
<file path=[Content_Types].xml><?xml version="1.0" encoding="utf-8"?>
<Types xmlns="http://schemas.openxmlformats.org/package/2006/content-types">
  <Default Extension="wmf" ContentType="image/x-wmf"/>
  <Default Extension="png" ContentType="image/png"/>
  <Default Extension="jpeg" ContentType="image/jpeg"/>
  <Default Extension="xml" ContentType="application/xml"/>
  <Default Extension="rels" ContentType="application/vnd.openxmlformats-package.relationships+xml"/>
  <Default Extension="bin" ContentType="application/vnd.openxmlformats-officedocument.oleObject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book.xml" ContentType="application/vnd.openxmlformats-officedocument.spreadsheetml.sheet.main+xml"/>
</Types>
</file>

<file path=_rels/.rels><?xml version="1.0" encoding="UTF-8" standalone="yes"?><Relationships xmlns="http://schemas.openxmlformats.org/package/2006/relationships"><Relationship  Id="rId3" Type="http://schemas.openxmlformats.org/officeDocument/2006/relationships/officeDocument" Target="xl/workbook.xml"/><Relationship  Id="rId2" Type="http://schemas.openxmlformats.org/package/2006/relationships/metadata/core-properties" Target="docProps/core.xml"/><Relationship  Id="rId1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workbookPr/>
  <bookViews>
    <workbookView xWindow="360" yWindow="15" windowWidth="20955" windowHeight="9720" activeTab="0"/>
  </bookViews>
  <sheets>
    <sheet name="Приложение 2" sheetId="1" state="visible" r:id="rId1"/>
  </sheets>
  <definedNames>
    <definedName name="_xlnm._FilterDatabase" localSheetId="0" hidden="1">'Приложение 2'!$B$10:$BL$3340</definedName>
    <definedName name="Print_Titles" localSheetId="0" hidden="0">'Приложение 2'!$10:$10</definedName>
    <definedName name="_xlnm.Print_Area" localSheetId="0" hidden="0">'Приложение 2'!$A$1:$BA$3340</definedName>
    <definedName name="_xlnm._FilterDatabase" localSheetId="0" hidden="1">'Приложение 2'!$B$10:$BL$3340</definedName>
  </definedNames>
  <calcPr/>
</workbook>
</file>

<file path=xl/sharedStrings.xml><?xml version="1.0" encoding="utf-8"?>
<sst xmlns="http://schemas.openxmlformats.org/spreadsheetml/2006/main" count="1259" uniqueCount="1259">
  <si>
    <t xml:space="preserve">ПРИЛОЖЕНИЕ 2</t>
  </si>
  <si>
    <t xml:space="preserve">к решению Пермской городской Думы</t>
  </si>
  <si>
    <t xml:space="preserve">форма № 2</t>
  </si>
  <si>
    <t xml:space="preserve">Отчет об исполнении расходов бюджета города Перми по ведомственной структуре расходов бюджета города Перми за 2025 год</t>
  </si>
  <si>
    <t>тыс.руб.</t>
  </si>
  <si>
    <t>Ведомство</t>
  </si>
  <si>
    <t>Раздел</t>
  </si>
  <si>
    <t>Подраздел</t>
  </si>
  <si>
    <t xml:space="preserve">Раздел, подраздел</t>
  </si>
  <si>
    <t xml:space="preserve">Целевая статья</t>
  </si>
  <si>
    <t xml:space="preserve">Вид расходов</t>
  </si>
  <si>
    <t xml:space="preserve">Наименование расходов</t>
  </si>
  <si>
    <t xml:space="preserve">2025 год</t>
  </si>
  <si>
    <t xml:space="preserve">2026 год</t>
  </si>
  <si>
    <t xml:space="preserve">2027 год</t>
  </si>
  <si>
    <t xml:space="preserve">Поправки ко 2 чтению</t>
  </si>
  <si>
    <t>октябрь</t>
  </si>
  <si>
    <t>август</t>
  </si>
  <si>
    <t>июнь</t>
  </si>
  <si>
    <t>апрель</t>
  </si>
  <si>
    <t>февраль</t>
  </si>
  <si>
    <t xml:space="preserve">Утвержденный годовой бюджет (с учетом изменений, внесенных решением Пермской городской Думы № 194 от 28.10.2025)</t>
  </si>
  <si>
    <t xml:space="preserve">Уточненный план</t>
  </si>
  <si>
    <t xml:space="preserve">В том числе</t>
  </si>
  <si>
    <t>Исполнено</t>
  </si>
  <si>
    <t xml:space="preserve">Исполнено на 01.10.2025</t>
  </si>
  <si>
    <t xml:space="preserve">уточненный годовой план в соответствии с показателями сводной бюджетной росписи</t>
  </si>
  <si>
    <t>двойные</t>
  </si>
  <si>
    <t xml:space="preserve">Оценка ожидаемого исполнения за 2025 год*</t>
  </si>
  <si>
    <t xml:space="preserve">Отклонение ожидаемой оценки от утвержденного плана</t>
  </si>
  <si>
    <t>формулы</t>
  </si>
  <si>
    <t xml:space="preserve">% исполнения</t>
  </si>
  <si>
    <t xml:space="preserve">кассовый план на отчетный период</t>
  </si>
  <si>
    <t xml:space="preserve">средства бюджетов других уровней</t>
  </si>
  <si>
    <t xml:space="preserve">бюджетные инвестиции</t>
  </si>
  <si>
    <t xml:space="preserve">уточненный годовой план</t>
  </si>
  <si>
    <t xml:space="preserve">кассовый план</t>
  </si>
  <si>
    <t xml:space="preserve">Изменения, вносимые в связи с изменением объема собственных доходов бюджета, источников финансирования дефицита бюджета</t>
  </si>
  <si>
    <t xml:space="preserve">Изменения, вносимые в связи с внутриотраслевым перераспределением</t>
  </si>
  <si>
    <t xml:space="preserve">Изменения, вносимые в связи с межотраслевым перераспределением</t>
  </si>
  <si>
    <t xml:space="preserve">Изменения, вносимые в связи с направлением свободных остатков бюджетных средств</t>
  </si>
  <si>
    <t>1</t>
  </si>
  <si>
    <t>3</t>
  </si>
  <si>
    <t>4</t>
  </si>
  <si>
    <t>163</t>
  </si>
  <si>
    <t xml:space="preserve">Департамент имущественных отношений администрации города Перми</t>
  </si>
  <si>
    <t>01</t>
  </si>
  <si>
    <t xml:space="preserve">Общегосударственные вопросы</t>
  </si>
  <si>
    <t>13</t>
  </si>
  <si>
    <t xml:space="preserve">Другие общегосударственные вопросы</t>
  </si>
  <si>
    <t>0400000000</t>
  </si>
  <si>
    <t xml:space="preserve">Муниципальная программа "Управление муниципальным имуществом города Перми"</t>
  </si>
  <si>
    <t>0440000000</t>
  </si>
  <si>
    <t xml:space="preserve">Комплексы процессных мероприятий</t>
  </si>
  <si>
    <t>0440100000</t>
  </si>
  <si>
    <t xml:space="preserve">Комплекс процессных мероприятий "Осуществление полномочий собственника муниципального имущества города Перми в порядке, предусмотренном действующим законодательством"</t>
  </si>
  <si>
    <t>0440121540</t>
  </si>
  <si>
    <t xml:space="preserve">Мероприятия в сфере имущественных отношений</t>
  </si>
  <si>
    <t>200</t>
  </si>
  <si>
    <t xml:space="preserve">Закупка товаров, работ и услуг для обеспечения государственных (муниципальных) нужд</t>
  </si>
  <si>
    <t>800</t>
  </si>
  <si>
    <t xml:space="preserve">Иные бюджетные ассигнования</t>
  </si>
  <si>
    <t>0440121590</t>
  </si>
  <si>
    <t xml:space="preserve">Содержание и обслуживание нежилого муниципального фонда</t>
  </si>
  <si>
    <t>0440122150</t>
  </si>
  <si>
    <t xml:space="preserve">Приведение в нормативное состояние объектов нежилого муниципального фонда</t>
  </si>
  <si>
    <t>0440200000</t>
  </si>
  <si>
    <t xml:space="preserve">Комплекс процессных мероприятий "Обеспечение деятельности департамента имущественных отношений администрации города Перми и подведомственного ему учреждения"</t>
  </si>
  <si>
    <t>0440200110</t>
  </si>
  <si>
    <t xml:space="preserve">Содержание муниципальных органов города Перми</t>
  </si>
  <si>
    <t>100</t>
  </si>
  <si>
    <t xml:space="preserve"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t>
  </si>
  <si>
    <t>300</t>
  </si>
  <si>
    <t xml:space="preserve">Социальное обеспечение и иные выплаты населению</t>
  </si>
  <si>
    <t>0440200590</t>
  </si>
  <si>
    <t xml:space="preserve">Обеспечение деятельности (оказание услуг, выполнение работ) муниципальных учреждений (организаций)</t>
  </si>
  <si>
    <t>9100000000</t>
  </si>
  <si>
    <t xml:space="preserve">Непрограммные расходы бюджета города Перми по реализации иных мероприятий</t>
  </si>
  <si>
    <t>9190000000</t>
  </si>
  <si>
    <t xml:space="preserve">Иные непрограммные мероприятия</t>
  </si>
  <si>
    <t>9190021200</t>
  </si>
  <si>
    <t xml:space="preserve">Исполнение обязанностей по уплате платежей в федеральный бюджет</t>
  </si>
  <si>
    <t>9600000000</t>
  </si>
  <si>
    <t xml:space="preserve">Другие непрограммные расходы по реализации вопросов местного значения города Перми, связанных с общегородским управлением</t>
  </si>
  <si>
    <t>9610000000</t>
  </si>
  <si>
    <t xml:space="preserve">Расходы на исполнение судебных актов по обращению взыскания на средства местного бюджета</t>
  </si>
  <si>
    <t>9610092000</t>
  </si>
  <si>
    <t xml:space="preserve">Средства на исполнение судебных актов, вступивших в законную силу</t>
  </si>
  <si>
    <t>04</t>
  </si>
  <si>
    <t xml:space="preserve">Национальная экономика</t>
  </si>
  <si>
    <t>09</t>
  </si>
  <si>
    <t xml:space="preserve">Дорожное хозяйство (дорожные фонды)</t>
  </si>
  <si>
    <t>9620000000</t>
  </si>
  <si>
    <t xml:space="preserve">Резервный фонд</t>
  </si>
  <si>
    <t>9620093000</t>
  </si>
  <si>
    <t xml:space="preserve">Резервный фонд администрации города Перми</t>
  </si>
  <si>
    <t>05</t>
  </si>
  <si>
    <t xml:space="preserve">Жилищно-коммунальное хозяйство</t>
  </si>
  <si>
    <t>03</t>
  </si>
  <si>
    <t>Благоустройство</t>
  </si>
  <si>
    <t>1000000000</t>
  </si>
  <si>
    <t xml:space="preserve">Муниципальная программа "Дорожная деятельность и благоустройство города Перми"</t>
  </si>
  <si>
    <t>1040000000</t>
  </si>
  <si>
    <t>1040300000</t>
  </si>
  <si>
    <t xml:space="preserve">Комплекс процессных мероприятий "Организация благоустройства территории города Перми"</t>
  </si>
  <si>
    <t>1040323670</t>
  </si>
  <si>
    <t xml:space="preserve">Реализация мероприятий по перемещению и хранению средств индивидуальной мобильности, размещенных с нарушением требований правил благоустройства</t>
  </si>
  <si>
    <t>08</t>
  </si>
  <si>
    <t xml:space="preserve">Культура, кинематография</t>
  </si>
  <si>
    <t>Культура</t>
  </si>
  <si>
    <t>0300000000</t>
  </si>
  <si>
    <t xml:space="preserve">Муниципальная программа "Культура и молодежная политика города Перми"</t>
  </si>
  <si>
    <t>0330000000</t>
  </si>
  <si>
    <t xml:space="preserve">Муниципальные проекты</t>
  </si>
  <si>
    <t>0330100000</t>
  </si>
  <si>
    <t xml:space="preserve">Муниципальный проект "Капитальные вложения в объекты недвижимого имущества муниципальной собственности в сфере культуры и молодежной политики"</t>
  </si>
  <si>
    <t>0330141980</t>
  </si>
  <si>
    <t xml:space="preserve">Приобретение в собственность муниципального образования город Пермь нежилого здания</t>
  </si>
  <si>
    <t>400</t>
  </si>
  <si>
    <t xml:space="preserve">Капитальные вложения в объекты государственной (муниципальной) собственности</t>
  </si>
  <si>
    <t>902</t>
  </si>
  <si>
    <t xml:space="preserve">Департамент финансов администрации города Перми</t>
  </si>
  <si>
    <t>06</t>
  </si>
  <si>
    <t xml:space="preserve">Обеспечение деятельности финансовых, налоговых и таможенных органов и органов финансового (финансово-бюджетного) надзора</t>
  </si>
  <si>
    <t>9500000000</t>
  </si>
  <si>
    <t xml:space="preserve">Непрограммные расходы по обеспечению деятельности администрации города Перми</t>
  </si>
  <si>
    <t>9580000000</t>
  </si>
  <si>
    <t xml:space="preserve">Функциональные органы администрации города Перми</t>
  </si>
  <si>
    <t>9580000110</t>
  </si>
  <si>
    <t>11</t>
  </si>
  <si>
    <t xml:space="preserve">Резервные фонды</t>
  </si>
  <si>
    <t>9110000000</t>
  </si>
  <si>
    <t xml:space="preserve">Содержание централизованных бухгалтерий</t>
  </si>
  <si>
    <t>9110000590</t>
  </si>
  <si>
    <t>9190021460</t>
  </si>
  <si>
    <t xml:space="preserve">Мероприятия в сфере применения информационных технологий</t>
  </si>
  <si>
    <t xml:space="preserve">Обслуживание государственного (муниципального) долга</t>
  </si>
  <si>
    <t xml:space="preserve">Обслуживание государственного (муниципального) внутреннего долга</t>
  </si>
  <si>
    <t>9190023640</t>
  </si>
  <si>
    <t xml:space="preserve">Исполнение обязательств по обслуживанию муниципального долга</t>
  </si>
  <si>
    <t>700</t>
  </si>
  <si>
    <t>903</t>
  </si>
  <si>
    <t xml:space="preserve">Департамент градостроительства и архитектуры администрации города Перми</t>
  </si>
  <si>
    <t>12</t>
  </si>
  <si>
    <t xml:space="preserve">Другие вопросы в области национальной экономики</t>
  </si>
  <si>
    <t>0800000000</t>
  </si>
  <si>
    <t xml:space="preserve">Муниципальная программа "Градостроительная деятельность на территории города Перми"</t>
  </si>
  <si>
    <t>0840000000</t>
  </si>
  <si>
    <t>0840100000</t>
  </si>
  <si>
    <t xml:space="preserve">Комплекс процессных мероприятий "Формирование архитектурного облика города Перми и эстетических качеств застройки"</t>
  </si>
  <si>
    <t>0840122080</t>
  </si>
  <si>
    <t xml:space="preserve">Мероприятия в сфере градостроительства и архитектуры</t>
  </si>
  <si>
    <t>0840171730</t>
  </si>
  <si>
    <t xml:space="preserve">Предоставление грантов государственному бюджетному учреждению "Институт территориального планирования" на разработку архитектурных и градостроительных концепций</t>
  </si>
  <si>
    <t>600</t>
  </si>
  <si>
    <t xml:space="preserve">Предоставление субсидий бюджетным, автономным учреждениям и иным некоммерческим организациям</t>
  </si>
  <si>
    <t>0840200000</t>
  </si>
  <si>
    <t xml:space="preserve">Комплекс процессных мероприятий "Обеспечение деятельности департамента градостроительства и архитектуры администрации города Перми"</t>
  </si>
  <si>
    <t>0840200110</t>
  </si>
  <si>
    <t>910</t>
  </si>
  <si>
    <t xml:space="preserve">Управление записи актов гражданского состояния администрации города Перми</t>
  </si>
  <si>
    <t>919005549F</t>
  </si>
  <si>
    <t xml:space="preserve">Поощрение за достижение показателей деятельности управленческих команд</t>
  </si>
  <si>
    <t>9190059300</t>
  </si>
  <si>
    <t xml:space="preserve">Государственная регистрация актов гражданского состояния</t>
  </si>
  <si>
    <t>9590000000</t>
  </si>
  <si>
    <t xml:space="preserve">Аппарат органа городского самоуправления</t>
  </si>
  <si>
    <t>9590000110</t>
  </si>
  <si>
    <t>0340000000</t>
  </si>
  <si>
    <t>0340100000</t>
  </si>
  <si>
    <t xml:space="preserve">Комплекс процессных мероприятий "Городские культурно-зрелищные мероприятия"</t>
  </si>
  <si>
    <t>0340121980</t>
  </si>
  <si>
    <t xml:space="preserve">Культурно-зрелищные мероприятия на территории города Перми</t>
  </si>
  <si>
    <t>915</t>
  </si>
  <si>
    <t xml:space="preserve">Управление по экологии и природопользованию администрации города Перми</t>
  </si>
  <si>
    <t xml:space="preserve">Национальная безопасность и правоохранительная деятельность</t>
  </si>
  <si>
    <t>14</t>
  </si>
  <si>
    <t xml:space="preserve">Другие вопросы в области национальной безопасности и правоохранительной деятельности</t>
  </si>
  <si>
    <t>919002П040</t>
  </si>
  <si>
    <t xml:space="preserve">Составление протоколов об административных правонарушениях</t>
  </si>
  <si>
    <t xml:space="preserve">Сельское хозяйство и рыболовство</t>
  </si>
  <si>
    <t>1400000000</t>
  </si>
  <si>
    <t xml:space="preserve">Муниципальная программа "Охрана природы и лесное хозяйство города Перми"</t>
  </si>
  <si>
    <t>1440000000</t>
  </si>
  <si>
    <t>1440400000</t>
  </si>
  <si>
    <t xml:space="preserve">Комплекс процессных мероприятий "Обращение с животными без владельцев"</t>
  </si>
  <si>
    <t>1440400590</t>
  </si>
  <si>
    <t>1440423940</t>
  </si>
  <si>
    <t xml:space="preserve">Увеличение финансового обеспечения переданных государственных полномочий по организации мероприятий при осуществлении деятельности по обращению с животными без владельцев</t>
  </si>
  <si>
    <t>144042У150</t>
  </si>
  <si>
    <t xml:space="preserve">Организация мероприятий при осуществлении деятельности по обращению с животными без владельцев</t>
  </si>
  <si>
    <t>14404SУ420</t>
  </si>
  <si>
    <t xml:space="preserve">Реализация мероприятий по созданию условий осуществления деятельности в муниципальном приюте для животных без владельцев</t>
  </si>
  <si>
    <t>07</t>
  </si>
  <si>
    <t xml:space="preserve">Лесное хозяйство</t>
  </si>
  <si>
    <t>0100000000</t>
  </si>
  <si>
    <t xml:space="preserve">Муниципальная программа "Общественное согласие"</t>
  </si>
  <si>
    <t>0130000000</t>
  </si>
  <si>
    <t>0130200000</t>
  </si>
  <si>
    <t xml:space="preserve">Муниципальный проект "Поддержка СО НКО в реализации социальных проектов и проектов инициативного бюджетирования"</t>
  </si>
  <si>
    <t>0130223180</t>
  </si>
  <si>
    <t xml:space="preserve">Проведение мероприятий в рамках реализации инициативных проектов на территории города Перми</t>
  </si>
  <si>
    <t>0130223184</t>
  </si>
  <si>
    <t xml:space="preserve">Реализация инициативных проектов на территории города Перми в сфере лесного хозяйства</t>
  </si>
  <si>
    <t>1440300000</t>
  </si>
  <si>
    <t xml:space="preserve">Комплекс процессных мероприятий "Сохранение и воспроизводство городских лесов"</t>
  </si>
  <si>
    <t>1440300590</t>
  </si>
  <si>
    <t>1440321650</t>
  </si>
  <si>
    <t xml:space="preserve">Мероприятия в сфере использования, охраны, защиты и воспроизводства городских лесов</t>
  </si>
  <si>
    <t>1420000000</t>
  </si>
  <si>
    <t xml:space="preserve">Муниципальные проекты в рамках региональных проектов</t>
  </si>
  <si>
    <t>1420100000</t>
  </si>
  <si>
    <t xml:space="preserve">Муниципальный проект "Комплексное благоустройство"</t>
  </si>
  <si>
    <t>14201SЖ090</t>
  </si>
  <si>
    <t xml:space="preserve">Поддержка муниципальных программ формирования современной городской среды (расходы, не софинансируемые из федерального бюджета)</t>
  </si>
  <si>
    <t>14201SЖ410</t>
  </si>
  <si>
    <t xml:space="preserve">Развитие городского пространства</t>
  </si>
  <si>
    <t>14201SЖ411</t>
  </si>
  <si>
    <t xml:space="preserve">Развитие городского пространства (в части расходов Министерства жилищно-коммунального хозяйства и благоустройства Пермского края)</t>
  </si>
  <si>
    <t>1440100000</t>
  </si>
  <si>
    <t xml:space="preserve">Комплекс процессных мероприятий "Создание и содержание ООПТ, реализация природоохранных мероприятий"</t>
  </si>
  <si>
    <t>1440121660</t>
  </si>
  <si>
    <t xml:space="preserve">Создание и содержание ООПТ местного значения</t>
  </si>
  <si>
    <t>1440200000</t>
  </si>
  <si>
    <t xml:space="preserve">Комплекс процессных мероприятий "Мероприятия по содержанию питомника растений"</t>
  </si>
  <si>
    <t>1440221690</t>
  </si>
  <si>
    <t xml:space="preserve">Посадка зеленых насаждений ценных видов</t>
  </si>
  <si>
    <t>1440222340</t>
  </si>
  <si>
    <t xml:space="preserve">Мероприятия по выращиванию посадочного материала, содержанию зеленых насаждений, озелененных территорий</t>
  </si>
  <si>
    <t>1440421260</t>
  </si>
  <si>
    <t xml:space="preserve">Мероприятия по обустройству и содержанию площадок для выгула и дрессировки собак</t>
  </si>
  <si>
    <t xml:space="preserve">Другие вопросы в области жилищно-коммунального хозяйства</t>
  </si>
  <si>
    <t>1440200590</t>
  </si>
  <si>
    <t xml:space="preserve">Охрана окружающей среды</t>
  </si>
  <si>
    <t xml:space="preserve">Охрана объектов растительного и животного мира и среды их обитания</t>
  </si>
  <si>
    <t>1440121630</t>
  </si>
  <si>
    <t xml:space="preserve">Реализация природоохранных мероприятий</t>
  </si>
  <si>
    <t xml:space="preserve">Другие вопросы в области охраны окружающей среды</t>
  </si>
  <si>
    <t>1440500000</t>
  </si>
  <si>
    <t xml:space="preserve">Комплекс процессных мероприятий "Обеспечение деятельности управления по экологии и природопользованию администрации города Перми"</t>
  </si>
  <si>
    <t>1440500110</t>
  </si>
  <si>
    <t>144052У100</t>
  </si>
  <si>
    <t xml:space="preserve">Администрирование государственных полномочий по организации мероприятий при осуществлении деятельности по обращению с животными без владельцев</t>
  </si>
  <si>
    <t>924</t>
  </si>
  <si>
    <t xml:space="preserve">Департамент культуры и молодежной политики администрации города Перми</t>
  </si>
  <si>
    <t>Образование</t>
  </si>
  <si>
    <t xml:space="preserve">Дополнительное образование детей</t>
  </si>
  <si>
    <t>0340300000</t>
  </si>
  <si>
    <t xml:space="preserve">Комплекс процессных мероприятий "Обеспечение качественно нового уровня развития инфраструктуры"</t>
  </si>
  <si>
    <t>0340301070</t>
  </si>
  <si>
    <t xml:space="preserve">Взносы на капитальный ремонт общего имущества в многоквартирных домах</t>
  </si>
  <si>
    <t>0340323560</t>
  </si>
  <si>
    <t xml:space="preserve">Выполнение предписаний надзорных органов, приведение в нормативное состояние и улучшение материально-технического обеспечения</t>
  </si>
  <si>
    <t>0340400000</t>
  </si>
  <si>
    <t xml:space="preserve">Комплекс процессных мероприятий "Одаренные дети города Перми"</t>
  </si>
  <si>
    <t>0340400590</t>
  </si>
  <si>
    <t>0340400680</t>
  </si>
  <si>
    <t xml:space="preserve">Мероприятия в сфере дополнительного образования детей в области искусств</t>
  </si>
  <si>
    <t>0340401060</t>
  </si>
  <si>
    <t xml:space="preserve">Повышение фонда оплаты труда</t>
  </si>
  <si>
    <t>0340482020</t>
  </si>
  <si>
    <t xml:space="preserve">Предоставление мер социальной поддержки руководителям и педагогическим работникам муниципальных образовательных учреждений города Перми</t>
  </si>
  <si>
    <t>0600000000</t>
  </si>
  <si>
    <t xml:space="preserve">Муниципальная программа "Социальная поддержка и обеспечение семейного благополучия населения города Перми"</t>
  </si>
  <si>
    <t>0640000000</t>
  </si>
  <si>
    <t>0640200000</t>
  </si>
  <si>
    <t xml:space="preserve">Комплекс процессных мероприятий "Повышение социального благополучия отдельных категорий жителей города Перми"</t>
  </si>
  <si>
    <t>0640223570</t>
  </si>
  <si>
    <t xml:space="preserve">Оборудование объектов городской инфраструктуры средствами беспрепятственного доступа</t>
  </si>
  <si>
    <t xml:space="preserve">Молодежная политика</t>
  </si>
  <si>
    <t>0140000000</t>
  </si>
  <si>
    <t>0140100000</t>
  </si>
  <si>
    <t xml:space="preserve">Комплекс процессных мероприятий "Формирование благоприятных условий для поддержки социально ориентированных некоммерческих организаций"</t>
  </si>
  <si>
    <t>0140122220</t>
  </si>
  <si>
    <t xml:space="preserve">Мероприятия в сфере укрепления межнационального и межконфессионального согласия в городе Перми</t>
  </si>
  <si>
    <t>0140171300</t>
  </si>
  <si>
    <t xml:space="preserve">Субсидии некоммерческим организациям, общественным объединениям (за исключением политических партий) на реализацию мероприятий в сфере общественных отношений</t>
  </si>
  <si>
    <t>0200000000</t>
  </si>
  <si>
    <t xml:space="preserve">Муниципальная программа "Безопасный город"</t>
  </si>
  <si>
    <t>0240000000</t>
  </si>
  <si>
    <t>0240200000</t>
  </si>
  <si>
    <t xml:space="preserve">Комплекс процессных мероприятий "Организация и осуществление мероприятий по профилактике правонарушений на территории города Перми"</t>
  </si>
  <si>
    <t>0240221090</t>
  </si>
  <si>
    <t xml:space="preserve">Мероприятия, направленные на первичную профилактику потребления психоактивных веществ</t>
  </si>
  <si>
    <t>0340500000</t>
  </si>
  <si>
    <t xml:space="preserve">Комплекс процессных мероприятий "Создание условий для эффективной самореализации молодежи города Перми"</t>
  </si>
  <si>
    <t>0340500590</t>
  </si>
  <si>
    <t>0340500740</t>
  </si>
  <si>
    <t xml:space="preserve">Организация занятости молодежи</t>
  </si>
  <si>
    <t>0340501060</t>
  </si>
  <si>
    <t>0340523140</t>
  </si>
  <si>
    <t xml:space="preserve">Поддержка инициативной и талантливой молодежи</t>
  </si>
  <si>
    <t>0340570040</t>
  </si>
  <si>
    <t xml:space="preserve">Субсидии некоммерческим организациям, не являющимся государственными (муниципальными) учреждениями, выполняющим муниципальные работы в сфере молодежной политики</t>
  </si>
  <si>
    <t>0640221050</t>
  </si>
  <si>
    <t xml:space="preserve">Проведение мероприятий в сфере социальной политики, развития человеческого потенциала</t>
  </si>
  <si>
    <t>9160000000</t>
  </si>
  <si>
    <t xml:space="preserve">Мероприятия, направленные на решение отдельных вопросов местного значения в микрорайонах города Перми</t>
  </si>
  <si>
    <t>9160025000</t>
  </si>
  <si>
    <t xml:space="preserve">Мероприятия, направленные на решение отдельных вопросов местного значения в микрорайонах города Перми (за исключением дорожного фонда)</t>
  </si>
  <si>
    <t xml:space="preserve">Другие вопросы в области образования</t>
  </si>
  <si>
    <t>0340482030</t>
  </si>
  <si>
    <t xml:space="preserve">Выплата стипендий одаренным детям, обучающимся в образовательных учреждениях дополнительного образования детей в сфере культуры города Перми</t>
  </si>
  <si>
    <t>0640300000</t>
  </si>
  <si>
    <t xml:space="preserve">Комплекс процессных мероприятий "Организация оздоровления и отдыха детей города Перми"</t>
  </si>
  <si>
    <t>0640300590</t>
  </si>
  <si>
    <t>0640301060</t>
  </si>
  <si>
    <t>064032С140</t>
  </si>
  <si>
    <t xml:space="preserve">Обеспечение отдыха и оздоровления детей</t>
  </si>
  <si>
    <t>01302SP080</t>
  </si>
  <si>
    <t xml:space="preserve">Софинансирование проектов инициативного бюджетирования</t>
  </si>
  <si>
    <t>0310000000</t>
  </si>
  <si>
    <t xml:space="preserve">Муниципальные проекты в рамках национальных проектов</t>
  </si>
  <si>
    <t>031Я500000</t>
  </si>
  <si>
    <t xml:space="preserve">Муниципальный проект "Семейные ценности и инфраструктура культуры"</t>
  </si>
  <si>
    <t>031Я554540</t>
  </si>
  <si>
    <t xml:space="preserve">Создание модельных муниципальных библиотек</t>
  </si>
  <si>
    <t>0340100590</t>
  </si>
  <si>
    <t>034012К030</t>
  </si>
  <si>
    <t xml:space="preserve">Организация и проведение мероприятий в сфере культуры на территории Пермского края</t>
  </si>
  <si>
    <t>0340200000</t>
  </si>
  <si>
    <t xml:space="preserve">Комплекс процессных мероприятий "Создание условий для осуществления гражданами прав в сфере культуры"</t>
  </si>
  <si>
    <t>0340200590</t>
  </si>
  <si>
    <t>0340200870</t>
  </si>
  <si>
    <t xml:space="preserve">Создание концертных и театральных постановок, организация и обеспечение участия в творческих проектах</t>
  </si>
  <si>
    <t>0340201060</t>
  </si>
  <si>
    <t>0340223620</t>
  </si>
  <si>
    <t xml:space="preserve">Оказание услуг библиотечного обслуживания</t>
  </si>
  <si>
    <t>0340223830</t>
  </si>
  <si>
    <t xml:space="preserve">Оказание услуг по изучению, сохранению, использованию и популяризации объектов культурного наследия, объектов монументального искусства</t>
  </si>
  <si>
    <t>03402L5170</t>
  </si>
  <si>
    <t xml:space="preserve">Поддержка творческой деятельности и техническое оснащение детских и кукольных театров</t>
  </si>
  <si>
    <t>0340300750</t>
  </si>
  <si>
    <t xml:space="preserve">Сохранение историко-культурного наследия</t>
  </si>
  <si>
    <t>03403SК180</t>
  </si>
  <si>
    <t xml:space="preserve">Оснащение оборудованием муниципальных дворцов культуры, центров досуга, клубов</t>
  </si>
  <si>
    <t>0640221010</t>
  </si>
  <si>
    <t xml:space="preserve">Проведение мероприятий в сфере социальной политики</t>
  </si>
  <si>
    <t xml:space="preserve">Другие вопросы в области культуры, кинематографии</t>
  </si>
  <si>
    <t>0340600000</t>
  </si>
  <si>
    <t xml:space="preserve">Комплекс процессных мероприятий "Обеспечение деятельности департамента культуры и молодежной политики администрации города Перми"</t>
  </si>
  <si>
    <t>0340600110</t>
  </si>
  <si>
    <t>0340600590</t>
  </si>
  <si>
    <t>10</t>
  </si>
  <si>
    <t xml:space="preserve">Социальная политика</t>
  </si>
  <si>
    <t xml:space="preserve">Социальное обеспечение населения</t>
  </si>
  <si>
    <t>930</t>
  </si>
  <si>
    <t xml:space="preserve">Департамент образования администрации города Перми</t>
  </si>
  <si>
    <t xml:space="preserve">Дошкольное образование</t>
  </si>
  <si>
    <t>0700000000</t>
  </si>
  <si>
    <t xml:space="preserve">Муниципальная программа "Доступное и качественное образование"</t>
  </si>
  <si>
    <t>0710000000</t>
  </si>
  <si>
    <t>071Я100000</t>
  </si>
  <si>
    <t xml:space="preserve">Муниципальный проект "Поддержка семей"</t>
  </si>
  <si>
    <t>071Я153150</t>
  </si>
  <si>
    <t xml:space="preserve">Капитальный ремонт и оснащение образовательных организаций, осуществляющих образовательную деятельность по образовательным программам дошкольного образования</t>
  </si>
  <si>
    <t>0740000000</t>
  </si>
  <si>
    <t>0740100000</t>
  </si>
  <si>
    <t xml:space="preserve">Комплекс процессных мероприятий "Обеспечение доступного и качественного дошкольного, общего образования"</t>
  </si>
  <si>
    <t>0740100590</t>
  </si>
  <si>
    <t>074012Н020</t>
  </si>
  <si>
    <t xml:space="preserve">Единая субвенция на выполнение отдельных государственных полномочий в сфере образования</t>
  </si>
  <si>
    <t>07401SН040</t>
  </si>
  <si>
    <t xml:space="preserve">Организация предоставления общедоступного и бесплатного дошкольного, начального общего, основного общего, среднего общего образования обучающимся с ограниченными возможностями здоровья в отдельных муниципальных общеобразовательных учреждениях, осуществляющих образовательную деятельность по адаптированным основным общеобразовательным программам, в муниципальных общеобразовательных учреждениях со специальным наименованием "специальное учебно-воспитательное учреждение" и муниципальных санаторных общеобразовательных учреждениях</t>
  </si>
  <si>
    <t>0740400000</t>
  </si>
  <si>
    <t xml:space="preserve">Комплекс процессных мероприятий "Оказание услуг частными организациями, осуществляющими образовательную деятельность"</t>
  </si>
  <si>
    <t>074042Н020</t>
  </si>
  <si>
    <t>0740470030</t>
  </si>
  <si>
    <t xml:space="preserve">Субсидии частным образовательным организациям, осуществляющим образовательную деятельность по образовательным программам дошкольного образования</t>
  </si>
  <si>
    <t>0740500000</t>
  </si>
  <si>
    <t xml:space="preserve">Комплекс процессных мероприятий "Приведение имущественных комплексов муниципальных образовательных организаций города Перми в нормативное состояние"</t>
  </si>
  <si>
    <t>0740500920</t>
  </si>
  <si>
    <t xml:space="preserve">Приобретение средств обучения и воспитания для муниципальных образовательных учреждений, открывающихся после капитального ремонта</t>
  </si>
  <si>
    <t>0740501070</t>
  </si>
  <si>
    <t>0740523470</t>
  </si>
  <si>
    <t xml:space="preserve">Приведение в нормативное состояние и улучшение материально-технического обеспечения имущественных комплексов образовательных организаций</t>
  </si>
  <si>
    <t>074052Н420</t>
  </si>
  <si>
    <t xml:space="preserve">Оснащение муниципальных образовательных организаций оборудованием, средствами обучения и воспитания</t>
  </si>
  <si>
    <t>02</t>
  </si>
  <si>
    <t xml:space="preserve">Общее образование</t>
  </si>
  <si>
    <t>071EВ00000</t>
  </si>
  <si>
    <t xml:space="preserve">Муниципальный проект "Патриотическое воспитание граждан Российской Федерации"</t>
  </si>
  <si>
    <t>071EВ51790</t>
  </si>
  <si>
    <t xml:space="preserve">Проведение мероприятий по обеспечению деятельности советников директора по воспитанию и взаимодействию с детскими общественными объединениями в общеобразовательных организациях</t>
  </si>
  <si>
    <t>071Ю400000</t>
  </si>
  <si>
    <t xml:space="preserve">Муниципальный проект "Все лучшее детям"</t>
  </si>
  <si>
    <t>071Ю457500</t>
  </si>
  <si>
    <t xml:space="preserve">Реализация мероприятий по модернизации школьных систем образования</t>
  </si>
  <si>
    <t>071Ю600000</t>
  </si>
  <si>
    <t xml:space="preserve">Муниципальный проект "Педагоги и наставники"</t>
  </si>
  <si>
    <t>071Ю650500</t>
  </si>
  <si>
    <t xml:space="preserve">Обеспечение выплат ежемесячного денежного вознаграждения советникам директоров по воспитанию и взаимодействию с детскими общественными объединениями государственных общеобразовательных организаций, профессиональных образовательных организаций субъектов Российской Федерации, г. Байконура и федеральной территории "Сириус", муниципальных общеобразовательных организаций и профессиональных образовательных организаций</t>
  </si>
  <si>
    <t>071Ю651790</t>
  </si>
  <si>
    <t>071Ю653030</t>
  </si>
  <si>
    <t xml:space="preserve">Ежемесячное денежное вознаграждение за классное руководство педагогическим работникам государственных и муниципальных образовательных организаций, реализующих образовательные программы начального общего образования, образовательные программы основного общего образования, образовательные программы среднего общего образования</t>
  </si>
  <si>
    <t>0720000000</t>
  </si>
  <si>
    <t>0720100000</t>
  </si>
  <si>
    <t xml:space="preserve">Муниципальный проект "Развитие инфраструктуры в сфере образования"</t>
  </si>
  <si>
    <t>07201SН070</t>
  </si>
  <si>
    <t xml:space="preserve"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</t>
  </si>
  <si>
    <t>07201SН820</t>
  </si>
  <si>
    <t xml:space="preserve">Мероприятия по модернизации образовательных организаций</t>
  </si>
  <si>
    <t>072КК00000</t>
  </si>
  <si>
    <t xml:space="preserve">Муниципальный проект "Комфортный край"</t>
  </si>
  <si>
    <t>072ККSP350</t>
  </si>
  <si>
    <t xml:space="preserve">Реализация мероприятий по направлению "Школьный двор"</t>
  </si>
  <si>
    <t>0730000000</t>
  </si>
  <si>
    <t>0730100000</t>
  </si>
  <si>
    <t xml:space="preserve">Муниципальный проект "Капитальные вложения в объекты недвижимого имущества муниципальной собственности в сфере образования"</t>
  </si>
  <si>
    <t>0730142640</t>
  </si>
  <si>
    <t xml:space="preserve">Строительство спортивного зала МАОУ "СОШ № 79" г. Перми</t>
  </si>
  <si>
    <t>0740100690</t>
  </si>
  <si>
    <t xml:space="preserve">Организация подвоза учащихся, проживающих в отдаленных жилых районах</t>
  </si>
  <si>
    <t>0740123930</t>
  </si>
  <si>
    <t xml:space="preserve">Предоставление бесплатного горячего питания обучающимся 5-11 классов общеобразовательных организаций, являющимся детьми участников специальной военной операции</t>
  </si>
  <si>
    <t>07401L3030</t>
  </si>
  <si>
    <t>07401L3040</t>
  </si>
  <si>
    <t xml:space="preserve">Организация бесплатного горячего питания обучающихся, получающих начальное общее образование в государственных и муниципальных образовательных организациях</t>
  </si>
  <si>
    <t>0740200000</t>
  </si>
  <si>
    <t xml:space="preserve">Комплекс процессных мероприятий "Обеспечение доступного и качественного дополнительного образования"</t>
  </si>
  <si>
    <t>0740200900</t>
  </si>
  <si>
    <t xml:space="preserve">Создание условий для реализации программ дополнительного образования направлений IT-сферы</t>
  </si>
  <si>
    <t>0740300000</t>
  </si>
  <si>
    <t xml:space="preserve">Комплекс процессных мероприятий "Ресурсное обеспечение качественного функционирования системы образования города Перми"</t>
  </si>
  <si>
    <t>0740321190</t>
  </si>
  <si>
    <t xml:space="preserve">Организация и проведение мероприятий в сфере образования города Перми</t>
  </si>
  <si>
    <t>074032P370</t>
  </si>
  <si>
    <t xml:space="preserve">Поддержка школьных проектов, победивших в конкурсе школьных проектов "Дети решают"</t>
  </si>
  <si>
    <t>0740470050</t>
  </si>
  <si>
    <t xml:space="preserve">Субсидии частным общеобразовательным организациям, осуществляющим на территории города Перми образовательную деятельность по имеющим государственную аккредитацию основным общеобразовательным программам</t>
  </si>
  <si>
    <t>0740500610</t>
  </si>
  <si>
    <t xml:space="preserve">Устройство спортивных площадок в муниципальных образовательных организациях города Перми</t>
  </si>
  <si>
    <t>07405L7500</t>
  </si>
  <si>
    <t>07405SP350</t>
  </si>
  <si>
    <t>07405SН420</t>
  </si>
  <si>
    <t>0740200590</t>
  </si>
  <si>
    <t>0740201060</t>
  </si>
  <si>
    <t>0740282020</t>
  </si>
  <si>
    <t>0740471390</t>
  </si>
  <si>
    <t xml:space="preserve">Субсидия частным организациям на реализацию дополнительных общеразвивающих программ</t>
  </si>
  <si>
    <t xml:space="preserve">Профессиональная подготовка, переподготовка и повышение квалификации</t>
  </si>
  <si>
    <t>0740300590</t>
  </si>
  <si>
    <t>0740301060</t>
  </si>
  <si>
    <t>0740382020</t>
  </si>
  <si>
    <t>0740381030</t>
  </si>
  <si>
    <t xml:space="preserve">Присуждение премии Главы города Перми "Золотой резерв"</t>
  </si>
  <si>
    <t>0740600000</t>
  </si>
  <si>
    <t xml:space="preserve">Комплекс процессных мероприятий "Обеспечение деятельности департамента образования администрации города Перми"</t>
  </si>
  <si>
    <t>0740600110</t>
  </si>
  <si>
    <t>0740600590</t>
  </si>
  <si>
    <t>074062Н020</t>
  </si>
  <si>
    <t>919002Н440</t>
  </si>
  <si>
    <t xml:space="preserve">Единовременная премия обучающимся, награжденным знаком отличия Пермского края "Гордость Пермского края"</t>
  </si>
  <si>
    <t>074012С170</t>
  </si>
  <si>
    <t xml:space="preserve">Предоставление мер социальной поддержки педагогическим работникам образовательных государственных и муниципальных организаций Пермского края, работающим и проживающим в сельской местности и поселках городского типа (рабочих поселках), по оплате жилого помещения и коммунальных услуг</t>
  </si>
  <si>
    <t xml:space="preserve">Охрана семьи и детства</t>
  </si>
  <si>
    <t xml:space="preserve">Другие вопросы в области социальной политики</t>
  </si>
  <si>
    <t>0740100700</t>
  </si>
  <si>
    <t xml:space="preserve">Предоставление бесплатного питания учащимся кадетской школы города Перми</t>
  </si>
  <si>
    <t>0740100710</t>
  </si>
  <si>
    <t xml:space="preserve">Предоставление бесплатного питания отдельным категориям учащихся в муниципальных общеобразовательных учреждениях города Перми</t>
  </si>
  <si>
    <t>0740101160</t>
  </si>
  <si>
    <t xml:space="preserve">Предоставление бесплатного питания обучающимся с ограниченными возможностями здоровья в муниципальных общеобразовательных учреждениях города Перми</t>
  </si>
  <si>
    <t>0740471170</t>
  </si>
  <si>
    <t xml:space="preserve">Субсидии частным общеобразовательным организациям по предоставлению бесплатного питания отдельным категориям учащихся в частных общеобразовательных организациях</t>
  </si>
  <si>
    <t>0740471180</t>
  </si>
  <si>
    <t xml:space="preserve">Субсидии частным общеобразовательным организациям города Перми на предоставление бесплатного двухразового питания учащимся с ограниченными возможностями здоровья</t>
  </si>
  <si>
    <t xml:space="preserve">Физическая культура и спорт</t>
  </si>
  <si>
    <t xml:space="preserve">Физическая культура</t>
  </si>
  <si>
    <t>0500000000</t>
  </si>
  <si>
    <t xml:space="preserve">Муниципальная программа "Развитие физической культуры и спорта города Перми"</t>
  </si>
  <si>
    <t>0540000000</t>
  </si>
  <si>
    <t>0540200000</t>
  </si>
  <si>
    <t xml:space="preserve">Комплекс процессных мероприятий "Организация и проведение физкультурных мероприятий, спортивно-массовой работы"</t>
  </si>
  <si>
    <t>05402SФ320</t>
  </si>
  <si>
    <t xml:space="preserve">Реализация мероприятия "Умею плавать"</t>
  </si>
  <si>
    <t xml:space="preserve">Массовый спорт</t>
  </si>
  <si>
    <t>919002Ф180</t>
  </si>
  <si>
    <t xml:space="preserve">Обеспечение условий для развития физической культуры и массового спорта</t>
  </si>
  <si>
    <t xml:space="preserve">Спорт высших достижений</t>
  </si>
  <si>
    <t>0540300000</t>
  </si>
  <si>
    <t xml:space="preserve">Комплекс процессных мероприятий "Реализация дополнительных общеобразовательных программ"</t>
  </si>
  <si>
    <t>0540300590</t>
  </si>
  <si>
    <t>0540301060</t>
  </si>
  <si>
    <t>931</t>
  </si>
  <si>
    <t xml:space="preserve">Администрация Ленинского района города Перми</t>
  </si>
  <si>
    <t xml:space="preserve">Функционирование Правительства Российской Федерации, высших исполнительных органов субъектов Российской Федерации, местных администраций</t>
  </si>
  <si>
    <t>0640400000</t>
  </si>
  <si>
    <t xml:space="preserve">Комплекс процессных мероприятий "Обеспечение деятельности департамента социальной политики администрации города Перми и реализация мероприятий в сфере защиты прав несовершеннолетних"</t>
  </si>
  <si>
    <t>064042С150</t>
  </si>
  <si>
    <t xml:space="preserve">Образование комиссий по делам несовершеннолетних и защите их прав и организация их деятельности</t>
  </si>
  <si>
    <t>9570000000</t>
  </si>
  <si>
    <t xml:space="preserve">Территориальные органы администрации города Перми</t>
  </si>
  <si>
    <t>9570000110</t>
  </si>
  <si>
    <t>0130271250</t>
  </si>
  <si>
    <t xml:space="preserve">Субсидии некоммерческим организациям на реализацию мероприятий ежегодных городских конкурсов социально значимых проектов</t>
  </si>
  <si>
    <t>0140121310</t>
  </si>
  <si>
    <t xml:space="preserve">Содержание имущества и обеспечение деятельности общественных центров</t>
  </si>
  <si>
    <t>0140171130</t>
  </si>
  <si>
    <t xml:space="preserve">Субсидии на осуществление деятельности территориальных общественных самоуправлений</t>
  </si>
  <si>
    <t>0140171140</t>
  </si>
  <si>
    <t xml:space="preserve">Субсидии Пермской городской общественной организации ветеранов (пенсионеров) войны, труда, Вооруженных Сил и правоохранительных органов</t>
  </si>
  <si>
    <t>0140171141</t>
  </si>
  <si>
    <t xml:space="preserve">Субсидии Общественной организации ветеранов (пенсионеров) войны, труда, Вооруженных сил и правоохранительных органов Ленинского района г. Перми</t>
  </si>
  <si>
    <t xml:space="preserve">Защита населения и территории от чрезвычайных ситуаций природного и техногенного характера, пожарная безопасность</t>
  </si>
  <si>
    <t>0240100000</t>
  </si>
  <si>
    <t xml:space="preserve">Комплекс процессных мероприятий "Организация и осуществление мероприятий по защите населения и территории городского округа от чрезвычайных ситуаций природного и техногенного характера, пожарной безопасности, обеспечению безопасности людей на водных объектах"</t>
  </si>
  <si>
    <t>0240121000</t>
  </si>
  <si>
    <t xml:space="preserve">Мероприятия, направленные на обеспечение безопасности людей на водных объектах, охраны их жизни и здоровья</t>
  </si>
  <si>
    <t>0240121110</t>
  </si>
  <si>
    <t xml:space="preserve">Мероприятия, направленные на обеспечение первичных мер пожарной безопасности в границах города Перми</t>
  </si>
  <si>
    <t>919002П060</t>
  </si>
  <si>
    <t xml:space="preserve">Осуществление полномочий по созданию и организации деятельности административных комиссий</t>
  </si>
  <si>
    <t>1040100000</t>
  </si>
  <si>
    <t xml:space="preserve">Комплекс процессных мероприятий "Приведение в нормативное состояние автомобильных дорог"</t>
  </si>
  <si>
    <t>104019Д040</t>
  </si>
  <si>
    <t xml:space="preserve">Содержание, ремонт автомобильных дорог и искусственных дорожных сооружений</t>
  </si>
  <si>
    <t>1300000000</t>
  </si>
  <si>
    <t xml:space="preserve">Муниципальная программа "Развитие системы жилищно-коммунального хозяйства в городе Перми"</t>
  </si>
  <si>
    <t>1330000000</t>
  </si>
  <si>
    <t>1330200000</t>
  </si>
  <si>
    <t xml:space="preserve">Муниципальный проект "Благоустройство территорий многоквартирных домов города Перми"</t>
  </si>
  <si>
    <t>133029Д210</t>
  </si>
  <si>
    <t xml:space="preserve">Возмещение затрат по благоустройству дворовых территорий многоквартирных домов города</t>
  </si>
  <si>
    <t>133029Д220</t>
  </si>
  <si>
    <t xml:space="preserve">Возмещение затрат по благоустройству придомовых территорий многоквартирных домов города</t>
  </si>
  <si>
    <t>0840122040</t>
  </si>
  <si>
    <t xml:space="preserve">Снос самовольных построек на территории города Перми, выявление и демонтаж вывесок, не соответствующих Правилам благоустройства города Перми</t>
  </si>
  <si>
    <t xml:space="preserve">Коммунальное хозяйство</t>
  </si>
  <si>
    <t>1340000000</t>
  </si>
  <si>
    <t>1340100000</t>
  </si>
  <si>
    <t xml:space="preserve">Комплекс процессных мероприятий "Содержание объектов инженерной инфраструктуры"</t>
  </si>
  <si>
    <t>1340121740</t>
  </si>
  <si>
    <t xml:space="preserve">Содержание и ремонт объектов инженерной инфраструктуры</t>
  </si>
  <si>
    <t>1040321820</t>
  </si>
  <si>
    <t xml:space="preserve">Мероприятия по демонтажу самовольно установленных и незаконно размещенных движимых объектов</t>
  </si>
  <si>
    <t>1330271190</t>
  </si>
  <si>
    <t>1330271290</t>
  </si>
  <si>
    <t>1340400000</t>
  </si>
  <si>
    <t xml:space="preserve">Комплекс процессных мероприятий "Обеспечение санитарно-эпидемиологических требований законодательства"</t>
  </si>
  <si>
    <t>1340422030</t>
  </si>
  <si>
    <t xml:space="preserve">Обустройство и содержание мест (площадок) накопления твердых коммунальных отходов</t>
  </si>
  <si>
    <t>1340423430</t>
  </si>
  <si>
    <t xml:space="preserve">Обустройство контейнерных площадок нового образца в городе Перми</t>
  </si>
  <si>
    <t>0340570070</t>
  </si>
  <si>
    <t xml:space="preserve">Субсидии некоммерческим организациям, не являющимся государственными (муниципальными) учреждениями, выполняющим работы по организации занятости молодежи</t>
  </si>
  <si>
    <t>0640321080</t>
  </si>
  <si>
    <t xml:space="preserve">Организация отдыха несовершеннолетних, состоящих на учете в территориальных отделах полиции города Перми</t>
  </si>
  <si>
    <t>0540223350</t>
  </si>
  <si>
    <t xml:space="preserve">Организация и проведение официальных физкультурно-оздоровительных и спортивных мероприятий Пермского городского округа</t>
  </si>
  <si>
    <t>932</t>
  </si>
  <si>
    <t xml:space="preserve">Администрация Свердловского района города Перми</t>
  </si>
  <si>
    <t>0130223183</t>
  </si>
  <si>
    <t xml:space="preserve">Реализация инициативных проектов на территории города Перми в сфере общественных отношений</t>
  </si>
  <si>
    <t>0140171142</t>
  </si>
  <si>
    <t xml:space="preserve">Субсидии Общественной организации ветеранов (пенсионеров) войны, труда, Вооруженных сил и правоохранительных органов Свердловского района г. Перми</t>
  </si>
  <si>
    <t>957002С420</t>
  </si>
  <si>
    <t xml:space="preserve">Конкурс комиссий по делам несовершеннолетних и защите их прав по достижению наиболее результативных значений показателей эффективности их деятельности</t>
  </si>
  <si>
    <t>916009Д170</t>
  </si>
  <si>
    <t xml:space="preserve">Мероприятия, направленные на решение отдельных вопросов местного значения в микрорайонах города Перми (дорожный фонд)</t>
  </si>
  <si>
    <t>0130223181</t>
  </si>
  <si>
    <t xml:space="preserve">Реализация инициативных проектов на территории города Перми в сфере благоустройства</t>
  </si>
  <si>
    <t>933</t>
  </si>
  <si>
    <t xml:space="preserve">Администрация Мотовилихинского района города Перми</t>
  </si>
  <si>
    <t>0140171143</t>
  </si>
  <si>
    <t xml:space="preserve">Субсидии Общественной организации ветеранов (пенсионеров) войны, труда, Вооруженных сил и правоохранительных органов Мотовилихинского района г. Перми</t>
  </si>
  <si>
    <t>934</t>
  </si>
  <si>
    <t xml:space="preserve">Администрация Дзержинского района города Перми</t>
  </si>
  <si>
    <t>0140171144</t>
  </si>
  <si>
    <t xml:space="preserve">Субсидии Общественной организации ветеранов (пенсионеров) войны, труда, Вооруженных сил и правоохранительных органов Дзержинского г. Перми</t>
  </si>
  <si>
    <t>935</t>
  </si>
  <si>
    <t xml:space="preserve">Администрация Индустриального района города Перми</t>
  </si>
  <si>
    <t>0140171145</t>
  </si>
  <si>
    <t xml:space="preserve">Субсидии Общественной организации ветеранов (пенсионеров) войны, труда, Вооруженных сил и правоохранительных органов Индустриального района г. Перми</t>
  </si>
  <si>
    <t>1040200000</t>
  </si>
  <si>
    <t xml:space="preserve">Комплекс процессных мероприятий "Обеспечение содержания, текущего и капитального ремонта сетей наружного освещения"</t>
  </si>
  <si>
    <t>104029Д100</t>
  </si>
  <si>
    <t xml:space="preserve">Содержание и ремонт сетей наружного освещения</t>
  </si>
  <si>
    <t>936</t>
  </si>
  <si>
    <t xml:space="preserve">Администрация Кировского района города Перми</t>
  </si>
  <si>
    <t>0140171146</t>
  </si>
  <si>
    <t xml:space="preserve">Субсидии Общественной организации ветеранов войны, труда, вооруженных сил и правоохранительных органов Кировского района г. Перми</t>
  </si>
  <si>
    <t>937</t>
  </si>
  <si>
    <t xml:space="preserve">Администрация Орджоникидзевского района города Перми</t>
  </si>
  <si>
    <t>0140171147</t>
  </si>
  <si>
    <t xml:space="preserve">Субсидии Общественной организации ветеранов (пенсионеров) войны, труда, Вооруженных сил и правоохранительных органов Орджоникидзевского района г. Перми</t>
  </si>
  <si>
    <t>938</t>
  </si>
  <si>
    <t xml:space="preserve">Администрация поселка Новые Ляды города Перми</t>
  </si>
  <si>
    <t>0140171148</t>
  </si>
  <si>
    <t xml:space="preserve">Субсидии Общественной организации ветеранов (пенсионеров) войны, труда, вооруженных сил и правоохранительных органов администрации п. Новые Ляды г. Перми</t>
  </si>
  <si>
    <t>940</t>
  </si>
  <si>
    <t xml:space="preserve">Департамент жилищно-коммунального хозяйства администрации города Перми</t>
  </si>
  <si>
    <t>1320000000</t>
  </si>
  <si>
    <t>1320200000</t>
  </si>
  <si>
    <t xml:space="preserve">Муниципальный проект "Местные дороги"</t>
  </si>
  <si>
    <t>13202SД110</t>
  </si>
  <si>
    <t xml:space="preserve"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</t>
  </si>
  <si>
    <t>1330300000</t>
  </si>
  <si>
    <t xml:space="preserve">Муниципальный проект "Создание мест отвала снега"</t>
  </si>
  <si>
    <t>1330300910</t>
  </si>
  <si>
    <t xml:space="preserve">Обустройство мест отвала снега</t>
  </si>
  <si>
    <t>133039Д190</t>
  </si>
  <si>
    <t>134019Д160</t>
  </si>
  <si>
    <t xml:space="preserve">Содержание и ремонт системы ливневой канализации, очистных сооружений</t>
  </si>
  <si>
    <t>134019Д620</t>
  </si>
  <si>
    <t xml:space="preserve">Жилищное хозяйство</t>
  </si>
  <si>
    <t>1320100000</t>
  </si>
  <si>
    <t>1320171040</t>
  </si>
  <si>
    <t xml:space="preserve">Финансовое обеспечение затрат по проведению капитального ремонта фасадов многоквартирных домов города Перми</t>
  </si>
  <si>
    <t>13201SЖ240</t>
  </si>
  <si>
    <t xml:space="preserve">Капитальный ремонт фасадов многоквартирных домов в г. Перми</t>
  </si>
  <si>
    <t>13201SЖ410</t>
  </si>
  <si>
    <t>13201SЖ720</t>
  </si>
  <si>
    <t xml:space="preserve">Капитальный ремонт общего имущества в многоквартирных домах на территории Пермского края</t>
  </si>
  <si>
    <t>1340200000</t>
  </si>
  <si>
    <t xml:space="preserve">Комплекс процессных мероприятий "Исполнение обязанностей собственника помещений по содержанию общего имущества собственников помещений в многоквартирных домах"</t>
  </si>
  <si>
    <t>1340221420</t>
  </si>
  <si>
    <t xml:space="preserve">Уплата взносов на капитальный ремонт общего имущества в многоквартирных домах в части муниципальной доли собственности</t>
  </si>
  <si>
    <t>1340221830</t>
  </si>
  <si>
    <t xml:space="preserve">Выполнение работ по капитальному ремонту многоквартирных домов, направленных на исполнение судебных актов</t>
  </si>
  <si>
    <t>1340300000</t>
  </si>
  <si>
    <t xml:space="preserve">Комплекс процессных мероприятий "Обеспечение эффективного управления аварийными многоквартирными домами в городе Перми"</t>
  </si>
  <si>
    <t>1340301060</t>
  </si>
  <si>
    <t>1340323250</t>
  </si>
  <si>
    <t xml:space="preserve">Содержание расселенных многоквартирных домов, признанных в установленном порядке аварийными и подлежащими сносу</t>
  </si>
  <si>
    <t>1340323870</t>
  </si>
  <si>
    <t xml:space="preserve">Снос аварийных многоквартирных домов</t>
  </si>
  <si>
    <t>1330100000</t>
  </si>
  <si>
    <t xml:space="preserve">Муниципальный проект "Капитальные вложения в объекты муниципальной собственности системы водоснабжения, водоотведения и теплоснабжения"</t>
  </si>
  <si>
    <t>1330141320</t>
  </si>
  <si>
    <t xml:space="preserve">Строительство скважин для обеспечения населения города Перми резервным водоснабжением, при возникновении чрезвычайных ситуаций</t>
  </si>
  <si>
    <t>1330142020</t>
  </si>
  <si>
    <t xml:space="preserve">Выкуп здания центрального теплового пункта, расположенного по улице Ивана Франко, дом 38а</t>
  </si>
  <si>
    <t>1330142070</t>
  </si>
  <si>
    <t xml:space="preserve">Приобретение тепловых сетей, проходящих в границах Дзержинского района города Перми (ул. Хабаровская, Вагонная, Красноводская)</t>
  </si>
  <si>
    <t>1330142160</t>
  </si>
  <si>
    <t xml:space="preserve">Приобретение имущества, расположенного по адресу: Пермский край, г.Пермь, Мотовилихинский район, ул. Журналиста Дементьева (котельная газовая модульная МГК 2,0 МВт; газопровод высокого и среднего давления, ГРПШ (59:01:0000000:89529); земельный участок (59:01:4019087:1557)</t>
  </si>
  <si>
    <t>1340121680</t>
  </si>
  <si>
    <t xml:space="preserve">Мероприятия в сфере коммунального хозяйства</t>
  </si>
  <si>
    <t>1340171120</t>
  </si>
  <si>
    <t xml:space="preserve">Возмещение затрат по подключению к системе газоснабжения жилых домов в зонах индивидуальной жилой застройки</t>
  </si>
  <si>
    <t>1340171160</t>
  </si>
  <si>
    <t xml:space="preserve">Финансовое обеспечение расходов муниципального предприятия "Пермводоканал" по погашению денежных обязательств по договору займа</t>
  </si>
  <si>
    <t>1040323130</t>
  </si>
  <si>
    <t xml:space="preserve">Благоустройство территорий индивидуальной жилой застройки в городе Перми</t>
  </si>
  <si>
    <t>1330142040</t>
  </si>
  <si>
    <t xml:space="preserve">Строительство места отвала снега по ул. Промышленной</t>
  </si>
  <si>
    <t>1340171060</t>
  </si>
  <si>
    <t xml:space="preserve">Финансовое обеспечение затрат муниципального предприятия "Пермводоканал" на содержание санитарно-бытовых помещений</t>
  </si>
  <si>
    <t>1340401060</t>
  </si>
  <si>
    <t>1340423880</t>
  </si>
  <si>
    <t xml:space="preserve">Ликвидация несанкционированных свалок</t>
  </si>
  <si>
    <t xml:space="preserve">Прикладные научные исследования в области жилищно-коммунального хозяйства</t>
  </si>
  <si>
    <t>1340100590</t>
  </si>
  <si>
    <t>1340500000</t>
  </si>
  <si>
    <t xml:space="preserve">Комплекс процессных мероприятий "Обеспечение деятельности департамента жилищно-коммунального хозяйства администрации города Перми"</t>
  </si>
  <si>
    <t>1340500110</t>
  </si>
  <si>
    <t>13404SЭ380</t>
  </si>
  <si>
    <t xml:space="preserve">Ликвидация несанкционированных свалок на земельных участках, государственная собственность на которые не разграничена</t>
  </si>
  <si>
    <t>1500000000</t>
  </si>
  <si>
    <t xml:space="preserve">Муниципальная программа "Обеспечение жильем жителей города Перми"</t>
  </si>
  <si>
    <t>1530000000</t>
  </si>
  <si>
    <t>1530200000</t>
  </si>
  <si>
    <t xml:space="preserve">Муниципальный проект "Обеспечение жилыми помещениями детей-сирот и детей, оставшихся без попечения родителей"</t>
  </si>
  <si>
    <t>153022С070</t>
  </si>
  <si>
    <t xml:space="preserve">Содержание жилых помещений специализированного жилищного фонда для детей-сирот, детей, оставшихся без попечения родителей, лиц из их числа</t>
  </si>
  <si>
    <t>942</t>
  </si>
  <si>
    <t xml:space="preserve">Управление капитального строительства администрации города Перми</t>
  </si>
  <si>
    <t>0130100000</t>
  </si>
  <si>
    <t xml:space="preserve">Муниципальный проект "Строительство зданий для размещения общественных центров"</t>
  </si>
  <si>
    <t>0130141040</t>
  </si>
  <si>
    <t xml:space="preserve">Строительство нежилого здания под размещение общественного центра по адресу: г. Пермь, Кировский район, ул. Батумская</t>
  </si>
  <si>
    <t>0130141720</t>
  </si>
  <si>
    <t xml:space="preserve">Строительство нежилого здания под размещение общественного центра по адресу: г. Пермь, Свердловский район, ул. Бродовское кольцо (микрорайон Новобродовский)</t>
  </si>
  <si>
    <t>0130141730</t>
  </si>
  <si>
    <t xml:space="preserve">Строительство нежилого здания под размещение общественного центра по адресу: г. Пермь, Ленинский район, ул. Борцов Революции, 153а</t>
  </si>
  <si>
    <t>0130141740</t>
  </si>
  <si>
    <t xml:space="preserve">Строительство нежилого здания под размещение общественного центра по адресу: г. Пермь, Свердловский район, ул. Промысловая (пос. Голый Мыс)</t>
  </si>
  <si>
    <t>0130141750</t>
  </si>
  <si>
    <t xml:space="preserve">Строительство нежилого здания под размещение общественного центра по адресу: г. Пермь, Орджоникидзевский район, ул. Кубанская (микрорайон Январский)</t>
  </si>
  <si>
    <t>9190023800</t>
  </si>
  <si>
    <t xml:space="preserve">Капитальный ремонт здания для реализации мероприятий дополнительного образования и размещения общественного центра</t>
  </si>
  <si>
    <t>9700000000</t>
  </si>
  <si>
    <t xml:space="preserve">Непрограммные расходы на реализацию единой политики в сфере инвестиционной и строительной деятельности на территории г. Перми</t>
  </si>
  <si>
    <t>9710000000</t>
  </si>
  <si>
    <t xml:space="preserve">Непрограммные расходы по обеспечению деятельности муниципального казенного учреждения "Управление технического заказчика"</t>
  </si>
  <si>
    <t>9710000590</t>
  </si>
  <si>
    <t>0230000000</t>
  </si>
  <si>
    <t>0230100000</t>
  </si>
  <si>
    <t xml:space="preserve">Муниципальный проект "Строительство пожарных водоемов и резервуаров"</t>
  </si>
  <si>
    <t>0230141630</t>
  </si>
  <si>
    <t xml:space="preserve">Строительство пожарного резервуара в микрорайоне Социалистический Орджоникидзевского района города Перми</t>
  </si>
  <si>
    <t>0230141650</t>
  </si>
  <si>
    <t xml:space="preserve">Строительство пожарного резервуара в микрорайоне Новобродовский Свердловского района города Перми</t>
  </si>
  <si>
    <t>0230141890</t>
  </si>
  <si>
    <t xml:space="preserve">Строительство пожарного резервуара в микрорайоне Пихтовая стрелка Мотовилихинского района города Перми</t>
  </si>
  <si>
    <t>0230141900</t>
  </si>
  <si>
    <t xml:space="preserve">Строительство пожарного резервуара в микрорайоне Акуловский по ул. Красноборская Дзержинского района города Перми</t>
  </si>
  <si>
    <t>0230141920</t>
  </si>
  <si>
    <t xml:space="preserve">Строительство пожарного резервуара в микрорайоне Верхняя Васильевка Орджоникидзевского района города Перми</t>
  </si>
  <si>
    <t>0230141930</t>
  </si>
  <si>
    <t xml:space="preserve">Строительство пожарного резервуара в микрорайоне Верхнемуллинский по ул. 2-я Открытая Индустриального района города Перми</t>
  </si>
  <si>
    <t>0230141940</t>
  </si>
  <si>
    <t xml:space="preserve">Строительство пожарного резервуара в микрорайоне Свободный Орджоникидзевского района города Перми</t>
  </si>
  <si>
    <t>0230141960</t>
  </si>
  <si>
    <t xml:space="preserve">Строительство пожарного резервуара в микрорайоне Нижняя Васильевка Орджоникидзевского района города Перми</t>
  </si>
  <si>
    <t>0230143170</t>
  </si>
  <si>
    <t xml:space="preserve">Строительство пожарного резервуара в микрорайоне Бахаревка на пересечении ул. 1-й Бахаревской и ул. Пристанционной Свердловского района города Перми</t>
  </si>
  <si>
    <t>0230143180</t>
  </si>
  <si>
    <t xml:space="preserve">Строительство пожарного резервуара по ул. Борцов Революции Ленинского района города Перми</t>
  </si>
  <si>
    <t>0230143190</t>
  </si>
  <si>
    <t xml:space="preserve">Строительство пожарного резервуара в микрорайоне Центральная усадьба по ул. Бобруйской Мотовилихинского района города Перми</t>
  </si>
  <si>
    <t>0230143210</t>
  </si>
  <si>
    <t xml:space="preserve">Строительство пожарного резервуара в д. Ласьвинские хутора Кировского района города Перми</t>
  </si>
  <si>
    <t>0230143600</t>
  </si>
  <si>
    <t xml:space="preserve">Строительство пожарного резервуара в микрорайоне Чапаевский Орджоникидзевского района города Перми</t>
  </si>
  <si>
    <t>0230143610</t>
  </si>
  <si>
    <t xml:space="preserve">Строительство пожарного резервуара в микрорайоне Липовая Гора по ул. 4-й Липогорской Свердловского района города Перми</t>
  </si>
  <si>
    <t>0230143620</t>
  </si>
  <si>
    <t xml:space="preserve">Строительство пожарного резервуара в микрорайоне Вышка-2 по ул. Омской Мотовилихинского района города Перми</t>
  </si>
  <si>
    <t>0230143630</t>
  </si>
  <si>
    <t xml:space="preserve">Строительство пожарного резервуара в микрорайоне Химики Орджоникидзевского района города Перми</t>
  </si>
  <si>
    <t>0230200000</t>
  </si>
  <si>
    <t xml:space="preserve">Муниципальный проект "Строительство (реконструкция) объектов в сфере общественной безопасности"</t>
  </si>
  <si>
    <t>0230241030</t>
  </si>
  <si>
    <t xml:space="preserve">Строительство противооползневого сооружения в районе жилых домов по ул. КИМ, 5, 7, ул. Ивановской, 19 и ул. Чехова, 2, 4, 6, 8, 10</t>
  </si>
  <si>
    <t>1510000000</t>
  </si>
  <si>
    <t>151И200000</t>
  </si>
  <si>
    <t xml:space="preserve">Муниципальный проект "Жилье"</t>
  </si>
  <si>
    <t>151И267484</t>
  </si>
  <si>
    <t xml:space="preserve">Реализация мероприятий по обеспечению устойчивого сокращения непригодного для проживания жилого фонда</t>
  </si>
  <si>
    <t>151F300000</t>
  </si>
  <si>
    <t xml:space="preserve">Муниципальный проект "Обеспечение устойчивого сокращения непригодного для проживания жилищного фонда"</t>
  </si>
  <si>
    <t>151F367484</t>
  </si>
  <si>
    <t>1330141090</t>
  </si>
  <si>
    <t xml:space="preserve">Реконструкция системы очистки сточных вод в микрорайоне "Крым" Кировского района города Перми</t>
  </si>
  <si>
    <t>1330141220</t>
  </si>
  <si>
    <t xml:space="preserve">Строительство водопроводных сетей в микрорайоне "Вышка-1" Мотовилихинского района города Перми</t>
  </si>
  <si>
    <t>1330141770</t>
  </si>
  <si>
    <t xml:space="preserve">Строительство водопроводных сетей в микрорайоне Турбино</t>
  </si>
  <si>
    <t>1330141780</t>
  </si>
  <si>
    <t xml:space="preserve">Строительство водопроводных сетей по ул. 2-я Мулянская Дзержинского района города Перми</t>
  </si>
  <si>
    <t>1330142000</t>
  </si>
  <si>
    <t xml:space="preserve">Строительство водопроводных сетей в микрорайоне Левшино</t>
  </si>
  <si>
    <t>1330142010</t>
  </si>
  <si>
    <t xml:space="preserve">Строительство водопроводных сетей в микрорайоне Энергетик</t>
  </si>
  <si>
    <t>1330142050</t>
  </si>
  <si>
    <t xml:space="preserve">Санация и строительство 2-й нитки водовода Гайва-Заозерье</t>
  </si>
  <si>
    <t>1330142360</t>
  </si>
  <si>
    <t xml:space="preserve">Реконструкция канализационной насосной станции "Речник" Дзержинского района города Перми</t>
  </si>
  <si>
    <t>1330143480</t>
  </si>
  <si>
    <t xml:space="preserve">Строительство сетей водоснабжения в микрорайоне "Заозерье" для земельных участков многодетных семей</t>
  </si>
  <si>
    <t>1430000000</t>
  </si>
  <si>
    <t>1430100000</t>
  </si>
  <si>
    <t xml:space="preserve">Муниципальный проект "Строительство объектов в сфере экологии"</t>
  </si>
  <si>
    <t>1430143570</t>
  </si>
  <si>
    <t xml:space="preserve">Строительство городского питомника растений на земельном участке с кадастровым номером 59:01:0000000:91384</t>
  </si>
  <si>
    <t>071Ю442550</t>
  </si>
  <si>
    <t xml:space="preserve">Строительство здания общеобразовательного учреждения в Индустриальном районе города Перми</t>
  </si>
  <si>
    <t>071Ю450490</t>
  </si>
  <si>
    <t xml:space="preserve">Адресное строительство школ в отдельных населенных пунктах с объективно выявленной потребностью инфраструктуры (зданий) школ</t>
  </si>
  <si>
    <t>0720141660</t>
  </si>
  <si>
    <t xml:space="preserve">Строительство здания общеобразовательного учреждения по адресу: г. Пермь, ул. Ветлужская</t>
  </si>
  <si>
    <t>0720141680</t>
  </si>
  <si>
    <t xml:space="preserve">Строительство нового корпуса МАОУ "Инженерная школа" г. Перми по ул. Академика Веденеева</t>
  </si>
  <si>
    <t>0720141970</t>
  </si>
  <si>
    <t xml:space="preserve">Строительство здания общеобразовательного учреждения в Ленинском районе города Перми</t>
  </si>
  <si>
    <t>0720142550</t>
  </si>
  <si>
    <t>0720143360</t>
  </si>
  <si>
    <t xml:space="preserve">Реконструкция здания по ул. Уральской, 110 для размещения общеобразовательной организации г. Перми</t>
  </si>
  <si>
    <t>07201L3050</t>
  </si>
  <si>
    <t xml:space="preserve">Создание новых мест в общеобразовательных организациях в связи с ростом числа обучающихся, вызванным демографическим фактором</t>
  </si>
  <si>
    <t>0730141160</t>
  </si>
  <si>
    <t xml:space="preserve">Реконструкция здания под размещение общеобразовательной организации по ул. Целинной, 15</t>
  </si>
  <si>
    <t>0730142550</t>
  </si>
  <si>
    <t>0730143510</t>
  </si>
  <si>
    <t xml:space="preserve">Строительство спортивного зала МАОУ "СОШ № 81" г. Перми</t>
  </si>
  <si>
    <t>0730143520</t>
  </si>
  <si>
    <t xml:space="preserve">Строительство спортивного зала МАОУ "СОШ № 96" г. Перми</t>
  </si>
  <si>
    <t>0330141910</t>
  </si>
  <si>
    <t xml:space="preserve">Реконструкция здания МАУ "Дворец молодежи" г. Перми</t>
  </si>
  <si>
    <t>0530000000</t>
  </si>
  <si>
    <t>0530100000</t>
  </si>
  <si>
    <t xml:space="preserve">Муниципальный проект "Капитальные вложения в объекты недвижимого имущества муниципальной собственности в сфере физической культуры и массового спорта"</t>
  </si>
  <si>
    <t>0530141300</t>
  </si>
  <si>
    <t xml:space="preserve">Реконструкция ледовой арены МАУ ДО "ДЮЦ "Здоровье"</t>
  </si>
  <si>
    <t>0530141470</t>
  </si>
  <si>
    <t xml:space="preserve">Строительство плавательного бассейна по адресу: ул. Гашкова, 20а</t>
  </si>
  <si>
    <t>0530141880</t>
  </si>
  <si>
    <t xml:space="preserve">Строительство плавательного бассейна по адресу: ул. Гайвинская, 50</t>
  </si>
  <si>
    <t>0530141950</t>
  </si>
  <si>
    <t xml:space="preserve">Строительство спортивной трассы для лыжероллеров по адресу: г. Пермь, ул. Агрономическая, 23</t>
  </si>
  <si>
    <t>05301SФ280</t>
  </si>
  <si>
    <t xml:space="preserve">Реконструкция физкультурно-оздоровительного комплекса по адресу: г. Пермь, ул. Рабочая, 9</t>
  </si>
  <si>
    <t>0540100000</t>
  </si>
  <si>
    <t xml:space="preserve">Комплекс процессных мероприятий "Совершенствование спортивной инфраструктуры и материально-технической базы для занятий физической культурой и массовым спортом"</t>
  </si>
  <si>
    <t>0540121130</t>
  </si>
  <si>
    <t xml:space="preserve">Ремонт, приведение в нормативное состояние и улучшение материально-технического обеспечения муниципальных учреждений системы физической культуры и спорта</t>
  </si>
  <si>
    <t>944</t>
  </si>
  <si>
    <t xml:space="preserve">Департамент дорог и благоустройства администрации города Перми</t>
  </si>
  <si>
    <t>9190023970</t>
  </si>
  <si>
    <t xml:space="preserve">Увеличение финансового обеспечения переданных государственных полномочий по созданию и организации деятельности административной комиссии</t>
  </si>
  <si>
    <t xml:space="preserve">Водное хозяйство</t>
  </si>
  <si>
    <t>1020000000</t>
  </si>
  <si>
    <t>1020200000</t>
  </si>
  <si>
    <t>10202SЖ410</t>
  </si>
  <si>
    <t>10202SЖ412</t>
  </si>
  <si>
    <t xml:space="preserve">Развитие городского пространства (по расходам, курируемым Министерством транспорта Пермского края)</t>
  </si>
  <si>
    <t>1040323410</t>
  </si>
  <si>
    <t xml:space="preserve">Содержание и ремонт гидротехнических сооружений</t>
  </si>
  <si>
    <t>1040323920</t>
  </si>
  <si>
    <t xml:space="preserve">Капитальный ремонт берегоукрепительных сооружений</t>
  </si>
  <si>
    <t>0130223182</t>
  </si>
  <si>
    <t xml:space="preserve">Реализация инициативных проектов на территории города Перми в сфере дорожного хозяйства</t>
  </si>
  <si>
    <t>1010000000</t>
  </si>
  <si>
    <t>101R100000</t>
  </si>
  <si>
    <t xml:space="preserve">Муниципальный проект "Региональная и местная дорожная сеть"</t>
  </si>
  <si>
    <t>101R153940</t>
  </si>
  <si>
    <t xml:space="preserve">Приведение в нормативное состояние автомобильных дорог и искусственных дорожных сооружений в рамках реализации регионального проекта "Региональная и местная дорожная сеть"</t>
  </si>
  <si>
    <t>101R1SД110</t>
  </si>
  <si>
    <t xml:space="preserve"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края, направленные на достижение целевых показателей регионального проекта "Региональная и местная дорожная сеть"</t>
  </si>
  <si>
    <t>101И800000</t>
  </si>
  <si>
    <t>101И854470</t>
  </si>
  <si>
    <t xml:space="preserve">Развитие и приведение в нормативное состояние автомобильных дорог регионального или межмуниципального, местного значения, включающих искусственные дорожные сооружения</t>
  </si>
  <si>
    <t>101И89Д110</t>
  </si>
  <si>
    <t>1020100000</t>
  </si>
  <si>
    <t>10201SД110</t>
  </si>
  <si>
    <t>1030000000</t>
  </si>
  <si>
    <t>1030100000</t>
  </si>
  <si>
    <t xml:space="preserve">Муниципальный проект "Строительство и реконструкция автомобильных дорог"</t>
  </si>
  <si>
    <t>103019Д010</t>
  </si>
  <si>
    <t xml:space="preserve">Реконструкция ул. Карпинского от ул. Архитектора Свиязева до ул. Космонавта Леонова</t>
  </si>
  <si>
    <t>103019Д011</t>
  </si>
  <si>
    <t xml:space="preserve">Строительство автомобильной дороги по ул. Агатовой</t>
  </si>
  <si>
    <t>103019Д012</t>
  </si>
  <si>
    <t xml:space="preserve">Строительство автомобильной дороги по ул. Углеуральской</t>
  </si>
  <si>
    <t>103019Д013</t>
  </si>
  <si>
    <t xml:space="preserve">Строительство ливневой канализации и очистных сооружений для отвода воды с автомобильной дороги по ул. Маршала Жукова и прилегающей территории</t>
  </si>
  <si>
    <t>103019Д014</t>
  </si>
  <si>
    <t xml:space="preserve">Строительство очистных сооружений и водоотвода ливневых стоков по ул. Куйбышева, 1 от ул. Петропавловской до выпуска</t>
  </si>
  <si>
    <t>103019Д015</t>
  </si>
  <si>
    <t xml:space="preserve">Строительство очистных сооружений и водоотвода ливневых стоков по ул. Куфонина от ул. Трамвайной до ул. Подлесной до выпуска</t>
  </si>
  <si>
    <t>103019Д016</t>
  </si>
  <si>
    <t xml:space="preserve">Строительство проезда на участке от ул. Уральской до ул. Степана Разина</t>
  </si>
  <si>
    <t>103019Д017</t>
  </si>
  <si>
    <t xml:space="preserve">Строительство автомобильной дороги по ул. Монастырской на участке от площади Трех столетий до территории Мотовилихинских заводов</t>
  </si>
  <si>
    <t>103019Д018</t>
  </si>
  <si>
    <t xml:space="preserve">Реконструкция ул. Героев Хасана от ул. Хлебозаводская до ул. Василия Васильева</t>
  </si>
  <si>
    <t>103019Д019</t>
  </si>
  <si>
    <t xml:space="preserve">Возмещение убытков при изъятии земельных участков и объектов недвижимости, имущества в целях строительства (реконструкции) дорожных объектов</t>
  </si>
  <si>
    <t>103019Д021</t>
  </si>
  <si>
    <t xml:space="preserve">Строительство проезда от автомобильной дороги по ул. Советской до объекта регионального значения "Культурно-рекреационное пространство"</t>
  </si>
  <si>
    <t>103019Д022</t>
  </si>
  <si>
    <t xml:space="preserve">Реконструкция автомобильной дороги по ул. Н. Островского на участке от ул. Революции до ул. Белинского</t>
  </si>
  <si>
    <t>103019Д023</t>
  </si>
  <si>
    <t xml:space="preserve">Реконструкция ул. Карпинского от ул. Архитектора Свиязева до ул. Советской Армии</t>
  </si>
  <si>
    <t>1030200000</t>
  </si>
  <si>
    <t xml:space="preserve">Муниципальный проект "Обустройство сетей наружного освещения"</t>
  </si>
  <si>
    <t>103029Д020</t>
  </si>
  <si>
    <t xml:space="preserve">Обустройство сетей наружного освещения</t>
  </si>
  <si>
    <t>104019Д030</t>
  </si>
  <si>
    <t xml:space="preserve">Капитальный ремонт автомобильных дорог и искусственных дорожных сооружений</t>
  </si>
  <si>
    <t>104019Д050</t>
  </si>
  <si>
    <t xml:space="preserve">Ремонт тротуаров, пешеходных дорожек и газонов вдоль тротуаров, пешеходных дорожек</t>
  </si>
  <si>
    <t>104019Д060</t>
  </si>
  <si>
    <t xml:space="preserve">Организация функционирования и контроля за использованием парковок на автомобильных дорогах общего пользования местного значения</t>
  </si>
  <si>
    <t>104019Д070</t>
  </si>
  <si>
    <t xml:space="preserve">Содержание, обслуживание и установка технических средств организации дорожного движения улично-дорожной сети в границах городского округа</t>
  </si>
  <si>
    <t>104019Д410</t>
  </si>
  <si>
    <t xml:space="preserve">Реализация мер по обеспечению транспортной безопасности искусственных дорожных сооружений</t>
  </si>
  <si>
    <t>104019Д610</t>
  </si>
  <si>
    <t>104029Д080</t>
  </si>
  <si>
    <t xml:space="preserve">Ремонт сетей наружного освещения</t>
  </si>
  <si>
    <t>104029Д090</t>
  </si>
  <si>
    <t xml:space="preserve">Содержание сетей наружного освещения на автомобильных дорогах города Перми</t>
  </si>
  <si>
    <t>104029Д180</t>
  </si>
  <si>
    <t xml:space="preserve">Приобретение транспортных средств</t>
  </si>
  <si>
    <t>104029Д620</t>
  </si>
  <si>
    <t>104039Д120</t>
  </si>
  <si>
    <t>104039Д150</t>
  </si>
  <si>
    <t xml:space="preserve">Содержание и ремонт пешеходных мостиков, лестниц на территориях общего пользования города Перми</t>
  </si>
  <si>
    <t>1200000000</t>
  </si>
  <si>
    <t xml:space="preserve">Муниципальная программа "Организация регулярных перевозок общественным транспортом в городе Перми"</t>
  </si>
  <si>
    <t>1240000000</t>
  </si>
  <si>
    <t>1240100000</t>
  </si>
  <si>
    <t xml:space="preserve">Комплекс процессных мероприятий "Приоритетное развитие общественного транспорта в городе Перми"</t>
  </si>
  <si>
    <t>124019Д140</t>
  </si>
  <si>
    <t xml:space="preserve">Содержание и ремонт остановочных пунктов с элементами благоустройства</t>
  </si>
  <si>
    <t>919009Д800</t>
  </si>
  <si>
    <t xml:space="preserve">Возврат средств в бюджет Пермского края на проектирование, строительство (реконструкцию), капитальный ремонт и ремонт автомобильных дорог общего пользования местного значения, находящихся на территории Пермского края</t>
  </si>
  <si>
    <t>101И400000</t>
  </si>
  <si>
    <t xml:space="preserve">Муниципальный проект "Формирование комфортной городской среды"</t>
  </si>
  <si>
    <t>101И455550</t>
  </si>
  <si>
    <t xml:space="preserve">Реализация программ формирования современной городской среды</t>
  </si>
  <si>
    <t>101F200000</t>
  </si>
  <si>
    <t>101F255550</t>
  </si>
  <si>
    <t>1020223150</t>
  </si>
  <si>
    <t xml:space="preserve">Архитектурная подсветка зданий</t>
  </si>
  <si>
    <t>10202SЖ090</t>
  </si>
  <si>
    <t>10202SЖ250</t>
  </si>
  <si>
    <t xml:space="preserve">Архитектурная подсветка фасадов административных, жилых объектов (зданий) в г. Перми</t>
  </si>
  <si>
    <t>10202SЖ411</t>
  </si>
  <si>
    <t>1030300000</t>
  </si>
  <si>
    <t xml:space="preserve">Муниципальный проект "Обустройство объектов озеленения общего пользования"</t>
  </si>
  <si>
    <t>1030323050</t>
  </si>
  <si>
    <t xml:space="preserve">Обустройство объектов озеленения общего пользования и элементов благоустройства</t>
  </si>
  <si>
    <t>1030400000</t>
  </si>
  <si>
    <t xml:space="preserve">Муниципальный проект "Строительство и реконструкция мест погребения"</t>
  </si>
  <si>
    <t>1030441120</t>
  </si>
  <si>
    <t xml:space="preserve">Строительство крематория на кладбище "Восточное" города Перми</t>
  </si>
  <si>
    <t>1030500000</t>
  </si>
  <si>
    <t xml:space="preserve">Муниципальный проект "Создание электронной информационной базы данных по захоронениям"</t>
  </si>
  <si>
    <t>1030523960</t>
  </si>
  <si>
    <t xml:space="preserve">Формирование электронной базы данных по захоронениям на местах погребения города Перми</t>
  </si>
  <si>
    <t>1040321450</t>
  </si>
  <si>
    <t xml:space="preserve">Содержание и ремонт объектов и элементов благоустройства</t>
  </si>
  <si>
    <t>1040321510</t>
  </si>
  <si>
    <t xml:space="preserve">Содержание земель, не принадлежащих физическим и (или) юридическим лицам, уборка водоохранных зон</t>
  </si>
  <si>
    <t>1040321750</t>
  </si>
  <si>
    <t>1040323290</t>
  </si>
  <si>
    <t xml:space="preserve">Обустройство организованных мест отдыха у воды на территории города Перми</t>
  </si>
  <si>
    <t>1040323360</t>
  </si>
  <si>
    <t xml:space="preserve">Капитальный ремонт объектов и элементов благоустройства</t>
  </si>
  <si>
    <t>1040323750</t>
  </si>
  <si>
    <t xml:space="preserve">Благоустройство территорий для обеспечения доступа к земельным участкам, предоставленным отдельным категориям граждан</t>
  </si>
  <si>
    <t>1040400000</t>
  </si>
  <si>
    <t xml:space="preserve">Комплекс процессных мероприятий "Организация ритуальных услуг и содержание мест погребения"</t>
  </si>
  <si>
    <t>1040400590</t>
  </si>
  <si>
    <t>1040421930</t>
  </si>
  <si>
    <t xml:space="preserve">Эвакуация умерших из жилых помещений (при отсутствии супруга, близких родственников либо законного представителя умершего или при невозможности осуществить ими эвакуацию), а также с улиц, мест аварий и иных мест</t>
  </si>
  <si>
    <t>1040421940</t>
  </si>
  <si>
    <t xml:space="preserve">Приведение в нормативное состояние мест погребения</t>
  </si>
  <si>
    <t>1040423680</t>
  </si>
  <si>
    <t xml:space="preserve">Проектирование санитарно-защитных зон мест погребения</t>
  </si>
  <si>
    <t>1040423700</t>
  </si>
  <si>
    <t xml:space="preserve">Содержание мест погребения</t>
  </si>
  <si>
    <t>1040423710</t>
  </si>
  <si>
    <t xml:space="preserve">Организация автобусных перевозок граждан на территории кладбища "Северное" в выходные, праздничные дни и дни массового посещения кладбища</t>
  </si>
  <si>
    <t>1040423810</t>
  </si>
  <si>
    <t xml:space="preserve">Организация охраны объектов незавершенного строительства (крематория)</t>
  </si>
  <si>
    <t>1040500000</t>
  </si>
  <si>
    <t xml:space="preserve">Комплекс процессных мероприятий "Обеспечение деятельности департамента дорог и благоустройства администрации города Перми и подведомственных ему учреждений"</t>
  </si>
  <si>
    <t>1040500110</t>
  </si>
  <si>
    <t>1040500590</t>
  </si>
  <si>
    <t>945</t>
  </si>
  <si>
    <t xml:space="preserve">Департамент транспорта администрации города Перми</t>
  </si>
  <si>
    <t>919002P380</t>
  </si>
  <si>
    <t xml:space="preserve">Иные МБТ на Краевой конкурс "Лучший муниципальный служащий Пермского края</t>
  </si>
  <si>
    <t>Транспорт</t>
  </si>
  <si>
    <t>1210000000</t>
  </si>
  <si>
    <t>121R700000</t>
  </si>
  <si>
    <t xml:space="preserve">Муниципальный проект "Развитие общественного транспорта"</t>
  </si>
  <si>
    <t>121R754010</t>
  </si>
  <si>
    <t xml:space="preserve">Реализация инфраструктурного проекта, направленного на комплексное развитие городского наземного электрического транспорта, выполнение работ по освещению и благоустройству территорий, а также на закупку автобусов, приводимых в движение электрической энергией от батареи, заряжаемой от внешнего источника (электробусов), и объектов зарядной инфраструктуры для них</t>
  </si>
  <si>
    <t>121И600000</t>
  </si>
  <si>
    <t>121И654010</t>
  </si>
  <si>
    <t>1220000000</t>
  </si>
  <si>
    <t>1220100000</t>
  </si>
  <si>
    <t xml:space="preserve">Муниципальный проект "Обустройство объектов инфраструктуры общественного транспорта"</t>
  </si>
  <si>
    <t>12201ST220</t>
  </si>
  <si>
    <t xml:space="preserve">Плата концедента по концессионному соглашению, объектом которого являются объекты транспортной инфраструктуры и технологически связанные с ними транспортные средства, обеспечивающие деятельность, связанную с перевозками пассажиров транспортом общего пользования</t>
  </si>
  <si>
    <t>1240121800</t>
  </si>
  <si>
    <t xml:space="preserve">Мероприятия по обеспечению транспортного обслуживания</t>
  </si>
  <si>
    <t>1240123270</t>
  </si>
  <si>
    <t xml:space="preserve">Осуществление регулярных перевозок пассажиров автомобильным и городским наземным электрическим транспортом по муниципальным маршрутам регулярных перевозок города Перми по регулируемому тарифу города Перми</t>
  </si>
  <si>
    <t>1240123910</t>
  </si>
  <si>
    <t xml:space="preserve">Повышение привлекательности профессии водителя</t>
  </si>
  <si>
    <t>1240171050</t>
  </si>
  <si>
    <t xml:space="preserve">Плата концедента по концессионному соглашению в части эксплуатационного платежа</t>
  </si>
  <si>
    <t>1240171340</t>
  </si>
  <si>
    <t xml:space="preserve">Возмещение затрат, связанных с уплатой лизинговых платежей по договорам финансовой аренды (лизинга)</t>
  </si>
  <si>
    <t>124019Д130</t>
  </si>
  <si>
    <t xml:space="preserve">Обустройство остановочных пунктов, используемых в регулярных перевозках пассажиров</t>
  </si>
  <si>
    <t>12401ST320</t>
  </si>
  <si>
    <t xml:space="preserve">Приобретение подвижного состава (автобусов) для перевозки пассажиров автомобильным транспортом на муниципальных маршрутах г. Перми</t>
  </si>
  <si>
    <t>1240200000</t>
  </si>
  <si>
    <t xml:space="preserve">Комплекс процессных мероприятий "Обеспечение деятельности департамента транспорта администрации города Перми и подведомственного ему учреждения "</t>
  </si>
  <si>
    <t>1240200110</t>
  </si>
  <si>
    <t>1240200590</t>
  </si>
  <si>
    <t>919002T060</t>
  </si>
  <si>
    <t xml:space="preserve">Осуществление полномочий по регулированию тарифов на перевозки пассажиров и багажа автомобильным и городским электрическим транспортом на муниципальных маршрутах регулярных перевозок</t>
  </si>
  <si>
    <t>124012С460</t>
  </si>
  <si>
    <t xml:space="preserve">Возмещение затрат, связанных с организацией перевозки отдельных категорий граждан с использованием электронных социальных проездных документов, а также недополученных доходов юридическим лицам, индивидуальным предпринимателям от перевозки отдельных категорий граждан с использованием электронных социальных проездных документов</t>
  </si>
  <si>
    <t>950</t>
  </si>
  <si>
    <t xml:space="preserve">Контрольный департамент администрации города Перми</t>
  </si>
  <si>
    <t>9120000000</t>
  </si>
  <si>
    <t xml:space="preserve">Повышение уровня благоустройства территории города Перми</t>
  </si>
  <si>
    <t>9120000590</t>
  </si>
  <si>
    <t>951</t>
  </si>
  <si>
    <t xml:space="preserve">Департамент экономики и промышленной политики администрации города Перми</t>
  </si>
  <si>
    <t>9190021950</t>
  </si>
  <si>
    <t xml:space="preserve">Обеспечение деятельности Пермской городской трехсторонней комиссии по регулированию социально-трудовых отношений в городе Перми</t>
  </si>
  <si>
    <t xml:space="preserve">Гражданская оборона</t>
  </si>
  <si>
    <t>0240121280</t>
  </si>
  <si>
    <t xml:space="preserve">Создание и содержание в целях гражданской обороны запасов материально-технических, продовольственных и иных средств</t>
  </si>
  <si>
    <t>0900000000</t>
  </si>
  <si>
    <t xml:space="preserve">Муниципальная программа "Экономическое развитие города Перми"</t>
  </si>
  <si>
    <t>0940000000</t>
  </si>
  <si>
    <t>0940100000</t>
  </si>
  <si>
    <t xml:space="preserve">Комплекс процессных мероприятий "Формирование благоприятной инвестиционной среды, развитие малого и среднего предпринимательства"</t>
  </si>
  <si>
    <t>0940100590</t>
  </si>
  <si>
    <t>0940121170</t>
  </si>
  <si>
    <t xml:space="preserve">Мероприятия в сфере экономического развития города Перми</t>
  </si>
  <si>
    <t>0940171320</t>
  </si>
  <si>
    <t xml:space="preserve">Субсидия некоммерческим организациям, не являющимся государственными (муниципальными) учреждениями, на организацию и проведение конференций</t>
  </si>
  <si>
    <t>0940200000</t>
  </si>
  <si>
    <t xml:space="preserve">Комплекс процессных мероприятий "Развитие потребительского рынка и туризма"</t>
  </si>
  <si>
    <t>0940221160</t>
  </si>
  <si>
    <t xml:space="preserve">Мероприятия по созданию условий для обеспечения жителей городского округа услугами связи, общественного питания, торговли и бытового обслуживания населения</t>
  </si>
  <si>
    <t>0940222240</t>
  </si>
  <si>
    <t xml:space="preserve">Мероприятия в сфере туризма</t>
  </si>
  <si>
    <t>0940300000</t>
  </si>
  <si>
    <t xml:space="preserve">Комплекс процессных мероприятий "Обеспечение деятельности департамента экономики и промышленной политики администрации города Перми"</t>
  </si>
  <si>
    <t>0940300110</t>
  </si>
  <si>
    <t>955</t>
  </si>
  <si>
    <t xml:space="preserve">Департамент социальной политики администрации города Перми</t>
  </si>
  <si>
    <t>0640323630</t>
  </si>
  <si>
    <t xml:space="preserve">Администрирование отдыха детей в каникулярное время</t>
  </si>
  <si>
    <t>0640370020</t>
  </si>
  <si>
    <t xml:space="preserve">Субсидии организациям отдыха детей и их оздоровления независимо от организационно-правовой формы и формы собственности, индивидуальным предпринимателям</t>
  </si>
  <si>
    <t>0640371310</t>
  </si>
  <si>
    <t xml:space="preserve">Увеличение финансового обеспечения переданных государственных полномочий по организации и обеспечению отдыха детей и их оздоровления</t>
  </si>
  <si>
    <t xml:space="preserve">Пенсионное обеспечение</t>
  </si>
  <si>
    <t>9190082080</t>
  </si>
  <si>
    <t xml:space="preserve">Пенсии за выслугу лет лицам, замещавшим муниципальные должности (в т.ч. выборные муниципальные должности), муниципальные должности муниципальной службы, должности муниципальной службы города Перми</t>
  </si>
  <si>
    <t>0640100000</t>
  </si>
  <si>
    <t xml:space="preserve">Комплекс процессных мероприятий "Оказание дополнительных мер социальной помощи и поддержки, содействие в получении социальных услуг отдельным категориям граждан"</t>
  </si>
  <si>
    <t>0640181000</t>
  </si>
  <si>
    <t xml:space="preserve">Предоставление дополнительных мер социальной поддержки в виде ежемесячных денежных муниципальных выплат за проезд в медицинские организации, осуществляющие свою деятельность на территории города Перми, для проведения амбулаторного гемодиализа жителям города Перми с хронической почечной недостаточностью</t>
  </si>
  <si>
    <t>0640181010</t>
  </si>
  <si>
    <t xml:space="preserve">Предоставление дополнительных мер социальной поддержки в виде ежемесячных денежных муниципальных выплат студентам и учащимся города Перми</t>
  </si>
  <si>
    <t>0640181040</t>
  </si>
  <si>
    <t xml:space="preserve">Ежегодная премия города Перми "Преодоление"</t>
  </si>
  <si>
    <t>0640181060</t>
  </si>
  <si>
    <t xml:space="preserve">Предоставление многодетным семьям единовременной денежной выплаты взамен предоставления земельного участка в собственность</t>
  </si>
  <si>
    <t>0640181120</t>
  </si>
  <si>
    <t xml:space="preserve">Предоставление дополнительной меры социальной поддержки в случае рождения троих или более детей одновременно</t>
  </si>
  <si>
    <t>1540000000</t>
  </si>
  <si>
    <t>1540200000</t>
  </si>
  <si>
    <t xml:space="preserve">Комплекс процессных мероприятий "Оказание мер социальной поддержки гражданам города Перми в целях улучшения жилищных условий"</t>
  </si>
  <si>
    <t>1540251340</t>
  </si>
  <si>
    <t xml:space="preserve">Обеспечение жильем отдельных категорий граждан, установленных Федеральным законом от 12 января 1995 года № 5-ФЗ "О ветеранах", в соответствии с Указом Президента Российской Федерации от 7 мая 2008 года № 714 "Об обеспечении жильем ветеранов Великой Отечественной войны 1941-1945 годов"</t>
  </si>
  <si>
    <t>1540251760</t>
  </si>
  <si>
    <t xml:space="preserve">Обеспечение жильем отдельных категорий граждан, установленных Федеральным законом от 24 ноября 1995 года № 181-ФЗ "О социальной защите инвалидов в Российской Федерации"</t>
  </si>
  <si>
    <t>154022С020</t>
  </si>
  <si>
    <t xml:space="preserve">Обеспечение жильем молодых семей</t>
  </si>
  <si>
    <t>15402L4970</t>
  </si>
  <si>
    <t xml:space="preserve">Реализация мероприятий по обеспечению жильем молодых семей государственной программы Российской Федерации "Обеспечение доступным и комфортным жильем и коммунальными услугами граждан Российской Федерации"</t>
  </si>
  <si>
    <t>0640181020</t>
  </si>
  <si>
    <t xml:space="preserve">Дополнительные меры социальной поддержки отдельных категорий жителей города Перми</t>
  </si>
  <si>
    <t>0640400110</t>
  </si>
  <si>
    <t>964</t>
  </si>
  <si>
    <t xml:space="preserve">Департамент общественной безопасности администрации города Перми</t>
  </si>
  <si>
    <t xml:space="preserve">Судебная система</t>
  </si>
  <si>
    <t>9190051200</t>
  </si>
  <si>
    <t xml:space="preserve">Осуществление полномочий по составлению (изменению, дополнению) списков кандидатов в присяжные заседатели федеральных судов общей юрисдикции в Российской Федерации</t>
  </si>
  <si>
    <t>0240100590</t>
  </si>
  <si>
    <t>0240121100</t>
  </si>
  <si>
    <t xml:space="preserve">Мероприятия по гражданской обороне, защите населения и территории города Перми от чрезвычайных ситуаций природного и техногенного характера</t>
  </si>
  <si>
    <t>0240120000</t>
  </si>
  <si>
    <t xml:space="preserve">Приведение в нормативное состояние имущественного комплекса, расположенного по адресу: г. Пермь, Ленинский район, Верхне-Курьинское лесничество Закамского лесхоза, квартал № 42,43</t>
  </si>
  <si>
    <t>0240172290</t>
  </si>
  <si>
    <t xml:space="preserve">Субсидии общественным объединениям пожарной охраны на материальное стимулирование деятельности добровольных пожарных, действующих на территории города Перми</t>
  </si>
  <si>
    <t>919002П220</t>
  </si>
  <si>
    <t xml:space="preserve">Конкурс муниципальных образований Пермского края на "Лучшую единую дежурно-диспетчерскую службу"</t>
  </si>
  <si>
    <t>0240223550</t>
  </si>
  <si>
    <t xml:space="preserve">Профилактика правонарушений на территории города Перми</t>
  </si>
  <si>
    <t>02402SП020</t>
  </si>
  <si>
    <t xml:space="preserve">Выплата материального стимулирования народным дружинникам за участие в охране общественного порядка</t>
  </si>
  <si>
    <t>0240300000</t>
  </si>
  <si>
    <t xml:space="preserve">Комплекс процессных мероприятий "Обеспечение деятельности департамента общественной безопасности администрации города Перми"</t>
  </si>
  <si>
    <t>0240300110</t>
  </si>
  <si>
    <t>9190021880</t>
  </si>
  <si>
    <t xml:space="preserve">Мероприятия по гражданской обороне по подготовке населения и организаций к действиям в чрезвычайной ситуации в мирное и военное время</t>
  </si>
  <si>
    <t>975</t>
  </si>
  <si>
    <t xml:space="preserve">Администрация города Перми</t>
  </si>
  <si>
    <t xml:space="preserve">Функционирование высшего должностного лица субъекта Российской Федерации и муниципального образования</t>
  </si>
  <si>
    <t>9510000000</t>
  </si>
  <si>
    <t xml:space="preserve">Глава города Перми</t>
  </si>
  <si>
    <t>9510000110</t>
  </si>
  <si>
    <t>9130000000</t>
  </si>
  <si>
    <t xml:space="preserve">Повышение эффективности управления имущественным комплексом административных зданий (помещений) города Перми</t>
  </si>
  <si>
    <t>9130000590</t>
  </si>
  <si>
    <t xml:space="preserve">Обеспечение проведения выборов и референдумов</t>
  </si>
  <si>
    <t>9190020600</t>
  </si>
  <si>
    <t xml:space="preserve">Мероприятия по проведению выборов в Пермскую городскую Думу</t>
  </si>
  <si>
    <t>0130223100</t>
  </si>
  <si>
    <t xml:space="preserve">Проведение мероприятий в рамках реализации проектов инициативного бюджетирования в городе Перми</t>
  </si>
  <si>
    <t>9130021920</t>
  </si>
  <si>
    <t xml:space="preserve">Содержание имущественного комплекса административных зданий (помещений)</t>
  </si>
  <si>
    <t>9130021960</t>
  </si>
  <si>
    <t xml:space="preserve">Приведение в нормативное состояние административных зданий (помещений)</t>
  </si>
  <si>
    <t>9140000000</t>
  </si>
  <si>
    <t xml:space="preserve">Развитие архивного дела в городе Перми</t>
  </si>
  <si>
    <t>9140000590</t>
  </si>
  <si>
    <t>9140001060</t>
  </si>
  <si>
    <t>9140023950</t>
  </si>
  <si>
    <t xml:space="preserve">Мероприятия по переводу документов территориальных и функциональных органов администрации города Перми с длительным сроком хранения в электронный вид</t>
  </si>
  <si>
    <t>9190021530</t>
  </si>
  <si>
    <t xml:space="preserve">Мероприятия в целях повышения престижа муниципальной службы</t>
  </si>
  <si>
    <t>9190021870</t>
  </si>
  <si>
    <t xml:space="preserve">Информирование населения по вопросам местного значения</t>
  </si>
  <si>
    <t>9190021890</t>
  </si>
  <si>
    <t xml:space="preserve">Учреждение и издание печатного средства массовой информации для опубликования муниципальных правовых актов, обсуждения проектов муниципальных правовых актов по вопросам местного значения</t>
  </si>
  <si>
    <t>9190021900</t>
  </si>
  <si>
    <t xml:space="preserve">Мероприятия по созданию механизмов эффективного управления социально-экономическим развитием города Перми</t>
  </si>
  <si>
    <t>9190021910</t>
  </si>
  <si>
    <t xml:space="preserve">Оплата взносов в межмуниципальные ассоциации</t>
  </si>
  <si>
    <t>9190023840</t>
  </si>
  <si>
    <t xml:space="preserve">Предоставление мер поддержки гражданину (муниципальному служащему) в рамках договора о целевом обучении с обязательством последующего прохождения муниципальной службы</t>
  </si>
  <si>
    <t>919002P110</t>
  </si>
  <si>
    <t xml:space="preserve">Конкурс городских и муниципальных округов Пермского края по достижению наиболее результативных значений показателей управленческой деятельности</t>
  </si>
  <si>
    <t>919002P270</t>
  </si>
  <si>
    <t xml:space="preserve">Выплаты победителям краевого конкурса "Лидеры общественного самоуправления" по номинации "Лучшее территориальное общественное самоуправление в Пермском крае"</t>
  </si>
  <si>
    <t>9190081100</t>
  </si>
  <si>
    <t xml:space="preserve">Выплата денежного вознаграждения физическим лицам, награжденным Почетным знаком г. Перми "За заслуги перед г. Пермь"</t>
  </si>
  <si>
    <t>9190082070</t>
  </si>
  <si>
    <t xml:space="preserve">Денежное вознаграждение физическим лицам, награжденным Почетной грамотой города Перми</t>
  </si>
  <si>
    <t>9190023020</t>
  </si>
  <si>
    <t xml:space="preserve">Осуществление полномочий по составлению протоколов об административных правонарушениях и организации деятельности административных комиссий</t>
  </si>
  <si>
    <t>1540100000</t>
  </si>
  <si>
    <t xml:space="preserve">Комплекс процессных мероприятий "Осуществление мероприятий в сфере жилищных отношений"</t>
  </si>
  <si>
    <t>1540122110</t>
  </si>
  <si>
    <t xml:space="preserve">Мероприятия в сфере жилищных отношений</t>
  </si>
  <si>
    <t>9190021440</t>
  </si>
  <si>
    <t xml:space="preserve">Организация обучения муниципальных служащих и иных работников администрации города Перми</t>
  </si>
  <si>
    <t>9190081050</t>
  </si>
  <si>
    <t xml:space="preserve">Единовременные денежные вознаграждения и ежегодные денежные выплаты Почетным гражданам города Перми</t>
  </si>
  <si>
    <t>976</t>
  </si>
  <si>
    <t xml:space="preserve">Комитет по физической культуре и спорту администрации города Перми</t>
  </si>
  <si>
    <t>0540382020</t>
  </si>
  <si>
    <t>0520000000</t>
  </si>
  <si>
    <t>052КК00000</t>
  </si>
  <si>
    <t>052ККSФ130</t>
  </si>
  <si>
    <t xml:space="preserve">Устройство спортивных площадок и оснащение объектов спортивным оборудованием и инвентарем для занятий физической культурой и спортом</t>
  </si>
  <si>
    <t>0540101070</t>
  </si>
  <si>
    <t>0540123210</t>
  </si>
  <si>
    <t xml:space="preserve">Устройство муниципальных плоскостных спортивных сооружений с оснащением их спортивным инвентарем</t>
  </si>
  <si>
    <t>0540123770</t>
  </si>
  <si>
    <t xml:space="preserve">Оснащение объектов муниципальных учреждений системы физической культуры и спорта</t>
  </si>
  <si>
    <t>054012Ф430</t>
  </si>
  <si>
    <t xml:space="preserve">Реализация мероприятий по развитию спортивного кластера "Молот"</t>
  </si>
  <si>
    <t>0540200590</t>
  </si>
  <si>
    <t>0540201060</t>
  </si>
  <si>
    <t>0540270100</t>
  </si>
  <si>
    <t xml:space="preserve">Субсидия некоммерческим организациям, не являющимся государственными (муниципальными) учреждениями, на организацию и проведение спортивных мероприятий для лиц с ограниченными возможностями здоровья согласно календарному плану</t>
  </si>
  <si>
    <t>0540271110</t>
  </si>
  <si>
    <t xml:space="preserve">Субсидия некоммерческим организациям, не являющимся государственными (муниципальными) учреждениями на реализацию социально значимых программ в сфере физической культуры и спорта</t>
  </si>
  <si>
    <t>0540223370</t>
  </si>
  <si>
    <t xml:space="preserve">Участие в организации и проведении межмуниципальных, региональных, межрегиональных, всероссийских и международных спортивных соревнований, физкультурных мероприятий, проводимых на территории города Перми</t>
  </si>
  <si>
    <t>0520100000</t>
  </si>
  <si>
    <t xml:space="preserve">Муниципальный проект "Развитие инфраструктуры для занятий физической культурой и спортом"</t>
  </si>
  <si>
    <t>05201SФ250</t>
  </si>
  <si>
    <t xml:space="preserve">Развитие лыжно-биатлонных и трамплинных комплексов в муниципальных образованиях Пермского края</t>
  </si>
  <si>
    <t>05201SФ350</t>
  </si>
  <si>
    <t xml:space="preserve">Капитальный ремонт объектов спортивной инфраструктуры муниципального значения</t>
  </si>
  <si>
    <t>05401L2290</t>
  </si>
  <si>
    <t xml:space="preserve">Приобретение спортивного оборудования и инвентаря для приведения организаций дополнительного образования со специальным наименованием "спортивная школа", использующих в своем наименовании слово "олимпийский" или образованные на его основе слова или словосочетания, в нормативное состояние</t>
  </si>
  <si>
    <t>0540271070</t>
  </si>
  <si>
    <t xml:space="preserve">Субсидия некоммерческой организации "Пермская краевая организация общественно-государственного объединения всероссийского физкультурно-спортивного общества "ДИНАМО" на финансовое обеспечение затрат, связанных с оказанием содействия субъекту физической культуры и спорта, осуществляющему свою деятельность на территории города Перми</t>
  </si>
  <si>
    <t>0540271200</t>
  </si>
  <si>
    <t xml:space="preserve">Субсидия некоммерческой организации "Фонд развития Пермского Баскетбола "ПАРМА" в целях возмещения затрат, связанных с оказанием содействия субъекту физической культуры и спорта, осуществляющему свою деятельность на территории города Перми</t>
  </si>
  <si>
    <t>0540300620</t>
  </si>
  <si>
    <t xml:space="preserve">Дополнительные меры поддержки муниципальным учреждениям города Перми на обеспечение участия в официальных спортивных соревнованиях, проводимых за пределами города Перми</t>
  </si>
  <si>
    <t>0540381110</t>
  </si>
  <si>
    <t xml:space="preserve">Присуждение стипендии Главы города Перми-главы администрации города Перми "Спортивные надежды"</t>
  </si>
  <si>
    <t xml:space="preserve">Другие вопросы в области физической культуры и спорта</t>
  </si>
  <si>
    <t>0540400000</t>
  </si>
  <si>
    <t xml:space="preserve">Комплекс процессных мероприятий "Обеспечение деятельности комитета по физической культуре и спорту администрации города Перми"</t>
  </si>
  <si>
    <t>0540400110</t>
  </si>
  <si>
    <t>0540400590</t>
  </si>
  <si>
    <t>977</t>
  </si>
  <si>
    <t xml:space="preserve">Контрольно-счетная палата города Перми</t>
  </si>
  <si>
    <t>9300000000</t>
  </si>
  <si>
    <t xml:space="preserve">Непрограммные расходы по обеспечению деятельности Контрольно-счетной палаты города Перми</t>
  </si>
  <si>
    <t>9310000000</t>
  </si>
  <si>
    <t xml:space="preserve">Руководитель, заместитель руководителя и аудиторы Контрольно-счетной палаты города Перми</t>
  </si>
  <si>
    <t>9310000110</t>
  </si>
  <si>
    <t>9390000000</t>
  </si>
  <si>
    <t>9390000110</t>
  </si>
  <si>
    <t>985</t>
  </si>
  <si>
    <t xml:space="preserve">Пермская городская Дума</t>
  </si>
  <si>
    <t xml:space="preserve">Функционирование законодательных (представительных) органов государственной власти и представительных органов муниципальных образований</t>
  </si>
  <si>
    <t>9200000000</t>
  </si>
  <si>
    <t xml:space="preserve">Непрограммные расходы по обеспечению деятельности Пермской городской Думы</t>
  </si>
  <si>
    <t>9220000000</t>
  </si>
  <si>
    <t xml:space="preserve">Депутаты Пермской городской Думы и их помощники</t>
  </si>
  <si>
    <t>9220000110</t>
  </si>
  <si>
    <t>9290000000</t>
  </si>
  <si>
    <t>9290000110</t>
  </si>
  <si>
    <t>9190023720</t>
  </si>
  <si>
    <t xml:space="preserve">Мероприятия, связанные с награждением знаком отличия Пермской городской Думы "За вклад в развитие нормотворчества"</t>
  </si>
  <si>
    <t>9190081070</t>
  </si>
  <si>
    <t xml:space="preserve">Выплата денежного вознаграждения физическим лицам, награжденным знаком отличия Пермской городской Думы "За вклад в развитие нормотворчества"</t>
  </si>
  <si>
    <t>991</t>
  </si>
  <si>
    <t xml:space="preserve">Управление жилищных отношений администрации города Перми</t>
  </si>
  <si>
    <t>919002С250</t>
  </si>
  <si>
    <t xml:space="preserve">Осуществление государственных полномочий по постановке на учет граждан, имеющих право на получение жилищных субсидий в связи с переселением из районов Крайнего Севера и приравненных к ним местностей</t>
  </si>
  <si>
    <t>151И267483</t>
  </si>
  <si>
    <t xml:space="preserve">Обеспечение устойчивого сокращения непригодного для проживания жилищного фонда</t>
  </si>
  <si>
    <t>151И26748S</t>
  </si>
  <si>
    <t>151И26748Z</t>
  </si>
  <si>
    <t xml:space="preserve">Реализация региональной адресной программы по переселению граждан из аварийного жилищного фонда на территории Пермского края (расходы без финансовой поддержки публично-правовой компании "Фонд развития территорий"), источником финансового обеспечения которой являются средства, высвобождаемые в результате списания задолженности Пермского края по бюджетным кредитам, предоставленным из федерального бюджета</t>
  </si>
  <si>
    <t>1520000000</t>
  </si>
  <si>
    <t>1520100000</t>
  </si>
  <si>
    <t xml:space="preserve">Муниципальный проект "Расселение аварийного жилищного фонда на территории Пермского края"</t>
  </si>
  <si>
    <t>15201SЖ160</t>
  </si>
  <si>
    <t xml:space="preserve">Мероприятие по расселению жилищного фонда на территории Пермского края, признанного аварийным после 1 января 2017 года, в целях предотвращения чрезвычайных ситуаций</t>
  </si>
  <si>
    <t>15201SЖ180</t>
  </si>
  <si>
    <t xml:space="preserve">Реализация региональной адресной программы по переселению граждан из жилищного фонда на территории Пермского края, признанного аварийным после 1 января 2017 года</t>
  </si>
  <si>
    <t>15201SЖ310</t>
  </si>
  <si>
    <t xml:space="preserve">Расселение многоквартирных домов, признанных в установленном порядке аварийными и подлежащими сносу, расположенных в границах подлежащей комплексному развитию территории жилой застройки</t>
  </si>
  <si>
    <t>1530100000</t>
  </si>
  <si>
    <t xml:space="preserve">Муниципальный проект "Переселение граждан города Перми из непригодного для проживания и аварийного жилищного фонда"</t>
  </si>
  <si>
    <t>1530121480</t>
  </si>
  <si>
    <t xml:space="preserve">Организация переселения граждан из аварийного жилищного фонда</t>
  </si>
  <si>
    <t>15301214С0</t>
  </si>
  <si>
    <t xml:space="preserve">Организация переселения граждан из аварийного жилищного фонда (расходы, источником финансового обеспечения которых являются средства, высвобождаемые в результате списания задолженности Пермского городского округа по бюджетному кредиту, предоставленному из бюджета Пермского края за счет средств федерального бюджета)</t>
  </si>
  <si>
    <t>1540121500</t>
  </si>
  <si>
    <t xml:space="preserve">Обеспечение нормативного содержания муниципального жилищного фонда</t>
  </si>
  <si>
    <t>9190023980</t>
  </si>
  <si>
    <t xml:space="preserve">Возврат средств в бюджет Пермского края на обеспечение устойчивого сокращения непригодного для проживания жилищного фонда</t>
  </si>
  <si>
    <t>1540300000</t>
  </si>
  <si>
    <t xml:space="preserve">Комплекс процессных мероприятий "Обеспечение деятельности управления жилищных отношений администрации города Перми и подведомственного ему учреждения"</t>
  </si>
  <si>
    <t>1540300110</t>
  </si>
  <si>
    <t>1540300590</t>
  </si>
  <si>
    <t>153022С080</t>
  </si>
  <si>
    <t xml:space="preserve">Строительство и приобретение жилых помещений для формирования специализированного жилищного фонда для обеспечения жилыми помещениями детей-сирот и детей, оставшихся без попечения родителей, лиц из числа детей-сирот и детей, оставшихся без попечения родителей, по договорам найма специализированных жилых помещений</t>
  </si>
  <si>
    <t>15302R0820</t>
  </si>
  <si>
    <t xml:space="preserve">Обеспечение детей-сирот и детей, оставшихся без попечения родителей, лиц из числа детей-сирот и детей, оставшихся без попечения родителей, жилыми помещениями</t>
  </si>
  <si>
    <t>1340382110</t>
  </si>
  <si>
    <t xml:space="preserve">Меры социальной поддержки гражданам, проживающим в непригодном для проживания и аварийном жилищном фонде</t>
  </si>
  <si>
    <t>153022С090</t>
  </si>
  <si>
    <t xml:space="preserve">Организация осуществления государственных полномочий по обеспечению жилыми помещениями детей-сирот и детей, оставшихся без попечения родителей, лиц из числа детей-сирот и детей, оставшихся без попечения родителей</t>
  </si>
  <si>
    <t>992</t>
  </si>
  <si>
    <t xml:space="preserve">Департамент земельных отношений администрации города Перми</t>
  </si>
  <si>
    <t>1100000000</t>
  </si>
  <si>
    <t xml:space="preserve">Муниципальная программа "Управление земельными ресурсами города Перми"</t>
  </si>
  <si>
    <t>1140000000</t>
  </si>
  <si>
    <t>1140100000</t>
  </si>
  <si>
    <t xml:space="preserve">Комплекс процессных мероприятий "Распоряжение земельными участками, находящимися в муниципальной собственности и собственность на которые не разграничена"</t>
  </si>
  <si>
    <t>1140121520</t>
  </si>
  <si>
    <t xml:space="preserve">Мероприятия в сфере земельных отношений</t>
  </si>
  <si>
    <t>1140123650</t>
  </si>
  <si>
    <t xml:space="preserve">Выполнение кадастровых работ</t>
  </si>
  <si>
    <t>11401L5110</t>
  </si>
  <si>
    <t xml:space="preserve">Проведение комплексных кадастровых работ</t>
  </si>
  <si>
    <t>11401SЦ140</t>
  </si>
  <si>
    <t xml:space="preserve">Разработка проектов межевания территории и проведение комплексных кадастровых работ</t>
  </si>
  <si>
    <t>1140200000</t>
  </si>
  <si>
    <t xml:space="preserve">Комплекс процессных мероприятий "Обеспечение деятельности департамента земельных отношений администрации города Перми"</t>
  </si>
  <si>
    <t>1140200110</t>
  </si>
  <si>
    <t>000</t>
  </si>
  <si>
    <t>00</t>
  </si>
  <si>
    <t>0000000000</t>
  </si>
  <si>
    <t xml:space="preserve">Условно утвержденные расходы</t>
  </si>
  <si>
    <t xml:space="preserve">Общий итог</t>
  </si>
  <si>
    <t xml:space="preserve">В.С. Титяпкина</t>
  </si>
  <si>
    <t xml:space="preserve">О.Н. Хибовская</t>
  </si>
</sst>
</file>

<file path=xl/styles.xml><?xml version="1.0" encoding="utf-8"?>
<styleSheet xmlns="http://schemas.openxmlformats.org/spreadsheetml/2006/main" xmlns:mc="http://schemas.openxmlformats.org/markup-compatibility/2006" xmlns:x14="http://schemas.microsoft.com/office/spreadsheetml/2009/9/main" xmlns:x14ac="http://schemas.microsoft.com/office/spreadsheetml/2009/9/ac" xmlns:x16r2="http://schemas.microsoft.com/office/spreadsheetml/2015/02/main" mc:Ignorable="x14ac x16r2">
  <numFmts count="4">
    <numFmt numFmtId="160" formatCode="#,##0.0"/>
    <numFmt numFmtId="161" formatCode="#,##0.000"/>
    <numFmt numFmtId="162" formatCode="#,##0.00000"/>
    <numFmt numFmtId="163" formatCode="?"/>
  </numFmts>
  <fonts count="9">
    <font>
      <sz val="11.000000"/>
      <color theme="1"/>
      <name val="Calibri"/>
      <scheme val="minor"/>
    </font>
    <font>
      <sz val="12.000000"/>
      <name val="Times New Roman"/>
    </font>
    <font>
      <sz val="12.000000"/>
      <color theme="1"/>
      <name val="Times New Roman"/>
    </font>
    <font>
      <b/>
      <sz val="14.000000"/>
      <name val="Times New Roman"/>
    </font>
    <font>
      <b/>
      <sz val="12.000000"/>
      <color rgb="FFC00000"/>
      <name val="Times New Roman"/>
    </font>
    <font>
      <b/>
      <sz val="12.000000"/>
      <name val="Times New Roman"/>
    </font>
    <font>
      <i/>
      <sz val="12.000000"/>
      <name val="Times New Roman"/>
    </font>
    <font>
      <b/>
      <i/>
      <sz val="12.000000"/>
      <name val="Times New Roman"/>
    </font>
    <font>
      <sz val="11.000000"/>
      <name val="Times New Roman"/>
    </font>
  </fonts>
  <fills count="3">
    <fill>
      <patternFill patternType="none"/>
    </fill>
    <fill>
      <patternFill patternType="gray125"/>
    </fill>
    <fill>
      <patternFill patternType="solid">
        <fgColor theme="0" tint="0"/>
        <bgColor theme="0" tint="0"/>
      </patternFill>
    </fill>
  </fills>
  <borders count="6">
    <border>
      <left style="none"/>
      <right style="none"/>
      <top style="none"/>
      <bottom style="none"/>
      <diagonal style="none"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 style="none"/>
    </border>
    <border>
      <left style="thin">
        <color theme="1"/>
      </left>
      <right style="thin">
        <color theme="1"/>
      </right>
      <top style="thin">
        <color theme="1"/>
      </top>
      <bottom style="none"/>
      <diagonal style="none"/>
    </border>
    <border>
      <left style="thin">
        <color theme="1"/>
      </left>
      <right style="thin">
        <color theme="1"/>
      </right>
      <top style="none"/>
      <bottom style="none"/>
      <diagonal style="none"/>
    </border>
    <border>
      <left style="thin">
        <color theme="1"/>
      </left>
      <right style="thin">
        <color theme="1"/>
      </right>
      <top style="none"/>
      <bottom style="thin">
        <color theme="1"/>
      </bottom>
      <diagonal style="none"/>
    </border>
    <border>
      <left style="none"/>
      <right style="none"/>
      <top style="thin">
        <color theme="1"/>
      </top>
      <bottom style="thin">
        <color theme="1"/>
      </bottom>
      <diagonal style="none"/>
    </border>
  </borders>
  <cellStyleXfs count="1">
    <xf fontId="0" fillId="0" borderId="0" numFmtId="0" applyNumberFormat="1" applyFont="1" applyFill="1" applyBorder="1"/>
  </cellStyleXfs>
  <cellXfs count="93">
    <xf fontId="0" fillId="0" borderId="0" numFmtId="0" xfId="0"/>
    <xf fontId="1" fillId="0" borderId="0" numFmtId="0" xfId="0" applyFont="1"/>
    <xf fontId="1" fillId="0" borderId="0" numFmtId="49" xfId="0" applyNumberFormat="1" applyFont="1"/>
    <xf fontId="1" fillId="2" borderId="0" numFmtId="0" xfId="0" applyFont="1" applyFill="1"/>
    <xf fontId="1" fillId="0" borderId="0" numFmtId="160" xfId="0" applyNumberFormat="1" applyFont="1"/>
    <xf fontId="1" fillId="0" borderId="0" numFmtId="3" xfId="0" applyNumberFormat="1" applyFont="1"/>
    <xf fontId="2" fillId="0" borderId="0" numFmtId="0" xfId="0" applyFont="1" applyAlignment="1">
      <alignment horizontal="right" vertical="center"/>
    </xf>
    <xf fontId="1" fillId="0" borderId="0" numFmtId="161" xfId="0" applyNumberFormat="1" applyFont="1"/>
    <xf fontId="1" fillId="2" borderId="0" numFmtId="49" xfId="0" applyNumberFormat="1" applyFont="1" applyFill="1" applyAlignment="1">
      <alignment horizontal="right"/>
    </xf>
    <xf fontId="3" fillId="0" borderId="0" numFmtId="0" xfId="0" applyFont="1" applyAlignment="1">
      <alignment horizontal="center" vertical="center" wrapText="1"/>
    </xf>
    <xf fontId="4" fillId="0" borderId="0" numFmtId="162" xfId="0" applyNumberFormat="1" applyFont="1" applyAlignment="1">
      <alignment wrapText="1"/>
    </xf>
    <xf fontId="1" fillId="0" borderId="0" numFmtId="0" xfId="0" applyFont="1" applyAlignment="1">
      <alignment horizontal="right"/>
    </xf>
    <xf fontId="1" fillId="0" borderId="0" numFmtId="161" xfId="0" applyNumberFormat="1" applyFont="1" applyAlignment="1">
      <alignment horizontal="right"/>
    </xf>
    <xf fontId="1" fillId="2" borderId="0" numFmtId="161" xfId="0" applyNumberFormat="1" applyFont="1" applyFill="1" applyAlignment="1">
      <alignment horizontal="right"/>
    </xf>
    <xf fontId="1" fillId="2" borderId="0" numFmtId="161" xfId="0" applyNumberFormat="1" applyFont="1" applyFill="1" applyAlignment="1">
      <alignment horizontal="right" vertical="center"/>
    </xf>
    <xf fontId="1" fillId="0" borderId="0" numFmtId="161" xfId="0" applyNumberFormat="1" applyFont="1" applyAlignment="1">
      <alignment horizontal="right" vertical="center"/>
    </xf>
    <xf fontId="1" fillId="0" borderId="0" numFmtId="3" xfId="0" applyNumberFormat="1" applyFont="1" applyAlignment="1">
      <alignment horizontal="right"/>
    </xf>
    <xf fontId="1" fillId="0" borderId="1" numFmtId="49" xfId="0" applyNumberFormat="1" applyFont="1" applyBorder="1" applyAlignment="1">
      <alignment horizontal="center" vertical="center" wrapText="1"/>
    </xf>
    <xf fontId="1" fillId="0" borderId="1" numFmtId="0" xfId="0" applyFont="1" applyBorder="1" applyAlignment="1">
      <alignment horizontal="center" vertical="center" wrapText="1"/>
    </xf>
    <xf fontId="1" fillId="0" borderId="1" numFmtId="161" xfId="0" applyNumberFormat="1" applyFont="1" applyBorder="1" applyAlignment="1">
      <alignment horizontal="center" vertical="center"/>
    </xf>
    <xf fontId="1" fillId="2" borderId="2" numFmtId="0" xfId="0" applyFont="1" applyFill="1" applyBorder="1" applyAlignment="1">
      <alignment horizontal="center" vertical="center" wrapText="1"/>
    </xf>
    <xf fontId="5" fillId="2" borderId="1" numFmtId="0" xfId="0" applyFont="1" applyFill="1" applyBorder="1" applyAlignment="1">
      <alignment vertical="center" wrapText="1"/>
    </xf>
    <xf fontId="5" fillId="2" borderId="1" numFmtId="0" xfId="0" applyFont="1" applyFill="1" applyBorder="1" applyAlignment="1">
      <alignment horizontal="center" vertical="center" wrapText="1"/>
    </xf>
    <xf fontId="1" fillId="2" borderId="1" numFmtId="0" xfId="0" applyFont="1" applyFill="1" applyBorder="1" applyAlignment="1">
      <alignment horizontal="center" vertical="center" wrapText="1"/>
    </xf>
    <xf fontId="1" fillId="0" borderId="1" numFmtId="160" xfId="0" applyNumberFormat="1" applyFont="1" applyBorder="1" applyAlignment="1">
      <alignment horizontal="center" vertical="center" wrapText="1"/>
    </xf>
    <xf fontId="1" fillId="0" borderId="0" numFmtId="3" xfId="0" applyNumberFormat="1" applyFont="1" applyAlignment="1">
      <alignment horizontal="center" vertical="center" wrapText="1"/>
    </xf>
    <xf fontId="1" fillId="2" borderId="3" numFmtId="0" xfId="0" applyFont="1" applyFill="1" applyBorder="1" applyAlignment="1">
      <alignment horizontal="center" vertical="center" wrapText="1"/>
    </xf>
    <xf fontId="5" fillId="2" borderId="1" numFmtId="161" xfId="0" applyNumberFormat="1" applyFont="1" applyFill="1" applyBorder="1" applyAlignment="1">
      <alignment horizontal="center" vertical="center" wrapText="1"/>
    </xf>
    <xf fontId="1" fillId="2" borderId="1" numFmtId="161" xfId="0" applyNumberFormat="1" applyFont="1" applyFill="1" applyBorder="1" applyAlignment="1">
      <alignment horizontal="center" vertical="center" wrapText="1"/>
    </xf>
    <xf fontId="1" fillId="2" borderId="4" numFmtId="0" xfId="0" applyFont="1" applyFill="1" applyBorder="1" applyAlignment="1">
      <alignment horizontal="center" vertical="center" wrapText="1"/>
    </xf>
    <xf fontId="5" fillId="0" borderId="0" numFmtId="0" xfId="0" applyFont="1"/>
    <xf fontId="5" fillId="0" borderId="1" numFmtId="49" xfId="0" applyNumberFormat="1" applyFont="1" applyBorder="1" applyAlignment="1">
      <alignment horizontal="center" vertical="center"/>
    </xf>
    <xf fontId="5" fillId="0" borderId="1" numFmtId="0" xfId="0" applyFont="1" applyBorder="1" applyAlignment="1">
      <alignment horizontal="center" vertical="center"/>
    </xf>
    <xf fontId="5" fillId="0" borderId="1" numFmtId="0" xfId="0" applyFont="1" applyBorder="1" applyAlignment="1">
      <alignment horizontal="left" vertical="top" wrapText="1"/>
    </xf>
    <xf fontId="5" fillId="0" borderId="1" numFmtId="161" xfId="0" applyNumberFormat="1" applyFont="1" applyBorder="1" applyAlignment="1">
      <alignment horizontal="center" vertical="center"/>
    </xf>
    <xf fontId="5" fillId="2" borderId="1" numFmtId="161" xfId="0" applyNumberFormat="1" applyFont="1" applyFill="1" applyBorder="1" applyAlignment="1">
      <alignment horizontal="right" vertical="center"/>
    </xf>
    <xf fontId="5" fillId="0" borderId="1" numFmtId="161" xfId="0" applyNumberFormat="1" applyFont="1" applyBorder="1" applyAlignment="1">
      <alignment horizontal="right" vertical="center"/>
    </xf>
    <xf fontId="5" fillId="2" borderId="1" numFmtId="160" xfId="0" applyNumberFormat="1" applyFont="1" applyFill="1" applyBorder="1" applyAlignment="1">
      <alignment horizontal="right" vertical="center"/>
    </xf>
    <xf fontId="6" fillId="0" borderId="1" numFmtId="0" xfId="0" applyFont="1" applyBorder="1" applyAlignment="1">
      <alignment horizontal="center" vertical="center"/>
    </xf>
    <xf fontId="6" fillId="0" borderId="0" numFmtId="0" xfId="0" applyFont="1"/>
    <xf fontId="6" fillId="0" borderId="1" numFmtId="49" xfId="0" applyNumberFormat="1" applyFont="1" applyBorder="1" applyAlignment="1">
      <alignment horizontal="center" vertical="center"/>
    </xf>
    <xf fontId="6" fillId="0" borderId="1" numFmtId="0" xfId="0" applyFont="1" applyBorder="1" applyAlignment="1">
      <alignment horizontal="left" vertical="top" wrapText="1"/>
    </xf>
    <xf fontId="6" fillId="0" borderId="1" numFmtId="161" xfId="0" applyNumberFormat="1" applyFont="1" applyBorder="1" applyAlignment="1">
      <alignment horizontal="center" vertical="center"/>
    </xf>
    <xf fontId="6" fillId="2" borderId="1" numFmtId="161" xfId="0" applyNumberFormat="1" applyFont="1" applyFill="1" applyBorder="1" applyAlignment="1">
      <alignment horizontal="right" vertical="center"/>
    </xf>
    <xf fontId="6" fillId="0" borderId="0" numFmtId="161" xfId="0" applyNumberFormat="1" applyFont="1" applyAlignment="1">
      <alignment horizontal="right" vertical="center"/>
    </xf>
    <xf fontId="6" fillId="0" borderId="1" numFmtId="161" xfId="0" applyNumberFormat="1" applyFont="1" applyBorder="1" applyAlignment="1">
      <alignment horizontal="right" vertical="center"/>
    </xf>
    <xf fontId="6" fillId="2" borderId="1" numFmtId="160" xfId="0" applyNumberFormat="1" applyFont="1" applyFill="1" applyBorder="1" applyAlignment="1">
      <alignment horizontal="right" vertical="center"/>
    </xf>
    <xf fontId="1" fillId="0" borderId="1" numFmtId="49" xfId="0" applyNumberFormat="1" applyFont="1" applyBorder="1" applyAlignment="1">
      <alignment horizontal="center" vertical="center"/>
    </xf>
    <xf fontId="1" fillId="0" borderId="1" numFmtId="0" xfId="0" applyFont="1" applyBorder="1" applyAlignment="1">
      <alignment horizontal="center" vertical="center"/>
    </xf>
    <xf fontId="1" fillId="0" borderId="1" numFmtId="0" xfId="0" applyFont="1" applyBorder="1" applyAlignment="1">
      <alignment horizontal="left" vertical="top" wrapText="1"/>
    </xf>
    <xf fontId="1" fillId="2" borderId="1" numFmtId="161" xfId="0" applyNumberFormat="1" applyFont="1" applyFill="1" applyBorder="1" applyAlignment="1">
      <alignment horizontal="right" vertical="center"/>
    </xf>
    <xf fontId="1" fillId="0" borderId="1" numFmtId="161" xfId="0" applyNumberFormat="1" applyFont="1" applyBorder="1" applyAlignment="1">
      <alignment horizontal="right" vertical="center"/>
    </xf>
    <xf fontId="1" fillId="2" borderId="1" numFmtId="160" xfId="0" applyNumberFormat="1" applyFont="1" applyFill="1" applyBorder="1" applyAlignment="1">
      <alignment horizontal="right" vertical="center"/>
    </xf>
    <xf fontId="1" fillId="0" borderId="0" numFmtId="3" xfId="0" applyNumberFormat="1" applyFont="1" applyAlignment="1">
      <alignment horizontal="center" vertical="center"/>
    </xf>
    <xf fontId="5" fillId="0" borderId="0" numFmtId="161" xfId="0" applyNumberFormat="1" applyFont="1" applyAlignment="1">
      <alignment horizontal="right" vertical="center"/>
    </xf>
    <xf fontId="5" fillId="0" borderId="0" numFmtId="3" xfId="0" applyNumberFormat="1" applyFont="1" applyAlignment="1">
      <alignment horizontal="center" vertical="center"/>
    </xf>
    <xf fontId="6" fillId="0" borderId="0" numFmtId="3" xfId="0" applyNumberFormat="1" applyFont="1" applyAlignment="1">
      <alignment horizontal="center" vertical="center"/>
    </xf>
    <xf fontId="1" fillId="0" borderId="1" numFmtId="163" xfId="0" applyNumberFormat="1" applyFont="1" applyBorder="1" applyAlignment="1">
      <alignment horizontal="left" vertical="top" wrapText="1"/>
    </xf>
    <xf fontId="1" fillId="0" borderId="1" numFmtId="160" xfId="0" applyNumberFormat="1" applyFont="1" applyBorder="1" applyAlignment="1">
      <alignment horizontal="right" vertical="center"/>
    </xf>
    <xf fontId="7" fillId="0" borderId="0" numFmtId="0" xfId="0" applyFont="1"/>
    <xf fontId="7" fillId="0" borderId="1" numFmtId="49" xfId="0" applyNumberFormat="1" applyFont="1" applyBorder="1" applyAlignment="1">
      <alignment horizontal="center" vertical="center"/>
    </xf>
    <xf fontId="7" fillId="0" borderId="1" numFmtId="0" xfId="0" applyFont="1" applyBorder="1" applyAlignment="1">
      <alignment horizontal="center" vertical="center"/>
    </xf>
    <xf fontId="1" fillId="0" borderId="1" numFmtId="161" xfId="0" applyNumberFormat="1" applyFont="1" applyBorder="1" applyAlignment="1">
      <alignment horizontal="center" vertical="top" wrapText="1"/>
    </xf>
    <xf fontId="1" fillId="0" borderId="5" numFmtId="161" xfId="0" applyNumberFormat="1" applyFont="1" applyBorder="1" applyAlignment="1">
      <alignment horizontal="right" vertical="center"/>
    </xf>
    <xf fontId="1" fillId="0" borderId="1" numFmtId="49" xfId="0" applyNumberFormat="1" applyFont="1" applyBorder="1" applyAlignment="1">
      <alignment horizontal="left" vertical="top" wrapText="1"/>
    </xf>
    <xf fontId="1" fillId="2" borderId="1" numFmtId="4" xfId="0" applyNumberFormat="1" applyFont="1" applyFill="1" applyBorder="1" applyAlignment="1">
      <alignment horizontal="right" vertical="center"/>
    </xf>
    <xf fontId="8" fillId="0" borderId="1" numFmtId="0" xfId="0" applyFont="1" applyBorder="1" applyAlignment="1">
      <alignment horizontal="left" vertical="top" wrapText="1"/>
    </xf>
    <xf fontId="5" fillId="0" borderId="1" numFmtId="0" xfId="0" applyFont="1" applyBorder="1" applyAlignment="1">
      <alignment horizontal="center" vertical="center" wrapText="1"/>
    </xf>
    <xf fontId="6" fillId="0" borderId="1" numFmtId="0" xfId="0" applyFont="1" applyBorder="1" applyAlignment="1">
      <alignment horizontal="center" vertical="center" wrapText="1"/>
    </xf>
    <xf fontId="6" fillId="0" borderId="5" numFmtId="161" xfId="0" applyNumberFormat="1" applyFont="1" applyBorder="1" applyAlignment="1">
      <alignment horizontal="right" vertical="center"/>
    </xf>
    <xf fontId="6" fillId="0" borderId="0" numFmtId="3" xfId="0" applyNumberFormat="1" applyFont="1" applyAlignment="1">
      <alignment horizontal="center" vertical="center" wrapText="1"/>
    </xf>
    <xf fontId="8" fillId="0" borderId="1" numFmtId="161" xfId="0" applyNumberFormat="1" applyFont="1" applyBorder="1" applyAlignment="1">
      <alignment horizontal="center" vertical="center"/>
    </xf>
    <xf fontId="8" fillId="2" borderId="1" numFmtId="161" xfId="0" applyNumberFormat="1" applyFont="1" applyFill="1" applyBorder="1" applyAlignment="1">
      <alignment horizontal="right" vertical="center"/>
    </xf>
    <xf fontId="8" fillId="0" borderId="1" numFmtId="161" xfId="0" applyNumberFormat="1" applyFont="1" applyBorder="1" applyAlignment="1">
      <alignment horizontal="right" vertical="center"/>
    </xf>
    <xf fontId="1" fillId="2" borderId="0" numFmtId="160" xfId="0" applyNumberFormat="1" applyFont="1" applyFill="1" applyAlignment="1">
      <alignment horizontal="right" vertical="center"/>
    </xf>
    <xf fontId="7" fillId="0" borderId="1" numFmtId="161" xfId="0" applyNumberFormat="1" applyFont="1" applyBorder="1" applyAlignment="1">
      <alignment horizontal="center" vertical="center"/>
    </xf>
    <xf fontId="8" fillId="0" borderId="0" numFmtId="161" xfId="0" applyNumberFormat="1" applyFont="1" applyAlignment="1">
      <alignment horizontal="right" vertical="center"/>
    </xf>
    <xf fontId="5" fillId="0" borderId="1" numFmtId="0" xfId="0" applyFont="1" applyBorder="1" applyAlignment="1">
      <alignment horizontal="left" vertical="center" wrapText="1"/>
    </xf>
    <xf fontId="7" fillId="0" borderId="0" numFmtId="161" xfId="0" applyNumberFormat="1" applyFont="1" applyAlignment="1">
      <alignment horizontal="right" vertical="center"/>
    </xf>
    <xf fontId="7" fillId="0" borderId="1" numFmtId="161" xfId="0" applyNumberFormat="1" applyFont="1" applyBorder="1" applyAlignment="1">
      <alignment horizontal="right" vertical="center"/>
    </xf>
    <xf fontId="6" fillId="0" borderId="1" numFmtId="160" xfId="0" applyNumberFormat="1" applyFont="1" applyBorder="1" applyAlignment="1">
      <alignment horizontal="right" vertical="center"/>
    </xf>
    <xf fontId="8" fillId="2" borderId="1" numFmtId="160" xfId="0" applyNumberFormat="1" applyFont="1" applyFill="1" applyBorder="1" applyAlignment="1">
      <alignment horizontal="right" vertical="center"/>
    </xf>
    <xf fontId="1" fillId="0" borderId="1" numFmtId="161" xfId="0" applyNumberFormat="1" applyFont="1" applyBorder="1" applyAlignment="1">
      <alignment horizontal="center" vertical="center" wrapText="1"/>
    </xf>
    <xf fontId="6" fillId="0" borderId="1" numFmtId="49" xfId="0" applyNumberFormat="1" applyFont="1" applyBorder="1" applyAlignment="1">
      <alignment horizontal="left" vertical="top" wrapText="1"/>
    </xf>
    <xf fontId="5" fillId="0" borderId="1" numFmtId="49" xfId="0" applyNumberFormat="1" applyFont="1" applyBorder="1" applyAlignment="1">
      <alignment horizontal="center" vertical="center" wrapText="1"/>
    </xf>
    <xf fontId="5" fillId="0" borderId="5" numFmtId="161" xfId="0" applyNumberFormat="1" applyFont="1" applyBorder="1" applyAlignment="1">
      <alignment horizontal="right" vertical="center"/>
    </xf>
    <xf fontId="6" fillId="0" borderId="1" numFmtId="49" xfId="0" applyNumberFormat="1" applyFont="1" applyBorder="1" applyAlignment="1">
      <alignment horizontal="center" vertical="center" wrapText="1"/>
    </xf>
    <xf fontId="1" fillId="0" borderId="1" numFmtId="161" xfId="0" applyNumberFormat="1" applyFont="1" applyBorder="1" applyAlignment="1">
      <alignment horizontal="right" vertical="center" wrapText="1"/>
    </xf>
    <xf fontId="1" fillId="0" borderId="1" numFmtId="49" xfId="0" applyNumberFormat="1" applyFont="1" applyBorder="1" applyAlignment="1">
      <alignment wrapText="1"/>
    </xf>
    <xf fontId="5" fillId="0" borderId="1" numFmtId="49" xfId="0" applyNumberFormat="1" applyFont="1" applyBorder="1" applyAlignment="1">
      <alignment horizontal="left" vertical="top" wrapText="1"/>
    </xf>
    <xf fontId="5" fillId="0" borderId="1" numFmtId="49" xfId="0" applyNumberFormat="1" applyFont="1" applyBorder="1" applyAlignment="1">
      <alignment horizontal="left" vertical="center" wrapText="1"/>
    </xf>
    <xf fontId="1" fillId="0" borderId="0" numFmtId="0" xfId="0" applyFont="1" applyAlignment="1">
      <alignment horizontal="left"/>
    </xf>
    <xf fontId="1" fillId="0" borderId="0" numFmtId="49" xfId="0" applyNumberFormat="1" applyFont="1" applyAlignment="1">
      <alignment horizontal="left" vertical="center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<Relationships xmlns="http://schemas.openxmlformats.org/package/2006/relationships"><Relationship  Id="rId4" Type="http://schemas.openxmlformats.org/officeDocument/2006/relationships/styles" Target="styles.xml"/><Relationship  Id="rId3" Type="http://schemas.openxmlformats.org/officeDocument/2006/relationships/sharedStrings" Target="sharedStrings.xml"/><Relationship  Id="rId2" Type="http://schemas.openxmlformats.org/officeDocument/2006/relationships/theme" Target="theme/theme1.xml"/><Relationship  Id="rId1" Type="http://schemas.openxmlformats.org/officeDocument/2006/relationships/worksheet" Target="worksheets/sheet1.xml"/></Relationships>
</file>

<file path=xl/theme/theme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Angsan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明朝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1.xml><?xml version="1.0" encoding="utf-8"?>
<a:theme xmlns:a="http://schemas.openxmlformats.org/drawingml/2006/main" xmlns:r="http://schemas.openxmlformats.org/officeDocument/2006/relationships" xmlns:p="http://schemas.openxmlformats.org/presentationml/2006/main" name="Office Theme">
  <a:themeElements>
    <a:clrScheme name="New 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Arial"/>
        <a:cs typeface="Arial"/>
      </a:majorFont>
      <a:minorFont>
        <a:latin typeface="Calibri"/>
        <a:ea typeface="Arial"/>
        <a:cs typeface="Arial"/>
      </a:minorFont>
    </a:fontScheme>
    <a:fmtScheme name="Office">
      <a:fillStyleLst>
        <a:solidFill>
          <a:schemeClr val="phClr"/>
        </a:solidFill>
        <a:gradFill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">
  <sheetPr>
    <outlinePr applyStyles="0" summaryBelow="1" summaryRight="1" showOutlineSymbols="1"/>
    <pageSetUpPr autoPageBreaks="1" fitToPage="1"/>
  </sheetPr>
  <sheetViews>
    <sheetView showGridLines="1" zoomScale="110" workbookViewId="0">
      <pane xSplit="19" ySplit="10" topLeftCell="T11" activePane="bottomRight" state="frozen"/>
      <selection activeCell="AE3306" activeCellId="0" sqref="AE3306"/>
    </sheetView>
  </sheetViews>
  <sheetFormatPr defaultRowHeight="14.25"/>
  <cols>
    <col customWidth="1" min="1" max="1" style="1" width="2.00390625"/>
    <col customWidth="1" min="2" max="2" style="2" width="7"/>
    <col customWidth="1" hidden="1" min="3" max="3" style="2" width="5.5703125"/>
    <col customWidth="1" hidden="1" min="4" max="4" style="2" width="7.5703125"/>
    <col customWidth="1" min="5" max="5" style="1" width="8.00390625"/>
    <col customWidth="1" min="6" max="6" style="2" width="14"/>
    <col customWidth="1" min="7" max="7" style="2" width="9.7109375"/>
    <col customWidth="1" min="8" max="8" style="1" width="56"/>
    <col customWidth="1" hidden="1" min="9" max="19" style="1" width="17"/>
    <col customWidth="1" hidden="1" min="20" max="20" style="1" width="18.28515625"/>
    <col customWidth="1" hidden="1" min="21" max="22" style="1" width="17"/>
    <col customWidth="1" hidden="1" min="23" max="23" style="1" width="21.5703125"/>
    <col customWidth="1" hidden="1" min="24" max="26" style="1" width="17"/>
    <col customWidth="1" hidden="1" min="27" max="27" style="1" width="21.5703125"/>
    <col customWidth="1" hidden="1" min="28" max="28" style="1" width="17"/>
    <col customWidth="1" hidden="1" min="29" max="30" style="1" width="21.5703125"/>
    <col customWidth="1" hidden="1" min="31" max="31" style="1" width="17"/>
    <col customWidth="1" min="32" max="32" style="3" width="18.28515625"/>
    <col customWidth="1" hidden="1" min="33" max="33" style="3" width="18.28515625"/>
    <col customWidth="1" hidden="1" min="34" max="35" style="3" width="18.140625"/>
    <col customWidth="1" hidden="1" min="36" max="37" style="3" width="17"/>
    <col customWidth="1" min="38" max="38" style="3" width="18.28125"/>
    <col customWidth="1" hidden="1" min="39" max="40" style="3" width="17"/>
    <col customWidth="1" hidden="1" min="41" max="48" style="1" width="17"/>
    <col customWidth="1" hidden="1" min="49" max="51" style="1" width="18"/>
    <col customWidth="1" hidden="1" min="52" max="52" style="1" width="17"/>
    <col customWidth="1" min="53" max="53" style="4" width="14.28125"/>
    <col customWidth="1" hidden="1" min="54" max="54" style="5" width="9.00390625"/>
    <col customWidth="1" min="55" max="55" style="1" width="9.140625"/>
    <col min="56" max="16384" style="1" width="9.140625"/>
  </cols>
  <sheetData>
    <row r="1" ht="15">
      <c r="AE1" s="1"/>
      <c r="AF1" s="6" t="s">
        <v>0</v>
      </c>
      <c r="AG1" s="6"/>
      <c r="AH1" s="6"/>
      <c r="AI1" s="6"/>
      <c r="AJ1" s="6"/>
      <c r="AK1" s="6"/>
      <c r="AL1" s="6"/>
      <c r="AM1" s="6"/>
      <c r="AN1" s="6"/>
      <c r="AO1" s="6"/>
      <c r="AP1" s="6"/>
      <c r="AQ1" s="6"/>
      <c r="AR1" s="6"/>
      <c r="AS1" s="6"/>
      <c r="AT1" s="6"/>
      <c r="AU1" s="6"/>
      <c r="AV1" s="6"/>
      <c r="AW1" s="6"/>
      <c r="AX1" s="6"/>
      <c r="AY1" s="6"/>
      <c r="AZ1" s="6"/>
      <c r="BA1" s="6"/>
    </row>
    <row r="2" ht="15">
      <c r="AE2" s="1"/>
      <c r="AF2" s="6" t="s">
        <v>1</v>
      </c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  <c r="AX2" s="6"/>
      <c r="AY2" s="6"/>
      <c r="AZ2" s="6"/>
      <c r="BA2" s="6"/>
      <c r="BB2" s="5"/>
    </row>
    <row r="3" ht="15">
      <c r="AL3" s="7"/>
      <c r="AN3" s="8" t="s">
        <v>2</v>
      </c>
    </row>
    <row r="4" ht="32.25" customHeight="1">
      <c r="A4" s="1"/>
      <c r="B4" s="9" t="s">
        <v>3</v>
      </c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  <c r="AD4" s="9"/>
      <c r="AE4" s="9"/>
      <c r="AF4" s="9"/>
      <c r="AG4" s="9"/>
      <c r="AH4" s="9"/>
      <c r="AI4" s="9"/>
      <c r="AJ4" s="9"/>
      <c r="AK4" s="9"/>
      <c r="AL4" s="9"/>
      <c r="AM4" s="9"/>
      <c r="AN4" s="9"/>
      <c r="AO4" s="9"/>
      <c r="AP4" s="9"/>
      <c r="AQ4" s="9"/>
      <c r="AR4" s="9"/>
      <c r="AS4" s="9"/>
      <c r="AT4" s="9"/>
      <c r="AU4" s="9"/>
      <c r="AV4" s="9"/>
      <c r="AW4" s="9"/>
      <c r="AX4" s="9"/>
      <c r="AY4" s="9"/>
      <c r="AZ4" s="9"/>
      <c r="BA4" s="9"/>
      <c r="BC4" s="7"/>
      <c r="BD4" s="7"/>
    </row>
    <row r="5" ht="15">
      <c r="H5" s="10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11"/>
      <c r="W5" s="12"/>
      <c r="X5" s="12"/>
      <c r="Y5" s="12"/>
      <c r="Z5" s="12"/>
      <c r="AA5" s="12"/>
      <c r="AB5" s="12"/>
      <c r="AC5" s="12"/>
      <c r="AD5" s="12"/>
      <c r="AE5" s="12"/>
      <c r="AG5" s="13"/>
      <c r="AH5" s="13"/>
      <c r="AI5" s="13"/>
      <c r="AJ5" s="13"/>
      <c r="AK5" s="13"/>
      <c r="AM5" s="13"/>
      <c r="AN5" s="14" t="s">
        <v>4</v>
      </c>
      <c r="AO5" s="12"/>
      <c r="AP5" s="12"/>
      <c r="AQ5" s="12"/>
      <c r="AR5" s="12"/>
      <c r="AS5" s="12"/>
      <c r="AT5" s="12"/>
      <c r="AU5" s="12"/>
      <c r="AV5" s="15"/>
      <c r="AW5" s="12"/>
      <c r="AX5" s="12"/>
      <c r="AY5" s="12"/>
      <c r="AZ5" s="11"/>
      <c r="BA5" s="15" t="s">
        <v>4</v>
      </c>
      <c r="BB5" s="16"/>
    </row>
    <row r="6" ht="18" customHeight="1">
      <c r="B6" s="17" t="s">
        <v>5</v>
      </c>
      <c r="C6" s="17" t="s">
        <v>6</v>
      </c>
      <c r="D6" s="17" t="s">
        <v>7</v>
      </c>
      <c r="E6" s="18" t="s">
        <v>8</v>
      </c>
      <c r="F6" s="17" t="s">
        <v>9</v>
      </c>
      <c r="G6" s="17" t="s">
        <v>10</v>
      </c>
      <c r="H6" s="18" t="s">
        <v>11</v>
      </c>
      <c r="I6" s="18" t="s">
        <v>12</v>
      </c>
      <c r="J6" s="18" t="s">
        <v>13</v>
      </c>
      <c r="K6" s="18" t="s">
        <v>14</v>
      </c>
      <c r="L6" s="19" t="s">
        <v>15</v>
      </c>
      <c r="M6" s="19"/>
      <c r="N6" s="19"/>
      <c r="O6" s="18" t="s">
        <v>16</v>
      </c>
      <c r="P6" s="18" t="s">
        <v>17</v>
      </c>
      <c r="Q6" s="18" t="s">
        <v>18</v>
      </c>
      <c r="R6" s="18" t="s">
        <v>19</v>
      </c>
      <c r="S6" s="18" t="s">
        <v>20</v>
      </c>
      <c r="T6" s="18" t="s">
        <v>21</v>
      </c>
      <c r="U6" s="18" t="s">
        <v>13</v>
      </c>
      <c r="V6" s="18" t="s">
        <v>14</v>
      </c>
      <c r="W6" s="18" t="s">
        <v>12</v>
      </c>
      <c r="X6" s="18" t="s">
        <v>12</v>
      </c>
      <c r="Y6" s="18" t="s">
        <v>12</v>
      </c>
      <c r="Z6" s="18" t="s">
        <v>12</v>
      </c>
      <c r="AA6" s="18" t="s">
        <v>13</v>
      </c>
      <c r="AB6" s="18" t="s">
        <v>13</v>
      </c>
      <c r="AC6" s="18" t="s">
        <v>14</v>
      </c>
      <c r="AD6" s="18" t="s">
        <v>14</v>
      </c>
      <c r="AE6" s="18" t="s">
        <v>14</v>
      </c>
      <c r="AF6" s="20" t="s">
        <v>22</v>
      </c>
      <c r="AG6" s="21"/>
      <c r="AH6" s="22" t="s">
        <v>23</v>
      </c>
      <c r="AI6" s="22"/>
      <c r="AJ6" s="22"/>
      <c r="AK6" s="22"/>
      <c r="AL6" s="18" t="s">
        <v>24</v>
      </c>
      <c r="AM6" s="23" t="s">
        <v>23</v>
      </c>
      <c r="AN6" s="23"/>
      <c r="AO6" s="18" t="s">
        <v>25</v>
      </c>
      <c r="AP6" s="18" t="s">
        <v>26</v>
      </c>
      <c r="AQ6" s="18" t="s">
        <v>16</v>
      </c>
      <c r="AR6" s="18" t="s">
        <v>17</v>
      </c>
      <c r="AS6" s="18" t="s">
        <v>18</v>
      </c>
      <c r="AT6" s="18" t="s">
        <v>27</v>
      </c>
      <c r="AU6" s="18" t="s">
        <v>28</v>
      </c>
      <c r="AV6" s="18" t="s">
        <v>29</v>
      </c>
      <c r="AW6" s="18" t="s">
        <v>12</v>
      </c>
      <c r="AX6" s="18" t="s">
        <v>13</v>
      </c>
      <c r="AY6" s="18" t="s">
        <v>14</v>
      </c>
      <c r="AZ6" s="18" t="s">
        <v>30</v>
      </c>
      <c r="BA6" s="24" t="s">
        <v>31</v>
      </c>
      <c r="BB6" s="25"/>
    </row>
    <row r="7" ht="12" customHeight="1">
      <c r="B7" s="17"/>
      <c r="C7" s="17"/>
      <c r="D7" s="17"/>
      <c r="E7" s="18"/>
      <c r="F7" s="17"/>
      <c r="G7" s="17"/>
      <c r="H7" s="18"/>
      <c r="I7" s="18"/>
      <c r="J7" s="18"/>
      <c r="K7" s="18"/>
      <c r="L7" s="19"/>
      <c r="M7" s="19"/>
      <c r="N7" s="19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  <c r="AA7" s="18"/>
      <c r="AB7" s="18"/>
      <c r="AC7" s="18"/>
      <c r="AD7" s="18"/>
      <c r="AE7" s="18"/>
      <c r="AF7" s="26"/>
      <c r="AG7" s="23" t="s">
        <v>32</v>
      </c>
      <c r="AH7" s="27" t="s">
        <v>33</v>
      </c>
      <c r="AI7" s="27"/>
      <c r="AJ7" s="22" t="s">
        <v>34</v>
      </c>
      <c r="AK7" s="22"/>
      <c r="AL7" s="18"/>
      <c r="AM7" s="23"/>
      <c r="AN7" s="23"/>
      <c r="AO7" s="18"/>
      <c r="AP7" s="18"/>
      <c r="AQ7" s="18"/>
      <c r="AR7" s="18"/>
      <c r="AS7" s="18"/>
      <c r="AT7" s="18"/>
      <c r="AU7" s="18"/>
      <c r="AV7" s="18"/>
      <c r="AW7" s="18"/>
      <c r="AX7" s="18"/>
      <c r="AY7" s="18"/>
      <c r="AZ7" s="18"/>
      <c r="BA7" s="24"/>
      <c r="BB7" s="25"/>
    </row>
    <row r="8" ht="15.75" customHeight="1">
      <c r="B8" s="17"/>
      <c r="C8" s="17"/>
      <c r="D8" s="17"/>
      <c r="E8" s="18"/>
      <c r="F8" s="17"/>
      <c r="G8" s="17"/>
      <c r="H8" s="18"/>
      <c r="I8" s="18"/>
      <c r="J8" s="18"/>
      <c r="K8" s="18"/>
      <c r="L8" s="19"/>
      <c r="M8" s="19"/>
      <c r="N8" s="19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  <c r="AA8" s="18"/>
      <c r="AB8" s="18"/>
      <c r="AC8" s="18"/>
      <c r="AD8" s="18"/>
      <c r="AE8" s="18"/>
      <c r="AF8" s="26"/>
      <c r="AG8" s="23"/>
      <c r="AH8" s="28" t="s">
        <v>35</v>
      </c>
      <c r="AI8" s="28" t="s">
        <v>36</v>
      </c>
      <c r="AJ8" s="28" t="s">
        <v>35</v>
      </c>
      <c r="AK8" s="28" t="s">
        <v>36</v>
      </c>
      <c r="AL8" s="18"/>
      <c r="AM8" s="23" t="s">
        <v>33</v>
      </c>
      <c r="AN8" s="23" t="s">
        <v>34</v>
      </c>
      <c r="AO8" s="18"/>
      <c r="AP8" s="18"/>
      <c r="AQ8" s="18"/>
      <c r="AR8" s="18"/>
      <c r="AS8" s="18"/>
      <c r="AT8" s="18"/>
      <c r="AU8" s="18"/>
      <c r="AV8" s="18"/>
      <c r="AW8" s="18"/>
      <c r="AX8" s="18"/>
      <c r="AY8" s="18"/>
      <c r="AZ8" s="18"/>
      <c r="BA8" s="24"/>
      <c r="BB8" s="25"/>
    </row>
    <row r="9" ht="19.5" customHeight="1">
      <c r="B9" s="17"/>
      <c r="C9" s="17"/>
      <c r="D9" s="17"/>
      <c r="E9" s="18"/>
      <c r="F9" s="17"/>
      <c r="G9" s="17"/>
      <c r="H9" s="18"/>
      <c r="I9" s="18"/>
      <c r="J9" s="18"/>
      <c r="K9" s="18"/>
      <c r="L9" s="18" t="s">
        <v>12</v>
      </c>
      <c r="M9" s="18" t="s">
        <v>13</v>
      </c>
      <c r="N9" s="18" t="s">
        <v>14</v>
      </c>
      <c r="O9" s="18"/>
      <c r="P9" s="18"/>
      <c r="Q9" s="18"/>
      <c r="R9" s="18"/>
      <c r="S9" s="18"/>
      <c r="T9" s="18"/>
      <c r="U9" s="18"/>
      <c r="V9" s="18"/>
      <c r="W9" s="18" t="s">
        <v>37</v>
      </c>
      <c r="X9" s="18" t="s">
        <v>38</v>
      </c>
      <c r="Y9" s="18" t="s">
        <v>39</v>
      </c>
      <c r="Z9" s="18" t="s">
        <v>40</v>
      </c>
      <c r="AA9" s="18" t="s">
        <v>37</v>
      </c>
      <c r="AB9" s="18" t="s">
        <v>39</v>
      </c>
      <c r="AC9" s="18" t="s">
        <v>37</v>
      </c>
      <c r="AD9" s="18" t="s">
        <v>38</v>
      </c>
      <c r="AE9" s="18" t="s">
        <v>39</v>
      </c>
      <c r="AF9" s="29"/>
      <c r="AG9" s="23"/>
      <c r="AH9" s="28"/>
      <c r="AI9" s="28"/>
      <c r="AJ9" s="28"/>
      <c r="AK9" s="28"/>
      <c r="AL9" s="18"/>
      <c r="AM9" s="23"/>
      <c r="AN9" s="23"/>
      <c r="AO9" s="18"/>
      <c r="AP9" s="18"/>
      <c r="AQ9" s="18"/>
      <c r="AR9" s="18"/>
      <c r="AS9" s="18"/>
      <c r="AT9" s="18"/>
      <c r="AU9" s="18"/>
      <c r="AV9" s="18"/>
      <c r="AW9" s="18"/>
      <c r="AX9" s="18"/>
      <c r="AY9" s="18"/>
      <c r="AZ9" s="18"/>
      <c r="BA9" s="24"/>
      <c r="BB9" s="25">
        <v>0</v>
      </c>
    </row>
    <row r="10" ht="15" customHeight="1">
      <c r="B10" s="17" t="s">
        <v>41</v>
      </c>
      <c r="C10" s="17"/>
      <c r="D10" s="17"/>
      <c r="E10" s="18">
        <v>2</v>
      </c>
      <c r="F10" s="17" t="s">
        <v>42</v>
      </c>
      <c r="G10" s="17" t="s">
        <v>43</v>
      </c>
      <c r="H10" s="18">
        <v>5</v>
      </c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>
        <v>6</v>
      </c>
      <c r="T10" s="18">
        <v>6</v>
      </c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23">
        <v>6</v>
      </c>
      <c r="AG10" s="23">
        <v>8</v>
      </c>
      <c r="AH10" s="23">
        <v>9</v>
      </c>
      <c r="AI10" s="23">
        <v>10</v>
      </c>
      <c r="AJ10" s="23">
        <v>11</v>
      </c>
      <c r="AK10" s="23">
        <v>12</v>
      </c>
      <c r="AL10" s="23">
        <v>7</v>
      </c>
      <c r="AM10" s="23">
        <v>14</v>
      </c>
      <c r="AN10" s="23">
        <v>15</v>
      </c>
      <c r="AO10" s="18"/>
      <c r="AP10" s="18"/>
      <c r="AQ10" s="18"/>
      <c r="AR10" s="18"/>
      <c r="AS10" s="18"/>
      <c r="AT10" s="18"/>
      <c r="AU10" s="18"/>
      <c r="AV10" s="18"/>
      <c r="AW10" s="18"/>
      <c r="AX10" s="18"/>
      <c r="AY10" s="18"/>
      <c r="AZ10" s="18"/>
      <c r="BA10" s="18">
        <v>8</v>
      </c>
      <c r="BB10" s="25"/>
    </row>
    <row r="11" s="30" customFormat="1" ht="30">
      <c r="B11" s="31" t="s">
        <v>44</v>
      </c>
      <c r="C11" s="31"/>
      <c r="D11" s="31"/>
      <c r="E11" s="32"/>
      <c r="F11" s="31"/>
      <c r="G11" s="31"/>
      <c r="H11" s="33" t="s">
        <v>45</v>
      </c>
      <c r="I11" s="34">
        <f>I12+I56</f>
        <v>584438.69999999995</v>
      </c>
      <c r="J11" s="34">
        <f>J12+J56</f>
        <v>336568.19999999995</v>
      </c>
      <c r="K11" s="34">
        <f>K12+K56</f>
        <v>260350.39999999999</v>
      </c>
      <c r="L11" s="34">
        <f>L12+L56</f>
        <v>0</v>
      </c>
      <c r="M11" s="34">
        <f>M12+M56</f>
        <v>0</v>
      </c>
      <c r="N11" s="34">
        <f>N12+N56</f>
        <v>0</v>
      </c>
      <c r="O11" s="34">
        <f>O12+O56+O43+O49</f>
        <v>-10551.574999999999</v>
      </c>
      <c r="P11" s="34">
        <f>P12+P56+P43+P49</f>
        <v>0</v>
      </c>
      <c r="Q11" s="34">
        <f>Q12+Q56+Q49</f>
        <v>-3603.848</v>
      </c>
      <c r="R11" s="34">
        <f>R12+R56+R49</f>
        <v>5121.1139999999996</v>
      </c>
      <c r="S11" s="34">
        <f>S12+S56+S49</f>
        <v>36646.855000000003</v>
      </c>
      <c r="T11" s="34">
        <f t="shared" ref="T11:T74" si="0">I11+L11+S11+R11+Q11+P11+O11</f>
        <v>612051.24599999993</v>
      </c>
      <c r="U11" s="34">
        <f t="shared" ref="U11:U37" si="1">J11+M11</f>
        <v>336568.19999999995</v>
      </c>
      <c r="V11" s="34">
        <f t="shared" ref="V11:V37" si="2">K11+N11</f>
        <v>260350.39999999999</v>
      </c>
      <c r="W11" s="34">
        <f>W12+W56+W49</f>
        <v>20121.200000000001</v>
      </c>
      <c r="X11" s="34">
        <f>X12+X56+X49</f>
        <v>0</v>
      </c>
      <c r="Y11" s="34">
        <f>Y12+Y56+Y49</f>
        <v>0</v>
      </c>
      <c r="Z11" s="34">
        <f>Z12+Z56+Z49</f>
        <v>17874.154999999999</v>
      </c>
      <c r="AA11" s="34">
        <f>AA12+AA56+AA49</f>
        <v>29442.200000000001</v>
      </c>
      <c r="AB11" s="34">
        <f>AB12+AB56+AB49</f>
        <v>0</v>
      </c>
      <c r="AC11" s="34">
        <f>AC12+AC56+AC49</f>
        <v>29442.200000000001</v>
      </c>
      <c r="AD11" s="34">
        <f>AD12+AD56+AD49</f>
        <v>0</v>
      </c>
      <c r="AE11" s="34">
        <f>AE12+AE56+AE49</f>
        <v>0</v>
      </c>
      <c r="AF11" s="35">
        <f>AF12+AF56+AF43+AF49</f>
        <v>603609.80809999991</v>
      </c>
      <c r="AG11" s="35">
        <f>AG12+AG56+AG43+AG49</f>
        <v>0</v>
      </c>
      <c r="AH11" s="35">
        <f>AH12+AH56+AH43+AH49</f>
        <v>0</v>
      </c>
      <c r="AI11" s="35">
        <f>AI12+AI56+AI43+AI49</f>
        <v>0</v>
      </c>
      <c r="AJ11" s="35">
        <f>AJ12+AJ56+AJ43+AJ49</f>
        <v>260000</v>
      </c>
      <c r="AK11" s="35">
        <f>AK12+AK56+AK43+AK49</f>
        <v>0</v>
      </c>
      <c r="AL11" s="35">
        <f>AL12+AL56+AL43+AL49</f>
        <v>327466.75298999995</v>
      </c>
      <c r="AM11" s="35">
        <f>AM12+AM56+AM43+AM49</f>
        <v>0</v>
      </c>
      <c r="AN11" s="35">
        <f>AN12+AN56+AN43+AN49</f>
        <v>0</v>
      </c>
      <c r="AO11" s="36">
        <f>AO12+AO56+AO43+AO49</f>
        <v>181147.33560999998</v>
      </c>
      <c r="AP11" s="36">
        <f>AP12+AP56+AP43+AP49</f>
        <v>624739.26809999999</v>
      </c>
      <c r="AQ11" s="36">
        <f>AQ12+AQ56+AQ43+AQ49</f>
        <v>-10551.574999999999</v>
      </c>
      <c r="AR11" s="36">
        <f>AR12+AR56+AR43+AR49</f>
        <v>0</v>
      </c>
      <c r="AS11" s="36">
        <f>AS12+AS56+AS43+AS49</f>
        <v>0</v>
      </c>
      <c r="AT11" s="36">
        <f>AT12+AT56+AT43+AT49</f>
        <v>0</v>
      </c>
      <c r="AU11" s="36">
        <f t="shared" ref="AU11:AU74" si="3">AP11+AS11+AT11+AR11+AQ11</f>
        <v>614187.69310000003</v>
      </c>
      <c r="AV11" s="36">
        <f t="shared" ref="AV11:AV74" si="4">T11-AU11</f>
        <v>-2136.4471000001067</v>
      </c>
      <c r="AW11" s="36">
        <f t="shared" ref="AW11:AW74" si="5">T11+W11+X11+Y11+Z11</f>
        <v>650046.60099999991</v>
      </c>
      <c r="AX11" s="36">
        <f t="shared" ref="AX11:AX74" si="6">U11+AA11+AB11</f>
        <v>366010.39999999997</v>
      </c>
      <c r="AY11" s="36">
        <f t="shared" ref="AY11:AY74" si="7">V11+AC11+AE11+AD11</f>
        <v>289792.59999999998</v>
      </c>
      <c r="AZ11" s="36">
        <f>AZ12+AZ56+AZ49</f>
        <v>0</v>
      </c>
      <c r="BA11" s="37">
        <f t="shared" ref="BA11:BA74" si="8">AL11/AF11*100</f>
        <v>54.251396944787324</v>
      </c>
      <c r="BB11" s="25"/>
    </row>
    <row r="12" s="30" customFormat="1" ht="15">
      <c r="B12" s="31" t="s">
        <v>44</v>
      </c>
      <c r="C12" s="31" t="s">
        <v>46</v>
      </c>
      <c r="D12" s="31"/>
      <c r="E12" s="38" t="str">
        <f t="shared" ref="E12:E75" si="9">CONCATENATE(C12,D12)</f>
        <v>01</v>
      </c>
      <c r="F12" s="31"/>
      <c r="G12" s="31"/>
      <c r="H12" s="33" t="s">
        <v>47</v>
      </c>
      <c r="I12" s="34">
        <f>I13</f>
        <v>324438.70000000001</v>
      </c>
      <c r="J12" s="34">
        <f>J13</f>
        <v>336568.19999999995</v>
      </c>
      <c r="K12" s="34">
        <f>K13</f>
        <v>260350.39999999999</v>
      </c>
      <c r="L12" s="34">
        <f>L13</f>
        <v>0</v>
      </c>
      <c r="M12" s="34">
        <f>M13</f>
        <v>0</v>
      </c>
      <c r="N12" s="34">
        <f>N13</f>
        <v>0</v>
      </c>
      <c r="O12" s="34">
        <f>O13</f>
        <v>-10551.574999999999</v>
      </c>
      <c r="P12" s="34">
        <f>P13</f>
        <v>0</v>
      </c>
      <c r="Q12" s="34">
        <f>Q13</f>
        <v>-3603.848</v>
      </c>
      <c r="R12" s="34">
        <f>R13</f>
        <v>3772.614</v>
      </c>
      <c r="S12" s="34">
        <f>S13</f>
        <v>36646.855000000003</v>
      </c>
      <c r="T12" s="34">
        <f t="shared" si="0"/>
        <v>350702.74599999998</v>
      </c>
      <c r="U12" s="34">
        <f t="shared" si="1"/>
        <v>336568.19999999995</v>
      </c>
      <c r="V12" s="34">
        <f t="shared" si="2"/>
        <v>260350.39999999999</v>
      </c>
      <c r="W12" s="34">
        <f>W13</f>
        <v>20121.200000000001</v>
      </c>
      <c r="X12" s="34">
        <f>X13</f>
        <v>0</v>
      </c>
      <c r="Y12" s="34">
        <f>Y13</f>
        <v>0</v>
      </c>
      <c r="Z12" s="34">
        <f>Z13</f>
        <v>16525.654999999999</v>
      </c>
      <c r="AA12" s="34">
        <f>AA13</f>
        <v>29442.200000000001</v>
      </c>
      <c r="AB12" s="34">
        <f>AB13</f>
        <v>0</v>
      </c>
      <c r="AC12" s="34">
        <f>AC13</f>
        <v>29442.200000000001</v>
      </c>
      <c r="AD12" s="34">
        <f>AD13</f>
        <v>0</v>
      </c>
      <c r="AE12" s="34">
        <f>AE13</f>
        <v>0</v>
      </c>
      <c r="AF12" s="35">
        <f>AF13</f>
        <v>343364.40809999994</v>
      </c>
      <c r="AG12" s="35">
        <f>AG13</f>
        <v>0</v>
      </c>
      <c r="AH12" s="35">
        <f>AH13</f>
        <v>0</v>
      </c>
      <c r="AI12" s="35">
        <f>AI13</f>
        <v>0</v>
      </c>
      <c r="AJ12" s="35">
        <f>AJ13</f>
        <v>0</v>
      </c>
      <c r="AK12" s="35">
        <f>AK13</f>
        <v>0</v>
      </c>
      <c r="AL12" s="35">
        <f>AL13</f>
        <v>327221.35298999993</v>
      </c>
      <c r="AM12" s="35">
        <f>AM13</f>
        <v>0</v>
      </c>
      <c r="AN12" s="35">
        <f>AN13</f>
        <v>0</v>
      </c>
      <c r="AO12" s="36">
        <f>AO13</f>
        <v>180943.53560999999</v>
      </c>
      <c r="AP12" s="36">
        <f>AP13</f>
        <v>362042.26810000004</v>
      </c>
      <c r="AQ12" s="36">
        <f>AQ13</f>
        <v>-10551.574999999999</v>
      </c>
      <c r="AR12" s="36">
        <f>AR13</f>
        <v>0</v>
      </c>
      <c r="AS12" s="36">
        <f>AS13</f>
        <v>0</v>
      </c>
      <c r="AT12" s="36">
        <f>AT13</f>
        <v>0</v>
      </c>
      <c r="AU12" s="36">
        <f t="shared" si="3"/>
        <v>351490.69310000003</v>
      </c>
      <c r="AV12" s="36">
        <f t="shared" si="4"/>
        <v>-787.94710000004852</v>
      </c>
      <c r="AW12" s="36">
        <f t="shared" si="5"/>
        <v>387349.60100000002</v>
      </c>
      <c r="AX12" s="36">
        <f t="shared" si="6"/>
        <v>366010.39999999997</v>
      </c>
      <c r="AY12" s="36">
        <f t="shared" si="7"/>
        <v>289792.59999999998</v>
      </c>
      <c r="AZ12" s="36">
        <f>AZ13</f>
        <v>0</v>
      </c>
      <c r="BA12" s="37">
        <f t="shared" si="8"/>
        <v>95.298564810683999</v>
      </c>
      <c r="BB12" s="25"/>
    </row>
    <row r="13" s="39" customFormat="1" ht="15">
      <c r="B13" s="40" t="s">
        <v>44</v>
      </c>
      <c r="C13" s="40" t="s">
        <v>46</v>
      </c>
      <c r="D13" s="40" t="s">
        <v>48</v>
      </c>
      <c r="E13" s="38" t="str">
        <f t="shared" si="9"/>
        <v>0113</v>
      </c>
      <c r="F13" s="40"/>
      <c r="G13" s="40"/>
      <c r="H13" s="41" t="s">
        <v>49</v>
      </c>
      <c r="I13" s="42">
        <f>I14+I34</f>
        <v>324438.70000000001</v>
      </c>
      <c r="J13" s="42">
        <f>J14+J34</f>
        <v>336568.19999999995</v>
      </c>
      <c r="K13" s="42">
        <f>K14+K34</f>
        <v>260350.39999999999</v>
      </c>
      <c r="L13" s="42">
        <f>L14+L34</f>
        <v>0</v>
      </c>
      <c r="M13" s="42">
        <f>M14+M34</f>
        <v>0</v>
      </c>
      <c r="N13" s="42">
        <f>N14+N34</f>
        <v>0</v>
      </c>
      <c r="O13" s="42">
        <f>O14+O34+O38</f>
        <v>-10551.574999999999</v>
      </c>
      <c r="P13" s="42">
        <f>P14+P34+P38</f>
        <v>0</v>
      </c>
      <c r="Q13" s="42">
        <f>Q14+Q34+Q38</f>
        <v>-3603.848</v>
      </c>
      <c r="R13" s="42">
        <f>R14+R34+R38</f>
        <v>3772.614</v>
      </c>
      <c r="S13" s="42">
        <f>S14+S34</f>
        <v>36646.855000000003</v>
      </c>
      <c r="T13" s="42">
        <f t="shared" si="0"/>
        <v>350702.74599999998</v>
      </c>
      <c r="U13" s="42">
        <f t="shared" si="1"/>
        <v>336568.19999999995</v>
      </c>
      <c r="V13" s="42">
        <f t="shared" si="2"/>
        <v>260350.39999999999</v>
      </c>
      <c r="W13" s="42">
        <f>W14+W34</f>
        <v>20121.200000000001</v>
      </c>
      <c r="X13" s="42">
        <f>X14+X34</f>
        <v>0</v>
      </c>
      <c r="Y13" s="42">
        <f>Y14+Y34</f>
        <v>0</v>
      </c>
      <c r="Z13" s="42">
        <f>Z14+Z34</f>
        <v>16525.654999999999</v>
      </c>
      <c r="AA13" s="42">
        <f>AA14+AA34</f>
        <v>29442.200000000001</v>
      </c>
      <c r="AB13" s="42">
        <f>AB14+AB34</f>
        <v>0</v>
      </c>
      <c r="AC13" s="42">
        <f>AC14+AC34</f>
        <v>29442.200000000001</v>
      </c>
      <c r="AD13" s="42">
        <f>AD14+AD34</f>
        <v>0</v>
      </c>
      <c r="AE13" s="42">
        <f>AE14+AE34</f>
        <v>0</v>
      </c>
      <c r="AF13" s="43">
        <f>AF14+AF34+AF38</f>
        <v>343364.40809999994</v>
      </c>
      <c r="AG13" s="43">
        <f>AG14+AG34+AG38</f>
        <v>0</v>
      </c>
      <c r="AH13" s="43">
        <f>AH14+AH34+AH38</f>
        <v>0</v>
      </c>
      <c r="AI13" s="43">
        <f>AI14+AI34+AI38</f>
        <v>0</v>
      </c>
      <c r="AJ13" s="43">
        <f>AJ14+AJ34+AJ38</f>
        <v>0</v>
      </c>
      <c r="AK13" s="43">
        <f>AK14+AK34+AK38</f>
        <v>0</v>
      </c>
      <c r="AL13" s="43">
        <f>AL14+AL34+AL38</f>
        <v>327221.35298999993</v>
      </c>
      <c r="AM13" s="43">
        <f>AM14+AM34+AM38</f>
        <v>0</v>
      </c>
      <c r="AN13" s="43">
        <f>AN14+AN34+AN38</f>
        <v>0</v>
      </c>
      <c r="AO13" s="44">
        <f>AO14+AO34+AO38</f>
        <v>180943.53560999999</v>
      </c>
      <c r="AP13" s="45">
        <f>AP14+AP34+AP38</f>
        <v>362042.26810000004</v>
      </c>
      <c r="AQ13" s="45">
        <f>AQ14+AQ34+AQ38</f>
        <v>-10551.574999999999</v>
      </c>
      <c r="AR13" s="45">
        <f>AR14+AR34+AR38</f>
        <v>0</v>
      </c>
      <c r="AS13" s="45">
        <f>AS14+AS34+AS38</f>
        <v>0</v>
      </c>
      <c r="AT13" s="45">
        <f>AT14+AT34+AT38</f>
        <v>0</v>
      </c>
      <c r="AU13" s="45">
        <f t="shared" si="3"/>
        <v>351490.69310000003</v>
      </c>
      <c r="AV13" s="45">
        <f t="shared" si="4"/>
        <v>-787.94710000004852</v>
      </c>
      <c r="AW13" s="45">
        <f t="shared" si="5"/>
        <v>387349.60100000002</v>
      </c>
      <c r="AX13" s="45">
        <f t="shared" si="6"/>
        <v>366010.39999999997</v>
      </c>
      <c r="AY13" s="45">
        <f t="shared" si="7"/>
        <v>289792.59999999998</v>
      </c>
      <c r="AZ13" s="45">
        <f>AZ14+AZ34</f>
        <v>0</v>
      </c>
      <c r="BA13" s="46">
        <f t="shared" si="8"/>
        <v>95.298564810683999</v>
      </c>
      <c r="BB13" s="25"/>
    </row>
    <row r="14" ht="30">
      <c r="B14" s="47" t="s">
        <v>44</v>
      </c>
      <c r="C14" s="47" t="s">
        <v>46</v>
      </c>
      <c r="D14" s="47" t="s">
        <v>48</v>
      </c>
      <c r="E14" s="48" t="str">
        <f t="shared" si="9"/>
        <v>0113</v>
      </c>
      <c r="F14" s="47" t="s">
        <v>50</v>
      </c>
      <c r="G14" s="47"/>
      <c r="H14" s="49" t="s">
        <v>51</v>
      </c>
      <c r="I14" s="19">
        <f>I15</f>
        <v>323779.29999999999</v>
      </c>
      <c r="J14" s="19">
        <f>J15</f>
        <v>336277.59999999998</v>
      </c>
      <c r="K14" s="19">
        <f>K15</f>
        <v>260213.60000000001</v>
      </c>
      <c r="L14" s="19">
        <f>L15</f>
        <v>0</v>
      </c>
      <c r="M14" s="19">
        <f>M15</f>
        <v>0</v>
      </c>
      <c r="N14" s="19">
        <f>N15</f>
        <v>0</v>
      </c>
      <c r="O14" s="19">
        <f>O15</f>
        <v>-10115.834999999999</v>
      </c>
      <c r="P14" s="19">
        <f>P15</f>
        <v>0</v>
      </c>
      <c r="Q14" s="19">
        <f>Q15</f>
        <v>-3603.848</v>
      </c>
      <c r="R14" s="19">
        <f>R15</f>
        <v>3772.614</v>
      </c>
      <c r="S14" s="19">
        <f>S15</f>
        <v>36646.855000000003</v>
      </c>
      <c r="T14" s="19">
        <f t="shared" si="0"/>
        <v>350479.08599999995</v>
      </c>
      <c r="U14" s="19">
        <f t="shared" si="1"/>
        <v>336277.59999999998</v>
      </c>
      <c r="V14" s="19">
        <f t="shared" si="2"/>
        <v>260213.60000000001</v>
      </c>
      <c r="W14" s="19">
        <f>W15</f>
        <v>20121.200000000001</v>
      </c>
      <c r="X14" s="19">
        <f>X15</f>
        <v>0</v>
      </c>
      <c r="Y14" s="19">
        <f>Y15</f>
        <v>0</v>
      </c>
      <c r="Z14" s="19">
        <f>Z15</f>
        <v>16525.654999999999</v>
      </c>
      <c r="AA14" s="19">
        <f>AA15</f>
        <v>29442.200000000001</v>
      </c>
      <c r="AB14" s="19">
        <f>AB15</f>
        <v>0</v>
      </c>
      <c r="AC14" s="19">
        <f>AC15</f>
        <v>29442.200000000001</v>
      </c>
      <c r="AD14" s="19">
        <f>AD15</f>
        <v>0</v>
      </c>
      <c r="AE14" s="19">
        <f>AE15</f>
        <v>0</v>
      </c>
      <c r="AF14" s="50">
        <f>AF15</f>
        <v>341478.07760999998</v>
      </c>
      <c r="AG14" s="50">
        <f>AG15</f>
        <v>0</v>
      </c>
      <c r="AH14" s="50">
        <f>AH15</f>
        <v>0</v>
      </c>
      <c r="AI14" s="50">
        <f>AI15</f>
        <v>0</v>
      </c>
      <c r="AJ14" s="50">
        <f>AJ15</f>
        <v>0</v>
      </c>
      <c r="AK14" s="50">
        <f>AK15</f>
        <v>0</v>
      </c>
      <c r="AL14" s="50">
        <f>AL15</f>
        <v>325335.02249999996</v>
      </c>
      <c r="AM14" s="50">
        <f>AM15</f>
        <v>0</v>
      </c>
      <c r="AN14" s="50">
        <f>AN15</f>
        <v>0</v>
      </c>
      <c r="AO14" s="51">
        <f>AO15</f>
        <v>179900.21901</v>
      </c>
      <c r="AP14" s="51">
        <f>AP15</f>
        <v>360270.73149999999</v>
      </c>
      <c r="AQ14" s="51">
        <f>AQ15</f>
        <v>-10115.834999999999</v>
      </c>
      <c r="AR14" s="51">
        <f>AR15</f>
        <v>0</v>
      </c>
      <c r="AS14" s="51">
        <f>AS15</f>
        <v>0</v>
      </c>
      <c r="AT14" s="51">
        <f>AT15</f>
        <v>0</v>
      </c>
      <c r="AU14" s="51">
        <f t="shared" si="3"/>
        <v>350154.89649999997</v>
      </c>
      <c r="AV14" s="51">
        <f t="shared" si="4"/>
        <v>324.18949999997858</v>
      </c>
      <c r="AW14" s="51">
        <f t="shared" si="5"/>
        <v>387125.94099999999</v>
      </c>
      <c r="AX14" s="51">
        <f t="shared" si="6"/>
        <v>365719.79999999999</v>
      </c>
      <c r="AY14" s="51">
        <f t="shared" si="7"/>
        <v>289655.79999999999</v>
      </c>
      <c r="AZ14" s="51">
        <f>AZ15</f>
        <v>0</v>
      </c>
      <c r="BA14" s="52">
        <f t="shared" si="8"/>
        <v>95.272594005745546</v>
      </c>
      <c r="BB14" s="25"/>
    </row>
    <row r="15" ht="15">
      <c r="B15" s="47" t="s">
        <v>44</v>
      </c>
      <c r="C15" s="47" t="s">
        <v>46</v>
      </c>
      <c r="D15" s="47" t="s">
        <v>48</v>
      </c>
      <c r="E15" s="48" t="str">
        <f t="shared" si="9"/>
        <v>0113</v>
      </c>
      <c r="F15" s="47" t="s">
        <v>52</v>
      </c>
      <c r="G15" s="47"/>
      <c r="H15" s="49" t="s">
        <v>53</v>
      </c>
      <c r="I15" s="19">
        <f>I16+I25</f>
        <v>323779.29999999999</v>
      </c>
      <c r="J15" s="19">
        <f>J16+J25</f>
        <v>336277.59999999998</v>
      </c>
      <c r="K15" s="19">
        <f>K16+K25</f>
        <v>260213.60000000001</v>
      </c>
      <c r="L15" s="19">
        <f>L16+L25</f>
        <v>0</v>
      </c>
      <c r="M15" s="19">
        <f>M16+M25</f>
        <v>0</v>
      </c>
      <c r="N15" s="19">
        <f>N16+N25</f>
        <v>0</v>
      </c>
      <c r="O15" s="19">
        <f>O16+O25</f>
        <v>-10115.834999999999</v>
      </c>
      <c r="P15" s="19">
        <f>P16+P25</f>
        <v>0</v>
      </c>
      <c r="Q15" s="19">
        <f>Q16+Q25</f>
        <v>-3603.848</v>
      </c>
      <c r="R15" s="19">
        <f>R16+R25</f>
        <v>3772.614</v>
      </c>
      <c r="S15" s="19">
        <f>S16+S25</f>
        <v>36646.855000000003</v>
      </c>
      <c r="T15" s="19">
        <f t="shared" si="0"/>
        <v>350479.08599999995</v>
      </c>
      <c r="U15" s="19">
        <f t="shared" si="1"/>
        <v>336277.59999999998</v>
      </c>
      <c r="V15" s="19">
        <f t="shared" si="2"/>
        <v>260213.60000000001</v>
      </c>
      <c r="W15" s="19">
        <f>W16+W25</f>
        <v>20121.200000000001</v>
      </c>
      <c r="X15" s="19">
        <f>X16+X25</f>
        <v>0</v>
      </c>
      <c r="Y15" s="19">
        <f>Y16+Y25</f>
        <v>0</v>
      </c>
      <c r="Z15" s="19">
        <f>Z16+Z25</f>
        <v>16525.654999999999</v>
      </c>
      <c r="AA15" s="19">
        <f>AA16+AA25</f>
        <v>29442.200000000001</v>
      </c>
      <c r="AB15" s="19">
        <f>AB16+AB25</f>
        <v>0</v>
      </c>
      <c r="AC15" s="19">
        <f>AC16+AC25</f>
        <v>29442.200000000001</v>
      </c>
      <c r="AD15" s="19">
        <f>AD16+AD25</f>
        <v>0</v>
      </c>
      <c r="AE15" s="19">
        <f>AE16+AE25</f>
        <v>0</v>
      </c>
      <c r="AF15" s="50">
        <f>AF16+AF25</f>
        <v>341478.07760999998</v>
      </c>
      <c r="AG15" s="50">
        <f>AG16+AG25</f>
        <v>0</v>
      </c>
      <c r="AH15" s="50">
        <f>AH16+AH25</f>
        <v>0</v>
      </c>
      <c r="AI15" s="50">
        <f>AI16+AI25</f>
        <v>0</v>
      </c>
      <c r="AJ15" s="50">
        <f>AJ16+AJ25</f>
        <v>0</v>
      </c>
      <c r="AK15" s="50">
        <f>AK16+AK25</f>
        <v>0</v>
      </c>
      <c r="AL15" s="50">
        <f>AL16+AL25</f>
        <v>325335.02249999996</v>
      </c>
      <c r="AM15" s="50">
        <f>AM16+AM25</f>
        <v>0</v>
      </c>
      <c r="AN15" s="50">
        <f>AN16+AN25</f>
        <v>0</v>
      </c>
      <c r="AO15" s="15">
        <f>AO16+AO25</f>
        <v>179900.21901</v>
      </c>
      <c r="AP15" s="51">
        <f>AP16+AP25</f>
        <v>360270.73149999999</v>
      </c>
      <c r="AQ15" s="51">
        <f>AQ16+AQ25</f>
        <v>-10115.834999999999</v>
      </c>
      <c r="AR15" s="51">
        <f>AR16+AR25</f>
        <v>0</v>
      </c>
      <c r="AS15" s="51">
        <f>AS16+AS25</f>
        <v>0</v>
      </c>
      <c r="AT15" s="51">
        <f>AT16+AT25</f>
        <v>0</v>
      </c>
      <c r="AU15" s="51">
        <f t="shared" si="3"/>
        <v>350154.89649999997</v>
      </c>
      <c r="AV15" s="51">
        <f t="shared" si="4"/>
        <v>324.18949999997858</v>
      </c>
      <c r="AW15" s="51">
        <f t="shared" si="5"/>
        <v>387125.94099999999</v>
      </c>
      <c r="AX15" s="51">
        <f t="shared" si="6"/>
        <v>365719.79999999999</v>
      </c>
      <c r="AY15" s="51">
        <f t="shared" si="7"/>
        <v>289655.79999999999</v>
      </c>
      <c r="AZ15" s="51">
        <f>AZ16+AZ25</f>
        <v>0</v>
      </c>
      <c r="BA15" s="52">
        <f t="shared" si="8"/>
        <v>95.272594005745546</v>
      </c>
      <c r="BB15" s="25"/>
    </row>
    <row r="16" ht="60">
      <c r="B16" s="47" t="s">
        <v>44</v>
      </c>
      <c r="C16" s="47" t="s">
        <v>46</v>
      </c>
      <c r="D16" s="47" t="s">
        <v>48</v>
      </c>
      <c r="E16" s="48" t="str">
        <f t="shared" si="9"/>
        <v>0113</v>
      </c>
      <c r="F16" s="47" t="s">
        <v>54</v>
      </c>
      <c r="G16" s="47"/>
      <c r="H16" s="49" t="s">
        <v>55</v>
      </c>
      <c r="I16" s="19">
        <f>I17+I20+I23</f>
        <v>169517.39999999999</v>
      </c>
      <c r="J16" s="19">
        <f>J17+J20+J23</f>
        <v>178833.60000000001</v>
      </c>
      <c r="K16" s="19">
        <f>K17+K20+K23</f>
        <v>102769.60000000001</v>
      </c>
      <c r="L16" s="19">
        <f>L17+L20+L23</f>
        <v>0</v>
      </c>
      <c r="M16" s="19">
        <f>M17+M20+M23</f>
        <v>0</v>
      </c>
      <c r="N16" s="19">
        <f>N17+N20+N23</f>
        <v>0</v>
      </c>
      <c r="O16" s="19">
        <f>O17+O20+O23</f>
        <v>-10087.798999999999</v>
      </c>
      <c r="P16" s="19">
        <f>P17+P20+P23</f>
        <v>0</v>
      </c>
      <c r="Q16" s="19">
        <f>Q17+Q20+Q23</f>
        <v>-3603.848</v>
      </c>
      <c r="R16" s="19">
        <f>R17+R20+R23</f>
        <v>2799.0300000000002</v>
      </c>
      <c r="S16" s="19">
        <f>S17+S20+S23</f>
        <v>13316.42607</v>
      </c>
      <c r="T16" s="19">
        <f t="shared" si="0"/>
        <v>171941.20906999998</v>
      </c>
      <c r="U16" s="19">
        <f t="shared" si="1"/>
        <v>178833.60000000001</v>
      </c>
      <c r="V16" s="19">
        <f t="shared" si="2"/>
        <v>102769.60000000001</v>
      </c>
      <c r="W16" s="19">
        <f>W17+W20+W23</f>
        <v>0</v>
      </c>
      <c r="X16" s="19">
        <f>X17+X20+X23</f>
        <v>0</v>
      </c>
      <c r="Y16" s="19">
        <f>Y17+Y20+Y23</f>
        <v>0</v>
      </c>
      <c r="Z16" s="19">
        <f>Z17+Z20+Z23</f>
        <v>13316.42607</v>
      </c>
      <c r="AA16" s="19">
        <f>AA17+AA20+AA23</f>
        <v>5000</v>
      </c>
      <c r="AB16" s="19">
        <f>AB17+AB20+AB23</f>
        <v>0</v>
      </c>
      <c r="AC16" s="19">
        <f>AC17+AC20+AC23</f>
        <v>5000</v>
      </c>
      <c r="AD16" s="19">
        <f>AD17+AD20+AD23</f>
        <v>0</v>
      </c>
      <c r="AE16" s="19">
        <f>AE17+AE20+AE23</f>
        <v>0</v>
      </c>
      <c r="AF16" s="50">
        <f>AF17+AF20+AF23</f>
        <v>163349.60067999997</v>
      </c>
      <c r="AG16" s="50">
        <f>AG17+AG20+AG23</f>
        <v>0</v>
      </c>
      <c r="AH16" s="50">
        <f>AH17+AH20+AH23</f>
        <v>0</v>
      </c>
      <c r="AI16" s="50">
        <f>AI17+AI20+AI23</f>
        <v>0</v>
      </c>
      <c r="AJ16" s="50">
        <f>AJ17+AJ20+AJ23</f>
        <v>0</v>
      </c>
      <c r="AK16" s="50">
        <f>AK17+AK20+AK23</f>
        <v>0</v>
      </c>
      <c r="AL16" s="50">
        <f>AL17+AL20+AL23</f>
        <v>155516.44235999999</v>
      </c>
      <c r="AM16" s="50">
        <f>AM17+AM20+AM23</f>
        <v>0</v>
      </c>
      <c r="AN16" s="50">
        <f>AN17+AN20+AN23</f>
        <v>0</v>
      </c>
      <c r="AO16" s="51">
        <f>AO17+AO20+AO23</f>
        <v>69840.544470000008</v>
      </c>
      <c r="AP16" s="51">
        <f>AP17+AP20+AP23</f>
        <v>182114.21857</v>
      </c>
      <c r="AQ16" s="51">
        <f>AQ17+AQ20+AQ23</f>
        <v>-10087.798999999999</v>
      </c>
      <c r="AR16" s="51">
        <f>AR17+AR20+AR23</f>
        <v>0</v>
      </c>
      <c r="AS16" s="51">
        <f>AS17+AS20+AS23</f>
        <v>0</v>
      </c>
      <c r="AT16" s="51">
        <f>AT17+AT20+AT23</f>
        <v>0</v>
      </c>
      <c r="AU16" s="51">
        <f t="shared" si="3"/>
        <v>172026.41957</v>
      </c>
      <c r="AV16" s="51">
        <f t="shared" si="4"/>
        <v>-85.2105000000156</v>
      </c>
      <c r="AW16" s="51">
        <f t="shared" si="5"/>
        <v>185257.63513999997</v>
      </c>
      <c r="AX16" s="51">
        <f t="shared" si="6"/>
        <v>183833.60000000001</v>
      </c>
      <c r="AY16" s="51">
        <f t="shared" si="7"/>
        <v>107769.60000000001</v>
      </c>
      <c r="AZ16" s="51">
        <f>AZ17+AZ20+AZ23</f>
        <v>0</v>
      </c>
      <c r="BA16" s="52">
        <f t="shared" si="8"/>
        <v>95.20466637972072</v>
      </c>
      <c r="BB16" s="25"/>
    </row>
    <row r="17" ht="15">
      <c r="B17" s="47" t="s">
        <v>44</v>
      </c>
      <c r="C17" s="47" t="s">
        <v>46</v>
      </c>
      <c r="D17" s="47" t="s">
        <v>48</v>
      </c>
      <c r="E17" s="48" t="str">
        <f t="shared" si="9"/>
        <v>0113</v>
      </c>
      <c r="F17" s="47" t="s">
        <v>56</v>
      </c>
      <c r="G17" s="47"/>
      <c r="H17" s="49" t="s">
        <v>57</v>
      </c>
      <c r="I17" s="19">
        <f>I18+I19</f>
        <v>2114.4000000000001</v>
      </c>
      <c r="J17" s="19">
        <f>J18+J19</f>
        <v>2114.4000000000001</v>
      </c>
      <c r="K17" s="19">
        <f>K18+K19</f>
        <v>2114.4000000000001</v>
      </c>
      <c r="L17" s="19">
        <f>L18+L19</f>
        <v>0</v>
      </c>
      <c r="M17" s="19">
        <f>M18+M19</f>
        <v>0</v>
      </c>
      <c r="N17" s="19">
        <f>N18+N19</f>
        <v>0</v>
      </c>
      <c r="O17" s="19">
        <f>O18+O19</f>
        <v>-82.430000000000007</v>
      </c>
      <c r="P17" s="19">
        <f>P18+P19</f>
        <v>0</v>
      </c>
      <c r="Q17" s="19">
        <f>Q18+Q19</f>
        <v>0</v>
      </c>
      <c r="R17" s="19">
        <f>R18+R19</f>
        <v>0</v>
      </c>
      <c r="S17" s="19">
        <f>S18+S19</f>
        <v>0</v>
      </c>
      <c r="T17" s="19">
        <f t="shared" si="0"/>
        <v>2031.97</v>
      </c>
      <c r="U17" s="19">
        <f t="shared" si="1"/>
        <v>2114.4000000000001</v>
      </c>
      <c r="V17" s="19">
        <f t="shared" si="2"/>
        <v>2114.4000000000001</v>
      </c>
      <c r="W17" s="19">
        <f>W18+W19</f>
        <v>0</v>
      </c>
      <c r="X17" s="19">
        <f>X18+X19</f>
        <v>0</v>
      </c>
      <c r="Y17" s="19">
        <f>Y18+Y19</f>
        <v>0</v>
      </c>
      <c r="Z17" s="19">
        <f>Z18+Z19</f>
        <v>0</v>
      </c>
      <c r="AA17" s="19">
        <f>AA18+AA19</f>
        <v>0</v>
      </c>
      <c r="AB17" s="19">
        <f>AB18+AB19</f>
        <v>0</v>
      </c>
      <c r="AC17" s="19">
        <f>AC18+AC19</f>
        <v>0</v>
      </c>
      <c r="AD17" s="19">
        <f>AD18+AD19</f>
        <v>0</v>
      </c>
      <c r="AE17" s="19">
        <f>AE18+AE19</f>
        <v>0</v>
      </c>
      <c r="AF17" s="50">
        <f>AF18+AF19</f>
        <v>2013.7043799999999</v>
      </c>
      <c r="AG17" s="50">
        <f>AG18+AG19</f>
        <v>0</v>
      </c>
      <c r="AH17" s="50">
        <f>AH18+AH19</f>
        <v>0</v>
      </c>
      <c r="AI17" s="50">
        <f>AI18+AI19</f>
        <v>0</v>
      </c>
      <c r="AJ17" s="50">
        <f>AJ18+AJ19</f>
        <v>0</v>
      </c>
      <c r="AK17" s="50">
        <f>AK18+AK19</f>
        <v>0</v>
      </c>
      <c r="AL17" s="50">
        <f>AL18+AL19</f>
        <v>2013.7043799999999</v>
      </c>
      <c r="AM17" s="50">
        <f>AM18+AM19</f>
        <v>0</v>
      </c>
      <c r="AN17" s="50">
        <f>AN18+AN19</f>
        <v>0</v>
      </c>
      <c r="AO17" s="15">
        <f>AO18+AO19</f>
        <v>1375.84816</v>
      </c>
      <c r="AP17" s="51">
        <f>AP18+AP19</f>
        <v>2114.4000000000001</v>
      </c>
      <c r="AQ17" s="51">
        <f>AQ18+AQ19</f>
        <v>-82.430000000000007</v>
      </c>
      <c r="AR17" s="51">
        <f>AR18+AR19</f>
        <v>0</v>
      </c>
      <c r="AS17" s="51">
        <f>AS18+AS19</f>
        <v>0</v>
      </c>
      <c r="AT17" s="51">
        <f>AT18+AT19</f>
        <v>0</v>
      </c>
      <c r="AU17" s="51">
        <f t="shared" si="3"/>
        <v>2031.97</v>
      </c>
      <c r="AV17" s="51">
        <f t="shared" si="4"/>
        <v>0</v>
      </c>
      <c r="AW17" s="51">
        <f t="shared" si="5"/>
        <v>2031.97</v>
      </c>
      <c r="AX17" s="51">
        <f t="shared" si="6"/>
        <v>2114.4000000000001</v>
      </c>
      <c r="AY17" s="51">
        <f t="shared" si="7"/>
        <v>2114.4000000000001</v>
      </c>
      <c r="AZ17" s="51">
        <f>AZ18+AZ19</f>
        <v>0</v>
      </c>
      <c r="BA17" s="52">
        <f t="shared" si="8"/>
        <v>100</v>
      </c>
      <c r="BB17" s="25"/>
    </row>
    <row r="18" ht="30">
      <c r="B18" s="47" t="s">
        <v>44</v>
      </c>
      <c r="C18" s="47" t="s">
        <v>46</v>
      </c>
      <c r="D18" s="47" t="s">
        <v>48</v>
      </c>
      <c r="E18" s="48" t="str">
        <f t="shared" si="9"/>
        <v>0113</v>
      </c>
      <c r="F18" s="47" t="s">
        <v>56</v>
      </c>
      <c r="G18" s="47" t="s">
        <v>58</v>
      </c>
      <c r="H18" s="49" t="s">
        <v>59</v>
      </c>
      <c r="I18" s="19">
        <v>1800.4000000000001</v>
      </c>
      <c r="J18" s="19">
        <v>1729.4000000000001</v>
      </c>
      <c r="K18" s="19">
        <v>1710.6000000000001</v>
      </c>
      <c r="L18" s="19"/>
      <c r="M18" s="19"/>
      <c r="N18" s="19"/>
      <c r="O18" s="19">
        <v>-82.430000000000007</v>
      </c>
      <c r="P18" s="19">
        <v>0</v>
      </c>
      <c r="Q18" s="19">
        <v>0</v>
      </c>
      <c r="R18" s="19">
        <v>0</v>
      </c>
      <c r="S18" s="19"/>
      <c r="T18" s="19">
        <f t="shared" si="0"/>
        <v>1717.97</v>
      </c>
      <c r="U18" s="19">
        <f t="shared" si="1"/>
        <v>1729.4000000000001</v>
      </c>
      <c r="V18" s="19">
        <f t="shared" si="2"/>
        <v>1710.6000000000001</v>
      </c>
      <c r="W18" s="19"/>
      <c r="X18" s="19"/>
      <c r="Y18" s="19"/>
      <c r="Z18" s="19"/>
      <c r="AA18" s="19"/>
      <c r="AB18" s="19"/>
      <c r="AC18" s="19"/>
      <c r="AD18" s="19"/>
      <c r="AE18" s="19"/>
      <c r="AF18" s="50">
        <v>1632.3578399999999</v>
      </c>
      <c r="AG18" s="50"/>
      <c r="AH18" s="50">
        <v>0</v>
      </c>
      <c r="AI18" s="50">
        <v>0</v>
      </c>
      <c r="AJ18" s="50">
        <v>0</v>
      </c>
      <c r="AK18" s="50">
        <v>0</v>
      </c>
      <c r="AL18" s="50">
        <v>1632.3578399999999</v>
      </c>
      <c r="AM18" s="50">
        <v>0</v>
      </c>
      <c r="AN18" s="50">
        <v>0</v>
      </c>
      <c r="AO18" s="51">
        <v>1151.1345799999999</v>
      </c>
      <c r="AP18" s="51">
        <v>1800.4000000000001</v>
      </c>
      <c r="AQ18" s="51">
        <v>-82.430000000000007</v>
      </c>
      <c r="AR18" s="51">
        <v>0</v>
      </c>
      <c r="AS18" s="51">
        <v>0</v>
      </c>
      <c r="AT18" s="51">
        <v>0</v>
      </c>
      <c r="AU18" s="51">
        <f t="shared" si="3"/>
        <v>1717.97</v>
      </c>
      <c r="AV18" s="51">
        <f t="shared" si="4"/>
        <v>0</v>
      </c>
      <c r="AW18" s="51">
        <f t="shared" si="5"/>
        <v>1717.97</v>
      </c>
      <c r="AX18" s="51">
        <f t="shared" si="6"/>
        <v>1729.4000000000001</v>
      </c>
      <c r="AY18" s="51">
        <f t="shared" si="7"/>
        <v>1710.6000000000001</v>
      </c>
      <c r="AZ18" s="51"/>
      <c r="BA18" s="52">
        <f t="shared" si="8"/>
        <v>100</v>
      </c>
      <c r="BB18" s="53"/>
    </row>
    <row r="19" ht="15">
      <c r="B19" s="47" t="s">
        <v>44</v>
      </c>
      <c r="C19" s="47" t="s">
        <v>46</v>
      </c>
      <c r="D19" s="47" t="s">
        <v>48</v>
      </c>
      <c r="E19" s="48" t="str">
        <f t="shared" si="9"/>
        <v>0113</v>
      </c>
      <c r="F19" s="47" t="s">
        <v>56</v>
      </c>
      <c r="G19" s="47" t="s">
        <v>60</v>
      </c>
      <c r="H19" s="49" t="s">
        <v>61</v>
      </c>
      <c r="I19" s="19">
        <v>314</v>
      </c>
      <c r="J19" s="19">
        <v>385</v>
      </c>
      <c r="K19" s="19">
        <v>403.80000000000001</v>
      </c>
      <c r="L19" s="19"/>
      <c r="M19" s="19"/>
      <c r="N19" s="19"/>
      <c r="O19" s="19">
        <v>0</v>
      </c>
      <c r="P19" s="19">
        <v>0</v>
      </c>
      <c r="Q19" s="19">
        <v>0</v>
      </c>
      <c r="R19" s="19">
        <v>0</v>
      </c>
      <c r="S19" s="19"/>
      <c r="T19" s="19">
        <f t="shared" si="0"/>
        <v>314</v>
      </c>
      <c r="U19" s="19">
        <f t="shared" si="1"/>
        <v>385</v>
      </c>
      <c r="V19" s="19">
        <f t="shared" si="2"/>
        <v>403.80000000000001</v>
      </c>
      <c r="W19" s="19"/>
      <c r="X19" s="19"/>
      <c r="Y19" s="19"/>
      <c r="Z19" s="19"/>
      <c r="AA19" s="19"/>
      <c r="AB19" s="19"/>
      <c r="AC19" s="19"/>
      <c r="AD19" s="19"/>
      <c r="AE19" s="19"/>
      <c r="AF19" s="50">
        <v>381.34654</v>
      </c>
      <c r="AG19" s="50"/>
      <c r="AH19" s="50">
        <v>0</v>
      </c>
      <c r="AI19" s="50">
        <v>0</v>
      </c>
      <c r="AJ19" s="50">
        <v>0</v>
      </c>
      <c r="AK19" s="50">
        <v>0</v>
      </c>
      <c r="AL19" s="50">
        <v>381.34654</v>
      </c>
      <c r="AM19" s="50">
        <v>0</v>
      </c>
      <c r="AN19" s="50">
        <v>0</v>
      </c>
      <c r="AO19" s="15">
        <v>224.71358000000001</v>
      </c>
      <c r="AP19" s="51">
        <v>314</v>
      </c>
      <c r="AQ19" s="51">
        <v>0</v>
      </c>
      <c r="AR19" s="51">
        <v>0</v>
      </c>
      <c r="AS19" s="51">
        <v>0</v>
      </c>
      <c r="AT19" s="51">
        <v>0</v>
      </c>
      <c r="AU19" s="51">
        <f t="shared" si="3"/>
        <v>314</v>
      </c>
      <c r="AV19" s="51">
        <f t="shared" si="4"/>
        <v>0</v>
      </c>
      <c r="AW19" s="51">
        <f t="shared" si="5"/>
        <v>314</v>
      </c>
      <c r="AX19" s="51">
        <f t="shared" si="6"/>
        <v>385</v>
      </c>
      <c r="AY19" s="51">
        <f t="shared" si="7"/>
        <v>403.80000000000001</v>
      </c>
      <c r="AZ19" s="51"/>
      <c r="BA19" s="52">
        <f t="shared" si="8"/>
        <v>100</v>
      </c>
      <c r="BB19" s="53"/>
    </row>
    <row r="20" ht="30">
      <c r="B20" s="47" t="s">
        <v>44</v>
      </c>
      <c r="C20" s="47" t="s">
        <v>46</v>
      </c>
      <c r="D20" s="47" t="s">
        <v>48</v>
      </c>
      <c r="E20" s="48" t="str">
        <f t="shared" si="9"/>
        <v>0113</v>
      </c>
      <c r="F20" s="47" t="s">
        <v>62</v>
      </c>
      <c r="G20" s="47"/>
      <c r="H20" s="49" t="s">
        <v>63</v>
      </c>
      <c r="I20" s="19">
        <f>I21</f>
        <v>84247.5</v>
      </c>
      <c r="J20" s="19">
        <f>J21</f>
        <v>59505.199999999997</v>
      </c>
      <c r="K20" s="19">
        <f>K21</f>
        <v>59505.199999999997</v>
      </c>
      <c r="L20" s="19">
        <f>L21</f>
        <v>0</v>
      </c>
      <c r="M20" s="19">
        <f>M21</f>
        <v>0</v>
      </c>
      <c r="N20" s="19">
        <f>N21</f>
        <v>0</v>
      </c>
      <c r="O20" s="19">
        <f>O21+O22</f>
        <v>-962.87300000000005</v>
      </c>
      <c r="P20" s="19">
        <f>P21+P22</f>
        <v>0</v>
      </c>
      <c r="Q20" s="19">
        <f>Q21+Q22</f>
        <v>-4456.5069999999996</v>
      </c>
      <c r="R20" s="19">
        <f>R21+R22</f>
        <v>-4058.1680000000001</v>
      </c>
      <c r="S20" s="19">
        <f>S21</f>
        <v>5212.5780699999996</v>
      </c>
      <c r="T20" s="19">
        <f t="shared" si="0"/>
        <v>79982.530069999993</v>
      </c>
      <c r="U20" s="19">
        <f t="shared" si="1"/>
        <v>59505.199999999997</v>
      </c>
      <c r="V20" s="19">
        <f t="shared" si="2"/>
        <v>59505.199999999997</v>
      </c>
      <c r="W20" s="19">
        <f>W21</f>
        <v>0</v>
      </c>
      <c r="X20" s="19">
        <f>X21</f>
        <v>0</v>
      </c>
      <c r="Y20" s="19">
        <f>Y21</f>
        <v>0</v>
      </c>
      <c r="Z20" s="19">
        <f>Z21</f>
        <v>5212.5780699999996</v>
      </c>
      <c r="AA20" s="19">
        <f>AA21</f>
        <v>5000</v>
      </c>
      <c r="AB20" s="19">
        <f>AB21</f>
        <v>0</v>
      </c>
      <c r="AC20" s="19">
        <f>AC21</f>
        <v>5000</v>
      </c>
      <c r="AD20" s="19">
        <f>AD21</f>
        <v>0</v>
      </c>
      <c r="AE20" s="19"/>
      <c r="AF20" s="50">
        <f>AF21+AF22</f>
        <v>74314.085749999998</v>
      </c>
      <c r="AG20" s="50">
        <f>AG21+AG22</f>
        <v>0</v>
      </c>
      <c r="AH20" s="50">
        <f>AH21+AH22</f>
        <v>0</v>
      </c>
      <c r="AI20" s="50">
        <f>AI21+AI22</f>
        <v>0</v>
      </c>
      <c r="AJ20" s="50">
        <f>AJ21+AJ22</f>
        <v>0</v>
      </c>
      <c r="AK20" s="50">
        <f>AK21+AK22</f>
        <v>0</v>
      </c>
      <c r="AL20" s="50">
        <f>AL21+AL22</f>
        <v>70486.911500000002</v>
      </c>
      <c r="AM20" s="50">
        <f>AM21+AM22</f>
        <v>0</v>
      </c>
      <c r="AN20" s="50">
        <f>AN21+AN22</f>
        <v>0</v>
      </c>
      <c r="AO20" s="51">
        <f>AO21+AO22</f>
        <v>50763.330300000001</v>
      </c>
      <c r="AP20" s="51">
        <f>AP21+AP22</f>
        <v>81030.613570000001</v>
      </c>
      <c r="AQ20" s="51">
        <f>AQ21+AQ22</f>
        <v>-962.87300000000005</v>
      </c>
      <c r="AR20" s="51">
        <f>AR21+AR22</f>
        <v>0</v>
      </c>
      <c r="AS20" s="51">
        <f>AS21+AS22</f>
        <v>0</v>
      </c>
      <c r="AT20" s="51">
        <f>AT21+AT22</f>
        <v>0</v>
      </c>
      <c r="AU20" s="51">
        <f t="shared" si="3"/>
        <v>80067.740569999994</v>
      </c>
      <c r="AV20" s="51">
        <f t="shared" si="4"/>
        <v>-85.210500000001048</v>
      </c>
      <c r="AW20" s="51">
        <f t="shared" si="5"/>
        <v>85195.108139999997</v>
      </c>
      <c r="AX20" s="51">
        <f t="shared" si="6"/>
        <v>64505.199999999997</v>
      </c>
      <c r="AY20" s="51">
        <f t="shared" si="7"/>
        <v>64505.199999999997</v>
      </c>
      <c r="AZ20" s="51">
        <f>AZ21</f>
        <v>0</v>
      </c>
      <c r="BA20" s="52">
        <f t="shared" si="8"/>
        <v>94.850001569184343</v>
      </c>
      <c r="BB20" s="25"/>
    </row>
    <row r="21" ht="30">
      <c r="B21" s="47" t="s">
        <v>44</v>
      </c>
      <c r="C21" s="47" t="s">
        <v>46</v>
      </c>
      <c r="D21" s="47" t="s">
        <v>48</v>
      </c>
      <c r="E21" s="48" t="str">
        <f t="shared" si="9"/>
        <v>0113</v>
      </c>
      <c r="F21" s="47" t="s">
        <v>62</v>
      </c>
      <c r="G21" s="47" t="s">
        <v>58</v>
      </c>
      <c r="H21" s="49" t="s">
        <v>59</v>
      </c>
      <c r="I21" s="19">
        <v>84247.5</v>
      </c>
      <c r="J21" s="19">
        <v>59505.199999999997</v>
      </c>
      <c r="K21" s="19">
        <v>59505.199999999997</v>
      </c>
      <c r="L21" s="19"/>
      <c r="M21" s="19"/>
      <c r="N21" s="19"/>
      <c r="O21" s="19">
        <v>-962.87300000000005</v>
      </c>
      <c r="P21" s="19">
        <v>0</v>
      </c>
      <c r="Q21" s="19">
        <v>-4456.5069999999996</v>
      </c>
      <c r="R21" s="19">
        <v>-4058.1680000000001</v>
      </c>
      <c r="S21" s="19">
        <f>5000+212.57807</f>
        <v>5212.5780699999996</v>
      </c>
      <c r="T21" s="19">
        <f t="shared" si="0"/>
        <v>79982.530069999993</v>
      </c>
      <c r="U21" s="19">
        <f t="shared" si="1"/>
        <v>59505.199999999997</v>
      </c>
      <c r="V21" s="19">
        <f t="shared" si="2"/>
        <v>59505.199999999997</v>
      </c>
      <c r="W21" s="19"/>
      <c r="X21" s="19"/>
      <c r="Y21" s="19"/>
      <c r="Z21" s="19">
        <f>5000+212.57807</f>
        <v>5212.5780699999996</v>
      </c>
      <c r="AA21" s="19">
        <v>5000</v>
      </c>
      <c r="AB21" s="19"/>
      <c r="AC21" s="19">
        <v>5000</v>
      </c>
      <c r="AD21" s="19"/>
      <c r="AE21" s="19"/>
      <c r="AF21" s="50">
        <v>66001.559240000002</v>
      </c>
      <c r="AG21" s="50"/>
      <c r="AH21" s="50">
        <v>0</v>
      </c>
      <c r="AI21" s="50">
        <v>0</v>
      </c>
      <c r="AJ21" s="50">
        <v>0</v>
      </c>
      <c r="AK21" s="50">
        <v>0</v>
      </c>
      <c r="AL21" s="50">
        <v>62174.384989999999</v>
      </c>
      <c r="AM21" s="50">
        <v>0</v>
      </c>
      <c r="AN21" s="50">
        <v>0</v>
      </c>
      <c r="AO21" s="15">
        <v>46397.899100000002</v>
      </c>
      <c r="AP21" s="51">
        <v>75282.971059999996</v>
      </c>
      <c r="AQ21" s="51">
        <v>-962.87300000000005</v>
      </c>
      <c r="AR21" s="51">
        <v>0</v>
      </c>
      <c r="AS21" s="51">
        <v>0</v>
      </c>
      <c r="AT21" s="51">
        <v>0</v>
      </c>
      <c r="AU21" s="51">
        <f t="shared" si="3"/>
        <v>74320.098059999989</v>
      </c>
      <c r="AV21" s="51">
        <f t="shared" si="4"/>
        <v>5662.4320100000041</v>
      </c>
      <c r="AW21" s="51">
        <f t="shared" si="5"/>
        <v>85195.108139999997</v>
      </c>
      <c r="AX21" s="51">
        <f t="shared" si="6"/>
        <v>64505.199999999997</v>
      </c>
      <c r="AY21" s="51">
        <f t="shared" si="7"/>
        <v>64505.199999999997</v>
      </c>
      <c r="AZ21" s="51"/>
      <c r="BA21" s="52">
        <f t="shared" si="8"/>
        <v>94.201388127690535</v>
      </c>
      <c r="BB21" s="53"/>
    </row>
    <row r="22" ht="15">
      <c r="B22" s="47" t="s">
        <v>44</v>
      </c>
      <c r="C22" s="47" t="s">
        <v>46</v>
      </c>
      <c r="D22" s="47" t="s">
        <v>48</v>
      </c>
      <c r="E22" s="48" t="str">
        <f t="shared" si="9"/>
        <v>0113</v>
      </c>
      <c r="F22" s="47" t="s">
        <v>62</v>
      </c>
      <c r="G22" s="47" t="s">
        <v>60</v>
      </c>
      <c r="H22" s="49" t="s">
        <v>61</v>
      </c>
      <c r="I22" s="19"/>
      <c r="J22" s="19"/>
      <c r="K22" s="19"/>
      <c r="L22" s="19"/>
      <c r="M22" s="19"/>
      <c r="N22" s="19"/>
      <c r="O22" s="19">
        <v>0</v>
      </c>
      <c r="P22" s="19">
        <v>0</v>
      </c>
      <c r="Q22" s="19">
        <v>0</v>
      </c>
      <c r="R22" s="19">
        <v>0</v>
      </c>
      <c r="S22" s="19"/>
      <c r="T22" s="19">
        <f t="shared" si="0"/>
        <v>0</v>
      </c>
      <c r="U22" s="19"/>
      <c r="V22" s="19"/>
      <c r="W22" s="19"/>
      <c r="X22" s="19"/>
      <c r="Y22" s="19"/>
      <c r="Z22" s="19"/>
      <c r="AA22" s="19"/>
      <c r="AB22" s="19"/>
      <c r="AC22" s="19"/>
      <c r="AD22" s="19"/>
      <c r="AE22" s="19"/>
      <c r="AF22" s="50">
        <v>8312.5265099999997</v>
      </c>
      <c r="AG22" s="50"/>
      <c r="AH22" s="50">
        <v>0</v>
      </c>
      <c r="AI22" s="50">
        <v>0</v>
      </c>
      <c r="AJ22" s="50">
        <v>0</v>
      </c>
      <c r="AK22" s="50">
        <v>0</v>
      </c>
      <c r="AL22" s="50">
        <v>8312.5265099999997</v>
      </c>
      <c r="AM22" s="50">
        <v>0</v>
      </c>
      <c r="AN22" s="50">
        <v>0</v>
      </c>
      <c r="AO22" s="51">
        <v>4365.4312</v>
      </c>
      <c r="AP22" s="51">
        <v>5747.6425099999997</v>
      </c>
      <c r="AQ22" s="51">
        <v>0</v>
      </c>
      <c r="AR22" s="51">
        <v>0</v>
      </c>
      <c r="AS22" s="51">
        <v>0</v>
      </c>
      <c r="AT22" s="51">
        <v>0</v>
      </c>
      <c r="AU22" s="51">
        <f t="shared" si="3"/>
        <v>5747.6425099999997</v>
      </c>
      <c r="AV22" s="51">
        <f t="shared" si="4"/>
        <v>-5747.6425099999997</v>
      </c>
      <c r="AW22" s="51"/>
      <c r="AX22" s="51"/>
      <c r="AY22" s="51"/>
      <c r="AZ22" s="51"/>
      <c r="BA22" s="52">
        <f t="shared" si="8"/>
        <v>100</v>
      </c>
      <c r="BB22" s="53"/>
    </row>
    <row r="23" ht="30">
      <c r="B23" s="47" t="s">
        <v>44</v>
      </c>
      <c r="C23" s="47" t="s">
        <v>46</v>
      </c>
      <c r="D23" s="47" t="s">
        <v>48</v>
      </c>
      <c r="E23" s="48" t="str">
        <f t="shared" si="9"/>
        <v>0113</v>
      </c>
      <c r="F23" s="47" t="s">
        <v>64</v>
      </c>
      <c r="G23" s="47"/>
      <c r="H23" s="49" t="s">
        <v>65</v>
      </c>
      <c r="I23" s="19">
        <f>I24</f>
        <v>83155.5</v>
      </c>
      <c r="J23" s="19">
        <f>J24</f>
        <v>117214</v>
      </c>
      <c r="K23" s="19">
        <f>K24</f>
        <v>41150</v>
      </c>
      <c r="L23" s="19">
        <f>L24</f>
        <v>0</v>
      </c>
      <c r="M23" s="19">
        <f>M24</f>
        <v>0</v>
      </c>
      <c r="N23" s="19">
        <f>N24</f>
        <v>0</v>
      </c>
      <c r="O23" s="19">
        <f>O24</f>
        <v>-9042.4959999999992</v>
      </c>
      <c r="P23" s="19">
        <f>P24</f>
        <v>0</v>
      </c>
      <c r="Q23" s="19">
        <f>Q24</f>
        <v>852.65899999999965</v>
      </c>
      <c r="R23" s="19">
        <f>R24</f>
        <v>6857.1980000000003</v>
      </c>
      <c r="S23" s="19">
        <f>S24</f>
        <v>8103.848</v>
      </c>
      <c r="T23" s="19">
        <f t="shared" si="0"/>
        <v>89926.709000000003</v>
      </c>
      <c r="U23" s="19">
        <f t="shared" si="1"/>
        <v>117214</v>
      </c>
      <c r="V23" s="19">
        <f t="shared" si="2"/>
        <v>41150</v>
      </c>
      <c r="W23" s="19">
        <f>W24</f>
        <v>0</v>
      </c>
      <c r="X23" s="19">
        <f>X24</f>
        <v>0</v>
      </c>
      <c r="Y23" s="19">
        <f>Y24</f>
        <v>0</v>
      </c>
      <c r="Z23" s="19">
        <f>Z24</f>
        <v>8103.848</v>
      </c>
      <c r="AA23" s="19">
        <f>AA24</f>
        <v>0</v>
      </c>
      <c r="AB23" s="19">
        <f>AB24</f>
        <v>0</v>
      </c>
      <c r="AC23" s="19">
        <f>AC24</f>
        <v>0</v>
      </c>
      <c r="AD23" s="19">
        <f>AD24</f>
        <v>0</v>
      </c>
      <c r="AE23" s="19"/>
      <c r="AF23" s="50">
        <f>AF24</f>
        <v>87021.810549999995</v>
      </c>
      <c r="AG23" s="50">
        <f>AG24</f>
        <v>0</v>
      </c>
      <c r="AH23" s="50">
        <f>AH24</f>
        <v>0</v>
      </c>
      <c r="AI23" s="50">
        <f>AI24</f>
        <v>0</v>
      </c>
      <c r="AJ23" s="50">
        <f>AJ24</f>
        <v>0</v>
      </c>
      <c r="AK23" s="50">
        <f>AK24</f>
        <v>0</v>
      </c>
      <c r="AL23" s="50">
        <f>AL24</f>
        <v>83015.826480000003</v>
      </c>
      <c r="AM23" s="50">
        <f>AM24</f>
        <v>0</v>
      </c>
      <c r="AN23" s="50">
        <f>AN24</f>
        <v>0</v>
      </c>
      <c r="AO23" s="15">
        <f>AO24</f>
        <v>17701.366010000002</v>
      </c>
      <c r="AP23" s="51">
        <f>AP24</f>
        <v>98969.205000000002</v>
      </c>
      <c r="AQ23" s="51">
        <f>AQ24</f>
        <v>-9042.4959999999992</v>
      </c>
      <c r="AR23" s="51">
        <f>AR24</f>
        <v>0</v>
      </c>
      <c r="AS23" s="51">
        <f>AS24</f>
        <v>0</v>
      </c>
      <c r="AT23" s="51">
        <f>AT24</f>
        <v>0</v>
      </c>
      <c r="AU23" s="51">
        <f t="shared" si="3"/>
        <v>89926.709000000003</v>
      </c>
      <c r="AV23" s="51">
        <f t="shared" si="4"/>
        <v>0</v>
      </c>
      <c r="AW23" s="51">
        <f t="shared" si="5"/>
        <v>98030.557000000001</v>
      </c>
      <c r="AX23" s="51">
        <f t="shared" si="6"/>
        <v>117214</v>
      </c>
      <c r="AY23" s="51">
        <f t="shared" si="7"/>
        <v>41150</v>
      </c>
      <c r="AZ23" s="51">
        <f>AZ24</f>
        <v>0</v>
      </c>
      <c r="BA23" s="52">
        <f t="shared" si="8"/>
        <v>95.396574669406263</v>
      </c>
      <c r="BB23" s="25"/>
    </row>
    <row r="24" ht="30">
      <c r="B24" s="47" t="s">
        <v>44</v>
      </c>
      <c r="C24" s="47" t="s">
        <v>46</v>
      </c>
      <c r="D24" s="47" t="s">
        <v>48</v>
      </c>
      <c r="E24" s="48" t="str">
        <f t="shared" si="9"/>
        <v>0113</v>
      </c>
      <c r="F24" s="47" t="s">
        <v>64</v>
      </c>
      <c r="G24" s="47" t="s">
        <v>58</v>
      </c>
      <c r="H24" s="49" t="s">
        <v>59</v>
      </c>
      <c r="I24" s="19">
        <v>83155.5</v>
      </c>
      <c r="J24" s="19">
        <v>117214</v>
      </c>
      <c r="K24" s="19">
        <v>41150</v>
      </c>
      <c r="L24" s="19"/>
      <c r="M24" s="19"/>
      <c r="N24" s="19"/>
      <c r="O24" s="19">
        <v>-9042.4959999999992</v>
      </c>
      <c r="P24" s="19">
        <v>0</v>
      </c>
      <c r="Q24" s="19">
        <f>4456.507-3603.848</f>
        <v>852.65899999999965</v>
      </c>
      <c r="R24" s="19">
        <v>6857.1980000000003</v>
      </c>
      <c r="S24" s="19">
        <v>8103.848</v>
      </c>
      <c r="T24" s="19">
        <f t="shared" si="0"/>
        <v>89926.709000000003</v>
      </c>
      <c r="U24" s="19">
        <f t="shared" si="1"/>
        <v>117214</v>
      </c>
      <c r="V24" s="19">
        <f t="shared" si="2"/>
        <v>41150</v>
      </c>
      <c r="W24" s="19"/>
      <c r="X24" s="19"/>
      <c r="Y24" s="19"/>
      <c r="Z24" s="19">
        <v>8103.848</v>
      </c>
      <c r="AA24" s="19"/>
      <c r="AB24" s="19"/>
      <c r="AC24" s="19"/>
      <c r="AD24" s="19"/>
      <c r="AE24" s="19"/>
      <c r="AF24" s="50">
        <v>87021.810549999995</v>
      </c>
      <c r="AG24" s="50"/>
      <c r="AH24" s="50">
        <v>0</v>
      </c>
      <c r="AI24" s="50">
        <v>0</v>
      </c>
      <c r="AJ24" s="50">
        <v>0</v>
      </c>
      <c r="AK24" s="50">
        <v>0</v>
      </c>
      <c r="AL24" s="50">
        <v>83015.826480000003</v>
      </c>
      <c r="AM24" s="50">
        <v>0</v>
      </c>
      <c r="AN24" s="50">
        <v>0</v>
      </c>
      <c r="AO24" s="51">
        <v>17701.366010000002</v>
      </c>
      <c r="AP24" s="51">
        <v>98969.205000000002</v>
      </c>
      <c r="AQ24" s="51">
        <v>-9042.4959999999992</v>
      </c>
      <c r="AR24" s="51">
        <v>0</v>
      </c>
      <c r="AS24" s="51">
        <v>0</v>
      </c>
      <c r="AT24" s="51">
        <v>0</v>
      </c>
      <c r="AU24" s="51">
        <f t="shared" si="3"/>
        <v>89926.709000000003</v>
      </c>
      <c r="AV24" s="51">
        <f t="shared" si="4"/>
        <v>0</v>
      </c>
      <c r="AW24" s="51">
        <f t="shared" si="5"/>
        <v>98030.557000000001</v>
      </c>
      <c r="AX24" s="51">
        <f t="shared" si="6"/>
        <v>117214</v>
      </c>
      <c r="AY24" s="51">
        <f t="shared" si="7"/>
        <v>41150</v>
      </c>
      <c r="AZ24" s="51"/>
      <c r="BA24" s="52">
        <f t="shared" si="8"/>
        <v>95.396574669406263</v>
      </c>
      <c r="BB24" s="53"/>
    </row>
    <row r="25" ht="60">
      <c r="B25" s="47" t="s">
        <v>44</v>
      </c>
      <c r="C25" s="47" t="s">
        <v>46</v>
      </c>
      <c r="D25" s="47" t="s">
        <v>48</v>
      </c>
      <c r="E25" s="48" t="str">
        <f t="shared" si="9"/>
        <v>0113</v>
      </c>
      <c r="F25" s="47" t="s">
        <v>66</v>
      </c>
      <c r="G25" s="47"/>
      <c r="H25" s="49" t="s">
        <v>67</v>
      </c>
      <c r="I25" s="19">
        <f>I30+I26</f>
        <v>154261.89999999999</v>
      </c>
      <c r="J25" s="19">
        <f>J30+J26</f>
        <v>157444</v>
      </c>
      <c r="K25" s="19">
        <f>K30+K26</f>
        <v>157444</v>
      </c>
      <c r="L25" s="19">
        <f>L30+L26</f>
        <v>0</v>
      </c>
      <c r="M25" s="19">
        <f>M30+M26</f>
        <v>0</v>
      </c>
      <c r="N25" s="19">
        <f>N30+N26</f>
        <v>0</v>
      </c>
      <c r="O25" s="19">
        <f>O30+O26</f>
        <v>-28.036000000000001</v>
      </c>
      <c r="P25" s="19">
        <f>P30+P26</f>
        <v>0</v>
      </c>
      <c r="Q25" s="19">
        <f>Q30+Q26</f>
        <v>0</v>
      </c>
      <c r="R25" s="19">
        <f>R30+R26</f>
        <v>973.58399999999995</v>
      </c>
      <c r="S25" s="19">
        <f>S30+S26</f>
        <v>23330.428930000002</v>
      </c>
      <c r="T25" s="19">
        <f t="shared" si="0"/>
        <v>178537.87693</v>
      </c>
      <c r="U25" s="19">
        <f t="shared" si="1"/>
        <v>157444</v>
      </c>
      <c r="V25" s="19">
        <f t="shared" si="2"/>
        <v>157444</v>
      </c>
      <c r="W25" s="19">
        <f>W30+W26</f>
        <v>20121.200000000001</v>
      </c>
      <c r="X25" s="19">
        <f>X30+X26</f>
        <v>0</v>
      </c>
      <c r="Y25" s="19">
        <f>Y30+Y26</f>
        <v>0</v>
      </c>
      <c r="Z25" s="19">
        <f>Z30+Z26</f>
        <v>3209.2289300000002</v>
      </c>
      <c r="AA25" s="19">
        <f>AA30+AA26</f>
        <v>24442.200000000001</v>
      </c>
      <c r="AB25" s="19">
        <f>AB30+AB26</f>
        <v>0</v>
      </c>
      <c r="AC25" s="19">
        <f>AC30+AC26</f>
        <v>24442.200000000001</v>
      </c>
      <c r="AD25" s="19">
        <f>AD30+AD26</f>
        <v>0</v>
      </c>
      <c r="AE25" s="19">
        <f>AE30+AE26</f>
        <v>0</v>
      </c>
      <c r="AF25" s="50">
        <f>AF30+AF26</f>
        <v>178128.47693</v>
      </c>
      <c r="AG25" s="50">
        <f>AG30+AG26</f>
        <v>0</v>
      </c>
      <c r="AH25" s="50">
        <f>AH30+AH26</f>
        <v>0</v>
      </c>
      <c r="AI25" s="50">
        <f>AI30+AI26</f>
        <v>0</v>
      </c>
      <c r="AJ25" s="50">
        <f>AJ30+AJ26</f>
        <v>0</v>
      </c>
      <c r="AK25" s="50">
        <f>AK30+AK26</f>
        <v>0</v>
      </c>
      <c r="AL25" s="50">
        <f>AL30+AL26</f>
        <v>169818.58014000001</v>
      </c>
      <c r="AM25" s="50">
        <f>AM30+AM26</f>
        <v>0</v>
      </c>
      <c r="AN25" s="50">
        <f>AN30+AN26</f>
        <v>0</v>
      </c>
      <c r="AO25" s="15">
        <f>AO30+AO26</f>
        <v>110059.67453999999</v>
      </c>
      <c r="AP25" s="51">
        <f>AP30+AP26</f>
        <v>178156.51292999997</v>
      </c>
      <c r="AQ25" s="51">
        <f>AQ30+AQ26</f>
        <v>-28.036000000000001</v>
      </c>
      <c r="AR25" s="51">
        <f>AR30+AR26</f>
        <v>0</v>
      </c>
      <c r="AS25" s="51">
        <f>AS30+AS26</f>
        <v>0</v>
      </c>
      <c r="AT25" s="51">
        <f>AT30+AT26</f>
        <v>0</v>
      </c>
      <c r="AU25" s="51">
        <f t="shared" si="3"/>
        <v>178128.47692999998</v>
      </c>
      <c r="AV25" s="51">
        <f t="shared" si="4"/>
        <v>409.40000000002328</v>
      </c>
      <c r="AW25" s="51">
        <f t="shared" si="5"/>
        <v>201868.30586000002</v>
      </c>
      <c r="AX25" s="51">
        <f t="shared" si="6"/>
        <v>181886.20000000001</v>
      </c>
      <c r="AY25" s="51">
        <f t="shared" si="7"/>
        <v>181886.20000000001</v>
      </c>
      <c r="AZ25" s="51">
        <f>AZ30+AZ26</f>
        <v>0</v>
      </c>
      <c r="BA25" s="52">
        <f t="shared" si="8"/>
        <v>95.334885845756389</v>
      </c>
      <c r="BB25" s="25"/>
    </row>
    <row r="26" ht="18" customHeight="1">
      <c r="B26" s="47" t="s">
        <v>44</v>
      </c>
      <c r="C26" s="47" t="s">
        <v>46</v>
      </c>
      <c r="D26" s="47" t="s">
        <v>48</v>
      </c>
      <c r="E26" s="48" t="str">
        <f t="shared" si="9"/>
        <v>0113</v>
      </c>
      <c r="F26" s="47" t="s">
        <v>68</v>
      </c>
      <c r="G26" s="47"/>
      <c r="H26" s="49" t="s">
        <v>69</v>
      </c>
      <c r="I26" s="19">
        <f>I27+I28</f>
        <v>97879.599999999991</v>
      </c>
      <c r="J26" s="19">
        <f>J27+J28</f>
        <v>100729.39999999999</v>
      </c>
      <c r="K26" s="19">
        <f>K27+K28</f>
        <v>100729.39999999999</v>
      </c>
      <c r="L26" s="19">
        <f>L27+L28</f>
        <v>0</v>
      </c>
      <c r="M26" s="19">
        <f>M27+M28</f>
        <v>0</v>
      </c>
      <c r="N26" s="19">
        <f>N27+N28</f>
        <v>0</v>
      </c>
      <c r="O26" s="19">
        <f>O27+O28+O29</f>
        <v>0</v>
      </c>
      <c r="P26" s="19">
        <f>P27+P28</f>
        <v>0</v>
      </c>
      <c r="Q26" s="19">
        <f>Q27+Q28</f>
        <v>0</v>
      </c>
      <c r="R26" s="19">
        <f>R27+R28</f>
        <v>0</v>
      </c>
      <c r="S26" s="19">
        <f>S27+S28</f>
        <v>14149.4</v>
      </c>
      <c r="T26" s="19">
        <f t="shared" si="0"/>
        <v>112028.99999999999</v>
      </c>
      <c r="U26" s="19">
        <f t="shared" si="1"/>
        <v>100729.39999999999</v>
      </c>
      <c r="V26" s="19">
        <f t="shared" si="2"/>
        <v>100729.39999999999</v>
      </c>
      <c r="W26" s="19">
        <f>W27+W28</f>
        <v>14149.4</v>
      </c>
      <c r="X26" s="19">
        <f>X27+X28</f>
        <v>0</v>
      </c>
      <c r="Y26" s="19">
        <f>Y27+Y28</f>
        <v>0</v>
      </c>
      <c r="Z26" s="19">
        <f>Z27+Z28</f>
        <v>0</v>
      </c>
      <c r="AA26" s="19">
        <f>AA27+AA28</f>
        <v>17291.900000000001</v>
      </c>
      <c r="AB26" s="19">
        <f>AB27+AB28</f>
        <v>0</v>
      </c>
      <c r="AC26" s="19">
        <f>AC27+AC28</f>
        <v>17291.900000000001</v>
      </c>
      <c r="AD26" s="19">
        <f>AD27+AD28</f>
        <v>0</v>
      </c>
      <c r="AE26" s="19">
        <f>AE27+AE28</f>
        <v>0</v>
      </c>
      <c r="AF26" s="50">
        <f>AF27+AF28+AF29</f>
        <v>111619.59999999999</v>
      </c>
      <c r="AG26" s="50">
        <f>AG27+AG28+AG29</f>
        <v>0</v>
      </c>
      <c r="AH26" s="50">
        <f>AH27+AH28+AH29</f>
        <v>0</v>
      </c>
      <c r="AI26" s="50">
        <f>AI27+AI28+AI29</f>
        <v>0</v>
      </c>
      <c r="AJ26" s="50">
        <f>AJ27+AJ28+AJ29</f>
        <v>0</v>
      </c>
      <c r="AK26" s="50">
        <f>AK27+AK28+AK29</f>
        <v>0</v>
      </c>
      <c r="AL26" s="50">
        <f>AL27+AL28+AL29</f>
        <v>106408.57386</v>
      </c>
      <c r="AM26" s="50">
        <f>AM27+AM28+AM29</f>
        <v>0</v>
      </c>
      <c r="AN26" s="50">
        <f>AN27+AN28+AN29</f>
        <v>0</v>
      </c>
      <c r="AO26" s="51">
        <f>AO27+AO28+AO29</f>
        <v>68236.170639999997</v>
      </c>
      <c r="AP26" s="51">
        <f>AP27+AP28+AP29</f>
        <v>111619.59999999999</v>
      </c>
      <c r="AQ26" s="51">
        <f>AQ27+AQ28+AQ29</f>
        <v>0</v>
      </c>
      <c r="AR26" s="51">
        <f>AR27+AR28+AR29</f>
        <v>0</v>
      </c>
      <c r="AS26" s="51">
        <f>AS27+AS28+AS29</f>
        <v>0</v>
      </c>
      <c r="AT26" s="51">
        <f>AT27+AT28+AT29</f>
        <v>0</v>
      </c>
      <c r="AU26" s="51">
        <f t="shared" si="3"/>
        <v>111619.59999999999</v>
      </c>
      <c r="AV26" s="51">
        <f t="shared" si="4"/>
        <v>409.39999999999418</v>
      </c>
      <c r="AW26" s="51">
        <f t="shared" si="5"/>
        <v>126178.39999999998</v>
      </c>
      <c r="AX26" s="51">
        <f t="shared" si="6"/>
        <v>118021.29999999999</v>
      </c>
      <c r="AY26" s="51">
        <f t="shared" si="7"/>
        <v>118021.29999999999</v>
      </c>
      <c r="AZ26" s="51">
        <f>AZ27+AZ28</f>
        <v>0</v>
      </c>
      <c r="BA26" s="52">
        <f t="shared" si="8"/>
        <v>95.331441664367205</v>
      </c>
      <c r="BB26" s="25"/>
    </row>
    <row r="27" ht="75">
      <c r="B27" s="47" t="s">
        <v>44</v>
      </c>
      <c r="C27" s="47" t="s">
        <v>46</v>
      </c>
      <c r="D27" s="47" t="s">
        <v>48</v>
      </c>
      <c r="E27" s="48" t="str">
        <f t="shared" si="9"/>
        <v>0113</v>
      </c>
      <c r="F27" s="47" t="s">
        <v>68</v>
      </c>
      <c r="G27" s="47" t="s">
        <v>70</v>
      </c>
      <c r="H27" s="49" t="s">
        <v>71</v>
      </c>
      <c r="I27" s="19">
        <v>92713.699999999997</v>
      </c>
      <c r="J27" s="19">
        <v>95563.5</v>
      </c>
      <c r="K27" s="19">
        <v>95563.5</v>
      </c>
      <c r="L27" s="19"/>
      <c r="M27" s="19"/>
      <c r="N27" s="19"/>
      <c r="O27" s="19">
        <v>0</v>
      </c>
      <c r="P27" s="19">
        <v>0</v>
      </c>
      <c r="Q27" s="19">
        <v>0</v>
      </c>
      <c r="R27" s="19">
        <v>0</v>
      </c>
      <c r="S27" s="19">
        <v>14149.4</v>
      </c>
      <c r="T27" s="19">
        <f t="shared" si="0"/>
        <v>106863.09999999999</v>
      </c>
      <c r="U27" s="19">
        <f t="shared" si="1"/>
        <v>95563.5</v>
      </c>
      <c r="V27" s="19">
        <f t="shared" si="2"/>
        <v>95563.5</v>
      </c>
      <c r="W27" s="19">
        <v>14149.4</v>
      </c>
      <c r="X27" s="19"/>
      <c r="Y27" s="19"/>
      <c r="Z27" s="19"/>
      <c r="AA27" s="19">
        <v>17291.900000000001</v>
      </c>
      <c r="AB27" s="19"/>
      <c r="AC27" s="19">
        <v>17291.900000000001</v>
      </c>
      <c r="AD27" s="19"/>
      <c r="AE27" s="19"/>
      <c r="AF27" s="50">
        <v>107319.86021</v>
      </c>
      <c r="AG27" s="50"/>
      <c r="AH27" s="50">
        <v>0</v>
      </c>
      <c r="AI27" s="50">
        <v>0</v>
      </c>
      <c r="AJ27" s="50">
        <v>0</v>
      </c>
      <c r="AK27" s="50">
        <v>0</v>
      </c>
      <c r="AL27" s="50">
        <v>102108.83847</v>
      </c>
      <c r="AM27" s="50">
        <v>0</v>
      </c>
      <c r="AN27" s="50">
        <v>0</v>
      </c>
      <c r="AO27" s="15">
        <v>65300.315110000003</v>
      </c>
      <c r="AP27" s="51">
        <v>106450.69064</v>
      </c>
      <c r="AQ27" s="51">
        <v>0</v>
      </c>
      <c r="AR27" s="51">
        <v>0</v>
      </c>
      <c r="AS27" s="51">
        <v>0</v>
      </c>
      <c r="AT27" s="51">
        <v>0</v>
      </c>
      <c r="AU27" s="51">
        <f t="shared" si="3"/>
        <v>106450.69064</v>
      </c>
      <c r="AV27" s="51">
        <f t="shared" si="4"/>
        <v>412.40935999999056</v>
      </c>
      <c r="AW27" s="51">
        <f t="shared" si="5"/>
        <v>121012.49999999999</v>
      </c>
      <c r="AX27" s="51">
        <f t="shared" si="6"/>
        <v>112855.39999999999</v>
      </c>
      <c r="AY27" s="51">
        <f t="shared" si="7"/>
        <v>112855.39999999999</v>
      </c>
      <c r="AZ27" s="51"/>
      <c r="BA27" s="52">
        <f t="shared" si="8"/>
        <v>95.144401297389663</v>
      </c>
      <c r="BB27" s="53"/>
    </row>
    <row r="28" ht="30">
      <c r="B28" s="47" t="s">
        <v>44</v>
      </c>
      <c r="C28" s="47" t="s">
        <v>46</v>
      </c>
      <c r="D28" s="47" t="s">
        <v>48</v>
      </c>
      <c r="E28" s="48" t="str">
        <f t="shared" si="9"/>
        <v>0113</v>
      </c>
      <c r="F28" s="47" t="s">
        <v>68</v>
      </c>
      <c r="G28" s="47" t="s">
        <v>58</v>
      </c>
      <c r="H28" s="49" t="s">
        <v>59</v>
      </c>
      <c r="I28" s="19">
        <v>5165.8999999999996</v>
      </c>
      <c r="J28" s="19">
        <v>5165.8999999999996</v>
      </c>
      <c r="K28" s="19">
        <v>5165.8999999999996</v>
      </c>
      <c r="L28" s="19"/>
      <c r="M28" s="19"/>
      <c r="N28" s="19"/>
      <c r="O28" s="19">
        <v>0</v>
      </c>
      <c r="P28" s="19">
        <v>0</v>
      </c>
      <c r="Q28" s="19">
        <v>0</v>
      </c>
      <c r="R28" s="19">
        <v>0</v>
      </c>
      <c r="S28" s="19"/>
      <c r="T28" s="19">
        <f t="shared" si="0"/>
        <v>5165.8999999999996</v>
      </c>
      <c r="U28" s="19">
        <f t="shared" si="1"/>
        <v>5165.8999999999996</v>
      </c>
      <c r="V28" s="19">
        <f t="shared" si="2"/>
        <v>5165.8999999999996</v>
      </c>
      <c r="W28" s="19"/>
      <c r="X28" s="19"/>
      <c r="Y28" s="19"/>
      <c r="Z28" s="19"/>
      <c r="AA28" s="19"/>
      <c r="AB28" s="19"/>
      <c r="AC28" s="19"/>
      <c r="AD28" s="19"/>
      <c r="AE28" s="19"/>
      <c r="AF28" s="50">
        <v>4296.7304299999996</v>
      </c>
      <c r="AG28" s="50"/>
      <c r="AH28" s="50">
        <v>0</v>
      </c>
      <c r="AI28" s="50">
        <v>0</v>
      </c>
      <c r="AJ28" s="50">
        <v>0</v>
      </c>
      <c r="AK28" s="50">
        <v>0</v>
      </c>
      <c r="AL28" s="50">
        <v>4296.7260299999998</v>
      </c>
      <c r="AM28" s="50">
        <v>0</v>
      </c>
      <c r="AN28" s="50">
        <v>0</v>
      </c>
      <c r="AO28" s="51">
        <v>2932.8461699999998</v>
      </c>
      <c r="AP28" s="51">
        <v>5165.8999999999996</v>
      </c>
      <c r="AQ28" s="51">
        <v>0</v>
      </c>
      <c r="AR28" s="51">
        <v>0</v>
      </c>
      <c r="AS28" s="51">
        <v>0</v>
      </c>
      <c r="AT28" s="51">
        <v>0</v>
      </c>
      <c r="AU28" s="51">
        <f t="shared" si="3"/>
        <v>5165.8999999999996</v>
      </c>
      <c r="AV28" s="51">
        <f t="shared" si="4"/>
        <v>0</v>
      </c>
      <c r="AW28" s="51">
        <f t="shared" si="5"/>
        <v>5165.8999999999996</v>
      </c>
      <c r="AX28" s="51">
        <f t="shared" si="6"/>
        <v>5165.8999999999996</v>
      </c>
      <c r="AY28" s="51">
        <f t="shared" si="7"/>
        <v>5165.8999999999996</v>
      </c>
      <c r="AZ28" s="51"/>
      <c r="BA28" s="52">
        <f t="shared" si="8"/>
        <v>99.999897596554604</v>
      </c>
      <c r="BB28" s="53"/>
    </row>
    <row r="29" ht="15">
      <c r="B29" s="47" t="s">
        <v>44</v>
      </c>
      <c r="C29" s="47" t="s">
        <v>46</v>
      </c>
      <c r="D29" s="47" t="s">
        <v>48</v>
      </c>
      <c r="E29" s="48" t="str">
        <f t="shared" si="9"/>
        <v>0113</v>
      </c>
      <c r="F29" s="47" t="s">
        <v>68</v>
      </c>
      <c r="G29" s="47" t="s">
        <v>72</v>
      </c>
      <c r="H29" s="49" t="s">
        <v>73</v>
      </c>
      <c r="I29" s="19"/>
      <c r="J29" s="19"/>
      <c r="K29" s="19"/>
      <c r="L29" s="19"/>
      <c r="M29" s="19"/>
      <c r="N29" s="19"/>
      <c r="O29" s="19">
        <v>0</v>
      </c>
      <c r="P29" s="19"/>
      <c r="Q29" s="19"/>
      <c r="R29" s="19"/>
      <c r="S29" s="19"/>
      <c r="T29" s="19">
        <f t="shared" si="0"/>
        <v>0</v>
      </c>
      <c r="U29" s="19">
        <v>0</v>
      </c>
      <c r="V29" s="19">
        <v>0</v>
      </c>
      <c r="W29" s="19">
        <v>0</v>
      </c>
      <c r="X29" s="19">
        <v>0</v>
      </c>
      <c r="Y29" s="19">
        <v>0</v>
      </c>
      <c r="Z29" s="19">
        <v>0</v>
      </c>
      <c r="AA29" s="19">
        <v>0</v>
      </c>
      <c r="AB29" s="19">
        <v>0</v>
      </c>
      <c r="AC29" s="19">
        <v>0</v>
      </c>
      <c r="AD29" s="19">
        <v>0</v>
      </c>
      <c r="AE29" s="19">
        <v>0</v>
      </c>
      <c r="AF29" s="50">
        <v>3.00936</v>
      </c>
      <c r="AG29" s="50"/>
      <c r="AH29" s="50">
        <v>0</v>
      </c>
      <c r="AI29" s="50">
        <v>0</v>
      </c>
      <c r="AJ29" s="50">
        <v>0</v>
      </c>
      <c r="AK29" s="50">
        <v>0</v>
      </c>
      <c r="AL29" s="50">
        <v>3.00936</v>
      </c>
      <c r="AM29" s="50">
        <v>0</v>
      </c>
      <c r="AN29" s="50">
        <v>0</v>
      </c>
      <c r="AO29" s="15">
        <v>3.00936</v>
      </c>
      <c r="AP29" s="51">
        <v>3.00936</v>
      </c>
      <c r="AQ29" s="51">
        <v>0</v>
      </c>
      <c r="AR29" s="51">
        <v>0</v>
      </c>
      <c r="AS29" s="51">
        <v>0</v>
      </c>
      <c r="AT29" s="51">
        <v>0</v>
      </c>
      <c r="AU29" s="51">
        <f t="shared" si="3"/>
        <v>3.00936</v>
      </c>
      <c r="AV29" s="51">
        <f t="shared" si="4"/>
        <v>-3.00936</v>
      </c>
      <c r="AW29" s="51"/>
      <c r="AX29" s="51"/>
      <c r="AY29" s="51"/>
      <c r="AZ29" s="51"/>
      <c r="BA29" s="52">
        <f t="shared" si="8"/>
        <v>100</v>
      </c>
      <c r="BB29" s="53"/>
    </row>
    <row r="30" ht="45">
      <c r="B30" s="47" t="s">
        <v>44</v>
      </c>
      <c r="C30" s="47" t="s">
        <v>46</v>
      </c>
      <c r="D30" s="47" t="s">
        <v>48</v>
      </c>
      <c r="E30" s="48" t="str">
        <f t="shared" si="9"/>
        <v>0113</v>
      </c>
      <c r="F30" s="47" t="s">
        <v>74</v>
      </c>
      <c r="G30" s="47"/>
      <c r="H30" s="49" t="s">
        <v>75</v>
      </c>
      <c r="I30" s="19">
        <f>I31+I32+I33</f>
        <v>56382.300000000003</v>
      </c>
      <c r="J30" s="19">
        <f>J31+J32+J33</f>
        <v>56714.599999999999</v>
      </c>
      <c r="K30" s="19">
        <f>K31+K32+K33</f>
        <v>56714.599999999999</v>
      </c>
      <c r="L30" s="19">
        <f>L31+L32+L33</f>
        <v>0</v>
      </c>
      <c r="M30" s="19">
        <f>M31+M32+M33</f>
        <v>0</v>
      </c>
      <c r="N30" s="19">
        <f>N31+N32+N33</f>
        <v>0</v>
      </c>
      <c r="O30" s="19">
        <f>O31+O32+O33</f>
        <v>-28.036000000000001</v>
      </c>
      <c r="P30" s="19">
        <f>P31+P32+P33</f>
        <v>0</v>
      </c>
      <c r="Q30" s="19">
        <f>Q31+Q32+Q33</f>
        <v>0</v>
      </c>
      <c r="R30" s="19">
        <f>R31+R32+R33</f>
        <v>973.58399999999995</v>
      </c>
      <c r="S30" s="19">
        <f>S31+S32+S33</f>
        <v>9181.0289300000004</v>
      </c>
      <c r="T30" s="19">
        <f t="shared" si="0"/>
        <v>66508.876930000013</v>
      </c>
      <c r="U30" s="19">
        <f t="shared" si="1"/>
        <v>56714.599999999999</v>
      </c>
      <c r="V30" s="19">
        <f t="shared" si="2"/>
        <v>56714.599999999999</v>
      </c>
      <c r="W30" s="19">
        <f>W31+W32+W33</f>
        <v>5971.8000000000002</v>
      </c>
      <c r="X30" s="19">
        <f>X31+X32+X33</f>
        <v>0</v>
      </c>
      <c r="Y30" s="19">
        <f>Y31+Y32+Y33</f>
        <v>0</v>
      </c>
      <c r="Z30" s="19">
        <f>Z31+Z32+Z33</f>
        <v>3209.2289300000002</v>
      </c>
      <c r="AA30" s="19">
        <f>AA31+AA32+AA33</f>
        <v>7150.3000000000002</v>
      </c>
      <c r="AB30" s="19">
        <f>AB31+AB32+AB33</f>
        <v>0</v>
      </c>
      <c r="AC30" s="19">
        <f>AC31+AC32+AC33</f>
        <v>7150.3000000000002</v>
      </c>
      <c r="AD30" s="19">
        <f>AD31+AD32+AD33</f>
        <v>0</v>
      </c>
      <c r="AE30" s="19">
        <f>AE31+AE32+AE33</f>
        <v>0</v>
      </c>
      <c r="AF30" s="50">
        <f>AF31+AF32+AF33</f>
        <v>66508.876929999999</v>
      </c>
      <c r="AG30" s="50">
        <f>AG31+AG32+AG33</f>
        <v>0</v>
      </c>
      <c r="AH30" s="50">
        <f>AH31+AH32+AH33</f>
        <v>0</v>
      </c>
      <c r="AI30" s="50">
        <f>AI31+AI32+AI33</f>
        <v>0</v>
      </c>
      <c r="AJ30" s="50">
        <f>AJ31+AJ32+AJ33</f>
        <v>0</v>
      </c>
      <c r="AK30" s="50">
        <f>AK31+AK32+AK33</f>
        <v>0</v>
      </c>
      <c r="AL30" s="50">
        <f>AL31+AL32+AL33</f>
        <v>63410.006280000001</v>
      </c>
      <c r="AM30" s="50">
        <f>AM31+AM32+AM33</f>
        <v>0</v>
      </c>
      <c r="AN30" s="50">
        <f>AN31+AN32+AN33</f>
        <v>0</v>
      </c>
      <c r="AO30" s="51">
        <f>AO31+AO32+AO33</f>
        <v>41823.503899999996</v>
      </c>
      <c r="AP30" s="51">
        <f>AP31+AP32+AP33</f>
        <v>66536.912929999991</v>
      </c>
      <c r="AQ30" s="51">
        <f>AQ31+AQ32+AQ33</f>
        <v>-28.036000000000001</v>
      </c>
      <c r="AR30" s="51">
        <f>AR31+AR32+AR33</f>
        <v>0</v>
      </c>
      <c r="AS30" s="51">
        <f>AS31+AS32+AS33</f>
        <v>0</v>
      </c>
      <c r="AT30" s="51">
        <f>AT31+AT32+AT33</f>
        <v>0</v>
      </c>
      <c r="AU30" s="51">
        <f t="shared" si="3"/>
        <v>66508.876929999999</v>
      </c>
      <c r="AV30" s="51">
        <f t="shared" si="4"/>
        <v>1.4551915228366852e-11</v>
      </c>
      <c r="AW30" s="51">
        <f t="shared" si="5"/>
        <v>75689.905860000013</v>
      </c>
      <c r="AX30" s="51">
        <f t="shared" si="6"/>
        <v>63864.900000000001</v>
      </c>
      <c r="AY30" s="51">
        <f t="shared" si="7"/>
        <v>63864.900000000001</v>
      </c>
      <c r="AZ30" s="51">
        <f>AZ31+AZ32+AZ33</f>
        <v>0</v>
      </c>
      <c r="BA30" s="52">
        <f t="shared" si="8"/>
        <v>95.340666098960696</v>
      </c>
      <c r="BB30" s="25"/>
    </row>
    <row r="31" ht="75">
      <c r="B31" s="47" t="s">
        <v>44</v>
      </c>
      <c r="C31" s="47" t="s">
        <v>46</v>
      </c>
      <c r="D31" s="47" t="s">
        <v>48</v>
      </c>
      <c r="E31" s="48" t="str">
        <f t="shared" si="9"/>
        <v>0113</v>
      </c>
      <c r="F31" s="47" t="s">
        <v>74</v>
      </c>
      <c r="G31" s="47" t="s">
        <v>70</v>
      </c>
      <c r="H31" s="49" t="s">
        <v>71</v>
      </c>
      <c r="I31" s="19">
        <v>48071</v>
      </c>
      <c r="J31" s="19">
        <v>49549.099999999999</v>
      </c>
      <c r="K31" s="19">
        <v>49549.099999999999</v>
      </c>
      <c r="L31" s="19"/>
      <c r="M31" s="19"/>
      <c r="N31" s="19"/>
      <c r="O31" s="19">
        <v>0</v>
      </c>
      <c r="P31" s="19">
        <v>0</v>
      </c>
      <c r="Q31" s="19">
        <v>0</v>
      </c>
      <c r="R31" s="19">
        <v>0</v>
      </c>
      <c r="S31" s="19">
        <v>5971.8000000000002</v>
      </c>
      <c r="T31" s="19">
        <f t="shared" si="0"/>
        <v>54042.800000000003</v>
      </c>
      <c r="U31" s="19">
        <f t="shared" si="1"/>
        <v>49549.099999999999</v>
      </c>
      <c r="V31" s="19">
        <f t="shared" si="2"/>
        <v>49549.099999999999</v>
      </c>
      <c r="W31" s="19">
        <v>5971.8000000000002</v>
      </c>
      <c r="X31" s="19"/>
      <c r="Y31" s="19"/>
      <c r="Z31" s="19"/>
      <c r="AA31" s="19">
        <v>7150.3000000000002</v>
      </c>
      <c r="AB31" s="19"/>
      <c r="AC31" s="19">
        <v>7150.3000000000002</v>
      </c>
      <c r="AD31" s="19"/>
      <c r="AE31" s="19"/>
      <c r="AF31" s="50">
        <v>54816.299639999997</v>
      </c>
      <c r="AG31" s="50"/>
      <c r="AH31" s="50">
        <v>0</v>
      </c>
      <c r="AI31" s="50">
        <v>0</v>
      </c>
      <c r="AJ31" s="50">
        <v>0</v>
      </c>
      <c r="AK31" s="50">
        <v>0</v>
      </c>
      <c r="AL31" s="50">
        <v>52757.088199999998</v>
      </c>
      <c r="AM31" s="50">
        <v>0</v>
      </c>
      <c r="AN31" s="50">
        <v>0</v>
      </c>
      <c r="AO31" s="15">
        <v>34785.769919999999</v>
      </c>
      <c r="AP31" s="51">
        <v>54042.800000000003</v>
      </c>
      <c r="AQ31" s="51">
        <v>0</v>
      </c>
      <c r="AR31" s="51">
        <v>0</v>
      </c>
      <c r="AS31" s="51">
        <v>0</v>
      </c>
      <c r="AT31" s="51">
        <v>0</v>
      </c>
      <c r="AU31" s="51">
        <f t="shared" si="3"/>
        <v>54042.800000000003</v>
      </c>
      <c r="AV31" s="51">
        <f t="shared" si="4"/>
        <v>0</v>
      </c>
      <c r="AW31" s="51">
        <f t="shared" si="5"/>
        <v>60014.600000000006</v>
      </c>
      <c r="AX31" s="51">
        <f t="shared" si="6"/>
        <v>56699.400000000001</v>
      </c>
      <c r="AY31" s="51">
        <f t="shared" si="7"/>
        <v>56699.400000000001</v>
      </c>
      <c r="AZ31" s="51"/>
      <c r="BA31" s="52">
        <f t="shared" si="8"/>
        <v>96.243432239090126</v>
      </c>
      <c r="BB31" s="53"/>
    </row>
    <row r="32" ht="30">
      <c r="B32" s="47" t="s">
        <v>44</v>
      </c>
      <c r="C32" s="47" t="s">
        <v>46</v>
      </c>
      <c r="D32" s="47" t="s">
        <v>48</v>
      </c>
      <c r="E32" s="48" t="str">
        <f t="shared" si="9"/>
        <v>0113</v>
      </c>
      <c r="F32" s="47" t="s">
        <v>74</v>
      </c>
      <c r="G32" s="47" t="s">
        <v>58</v>
      </c>
      <c r="H32" s="49" t="s">
        <v>59</v>
      </c>
      <c r="I32" s="19">
        <v>8104.3999999999996</v>
      </c>
      <c r="J32" s="19">
        <v>6958.5999999999995</v>
      </c>
      <c r="K32" s="19">
        <v>6958.5999999999995</v>
      </c>
      <c r="L32" s="19"/>
      <c r="M32" s="19"/>
      <c r="N32" s="19"/>
      <c r="O32" s="19">
        <v>-28.036000000000001</v>
      </c>
      <c r="P32" s="19">
        <v>0</v>
      </c>
      <c r="Q32" s="19">
        <v>0</v>
      </c>
      <c r="R32" s="19">
        <v>973.58399999999995</v>
      </c>
      <c r="S32" s="19">
        <f>44.32893+3164.9</f>
        <v>3209.2289300000002</v>
      </c>
      <c r="T32" s="19">
        <f t="shared" si="0"/>
        <v>12259.17693</v>
      </c>
      <c r="U32" s="19">
        <f t="shared" si="1"/>
        <v>6958.5999999999995</v>
      </c>
      <c r="V32" s="19">
        <f t="shared" si="2"/>
        <v>6958.5999999999995</v>
      </c>
      <c r="W32" s="19"/>
      <c r="X32" s="19"/>
      <c r="Y32" s="19"/>
      <c r="Z32" s="19">
        <f>44.32893+3164.9</f>
        <v>3209.2289300000002</v>
      </c>
      <c r="AA32" s="19"/>
      <c r="AB32" s="19"/>
      <c r="AC32" s="19"/>
      <c r="AD32" s="19"/>
      <c r="AE32" s="19"/>
      <c r="AF32" s="50">
        <v>11495.32329</v>
      </c>
      <c r="AG32" s="50"/>
      <c r="AH32" s="50">
        <v>0</v>
      </c>
      <c r="AI32" s="50">
        <v>0</v>
      </c>
      <c r="AJ32" s="50">
        <v>0</v>
      </c>
      <c r="AK32" s="50">
        <v>0</v>
      </c>
      <c r="AL32" s="50">
        <v>10455.66408</v>
      </c>
      <c r="AM32" s="50">
        <v>0</v>
      </c>
      <c r="AN32" s="50">
        <v>0</v>
      </c>
      <c r="AO32" s="51">
        <v>6893.3289800000002</v>
      </c>
      <c r="AP32" s="51">
        <v>12287.21293</v>
      </c>
      <c r="AQ32" s="51">
        <v>-28.036000000000001</v>
      </c>
      <c r="AR32" s="51">
        <v>0</v>
      </c>
      <c r="AS32" s="51">
        <v>0</v>
      </c>
      <c r="AT32" s="51">
        <v>0</v>
      </c>
      <c r="AU32" s="51">
        <f t="shared" si="3"/>
        <v>12259.17693</v>
      </c>
      <c r="AV32" s="51">
        <f t="shared" si="4"/>
        <v>0</v>
      </c>
      <c r="AW32" s="51">
        <f t="shared" si="5"/>
        <v>15468.405859999999</v>
      </c>
      <c r="AX32" s="51">
        <f t="shared" si="6"/>
        <v>6958.5999999999995</v>
      </c>
      <c r="AY32" s="51">
        <f t="shared" si="7"/>
        <v>6958.5999999999995</v>
      </c>
      <c r="AZ32" s="51"/>
      <c r="BA32" s="52">
        <f t="shared" si="8"/>
        <v>90.955807124585888</v>
      </c>
      <c r="BB32" s="53"/>
    </row>
    <row r="33" ht="15">
      <c r="B33" s="47" t="s">
        <v>44</v>
      </c>
      <c r="C33" s="47" t="s">
        <v>46</v>
      </c>
      <c r="D33" s="47" t="s">
        <v>48</v>
      </c>
      <c r="E33" s="48" t="str">
        <f t="shared" si="9"/>
        <v>0113</v>
      </c>
      <c r="F33" s="47" t="s">
        <v>74</v>
      </c>
      <c r="G33" s="47" t="s">
        <v>60</v>
      </c>
      <c r="H33" s="49" t="s">
        <v>61</v>
      </c>
      <c r="I33" s="19">
        <v>206.90000000000001</v>
      </c>
      <c r="J33" s="19">
        <v>206.90000000000001</v>
      </c>
      <c r="K33" s="19">
        <v>206.90000000000001</v>
      </c>
      <c r="L33" s="19"/>
      <c r="M33" s="19"/>
      <c r="N33" s="19"/>
      <c r="O33" s="19">
        <v>0</v>
      </c>
      <c r="P33" s="19">
        <v>0</v>
      </c>
      <c r="Q33" s="19">
        <v>0</v>
      </c>
      <c r="R33" s="19">
        <v>0</v>
      </c>
      <c r="S33" s="19"/>
      <c r="T33" s="19">
        <f t="shared" si="0"/>
        <v>206.90000000000001</v>
      </c>
      <c r="U33" s="19">
        <f t="shared" si="1"/>
        <v>206.90000000000001</v>
      </c>
      <c r="V33" s="19">
        <f t="shared" si="2"/>
        <v>206.90000000000001</v>
      </c>
      <c r="W33" s="19"/>
      <c r="X33" s="19"/>
      <c r="Y33" s="19"/>
      <c r="Z33" s="19"/>
      <c r="AA33" s="19"/>
      <c r="AB33" s="19"/>
      <c r="AC33" s="19"/>
      <c r="AD33" s="19"/>
      <c r="AE33" s="19"/>
      <c r="AF33" s="50">
        <v>197.25399999999999</v>
      </c>
      <c r="AG33" s="50"/>
      <c r="AH33" s="50">
        <v>0</v>
      </c>
      <c r="AI33" s="50">
        <v>0</v>
      </c>
      <c r="AJ33" s="50">
        <v>0</v>
      </c>
      <c r="AK33" s="50">
        <v>0</v>
      </c>
      <c r="AL33" s="50">
        <v>197.25399999999999</v>
      </c>
      <c r="AM33" s="50">
        <v>0</v>
      </c>
      <c r="AN33" s="50">
        <v>0</v>
      </c>
      <c r="AO33" s="15">
        <v>144.405</v>
      </c>
      <c r="AP33" s="51">
        <v>206.90000000000001</v>
      </c>
      <c r="AQ33" s="51">
        <v>0</v>
      </c>
      <c r="AR33" s="51">
        <v>0</v>
      </c>
      <c r="AS33" s="51">
        <v>0</v>
      </c>
      <c r="AT33" s="51">
        <v>0</v>
      </c>
      <c r="AU33" s="51">
        <f t="shared" si="3"/>
        <v>206.90000000000001</v>
      </c>
      <c r="AV33" s="51">
        <f t="shared" si="4"/>
        <v>0</v>
      </c>
      <c r="AW33" s="51">
        <f t="shared" si="5"/>
        <v>206.90000000000001</v>
      </c>
      <c r="AX33" s="51">
        <f t="shared" si="6"/>
        <v>206.90000000000001</v>
      </c>
      <c r="AY33" s="51">
        <f t="shared" si="7"/>
        <v>206.90000000000001</v>
      </c>
      <c r="AZ33" s="51"/>
      <c r="BA33" s="52">
        <f t="shared" si="8"/>
        <v>100</v>
      </c>
      <c r="BB33" s="53"/>
    </row>
    <row r="34" ht="30">
      <c r="B34" s="47" t="s">
        <v>44</v>
      </c>
      <c r="C34" s="47" t="s">
        <v>46</v>
      </c>
      <c r="D34" s="47" t="s">
        <v>48</v>
      </c>
      <c r="E34" s="48" t="str">
        <f t="shared" si="9"/>
        <v>0113</v>
      </c>
      <c r="F34" s="47" t="s">
        <v>76</v>
      </c>
      <c r="G34" s="47"/>
      <c r="H34" s="49" t="s">
        <v>77</v>
      </c>
      <c r="I34" s="19">
        <f t="shared" ref="I34:I61" si="10">I35</f>
        <v>659.39999999999998</v>
      </c>
      <c r="J34" s="19">
        <f t="shared" ref="J34:J61" si="11">J35</f>
        <v>290.60000000000002</v>
      </c>
      <c r="K34" s="19">
        <f t="shared" ref="K34:K61" si="12">K35</f>
        <v>136.80000000000001</v>
      </c>
      <c r="L34" s="19">
        <f t="shared" ref="L34:L61" si="13">L35</f>
        <v>0</v>
      </c>
      <c r="M34" s="19">
        <f t="shared" ref="M34:M61" si="14">M35</f>
        <v>0</v>
      </c>
      <c r="N34" s="19">
        <f t="shared" ref="N34:N61" si="15">N35</f>
        <v>0</v>
      </c>
      <c r="O34" s="19">
        <f t="shared" ref="O34:O39" si="16">O35</f>
        <v>-435.74000000000001</v>
      </c>
      <c r="P34" s="19">
        <f t="shared" ref="P34:P39" si="17">P35</f>
        <v>0</v>
      </c>
      <c r="Q34" s="19">
        <f t="shared" ref="Q34:Q39" si="18">Q35</f>
        <v>0</v>
      </c>
      <c r="R34" s="19">
        <f t="shared" ref="R34:R39" si="19">R35</f>
        <v>0</v>
      </c>
      <c r="S34" s="19">
        <f t="shared" ref="S34:S54" si="20">S35</f>
        <v>0</v>
      </c>
      <c r="T34" s="19">
        <f t="shared" si="0"/>
        <v>223.65999999999997</v>
      </c>
      <c r="U34" s="19">
        <f t="shared" si="1"/>
        <v>290.60000000000002</v>
      </c>
      <c r="V34" s="19">
        <f t="shared" si="2"/>
        <v>136.80000000000001</v>
      </c>
      <c r="W34" s="19">
        <f t="shared" ref="W34:W39" si="21">W35</f>
        <v>0</v>
      </c>
      <c r="X34" s="19">
        <f t="shared" ref="X34:X39" si="22">X35</f>
        <v>0</v>
      </c>
      <c r="Y34" s="19">
        <f t="shared" ref="Y34:Y39" si="23">Y35</f>
        <v>0</v>
      </c>
      <c r="Z34" s="19">
        <f t="shared" ref="Z34:Z39" si="24">Z35</f>
        <v>0</v>
      </c>
      <c r="AA34" s="19">
        <f t="shared" ref="AA34:AA39" si="25">AA35</f>
        <v>0</v>
      </c>
      <c r="AB34" s="19">
        <f t="shared" ref="AB34:AB39" si="26">AB35</f>
        <v>0</v>
      </c>
      <c r="AC34" s="19">
        <f t="shared" ref="AC34:AC39" si="27">AC35</f>
        <v>0</v>
      </c>
      <c r="AD34" s="19">
        <f t="shared" ref="AD34:AD39" si="28">AD35</f>
        <v>0</v>
      </c>
      <c r="AE34" s="19">
        <f t="shared" ref="AE34:AE39" si="29">AE35</f>
        <v>0</v>
      </c>
      <c r="AF34" s="50">
        <f t="shared" ref="AF34:AF39" si="30">AF35</f>
        <v>8.1099999999999994</v>
      </c>
      <c r="AG34" s="50">
        <f t="shared" ref="AG34:AG39" si="31">AG35</f>
        <v>0</v>
      </c>
      <c r="AH34" s="50">
        <f t="shared" ref="AH34:AH39" si="32">AH35</f>
        <v>0</v>
      </c>
      <c r="AI34" s="50">
        <f t="shared" ref="AI34:AI39" si="33">AI35</f>
        <v>0</v>
      </c>
      <c r="AJ34" s="50">
        <f t="shared" ref="AJ34:AJ39" si="34">AJ35</f>
        <v>0</v>
      </c>
      <c r="AK34" s="50">
        <f t="shared" ref="AK34:AK39" si="35">AK35</f>
        <v>0</v>
      </c>
      <c r="AL34" s="50">
        <f t="shared" ref="AL34:AL39" si="36">AL35</f>
        <v>8.1099999999999994</v>
      </c>
      <c r="AM34" s="50">
        <f t="shared" ref="AM34:AM39" si="37">AM35</f>
        <v>0</v>
      </c>
      <c r="AN34" s="50">
        <f t="shared" ref="AN34:AN39" si="38">AN35</f>
        <v>0</v>
      </c>
      <c r="AO34" s="51">
        <f t="shared" ref="AO34:AO39" si="39">AO35</f>
        <v>8.1099999999999994</v>
      </c>
      <c r="AP34" s="51">
        <f t="shared" ref="AP34:AP39" si="40">AP35</f>
        <v>659.39999999999998</v>
      </c>
      <c r="AQ34" s="51">
        <f t="shared" ref="AQ34:AQ39" si="41">AQ35</f>
        <v>-435.74000000000001</v>
      </c>
      <c r="AR34" s="51">
        <f t="shared" ref="AR34:AR39" si="42">AR35</f>
        <v>0</v>
      </c>
      <c r="AS34" s="51">
        <f t="shared" ref="AS34:AS39" si="43">AS35</f>
        <v>0</v>
      </c>
      <c r="AT34" s="51">
        <f t="shared" ref="AT34:AT39" si="44">AT35</f>
        <v>0</v>
      </c>
      <c r="AU34" s="51">
        <f t="shared" si="3"/>
        <v>223.65999999999997</v>
      </c>
      <c r="AV34" s="51">
        <f t="shared" si="4"/>
        <v>0</v>
      </c>
      <c r="AW34" s="51">
        <f t="shared" si="5"/>
        <v>223.65999999999997</v>
      </c>
      <c r="AX34" s="51">
        <f t="shared" si="6"/>
        <v>290.60000000000002</v>
      </c>
      <c r="AY34" s="51">
        <f t="shared" si="7"/>
        <v>136.80000000000001</v>
      </c>
      <c r="AZ34" s="51">
        <f t="shared" ref="AZ34:AZ61" si="45">AZ35</f>
        <v>0</v>
      </c>
      <c r="BA34" s="52">
        <f t="shared" si="8"/>
        <v>100</v>
      </c>
      <c r="BB34" s="25"/>
    </row>
    <row r="35" ht="15">
      <c r="B35" s="47" t="s">
        <v>44</v>
      </c>
      <c r="C35" s="47" t="s">
        <v>46</v>
      </c>
      <c r="D35" s="47" t="s">
        <v>48</v>
      </c>
      <c r="E35" s="48" t="str">
        <f t="shared" si="9"/>
        <v>0113</v>
      </c>
      <c r="F35" s="47" t="s">
        <v>78</v>
      </c>
      <c r="G35" s="47"/>
      <c r="H35" s="49" t="s">
        <v>79</v>
      </c>
      <c r="I35" s="19">
        <f t="shared" si="10"/>
        <v>659.39999999999998</v>
      </c>
      <c r="J35" s="19">
        <f t="shared" si="11"/>
        <v>290.60000000000002</v>
      </c>
      <c r="K35" s="19">
        <f t="shared" si="12"/>
        <v>136.80000000000001</v>
      </c>
      <c r="L35" s="19">
        <f t="shared" si="13"/>
        <v>0</v>
      </c>
      <c r="M35" s="19">
        <f t="shared" si="14"/>
        <v>0</v>
      </c>
      <c r="N35" s="19">
        <f t="shared" si="15"/>
        <v>0</v>
      </c>
      <c r="O35" s="19">
        <f t="shared" si="16"/>
        <v>-435.74000000000001</v>
      </c>
      <c r="P35" s="19">
        <f t="shared" si="17"/>
        <v>0</v>
      </c>
      <c r="Q35" s="19">
        <f t="shared" si="18"/>
        <v>0</v>
      </c>
      <c r="R35" s="19">
        <f t="shared" si="19"/>
        <v>0</v>
      </c>
      <c r="S35" s="19">
        <f t="shared" si="20"/>
        <v>0</v>
      </c>
      <c r="T35" s="19">
        <f t="shared" si="0"/>
        <v>223.65999999999997</v>
      </c>
      <c r="U35" s="19">
        <f t="shared" si="1"/>
        <v>290.60000000000002</v>
      </c>
      <c r="V35" s="19">
        <f t="shared" si="2"/>
        <v>136.80000000000001</v>
      </c>
      <c r="W35" s="19">
        <f t="shared" si="21"/>
        <v>0</v>
      </c>
      <c r="X35" s="19">
        <f t="shared" si="22"/>
        <v>0</v>
      </c>
      <c r="Y35" s="19">
        <f t="shared" si="23"/>
        <v>0</v>
      </c>
      <c r="Z35" s="19">
        <f t="shared" si="24"/>
        <v>0</v>
      </c>
      <c r="AA35" s="19">
        <f t="shared" si="25"/>
        <v>0</v>
      </c>
      <c r="AB35" s="19">
        <f t="shared" si="26"/>
        <v>0</v>
      </c>
      <c r="AC35" s="19">
        <f t="shared" si="27"/>
        <v>0</v>
      </c>
      <c r="AD35" s="19">
        <f t="shared" si="28"/>
        <v>0</v>
      </c>
      <c r="AE35" s="19">
        <f t="shared" si="29"/>
        <v>0</v>
      </c>
      <c r="AF35" s="50">
        <f t="shared" si="30"/>
        <v>8.1099999999999994</v>
      </c>
      <c r="AG35" s="50">
        <f t="shared" si="31"/>
        <v>0</v>
      </c>
      <c r="AH35" s="50">
        <f t="shared" si="32"/>
        <v>0</v>
      </c>
      <c r="AI35" s="50">
        <f t="shared" si="33"/>
        <v>0</v>
      </c>
      <c r="AJ35" s="50">
        <f t="shared" si="34"/>
        <v>0</v>
      </c>
      <c r="AK35" s="50">
        <f t="shared" si="35"/>
        <v>0</v>
      </c>
      <c r="AL35" s="50">
        <f t="shared" si="36"/>
        <v>8.1099999999999994</v>
      </c>
      <c r="AM35" s="50">
        <f t="shared" si="37"/>
        <v>0</v>
      </c>
      <c r="AN35" s="50">
        <f t="shared" si="38"/>
        <v>0</v>
      </c>
      <c r="AO35" s="15">
        <f t="shared" si="39"/>
        <v>8.1099999999999994</v>
      </c>
      <c r="AP35" s="51">
        <f t="shared" si="40"/>
        <v>659.39999999999998</v>
      </c>
      <c r="AQ35" s="51">
        <f t="shared" si="41"/>
        <v>-435.74000000000001</v>
      </c>
      <c r="AR35" s="51">
        <f t="shared" si="42"/>
        <v>0</v>
      </c>
      <c r="AS35" s="51">
        <f t="shared" si="43"/>
        <v>0</v>
      </c>
      <c r="AT35" s="51">
        <f t="shared" si="44"/>
        <v>0</v>
      </c>
      <c r="AU35" s="51">
        <f t="shared" si="3"/>
        <v>223.65999999999997</v>
      </c>
      <c r="AV35" s="51">
        <f t="shared" si="4"/>
        <v>0</v>
      </c>
      <c r="AW35" s="51">
        <f t="shared" si="5"/>
        <v>223.65999999999997</v>
      </c>
      <c r="AX35" s="51">
        <f t="shared" si="6"/>
        <v>290.60000000000002</v>
      </c>
      <c r="AY35" s="51">
        <f t="shared" si="7"/>
        <v>136.80000000000001</v>
      </c>
      <c r="AZ35" s="51">
        <f t="shared" si="45"/>
        <v>0</v>
      </c>
      <c r="BA35" s="52">
        <f t="shared" si="8"/>
        <v>100</v>
      </c>
      <c r="BB35" s="25"/>
    </row>
    <row r="36" ht="30">
      <c r="B36" s="47" t="s">
        <v>44</v>
      </c>
      <c r="C36" s="47" t="s">
        <v>46</v>
      </c>
      <c r="D36" s="47" t="s">
        <v>48</v>
      </c>
      <c r="E36" s="48" t="str">
        <f t="shared" si="9"/>
        <v>0113</v>
      </c>
      <c r="F36" s="47" t="s">
        <v>80</v>
      </c>
      <c r="G36" s="47"/>
      <c r="H36" s="49" t="s">
        <v>81</v>
      </c>
      <c r="I36" s="19">
        <f t="shared" si="10"/>
        <v>659.39999999999998</v>
      </c>
      <c r="J36" s="19">
        <f t="shared" si="11"/>
        <v>290.60000000000002</v>
      </c>
      <c r="K36" s="19">
        <f t="shared" si="12"/>
        <v>136.80000000000001</v>
      </c>
      <c r="L36" s="19">
        <f t="shared" si="13"/>
        <v>0</v>
      </c>
      <c r="M36" s="19">
        <f t="shared" si="14"/>
        <v>0</v>
      </c>
      <c r="N36" s="19">
        <f t="shared" si="15"/>
        <v>0</v>
      </c>
      <c r="O36" s="19">
        <f t="shared" si="16"/>
        <v>-435.74000000000001</v>
      </c>
      <c r="P36" s="19">
        <f t="shared" si="17"/>
        <v>0</v>
      </c>
      <c r="Q36" s="19">
        <f t="shared" si="18"/>
        <v>0</v>
      </c>
      <c r="R36" s="19">
        <f t="shared" si="19"/>
        <v>0</v>
      </c>
      <c r="S36" s="19">
        <f t="shared" si="20"/>
        <v>0</v>
      </c>
      <c r="T36" s="19">
        <f t="shared" si="0"/>
        <v>223.65999999999997</v>
      </c>
      <c r="U36" s="19">
        <f t="shared" si="1"/>
        <v>290.60000000000002</v>
      </c>
      <c r="V36" s="19">
        <f t="shared" si="2"/>
        <v>136.80000000000001</v>
      </c>
      <c r="W36" s="19">
        <f t="shared" si="21"/>
        <v>0</v>
      </c>
      <c r="X36" s="19">
        <f t="shared" si="22"/>
        <v>0</v>
      </c>
      <c r="Y36" s="19">
        <f t="shared" si="23"/>
        <v>0</v>
      </c>
      <c r="Z36" s="19">
        <f t="shared" si="24"/>
        <v>0</v>
      </c>
      <c r="AA36" s="19">
        <f t="shared" si="25"/>
        <v>0</v>
      </c>
      <c r="AB36" s="19">
        <f t="shared" si="26"/>
        <v>0</v>
      </c>
      <c r="AC36" s="19">
        <f t="shared" si="27"/>
        <v>0</v>
      </c>
      <c r="AD36" s="19">
        <f t="shared" si="28"/>
        <v>0</v>
      </c>
      <c r="AE36" s="19">
        <f t="shared" si="29"/>
        <v>0</v>
      </c>
      <c r="AF36" s="50">
        <f t="shared" si="30"/>
        <v>8.1099999999999994</v>
      </c>
      <c r="AG36" s="50">
        <f t="shared" si="31"/>
        <v>0</v>
      </c>
      <c r="AH36" s="50">
        <f t="shared" si="32"/>
        <v>0</v>
      </c>
      <c r="AI36" s="50">
        <f t="shared" si="33"/>
        <v>0</v>
      </c>
      <c r="AJ36" s="50">
        <f t="shared" si="34"/>
        <v>0</v>
      </c>
      <c r="AK36" s="50">
        <f t="shared" si="35"/>
        <v>0</v>
      </c>
      <c r="AL36" s="50">
        <f t="shared" si="36"/>
        <v>8.1099999999999994</v>
      </c>
      <c r="AM36" s="50">
        <f t="shared" si="37"/>
        <v>0</v>
      </c>
      <c r="AN36" s="50">
        <f t="shared" si="38"/>
        <v>0</v>
      </c>
      <c r="AO36" s="51">
        <f t="shared" si="39"/>
        <v>8.1099999999999994</v>
      </c>
      <c r="AP36" s="51">
        <f t="shared" si="40"/>
        <v>659.39999999999998</v>
      </c>
      <c r="AQ36" s="51">
        <f t="shared" si="41"/>
        <v>-435.74000000000001</v>
      </c>
      <c r="AR36" s="51">
        <f t="shared" si="42"/>
        <v>0</v>
      </c>
      <c r="AS36" s="51">
        <f t="shared" si="43"/>
        <v>0</v>
      </c>
      <c r="AT36" s="51">
        <f t="shared" si="44"/>
        <v>0</v>
      </c>
      <c r="AU36" s="51">
        <f t="shared" si="3"/>
        <v>223.65999999999997</v>
      </c>
      <c r="AV36" s="51">
        <f t="shared" si="4"/>
        <v>0</v>
      </c>
      <c r="AW36" s="51">
        <f t="shared" si="5"/>
        <v>223.65999999999997</v>
      </c>
      <c r="AX36" s="51">
        <f t="shared" si="6"/>
        <v>290.60000000000002</v>
      </c>
      <c r="AY36" s="51">
        <f t="shared" si="7"/>
        <v>136.80000000000001</v>
      </c>
      <c r="AZ36" s="51">
        <f t="shared" si="45"/>
        <v>0</v>
      </c>
      <c r="BA36" s="52">
        <f t="shared" si="8"/>
        <v>100</v>
      </c>
      <c r="BB36" s="25"/>
    </row>
    <row r="37" ht="15">
      <c r="B37" s="47" t="s">
        <v>44</v>
      </c>
      <c r="C37" s="47" t="s">
        <v>46</v>
      </c>
      <c r="D37" s="47" t="s">
        <v>48</v>
      </c>
      <c r="E37" s="48" t="str">
        <f t="shared" si="9"/>
        <v>0113</v>
      </c>
      <c r="F37" s="47" t="s">
        <v>80</v>
      </c>
      <c r="G37" s="47" t="s">
        <v>60</v>
      </c>
      <c r="H37" s="49" t="s">
        <v>61</v>
      </c>
      <c r="I37" s="19">
        <v>659.39999999999998</v>
      </c>
      <c r="J37" s="19">
        <v>290.60000000000002</v>
      </c>
      <c r="K37" s="19">
        <v>136.80000000000001</v>
      </c>
      <c r="L37" s="19"/>
      <c r="M37" s="19"/>
      <c r="N37" s="19"/>
      <c r="O37" s="19">
        <v>-435.74000000000001</v>
      </c>
      <c r="P37" s="19">
        <v>0</v>
      </c>
      <c r="Q37" s="19">
        <v>0</v>
      </c>
      <c r="R37" s="19">
        <v>0</v>
      </c>
      <c r="S37" s="19"/>
      <c r="T37" s="19">
        <f t="shared" si="0"/>
        <v>223.65999999999997</v>
      </c>
      <c r="U37" s="19">
        <f t="shared" si="1"/>
        <v>290.60000000000002</v>
      </c>
      <c r="V37" s="19">
        <f t="shared" si="2"/>
        <v>136.80000000000001</v>
      </c>
      <c r="W37" s="19"/>
      <c r="X37" s="19"/>
      <c r="Y37" s="19"/>
      <c r="Z37" s="19"/>
      <c r="AA37" s="19"/>
      <c r="AB37" s="19"/>
      <c r="AC37" s="19"/>
      <c r="AD37" s="19"/>
      <c r="AE37" s="19"/>
      <c r="AF37" s="50">
        <v>8.1099999999999994</v>
      </c>
      <c r="AG37" s="50"/>
      <c r="AH37" s="50">
        <v>0</v>
      </c>
      <c r="AI37" s="50">
        <v>0</v>
      </c>
      <c r="AJ37" s="50">
        <v>0</v>
      </c>
      <c r="AK37" s="50">
        <v>0</v>
      </c>
      <c r="AL37" s="50">
        <v>8.1099999999999994</v>
      </c>
      <c r="AM37" s="50">
        <v>0</v>
      </c>
      <c r="AN37" s="50">
        <v>0</v>
      </c>
      <c r="AO37" s="15">
        <v>8.1099999999999994</v>
      </c>
      <c r="AP37" s="51">
        <v>659.39999999999998</v>
      </c>
      <c r="AQ37" s="51">
        <v>-435.74000000000001</v>
      </c>
      <c r="AR37" s="51">
        <v>0</v>
      </c>
      <c r="AS37" s="51">
        <v>0</v>
      </c>
      <c r="AT37" s="51">
        <v>0</v>
      </c>
      <c r="AU37" s="51">
        <f t="shared" si="3"/>
        <v>223.65999999999997</v>
      </c>
      <c r="AV37" s="51">
        <f t="shared" si="4"/>
        <v>0</v>
      </c>
      <c r="AW37" s="51">
        <f t="shared" si="5"/>
        <v>223.65999999999997</v>
      </c>
      <c r="AX37" s="51">
        <f t="shared" si="6"/>
        <v>290.60000000000002</v>
      </c>
      <c r="AY37" s="51">
        <f t="shared" si="7"/>
        <v>136.80000000000001</v>
      </c>
      <c r="AZ37" s="51"/>
      <c r="BA37" s="52">
        <f t="shared" si="8"/>
        <v>100</v>
      </c>
      <c r="BB37" s="53"/>
    </row>
    <row r="38" ht="45">
      <c r="B38" s="47" t="s">
        <v>44</v>
      </c>
      <c r="C38" s="47" t="s">
        <v>46</v>
      </c>
      <c r="D38" s="47" t="s">
        <v>48</v>
      </c>
      <c r="E38" s="48" t="str">
        <f t="shared" si="9"/>
        <v>0113</v>
      </c>
      <c r="F38" s="47" t="s">
        <v>82</v>
      </c>
      <c r="G38" s="48"/>
      <c r="H38" s="49" t="s">
        <v>83</v>
      </c>
      <c r="I38" s="19"/>
      <c r="J38" s="19"/>
      <c r="K38" s="19"/>
      <c r="L38" s="19"/>
      <c r="M38" s="19"/>
      <c r="N38" s="19"/>
      <c r="O38" s="19">
        <f t="shared" si="16"/>
        <v>0</v>
      </c>
      <c r="P38" s="19">
        <f t="shared" si="17"/>
        <v>0</v>
      </c>
      <c r="Q38" s="19">
        <f t="shared" si="18"/>
        <v>0</v>
      </c>
      <c r="R38" s="19">
        <f t="shared" si="19"/>
        <v>0</v>
      </c>
      <c r="S38" s="19"/>
      <c r="T38" s="19">
        <f t="shared" si="0"/>
        <v>0</v>
      </c>
      <c r="U38" s="19">
        <f t="shared" ref="U38:U39" si="46">U39</f>
        <v>0</v>
      </c>
      <c r="V38" s="19">
        <f t="shared" ref="V38:V39" si="47">V39</f>
        <v>0</v>
      </c>
      <c r="W38" s="19">
        <f t="shared" si="21"/>
        <v>0</v>
      </c>
      <c r="X38" s="19">
        <f t="shared" si="22"/>
        <v>0</v>
      </c>
      <c r="Y38" s="19">
        <f t="shared" si="23"/>
        <v>0</v>
      </c>
      <c r="Z38" s="19">
        <f t="shared" si="24"/>
        <v>0</v>
      </c>
      <c r="AA38" s="19">
        <f t="shared" si="25"/>
        <v>0</v>
      </c>
      <c r="AB38" s="19">
        <f t="shared" si="26"/>
        <v>0</v>
      </c>
      <c r="AC38" s="19">
        <f t="shared" si="27"/>
        <v>0</v>
      </c>
      <c r="AD38" s="19">
        <f t="shared" si="28"/>
        <v>0</v>
      </c>
      <c r="AE38" s="19">
        <f t="shared" si="29"/>
        <v>0</v>
      </c>
      <c r="AF38" s="50">
        <f t="shared" si="30"/>
        <v>1878.2204899999999</v>
      </c>
      <c r="AG38" s="50">
        <f t="shared" si="31"/>
        <v>0</v>
      </c>
      <c r="AH38" s="50">
        <f t="shared" si="32"/>
        <v>0</v>
      </c>
      <c r="AI38" s="50">
        <f t="shared" si="33"/>
        <v>0</v>
      </c>
      <c r="AJ38" s="50">
        <f t="shared" si="34"/>
        <v>0</v>
      </c>
      <c r="AK38" s="50">
        <f t="shared" si="35"/>
        <v>0</v>
      </c>
      <c r="AL38" s="50">
        <f t="shared" si="36"/>
        <v>1878.2204899999999</v>
      </c>
      <c r="AM38" s="50">
        <f t="shared" si="37"/>
        <v>0</v>
      </c>
      <c r="AN38" s="50">
        <f t="shared" si="38"/>
        <v>0</v>
      </c>
      <c r="AO38" s="51">
        <f t="shared" si="39"/>
        <v>1035.2066</v>
      </c>
      <c r="AP38" s="51">
        <f t="shared" si="40"/>
        <v>1112.1366</v>
      </c>
      <c r="AQ38" s="51">
        <f t="shared" si="41"/>
        <v>0</v>
      </c>
      <c r="AR38" s="51">
        <f t="shared" si="42"/>
        <v>0</v>
      </c>
      <c r="AS38" s="51">
        <f t="shared" si="43"/>
        <v>0</v>
      </c>
      <c r="AT38" s="51">
        <f t="shared" si="44"/>
        <v>0</v>
      </c>
      <c r="AU38" s="51">
        <f t="shared" si="3"/>
        <v>1112.1366</v>
      </c>
      <c r="AV38" s="51">
        <f t="shared" si="4"/>
        <v>-1112.1366</v>
      </c>
      <c r="AW38" s="51"/>
      <c r="AX38" s="51"/>
      <c r="AY38" s="51"/>
      <c r="AZ38" s="51"/>
      <c r="BA38" s="52">
        <f t="shared" si="8"/>
        <v>100</v>
      </c>
      <c r="BB38" s="53"/>
    </row>
    <row r="39" ht="30">
      <c r="B39" s="47" t="s">
        <v>44</v>
      </c>
      <c r="C39" s="47" t="s">
        <v>46</v>
      </c>
      <c r="D39" s="47" t="s">
        <v>48</v>
      </c>
      <c r="E39" s="48" t="str">
        <f t="shared" si="9"/>
        <v>0113</v>
      </c>
      <c r="F39" s="47" t="s">
        <v>84</v>
      </c>
      <c r="G39" s="48"/>
      <c r="H39" s="49" t="s">
        <v>85</v>
      </c>
      <c r="I39" s="19"/>
      <c r="J39" s="19"/>
      <c r="K39" s="19"/>
      <c r="L39" s="19"/>
      <c r="M39" s="19"/>
      <c r="N39" s="19"/>
      <c r="O39" s="19">
        <f t="shared" si="16"/>
        <v>0</v>
      </c>
      <c r="P39" s="19">
        <f t="shared" si="17"/>
        <v>0</v>
      </c>
      <c r="Q39" s="19">
        <f t="shared" si="18"/>
        <v>0</v>
      </c>
      <c r="R39" s="19">
        <f t="shared" si="19"/>
        <v>0</v>
      </c>
      <c r="S39" s="19"/>
      <c r="T39" s="19">
        <f t="shared" si="0"/>
        <v>0</v>
      </c>
      <c r="U39" s="19">
        <f t="shared" si="46"/>
        <v>0</v>
      </c>
      <c r="V39" s="19">
        <f t="shared" si="47"/>
        <v>0</v>
      </c>
      <c r="W39" s="19">
        <f t="shared" si="21"/>
        <v>0</v>
      </c>
      <c r="X39" s="19">
        <f t="shared" si="22"/>
        <v>0</v>
      </c>
      <c r="Y39" s="19">
        <f t="shared" si="23"/>
        <v>0</v>
      </c>
      <c r="Z39" s="19">
        <f t="shared" si="24"/>
        <v>0</v>
      </c>
      <c r="AA39" s="19">
        <f t="shared" si="25"/>
        <v>0</v>
      </c>
      <c r="AB39" s="19">
        <f t="shared" si="26"/>
        <v>0</v>
      </c>
      <c r="AC39" s="19">
        <f t="shared" si="27"/>
        <v>0</v>
      </c>
      <c r="AD39" s="19">
        <f t="shared" si="28"/>
        <v>0</v>
      </c>
      <c r="AE39" s="19">
        <f t="shared" si="29"/>
        <v>0</v>
      </c>
      <c r="AF39" s="50">
        <f t="shared" si="30"/>
        <v>1878.2204899999999</v>
      </c>
      <c r="AG39" s="50">
        <f t="shared" si="31"/>
        <v>0</v>
      </c>
      <c r="AH39" s="50">
        <f t="shared" si="32"/>
        <v>0</v>
      </c>
      <c r="AI39" s="50">
        <f t="shared" si="33"/>
        <v>0</v>
      </c>
      <c r="AJ39" s="50">
        <f t="shared" si="34"/>
        <v>0</v>
      </c>
      <c r="AK39" s="50">
        <f t="shared" si="35"/>
        <v>0</v>
      </c>
      <c r="AL39" s="50">
        <f t="shared" si="36"/>
        <v>1878.2204899999999</v>
      </c>
      <c r="AM39" s="50">
        <f t="shared" si="37"/>
        <v>0</v>
      </c>
      <c r="AN39" s="50">
        <f t="shared" si="38"/>
        <v>0</v>
      </c>
      <c r="AO39" s="15">
        <f t="shared" si="39"/>
        <v>1035.2066</v>
      </c>
      <c r="AP39" s="51">
        <f t="shared" si="40"/>
        <v>1112.1366</v>
      </c>
      <c r="AQ39" s="51">
        <f t="shared" si="41"/>
        <v>0</v>
      </c>
      <c r="AR39" s="51">
        <f t="shared" si="42"/>
        <v>0</v>
      </c>
      <c r="AS39" s="51">
        <f t="shared" si="43"/>
        <v>0</v>
      </c>
      <c r="AT39" s="51">
        <f t="shared" si="44"/>
        <v>0</v>
      </c>
      <c r="AU39" s="51">
        <f t="shared" si="3"/>
        <v>1112.1366</v>
      </c>
      <c r="AV39" s="51">
        <f t="shared" si="4"/>
        <v>-1112.1366</v>
      </c>
      <c r="AW39" s="51"/>
      <c r="AX39" s="51"/>
      <c r="AY39" s="51"/>
      <c r="AZ39" s="51"/>
      <c r="BA39" s="52">
        <f t="shared" si="8"/>
        <v>100</v>
      </c>
      <c r="BB39" s="53"/>
    </row>
    <row r="40" ht="30">
      <c r="B40" s="47" t="s">
        <v>44</v>
      </c>
      <c r="C40" s="47" t="s">
        <v>46</v>
      </c>
      <c r="D40" s="47" t="s">
        <v>48</v>
      </c>
      <c r="E40" s="48" t="str">
        <f t="shared" si="9"/>
        <v>0113</v>
      </c>
      <c r="F40" s="47" t="s">
        <v>86</v>
      </c>
      <c r="G40" s="48"/>
      <c r="H40" s="49" t="s">
        <v>87</v>
      </c>
      <c r="I40" s="19"/>
      <c r="J40" s="19"/>
      <c r="K40" s="19"/>
      <c r="L40" s="19"/>
      <c r="M40" s="19"/>
      <c r="N40" s="19"/>
      <c r="O40" s="19">
        <f>O41+O42</f>
        <v>0</v>
      </c>
      <c r="P40" s="19">
        <f>P41+P42</f>
        <v>0</v>
      </c>
      <c r="Q40" s="19">
        <f>Q41+Q42</f>
        <v>0</v>
      </c>
      <c r="R40" s="19">
        <f>R41+R42</f>
        <v>0</v>
      </c>
      <c r="S40" s="19"/>
      <c r="T40" s="19">
        <f t="shared" si="0"/>
        <v>0</v>
      </c>
      <c r="U40" s="19">
        <f>U41+U42</f>
        <v>0</v>
      </c>
      <c r="V40" s="19">
        <f>V41+V42</f>
        <v>0</v>
      </c>
      <c r="W40" s="19">
        <f>W41+W42</f>
        <v>0</v>
      </c>
      <c r="X40" s="19">
        <f>X41+X42</f>
        <v>0</v>
      </c>
      <c r="Y40" s="19">
        <f>Y41+Y42</f>
        <v>0</v>
      </c>
      <c r="Z40" s="19">
        <f>Z41+Z42</f>
        <v>0</v>
      </c>
      <c r="AA40" s="19">
        <f>AA41+AA42</f>
        <v>0</v>
      </c>
      <c r="AB40" s="19">
        <f>AB41+AB42</f>
        <v>0</v>
      </c>
      <c r="AC40" s="19">
        <f>AC41+AC42</f>
        <v>0</v>
      </c>
      <c r="AD40" s="19">
        <f>AD41+AD42</f>
        <v>0</v>
      </c>
      <c r="AE40" s="19">
        <f>AE41+AE42</f>
        <v>0</v>
      </c>
      <c r="AF40" s="50">
        <f>AF41+AF42</f>
        <v>1878.2204899999999</v>
      </c>
      <c r="AG40" s="50">
        <f>AG41+AG42</f>
        <v>0</v>
      </c>
      <c r="AH40" s="50">
        <f>AH41+AH42</f>
        <v>0</v>
      </c>
      <c r="AI40" s="50">
        <f>AI41+AI42</f>
        <v>0</v>
      </c>
      <c r="AJ40" s="50">
        <f>AJ41+AJ42</f>
        <v>0</v>
      </c>
      <c r="AK40" s="50">
        <f>AK41+AK42</f>
        <v>0</v>
      </c>
      <c r="AL40" s="50">
        <f>AL41+AL42</f>
        <v>1878.2204899999999</v>
      </c>
      <c r="AM40" s="50">
        <f>AM41+AM42</f>
        <v>0</v>
      </c>
      <c r="AN40" s="50">
        <f>AN41+AN42</f>
        <v>0</v>
      </c>
      <c r="AO40" s="51">
        <f>AO41+AO42</f>
        <v>1035.2066</v>
      </c>
      <c r="AP40" s="51">
        <f>AP41+AP42</f>
        <v>1112.1366</v>
      </c>
      <c r="AQ40" s="51">
        <f>AQ41+AQ42</f>
        <v>0</v>
      </c>
      <c r="AR40" s="51">
        <f>AR41+AR42</f>
        <v>0</v>
      </c>
      <c r="AS40" s="51">
        <f>AS41+AS42</f>
        <v>0</v>
      </c>
      <c r="AT40" s="51">
        <f>AT41+AT42</f>
        <v>0</v>
      </c>
      <c r="AU40" s="51">
        <f t="shared" si="3"/>
        <v>1112.1366</v>
      </c>
      <c r="AV40" s="51">
        <f t="shared" si="4"/>
        <v>-1112.1366</v>
      </c>
      <c r="AW40" s="51"/>
      <c r="AX40" s="51"/>
      <c r="AY40" s="51"/>
      <c r="AZ40" s="51"/>
      <c r="BA40" s="52">
        <f t="shared" si="8"/>
        <v>100</v>
      </c>
      <c r="BB40" s="53"/>
    </row>
    <row r="41" ht="30" hidden="1">
      <c r="B41" s="47" t="s">
        <v>44</v>
      </c>
      <c r="C41" s="47" t="s">
        <v>46</v>
      </c>
      <c r="D41" s="47" t="s">
        <v>48</v>
      </c>
      <c r="E41" s="48" t="str">
        <f t="shared" si="9"/>
        <v>0113</v>
      </c>
      <c r="F41" s="47" t="s">
        <v>86</v>
      </c>
      <c r="G41" s="47" t="s">
        <v>58</v>
      </c>
      <c r="H41" s="49" t="s">
        <v>59</v>
      </c>
      <c r="I41" s="19"/>
      <c r="J41" s="19"/>
      <c r="K41" s="19"/>
      <c r="L41" s="19"/>
      <c r="M41" s="19"/>
      <c r="N41" s="19"/>
      <c r="O41" s="19">
        <v>0</v>
      </c>
      <c r="P41" s="19">
        <v>0</v>
      </c>
      <c r="Q41" s="19">
        <v>0</v>
      </c>
      <c r="R41" s="19">
        <v>0</v>
      </c>
      <c r="S41" s="19"/>
      <c r="T41" s="19">
        <f t="shared" si="0"/>
        <v>0</v>
      </c>
      <c r="U41" s="19">
        <v>0</v>
      </c>
      <c r="V41" s="19">
        <v>0</v>
      </c>
      <c r="W41" s="19">
        <v>0</v>
      </c>
      <c r="X41" s="19">
        <v>0</v>
      </c>
      <c r="Y41" s="19">
        <v>0</v>
      </c>
      <c r="Z41" s="19">
        <v>0</v>
      </c>
      <c r="AA41" s="19">
        <v>0</v>
      </c>
      <c r="AB41" s="19">
        <v>0</v>
      </c>
      <c r="AC41" s="19">
        <v>0</v>
      </c>
      <c r="AD41" s="19">
        <v>0</v>
      </c>
      <c r="AE41" s="19">
        <v>0</v>
      </c>
      <c r="AF41" s="50">
        <v>0</v>
      </c>
      <c r="AG41" s="50"/>
      <c r="AH41" s="50">
        <v>0</v>
      </c>
      <c r="AI41" s="50">
        <v>0</v>
      </c>
      <c r="AJ41" s="50">
        <v>0</v>
      </c>
      <c r="AK41" s="50">
        <v>0</v>
      </c>
      <c r="AL41" s="50">
        <v>0</v>
      </c>
      <c r="AM41" s="50">
        <v>0</v>
      </c>
      <c r="AN41" s="50">
        <v>0</v>
      </c>
      <c r="AO41" s="15">
        <v>0</v>
      </c>
      <c r="AP41" s="51">
        <v>0</v>
      </c>
      <c r="AQ41" s="51">
        <v>0</v>
      </c>
      <c r="AR41" s="51">
        <v>0</v>
      </c>
      <c r="AS41" s="51">
        <v>0</v>
      </c>
      <c r="AT41" s="51">
        <v>0</v>
      </c>
      <c r="AU41" s="51">
        <f t="shared" si="3"/>
        <v>0</v>
      </c>
      <c r="AV41" s="51">
        <f t="shared" si="4"/>
        <v>0</v>
      </c>
      <c r="AW41" s="51"/>
      <c r="AX41" s="51"/>
      <c r="AY41" s="51"/>
      <c r="AZ41" s="51"/>
      <c r="BA41" s="52"/>
      <c r="BB41" s="53">
        <v>0</v>
      </c>
    </row>
    <row r="42" ht="15">
      <c r="B42" s="47" t="s">
        <v>44</v>
      </c>
      <c r="C42" s="47" t="s">
        <v>46</v>
      </c>
      <c r="D42" s="47" t="s">
        <v>48</v>
      </c>
      <c r="E42" s="48" t="str">
        <f t="shared" si="9"/>
        <v>0113</v>
      </c>
      <c r="F42" s="47" t="s">
        <v>86</v>
      </c>
      <c r="G42" s="47" t="s">
        <v>60</v>
      </c>
      <c r="H42" s="49" t="s">
        <v>61</v>
      </c>
      <c r="I42" s="19"/>
      <c r="J42" s="19"/>
      <c r="K42" s="19"/>
      <c r="L42" s="19"/>
      <c r="M42" s="19"/>
      <c r="N42" s="19"/>
      <c r="O42" s="19">
        <v>0</v>
      </c>
      <c r="P42" s="19">
        <v>0</v>
      </c>
      <c r="Q42" s="19">
        <v>0</v>
      </c>
      <c r="R42" s="19">
        <v>0</v>
      </c>
      <c r="S42" s="19"/>
      <c r="T42" s="19">
        <f t="shared" si="0"/>
        <v>0</v>
      </c>
      <c r="U42" s="19">
        <v>0</v>
      </c>
      <c r="V42" s="19">
        <v>0</v>
      </c>
      <c r="W42" s="19">
        <v>0</v>
      </c>
      <c r="X42" s="19">
        <v>0</v>
      </c>
      <c r="Y42" s="19">
        <v>0</v>
      </c>
      <c r="Z42" s="19">
        <v>0</v>
      </c>
      <c r="AA42" s="19">
        <v>0</v>
      </c>
      <c r="AB42" s="19">
        <v>0</v>
      </c>
      <c r="AC42" s="19">
        <v>0</v>
      </c>
      <c r="AD42" s="19">
        <v>0</v>
      </c>
      <c r="AE42" s="19">
        <v>0</v>
      </c>
      <c r="AF42" s="50">
        <v>1878.2204899999999</v>
      </c>
      <c r="AG42" s="50"/>
      <c r="AH42" s="50">
        <v>0</v>
      </c>
      <c r="AI42" s="50">
        <v>0</v>
      </c>
      <c r="AJ42" s="50">
        <v>0</v>
      </c>
      <c r="AK42" s="50">
        <v>0</v>
      </c>
      <c r="AL42" s="50">
        <v>1878.2204899999999</v>
      </c>
      <c r="AM42" s="50">
        <v>0</v>
      </c>
      <c r="AN42" s="50">
        <v>0</v>
      </c>
      <c r="AO42" s="51">
        <v>1035.2066</v>
      </c>
      <c r="AP42" s="51">
        <v>1112.1366</v>
      </c>
      <c r="AQ42" s="51">
        <v>0</v>
      </c>
      <c r="AR42" s="51">
        <v>0</v>
      </c>
      <c r="AS42" s="51">
        <v>0</v>
      </c>
      <c r="AT42" s="51">
        <v>0</v>
      </c>
      <c r="AU42" s="51">
        <f t="shared" si="3"/>
        <v>1112.1366</v>
      </c>
      <c r="AV42" s="51">
        <f t="shared" si="4"/>
        <v>-1112.1366</v>
      </c>
      <c r="AW42" s="51"/>
      <c r="AX42" s="51"/>
      <c r="AY42" s="51"/>
      <c r="AZ42" s="51"/>
      <c r="BA42" s="52">
        <f t="shared" si="8"/>
        <v>100</v>
      </c>
      <c r="BB42" s="53"/>
    </row>
    <row r="43" s="30" customFormat="1" ht="15">
      <c r="B43" s="31" t="s">
        <v>44</v>
      </c>
      <c r="C43" s="31" t="s">
        <v>88</v>
      </c>
      <c r="D43" s="31"/>
      <c r="E43" s="32" t="str">
        <f t="shared" si="9"/>
        <v>04</v>
      </c>
      <c r="F43" s="31"/>
      <c r="G43" s="31"/>
      <c r="H43" s="33" t="s">
        <v>89</v>
      </c>
      <c r="I43" s="34"/>
      <c r="J43" s="34"/>
      <c r="K43" s="34"/>
      <c r="L43" s="34"/>
      <c r="M43" s="34"/>
      <c r="N43" s="34"/>
      <c r="O43" s="34">
        <f t="shared" ref="O43:O61" si="48">O44</f>
        <v>0</v>
      </c>
      <c r="P43" s="34">
        <f t="shared" ref="P43:P61" si="49">P44</f>
        <v>0</v>
      </c>
      <c r="Q43" s="34"/>
      <c r="R43" s="34"/>
      <c r="S43" s="34"/>
      <c r="T43" s="34">
        <f t="shared" si="0"/>
        <v>0</v>
      </c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5">
        <f t="shared" ref="AF43:AF61" si="50">AF44</f>
        <v>245.40000000000001</v>
      </c>
      <c r="AG43" s="35">
        <f t="shared" ref="AG43:AG61" si="51">AG44</f>
        <v>0</v>
      </c>
      <c r="AH43" s="35">
        <f t="shared" ref="AH43:AH61" si="52">AH44</f>
        <v>0</v>
      </c>
      <c r="AI43" s="35">
        <f t="shared" ref="AI43:AI61" si="53">AI44</f>
        <v>0</v>
      </c>
      <c r="AJ43" s="35">
        <f t="shared" ref="AJ43:AJ61" si="54">AJ44</f>
        <v>0</v>
      </c>
      <c r="AK43" s="35">
        <f t="shared" ref="AK43:AK61" si="55">AK44</f>
        <v>0</v>
      </c>
      <c r="AL43" s="35">
        <f t="shared" ref="AL43:AL61" si="56">AL44</f>
        <v>245.40000000000001</v>
      </c>
      <c r="AM43" s="35">
        <f t="shared" ref="AM43:AM61" si="57">AM44</f>
        <v>0</v>
      </c>
      <c r="AN43" s="35">
        <f t="shared" ref="AN43:AN61" si="58">AN44</f>
        <v>0</v>
      </c>
      <c r="AO43" s="54">
        <f t="shared" ref="AO43:AO61" si="59">AO44</f>
        <v>203.80000000000001</v>
      </c>
      <c r="AP43" s="36">
        <f t="shared" ref="AP43:AP61" si="60">AP44</f>
        <v>1348.5</v>
      </c>
      <c r="AQ43" s="36">
        <f t="shared" ref="AQ43:AQ61" si="61">AQ44</f>
        <v>0</v>
      </c>
      <c r="AR43" s="36">
        <f t="shared" ref="AR43:AR61" si="62">AR44</f>
        <v>0</v>
      </c>
      <c r="AS43" s="36">
        <f t="shared" ref="AS43:AS61" si="63">AS44</f>
        <v>0</v>
      </c>
      <c r="AT43" s="36">
        <f t="shared" ref="AT43:AT61" si="64">AT44</f>
        <v>0</v>
      </c>
      <c r="AU43" s="36">
        <f t="shared" si="3"/>
        <v>1348.5</v>
      </c>
      <c r="AV43" s="36">
        <f t="shared" si="4"/>
        <v>-1348.5</v>
      </c>
      <c r="AW43" s="36"/>
      <c r="AX43" s="36"/>
      <c r="AY43" s="36"/>
      <c r="AZ43" s="36"/>
      <c r="BA43" s="37">
        <f t="shared" si="8"/>
        <v>100</v>
      </c>
      <c r="BB43" s="55"/>
    </row>
    <row r="44" s="39" customFormat="1" ht="15">
      <c r="B44" s="40" t="s">
        <v>44</v>
      </c>
      <c r="C44" s="40" t="s">
        <v>88</v>
      </c>
      <c r="D44" s="40" t="s">
        <v>90</v>
      </c>
      <c r="E44" s="38" t="str">
        <f t="shared" si="9"/>
        <v>0409</v>
      </c>
      <c r="F44" s="40"/>
      <c r="G44" s="38"/>
      <c r="H44" s="41" t="s">
        <v>91</v>
      </c>
      <c r="I44" s="42"/>
      <c r="J44" s="42"/>
      <c r="K44" s="42"/>
      <c r="L44" s="42"/>
      <c r="M44" s="42"/>
      <c r="N44" s="42"/>
      <c r="O44" s="42">
        <f t="shared" si="48"/>
        <v>0</v>
      </c>
      <c r="P44" s="42">
        <f t="shared" si="49"/>
        <v>0</v>
      </c>
      <c r="Q44" s="42"/>
      <c r="R44" s="42"/>
      <c r="S44" s="42"/>
      <c r="T44" s="42">
        <f t="shared" si="0"/>
        <v>0</v>
      </c>
      <c r="U44" s="42"/>
      <c r="V44" s="42"/>
      <c r="W44" s="42"/>
      <c r="X44" s="42"/>
      <c r="Y44" s="42"/>
      <c r="Z44" s="42"/>
      <c r="AA44" s="42"/>
      <c r="AB44" s="42"/>
      <c r="AC44" s="42"/>
      <c r="AD44" s="42"/>
      <c r="AE44" s="42"/>
      <c r="AF44" s="43">
        <f t="shared" si="50"/>
        <v>245.40000000000001</v>
      </c>
      <c r="AG44" s="43">
        <f t="shared" si="51"/>
        <v>0</v>
      </c>
      <c r="AH44" s="43">
        <f t="shared" si="52"/>
        <v>0</v>
      </c>
      <c r="AI44" s="43">
        <f t="shared" si="53"/>
        <v>0</v>
      </c>
      <c r="AJ44" s="43">
        <f t="shared" si="54"/>
        <v>0</v>
      </c>
      <c r="AK44" s="43">
        <f t="shared" si="55"/>
        <v>0</v>
      </c>
      <c r="AL44" s="43">
        <f t="shared" si="56"/>
        <v>245.40000000000001</v>
      </c>
      <c r="AM44" s="43">
        <f t="shared" si="57"/>
        <v>0</v>
      </c>
      <c r="AN44" s="43">
        <f t="shared" si="58"/>
        <v>0</v>
      </c>
      <c r="AO44" s="45">
        <f t="shared" si="59"/>
        <v>203.80000000000001</v>
      </c>
      <c r="AP44" s="45">
        <f t="shared" si="60"/>
        <v>1348.5</v>
      </c>
      <c r="AQ44" s="45">
        <f t="shared" si="61"/>
        <v>0</v>
      </c>
      <c r="AR44" s="45">
        <f t="shared" si="62"/>
        <v>0</v>
      </c>
      <c r="AS44" s="45">
        <f t="shared" si="63"/>
        <v>0</v>
      </c>
      <c r="AT44" s="45">
        <f t="shared" si="64"/>
        <v>0</v>
      </c>
      <c r="AU44" s="45">
        <f t="shared" si="3"/>
        <v>1348.5</v>
      </c>
      <c r="AV44" s="45">
        <f t="shared" si="4"/>
        <v>-1348.5</v>
      </c>
      <c r="AW44" s="45"/>
      <c r="AX44" s="45"/>
      <c r="AY44" s="45"/>
      <c r="AZ44" s="45"/>
      <c r="BA44" s="46">
        <f t="shared" si="8"/>
        <v>100</v>
      </c>
      <c r="BB44" s="56"/>
    </row>
    <row r="45" ht="45">
      <c r="B45" s="47" t="s">
        <v>44</v>
      </c>
      <c r="C45" s="47" t="s">
        <v>88</v>
      </c>
      <c r="D45" s="47" t="s">
        <v>90</v>
      </c>
      <c r="E45" s="48" t="str">
        <f t="shared" si="9"/>
        <v>0409</v>
      </c>
      <c r="F45" s="47" t="s">
        <v>82</v>
      </c>
      <c r="G45" s="48"/>
      <c r="H45" s="49" t="s">
        <v>83</v>
      </c>
      <c r="I45" s="19"/>
      <c r="J45" s="19"/>
      <c r="K45" s="19"/>
      <c r="L45" s="19"/>
      <c r="M45" s="19"/>
      <c r="N45" s="19"/>
      <c r="O45" s="19">
        <f t="shared" si="48"/>
        <v>0</v>
      </c>
      <c r="P45" s="19">
        <f t="shared" si="49"/>
        <v>0</v>
      </c>
      <c r="Q45" s="19"/>
      <c r="R45" s="19"/>
      <c r="S45" s="19"/>
      <c r="T45" s="19">
        <f t="shared" si="0"/>
        <v>0</v>
      </c>
      <c r="U45" s="19"/>
      <c r="V45" s="19"/>
      <c r="W45" s="19"/>
      <c r="X45" s="19"/>
      <c r="Y45" s="19"/>
      <c r="Z45" s="19"/>
      <c r="AA45" s="19"/>
      <c r="AB45" s="19"/>
      <c r="AC45" s="19"/>
      <c r="AD45" s="19"/>
      <c r="AE45" s="19"/>
      <c r="AF45" s="50">
        <f t="shared" si="50"/>
        <v>245.40000000000001</v>
      </c>
      <c r="AG45" s="50">
        <f t="shared" si="51"/>
        <v>0</v>
      </c>
      <c r="AH45" s="50">
        <f t="shared" si="52"/>
        <v>0</v>
      </c>
      <c r="AI45" s="50">
        <f t="shared" si="53"/>
        <v>0</v>
      </c>
      <c r="AJ45" s="50">
        <f t="shared" si="54"/>
        <v>0</v>
      </c>
      <c r="AK45" s="50">
        <f t="shared" si="55"/>
        <v>0</v>
      </c>
      <c r="AL45" s="50">
        <f t="shared" si="56"/>
        <v>245.40000000000001</v>
      </c>
      <c r="AM45" s="50">
        <f t="shared" si="57"/>
        <v>0</v>
      </c>
      <c r="AN45" s="50">
        <f t="shared" si="58"/>
        <v>0</v>
      </c>
      <c r="AO45" s="15">
        <f t="shared" si="59"/>
        <v>203.80000000000001</v>
      </c>
      <c r="AP45" s="51">
        <f t="shared" si="60"/>
        <v>1348.5</v>
      </c>
      <c r="AQ45" s="51">
        <f t="shared" si="61"/>
        <v>0</v>
      </c>
      <c r="AR45" s="51">
        <f t="shared" si="62"/>
        <v>0</v>
      </c>
      <c r="AS45" s="51">
        <f t="shared" si="63"/>
        <v>0</v>
      </c>
      <c r="AT45" s="51">
        <f t="shared" si="64"/>
        <v>0</v>
      </c>
      <c r="AU45" s="51">
        <f t="shared" si="3"/>
        <v>1348.5</v>
      </c>
      <c r="AV45" s="51">
        <f t="shared" si="4"/>
        <v>-1348.5</v>
      </c>
      <c r="AW45" s="51"/>
      <c r="AX45" s="51"/>
      <c r="AY45" s="51"/>
      <c r="AZ45" s="51"/>
      <c r="BA45" s="52">
        <f t="shared" si="8"/>
        <v>100</v>
      </c>
      <c r="BB45" s="53"/>
    </row>
    <row r="46" ht="15">
      <c r="B46" s="47" t="s">
        <v>44</v>
      </c>
      <c r="C46" s="47" t="s">
        <v>88</v>
      </c>
      <c r="D46" s="47" t="s">
        <v>90</v>
      </c>
      <c r="E46" s="48" t="str">
        <f t="shared" si="9"/>
        <v>0409</v>
      </c>
      <c r="F46" s="47" t="s">
        <v>92</v>
      </c>
      <c r="G46" s="48"/>
      <c r="H46" s="49" t="s">
        <v>93</v>
      </c>
      <c r="I46" s="19"/>
      <c r="J46" s="19"/>
      <c r="K46" s="19"/>
      <c r="L46" s="19"/>
      <c r="M46" s="19"/>
      <c r="N46" s="19"/>
      <c r="O46" s="19">
        <f t="shared" si="48"/>
        <v>0</v>
      </c>
      <c r="P46" s="19">
        <f t="shared" si="49"/>
        <v>0</v>
      </c>
      <c r="Q46" s="19"/>
      <c r="R46" s="19"/>
      <c r="S46" s="19"/>
      <c r="T46" s="19">
        <f t="shared" si="0"/>
        <v>0</v>
      </c>
      <c r="U46" s="19"/>
      <c r="V46" s="19"/>
      <c r="W46" s="19"/>
      <c r="X46" s="19"/>
      <c r="Y46" s="19"/>
      <c r="Z46" s="19"/>
      <c r="AA46" s="19"/>
      <c r="AB46" s="19"/>
      <c r="AC46" s="19"/>
      <c r="AD46" s="19"/>
      <c r="AE46" s="19"/>
      <c r="AF46" s="50">
        <f t="shared" si="50"/>
        <v>245.40000000000001</v>
      </c>
      <c r="AG46" s="50">
        <f t="shared" si="51"/>
        <v>0</v>
      </c>
      <c r="AH46" s="50">
        <f t="shared" si="52"/>
        <v>0</v>
      </c>
      <c r="AI46" s="50">
        <f t="shared" si="53"/>
        <v>0</v>
      </c>
      <c r="AJ46" s="50">
        <f t="shared" si="54"/>
        <v>0</v>
      </c>
      <c r="AK46" s="50">
        <f t="shared" si="55"/>
        <v>0</v>
      </c>
      <c r="AL46" s="50">
        <f t="shared" si="56"/>
        <v>245.40000000000001</v>
      </c>
      <c r="AM46" s="50">
        <f t="shared" si="57"/>
        <v>0</v>
      </c>
      <c r="AN46" s="50">
        <f t="shared" si="58"/>
        <v>0</v>
      </c>
      <c r="AO46" s="51">
        <f t="shared" si="59"/>
        <v>203.80000000000001</v>
      </c>
      <c r="AP46" s="51">
        <f t="shared" si="60"/>
        <v>1348.5</v>
      </c>
      <c r="AQ46" s="51">
        <f t="shared" si="61"/>
        <v>0</v>
      </c>
      <c r="AR46" s="51">
        <f t="shared" si="62"/>
        <v>0</v>
      </c>
      <c r="AS46" s="51">
        <f t="shared" si="63"/>
        <v>0</v>
      </c>
      <c r="AT46" s="51">
        <f t="shared" si="64"/>
        <v>0</v>
      </c>
      <c r="AU46" s="51">
        <f t="shared" si="3"/>
        <v>1348.5</v>
      </c>
      <c r="AV46" s="51">
        <f t="shared" si="4"/>
        <v>-1348.5</v>
      </c>
      <c r="AW46" s="51"/>
      <c r="AX46" s="51"/>
      <c r="AY46" s="51"/>
      <c r="AZ46" s="51"/>
      <c r="BA46" s="52">
        <f t="shared" si="8"/>
        <v>100</v>
      </c>
      <c r="BB46" s="53"/>
    </row>
    <row r="47" ht="15">
      <c r="B47" s="47" t="s">
        <v>44</v>
      </c>
      <c r="C47" s="47" t="s">
        <v>88</v>
      </c>
      <c r="D47" s="47" t="s">
        <v>90</v>
      </c>
      <c r="E47" s="48" t="str">
        <f t="shared" si="9"/>
        <v>0409</v>
      </c>
      <c r="F47" s="47" t="s">
        <v>94</v>
      </c>
      <c r="G47" s="48"/>
      <c r="H47" s="49" t="s">
        <v>95</v>
      </c>
      <c r="I47" s="19"/>
      <c r="J47" s="19"/>
      <c r="K47" s="19"/>
      <c r="L47" s="19"/>
      <c r="M47" s="19"/>
      <c r="N47" s="19"/>
      <c r="O47" s="19">
        <f t="shared" si="48"/>
        <v>0</v>
      </c>
      <c r="P47" s="19">
        <f t="shared" si="49"/>
        <v>0</v>
      </c>
      <c r="Q47" s="19"/>
      <c r="R47" s="19"/>
      <c r="S47" s="19"/>
      <c r="T47" s="19">
        <f t="shared" si="0"/>
        <v>0</v>
      </c>
      <c r="U47" s="19"/>
      <c r="V47" s="19"/>
      <c r="W47" s="19"/>
      <c r="X47" s="19"/>
      <c r="Y47" s="19"/>
      <c r="Z47" s="19"/>
      <c r="AA47" s="19"/>
      <c r="AB47" s="19"/>
      <c r="AC47" s="19"/>
      <c r="AD47" s="19"/>
      <c r="AE47" s="19"/>
      <c r="AF47" s="50">
        <f t="shared" si="50"/>
        <v>245.40000000000001</v>
      </c>
      <c r="AG47" s="50">
        <f t="shared" si="51"/>
        <v>0</v>
      </c>
      <c r="AH47" s="50">
        <f t="shared" si="52"/>
        <v>0</v>
      </c>
      <c r="AI47" s="50">
        <f t="shared" si="53"/>
        <v>0</v>
      </c>
      <c r="AJ47" s="50">
        <f t="shared" si="54"/>
        <v>0</v>
      </c>
      <c r="AK47" s="50">
        <f t="shared" si="55"/>
        <v>0</v>
      </c>
      <c r="AL47" s="50">
        <f t="shared" si="56"/>
        <v>245.40000000000001</v>
      </c>
      <c r="AM47" s="50">
        <f t="shared" si="57"/>
        <v>0</v>
      </c>
      <c r="AN47" s="50">
        <f t="shared" si="58"/>
        <v>0</v>
      </c>
      <c r="AO47" s="15">
        <f t="shared" si="59"/>
        <v>203.80000000000001</v>
      </c>
      <c r="AP47" s="51">
        <f t="shared" si="60"/>
        <v>1348.5</v>
      </c>
      <c r="AQ47" s="51">
        <f t="shared" si="61"/>
        <v>0</v>
      </c>
      <c r="AR47" s="51">
        <f t="shared" si="62"/>
        <v>0</v>
      </c>
      <c r="AS47" s="51">
        <f t="shared" si="63"/>
        <v>0</v>
      </c>
      <c r="AT47" s="51">
        <f t="shared" si="64"/>
        <v>0</v>
      </c>
      <c r="AU47" s="51">
        <f t="shared" si="3"/>
        <v>1348.5</v>
      </c>
      <c r="AV47" s="51">
        <f t="shared" si="4"/>
        <v>-1348.5</v>
      </c>
      <c r="AW47" s="51"/>
      <c r="AX47" s="51"/>
      <c r="AY47" s="51"/>
      <c r="AZ47" s="51"/>
      <c r="BA47" s="52">
        <f t="shared" si="8"/>
        <v>100</v>
      </c>
      <c r="BB47" s="53"/>
    </row>
    <row r="48" ht="30">
      <c r="B48" s="47" t="s">
        <v>44</v>
      </c>
      <c r="C48" s="47" t="s">
        <v>88</v>
      </c>
      <c r="D48" s="47" t="s">
        <v>90</v>
      </c>
      <c r="E48" s="48" t="str">
        <f t="shared" si="9"/>
        <v>0409</v>
      </c>
      <c r="F48" s="47" t="s">
        <v>94</v>
      </c>
      <c r="G48" s="47" t="s">
        <v>58</v>
      </c>
      <c r="H48" s="49" t="s">
        <v>59</v>
      </c>
      <c r="I48" s="19"/>
      <c r="J48" s="19"/>
      <c r="K48" s="19"/>
      <c r="L48" s="19"/>
      <c r="M48" s="19"/>
      <c r="N48" s="19"/>
      <c r="O48" s="19">
        <v>0</v>
      </c>
      <c r="P48" s="19">
        <v>0</v>
      </c>
      <c r="Q48" s="19"/>
      <c r="R48" s="19"/>
      <c r="S48" s="19"/>
      <c r="T48" s="19">
        <f t="shared" si="0"/>
        <v>0</v>
      </c>
      <c r="U48" s="19"/>
      <c r="V48" s="19"/>
      <c r="W48" s="19"/>
      <c r="X48" s="19"/>
      <c r="Y48" s="19"/>
      <c r="Z48" s="19"/>
      <c r="AA48" s="19"/>
      <c r="AB48" s="19"/>
      <c r="AC48" s="19"/>
      <c r="AD48" s="19"/>
      <c r="AE48" s="19"/>
      <c r="AF48" s="50">
        <v>245.40000000000001</v>
      </c>
      <c r="AG48" s="50"/>
      <c r="AH48" s="50">
        <v>0</v>
      </c>
      <c r="AI48" s="50">
        <v>0</v>
      </c>
      <c r="AJ48" s="50">
        <v>0</v>
      </c>
      <c r="AK48" s="50">
        <v>0</v>
      </c>
      <c r="AL48" s="50">
        <v>245.40000000000001</v>
      </c>
      <c r="AM48" s="50">
        <v>0</v>
      </c>
      <c r="AN48" s="50">
        <v>0</v>
      </c>
      <c r="AO48" s="51">
        <v>203.80000000000001</v>
      </c>
      <c r="AP48" s="51">
        <v>1348.5</v>
      </c>
      <c r="AQ48" s="51">
        <v>0</v>
      </c>
      <c r="AR48" s="51">
        <v>0</v>
      </c>
      <c r="AS48" s="51">
        <v>0</v>
      </c>
      <c r="AT48" s="51">
        <v>0</v>
      </c>
      <c r="AU48" s="51">
        <f t="shared" si="3"/>
        <v>1348.5</v>
      </c>
      <c r="AV48" s="51">
        <f t="shared" si="4"/>
        <v>-1348.5</v>
      </c>
      <c r="AW48" s="51"/>
      <c r="AX48" s="51"/>
      <c r="AY48" s="51"/>
      <c r="AZ48" s="51"/>
      <c r="BA48" s="52">
        <f t="shared" si="8"/>
        <v>100</v>
      </c>
      <c r="BB48" s="53"/>
    </row>
    <row r="49" s="30" customFormat="1" ht="15" hidden="1">
      <c r="B49" s="31" t="s">
        <v>44</v>
      </c>
      <c r="C49" s="31" t="s">
        <v>96</v>
      </c>
      <c r="D49" s="31"/>
      <c r="E49" s="32" t="str">
        <f t="shared" si="9"/>
        <v>05</v>
      </c>
      <c r="F49" s="31"/>
      <c r="G49" s="32"/>
      <c r="H49" s="33" t="s">
        <v>97</v>
      </c>
      <c r="I49" s="34"/>
      <c r="J49" s="34"/>
      <c r="K49" s="34"/>
      <c r="L49" s="34"/>
      <c r="M49" s="34"/>
      <c r="N49" s="34"/>
      <c r="O49" s="34">
        <f t="shared" si="48"/>
        <v>0</v>
      </c>
      <c r="P49" s="34">
        <f t="shared" si="49"/>
        <v>0</v>
      </c>
      <c r="Q49" s="34">
        <f t="shared" ref="Q49:Q61" si="65">Q50</f>
        <v>0</v>
      </c>
      <c r="R49" s="34">
        <f t="shared" ref="R49:R61" si="66">R50</f>
        <v>1348.5</v>
      </c>
      <c r="S49" s="34">
        <f t="shared" si="20"/>
        <v>0</v>
      </c>
      <c r="T49" s="34">
        <f t="shared" si="0"/>
        <v>1348.5</v>
      </c>
      <c r="U49" s="34"/>
      <c r="V49" s="34"/>
      <c r="W49" s="34">
        <f t="shared" ref="W49:W61" si="67">W50</f>
        <v>0</v>
      </c>
      <c r="X49" s="34">
        <f t="shared" ref="X49:X61" si="68">X50</f>
        <v>0</v>
      </c>
      <c r="Y49" s="34">
        <f t="shared" ref="Y49:Y61" si="69">Y50</f>
        <v>0</v>
      </c>
      <c r="Z49" s="34">
        <f t="shared" ref="Z49:Z61" si="70">Z50</f>
        <v>1348.5</v>
      </c>
      <c r="AA49" s="34">
        <f t="shared" ref="AA49:AA61" si="71">AA50</f>
        <v>0</v>
      </c>
      <c r="AB49" s="34">
        <f t="shared" ref="AB49:AB61" si="72">AB50</f>
        <v>0</v>
      </c>
      <c r="AC49" s="34">
        <f t="shared" ref="AC49:AC61" si="73">AC50</f>
        <v>0</v>
      </c>
      <c r="AD49" s="34">
        <f t="shared" ref="AD49:AD61" si="74">AD50</f>
        <v>0</v>
      </c>
      <c r="AE49" s="34"/>
      <c r="AF49" s="35">
        <f t="shared" si="50"/>
        <v>0</v>
      </c>
      <c r="AG49" s="35">
        <f t="shared" si="51"/>
        <v>0</v>
      </c>
      <c r="AH49" s="35">
        <f t="shared" si="52"/>
        <v>0</v>
      </c>
      <c r="AI49" s="35">
        <f t="shared" si="53"/>
        <v>0</v>
      </c>
      <c r="AJ49" s="35">
        <f t="shared" si="54"/>
        <v>0</v>
      </c>
      <c r="AK49" s="35">
        <f t="shared" si="55"/>
        <v>0</v>
      </c>
      <c r="AL49" s="35">
        <f t="shared" si="56"/>
        <v>0</v>
      </c>
      <c r="AM49" s="35">
        <f t="shared" si="57"/>
        <v>0</v>
      </c>
      <c r="AN49" s="35">
        <f t="shared" si="58"/>
        <v>0</v>
      </c>
      <c r="AO49" s="54">
        <f t="shared" si="59"/>
        <v>0</v>
      </c>
      <c r="AP49" s="36">
        <f t="shared" si="60"/>
        <v>1348.5</v>
      </c>
      <c r="AQ49" s="36">
        <f t="shared" si="61"/>
        <v>0</v>
      </c>
      <c r="AR49" s="36">
        <f t="shared" si="62"/>
        <v>0</v>
      </c>
      <c r="AS49" s="36">
        <f t="shared" si="63"/>
        <v>0</v>
      </c>
      <c r="AT49" s="36">
        <f t="shared" si="64"/>
        <v>0</v>
      </c>
      <c r="AU49" s="36">
        <f t="shared" si="3"/>
        <v>1348.5</v>
      </c>
      <c r="AV49" s="36">
        <f t="shared" si="4"/>
        <v>0</v>
      </c>
      <c r="AW49" s="36">
        <f t="shared" si="5"/>
        <v>2697</v>
      </c>
      <c r="AX49" s="36">
        <f t="shared" si="6"/>
        <v>0</v>
      </c>
      <c r="AY49" s="36">
        <f t="shared" si="7"/>
        <v>0</v>
      </c>
      <c r="AZ49" s="36">
        <f t="shared" si="45"/>
        <v>0</v>
      </c>
      <c r="BA49" s="37"/>
      <c r="BB49" s="25">
        <v>0</v>
      </c>
    </row>
    <row r="50" s="39" customFormat="1" ht="15" hidden="1">
      <c r="B50" s="40" t="s">
        <v>44</v>
      </c>
      <c r="C50" s="40" t="s">
        <v>96</v>
      </c>
      <c r="D50" s="40" t="s">
        <v>98</v>
      </c>
      <c r="E50" s="38" t="str">
        <f t="shared" si="9"/>
        <v>0503</v>
      </c>
      <c r="F50" s="40"/>
      <c r="G50" s="38"/>
      <c r="H50" s="41" t="s">
        <v>99</v>
      </c>
      <c r="I50" s="42"/>
      <c r="J50" s="42"/>
      <c r="K50" s="42"/>
      <c r="L50" s="42"/>
      <c r="M50" s="42"/>
      <c r="N50" s="42"/>
      <c r="O50" s="42">
        <f t="shared" si="48"/>
        <v>0</v>
      </c>
      <c r="P50" s="42">
        <f t="shared" si="49"/>
        <v>0</v>
      </c>
      <c r="Q50" s="42">
        <f t="shared" si="65"/>
        <v>0</v>
      </c>
      <c r="R50" s="42">
        <f t="shared" si="66"/>
        <v>1348.5</v>
      </c>
      <c r="S50" s="42">
        <f t="shared" si="20"/>
        <v>0</v>
      </c>
      <c r="T50" s="42">
        <f t="shared" si="0"/>
        <v>1348.5</v>
      </c>
      <c r="U50" s="42"/>
      <c r="V50" s="42"/>
      <c r="W50" s="42">
        <f t="shared" si="67"/>
        <v>0</v>
      </c>
      <c r="X50" s="42">
        <f t="shared" si="68"/>
        <v>0</v>
      </c>
      <c r="Y50" s="42">
        <f t="shared" si="69"/>
        <v>0</v>
      </c>
      <c r="Z50" s="42">
        <f t="shared" si="70"/>
        <v>1348.5</v>
      </c>
      <c r="AA50" s="42">
        <f t="shared" si="71"/>
        <v>0</v>
      </c>
      <c r="AB50" s="42">
        <f t="shared" si="72"/>
        <v>0</v>
      </c>
      <c r="AC50" s="42">
        <f t="shared" si="73"/>
        <v>0</v>
      </c>
      <c r="AD50" s="42">
        <f t="shared" si="74"/>
        <v>0</v>
      </c>
      <c r="AE50" s="42"/>
      <c r="AF50" s="43">
        <f t="shared" si="50"/>
        <v>0</v>
      </c>
      <c r="AG50" s="43">
        <f t="shared" si="51"/>
        <v>0</v>
      </c>
      <c r="AH50" s="43">
        <f t="shared" si="52"/>
        <v>0</v>
      </c>
      <c r="AI50" s="43">
        <f t="shared" si="53"/>
        <v>0</v>
      </c>
      <c r="AJ50" s="43">
        <f t="shared" si="54"/>
        <v>0</v>
      </c>
      <c r="AK50" s="43">
        <f t="shared" si="55"/>
        <v>0</v>
      </c>
      <c r="AL50" s="43">
        <f t="shared" si="56"/>
        <v>0</v>
      </c>
      <c r="AM50" s="43">
        <f t="shared" si="57"/>
        <v>0</v>
      </c>
      <c r="AN50" s="43">
        <f t="shared" si="58"/>
        <v>0</v>
      </c>
      <c r="AO50" s="45">
        <f t="shared" si="59"/>
        <v>0</v>
      </c>
      <c r="AP50" s="45">
        <f t="shared" si="60"/>
        <v>1348.5</v>
      </c>
      <c r="AQ50" s="45">
        <f t="shared" si="61"/>
        <v>0</v>
      </c>
      <c r="AR50" s="45">
        <f t="shared" si="62"/>
        <v>0</v>
      </c>
      <c r="AS50" s="45">
        <f t="shared" si="63"/>
        <v>0</v>
      </c>
      <c r="AT50" s="45">
        <f t="shared" si="64"/>
        <v>0</v>
      </c>
      <c r="AU50" s="45">
        <f t="shared" si="3"/>
        <v>1348.5</v>
      </c>
      <c r="AV50" s="45">
        <f t="shared" si="4"/>
        <v>0</v>
      </c>
      <c r="AW50" s="45">
        <f t="shared" si="5"/>
        <v>2697</v>
      </c>
      <c r="AX50" s="45">
        <f t="shared" si="6"/>
        <v>0</v>
      </c>
      <c r="AY50" s="45">
        <f t="shared" si="7"/>
        <v>0</v>
      </c>
      <c r="AZ50" s="45">
        <f t="shared" si="45"/>
        <v>0</v>
      </c>
      <c r="BA50" s="46"/>
      <c r="BB50" s="25">
        <v>0</v>
      </c>
    </row>
    <row r="51" ht="30" hidden="1">
      <c r="B51" s="47" t="s">
        <v>44</v>
      </c>
      <c r="C51" s="47" t="s">
        <v>96</v>
      </c>
      <c r="D51" s="47" t="s">
        <v>98</v>
      </c>
      <c r="E51" s="48" t="str">
        <f t="shared" si="9"/>
        <v>0503</v>
      </c>
      <c r="F51" s="47" t="s">
        <v>100</v>
      </c>
      <c r="G51" s="47"/>
      <c r="H51" s="49" t="s">
        <v>101</v>
      </c>
      <c r="I51" s="19"/>
      <c r="J51" s="19"/>
      <c r="K51" s="19"/>
      <c r="L51" s="19"/>
      <c r="M51" s="19"/>
      <c r="N51" s="19"/>
      <c r="O51" s="19">
        <f t="shared" si="48"/>
        <v>0</v>
      </c>
      <c r="P51" s="19">
        <f t="shared" si="49"/>
        <v>0</v>
      </c>
      <c r="Q51" s="19">
        <f t="shared" si="65"/>
        <v>0</v>
      </c>
      <c r="R51" s="19">
        <f t="shared" si="66"/>
        <v>1348.5</v>
      </c>
      <c r="S51" s="19">
        <f t="shared" si="20"/>
        <v>0</v>
      </c>
      <c r="T51" s="19">
        <f t="shared" si="0"/>
        <v>1348.5</v>
      </c>
      <c r="U51" s="19"/>
      <c r="V51" s="19"/>
      <c r="W51" s="19">
        <f t="shared" si="67"/>
        <v>0</v>
      </c>
      <c r="X51" s="19">
        <f t="shared" si="68"/>
        <v>0</v>
      </c>
      <c r="Y51" s="19">
        <f t="shared" si="69"/>
        <v>0</v>
      </c>
      <c r="Z51" s="19">
        <f t="shared" si="70"/>
        <v>1348.5</v>
      </c>
      <c r="AA51" s="19">
        <f t="shared" si="71"/>
        <v>0</v>
      </c>
      <c r="AB51" s="19">
        <f t="shared" si="72"/>
        <v>0</v>
      </c>
      <c r="AC51" s="19">
        <f t="shared" si="73"/>
        <v>0</v>
      </c>
      <c r="AD51" s="19">
        <f t="shared" si="74"/>
        <v>0</v>
      </c>
      <c r="AE51" s="19"/>
      <c r="AF51" s="50">
        <f t="shared" si="50"/>
        <v>0</v>
      </c>
      <c r="AG51" s="50">
        <f t="shared" si="51"/>
        <v>0</v>
      </c>
      <c r="AH51" s="50">
        <f t="shared" si="52"/>
        <v>0</v>
      </c>
      <c r="AI51" s="50">
        <f t="shared" si="53"/>
        <v>0</v>
      </c>
      <c r="AJ51" s="50">
        <f t="shared" si="54"/>
        <v>0</v>
      </c>
      <c r="AK51" s="50">
        <f t="shared" si="55"/>
        <v>0</v>
      </c>
      <c r="AL51" s="50">
        <f t="shared" si="56"/>
        <v>0</v>
      </c>
      <c r="AM51" s="50">
        <f t="shared" si="57"/>
        <v>0</v>
      </c>
      <c r="AN51" s="50">
        <f t="shared" si="58"/>
        <v>0</v>
      </c>
      <c r="AO51" s="15">
        <f t="shared" si="59"/>
        <v>0</v>
      </c>
      <c r="AP51" s="51">
        <f t="shared" si="60"/>
        <v>1348.5</v>
      </c>
      <c r="AQ51" s="51">
        <f t="shared" si="61"/>
        <v>0</v>
      </c>
      <c r="AR51" s="51">
        <f t="shared" si="62"/>
        <v>0</v>
      </c>
      <c r="AS51" s="51">
        <f t="shared" si="63"/>
        <v>0</v>
      </c>
      <c r="AT51" s="51">
        <f t="shared" si="64"/>
        <v>0</v>
      </c>
      <c r="AU51" s="51">
        <f t="shared" si="3"/>
        <v>1348.5</v>
      </c>
      <c r="AV51" s="51">
        <f t="shared" si="4"/>
        <v>0</v>
      </c>
      <c r="AW51" s="51">
        <f t="shared" si="5"/>
        <v>2697</v>
      </c>
      <c r="AX51" s="51">
        <f t="shared" si="6"/>
        <v>0</v>
      </c>
      <c r="AY51" s="51">
        <f t="shared" si="7"/>
        <v>0</v>
      </c>
      <c r="AZ51" s="51">
        <f t="shared" si="45"/>
        <v>0</v>
      </c>
      <c r="BA51" s="52"/>
      <c r="BB51" s="25">
        <v>0</v>
      </c>
    </row>
    <row r="52" ht="15" hidden="1">
      <c r="B52" s="47" t="s">
        <v>44</v>
      </c>
      <c r="C52" s="47" t="s">
        <v>96</v>
      </c>
      <c r="D52" s="47" t="s">
        <v>98</v>
      </c>
      <c r="E52" s="48" t="str">
        <f t="shared" si="9"/>
        <v>0503</v>
      </c>
      <c r="F52" s="47" t="s">
        <v>102</v>
      </c>
      <c r="G52" s="47"/>
      <c r="H52" s="49" t="s">
        <v>53</v>
      </c>
      <c r="I52" s="19"/>
      <c r="J52" s="19"/>
      <c r="K52" s="19"/>
      <c r="L52" s="19"/>
      <c r="M52" s="19"/>
      <c r="N52" s="19"/>
      <c r="O52" s="19">
        <f t="shared" si="48"/>
        <v>0</v>
      </c>
      <c r="P52" s="19">
        <f t="shared" si="49"/>
        <v>0</v>
      </c>
      <c r="Q52" s="19">
        <f t="shared" si="65"/>
        <v>0</v>
      </c>
      <c r="R52" s="19">
        <f t="shared" si="66"/>
        <v>1348.5</v>
      </c>
      <c r="S52" s="19">
        <f t="shared" si="20"/>
        <v>0</v>
      </c>
      <c r="T52" s="19">
        <f t="shared" si="0"/>
        <v>1348.5</v>
      </c>
      <c r="U52" s="19"/>
      <c r="V52" s="19"/>
      <c r="W52" s="19">
        <f t="shared" si="67"/>
        <v>0</v>
      </c>
      <c r="X52" s="19">
        <f t="shared" si="68"/>
        <v>0</v>
      </c>
      <c r="Y52" s="19">
        <f t="shared" si="69"/>
        <v>0</v>
      </c>
      <c r="Z52" s="19">
        <f t="shared" si="70"/>
        <v>1348.5</v>
      </c>
      <c r="AA52" s="19">
        <f t="shared" si="71"/>
        <v>0</v>
      </c>
      <c r="AB52" s="19">
        <f t="shared" si="72"/>
        <v>0</v>
      </c>
      <c r="AC52" s="19">
        <f t="shared" si="73"/>
        <v>0</v>
      </c>
      <c r="AD52" s="19">
        <f t="shared" si="74"/>
        <v>0</v>
      </c>
      <c r="AE52" s="19"/>
      <c r="AF52" s="50">
        <f t="shared" si="50"/>
        <v>0</v>
      </c>
      <c r="AG52" s="50">
        <f t="shared" si="51"/>
        <v>0</v>
      </c>
      <c r="AH52" s="50">
        <f t="shared" si="52"/>
        <v>0</v>
      </c>
      <c r="AI52" s="50">
        <f t="shared" si="53"/>
        <v>0</v>
      </c>
      <c r="AJ52" s="50">
        <f t="shared" si="54"/>
        <v>0</v>
      </c>
      <c r="AK52" s="50">
        <f t="shared" si="55"/>
        <v>0</v>
      </c>
      <c r="AL52" s="50">
        <f t="shared" si="56"/>
        <v>0</v>
      </c>
      <c r="AM52" s="50">
        <f t="shared" si="57"/>
        <v>0</v>
      </c>
      <c r="AN52" s="50">
        <f t="shared" si="58"/>
        <v>0</v>
      </c>
      <c r="AO52" s="51">
        <f t="shared" si="59"/>
        <v>0</v>
      </c>
      <c r="AP52" s="51">
        <f t="shared" si="60"/>
        <v>1348.5</v>
      </c>
      <c r="AQ52" s="51">
        <f t="shared" si="61"/>
        <v>0</v>
      </c>
      <c r="AR52" s="51">
        <f t="shared" si="62"/>
        <v>0</v>
      </c>
      <c r="AS52" s="51">
        <f t="shared" si="63"/>
        <v>0</v>
      </c>
      <c r="AT52" s="51">
        <f t="shared" si="64"/>
        <v>0</v>
      </c>
      <c r="AU52" s="51">
        <f t="shared" si="3"/>
        <v>1348.5</v>
      </c>
      <c r="AV52" s="51">
        <f t="shared" si="4"/>
        <v>0</v>
      </c>
      <c r="AW52" s="51">
        <f t="shared" si="5"/>
        <v>2697</v>
      </c>
      <c r="AX52" s="51">
        <f t="shared" si="6"/>
        <v>0</v>
      </c>
      <c r="AY52" s="51">
        <f t="shared" si="7"/>
        <v>0</v>
      </c>
      <c r="AZ52" s="51">
        <f t="shared" si="45"/>
        <v>0</v>
      </c>
      <c r="BA52" s="52"/>
      <c r="BB52" s="25">
        <v>0</v>
      </c>
    </row>
    <row r="53" ht="30" hidden="1">
      <c r="B53" s="47" t="s">
        <v>44</v>
      </c>
      <c r="C53" s="47" t="s">
        <v>96</v>
      </c>
      <c r="D53" s="47" t="s">
        <v>98</v>
      </c>
      <c r="E53" s="48" t="str">
        <f t="shared" si="9"/>
        <v>0503</v>
      </c>
      <c r="F53" s="47" t="s">
        <v>103</v>
      </c>
      <c r="G53" s="47"/>
      <c r="H53" s="49" t="s">
        <v>104</v>
      </c>
      <c r="I53" s="19"/>
      <c r="J53" s="19"/>
      <c r="K53" s="19"/>
      <c r="L53" s="19"/>
      <c r="M53" s="19"/>
      <c r="N53" s="19"/>
      <c r="O53" s="19">
        <f t="shared" si="48"/>
        <v>0</v>
      </c>
      <c r="P53" s="19">
        <f t="shared" si="49"/>
        <v>0</v>
      </c>
      <c r="Q53" s="19">
        <f t="shared" si="65"/>
        <v>0</v>
      </c>
      <c r="R53" s="19">
        <f t="shared" si="66"/>
        <v>1348.5</v>
      </c>
      <c r="S53" s="19">
        <f t="shared" si="20"/>
        <v>0</v>
      </c>
      <c r="T53" s="19">
        <f t="shared" si="0"/>
        <v>1348.5</v>
      </c>
      <c r="U53" s="19"/>
      <c r="V53" s="19"/>
      <c r="W53" s="19">
        <f t="shared" si="67"/>
        <v>0</v>
      </c>
      <c r="X53" s="19">
        <f t="shared" si="68"/>
        <v>0</v>
      </c>
      <c r="Y53" s="19">
        <f t="shared" si="69"/>
        <v>0</v>
      </c>
      <c r="Z53" s="19">
        <f t="shared" si="70"/>
        <v>1348.5</v>
      </c>
      <c r="AA53" s="19">
        <f t="shared" si="71"/>
        <v>0</v>
      </c>
      <c r="AB53" s="19">
        <f t="shared" si="72"/>
        <v>0</v>
      </c>
      <c r="AC53" s="19">
        <f t="shared" si="73"/>
        <v>0</v>
      </c>
      <c r="AD53" s="19">
        <f t="shared" si="74"/>
        <v>0</v>
      </c>
      <c r="AE53" s="19"/>
      <c r="AF53" s="50">
        <f t="shared" si="50"/>
        <v>0</v>
      </c>
      <c r="AG53" s="50">
        <f t="shared" si="51"/>
        <v>0</v>
      </c>
      <c r="AH53" s="50">
        <f t="shared" si="52"/>
        <v>0</v>
      </c>
      <c r="AI53" s="50">
        <f t="shared" si="53"/>
        <v>0</v>
      </c>
      <c r="AJ53" s="50">
        <f t="shared" si="54"/>
        <v>0</v>
      </c>
      <c r="AK53" s="50">
        <f t="shared" si="55"/>
        <v>0</v>
      </c>
      <c r="AL53" s="50">
        <f t="shared" si="56"/>
        <v>0</v>
      </c>
      <c r="AM53" s="50">
        <f t="shared" si="57"/>
        <v>0</v>
      </c>
      <c r="AN53" s="50">
        <f t="shared" si="58"/>
        <v>0</v>
      </c>
      <c r="AO53" s="15">
        <f t="shared" si="59"/>
        <v>0</v>
      </c>
      <c r="AP53" s="51">
        <f t="shared" si="60"/>
        <v>1348.5</v>
      </c>
      <c r="AQ53" s="51">
        <f t="shared" si="61"/>
        <v>0</v>
      </c>
      <c r="AR53" s="51">
        <f t="shared" si="62"/>
        <v>0</v>
      </c>
      <c r="AS53" s="51">
        <f t="shared" si="63"/>
        <v>0</v>
      </c>
      <c r="AT53" s="51">
        <f t="shared" si="64"/>
        <v>0</v>
      </c>
      <c r="AU53" s="51">
        <f t="shared" si="3"/>
        <v>1348.5</v>
      </c>
      <c r="AV53" s="51">
        <f t="shared" si="4"/>
        <v>0</v>
      </c>
      <c r="AW53" s="51">
        <f t="shared" si="5"/>
        <v>2697</v>
      </c>
      <c r="AX53" s="51">
        <f t="shared" si="6"/>
        <v>0</v>
      </c>
      <c r="AY53" s="51">
        <f t="shared" si="7"/>
        <v>0</v>
      </c>
      <c r="AZ53" s="51">
        <f t="shared" si="45"/>
        <v>0</v>
      </c>
      <c r="BA53" s="52"/>
      <c r="BB53" s="25">
        <v>0</v>
      </c>
    </row>
    <row r="54" ht="45" hidden="1">
      <c r="B54" s="47" t="s">
        <v>44</v>
      </c>
      <c r="C54" s="47" t="s">
        <v>96</v>
      </c>
      <c r="D54" s="47" t="s">
        <v>98</v>
      </c>
      <c r="E54" s="48" t="str">
        <f t="shared" si="9"/>
        <v>0503</v>
      </c>
      <c r="F54" s="47" t="s">
        <v>105</v>
      </c>
      <c r="G54" s="47"/>
      <c r="H54" s="49" t="s">
        <v>106</v>
      </c>
      <c r="I54" s="19"/>
      <c r="J54" s="19"/>
      <c r="K54" s="19"/>
      <c r="L54" s="19"/>
      <c r="M54" s="19"/>
      <c r="N54" s="19"/>
      <c r="O54" s="19">
        <f t="shared" si="48"/>
        <v>0</v>
      </c>
      <c r="P54" s="19">
        <f t="shared" si="49"/>
        <v>0</v>
      </c>
      <c r="Q54" s="19">
        <f t="shared" si="65"/>
        <v>0</v>
      </c>
      <c r="R54" s="19">
        <f t="shared" si="66"/>
        <v>1348.5</v>
      </c>
      <c r="S54" s="19">
        <f t="shared" si="20"/>
        <v>0</v>
      </c>
      <c r="T54" s="19">
        <f t="shared" si="0"/>
        <v>1348.5</v>
      </c>
      <c r="U54" s="19"/>
      <c r="V54" s="19"/>
      <c r="W54" s="19">
        <f t="shared" si="67"/>
        <v>0</v>
      </c>
      <c r="X54" s="19">
        <f t="shared" si="68"/>
        <v>0</v>
      </c>
      <c r="Y54" s="19">
        <f t="shared" si="69"/>
        <v>0</v>
      </c>
      <c r="Z54" s="19">
        <f t="shared" si="70"/>
        <v>1348.5</v>
      </c>
      <c r="AA54" s="19">
        <f t="shared" si="71"/>
        <v>0</v>
      </c>
      <c r="AB54" s="19">
        <f t="shared" si="72"/>
        <v>0</v>
      </c>
      <c r="AC54" s="19">
        <f t="shared" si="73"/>
        <v>0</v>
      </c>
      <c r="AD54" s="19">
        <f t="shared" si="74"/>
        <v>0</v>
      </c>
      <c r="AE54" s="19"/>
      <c r="AF54" s="50">
        <f t="shared" si="50"/>
        <v>0</v>
      </c>
      <c r="AG54" s="50">
        <f t="shared" si="51"/>
        <v>0</v>
      </c>
      <c r="AH54" s="50">
        <f t="shared" si="52"/>
        <v>0</v>
      </c>
      <c r="AI54" s="50">
        <f t="shared" si="53"/>
        <v>0</v>
      </c>
      <c r="AJ54" s="50">
        <f t="shared" si="54"/>
        <v>0</v>
      </c>
      <c r="AK54" s="50">
        <f t="shared" si="55"/>
        <v>0</v>
      </c>
      <c r="AL54" s="50">
        <f t="shared" si="56"/>
        <v>0</v>
      </c>
      <c r="AM54" s="50">
        <f t="shared" si="57"/>
        <v>0</v>
      </c>
      <c r="AN54" s="50">
        <f t="shared" si="58"/>
        <v>0</v>
      </c>
      <c r="AO54" s="51">
        <f t="shared" si="59"/>
        <v>0</v>
      </c>
      <c r="AP54" s="51">
        <f t="shared" si="60"/>
        <v>1348.5</v>
      </c>
      <c r="AQ54" s="51">
        <f t="shared" si="61"/>
        <v>0</v>
      </c>
      <c r="AR54" s="51">
        <f t="shared" si="62"/>
        <v>0</v>
      </c>
      <c r="AS54" s="51">
        <f t="shared" si="63"/>
        <v>0</v>
      </c>
      <c r="AT54" s="51">
        <f t="shared" si="64"/>
        <v>0</v>
      </c>
      <c r="AU54" s="51">
        <f t="shared" si="3"/>
        <v>1348.5</v>
      </c>
      <c r="AV54" s="51">
        <f t="shared" si="4"/>
        <v>0</v>
      </c>
      <c r="AW54" s="51">
        <f t="shared" si="5"/>
        <v>2697</v>
      </c>
      <c r="AX54" s="51">
        <f t="shared" si="6"/>
        <v>0</v>
      </c>
      <c r="AY54" s="51">
        <f t="shared" si="7"/>
        <v>0</v>
      </c>
      <c r="AZ54" s="51">
        <f t="shared" si="45"/>
        <v>0</v>
      </c>
      <c r="BA54" s="52"/>
      <c r="BB54" s="25">
        <v>0</v>
      </c>
    </row>
    <row r="55" ht="30" hidden="1">
      <c r="B55" s="47" t="s">
        <v>44</v>
      </c>
      <c r="C55" s="47" t="s">
        <v>96</v>
      </c>
      <c r="D55" s="47" t="s">
        <v>98</v>
      </c>
      <c r="E55" s="48" t="str">
        <f t="shared" si="9"/>
        <v>0503</v>
      </c>
      <c r="F55" s="47" t="s">
        <v>105</v>
      </c>
      <c r="G55" s="47" t="s">
        <v>58</v>
      </c>
      <c r="H55" s="49" t="s">
        <v>59</v>
      </c>
      <c r="I55" s="19"/>
      <c r="J55" s="19"/>
      <c r="K55" s="19"/>
      <c r="L55" s="19"/>
      <c r="M55" s="19"/>
      <c r="N55" s="19"/>
      <c r="O55" s="19">
        <v>0</v>
      </c>
      <c r="P55" s="19">
        <v>0</v>
      </c>
      <c r="Q55" s="19">
        <v>0</v>
      </c>
      <c r="R55" s="19">
        <v>1348.5</v>
      </c>
      <c r="S55" s="19">
        <f>1348.5-1348.5</f>
        <v>0</v>
      </c>
      <c r="T55" s="19">
        <f t="shared" si="0"/>
        <v>1348.5</v>
      </c>
      <c r="U55" s="19"/>
      <c r="V55" s="19"/>
      <c r="W55" s="19"/>
      <c r="X55" s="19"/>
      <c r="Y55" s="19"/>
      <c r="Z55" s="19">
        <v>1348.5</v>
      </c>
      <c r="AA55" s="19"/>
      <c r="AB55" s="19"/>
      <c r="AC55" s="19"/>
      <c r="AD55" s="19"/>
      <c r="AE55" s="19"/>
      <c r="AF55" s="50">
        <v>0</v>
      </c>
      <c r="AG55" s="50"/>
      <c r="AH55" s="50">
        <v>0</v>
      </c>
      <c r="AI55" s="50">
        <v>0</v>
      </c>
      <c r="AJ55" s="50">
        <v>0</v>
      </c>
      <c r="AK55" s="50">
        <v>0</v>
      </c>
      <c r="AL55" s="50">
        <v>0</v>
      </c>
      <c r="AM55" s="50">
        <v>0</v>
      </c>
      <c r="AN55" s="50">
        <v>0</v>
      </c>
      <c r="AO55" s="15">
        <v>0</v>
      </c>
      <c r="AP55" s="51">
        <v>1348.5</v>
      </c>
      <c r="AQ55" s="51">
        <v>0</v>
      </c>
      <c r="AR55" s="51">
        <v>0</v>
      </c>
      <c r="AS55" s="51">
        <v>0</v>
      </c>
      <c r="AT55" s="51">
        <v>0</v>
      </c>
      <c r="AU55" s="51">
        <f t="shared" si="3"/>
        <v>1348.5</v>
      </c>
      <c r="AV55" s="51">
        <f t="shared" si="4"/>
        <v>0</v>
      </c>
      <c r="AW55" s="51">
        <f t="shared" si="5"/>
        <v>2697</v>
      </c>
      <c r="AX55" s="51">
        <f t="shared" si="6"/>
        <v>0</v>
      </c>
      <c r="AY55" s="51">
        <f t="shared" si="7"/>
        <v>0</v>
      </c>
      <c r="AZ55" s="51"/>
      <c r="BA55" s="52"/>
      <c r="BB55" s="53">
        <v>0</v>
      </c>
    </row>
    <row r="56" s="30" customFormat="1" ht="15">
      <c r="B56" s="31" t="s">
        <v>44</v>
      </c>
      <c r="C56" s="31" t="s">
        <v>107</v>
      </c>
      <c r="D56" s="31"/>
      <c r="E56" s="32" t="str">
        <f t="shared" si="9"/>
        <v>08</v>
      </c>
      <c r="F56" s="31"/>
      <c r="G56" s="31"/>
      <c r="H56" s="33" t="s">
        <v>108</v>
      </c>
      <c r="I56" s="34">
        <f t="shared" si="10"/>
        <v>260000</v>
      </c>
      <c r="J56" s="34">
        <f t="shared" si="11"/>
        <v>0</v>
      </c>
      <c r="K56" s="34">
        <f t="shared" si="12"/>
        <v>0</v>
      </c>
      <c r="L56" s="34">
        <f t="shared" si="13"/>
        <v>0</v>
      </c>
      <c r="M56" s="34">
        <f t="shared" si="14"/>
        <v>0</v>
      </c>
      <c r="N56" s="34">
        <f t="shared" si="15"/>
        <v>0</v>
      </c>
      <c r="O56" s="34">
        <f t="shared" si="48"/>
        <v>0</v>
      </c>
      <c r="P56" s="34">
        <f t="shared" si="49"/>
        <v>0</v>
      </c>
      <c r="Q56" s="34">
        <f t="shared" si="65"/>
        <v>0</v>
      </c>
      <c r="R56" s="34">
        <f t="shared" si="66"/>
        <v>0</v>
      </c>
      <c r="S56" s="34">
        <f t="shared" ref="S56:S61" si="75">S57</f>
        <v>0</v>
      </c>
      <c r="T56" s="34">
        <f t="shared" si="0"/>
        <v>260000</v>
      </c>
      <c r="U56" s="34">
        <f t="shared" ref="U56:U99" si="76">J56+M56</f>
        <v>0</v>
      </c>
      <c r="V56" s="34">
        <f t="shared" ref="V56:V99" si="77">K56+N56</f>
        <v>0</v>
      </c>
      <c r="W56" s="34">
        <f t="shared" si="67"/>
        <v>0</v>
      </c>
      <c r="X56" s="34">
        <f t="shared" si="68"/>
        <v>0</v>
      </c>
      <c r="Y56" s="34">
        <f t="shared" si="69"/>
        <v>0</v>
      </c>
      <c r="Z56" s="34">
        <f t="shared" si="70"/>
        <v>0</v>
      </c>
      <c r="AA56" s="34">
        <f t="shared" si="71"/>
        <v>0</v>
      </c>
      <c r="AB56" s="34">
        <f t="shared" si="72"/>
        <v>0</v>
      </c>
      <c r="AC56" s="34">
        <f t="shared" si="73"/>
        <v>0</v>
      </c>
      <c r="AD56" s="34">
        <f t="shared" si="74"/>
        <v>0</v>
      </c>
      <c r="AE56" s="34">
        <f t="shared" ref="AE56:AE61" si="78">AE57</f>
        <v>0</v>
      </c>
      <c r="AF56" s="35">
        <f t="shared" si="50"/>
        <v>260000</v>
      </c>
      <c r="AG56" s="35">
        <f t="shared" si="51"/>
        <v>0</v>
      </c>
      <c r="AH56" s="35">
        <f t="shared" si="52"/>
        <v>0</v>
      </c>
      <c r="AI56" s="35">
        <f t="shared" si="53"/>
        <v>0</v>
      </c>
      <c r="AJ56" s="35">
        <f t="shared" si="54"/>
        <v>260000</v>
      </c>
      <c r="AK56" s="35">
        <f t="shared" si="55"/>
        <v>0</v>
      </c>
      <c r="AL56" s="35">
        <f t="shared" si="56"/>
        <v>0</v>
      </c>
      <c r="AM56" s="35">
        <f t="shared" si="57"/>
        <v>0</v>
      </c>
      <c r="AN56" s="35">
        <f t="shared" si="58"/>
        <v>0</v>
      </c>
      <c r="AO56" s="36">
        <f t="shared" si="59"/>
        <v>0</v>
      </c>
      <c r="AP56" s="36">
        <f t="shared" si="60"/>
        <v>260000</v>
      </c>
      <c r="AQ56" s="36">
        <f t="shared" si="61"/>
        <v>0</v>
      </c>
      <c r="AR56" s="36">
        <f t="shared" si="62"/>
        <v>0</v>
      </c>
      <c r="AS56" s="36">
        <f t="shared" si="63"/>
        <v>0</v>
      </c>
      <c r="AT56" s="36">
        <f t="shared" si="64"/>
        <v>0</v>
      </c>
      <c r="AU56" s="36">
        <f t="shared" si="3"/>
        <v>260000</v>
      </c>
      <c r="AV56" s="36">
        <f t="shared" si="4"/>
        <v>0</v>
      </c>
      <c r="AW56" s="36">
        <f t="shared" si="5"/>
        <v>260000</v>
      </c>
      <c r="AX56" s="36">
        <f t="shared" si="6"/>
        <v>0</v>
      </c>
      <c r="AY56" s="36">
        <f t="shared" si="7"/>
        <v>0</v>
      </c>
      <c r="AZ56" s="36">
        <f t="shared" si="45"/>
        <v>0</v>
      </c>
      <c r="BA56" s="37">
        <f t="shared" si="8"/>
        <v>0</v>
      </c>
      <c r="BB56" s="25"/>
    </row>
    <row r="57" s="39" customFormat="1" ht="15">
      <c r="B57" s="40" t="s">
        <v>44</v>
      </c>
      <c r="C57" s="40" t="s">
        <v>107</v>
      </c>
      <c r="D57" s="40" t="s">
        <v>46</v>
      </c>
      <c r="E57" s="38" t="str">
        <f t="shared" si="9"/>
        <v>0801</v>
      </c>
      <c r="F57" s="40"/>
      <c r="G57" s="40"/>
      <c r="H57" s="41" t="s">
        <v>109</v>
      </c>
      <c r="I57" s="42">
        <f t="shared" si="10"/>
        <v>260000</v>
      </c>
      <c r="J57" s="42">
        <f t="shared" si="11"/>
        <v>0</v>
      </c>
      <c r="K57" s="42">
        <f t="shared" si="12"/>
        <v>0</v>
      </c>
      <c r="L57" s="42">
        <f t="shared" si="13"/>
        <v>0</v>
      </c>
      <c r="M57" s="42">
        <f t="shared" si="14"/>
        <v>0</v>
      </c>
      <c r="N57" s="42">
        <f t="shared" si="15"/>
        <v>0</v>
      </c>
      <c r="O57" s="42">
        <f t="shared" si="48"/>
        <v>0</v>
      </c>
      <c r="P57" s="42">
        <f t="shared" si="49"/>
        <v>0</v>
      </c>
      <c r="Q57" s="42">
        <f t="shared" si="65"/>
        <v>0</v>
      </c>
      <c r="R57" s="42">
        <f t="shared" si="66"/>
        <v>0</v>
      </c>
      <c r="S57" s="42">
        <f t="shared" si="75"/>
        <v>0</v>
      </c>
      <c r="T57" s="42">
        <f t="shared" si="0"/>
        <v>260000</v>
      </c>
      <c r="U57" s="42">
        <f t="shared" si="76"/>
        <v>0</v>
      </c>
      <c r="V57" s="42">
        <f t="shared" si="77"/>
        <v>0</v>
      </c>
      <c r="W57" s="42">
        <f t="shared" si="67"/>
        <v>0</v>
      </c>
      <c r="X57" s="42">
        <f t="shared" si="68"/>
        <v>0</v>
      </c>
      <c r="Y57" s="42">
        <f t="shared" si="69"/>
        <v>0</v>
      </c>
      <c r="Z57" s="42">
        <f t="shared" si="70"/>
        <v>0</v>
      </c>
      <c r="AA57" s="42">
        <f t="shared" si="71"/>
        <v>0</v>
      </c>
      <c r="AB57" s="42">
        <f t="shared" si="72"/>
        <v>0</v>
      </c>
      <c r="AC57" s="42">
        <f t="shared" si="73"/>
        <v>0</v>
      </c>
      <c r="AD57" s="42">
        <f t="shared" si="74"/>
        <v>0</v>
      </c>
      <c r="AE57" s="42">
        <f t="shared" si="78"/>
        <v>0</v>
      </c>
      <c r="AF57" s="43">
        <f t="shared" si="50"/>
        <v>260000</v>
      </c>
      <c r="AG57" s="43">
        <f t="shared" si="51"/>
        <v>0</v>
      </c>
      <c r="AH57" s="43">
        <f t="shared" si="52"/>
        <v>0</v>
      </c>
      <c r="AI57" s="43">
        <f t="shared" si="53"/>
        <v>0</v>
      </c>
      <c r="AJ57" s="43">
        <f t="shared" si="54"/>
        <v>260000</v>
      </c>
      <c r="AK57" s="43">
        <f t="shared" si="55"/>
        <v>0</v>
      </c>
      <c r="AL57" s="43">
        <f t="shared" si="56"/>
        <v>0</v>
      </c>
      <c r="AM57" s="43">
        <f t="shared" si="57"/>
        <v>0</v>
      </c>
      <c r="AN57" s="43">
        <f t="shared" si="58"/>
        <v>0</v>
      </c>
      <c r="AO57" s="44">
        <f t="shared" si="59"/>
        <v>0</v>
      </c>
      <c r="AP57" s="45">
        <f t="shared" si="60"/>
        <v>260000</v>
      </c>
      <c r="AQ57" s="45">
        <f t="shared" si="61"/>
        <v>0</v>
      </c>
      <c r="AR57" s="45">
        <f t="shared" si="62"/>
        <v>0</v>
      </c>
      <c r="AS57" s="45">
        <f t="shared" si="63"/>
        <v>0</v>
      </c>
      <c r="AT57" s="45">
        <f t="shared" si="64"/>
        <v>0</v>
      </c>
      <c r="AU57" s="45">
        <f t="shared" si="3"/>
        <v>260000</v>
      </c>
      <c r="AV57" s="45">
        <f t="shared" si="4"/>
        <v>0</v>
      </c>
      <c r="AW57" s="45">
        <f t="shared" si="5"/>
        <v>260000</v>
      </c>
      <c r="AX57" s="45">
        <f t="shared" si="6"/>
        <v>0</v>
      </c>
      <c r="AY57" s="45">
        <f t="shared" si="7"/>
        <v>0</v>
      </c>
      <c r="AZ57" s="45">
        <f t="shared" si="45"/>
        <v>0</v>
      </c>
      <c r="BA57" s="46">
        <f t="shared" si="8"/>
        <v>0</v>
      </c>
      <c r="BB57" s="25"/>
    </row>
    <row r="58" ht="30">
      <c r="B58" s="47" t="s">
        <v>44</v>
      </c>
      <c r="C58" s="47" t="s">
        <v>107</v>
      </c>
      <c r="D58" s="47" t="s">
        <v>46</v>
      </c>
      <c r="E58" s="48" t="str">
        <f t="shared" si="9"/>
        <v>0801</v>
      </c>
      <c r="F58" s="47" t="s">
        <v>110</v>
      </c>
      <c r="G58" s="47"/>
      <c r="H58" s="49" t="s">
        <v>111</v>
      </c>
      <c r="I58" s="19">
        <f t="shared" si="10"/>
        <v>260000</v>
      </c>
      <c r="J58" s="19">
        <f t="shared" si="11"/>
        <v>0</v>
      </c>
      <c r="K58" s="19">
        <f t="shared" si="12"/>
        <v>0</v>
      </c>
      <c r="L58" s="19">
        <f t="shared" si="13"/>
        <v>0</v>
      </c>
      <c r="M58" s="19">
        <f t="shared" si="14"/>
        <v>0</v>
      </c>
      <c r="N58" s="19">
        <f t="shared" si="15"/>
        <v>0</v>
      </c>
      <c r="O58" s="19">
        <f t="shared" si="48"/>
        <v>0</v>
      </c>
      <c r="P58" s="19">
        <f t="shared" si="49"/>
        <v>0</v>
      </c>
      <c r="Q58" s="19">
        <f t="shared" si="65"/>
        <v>0</v>
      </c>
      <c r="R58" s="19">
        <f t="shared" si="66"/>
        <v>0</v>
      </c>
      <c r="S58" s="19">
        <f t="shared" si="75"/>
        <v>0</v>
      </c>
      <c r="T58" s="19">
        <f t="shared" si="0"/>
        <v>260000</v>
      </c>
      <c r="U58" s="19">
        <f t="shared" si="76"/>
        <v>0</v>
      </c>
      <c r="V58" s="19">
        <f t="shared" si="77"/>
        <v>0</v>
      </c>
      <c r="W58" s="19">
        <f t="shared" si="67"/>
        <v>0</v>
      </c>
      <c r="X58" s="19">
        <f t="shared" si="68"/>
        <v>0</v>
      </c>
      <c r="Y58" s="19">
        <f t="shared" si="69"/>
        <v>0</v>
      </c>
      <c r="Z58" s="19">
        <f t="shared" si="70"/>
        <v>0</v>
      </c>
      <c r="AA58" s="19">
        <f t="shared" si="71"/>
        <v>0</v>
      </c>
      <c r="AB58" s="19">
        <f t="shared" si="72"/>
        <v>0</v>
      </c>
      <c r="AC58" s="19">
        <f t="shared" si="73"/>
        <v>0</v>
      </c>
      <c r="AD58" s="19">
        <f t="shared" si="74"/>
        <v>0</v>
      </c>
      <c r="AE58" s="19">
        <f t="shared" si="78"/>
        <v>0</v>
      </c>
      <c r="AF58" s="50">
        <f t="shared" si="50"/>
        <v>260000</v>
      </c>
      <c r="AG58" s="50">
        <f t="shared" si="51"/>
        <v>0</v>
      </c>
      <c r="AH58" s="50">
        <f t="shared" si="52"/>
        <v>0</v>
      </c>
      <c r="AI58" s="50">
        <f t="shared" si="53"/>
        <v>0</v>
      </c>
      <c r="AJ58" s="50">
        <f t="shared" si="54"/>
        <v>260000</v>
      </c>
      <c r="AK58" s="50">
        <f t="shared" si="55"/>
        <v>0</v>
      </c>
      <c r="AL58" s="50">
        <f t="shared" si="56"/>
        <v>0</v>
      </c>
      <c r="AM58" s="50">
        <f t="shared" si="57"/>
        <v>0</v>
      </c>
      <c r="AN58" s="50">
        <f t="shared" si="58"/>
        <v>0</v>
      </c>
      <c r="AO58" s="51">
        <f t="shared" si="59"/>
        <v>0</v>
      </c>
      <c r="AP58" s="51">
        <f t="shared" si="60"/>
        <v>260000</v>
      </c>
      <c r="AQ58" s="51">
        <f t="shared" si="61"/>
        <v>0</v>
      </c>
      <c r="AR58" s="51">
        <f t="shared" si="62"/>
        <v>0</v>
      </c>
      <c r="AS58" s="51">
        <f t="shared" si="63"/>
        <v>0</v>
      </c>
      <c r="AT58" s="51">
        <f t="shared" si="64"/>
        <v>0</v>
      </c>
      <c r="AU58" s="51">
        <f t="shared" si="3"/>
        <v>260000</v>
      </c>
      <c r="AV58" s="51">
        <f t="shared" si="4"/>
        <v>0</v>
      </c>
      <c r="AW58" s="51">
        <f t="shared" si="5"/>
        <v>260000</v>
      </c>
      <c r="AX58" s="51">
        <f t="shared" si="6"/>
        <v>0</v>
      </c>
      <c r="AY58" s="51">
        <f t="shared" si="7"/>
        <v>0</v>
      </c>
      <c r="AZ58" s="51">
        <f t="shared" si="45"/>
        <v>0</v>
      </c>
      <c r="BA58" s="52">
        <f t="shared" si="8"/>
        <v>0</v>
      </c>
      <c r="BB58" s="25"/>
    </row>
    <row r="59" ht="15">
      <c r="B59" s="47" t="s">
        <v>44</v>
      </c>
      <c r="C59" s="47" t="s">
        <v>107</v>
      </c>
      <c r="D59" s="47" t="s">
        <v>46</v>
      </c>
      <c r="E59" s="48" t="str">
        <f t="shared" si="9"/>
        <v>0801</v>
      </c>
      <c r="F59" s="47" t="s">
        <v>112</v>
      </c>
      <c r="G59" s="48"/>
      <c r="H59" s="49" t="s">
        <v>113</v>
      </c>
      <c r="I59" s="19">
        <f t="shared" si="10"/>
        <v>260000</v>
      </c>
      <c r="J59" s="19">
        <f t="shared" si="11"/>
        <v>0</v>
      </c>
      <c r="K59" s="19">
        <f t="shared" si="12"/>
        <v>0</v>
      </c>
      <c r="L59" s="19">
        <f t="shared" si="13"/>
        <v>0</v>
      </c>
      <c r="M59" s="19">
        <f t="shared" si="14"/>
        <v>0</v>
      </c>
      <c r="N59" s="19">
        <f t="shared" si="15"/>
        <v>0</v>
      </c>
      <c r="O59" s="19">
        <f t="shared" si="48"/>
        <v>0</v>
      </c>
      <c r="P59" s="19">
        <f t="shared" si="49"/>
        <v>0</v>
      </c>
      <c r="Q59" s="19">
        <f t="shared" si="65"/>
        <v>0</v>
      </c>
      <c r="R59" s="19">
        <f t="shared" si="66"/>
        <v>0</v>
      </c>
      <c r="S59" s="19">
        <f t="shared" si="75"/>
        <v>0</v>
      </c>
      <c r="T59" s="19">
        <f t="shared" si="0"/>
        <v>260000</v>
      </c>
      <c r="U59" s="19">
        <f t="shared" si="76"/>
        <v>0</v>
      </c>
      <c r="V59" s="19">
        <f t="shared" si="77"/>
        <v>0</v>
      </c>
      <c r="W59" s="19">
        <f t="shared" si="67"/>
        <v>0</v>
      </c>
      <c r="X59" s="19">
        <f t="shared" si="68"/>
        <v>0</v>
      </c>
      <c r="Y59" s="19">
        <f t="shared" si="69"/>
        <v>0</v>
      </c>
      <c r="Z59" s="19">
        <f t="shared" si="70"/>
        <v>0</v>
      </c>
      <c r="AA59" s="19">
        <f t="shared" si="71"/>
        <v>0</v>
      </c>
      <c r="AB59" s="19">
        <f t="shared" si="72"/>
        <v>0</v>
      </c>
      <c r="AC59" s="19">
        <f t="shared" si="73"/>
        <v>0</v>
      </c>
      <c r="AD59" s="19">
        <f t="shared" si="74"/>
        <v>0</v>
      </c>
      <c r="AE59" s="19">
        <f t="shared" si="78"/>
        <v>0</v>
      </c>
      <c r="AF59" s="50">
        <f t="shared" si="50"/>
        <v>260000</v>
      </c>
      <c r="AG59" s="50">
        <f t="shared" si="51"/>
        <v>0</v>
      </c>
      <c r="AH59" s="50">
        <f t="shared" si="52"/>
        <v>0</v>
      </c>
      <c r="AI59" s="50">
        <f t="shared" si="53"/>
        <v>0</v>
      </c>
      <c r="AJ59" s="50">
        <f t="shared" si="54"/>
        <v>260000</v>
      </c>
      <c r="AK59" s="50">
        <f t="shared" si="55"/>
        <v>0</v>
      </c>
      <c r="AL59" s="50">
        <f t="shared" si="56"/>
        <v>0</v>
      </c>
      <c r="AM59" s="50">
        <f t="shared" si="57"/>
        <v>0</v>
      </c>
      <c r="AN59" s="50">
        <f t="shared" si="58"/>
        <v>0</v>
      </c>
      <c r="AO59" s="15">
        <f t="shared" si="59"/>
        <v>0</v>
      </c>
      <c r="AP59" s="51">
        <f t="shared" si="60"/>
        <v>260000</v>
      </c>
      <c r="AQ59" s="51">
        <f t="shared" si="61"/>
        <v>0</v>
      </c>
      <c r="AR59" s="51">
        <f t="shared" si="62"/>
        <v>0</v>
      </c>
      <c r="AS59" s="51">
        <f t="shared" si="63"/>
        <v>0</v>
      </c>
      <c r="AT59" s="51">
        <f t="shared" si="64"/>
        <v>0</v>
      </c>
      <c r="AU59" s="51">
        <f t="shared" si="3"/>
        <v>260000</v>
      </c>
      <c r="AV59" s="51">
        <f t="shared" si="4"/>
        <v>0</v>
      </c>
      <c r="AW59" s="51">
        <f t="shared" si="5"/>
        <v>260000</v>
      </c>
      <c r="AX59" s="51">
        <f t="shared" si="6"/>
        <v>0</v>
      </c>
      <c r="AY59" s="51">
        <f t="shared" si="7"/>
        <v>0</v>
      </c>
      <c r="AZ59" s="51">
        <f t="shared" si="45"/>
        <v>0</v>
      </c>
      <c r="BA59" s="52">
        <f t="shared" si="8"/>
        <v>0</v>
      </c>
      <c r="BB59" s="25"/>
    </row>
    <row r="60" ht="60">
      <c r="B60" s="47" t="s">
        <v>44</v>
      </c>
      <c r="C60" s="47" t="s">
        <v>107</v>
      </c>
      <c r="D60" s="47" t="s">
        <v>46</v>
      </c>
      <c r="E60" s="48" t="str">
        <f t="shared" si="9"/>
        <v>0801</v>
      </c>
      <c r="F60" s="47" t="s">
        <v>114</v>
      </c>
      <c r="G60" s="48"/>
      <c r="H60" s="49" t="s">
        <v>115</v>
      </c>
      <c r="I60" s="19">
        <f t="shared" si="10"/>
        <v>260000</v>
      </c>
      <c r="J60" s="19">
        <f t="shared" si="11"/>
        <v>0</v>
      </c>
      <c r="K60" s="19">
        <f t="shared" si="12"/>
        <v>0</v>
      </c>
      <c r="L60" s="19">
        <f t="shared" si="13"/>
        <v>0</v>
      </c>
      <c r="M60" s="19">
        <f t="shared" si="14"/>
        <v>0</v>
      </c>
      <c r="N60" s="19">
        <f t="shared" si="15"/>
        <v>0</v>
      </c>
      <c r="O60" s="19">
        <f t="shared" si="48"/>
        <v>0</v>
      </c>
      <c r="P60" s="19">
        <f t="shared" si="49"/>
        <v>0</v>
      </c>
      <c r="Q60" s="19">
        <f t="shared" si="65"/>
        <v>0</v>
      </c>
      <c r="R60" s="19">
        <f t="shared" si="66"/>
        <v>0</v>
      </c>
      <c r="S60" s="19">
        <f t="shared" si="75"/>
        <v>0</v>
      </c>
      <c r="T60" s="19">
        <f t="shared" si="0"/>
        <v>260000</v>
      </c>
      <c r="U60" s="19">
        <f t="shared" si="76"/>
        <v>0</v>
      </c>
      <c r="V60" s="19">
        <f t="shared" si="77"/>
        <v>0</v>
      </c>
      <c r="W60" s="19">
        <f t="shared" si="67"/>
        <v>0</v>
      </c>
      <c r="X60" s="19">
        <f t="shared" si="68"/>
        <v>0</v>
      </c>
      <c r="Y60" s="19">
        <f t="shared" si="69"/>
        <v>0</v>
      </c>
      <c r="Z60" s="19">
        <f t="shared" si="70"/>
        <v>0</v>
      </c>
      <c r="AA60" s="19">
        <f t="shared" si="71"/>
        <v>0</v>
      </c>
      <c r="AB60" s="19">
        <f t="shared" si="72"/>
        <v>0</v>
      </c>
      <c r="AC60" s="19">
        <f t="shared" si="73"/>
        <v>0</v>
      </c>
      <c r="AD60" s="19">
        <f t="shared" si="74"/>
        <v>0</v>
      </c>
      <c r="AE60" s="19">
        <f t="shared" si="78"/>
        <v>0</v>
      </c>
      <c r="AF60" s="50">
        <f t="shared" si="50"/>
        <v>260000</v>
      </c>
      <c r="AG60" s="50">
        <f t="shared" si="51"/>
        <v>0</v>
      </c>
      <c r="AH60" s="50">
        <f t="shared" si="52"/>
        <v>0</v>
      </c>
      <c r="AI60" s="50">
        <f t="shared" si="53"/>
        <v>0</v>
      </c>
      <c r="AJ60" s="50">
        <f t="shared" si="54"/>
        <v>260000</v>
      </c>
      <c r="AK60" s="50">
        <f t="shared" si="55"/>
        <v>0</v>
      </c>
      <c r="AL60" s="50">
        <f t="shared" si="56"/>
        <v>0</v>
      </c>
      <c r="AM60" s="50">
        <f t="shared" si="57"/>
        <v>0</v>
      </c>
      <c r="AN60" s="50">
        <f t="shared" si="58"/>
        <v>0</v>
      </c>
      <c r="AO60" s="51">
        <f t="shared" si="59"/>
        <v>0</v>
      </c>
      <c r="AP60" s="51">
        <f t="shared" si="60"/>
        <v>260000</v>
      </c>
      <c r="AQ60" s="51">
        <f t="shared" si="61"/>
        <v>0</v>
      </c>
      <c r="AR60" s="51">
        <f t="shared" si="62"/>
        <v>0</v>
      </c>
      <c r="AS60" s="51">
        <f t="shared" si="63"/>
        <v>0</v>
      </c>
      <c r="AT60" s="51">
        <f t="shared" si="64"/>
        <v>0</v>
      </c>
      <c r="AU60" s="51">
        <f t="shared" si="3"/>
        <v>260000</v>
      </c>
      <c r="AV60" s="51">
        <f t="shared" si="4"/>
        <v>0</v>
      </c>
      <c r="AW60" s="51">
        <f t="shared" si="5"/>
        <v>260000</v>
      </c>
      <c r="AX60" s="51">
        <f t="shared" si="6"/>
        <v>0</v>
      </c>
      <c r="AY60" s="51">
        <f t="shared" si="7"/>
        <v>0</v>
      </c>
      <c r="AZ60" s="51">
        <f t="shared" si="45"/>
        <v>0</v>
      </c>
      <c r="BA60" s="52">
        <f t="shared" si="8"/>
        <v>0</v>
      </c>
      <c r="BB60" s="25"/>
    </row>
    <row r="61" ht="30">
      <c r="B61" s="47" t="s">
        <v>44</v>
      </c>
      <c r="C61" s="47" t="s">
        <v>107</v>
      </c>
      <c r="D61" s="47" t="s">
        <v>46</v>
      </c>
      <c r="E61" s="48" t="str">
        <f t="shared" si="9"/>
        <v>0801</v>
      </c>
      <c r="F61" s="47" t="s">
        <v>116</v>
      </c>
      <c r="G61" s="48"/>
      <c r="H61" s="49" t="s">
        <v>117</v>
      </c>
      <c r="I61" s="19">
        <f t="shared" si="10"/>
        <v>260000</v>
      </c>
      <c r="J61" s="19">
        <f t="shared" si="11"/>
        <v>0</v>
      </c>
      <c r="K61" s="19">
        <f t="shared" si="12"/>
        <v>0</v>
      </c>
      <c r="L61" s="19">
        <f t="shared" si="13"/>
        <v>0</v>
      </c>
      <c r="M61" s="19">
        <f t="shared" si="14"/>
        <v>0</v>
      </c>
      <c r="N61" s="19">
        <f t="shared" si="15"/>
        <v>0</v>
      </c>
      <c r="O61" s="19">
        <f t="shared" si="48"/>
        <v>0</v>
      </c>
      <c r="P61" s="19">
        <f t="shared" si="49"/>
        <v>0</v>
      </c>
      <c r="Q61" s="19">
        <f t="shared" si="65"/>
        <v>0</v>
      </c>
      <c r="R61" s="19">
        <f t="shared" si="66"/>
        <v>0</v>
      </c>
      <c r="S61" s="19">
        <f t="shared" si="75"/>
        <v>0</v>
      </c>
      <c r="T61" s="19">
        <f t="shared" si="0"/>
        <v>260000</v>
      </c>
      <c r="U61" s="19">
        <f t="shared" si="76"/>
        <v>0</v>
      </c>
      <c r="V61" s="19">
        <f t="shared" si="77"/>
        <v>0</v>
      </c>
      <c r="W61" s="19">
        <f t="shared" si="67"/>
        <v>0</v>
      </c>
      <c r="X61" s="19">
        <f t="shared" si="68"/>
        <v>0</v>
      </c>
      <c r="Y61" s="19">
        <f t="shared" si="69"/>
        <v>0</v>
      </c>
      <c r="Z61" s="19">
        <f t="shared" si="70"/>
        <v>0</v>
      </c>
      <c r="AA61" s="19">
        <f t="shared" si="71"/>
        <v>0</v>
      </c>
      <c r="AB61" s="19">
        <f t="shared" si="72"/>
        <v>0</v>
      </c>
      <c r="AC61" s="19">
        <f t="shared" si="73"/>
        <v>0</v>
      </c>
      <c r="AD61" s="19">
        <f t="shared" si="74"/>
        <v>0</v>
      </c>
      <c r="AE61" s="19">
        <f t="shared" si="78"/>
        <v>0</v>
      </c>
      <c r="AF61" s="50">
        <f t="shared" si="50"/>
        <v>260000</v>
      </c>
      <c r="AG61" s="50">
        <f t="shared" si="51"/>
        <v>0</v>
      </c>
      <c r="AH61" s="50">
        <f t="shared" si="52"/>
        <v>0</v>
      </c>
      <c r="AI61" s="50">
        <f t="shared" si="53"/>
        <v>0</v>
      </c>
      <c r="AJ61" s="50">
        <f t="shared" si="54"/>
        <v>260000</v>
      </c>
      <c r="AK61" s="50">
        <f t="shared" si="55"/>
        <v>0</v>
      </c>
      <c r="AL61" s="50">
        <f t="shared" si="56"/>
        <v>0</v>
      </c>
      <c r="AM61" s="50">
        <f t="shared" si="57"/>
        <v>0</v>
      </c>
      <c r="AN61" s="50">
        <f t="shared" si="58"/>
        <v>0</v>
      </c>
      <c r="AO61" s="15">
        <f t="shared" si="59"/>
        <v>0</v>
      </c>
      <c r="AP61" s="51">
        <f t="shared" si="60"/>
        <v>260000</v>
      </c>
      <c r="AQ61" s="51">
        <f t="shared" si="61"/>
        <v>0</v>
      </c>
      <c r="AR61" s="51">
        <f t="shared" si="62"/>
        <v>0</v>
      </c>
      <c r="AS61" s="51">
        <f t="shared" si="63"/>
        <v>0</v>
      </c>
      <c r="AT61" s="51">
        <f t="shared" si="64"/>
        <v>0</v>
      </c>
      <c r="AU61" s="51">
        <f t="shared" si="3"/>
        <v>260000</v>
      </c>
      <c r="AV61" s="51">
        <f t="shared" si="4"/>
        <v>0</v>
      </c>
      <c r="AW61" s="51">
        <f t="shared" si="5"/>
        <v>260000</v>
      </c>
      <c r="AX61" s="51">
        <f t="shared" si="6"/>
        <v>0</v>
      </c>
      <c r="AY61" s="51">
        <f t="shared" si="7"/>
        <v>0</v>
      </c>
      <c r="AZ61" s="51">
        <f t="shared" si="45"/>
        <v>0</v>
      </c>
      <c r="BA61" s="52">
        <f t="shared" si="8"/>
        <v>0</v>
      </c>
      <c r="BB61" s="25"/>
    </row>
    <row r="62" ht="30">
      <c r="B62" s="47" t="s">
        <v>44</v>
      </c>
      <c r="C62" s="47" t="s">
        <v>107</v>
      </c>
      <c r="D62" s="47" t="s">
        <v>46</v>
      </c>
      <c r="E62" s="48" t="str">
        <f t="shared" si="9"/>
        <v>0801</v>
      </c>
      <c r="F62" s="47" t="s">
        <v>116</v>
      </c>
      <c r="G62" s="47" t="s">
        <v>118</v>
      </c>
      <c r="H62" s="49" t="s">
        <v>119</v>
      </c>
      <c r="I62" s="19">
        <v>260000</v>
      </c>
      <c r="J62" s="19">
        <v>0</v>
      </c>
      <c r="K62" s="19">
        <v>0</v>
      </c>
      <c r="L62" s="19"/>
      <c r="M62" s="19"/>
      <c r="N62" s="19"/>
      <c r="O62" s="19">
        <v>0</v>
      </c>
      <c r="P62" s="19">
        <v>0</v>
      </c>
      <c r="Q62" s="19">
        <v>0</v>
      </c>
      <c r="R62" s="19">
        <v>0</v>
      </c>
      <c r="S62" s="19"/>
      <c r="T62" s="19">
        <f t="shared" si="0"/>
        <v>260000</v>
      </c>
      <c r="U62" s="19">
        <f t="shared" si="76"/>
        <v>0</v>
      </c>
      <c r="V62" s="19">
        <f t="shared" si="77"/>
        <v>0</v>
      </c>
      <c r="W62" s="19"/>
      <c r="X62" s="19"/>
      <c r="Y62" s="19"/>
      <c r="Z62" s="19"/>
      <c r="AA62" s="19"/>
      <c r="AB62" s="19"/>
      <c r="AC62" s="19"/>
      <c r="AD62" s="19"/>
      <c r="AE62" s="19"/>
      <c r="AF62" s="50">
        <v>260000</v>
      </c>
      <c r="AG62" s="50"/>
      <c r="AH62" s="50">
        <v>0</v>
      </c>
      <c r="AI62" s="50">
        <v>0</v>
      </c>
      <c r="AJ62" s="50">
        <f>AF62</f>
        <v>260000</v>
      </c>
      <c r="AK62" s="50">
        <f>AG62</f>
        <v>0</v>
      </c>
      <c r="AL62" s="50">
        <v>0</v>
      </c>
      <c r="AM62" s="50">
        <v>0</v>
      </c>
      <c r="AN62" s="50">
        <f>AL62</f>
        <v>0</v>
      </c>
      <c r="AO62" s="51">
        <v>0</v>
      </c>
      <c r="AP62" s="51">
        <v>260000</v>
      </c>
      <c r="AQ62" s="51">
        <v>0</v>
      </c>
      <c r="AR62" s="51">
        <v>0</v>
      </c>
      <c r="AS62" s="51">
        <v>0</v>
      </c>
      <c r="AT62" s="51">
        <v>0</v>
      </c>
      <c r="AU62" s="51">
        <f t="shared" si="3"/>
        <v>260000</v>
      </c>
      <c r="AV62" s="51">
        <f t="shared" si="4"/>
        <v>0</v>
      </c>
      <c r="AW62" s="51">
        <f t="shared" si="5"/>
        <v>260000</v>
      </c>
      <c r="AX62" s="51">
        <f t="shared" si="6"/>
        <v>0</v>
      </c>
      <c r="AY62" s="51">
        <f t="shared" si="7"/>
        <v>0</v>
      </c>
      <c r="AZ62" s="51"/>
      <c r="BA62" s="52">
        <f t="shared" si="8"/>
        <v>0</v>
      </c>
      <c r="BB62" s="53"/>
    </row>
    <row r="63" s="30" customFormat="1" ht="30">
      <c r="B63" s="31" t="s">
        <v>120</v>
      </c>
      <c r="C63" s="31"/>
      <c r="D63" s="31"/>
      <c r="E63" s="32" t="str">
        <f t="shared" si="9"/>
        <v/>
      </c>
      <c r="F63" s="31"/>
      <c r="G63" s="31"/>
      <c r="H63" s="33" t="s">
        <v>121</v>
      </c>
      <c r="I63" s="34">
        <f>I64+I92</f>
        <v>466739.00000000006</v>
      </c>
      <c r="J63" s="34">
        <f>J64+J92</f>
        <v>375292.00000000006</v>
      </c>
      <c r="K63" s="34">
        <f>K64+K92</f>
        <v>374657.00000000006</v>
      </c>
      <c r="L63" s="34">
        <f>L64+L92</f>
        <v>39418.599999999999</v>
      </c>
      <c r="M63" s="34">
        <f>M64+M92</f>
        <v>0</v>
      </c>
      <c r="N63" s="34">
        <f>N64+N92</f>
        <v>0</v>
      </c>
      <c r="O63" s="34">
        <f>O64+O92</f>
        <v>43098.067000000003</v>
      </c>
      <c r="P63" s="34">
        <f>P64+P92</f>
        <v>40171.756000000001</v>
      </c>
      <c r="Q63" s="34">
        <f>Q64+Q92</f>
        <v>0</v>
      </c>
      <c r="R63" s="34">
        <f>R64+R92</f>
        <v>-239055.92499999999</v>
      </c>
      <c r="S63" s="34">
        <f>S64+S92</f>
        <v>372216.90599999996</v>
      </c>
      <c r="T63" s="34">
        <f t="shared" si="0"/>
        <v>722588.4040000001</v>
      </c>
      <c r="U63" s="34">
        <f t="shared" si="76"/>
        <v>375292.00000000006</v>
      </c>
      <c r="V63" s="34">
        <f t="shared" si="77"/>
        <v>374657.00000000006</v>
      </c>
      <c r="W63" s="34">
        <f>W64+W92</f>
        <v>34574.300000000003</v>
      </c>
      <c r="X63" s="34">
        <f>X64+X92</f>
        <v>0</v>
      </c>
      <c r="Y63" s="34">
        <f>Y64+Y92</f>
        <v>0</v>
      </c>
      <c r="Z63" s="34">
        <f>Z64+Z92</f>
        <v>98586.680999999997</v>
      </c>
      <c r="AA63" s="34">
        <f>AA64+AA92</f>
        <v>40951</v>
      </c>
      <c r="AB63" s="34">
        <f>AB64+AB92</f>
        <v>0</v>
      </c>
      <c r="AC63" s="34">
        <f>AC64+AC92</f>
        <v>40951</v>
      </c>
      <c r="AD63" s="34">
        <f>AD64+AD92</f>
        <v>0</v>
      </c>
      <c r="AE63" s="34">
        <f>AE64+AE92</f>
        <v>0</v>
      </c>
      <c r="AF63" s="35">
        <f>AF64+AF92</f>
        <v>359529.71002999996</v>
      </c>
      <c r="AG63" s="35">
        <f>AG64+AG92</f>
        <v>0</v>
      </c>
      <c r="AH63" s="35">
        <f>AH64+AH92</f>
        <v>0</v>
      </c>
      <c r="AI63" s="35">
        <f>AI64+AI92</f>
        <v>0</v>
      </c>
      <c r="AJ63" s="35">
        <f>AJ64+AJ92</f>
        <v>0</v>
      </c>
      <c r="AK63" s="35">
        <f>AK64+AK92</f>
        <v>0</v>
      </c>
      <c r="AL63" s="35">
        <f>AL64+AL92</f>
        <v>344227.54754000006</v>
      </c>
      <c r="AM63" s="35">
        <f>AM64+AM92</f>
        <v>0</v>
      </c>
      <c r="AN63" s="35">
        <f>AN64+AN92</f>
        <v>0</v>
      </c>
      <c r="AO63" s="54">
        <f>AO64+AO92</f>
        <v>227505.93402000002</v>
      </c>
      <c r="AP63" s="36">
        <f>AP64+AP92</f>
        <v>383144.27849</v>
      </c>
      <c r="AQ63" s="36">
        <f>AQ64+AQ92</f>
        <v>43098.067000000003</v>
      </c>
      <c r="AR63" s="36">
        <f>AR64+AR92</f>
        <v>0</v>
      </c>
      <c r="AS63" s="36">
        <f>AS64+AS92</f>
        <v>0</v>
      </c>
      <c r="AT63" s="36">
        <f>AT64+AT92</f>
        <v>0</v>
      </c>
      <c r="AU63" s="36">
        <f t="shared" si="3"/>
        <v>426242.34548999998</v>
      </c>
      <c r="AV63" s="36">
        <f t="shared" si="4"/>
        <v>296346.05851000012</v>
      </c>
      <c r="AW63" s="36">
        <f t="shared" si="5"/>
        <v>855749.38500000013</v>
      </c>
      <c r="AX63" s="36">
        <f t="shared" si="6"/>
        <v>416243.00000000006</v>
      </c>
      <c r="AY63" s="36">
        <f t="shared" si="7"/>
        <v>415608.00000000006</v>
      </c>
      <c r="AZ63" s="36">
        <f>AZ64+AZ92</f>
        <v>0</v>
      </c>
      <c r="BA63" s="37">
        <f t="shared" si="8"/>
        <v>95.743839225769946</v>
      </c>
      <c r="BB63" s="25"/>
    </row>
    <row r="64" s="30" customFormat="1" ht="15">
      <c r="B64" s="31" t="s">
        <v>120</v>
      </c>
      <c r="C64" s="31" t="s">
        <v>46</v>
      </c>
      <c r="D64" s="31"/>
      <c r="E64" s="32" t="str">
        <f t="shared" si="9"/>
        <v>01</v>
      </c>
      <c r="F64" s="31"/>
      <c r="G64" s="31"/>
      <c r="H64" s="33" t="s">
        <v>47</v>
      </c>
      <c r="I64" s="34">
        <f>I73+I78+I65</f>
        <v>463557.50000000006</v>
      </c>
      <c r="J64" s="34">
        <f>J73+J78+J65</f>
        <v>372773.70000000007</v>
      </c>
      <c r="K64" s="34">
        <f>K73+K78+K65</f>
        <v>372773.70000000007</v>
      </c>
      <c r="L64" s="34">
        <f>L73+L78+L65</f>
        <v>39418.599999999999</v>
      </c>
      <c r="M64" s="34">
        <f>M73+M78+M65</f>
        <v>0</v>
      </c>
      <c r="N64" s="34">
        <f>N73+N78+N65</f>
        <v>0</v>
      </c>
      <c r="O64" s="34">
        <f>O73+O78+O65</f>
        <v>44067.467000000004</v>
      </c>
      <c r="P64" s="34">
        <f>P73+P78+P65</f>
        <v>40171.756000000001</v>
      </c>
      <c r="Q64" s="34">
        <f>Q73+Q78+Q65</f>
        <v>0</v>
      </c>
      <c r="R64" s="34">
        <f>R73+R78+R65</f>
        <v>-239055.92499999999</v>
      </c>
      <c r="S64" s="34">
        <f>S73+S78+S65</f>
        <v>372216.90599999996</v>
      </c>
      <c r="T64" s="34">
        <f t="shared" si="0"/>
        <v>720376.304</v>
      </c>
      <c r="U64" s="34">
        <f t="shared" si="76"/>
        <v>372773.70000000007</v>
      </c>
      <c r="V64" s="34">
        <f t="shared" si="77"/>
        <v>372773.70000000007</v>
      </c>
      <c r="W64" s="34">
        <f>W73+W78+W65</f>
        <v>34574.300000000003</v>
      </c>
      <c r="X64" s="34">
        <f>X73+X78+X65</f>
        <v>0</v>
      </c>
      <c r="Y64" s="34">
        <f>Y73+Y78+Y65</f>
        <v>0</v>
      </c>
      <c r="Z64" s="34">
        <f>Z73+Z78+Z65</f>
        <v>98586.680999999997</v>
      </c>
      <c r="AA64" s="34">
        <f>AA73+AA78+AA65</f>
        <v>40951</v>
      </c>
      <c r="AB64" s="34">
        <f>AB73+AB78+AB65</f>
        <v>0</v>
      </c>
      <c r="AC64" s="34">
        <f>AC73+AC78+AC65</f>
        <v>40951</v>
      </c>
      <c r="AD64" s="34">
        <f>AD73+AD78+AD65</f>
        <v>0</v>
      </c>
      <c r="AE64" s="34">
        <f>AE73+AE78+AE65</f>
        <v>0</v>
      </c>
      <c r="AF64" s="35">
        <f>AF73+AF78+AF65</f>
        <v>357317.61002999998</v>
      </c>
      <c r="AG64" s="35">
        <f>AG73+AG78+AG65</f>
        <v>0</v>
      </c>
      <c r="AH64" s="35">
        <f>AH73+AH78+AH65</f>
        <v>0</v>
      </c>
      <c r="AI64" s="35">
        <f>AI73+AI78+AI65</f>
        <v>0</v>
      </c>
      <c r="AJ64" s="35">
        <f>AJ73+AJ78+AJ65</f>
        <v>0</v>
      </c>
      <c r="AK64" s="35">
        <f>AK73+AK78+AK65</f>
        <v>0</v>
      </c>
      <c r="AL64" s="35">
        <f>AL73+AL78+AL65</f>
        <v>342015.47231000004</v>
      </c>
      <c r="AM64" s="35">
        <f>AM73+AM78+AM65</f>
        <v>0</v>
      </c>
      <c r="AN64" s="35">
        <f>AN73+AN78+AN65</f>
        <v>0</v>
      </c>
      <c r="AO64" s="36">
        <f>AO73+AO78+AO65</f>
        <v>227505.93402000002</v>
      </c>
      <c r="AP64" s="36">
        <f>AP73+AP78+AP65</f>
        <v>379962.77849</v>
      </c>
      <c r="AQ64" s="36">
        <f>AQ73+AQ78+AQ65</f>
        <v>44067.467000000004</v>
      </c>
      <c r="AR64" s="36">
        <f>AR73+AR78+AR65</f>
        <v>0</v>
      </c>
      <c r="AS64" s="36">
        <f>AS73+AS78+AS65</f>
        <v>0</v>
      </c>
      <c r="AT64" s="36">
        <f>AT73+AT78+AT65</f>
        <v>0</v>
      </c>
      <c r="AU64" s="36">
        <f t="shared" si="3"/>
        <v>424030.24549</v>
      </c>
      <c r="AV64" s="36">
        <f t="shared" si="4"/>
        <v>296346.05851</v>
      </c>
      <c r="AW64" s="36">
        <f t="shared" si="5"/>
        <v>853537.28500000003</v>
      </c>
      <c r="AX64" s="36">
        <f t="shared" si="6"/>
        <v>413724.70000000007</v>
      </c>
      <c r="AY64" s="36">
        <f t="shared" si="7"/>
        <v>413724.70000000007</v>
      </c>
      <c r="AZ64" s="36">
        <f>AZ73+AZ78+AZ65</f>
        <v>0</v>
      </c>
      <c r="BA64" s="37">
        <f t="shared" si="8"/>
        <v>95.717496901785722</v>
      </c>
      <c r="BB64" s="25"/>
    </row>
    <row r="65" s="39" customFormat="1" ht="45">
      <c r="B65" s="40" t="s">
        <v>120</v>
      </c>
      <c r="C65" s="40" t="s">
        <v>46</v>
      </c>
      <c r="D65" s="40" t="s">
        <v>122</v>
      </c>
      <c r="E65" s="38" t="str">
        <f t="shared" si="9"/>
        <v>0106</v>
      </c>
      <c r="F65" s="40"/>
      <c r="G65" s="40"/>
      <c r="H65" s="41" t="s">
        <v>123</v>
      </c>
      <c r="I65" s="42">
        <f t="shared" ref="I65:I67" si="79">I66</f>
        <v>169604.40000000002</v>
      </c>
      <c r="J65" s="42">
        <f t="shared" ref="J65:J67" si="80">J66</f>
        <v>174597.60000000001</v>
      </c>
      <c r="K65" s="42">
        <f t="shared" ref="K65:K67" si="81">K66</f>
        <v>174597.60000000001</v>
      </c>
      <c r="L65" s="42">
        <f t="shared" ref="L65:L67" si="82">L66</f>
        <v>0</v>
      </c>
      <c r="M65" s="42">
        <f t="shared" ref="M65:M67" si="83">M66</f>
        <v>0</v>
      </c>
      <c r="N65" s="42">
        <f t="shared" ref="N65:N67" si="84">N66</f>
        <v>0</v>
      </c>
      <c r="O65" s="42">
        <f t="shared" ref="O65:O67" si="85">O66</f>
        <v>0</v>
      </c>
      <c r="P65" s="42">
        <f t="shared" ref="P65:P67" si="86">P66</f>
        <v>0</v>
      </c>
      <c r="Q65" s="42">
        <f t="shared" ref="Q65:Q67" si="87">Q66</f>
        <v>0</v>
      </c>
      <c r="R65" s="42">
        <f t="shared" ref="R65:R67" si="88">R66</f>
        <v>0</v>
      </c>
      <c r="S65" s="42">
        <f t="shared" ref="S65:S67" si="89">S66</f>
        <v>24218.700000000001</v>
      </c>
      <c r="T65" s="42">
        <f t="shared" si="0"/>
        <v>193823.10000000003</v>
      </c>
      <c r="U65" s="42">
        <f t="shared" si="76"/>
        <v>174597.60000000001</v>
      </c>
      <c r="V65" s="42">
        <f t="shared" si="77"/>
        <v>174597.60000000001</v>
      </c>
      <c r="W65" s="42">
        <f t="shared" ref="W65:W67" si="90">W66</f>
        <v>24218.700000000001</v>
      </c>
      <c r="X65" s="42">
        <f t="shared" ref="X65:X67" si="91">X66</f>
        <v>0</v>
      </c>
      <c r="Y65" s="42">
        <f t="shared" ref="Y65:Y67" si="92">Y66</f>
        <v>0</v>
      </c>
      <c r="Z65" s="42">
        <f t="shared" ref="Z65:Z67" si="93">Z66</f>
        <v>0</v>
      </c>
      <c r="AA65" s="42">
        <f t="shared" ref="AA65:AA67" si="94">AA66</f>
        <v>29533.700000000001</v>
      </c>
      <c r="AB65" s="42">
        <f t="shared" ref="AB65:AB67" si="95">AB66</f>
        <v>0</v>
      </c>
      <c r="AC65" s="42">
        <f t="shared" ref="AC65:AC67" si="96">AC66</f>
        <v>29533.700000000001</v>
      </c>
      <c r="AD65" s="42">
        <f t="shared" ref="AD65:AD67" si="97">AD66</f>
        <v>0</v>
      </c>
      <c r="AE65" s="42">
        <f t="shared" ref="AE65:AE67" si="98">AE66</f>
        <v>0</v>
      </c>
      <c r="AF65" s="43">
        <f t="shared" ref="AF65:AF67" si="99">AF66</f>
        <v>191534.70000000001</v>
      </c>
      <c r="AG65" s="43">
        <f t="shared" ref="AG65:AG67" si="100">AG66</f>
        <v>0</v>
      </c>
      <c r="AH65" s="43">
        <f t="shared" ref="AH65:AH67" si="101">AH66</f>
        <v>0</v>
      </c>
      <c r="AI65" s="43">
        <f t="shared" ref="AI65:AI67" si="102">AI66</f>
        <v>0</v>
      </c>
      <c r="AJ65" s="43">
        <f t="shared" ref="AJ65:AJ67" si="103">AJ66</f>
        <v>0</v>
      </c>
      <c r="AK65" s="43">
        <f t="shared" ref="AK65:AK67" si="104">AK66</f>
        <v>0</v>
      </c>
      <c r="AL65" s="43">
        <f t="shared" ref="AL65:AL67" si="105">AL66</f>
        <v>182257.99366000004</v>
      </c>
      <c r="AM65" s="43">
        <f t="shared" ref="AM65:AM67" si="106">AM66</f>
        <v>0</v>
      </c>
      <c r="AN65" s="43">
        <f t="shared" ref="AN65:AN67" si="107">AN66</f>
        <v>0</v>
      </c>
      <c r="AO65" s="44">
        <f t="shared" ref="AO65:AO67" si="108">AO66</f>
        <v>117672.93274999999</v>
      </c>
      <c r="AP65" s="45">
        <f t="shared" ref="AP65:AP67" si="109">AP66</f>
        <v>191534.70000000001</v>
      </c>
      <c r="AQ65" s="45">
        <f t="shared" ref="AQ65:AQ67" si="110">AQ66</f>
        <v>0</v>
      </c>
      <c r="AR65" s="45">
        <f t="shared" ref="AR65:AR67" si="111">AR66</f>
        <v>0</v>
      </c>
      <c r="AS65" s="45">
        <f t="shared" ref="AS65:AS67" si="112">AS66</f>
        <v>0</v>
      </c>
      <c r="AT65" s="45">
        <f t="shared" ref="AT65:AT67" si="113">AT66</f>
        <v>0</v>
      </c>
      <c r="AU65" s="45">
        <f t="shared" si="3"/>
        <v>191534.70000000001</v>
      </c>
      <c r="AV65" s="45">
        <f t="shared" si="4"/>
        <v>2288.4000000000233</v>
      </c>
      <c r="AW65" s="45">
        <f t="shared" si="5"/>
        <v>218041.80000000005</v>
      </c>
      <c r="AX65" s="45">
        <f t="shared" si="6"/>
        <v>204131.30000000002</v>
      </c>
      <c r="AY65" s="45">
        <f t="shared" si="7"/>
        <v>204131.30000000002</v>
      </c>
      <c r="AZ65" s="45">
        <f t="shared" ref="AZ65:AZ67" si="114">AZ66</f>
        <v>0</v>
      </c>
      <c r="BA65" s="46">
        <f t="shared" si="8"/>
        <v>95.156644545348712</v>
      </c>
      <c r="BB65" s="25"/>
    </row>
    <row r="66" ht="30">
      <c r="B66" s="47" t="s">
        <v>120</v>
      </c>
      <c r="C66" s="47" t="s">
        <v>46</v>
      </c>
      <c r="D66" s="47" t="s">
        <v>122</v>
      </c>
      <c r="E66" s="48" t="str">
        <f t="shared" si="9"/>
        <v>0106</v>
      </c>
      <c r="F66" s="47" t="s">
        <v>124</v>
      </c>
      <c r="G66" s="47"/>
      <c r="H66" s="49" t="s">
        <v>125</v>
      </c>
      <c r="I66" s="19">
        <f t="shared" si="79"/>
        <v>169604.40000000002</v>
      </c>
      <c r="J66" s="19">
        <f t="shared" si="80"/>
        <v>174597.60000000001</v>
      </c>
      <c r="K66" s="19">
        <f t="shared" si="81"/>
        <v>174597.60000000001</v>
      </c>
      <c r="L66" s="19">
        <f t="shared" si="82"/>
        <v>0</v>
      </c>
      <c r="M66" s="19">
        <f t="shared" si="83"/>
        <v>0</v>
      </c>
      <c r="N66" s="19">
        <f t="shared" si="84"/>
        <v>0</v>
      </c>
      <c r="O66" s="19">
        <f t="shared" si="85"/>
        <v>0</v>
      </c>
      <c r="P66" s="19">
        <f t="shared" si="86"/>
        <v>0</v>
      </c>
      <c r="Q66" s="19">
        <f t="shared" si="87"/>
        <v>0</v>
      </c>
      <c r="R66" s="19">
        <f t="shared" si="88"/>
        <v>0</v>
      </c>
      <c r="S66" s="19">
        <f t="shared" si="89"/>
        <v>24218.700000000001</v>
      </c>
      <c r="T66" s="19">
        <f t="shared" si="0"/>
        <v>193823.10000000003</v>
      </c>
      <c r="U66" s="19">
        <f t="shared" si="76"/>
        <v>174597.60000000001</v>
      </c>
      <c r="V66" s="19">
        <f t="shared" si="77"/>
        <v>174597.60000000001</v>
      </c>
      <c r="W66" s="19">
        <f t="shared" si="90"/>
        <v>24218.700000000001</v>
      </c>
      <c r="X66" s="19">
        <f t="shared" si="91"/>
        <v>0</v>
      </c>
      <c r="Y66" s="19">
        <f t="shared" si="92"/>
        <v>0</v>
      </c>
      <c r="Z66" s="19">
        <f t="shared" si="93"/>
        <v>0</v>
      </c>
      <c r="AA66" s="19">
        <f t="shared" si="94"/>
        <v>29533.700000000001</v>
      </c>
      <c r="AB66" s="19">
        <f t="shared" si="95"/>
        <v>0</v>
      </c>
      <c r="AC66" s="19">
        <f t="shared" si="96"/>
        <v>29533.700000000001</v>
      </c>
      <c r="AD66" s="19">
        <f t="shared" si="97"/>
        <v>0</v>
      </c>
      <c r="AE66" s="19">
        <f t="shared" si="98"/>
        <v>0</v>
      </c>
      <c r="AF66" s="50">
        <f t="shared" si="99"/>
        <v>191534.70000000001</v>
      </c>
      <c r="AG66" s="50">
        <f t="shared" si="100"/>
        <v>0</v>
      </c>
      <c r="AH66" s="50">
        <f t="shared" si="101"/>
        <v>0</v>
      </c>
      <c r="AI66" s="50">
        <f t="shared" si="102"/>
        <v>0</v>
      </c>
      <c r="AJ66" s="50">
        <f t="shared" si="103"/>
        <v>0</v>
      </c>
      <c r="AK66" s="50">
        <f t="shared" si="104"/>
        <v>0</v>
      </c>
      <c r="AL66" s="50">
        <f t="shared" si="105"/>
        <v>182257.99366000004</v>
      </c>
      <c r="AM66" s="50">
        <f t="shared" si="106"/>
        <v>0</v>
      </c>
      <c r="AN66" s="50">
        <f t="shared" si="107"/>
        <v>0</v>
      </c>
      <c r="AO66" s="51">
        <f t="shared" si="108"/>
        <v>117672.93274999999</v>
      </c>
      <c r="AP66" s="51">
        <f t="shared" si="109"/>
        <v>191534.70000000001</v>
      </c>
      <c r="AQ66" s="51">
        <f t="shared" si="110"/>
        <v>0</v>
      </c>
      <c r="AR66" s="51">
        <f t="shared" si="111"/>
        <v>0</v>
      </c>
      <c r="AS66" s="51">
        <f t="shared" si="112"/>
        <v>0</v>
      </c>
      <c r="AT66" s="51">
        <f t="shared" si="113"/>
        <v>0</v>
      </c>
      <c r="AU66" s="51">
        <f t="shared" si="3"/>
        <v>191534.70000000001</v>
      </c>
      <c r="AV66" s="51">
        <f t="shared" si="4"/>
        <v>2288.4000000000233</v>
      </c>
      <c r="AW66" s="51">
        <f t="shared" si="5"/>
        <v>218041.80000000005</v>
      </c>
      <c r="AX66" s="51">
        <f t="shared" si="6"/>
        <v>204131.30000000002</v>
      </c>
      <c r="AY66" s="51">
        <f t="shared" si="7"/>
        <v>204131.30000000002</v>
      </c>
      <c r="AZ66" s="51">
        <f t="shared" si="114"/>
        <v>0</v>
      </c>
      <c r="BA66" s="52">
        <f t="shared" si="8"/>
        <v>95.156644545348712</v>
      </c>
      <c r="BB66" s="25"/>
    </row>
    <row r="67" ht="31.5">
      <c r="B67" s="47" t="s">
        <v>120</v>
      </c>
      <c r="C67" s="47" t="s">
        <v>46</v>
      </c>
      <c r="D67" s="47" t="s">
        <v>122</v>
      </c>
      <c r="E67" s="48" t="str">
        <f t="shared" si="9"/>
        <v>0106</v>
      </c>
      <c r="F67" s="47" t="s">
        <v>126</v>
      </c>
      <c r="G67" s="47"/>
      <c r="H67" s="49" t="s">
        <v>127</v>
      </c>
      <c r="I67" s="19">
        <f t="shared" si="79"/>
        <v>169604.40000000002</v>
      </c>
      <c r="J67" s="19">
        <f t="shared" si="80"/>
        <v>174597.60000000001</v>
      </c>
      <c r="K67" s="19">
        <f t="shared" si="81"/>
        <v>174597.60000000001</v>
      </c>
      <c r="L67" s="19">
        <f t="shared" si="82"/>
        <v>0</v>
      </c>
      <c r="M67" s="19">
        <f t="shared" si="83"/>
        <v>0</v>
      </c>
      <c r="N67" s="19">
        <f t="shared" si="84"/>
        <v>0</v>
      </c>
      <c r="O67" s="19">
        <f t="shared" si="85"/>
        <v>0</v>
      </c>
      <c r="P67" s="19">
        <f t="shared" si="86"/>
        <v>0</v>
      </c>
      <c r="Q67" s="19">
        <f t="shared" si="87"/>
        <v>0</v>
      </c>
      <c r="R67" s="19">
        <f t="shared" si="88"/>
        <v>0</v>
      </c>
      <c r="S67" s="19">
        <f t="shared" si="89"/>
        <v>24218.700000000001</v>
      </c>
      <c r="T67" s="19">
        <f t="shared" si="0"/>
        <v>193823.10000000003</v>
      </c>
      <c r="U67" s="19">
        <f t="shared" si="76"/>
        <v>174597.60000000001</v>
      </c>
      <c r="V67" s="19">
        <f t="shared" si="77"/>
        <v>174597.60000000001</v>
      </c>
      <c r="W67" s="19">
        <f t="shared" si="90"/>
        <v>24218.700000000001</v>
      </c>
      <c r="X67" s="19">
        <f t="shared" si="91"/>
        <v>0</v>
      </c>
      <c r="Y67" s="19">
        <f t="shared" si="92"/>
        <v>0</v>
      </c>
      <c r="Z67" s="19">
        <f t="shared" si="93"/>
        <v>0</v>
      </c>
      <c r="AA67" s="19">
        <f t="shared" si="94"/>
        <v>29533.700000000001</v>
      </c>
      <c r="AB67" s="19">
        <f t="shared" si="95"/>
        <v>0</v>
      </c>
      <c r="AC67" s="19">
        <f t="shared" si="96"/>
        <v>29533.700000000001</v>
      </c>
      <c r="AD67" s="19">
        <f t="shared" si="97"/>
        <v>0</v>
      </c>
      <c r="AE67" s="19">
        <f t="shared" si="98"/>
        <v>0</v>
      </c>
      <c r="AF67" s="50">
        <f t="shared" si="99"/>
        <v>191534.70000000001</v>
      </c>
      <c r="AG67" s="50">
        <f t="shared" si="100"/>
        <v>0</v>
      </c>
      <c r="AH67" s="50">
        <f t="shared" si="101"/>
        <v>0</v>
      </c>
      <c r="AI67" s="50">
        <f t="shared" si="102"/>
        <v>0</v>
      </c>
      <c r="AJ67" s="50">
        <f t="shared" si="103"/>
        <v>0</v>
      </c>
      <c r="AK67" s="50">
        <f t="shared" si="104"/>
        <v>0</v>
      </c>
      <c r="AL67" s="50">
        <f t="shared" si="105"/>
        <v>182257.99366000004</v>
      </c>
      <c r="AM67" s="50">
        <f t="shared" si="106"/>
        <v>0</v>
      </c>
      <c r="AN67" s="50">
        <f t="shared" si="107"/>
        <v>0</v>
      </c>
      <c r="AO67" s="15">
        <f t="shared" si="108"/>
        <v>117672.93274999999</v>
      </c>
      <c r="AP67" s="51">
        <f t="shared" si="109"/>
        <v>191534.70000000001</v>
      </c>
      <c r="AQ67" s="51">
        <f t="shared" si="110"/>
        <v>0</v>
      </c>
      <c r="AR67" s="51">
        <f t="shared" si="111"/>
        <v>0</v>
      </c>
      <c r="AS67" s="51">
        <f t="shared" si="112"/>
        <v>0</v>
      </c>
      <c r="AT67" s="51">
        <f t="shared" si="113"/>
        <v>0</v>
      </c>
      <c r="AU67" s="51">
        <f t="shared" si="3"/>
        <v>191534.70000000001</v>
      </c>
      <c r="AV67" s="51">
        <f t="shared" si="4"/>
        <v>2288.4000000000233</v>
      </c>
      <c r="AW67" s="51">
        <f t="shared" si="5"/>
        <v>218041.80000000005</v>
      </c>
      <c r="AX67" s="51">
        <f t="shared" si="6"/>
        <v>204131.30000000002</v>
      </c>
      <c r="AY67" s="51">
        <f t="shared" si="7"/>
        <v>204131.30000000002</v>
      </c>
      <c r="AZ67" s="51">
        <f t="shared" si="114"/>
        <v>0</v>
      </c>
      <c r="BA67" s="52">
        <f t="shared" si="8"/>
        <v>95.156644545348712</v>
      </c>
      <c r="BB67" s="25"/>
    </row>
    <row r="68">
      <c r="B68" s="47" t="s">
        <v>120</v>
      </c>
      <c r="C68" s="47" t="s">
        <v>46</v>
      </c>
      <c r="D68" s="47" t="s">
        <v>122</v>
      </c>
      <c r="E68" s="48" t="str">
        <f t="shared" si="9"/>
        <v>0106</v>
      </c>
      <c r="F68" s="47" t="s">
        <v>128</v>
      </c>
      <c r="G68" s="47"/>
      <c r="H68" s="49" t="s">
        <v>69</v>
      </c>
      <c r="I68" s="19">
        <f>I69+I70+I72</f>
        <v>169604.40000000002</v>
      </c>
      <c r="J68" s="19">
        <f>J69+J70+J72</f>
        <v>174597.60000000001</v>
      </c>
      <c r="K68" s="19">
        <f>K69+K70+K72</f>
        <v>174597.60000000001</v>
      </c>
      <c r="L68" s="19">
        <f>L69+L70+L72</f>
        <v>0</v>
      </c>
      <c r="M68" s="19">
        <f>M69+M70+M72</f>
        <v>0</v>
      </c>
      <c r="N68" s="19">
        <f>N69+N70+N72</f>
        <v>0</v>
      </c>
      <c r="O68" s="19">
        <f>O69+O70+O72+O71</f>
        <v>0</v>
      </c>
      <c r="P68" s="19">
        <f>P69+P70+P72+P71</f>
        <v>0</v>
      </c>
      <c r="Q68" s="19">
        <f>Q69+Q70+Q72+Q71</f>
        <v>0</v>
      </c>
      <c r="R68" s="19">
        <f>R69+R70+R72+R71</f>
        <v>0</v>
      </c>
      <c r="S68" s="19">
        <f>S69+S70+S72</f>
        <v>24218.700000000001</v>
      </c>
      <c r="T68" s="19">
        <f t="shared" si="0"/>
        <v>193823.10000000003</v>
      </c>
      <c r="U68" s="19">
        <f t="shared" si="76"/>
        <v>174597.60000000001</v>
      </c>
      <c r="V68" s="19">
        <f t="shared" si="77"/>
        <v>174597.60000000001</v>
      </c>
      <c r="W68" s="19">
        <f>W69+W70+W72</f>
        <v>24218.700000000001</v>
      </c>
      <c r="X68" s="19">
        <f>X69+X70+X72</f>
        <v>0</v>
      </c>
      <c r="Y68" s="19">
        <f>Y69+Y70+Y72</f>
        <v>0</v>
      </c>
      <c r="Z68" s="19">
        <f>Z69+Z70+Z72</f>
        <v>0</v>
      </c>
      <c r="AA68" s="19">
        <f>AA69+AA70+AA72</f>
        <v>29533.700000000001</v>
      </c>
      <c r="AB68" s="19">
        <f>AB69+AB70+AB72</f>
        <v>0</v>
      </c>
      <c r="AC68" s="19">
        <f>AC69+AC70+AC72</f>
        <v>29533.700000000001</v>
      </c>
      <c r="AD68" s="19">
        <f>AD69+AD70+AD72</f>
        <v>0</v>
      </c>
      <c r="AE68" s="19">
        <f>AE69+AE70+AE72</f>
        <v>0</v>
      </c>
      <c r="AF68" s="50">
        <f>AF69+AF70+AF72+AF71</f>
        <v>191534.70000000001</v>
      </c>
      <c r="AG68" s="50">
        <f>AG69+AG70+AG72+AG71</f>
        <v>0</v>
      </c>
      <c r="AH68" s="50">
        <f>AH69+AH70+AH72+AH71</f>
        <v>0</v>
      </c>
      <c r="AI68" s="50">
        <f>AI69+AI70+AI72+AI71</f>
        <v>0</v>
      </c>
      <c r="AJ68" s="50">
        <f>AJ69+AJ70+AJ72+AJ71</f>
        <v>0</v>
      </c>
      <c r="AK68" s="50">
        <f>AK69+AK70+AK72+AK71</f>
        <v>0</v>
      </c>
      <c r="AL68" s="50">
        <f>AL69+AL70+AL72+AL71</f>
        <v>182257.99366000004</v>
      </c>
      <c r="AM68" s="50">
        <f>AM69+AM70+AM72+AM71</f>
        <v>0</v>
      </c>
      <c r="AN68" s="50">
        <f>AN69+AN70+AN72+AN71</f>
        <v>0</v>
      </c>
      <c r="AO68" s="51">
        <f>AO69+AO70+AO72+AO71</f>
        <v>117672.93274999999</v>
      </c>
      <c r="AP68" s="51">
        <f>AP69+AP70+AP72+AP71</f>
        <v>191534.70000000001</v>
      </c>
      <c r="AQ68" s="51">
        <f>AQ69+AQ70+AQ72+AQ71</f>
        <v>0</v>
      </c>
      <c r="AR68" s="51">
        <f>AR69+AR70+AR72+AR71</f>
        <v>0</v>
      </c>
      <c r="AS68" s="51">
        <f>AS69+AS70+AS72+AS71</f>
        <v>0</v>
      </c>
      <c r="AT68" s="51">
        <f>AT69+AT70+AT72+AT71</f>
        <v>0</v>
      </c>
      <c r="AU68" s="51">
        <f t="shared" si="3"/>
        <v>191534.70000000001</v>
      </c>
      <c r="AV68" s="51">
        <f t="shared" si="4"/>
        <v>2288.4000000000233</v>
      </c>
      <c r="AW68" s="51">
        <f t="shared" si="5"/>
        <v>218041.80000000005</v>
      </c>
      <c r="AX68" s="51">
        <f t="shared" si="6"/>
        <v>204131.30000000002</v>
      </c>
      <c r="AY68" s="51">
        <f t="shared" si="7"/>
        <v>204131.30000000002</v>
      </c>
      <c r="AZ68" s="51">
        <f>AZ69+AZ70+AZ72</f>
        <v>0</v>
      </c>
      <c r="BA68" s="52">
        <f t="shared" si="8"/>
        <v>95.156644545348712</v>
      </c>
      <c r="BB68" s="25"/>
    </row>
    <row r="69" ht="78.75">
      <c r="B69" s="47" t="s">
        <v>120</v>
      </c>
      <c r="C69" s="47" t="s">
        <v>46</v>
      </c>
      <c r="D69" s="47" t="s">
        <v>122</v>
      </c>
      <c r="E69" s="48" t="str">
        <f t="shared" si="9"/>
        <v>0106</v>
      </c>
      <c r="F69" s="47" t="s">
        <v>128</v>
      </c>
      <c r="G69" s="47" t="s">
        <v>70</v>
      </c>
      <c r="H69" s="49" t="s">
        <v>71</v>
      </c>
      <c r="I69" s="19">
        <v>162700.70000000001</v>
      </c>
      <c r="J69" s="19">
        <v>167693.89999999999</v>
      </c>
      <c r="K69" s="19">
        <v>167693.89999999999</v>
      </c>
      <c r="L69" s="19"/>
      <c r="M69" s="19"/>
      <c r="N69" s="19"/>
      <c r="O69" s="19">
        <v>0</v>
      </c>
      <c r="P69" s="19">
        <v>0</v>
      </c>
      <c r="Q69" s="19">
        <v>0</v>
      </c>
      <c r="R69" s="19">
        <v>0</v>
      </c>
      <c r="S69" s="19">
        <v>24218.700000000001</v>
      </c>
      <c r="T69" s="19">
        <f t="shared" si="0"/>
        <v>186919.40000000002</v>
      </c>
      <c r="U69" s="19">
        <f t="shared" si="76"/>
        <v>167693.89999999999</v>
      </c>
      <c r="V69" s="19">
        <f t="shared" si="77"/>
        <v>167693.89999999999</v>
      </c>
      <c r="W69" s="19">
        <v>24218.700000000001</v>
      </c>
      <c r="X69" s="19"/>
      <c r="Y69" s="19"/>
      <c r="Z69" s="19"/>
      <c r="AA69" s="19">
        <v>29533.700000000001</v>
      </c>
      <c r="AB69" s="19"/>
      <c r="AC69" s="19">
        <v>29533.700000000001</v>
      </c>
      <c r="AD69" s="19"/>
      <c r="AE69" s="19"/>
      <c r="AF69" s="50">
        <v>185453.71505</v>
      </c>
      <c r="AG69" s="50"/>
      <c r="AH69" s="50">
        <v>0</v>
      </c>
      <c r="AI69" s="50">
        <v>0</v>
      </c>
      <c r="AJ69" s="50">
        <v>0</v>
      </c>
      <c r="AK69" s="50">
        <v>0</v>
      </c>
      <c r="AL69" s="50">
        <v>176212.91802000001</v>
      </c>
      <c r="AM69" s="50">
        <v>0</v>
      </c>
      <c r="AN69" s="50">
        <v>0</v>
      </c>
      <c r="AO69" s="15">
        <v>112918.69224999999</v>
      </c>
      <c r="AP69" s="51">
        <v>185224.38535999999</v>
      </c>
      <c r="AQ69" s="51">
        <v>0</v>
      </c>
      <c r="AR69" s="51">
        <v>0</v>
      </c>
      <c r="AS69" s="51">
        <v>0</v>
      </c>
      <c r="AT69" s="51">
        <v>0</v>
      </c>
      <c r="AU69" s="51">
        <f t="shared" si="3"/>
        <v>185224.38535999999</v>
      </c>
      <c r="AV69" s="51">
        <f t="shared" si="4"/>
        <v>1695.0146400000376</v>
      </c>
      <c r="AW69" s="51">
        <f t="shared" si="5"/>
        <v>211138.10000000003</v>
      </c>
      <c r="AX69" s="51">
        <f t="shared" si="6"/>
        <v>197227.60000000001</v>
      </c>
      <c r="AY69" s="51">
        <f t="shared" si="7"/>
        <v>197227.60000000001</v>
      </c>
      <c r="AZ69" s="51"/>
      <c r="BA69" s="52">
        <f t="shared" si="8"/>
        <v>95.017194976380708</v>
      </c>
      <c r="BB69" s="53"/>
    </row>
    <row r="70" ht="31.5">
      <c r="B70" s="47" t="s">
        <v>120</v>
      </c>
      <c r="C70" s="47" t="s">
        <v>46</v>
      </c>
      <c r="D70" s="47" t="s">
        <v>122</v>
      </c>
      <c r="E70" s="48" t="str">
        <f t="shared" si="9"/>
        <v>0106</v>
      </c>
      <c r="F70" s="47" t="s">
        <v>128</v>
      </c>
      <c r="G70" s="47" t="s">
        <v>58</v>
      </c>
      <c r="H70" s="49" t="s">
        <v>59</v>
      </c>
      <c r="I70" s="19">
        <v>6833.6999999999998</v>
      </c>
      <c r="J70" s="19">
        <v>6833.6999999999998</v>
      </c>
      <c r="K70" s="19">
        <v>6833.6999999999998</v>
      </c>
      <c r="L70" s="19"/>
      <c r="M70" s="19"/>
      <c r="N70" s="19"/>
      <c r="O70" s="19">
        <v>0</v>
      </c>
      <c r="P70" s="19">
        <v>0</v>
      </c>
      <c r="Q70" s="19">
        <v>0</v>
      </c>
      <c r="R70" s="19">
        <v>0</v>
      </c>
      <c r="S70" s="19"/>
      <c r="T70" s="19">
        <f t="shared" si="0"/>
        <v>6833.6999999999998</v>
      </c>
      <c r="U70" s="19">
        <f t="shared" si="76"/>
        <v>6833.6999999999998</v>
      </c>
      <c r="V70" s="19">
        <f t="shared" si="77"/>
        <v>6833.6999999999998</v>
      </c>
      <c r="W70" s="19"/>
      <c r="X70" s="19"/>
      <c r="Y70" s="19"/>
      <c r="Z70" s="19"/>
      <c r="AA70" s="19"/>
      <c r="AB70" s="19"/>
      <c r="AC70" s="19"/>
      <c r="AD70" s="19"/>
      <c r="AE70" s="19"/>
      <c r="AF70" s="50">
        <v>5981.5125900000003</v>
      </c>
      <c r="AG70" s="50"/>
      <c r="AH70" s="50">
        <v>0</v>
      </c>
      <c r="AI70" s="50">
        <v>0</v>
      </c>
      <c r="AJ70" s="50">
        <v>0</v>
      </c>
      <c r="AK70" s="50">
        <v>0</v>
      </c>
      <c r="AL70" s="50">
        <v>5945.6032800000003</v>
      </c>
      <c r="AM70" s="50">
        <v>0</v>
      </c>
      <c r="AN70" s="50">
        <v>0</v>
      </c>
      <c r="AO70" s="51">
        <v>4658.0684099999999</v>
      </c>
      <c r="AP70" s="51">
        <v>6213.7735499999999</v>
      </c>
      <c r="AQ70" s="51">
        <v>0</v>
      </c>
      <c r="AR70" s="51">
        <v>0</v>
      </c>
      <c r="AS70" s="51">
        <v>0</v>
      </c>
      <c r="AT70" s="51">
        <v>0</v>
      </c>
      <c r="AU70" s="51">
        <f t="shared" si="3"/>
        <v>6213.7735499999999</v>
      </c>
      <c r="AV70" s="51">
        <f t="shared" si="4"/>
        <v>619.92644999999993</v>
      </c>
      <c r="AW70" s="51">
        <f t="shared" si="5"/>
        <v>6833.6999999999998</v>
      </c>
      <c r="AX70" s="51">
        <f t="shared" si="6"/>
        <v>6833.6999999999998</v>
      </c>
      <c r="AY70" s="51">
        <f t="shared" si="7"/>
        <v>6833.6999999999998</v>
      </c>
      <c r="AZ70" s="51"/>
      <c r="BA70" s="52">
        <f t="shared" si="8"/>
        <v>99.399661716669556</v>
      </c>
      <c r="BB70" s="53"/>
    </row>
    <row r="71">
      <c r="B71" s="47" t="s">
        <v>120</v>
      </c>
      <c r="C71" s="47" t="s">
        <v>46</v>
      </c>
      <c r="D71" s="47" t="s">
        <v>122</v>
      </c>
      <c r="E71" s="48" t="str">
        <f t="shared" si="9"/>
        <v>0106</v>
      </c>
      <c r="F71" s="47" t="s">
        <v>128</v>
      </c>
      <c r="G71" s="47" t="s">
        <v>72</v>
      </c>
      <c r="H71" s="49" t="s">
        <v>73</v>
      </c>
      <c r="I71" s="19"/>
      <c r="J71" s="19"/>
      <c r="K71" s="19"/>
      <c r="L71" s="19"/>
      <c r="M71" s="19"/>
      <c r="N71" s="19"/>
      <c r="O71" s="19">
        <v>0</v>
      </c>
      <c r="P71" s="19">
        <v>0</v>
      </c>
      <c r="Q71" s="19">
        <v>0</v>
      </c>
      <c r="R71" s="19">
        <v>0</v>
      </c>
      <c r="S71" s="19"/>
      <c r="T71" s="19">
        <f t="shared" si="0"/>
        <v>0</v>
      </c>
      <c r="U71" s="19">
        <v>0</v>
      </c>
      <c r="V71" s="19">
        <v>0</v>
      </c>
      <c r="W71" s="19">
        <v>0</v>
      </c>
      <c r="X71" s="19">
        <v>0</v>
      </c>
      <c r="Y71" s="19">
        <v>0</v>
      </c>
      <c r="Z71" s="19">
        <v>0</v>
      </c>
      <c r="AA71" s="19">
        <v>0</v>
      </c>
      <c r="AB71" s="19">
        <v>0</v>
      </c>
      <c r="AC71" s="19">
        <v>0</v>
      </c>
      <c r="AD71" s="19">
        <v>0</v>
      </c>
      <c r="AE71" s="19">
        <v>0</v>
      </c>
      <c r="AF71" s="50">
        <v>29.472359999999998</v>
      </c>
      <c r="AG71" s="50"/>
      <c r="AH71" s="50">
        <v>0</v>
      </c>
      <c r="AI71" s="50">
        <v>0</v>
      </c>
      <c r="AJ71" s="50">
        <v>0</v>
      </c>
      <c r="AK71" s="50">
        <v>0</v>
      </c>
      <c r="AL71" s="50">
        <v>29.472359999999998</v>
      </c>
      <c r="AM71" s="50">
        <v>0</v>
      </c>
      <c r="AN71" s="50">
        <v>0</v>
      </c>
      <c r="AO71" s="15">
        <v>26.172090000000001</v>
      </c>
      <c r="AP71" s="51">
        <v>26.541090000000001</v>
      </c>
      <c r="AQ71" s="51">
        <v>0</v>
      </c>
      <c r="AR71" s="51">
        <v>0</v>
      </c>
      <c r="AS71" s="51">
        <v>0</v>
      </c>
      <c r="AT71" s="51">
        <v>0</v>
      </c>
      <c r="AU71" s="51">
        <f t="shared" si="3"/>
        <v>26.541090000000001</v>
      </c>
      <c r="AV71" s="51">
        <f t="shared" si="4"/>
        <v>-26.541090000000001</v>
      </c>
      <c r="AW71" s="51"/>
      <c r="AX71" s="51"/>
      <c r="AY71" s="51"/>
      <c r="AZ71" s="51"/>
      <c r="BA71" s="52">
        <f t="shared" si="8"/>
        <v>100</v>
      </c>
      <c r="BB71" s="53"/>
    </row>
    <row r="72">
      <c r="B72" s="47" t="s">
        <v>120</v>
      </c>
      <c r="C72" s="47" t="s">
        <v>46</v>
      </c>
      <c r="D72" s="47" t="s">
        <v>122</v>
      </c>
      <c r="E72" s="48" t="str">
        <f t="shared" si="9"/>
        <v>0106</v>
      </c>
      <c r="F72" s="47" t="s">
        <v>128</v>
      </c>
      <c r="G72" s="47" t="s">
        <v>60</v>
      </c>
      <c r="H72" s="49" t="s">
        <v>61</v>
      </c>
      <c r="I72" s="19">
        <v>70</v>
      </c>
      <c r="J72" s="19">
        <v>70</v>
      </c>
      <c r="K72" s="19">
        <v>70</v>
      </c>
      <c r="L72" s="19"/>
      <c r="M72" s="19"/>
      <c r="N72" s="19"/>
      <c r="O72" s="19">
        <v>0</v>
      </c>
      <c r="P72" s="19">
        <v>0</v>
      </c>
      <c r="Q72" s="19">
        <v>0</v>
      </c>
      <c r="R72" s="19">
        <v>0</v>
      </c>
      <c r="S72" s="19"/>
      <c r="T72" s="19">
        <f t="shared" si="0"/>
        <v>70</v>
      </c>
      <c r="U72" s="19">
        <f t="shared" si="76"/>
        <v>70</v>
      </c>
      <c r="V72" s="19">
        <f t="shared" si="77"/>
        <v>70</v>
      </c>
      <c r="W72" s="19"/>
      <c r="X72" s="19"/>
      <c r="Y72" s="19"/>
      <c r="Z72" s="19"/>
      <c r="AA72" s="19"/>
      <c r="AB72" s="19"/>
      <c r="AC72" s="19"/>
      <c r="AD72" s="19"/>
      <c r="AE72" s="19"/>
      <c r="AF72" s="50">
        <v>70</v>
      </c>
      <c r="AG72" s="50"/>
      <c r="AH72" s="50">
        <v>0</v>
      </c>
      <c r="AI72" s="50">
        <v>0</v>
      </c>
      <c r="AJ72" s="50">
        <v>0</v>
      </c>
      <c r="AK72" s="50">
        <v>0</v>
      </c>
      <c r="AL72" s="50">
        <v>70</v>
      </c>
      <c r="AM72" s="50">
        <v>0</v>
      </c>
      <c r="AN72" s="50">
        <v>0</v>
      </c>
      <c r="AO72" s="51">
        <v>70</v>
      </c>
      <c r="AP72" s="51">
        <v>70</v>
      </c>
      <c r="AQ72" s="51">
        <v>0</v>
      </c>
      <c r="AR72" s="51">
        <v>0</v>
      </c>
      <c r="AS72" s="51">
        <v>0</v>
      </c>
      <c r="AT72" s="51">
        <v>0</v>
      </c>
      <c r="AU72" s="51">
        <f t="shared" si="3"/>
        <v>70</v>
      </c>
      <c r="AV72" s="51">
        <f t="shared" si="4"/>
        <v>0</v>
      </c>
      <c r="AW72" s="51">
        <f t="shared" si="5"/>
        <v>70</v>
      </c>
      <c r="AX72" s="51">
        <f t="shared" si="6"/>
        <v>70</v>
      </c>
      <c r="AY72" s="51">
        <f t="shared" si="7"/>
        <v>70</v>
      </c>
      <c r="AZ72" s="51"/>
      <c r="BA72" s="52">
        <f t="shared" si="8"/>
        <v>100</v>
      </c>
      <c r="BB72" s="53"/>
    </row>
    <row r="73" s="39" customFormat="1">
      <c r="B73" s="40" t="s">
        <v>120</v>
      </c>
      <c r="C73" s="40" t="s">
        <v>46</v>
      </c>
      <c r="D73" s="40" t="s">
        <v>129</v>
      </c>
      <c r="E73" s="38" t="str">
        <f t="shared" si="9"/>
        <v>0111</v>
      </c>
      <c r="F73" s="40"/>
      <c r="G73" s="40"/>
      <c r="H73" s="41" t="s">
        <v>130</v>
      </c>
      <c r="I73" s="42">
        <f t="shared" ref="I73:I76" si="115">I74</f>
        <v>100000</v>
      </c>
      <c r="J73" s="42">
        <f t="shared" ref="J73:J76" si="116">J74</f>
        <v>40000</v>
      </c>
      <c r="K73" s="42">
        <f t="shared" ref="K73:K76" si="117">K74</f>
        <v>40000</v>
      </c>
      <c r="L73" s="42">
        <f t="shared" ref="L73:L76" si="118">L74</f>
        <v>39418.599999999999</v>
      </c>
      <c r="M73" s="42">
        <f t="shared" ref="M73:M76" si="119">M74</f>
        <v>0</v>
      </c>
      <c r="N73" s="42">
        <f t="shared" ref="N73:N76" si="120">N74</f>
        <v>0</v>
      </c>
      <c r="O73" s="42">
        <f t="shared" ref="O73:O76" si="121">O74</f>
        <v>44067.467000000004</v>
      </c>
      <c r="P73" s="42">
        <f t="shared" ref="P73:P76" si="122">P74</f>
        <v>40171.756000000001</v>
      </c>
      <c r="Q73" s="42">
        <f t="shared" ref="Q73:Q76" si="123">Q74</f>
        <v>0</v>
      </c>
      <c r="R73" s="42">
        <f t="shared" ref="R73:R76" si="124">R74</f>
        <v>-239055.92499999999</v>
      </c>
      <c r="S73" s="42">
        <f t="shared" ref="S73:S76" si="125">S74</f>
        <v>337642.60599999997</v>
      </c>
      <c r="T73" s="42">
        <f t="shared" si="0"/>
        <v>322244.50400000002</v>
      </c>
      <c r="U73" s="42">
        <f t="shared" si="76"/>
        <v>40000</v>
      </c>
      <c r="V73" s="42">
        <f t="shared" si="77"/>
        <v>40000</v>
      </c>
      <c r="W73" s="42">
        <f t="shared" ref="W73:W76" si="126">W74</f>
        <v>0</v>
      </c>
      <c r="X73" s="42">
        <f t="shared" ref="X73:X76" si="127">X74</f>
        <v>0</v>
      </c>
      <c r="Y73" s="42">
        <f t="shared" ref="Y73:Y76" si="128">Y74</f>
        <v>0</v>
      </c>
      <c r="Z73" s="42">
        <f t="shared" ref="Z73:Z76" si="129">Z74</f>
        <v>98586.680999999997</v>
      </c>
      <c r="AA73" s="42">
        <f t="shared" ref="AA73:AA76" si="130">AA74</f>
        <v>0</v>
      </c>
      <c r="AB73" s="42">
        <f t="shared" ref="AB73:AB76" si="131">AB74</f>
        <v>0</v>
      </c>
      <c r="AC73" s="42">
        <f t="shared" ref="AC73:AC76" si="132">AC74</f>
        <v>0</v>
      </c>
      <c r="AD73" s="42">
        <f t="shared" ref="AD73:AD76" si="133">AD74</f>
        <v>0</v>
      </c>
      <c r="AE73" s="42"/>
      <c r="AF73" s="43">
        <f t="shared" ref="AF73:AF76" si="134">AF74</f>
        <v>1391.1100300000001</v>
      </c>
      <c r="AG73" s="43">
        <f t="shared" ref="AG73:AG76" si="135">AG74</f>
        <v>0</v>
      </c>
      <c r="AH73" s="43">
        <f t="shared" ref="AH73:AH76" si="136">AH74</f>
        <v>0</v>
      </c>
      <c r="AI73" s="43">
        <f t="shared" ref="AI73:AI76" si="137">AI74</f>
        <v>0</v>
      </c>
      <c r="AJ73" s="43">
        <f t="shared" ref="AJ73:AJ76" si="138">AJ74</f>
        <v>0</v>
      </c>
      <c r="AK73" s="43">
        <f t="shared" ref="AK73:AK76" si="139">AK74</f>
        <v>0</v>
      </c>
      <c r="AL73" s="43">
        <f t="shared" ref="AL73:AL76" si="140">AL74</f>
        <v>0</v>
      </c>
      <c r="AM73" s="43">
        <f t="shared" ref="AM73:AM76" si="141">AM74</f>
        <v>0</v>
      </c>
      <c r="AN73" s="43">
        <f t="shared" ref="AN73:AN76" si="142">AN74</f>
        <v>0</v>
      </c>
      <c r="AO73" s="44">
        <f t="shared" ref="AO73:AO76" si="143">AO74</f>
        <v>0</v>
      </c>
      <c r="AP73" s="45">
        <f t="shared" ref="AP73:AP76" si="144">AP74</f>
        <v>6527.7810799999997</v>
      </c>
      <c r="AQ73" s="45">
        <f t="shared" ref="AQ73:AQ76" si="145">AQ74</f>
        <v>44067.467000000004</v>
      </c>
      <c r="AR73" s="45">
        <f t="shared" ref="AR73:AR76" si="146">AR74</f>
        <v>0</v>
      </c>
      <c r="AS73" s="45">
        <f t="shared" ref="AS73:AS76" si="147">AS74</f>
        <v>0</v>
      </c>
      <c r="AT73" s="45">
        <f t="shared" ref="AT73:AT76" si="148">AT74</f>
        <v>0</v>
      </c>
      <c r="AU73" s="45">
        <f t="shared" si="3"/>
        <v>50595.248080000005</v>
      </c>
      <c r="AV73" s="45">
        <f t="shared" si="4"/>
        <v>271649.25592000003</v>
      </c>
      <c r="AW73" s="45">
        <f t="shared" si="5"/>
        <v>420831.185</v>
      </c>
      <c r="AX73" s="45">
        <f t="shared" si="6"/>
        <v>40000</v>
      </c>
      <c r="AY73" s="45">
        <f t="shared" si="7"/>
        <v>40000</v>
      </c>
      <c r="AZ73" s="45">
        <f t="shared" ref="AZ73:AZ76" si="149">AZ74</f>
        <v>0</v>
      </c>
      <c r="BA73" s="46">
        <f t="shared" si="8"/>
        <v>0</v>
      </c>
      <c r="BB73" s="25"/>
    </row>
    <row r="74" ht="47.25">
      <c r="B74" s="47" t="s">
        <v>120</v>
      </c>
      <c r="C74" s="47" t="s">
        <v>46</v>
      </c>
      <c r="D74" s="47" t="s">
        <v>129</v>
      </c>
      <c r="E74" s="48" t="str">
        <f t="shared" si="9"/>
        <v>0111</v>
      </c>
      <c r="F74" s="47" t="s">
        <v>82</v>
      </c>
      <c r="G74" s="48"/>
      <c r="H74" s="49" t="s">
        <v>83</v>
      </c>
      <c r="I74" s="19">
        <f t="shared" si="115"/>
        <v>100000</v>
      </c>
      <c r="J74" s="19">
        <f t="shared" si="116"/>
        <v>40000</v>
      </c>
      <c r="K74" s="19">
        <f t="shared" si="117"/>
        <v>40000</v>
      </c>
      <c r="L74" s="19">
        <f t="shared" si="118"/>
        <v>39418.599999999999</v>
      </c>
      <c r="M74" s="19">
        <f t="shared" si="119"/>
        <v>0</v>
      </c>
      <c r="N74" s="19">
        <f t="shared" si="120"/>
        <v>0</v>
      </c>
      <c r="O74" s="19">
        <f t="shared" si="121"/>
        <v>44067.467000000004</v>
      </c>
      <c r="P74" s="19">
        <f t="shared" si="122"/>
        <v>40171.756000000001</v>
      </c>
      <c r="Q74" s="19">
        <f t="shared" si="123"/>
        <v>0</v>
      </c>
      <c r="R74" s="19">
        <f t="shared" si="124"/>
        <v>-239055.92499999999</v>
      </c>
      <c r="S74" s="19">
        <f t="shared" si="125"/>
        <v>337642.60599999997</v>
      </c>
      <c r="T74" s="19">
        <f t="shared" si="0"/>
        <v>322244.50400000002</v>
      </c>
      <c r="U74" s="19">
        <f t="shared" si="76"/>
        <v>40000</v>
      </c>
      <c r="V74" s="19">
        <f t="shared" si="77"/>
        <v>40000</v>
      </c>
      <c r="W74" s="19">
        <f t="shared" si="126"/>
        <v>0</v>
      </c>
      <c r="X74" s="19">
        <f t="shared" si="127"/>
        <v>0</v>
      </c>
      <c r="Y74" s="19">
        <f t="shared" si="128"/>
        <v>0</v>
      </c>
      <c r="Z74" s="19">
        <f t="shared" si="129"/>
        <v>98586.680999999997</v>
      </c>
      <c r="AA74" s="19">
        <f t="shared" si="130"/>
        <v>0</v>
      </c>
      <c r="AB74" s="19">
        <f t="shared" si="131"/>
        <v>0</v>
      </c>
      <c r="AC74" s="19">
        <f t="shared" si="132"/>
        <v>0</v>
      </c>
      <c r="AD74" s="19">
        <f t="shared" si="133"/>
        <v>0</v>
      </c>
      <c r="AE74" s="19"/>
      <c r="AF74" s="50">
        <f t="shared" si="134"/>
        <v>1391.1100300000001</v>
      </c>
      <c r="AG74" s="50">
        <f t="shared" si="135"/>
        <v>0</v>
      </c>
      <c r="AH74" s="50">
        <f t="shared" si="136"/>
        <v>0</v>
      </c>
      <c r="AI74" s="50">
        <f t="shared" si="137"/>
        <v>0</v>
      </c>
      <c r="AJ74" s="50">
        <f t="shared" si="138"/>
        <v>0</v>
      </c>
      <c r="AK74" s="50">
        <f t="shared" si="139"/>
        <v>0</v>
      </c>
      <c r="AL74" s="50">
        <f t="shared" si="140"/>
        <v>0</v>
      </c>
      <c r="AM74" s="50">
        <f t="shared" si="141"/>
        <v>0</v>
      </c>
      <c r="AN74" s="50">
        <f t="shared" si="142"/>
        <v>0</v>
      </c>
      <c r="AO74" s="51">
        <f t="shared" si="143"/>
        <v>0</v>
      </c>
      <c r="AP74" s="51">
        <f t="shared" si="144"/>
        <v>6527.7810799999997</v>
      </c>
      <c r="AQ74" s="51">
        <f t="shared" si="145"/>
        <v>44067.467000000004</v>
      </c>
      <c r="AR74" s="51">
        <f t="shared" si="146"/>
        <v>0</v>
      </c>
      <c r="AS74" s="51">
        <f t="shared" si="147"/>
        <v>0</v>
      </c>
      <c r="AT74" s="51">
        <f t="shared" si="148"/>
        <v>0</v>
      </c>
      <c r="AU74" s="51">
        <f t="shared" si="3"/>
        <v>50595.248080000005</v>
      </c>
      <c r="AV74" s="51">
        <f t="shared" si="4"/>
        <v>271649.25592000003</v>
      </c>
      <c r="AW74" s="51">
        <f t="shared" si="5"/>
        <v>420831.185</v>
      </c>
      <c r="AX74" s="51">
        <f t="shared" si="6"/>
        <v>40000</v>
      </c>
      <c r="AY74" s="51">
        <f t="shared" si="7"/>
        <v>40000</v>
      </c>
      <c r="AZ74" s="51">
        <f t="shared" si="149"/>
        <v>0</v>
      </c>
      <c r="BA74" s="52">
        <f t="shared" si="8"/>
        <v>0</v>
      </c>
      <c r="BB74" s="25"/>
    </row>
    <row r="75">
      <c r="B75" s="47" t="s">
        <v>120</v>
      </c>
      <c r="C75" s="47" t="s">
        <v>46</v>
      </c>
      <c r="D75" s="47" t="s">
        <v>129</v>
      </c>
      <c r="E75" s="48" t="str">
        <f t="shared" si="9"/>
        <v>0111</v>
      </c>
      <c r="F75" s="47" t="s">
        <v>92</v>
      </c>
      <c r="G75" s="48"/>
      <c r="H75" s="49" t="s">
        <v>93</v>
      </c>
      <c r="I75" s="19">
        <f t="shared" si="115"/>
        <v>100000</v>
      </c>
      <c r="J75" s="19">
        <f t="shared" si="116"/>
        <v>40000</v>
      </c>
      <c r="K75" s="19">
        <f t="shared" si="117"/>
        <v>40000</v>
      </c>
      <c r="L75" s="19">
        <f t="shared" si="118"/>
        <v>39418.599999999999</v>
      </c>
      <c r="M75" s="19">
        <f t="shared" si="119"/>
        <v>0</v>
      </c>
      <c r="N75" s="19">
        <f t="shared" si="120"/>
        <v>0</v>
      </c>
      <c r="O75" s="19">
        <f t="shared" si="121"/>
        <v>44067.467000000004</v>
      </c>
      <c r="P75" s="19">
        <f t="shared" si="122"/>
        <v>40171.756000000001</v>
      </c>
      <c r="Q75" s="19">
        <f t="shared" si="123"/>
        <v>0</v>
      </c>
      <c r="R75" s="19">
        <f t="shared" si="124"/>
        <v>-239055.92499999999</v>
      </c>
      <c r="S75" s="19">
        <f t="shared" si="125"/>
        <v>337642.60599999997</v>
      </c>
      <c r="T75" s="19">
        <f t="shared" ref="T75:T99" si="150">I75+L75+S75+R75+Q75+P75+O75</f>
        <v>322244.50400000002</v>
      </c>
      <c r="U75" s="19">
        <f t="shared" si="76"/>
        <v>40000</v>
      </c>
      <c r="V75" s="19">
        <f t="shared" si="77"/>
        <v>40000</v>
      </c>
      <c r="W75" s="19">
        <f t="shared" si="126"/>
        <v>0</v>
      </c>
      <c r="X75" s="19">
        <f t="shared" si="127"/>
        <v>0</v>
      </c>
      <c r="Y75" s="19">
        <f t="shared" si="128"/>
        <v>0</v>
      </c>
      <c r="Z75" s="19">
        <f t="shared" si="129"/>
        <v>98586.680999999997</v>
      </c>
      <c r="AA75" s="19">
        <f t="shared" si="130"/>
        <v>0</v>
      </c>
      <c r="AB75" s="19">
        <f t="shared" si="131"/>
        <v>0</v>
      </c>
      <c r="AC75" s="19">
        <f t="shared" si="132"/>
        <v>0</v>
      </c>
      <c r="AD75" s="19">
        <f t="shared" si="133"/>
        <v>0</v>
      </c>
      <c r="AE75" s="19"/>
      <c r="AF75" s="50">
        <f t="shared" si="134"/>
        <v>1391.1100300000001</v>
      </c>
      <c r="AG75" s="50">
        <f t="shared" si="135"/>
        <v>0</v>
      </c>
      <c r="AH75" s="50">
        <f t="shared" si="136"/>
        <v>0</v>
      </c>
      <c r="AI75" s="50">
        <f t="shared" si="137"/>
        <v>0</v>
      </c>
      <c r="AJ75" s="50">
        <f t="shared" si="138"/>
        <v>0</v>
      </c>
      <c r="AK75" s="50">
        <f t="shared" si="139"/>
        <v>0</v>
      </c>
      <c r="AL75" s="50">
        <f t="shared" si="140"/>
        <v>0</v>
      </c>
      <c r="AM75" s="50">
        <f t="shared" si="141"/>
        <v>0</v>
      </c>
      <c r="AN75" s="50">
        <f t="shared" si="142"/>
        <v>0</v>
      </c>
      <c r="AO75" s="15">
        <f t="shared" si="143"/>
        <v>0</v>
      </c>
      <c r="AP75" s="51">
        <f t="shared" si="144"/>
        <v>6527.7810799999997</v>
      </c>
      <c r="AQ75" s="51">
        <f t="shared" si="145"/>
        <v>44067.467000000004</v>
      </c>
      <c r="AR75" s="51">
        <f t="shared" si="146"/>
        <v>0</v>
      </c>
      <c r="AS75" s="51">
        <f t="shared" si="147"/>
        <v>0</v>
      </c>
      <c r="AT75" s="51">
        <f t="shared" si="148"/>
        <v>0</v>
      </c>
      <c r="AU75" s="51">
        <f t="shared" ref="AU75:AU99" si="151">AP75+AS75+AT75+AR75+AQ75</f>
        <v>50595.248080000005</v>
      </c>
      <c r="AV75" s="51">
        <f t="shared" ref="AV75:AV99" si="152">T75-AU75</f>
        <v>271649.25592000003</v>
      </c>
      <c r="AW75" s="51">
        <f t="shared" ref="AW75:AW99" si="153">T75+W75+X75+Y75+Z75</f>
        <v>420831.185</v>
      </c>
      <c r="AX75" s="51">
        <f t="shared" ref="AX75:AX99" si="154">U75+AA75+AB75</f>
        <v>40000</v>
      </c>
      <c r="AY75" s="51">
        <f t="shared" ref="AY75:AY99" si="155">V75+AC75+AE75+AD75</f>
        <v>40000</v>
      </c>
      <c r="AZ75" s="51">
        <f t="shared" si="149"/>
        <v>0</v>
      </c>
      <c r="BA75" s="52">
        <f t="shared" ref="BA75:BA99" si="156">AL75/AF75*100</f>
        <v>0</v>
      </c>
      <c r="BB75" s="25"/>
    </row>
    <row r="76">
      <c r="B76" s="47" t="s">
        <v>120</v>
      </c>
      <c r="C76" s="47" t="s">
        <v>46</v>
      </c>
      <c r="D76" s="47" t="s">
        <v>129</v>
      </c>
      <c r="E76" s="48" t="str">
        <f t="shared" ref="E76:E99" si="157">CONCATENATE(C76,D76)</f>
        <v>0111</v>
      </c>
      <c r="F76" s="47" t="s">
        <v>94</v>
      </c>
      <c r="G76" s="48"/>
      <c r="H76" s="49" t="s">
        <v>95</v>
      </c>
      <c r="I76" s="19">
        <f t="shared" si="115"/>
        <v>100000</v>
      </c>
      <c r="J76" s="19">
        <f t="shared" si="116"/>
        <v>40000</v>
      </c>
      <c r="K76" s="19">
        <f t="shared" si="117"/>
        <v>40000</v>
      </c>
      <c r="L76" s="19">
        <f t="shared" si="118"/>
        <v>39418.599999999999</v>
      </c>
      <c r="M76" s="19">
        <f t="shared" si="119"/>
        <v>0</v>
      </c>
      <c r="N76" s="19">
        <f t="shared" si="120"/>
        <v>0</v>
      </c>
      <c r="O76" s="19">
        <f t="shared" si="121"/>
        <v>44067.467000000004</v>
      </c>
      <c r="P76" s="19">
        <f t="shared" si="122"/>
        <v>40171.756000000001</v>
      </c>
      <c r="Q76" s="19">
        <f t="shared" si="123"/>
        <v>0</v>
      </c>
      <c r="R76" s="19">
        <f t="shared" si="124"/>
        <v>-239055.92499999999</v>
      </c>
      <c r="S76" s="19">
        <f t="shared" si="125"/>
        <v>337642.60599999997</v>
      </c>
      <c r="T76" s="19">
        <f t="shared" si="150"/>
        <v>322244.50400000002</v>
      </c>
      <c r="U76" s="19">
        <f t="shared" si="76"/>
        <v>40000</v>
      </c>
      <c r="V76" s="19">
        <f t="shared" si="77"/>
        <v>40000</v>
      </c>
      <c r="W76" s="19">
        <f t="shared" si="126"/>
        <v>0</v>
      </c>
      <c r="X76" s="19">
        <f t="shared" si="127"/>
        <v>0</v>
      </c>
      <c r="Y76" s="19">
        <f t="shared" si="128"/>
        <v>0</v>
      </c>
      <c r="Z76" s="19">
        <f t="shared" si="129"/>
        <v>98586.680999999997</v>
      </c>
      <c r="AA76" s="19">
        <f t="shared" si="130"/>
        <v>0</v>
      </c>
      <c r="AB76" s="19">
        <f t="shared" si="131"/>
        <v>0</v>
      </c>
      <c r="AC76" s="19">
        <f t="shared" si="132"/>
        <v>0</v>
      </c>
      <c r="AD76" s="19">
        <f t="shared" si="133"/>
        <v>0</v>
      </c>
      <c r="AE76" s="19"/>
      <c r="AF76" s="50">
        <f t="shared" si="134"/>
        <v>1391.1100300000001</v>
      </c>
      <c r="AG76" s="50">
        <f t="shared" si="135"/>
        <v>0</v>
      </c>
      <c r="AH76" s="50">
        <f t="shared" si="136"/>
        <v>0</v>
      </c>
      <c r="AI76" s="50">
        <f t="shared" si="137"/>
        <v>0</v>
      </c>
      <c r="AJ76" s="50">
        <f t="shared" si="138"/>
        <v>0</v>
      </c>
      <c r="AK76" s="50">
        <f t="shared" si="139"/>
        <v>0</v>
      </c>
      <c r="AL76" s="50">
        <f t="shared" si="140"/>
        <v>0</v>
      </c>
      <c r="AM76" s="50">
        <f t="shared" si="141"/>
        <v>0</v>
      </c>
      <c r="AN76" s="50">
        <f t="shared" si="142"/>
        <v>0</v>
      </c>
      <c r="AO76" s="51">
        <f t="shared" si="143"/>
        <v>0</v>
      </c>
      <c r="AP76" s="51">
        <f t="shared" si="144"/>
        <v>6527.7810799999997</v>
      </c>
      <c r="AQ76" s="51">
        <f t="shared" si="145"/>
        <v>44067.467000000004</v>
      </c>
      <c r="AR76" s="51">
        <f t="shared" si="146"/>
        <v>0</v>
      </c>
      <c r="AS76" s="51">
        <f t="shared" si="147"/>
        <v>0</v>
      </c>
      <c r="AT76" s="51">
        <f t="shared" si="148"/>
        <v>0</v>
      </c>
      <c r="AU76" s="51">
        <f t="shared" si="151"/>
        <v>50595.248080000005</v>
      </c>
      <c r="AV76" s="51">
        <f t="shared" si="152"/>
        <v>271649.25592000003</v>
      </c>
      <c r="AW76" s="51">
        <f t="shared" si="153"/>
        <v>420831.185</v>
      </c>
      <c r="AX76" s="51">
        <f t="shared" si="154"/>
        <v>40000</v>
      </c>
      <c r="AY76" s="51">
        <f t="shared" si="155"/>
        <v>40000</v>
      </c>
      <c r="AZ76" s="51">
        <f t="shared" si="149"/>
        <v>0</v>
      </c>
      <c r="BA76" s="52">
        <f t="shared" si="156"/>
        <v>0</v>
      </c>
      <c r="BB76" s="25"/>
    </row>
    <row r="77">
      <c r="B77" s="47" t="s">
        <v>120</v>
      </c>
      <c r="C77" s="47" t="s">
        <v>46</v>
      </c>
      <c r="D77" s="47" t="s">
        <v>129</v>
      </c>
      <c r="E77" s="48" t="str">
        <f t="shared" si="157"/>
        <v>0111</v>
      </c>
      <c r="F77" s="47" t="s">
        <v>94</v>
      </c>
      <c r="G77" s="47" t="s">
        <v>60</v>
      </c>
      <c r="H77" s="49" t="s">
        <v>61</v>
      </c>
      <c r="I77" s="19">
        <v>100000</v>
      </c>
      <c r="J77" s="19">
        <v>40000</v>
      </c>
      <c r="K77" s="19">
        <v>40000</v>
      </c>
      <c r="L77" s="19">
        <v>39418.599999999999</v>
      </c>
      <c r="M77" s="19"/>
      <c r="N77" s="19"/>
      <c r="O77" s="19">
        <f>30000+14067.467</f>
        <v>44067.467000000004</v>
      </c>
      <c r="P77" s="19">
        <v>40171.756000000001</v>
      </c>
      <c r="Q77" s="19">
        <v>0</v>
      </c>
      <c r="R77" s="19">
        <v>-239055.92499999999</v>
      </c>
      <c r="S77" s="19">
        <f>98586.681+239055.925</f>
        <v>337642.60599999997</v>
      </c>
      <c r="T77" s="19">
        <f t="shared" si="150"/>
        <v>322244.50400000002</v>
      </c>
      <c r="U77" s="19">
        <f t="shared" si="76"/>
        <v>40000</v>
      </c>
      <c r="V77" s="19">
        <f t="shared" si="77"/>
        <v>40000</v>
      </c>
      <c r="W77" s="19"/>
      <c r="X77" s="19"/>
      <c r="Y77" s="19"/>
      <c r="Z77" s="19">
        <v>98586.680999999997</v>
      </c>
      <c r="AA77" s="19"/>
      <c r="AB77" s="19"/>
      <c r="AC77" s="19"/>
      <c r="AD77" s="19"/>
      <c r="AE77" s="19"/>
      <c r="AF77" s="50">
        <v>1391.1100300000001</v>
      </c>
      <c r="AG77" s="50"/>
      <c r="AH77" s="50">
        <v>0</v>
      </c>
      <c r="AI77" s="50">
        <v>0</v>
      </c>
      <c r="AJ77" s="50">
        <v>0</v>
      </c>
      <c r="AK77" s="50">
        <v>0</v>
      </c>
      <c r="AL77" s="50">
        <v>0</v>
      </c>
      <c r="AM77" s="50">
        <v>0</v>
      </c>
      <c r="AN77" s="50">
        <v>0</v>
      </c>
      <c r="AO77" s="15">
        <v>0</v>
      </c>
      <c r="AP77" s="51">
        <v>6527.7810799999997</v>
      </c>
      <c r="AQ77" s="51">
        <f>30000+14067.467</f>
        <v>44067.467000000004</v>
      </c>
      <c r="AR77" s="51">
        <v>0</v>
      </c>
      <c r="AS77" s="51">
        <v>0</v>
      </c>
      <c r="AT77" s="51">
        <v>0</v>
      </c>
      <c r="AU77" s="51">
        <f t="shared" si="151"/>
        <v>50595.248080000005</v>
      </c>
      <c r="AV77" s="51">
        <f t="shared" si="152"/>
        <v>271649.25592000003</v>
      </c>
      <c r="AW77" s="51">
        <f t="shared" si="153"/>
        <v>420831.185</v>
      </c>
      <c r="AX77" s="51">
        <f t="shared" si="154"/>
        <v>40000</v>
      </c>
      <c r="AY77" s="51">
        <f t="shared" si="155"/>
        <v>40000</v>
      </c>
      <c r="AZ77" s="51"/>
      <c r="BA77" s="52">
        <f t="shared" si="156"/>
        <v>0</v>
      </c>
      <c r="BB77" s="53"/>
    </row>
    <row r="78" s="39" customFormat="1">
      <c r="B78" s="40" t="s">
        <v>120</v>
      </c>
      <c r="C78" s="40" t="s">
        <v>46</v>
      </c>
      <c r="D78" s="40" t="s">
        <v>48</v>
      </c>
      <c r="E78" s="38" t="str">
        <f t="shared" si="157"/>
        <v>0113</v>
      </c>
      <c r="F78" s="40"/>
      <c r="G78" s="40"/>
      <c r="H78" s="41" t="s">
        <v>49</v>
      </c>
      <c r="I78" s="42">
        <f>I79+I88</f>
        <v>193953.10000000003</v>
      </c>
      <c r="J78" s="42">
        <f>J79+J88</f>
        <v>158176.10000000003</v>
      </c>
      <c r="K78" s="42">
        <f>K79+K88</f>
        <v>158176.10000000003</v>
      </c>
      <c r="L78" s="42">
        <f>L79+L88</f>
        <v>0</v>
      </c>
      <c r="M78" s="42">
        <f>M79+M88</f>
        <v>0</v>
      </c>
      <c r="N78" s="42">
        <f>N79+N88</f>
        <v>0</v>
      </c>
      <c r="O78" s="42">
        <f>O79+O88</f>
        <v>0</v>
      </c>
      <c r="P78" s="42">
        <f>P79+P88</f>
        <v>0</v>
      </c>
      <c r="Q78" s="42">
        <f>Q79+Q88</f>
        <v>0</v>
      </c>
      <c r="R78" s="42">
        <f>R79+R88</f>
        <v>0</v>
      </c>
      <c r="S78" s="42">
        <f>S79+S88</f>
        <v>10355.6</v>
      </c>
      <c r="T78" s="42">
        <f t="shared" si="150"/>
        <v>204308.70000000004</v>
      </c>
      <c r="U78" s="42">
        <f t="shared" si="76"/>
        <v>158176.10000000003</v>
      </c>
      <c r="V78" s="42">
        <f t="shared" si="77"/>
        <v>158176.10000000003</v>
      </c>
      <c r="W78" s="42">
        <f>W79+W88</f>
        <v>10355.6</v>
      </c>
      <c r="X78" s="42">
        <f>X79+X88</f>
        <v>0</v>
      </c>
      <c r="Y78" s="42">
        <f>Y79+Y88</f>
        <v>0</v>
      </c>
      <c r="Z78" s="42">
        <f>Z79+Z88</f>
        <v>0</v>
      </c>
      <c r="AA78" s="42">
        <f>AA79+AA88</f>
        <v>11417.299999999999</v>
      </c>
      <c r="AB78" s="42">
        <f>AB79+AB88</f>
        <v>0</v>
      </c>
      <c r="AC78" s="42">
        <f>AC79+AC88</f>
        <v>11417.299999999999</v>
      </c>
      <c r="AD78" s="42">
        <f>AD79+AD88</f>
        <v>0</v>
      </c>
      <c r="AE78" s="42">
        <f>AE79+AE88</f>
        <v>0</v>
      </c>
      <c r="AF78" s="43">
        <f>AF79+AF88</f>
        <v>164391.79999999999</v>
      </c>
      <c r="AG78" s="43">
        <f>AG79+AG88</f>
        <v>0</v>
      </c>
      <c r="AH78" s="43">
        <f>AH79+AH88</f>
        <v>0</v>
      </c>
      <c r="AI78" s="43">
        <f>AI79+AI88</f>
        <v>0</v>
      </c>
      <c r="AJ78" s="43">
        <f>AJ79+AJ88</f>
        <v>0</v>
      </c>
      <c r="AK78" s="43">
        <f>AK79+AK88</f>
        <v>0</v>
      </c>
      <c r="AL78" s="43">
        <f>AL79+AL88</f>
        <v>159757.47865</v>
      </c>
      <c r="AM78" s="43">
        <f>AM79+AM88</f>
        <v>0</v>
      </c>
      <c r="AN78" s="43">
        <f>AN79+AN88</f>
        <v>0</v>
      </c>
      <c r="AO78" s="45">
        <f>AO79+AO88</f>
        <v>109833.00127000002</v>
      </c>
      <c r="AP78" s="45">
        <f>AP79+AP88</f>
        <v>181900.29741</v>
      </c>
      <c r="AQ78" s="45">
        <f>AQ79+AQ88</f>
        <v>0</v>
      </c>
      <c r="AR78" s="45">
        <f>AR79+AR88</f>
        <v>0</v>
      </c>
      <c r="AS78" s="45">
        <f>AS79+AS88</f>
        <v>0</v>
      </c>
      <c r="AT78" s="45">
        <f>AT79+AT88</f>
        <v>0</v>
      </c>
      <c r="AU78" s="45">
        <f t="shared" si="151"/>
        <v>181900.29741</v>
      </c>
      <c r="AV78" s="45">
        <f t="shared" si="152"/>
        <v>22408.402590000042</v>
      </c>
      <c r="AW78" s="45">
        <f t="shared" si="153"/>
        <v>214664.30000000005</v>
      </c>
      <c r="AX78" s="45">
        <f t="shared" si="154"/>
        <v>169593.40000000002</v>
      </c>
      <c r="AY78" s="45">
        <f t="shared" si="155"/>
        <v>169593.40000000002</v>
      </c>
      <c r="AZ78" s="45">
        <f>AZ79+AZ88</f>
        <v>0</v>
      </c>
      <c r="BA78" s="46">
        <f t="shared" si="156"/>
        <v>97.180929127851883</v>
      </c>
      <c r="BB78" s="25"/>
    </row>
    <row r="79" ht="31.5">
      <c r="B79" s="47" t="s">
        <v>120</v>
      </c>
      <c r="C79" s="47" t="s">
        <v>46</v>
      </c>
      <c r="D79" s="47" t="s">
        <v>48</v>
      </c>
      <c r="E79" s="48" t="str">
        <f t="shared" si="157"/>
        <v>0113</v>
      </c>
      <c r="F79" s="47" t="s">
        <v>76</v>
      </c>
      <c r="G79" s="48"/>
      <c r="H79" s="49" t="s">
        <v>77</v>
      </c>
      <c r="I79" s="19">
        <f>I80+I85</f>
        <v>153953.10000000003</v>
      </c>
      <c r="J79" s="19">
        <f>J80+J85</f>
        <v>158176.10000000003</v>
      </c>
      <c r="K79" s="19">
        <f>K80+K85</f>
        <v>158176.10000000003</v>
      </c>
      <c r="L79" s="19">
        <f>L80+L85</f>
        <v>0</v>
      </c>
      <c r="M79" s="19">
        <f>M80+M85</f>
        <v>0</v>
      </c>
      <c r="N79" s="19">
        <f>N80+N85</f>
        <v>0</v>
      </c>
      <c r="O79" s="19">
        <f>O80+O85</f>
        <v>0</v>
      </c>
      <c r="P79" s="19">
        <f>P80+P85</f>
        <v>0</v>
      </c>
      <c r="Q79" s="19">
        <f>Q80+Q85</f>
        <v>0</v>
      </c>
      <c r="R79" s="19">
        <f>R80+R85</f>
        <v>0</v>
      </c>
      <c r="S79" s="19">
        <f>S80+S85</f>
        <v>10355.6</v>
      </c>
      <c r="T79" s="19">
        <f t="shared" si="150"/>
        <v>164308.70000000004</v>
      </c>
      <c r="U79" s="19">
        <f t="shared" si="76"/>
        <v>158176.10000000003</v>
      </c>
      <c r="V79" s="19">
        <f t="shared" si="77"/>
        <v>158176.10000000003</v>
      </c>
      <c r="W79" s="19">
        <f>W80+W85</f>
        <v>10355.6</v>
      </c>
      <c r="X79" s="19">
        <f>X80+X85</f>
        <v>0</v>
      </c>
      <c r="Y79" s="19">
        <f>Y80+Y85</f>
        <v>0</v>
      </c>
      <c r="Z79" s="19">
        <f>Z80+Z85</f>
        <v>0</v>
      </c>
      <c r="AA79" s="19">
        <f>AA80+AA85</f>
        <v>11417.299999999999</v>
      </c>
      <c r="AB79" s="19">
        <f>AB80+AB85</f>
        <v>0</v>
      </c>
      <c r="AC79" s="19">
        <f>AC80+AC85</f>
        <v>11417.299999999999</v>
      </c>
      <c r="AD79" s="19">
        <f>AD80+AD85</f>
        <v>0</v>
      </c>
      <c r="AE79" s="19">
        <f>AE80+AE85</f>
        <v>0</v>
      </c>
      <c r="AF79" s="50">
        <f>AF80+AF85</f>
        <v>164308.69999999998</v>
      </c>
      <c r="AG79" s="50">
        <f>AG80+AG85</f>
        <v>0</v>
      </c>
      <c r="AH79" s="50">
        <f>AH80+AH85</f>
        <v>0</v>
      </c>
      <c r="AI79" s="50">
        <f>AI80+AI85</f>
        <v>0</v>
      </c>
      <c r="AJ79" s="50">
        <f>AJ80+AJ85</f>
        <v>0</v>
      </c>
      <c r="AK79" s="50">
        <f>AK80+AK85</f>
        <v>0</v>
      </c>
      <c r="AL79" s="50">
        <f>AL80+AL85</f>
        <v>159674.37865</v>
      </c>
      <c r="AM79" s="50">
        <f>AM80+AM85</f>
        <v>0</v>
      </c>
      <c r="AN79" s="50">
        <f>AN80+AN85</f>
        <v>0</v>
      </c>
      <c r="AO79" s="15">
        <f>AO80+AO85</f>
        <v>109749.90127000002</v>
      </c>
      <c r="AP79" s="51">
        <f>AP80+AP85</f>
        <v>164308.70000000001</v>
      </c>
      <c r="AQ79" s="51">
        <f>AQ80+AQ85</f>
        <v>0</v>
      </c>
      <c r="AR79" s="51">
        <f>AR80+AR85</f>
        <v>0</v>
      </c>
      <c r="AS79" s="51">
        <f>AS80+AS85</f>
        <v>0</v>
      </c>
      <c r="AT79" s="51">
        <f>AT80+AT85</f>
        <v>0</v>
      </c>
      <c r="AU79" s="51">
        <f t="shared" si="151"/>
        <v>164308.70000000001</v>
      </c>
      <c r="AV79" s="51">
        <f t="shared" si="152"/>
        <v>2.9103830456733704e-11</v>
      </c>
      <c r="AW79" s="51">
        <f t="shared" si="153"/>
        <v>174664.30000000005</v>
      </c>
      <c r="AX79" s="51">
        <f t="shared" si="154"/>
        <v>169593.40000000002</v>
      </c>
      <c r="AY79" s="51">
        <f t="shared" si="155"/>
        <v>169593.40000000002</v>
      </c>
      <c r="AZ79" s="51">
        <f>AZ80+AZ85</f>
        <v>0</v>
      </c>
      <c r="BA79" s="52">
        <f t="shared" si="156"/>
        <v>97.179503367746207</v>
      </c>
      <c r="BB79" s="25"/>
    </row>
    <row r="80">
      <c r="B80" s="47" t="s">
        <v>120</v>
      </c>
      <c r="C80" s="47" t="s">
        <v>46</v>
      </c>
      <c r="D80" s="47" t="s">
        <v>48</v>
      </c>
      <c r="E80" s="48" t="str">
        <f t="shared" si="157"/>
        <v>0113</v>
      </c>
      <c r="F80" s="47" t="s">
        <v>131</v>
      </c>
      <c r="G80" s="48"/>
      <c r="H80" s="49" t="s">
        <v>132</v>
      </c>
      <c r="I80" s="19">
        <f>I81</f>
        <v>151220.90000000002</v>
      </c>
      <c r="J80" s="19">
        <f>J81</f>
        <v>155443.90000000002</v>
      </c>
      <c r="K80" s="19">
        <f>K81</f>
        <v>155443.90000000002</v>
      </c>
      <c r="L80" s="19">
        <f>L81</f>
        <v>0</v>
      </c>
      <c r="M80" s="19">
        <f>M81</f>
        <v>0</v>
      </c>
      <c r="N80" s="19">
        <f>N81</f>
        <v>0</v>
      </c>
      <c r="O80" s="19">
        <f>O81</f>
        <v>0</v>
      </c>
      <c r="P80" s="19">
        <f>P81</f>
        <v>0</v>
      </c>
      <c r="Q80" s="19">
        <f>Q81</f>
        <v>0</v>
      </c>
      <c r="R80" s="19">
        <f>R81</f>
        <v>0</v>
      </c>
      <c r="S80" s="19">
        <f>S81</f>
        <v>10355.6</v>
      </c>
      <c r="T80" s="19">
        <f t="shared" si="150"/>
        <v>161576.50000000003</v>
      </c>
      <c r="U80" s="19">
        <f t="shared" si="76"/>
        <v>155443.90000000002</v>
      </c>
      <c r="V80" s="19">
        <f t="shared" si="77"/>
        <v>155443.90000000002</v>
      </c>
      <c r="W80" s="19">
        <f>W81</f>
        <v>10355.6</v>
      </c>
      <c r="X80" s="19">
        <f>X81</f>
        <v>0</v>
      </c>
      <c r="Y80" s="19">
        <f>Y81</f>
        <v>0</v>
      </c>
      <c r="Z80" s="19">
        <f>Z81</f>
        <v>0</v>
      </c>
      <c r="AA80" s="19">
        <f>AA81</f>
        <v>11417.299999999999</v>
      </c>
      <c r="AB80" s="19">
        <f>AB81</f>
        <v>0</v>
      </c>
      <c r="AC80" s="19">
        <f>AC81</f>
        <v>11417.299999999999</v>
      </c>
      <c r="AD80" s="19">
        <f>AD81</f>
        <v>0</v>
      </c>
      <c r="AE80" s="19">
        <f>AE81</f>
        <v>0</v>
      </c>
      <c r="AF80" s="50">
        <f>AF81</f>
        <v>161576.49999999997</v>
      </c>
      <c r="AG80" s="50">
        <f>AG81</f>
        <v>0</v>
      </c>
      <c r="AH80" s="50">
        <f>AH81</f>
        <v>0</v>
      </c>
      <c r="AI80" s="50">
        <f>AI81</f>
        <v>0</v>
      </c>
      <c r="AJ80" s="50">
        <f>AJ81</f>
        <v>0</v>
      </c>
      <c r="AK80" s="50">
        <f>AK81</f>
        <v>0</v>
      </c>
      <c r="AL80" s="50">
        <f>AL81</f>
        <v>156942.17864999999</v>
      </c>
      <c r="AM80" s="50">
        <f>AM81</f>
        <v>0</v>
      </c>
      <c r="AN80" s="50">
        <f>AN81</f>
        <v>0</v>
      </c>
      <c r="AO80" s="51">
        <f>AO81</f>
        <v>108383.80127000001</v>
      </c>
      <c r="AP80" s="51">
        <f>AP81</f>
        <v>161576.5</v>
      </c>
      <c r="AQ80" s="51">
        <f>AQ81</f>
        <v>0</v>
      </c>
      <c r="AR80" s="51">
        <f>AR81</f>
        <v>0</v>
      </c>
      <c r="AS80" s="51">
        <f>AS81</f>
        <v>0</v>
      </c>
      <c r="AT80" s="51">
        <f>AT81</f>
        <v>0</v>
      </c>
      <c r="AU80" s="51">
        <f t="shared" si="151"/>
        <v>161576.5</v>
      </c>
      <c r="AV80" s="51">
        <f t="shared" si="152"/>
        <v>2.9103830456733704e-11</v>
      </c>
      <c r="AW80" s="51">
        <f t="shared" si="153"/>
        <v>171932.10000000003</v>
      </c>
      <c r="AX80" s="51">
        <f t="shared" si="154"/>
        <v>166861.20000000001</v>
      </c>
      <c r="AY80" s="51">
        <f t="shared" si="155"/>
        <v>166861.20000000001</v>
      </c>
      <c r="AZ80" s="51">
        <f>AZ81</f>
        <v>0</v>
      </c>
      <c r="BA80" s="52">
        <f t="shared" si="156"/>
        <v>97.131809792884496</v>
      </c>
      <c r="BB80" s="25"/>
    </row>
    <row r="81" ht="47.25">
      <c r="B81" s="47" t="s">
        <v>120</v>
      </c>
      <c r="C81" s="47" t="s">
        <v>46</v>
      </c>
      <c r="D81" s="47" t="s">
        <v>48</v>
      </c>
      <c r="E81" s="48" t="str">
        <f t="shared" si="157"/>
        <v>0113</v>
      </c>
      <c r="F81" s="47" t="s">
        <v>133</v>
      </c>
      <c r="G81" s="48"/>
      <c r="H81" s="49" t="s">
        <v>75</v>
      </c>
      <c r="I81" s="19">
        <f>I82+I83</f>
        <v>151220.90000000002</v>
      </c>
      <c r="J81" s="19">
        <f>J82+J83</f>
        <v>155443.90000000002</v>
      </c>
      <c r="K81" s="19">
        <f>K82+K83</f>
        <v>155443.90000000002</v>
      </c>
      <c r="L81" s="19">
        <f>L82+L83</f>
        <v>0</v>
      </c>
      <c r="M81" s="19">
        <f>M82+M83</f>
        <v>0</v>
      </c>
      <c r="N81" s="19">
        <f>N82+N83</f>
        <v>0</v>
      </c>
      <c r="O81" s="19">
        <f>O82+O83+O84</f>
        <v>0</v>
      </c>
      <c r="P81" s="19">
        <f>P82+P83+P84</f>
        <v>0</v>
      </c>
      <c r="Q81" s="19">
        <f>Q82+Q83+Q84</f>
        <v>0</v>
      </c>
      <c r="R81" s="19">
        <f>R82+R83+R84</f>
        <v>0</v>
      </c>
      <c r="S81" s="19">
        <f>S82+S83</f>
        <v>10355.6</v>
      </c>
      <c r="T81" s="19">
        <f t="shared" si="150"/>
        <v>161576.50000000003</v>
      </c>
      <c r="U81" s="19">
        <f t="shared" si="76"/>
        <v>155443.90000000002</v>
      </c>
      <c r="V81" s="19">
        <f t="shared" si="77"/>
        <v>155443.90000000002</v>
      </c>
      <c r="W81" s="19">
        <f>W82+W83</f>
        <v>10355.6</v>
      </c>
      <c r="X81" s="19">
        <f>X82+X83</f>
        <v>0</v>
      </c>
      <c r="Y81" s="19">
        <f>Y82+Y83</f>
        <v>0</v>
      </c>
      <c r="Z81" s="19">
        <f>Z82+Z83</f>
        <v>0</v>
      </c>
      <c r="AA81" s="19">
        <f>AA82+AA83</f>
        <v>11417.299999999999</v>
      </c>
      <c r="AB81" s="19">
        <f>AB82+AB83</f>
        <v>0</v>
      </c>
      <c r="AC81" s="19">
        <f>AC82+AC83</f>
        <v>11417.299999999999</v>
      </c>
      <c r="AD81" s="19">
        <f>AD82+AD83</f>
        <v>0</v>
      </c>
      <c r="AE81" s="19">
        <f>AE82+AE83</f>
        <v>0</v>
      </c>
      <c r="AF81" s="50">
        <f>AF82+AF83+AF84</f>
        <v>161576.49999999997</v>
      </c>
      <c r="AG81" s="50">
        <f>AG82+AG83+AG84</f>
        <v>0</v>
      </c>
      <c r="AH81" s="50">
        <f>AH82+AH83+AH84</f>
        <v>0</v>
      </c>
      <c r="AI81" s="50">
        <f>AI82+AI83+AI84</f>
        <v>0</v>
      </c>
      <c r="AJ81" s="50">
        <f>AJ82+AJ83+AJ84</f>
        <v>0</v>
      </c>
      <c r="AK81" s="50">
        <f>AK82+AK83+AK84</f>
        <v>0</v>
      </c>
      <c r="AL81" s="50">
        <f>AL82+AL83+AL84</f>
        <v>156942.17864999999</v>
      </c>
      <c r="AM81" s="50">
        <f>AM82+AM83+AM84</f>
        <v>0</v>
      </c>
      <c r="AN81" s="50">
        <f>AN82+AN83+AN84</f>
        <v>0</v>
      </c>
      <c r="AO81" s="15">
        <f>AO82+AO83+AO84</f>
        <v>108383.80127000001</v>
      </c>
      <c r="AP81" s="51">
        <f>AP82+AP83+AP84</f>
        <v>161576.5</v>
      </c>
      <c r="AQ81" s="51">
        <f>AQ82+AQ83+AQ84</f>
        <v>0</v>
      </c>
      <c r="AR81" s="51">
        <f>AR82+AR83+AR84</f>
        <v>0</v>
      </c>
      <c r="AS81" s="51">
        <f>AS82+AS83+AS84</f>
        <v>0</v>
      </c>
      <c r="AT81" s="51">
        <f>AT82+AT83+AT84</f>
        <v>0</v>
      </c>
      <c r="AU81" s="51">
        <f t="shared" si="151"/>
        <v>161576.5</v>
      </c>
      <c r="AV81" s="51">
        <f t="shared" si="152"/>
        <v>2.9103830456733704e-11</v>
      </c>
      <c r="AW81" s="51">
        <f t="shared" si="153"/>
        <v>171932.10000000003</v>
      </c>
      <c r="AX81" s="51">
        <f t="shared" si="154"/>
        <v>166861.20000000001</v>
      </c>
      <c r="AY81" s="51">
        <f t="shared" si="155"/>
        <v>166861.20000000001</v>
      </c>
      <c r="AZ81" s="51">
        <f>AZ82+AZ83</f>
        <v>0</v>
      </c>
      <c r="BA81" s="52">
        <f t="shared" si="156"/>
        <v>97.131809792884496</v>
      </c>
      <c r="BB81" s="25"/>
    </row>
    <row r="82" ht="78.75">
      <c r="B82" s="47" t="s">
        <v>120</v>
      </c>
      <c r="C82" s="47" t="s">
        <v>46</v>
      </c>
      <c r="D82" s="47" t="s">
        <v>48</v>
      </c>
      <c r="E82" s="48" t="str">
        <f t="shared" si="157"/>
        <v>0113</v>
      </c>
      <c r="F82" s="47" t="s">
        <v>133</v>
      </c>
      <c r="G82" s="47" t="s">
        <v>70</v>
      </c>
      <c r="H82" s="49" t="s">
        <v>71</v>
      </c>
      <c r="I82" s="19">
        <v>134869.20000000001</v>
      </c>
      <c r="J82" s="19">
        <v>139092.20000000001</v>
      </c>
      <c r="K82" s="19">
        <v>139092.20000000001</v>
      </c>
      <c r="L82" s="19"/>
      <c r="M82" s="19"/>
      <c r="N82" s="19"/>
      <c r="O82" s="19">
        <v>0</v>
      </c>
      <c r="P82" s="19">
        <v>0</v>
      </c>
      <c r="Q82" s="19">
        <v>0</v>
      </c>
      <c r="R82" s="19">
        <v>0</v>
      </c>
      <c r="S82" s="19">
        <v>10355.6</v>
      </c>
      <c r="T82" s="19">
        <f t="shared" si="150"/>
        <v>145224.80000000002</v>
      </c>
      <c r="U82" s="19">
        <f t="shared" si="76"/>
        <v>139092.20000000001</v>
      </c>
      <c r="V82" s="19">
        <f t="shared" si="77"/>
        <v>139092.20000000001</v>
      </c>
      <c r="W82" s="19">
        <v>10355.6</v>
      </c>
      <c r="X82" s="19"/>
      <c r="Y82" s="19"/>
      <c r="Z82" s="19"/>
      <c r="AA82" s="19">
        <v>11417.299999999999</v>
      </c>
      <c r="AB82" s="19"/>
      <c r="AC82" s="19">
        <v>11417.299999999999</v>
      </c>
      <c r="AD82" s="19"/>
      <c r="AE82" s="19"/>
      <c r="AF82" s="50">
        <v>146486.82861999999</v>
      </c>
      <c r="AG82" s="50"/>
      <c r="AH82" s="50">
        <v>0</v>
      </c>
      <c r="AI82" s="50">
        <v>0</v>
      </c>
      <c r="AJ82" s="50">
        <v>0</v>
      </c>
      <c r="AK82" s="50">
        <v>0</v>
      </c>
      <c r="AL82" s="50">
        <v>141852.50727</v>
      </c>
      <c r="AM82" s="50">
        <v>0</v>
      </c>
      <c r="AN82" s="50">
        <v>0</v>
      </c>
      <c r="AO82" s="51">
        <v>99052.500360000005</v>
      </c>
      <c r="AP82" s="51">
        <v>146231.26871</v>
      </c>
      <c r="AQ82" s="51">
        <v>0</v>
      </c>
      <c r="AR82" s="51">
        <v>0</v>
      </c>
      <c r="AS82" s="51">
        <v>0</v>
      </c>
      <c r="AT82" s="51">
        <v>0</v>
      </c>
      <c r="AU82" s="51">
        <f t="shared" si="151"/>
        <v>146231.26871</v>
      </c>
      <c r="AV82" s="51">
        <f t="shared" si="152"/>
        <v>-1006.4687099999865</v>
      </c>
      <c r="AW82" s="51">
        <f t="shared" si="153"/>
        <v>155580.40000000002</v>
      </c>
      <c r="AX82" s="51">
        <f t="shared" si="154"/>
        <v>150509.5</v>
      </c>
      <c r="AY82" s="51">
        <f t="shared" si="155"/>
        <v>150509.5</v>
      </c>
      <c r="AZ82" s="51"/>
      <c r="BA82" s="52">
        <f t="shared" si="156"/>
        <v>96.836356282910714</v>
      </c>
      <c r="BB82" s="53"/>
    </row>
    <row r="83" ht="31.5">
      <c r="B83" s="47" t="s">
        <v>120</v>
      </c>
      <c r="C83" s="47" t="s">
        <v>46</v>
      </c>
      <c r="D83" s="47" t="s">
        <v>48</v>
      </c>
      <c r="E83" s="48" t="str">
        <f t="shared" si="157"/>
        <v>0113</v>
      </c>
      <c r="F83" s="47" t="s">
        <v>133</v>
      </c>
      <c r="G83" s="47" t="s">
        <v>58</v>
      </c>
      <c r="H83" s="49" t="s">
        <v>59</v>
      </c>
      <c r="I83" s="19">
        <v>16351.700000000001</v>
      </c>
      <c r="J83" s="19">
        <v>16351.700000000001</v>
      </c>
      <c r="K83" s="19">
        <v>16351.700000000001</v>
      </c>
      <c r="L83" s="19"/>
      <c r="M83" s="19"/>
      <c r="N83" s="19"/>
      <c r="O83" s="19">
        <v>0</v>
      </c>
      <c r="P83" s="19">
        <v>0</v>
      </c>
      <c r="Q83" s="19">
        <v>0</v>
      </c>
      <c r="R83" s="19">
        <v>0</v>
      </c>
      <c r="S83" s="19"/>
      <c r="T83" s="19">
        <f t="shared" si="150"/>
        <v>16351.700000000001</v>
      </c>
      <c r="U83" s="19">
        <f t="shared" si="76"/>
        <v>16351.700000000001</v>
      </c>
      <c r="V83" s="19">
        <f t="shared" si="77"/>
        <v>16351.700000000001</v>
      </c>
      <c r="W83" s="19"/>
      <c r="X83" s="19"/>
      <c r="Y83" s="19"/>
      <c r="Z83" s="19"/>
      <c r="AA83" s="19"/>
      <c r="AB83" s="19"/>
      <c r="AC83" s="19"/>
      <c r="AD83" s="19"/>
      <c r="AE83" s="19"/>
      <c r="AF83" s="50">
        <v>15086.412480000001</v>
      </c>
      <c r="AG83" s="50"/>
      <c r="AH83" s="50">
        <v>0</v>
      </c>
      <c r="AI83" s="50">
        <v>0</v>
      </c>
      <c r="AJ83" s="50">
        <v>0</v>
      </c>
      <c r="AK83" s="50">
        <v>0</v>
      </c>
      <c r="AL83" s="50">
        <v>15086.412480000001</v>
      </c>
      <c r="AM83" s="50">
        <v>0</v>
      </c>
      <c r="AN83" s="50">
        <v>0</v>
      </c>
      <c r="AO83" s="15">
        <v>9328.0420099999992</v>
      </c>
      <c r="AP83" s="51">
        <v>15341.972390000001</v>
      </c>
      <c r="AQ83" s="51">
        <v>0</v>
      </c>
      <c r="AR83" s="51">
        <v>0</v>
      </c>
      <c r="AS83" s="51">
        <v>0</v>
      </c>
      <c r="AT83" s="51">
        <v>0</v>
      </c>
      <c r="AU83" s="51">
        <f t="shared" si="151"/>
        <v>15341.972390000001</v>
      </c>
      <c r="AV83" s="51">
        <f t="shared" si="152"/>
        <v>1009.7276099999999</v>
      </c>
      <c r="AW83" s="51">
        <f t="shared" si="153"/>
        <v>16351.700000000001</v>
      </c>
      <c r="AX83" s="51">
        <f t="shared" si="154"/>
        <v>16351.700000000001</v>
      </c>
      <c r="AY83" s="51">
        <f t="shared" si="155"/>
        <v>16351.700000000001</v>
      </c>
      <c r="AZ83" s="51"/>
      <c r="BA83" s="52">
        <f t="shared" si="156"/>
        <v>100</v>
      </c>
      <c r="BB83" s="53"/>
    </row>
    <row r="84">
      <c r="B84" s="47" t="s">
        <v>120</v>
      </c>
      <c r="C84" s="47" t="s">
        <v>46</v>
      </c>
      <c r="D84" s="47" t="s">
        <v>48</v>
      </c>
      <c r="E84" s="48" t="str">
        <f t="shared" si="157"/>
        <v>0113</v>
      </c>
      <c r="F84" s="47" t="s">
        <v>133</v>
      </c>
      <c r="G84" s="47" t="s">
        <v>72</v>
      </c>
      <c r="H84" s="49" t="s">
        <v>73</v>
      </c>
      <c r="I84" s="19"/>
      <c r="J84" s="19"/>
      <c r="K84" s="19"/>
      <c r="L84" s="19"/>
      <c r="M84" s="19"/>
      <c r="N84" s="19"/>
      <c r="O84" s="19">
        <v>0</v>
      </c>
      <c r="P84" s="19">
        <v>0</v>
      </c>
      <c r="Q84" s="19">
        <v>0</v>
      </c>
      <c r="R84" s="19">
        <v>0</v>
      </c>
      <c r="S84" s="19"/>
      <c r="T84" s="19">
        <f t="shared" si="150"/>
        <v>0</v>
      </c>
      <c r="U84" s="19">
        <v>0</v>
      </c>
      <c r="V84" s="19">
        <v>0</v>
      </c>
      <c r="W84" s="19">
        <v>0</v>
      </c>
      <c r="X84" s="19">
        <v>0</v>
      </c>
      <c r="Y84" s="19">
        <v>0</v>
      </c>
      <c r="Z84" s="19">
        <v>0</v>
      </c>
      <c r="AA84" s="19">
        <v>0</v>
      </c>
      <c r="AB84" s="19">
        <v>0</v>
      </c>
      <c r="AC84" s="19">
        <v>0</v>
      </c>
      <c r="AD84" s="19">
        <v>0</v>
      </c>
      <c r="AE84" s="19">
        <v>0</v>
      </c>
      <c r="AF84" s="50">
        <v>3.2589000000000001</v>
      </c>
      <c r="AG84" s="50"/>
      <c r="AH84" s="50">
        <v>0</v>
      </c>
      <c r="AI84" s="50">
        <v>0</v>
      </c>
      <c r="AJ84" s="50">
        <v>0</v>
      </c>
      <c r="AK84" s="50">
        <v>0</v>
      </c>
      <c r="AL84" s="50">
        <v>3.2589000000000001</v>
      </c>
      <c r="AM84" s="50">
        <v>0</v>
      </c>
      <c r="AN84" s="50">
        <v>0</v>
      </c>
      <c r="AO84" s="51">
        <v>3.2589000000000001</v>
      </c>
      <c r="AP84" s="51">
        <v>3.2589000000000001</v>
      </c>
      <c r="AQ84" s="51">
        <v>0</v>
      </c>
      <c r="AR84" s="51">
        <v>0</v>
      </c>
      <c r="AS84" s="51">
        <v>0</v>
      </c>
      <c r="AT84" s="51">
        <v>0</v>
      </c>
      <c r="AU84" s="51">
        <f t="shared" si="151"/>
        <v>3.2589000000000001</v>
      </c>
      <c r="AV84" s="51">
        <f t="shared" si="152"/>
        <v>-3.2589000000000001</v>
      </c>
      <c r="AW84" s="51"/>
      <c r="AX84" s="51"/>
      <c r="AY84" s="51"/>
      <c r="AZ84" s="51"/>
      <c r="BA84" s="52">
        <f t="shared" si="156"/>
        <v>100</v>
      </c>
      <c r="BB84" s="53"/>
    </row>
    <row r="85">
      <c r="B85" s="47" t="s">
        <v>120</v>
      </c>
      <c r="C85" s="47" t="s">
        <v>46</v>
      </c>
      <c r="D85" s="47" t="s">
        <v>48</v>
      </c>
      <c r="E85" s="48" t="str">
        <f t="shared" si="157"/>
        <v>0113</v>
      </c>
      <c r="F85" s="47" t="s">
        <v>78</v>
      </c>
      <c r="G85" s="48"/>
      <c r="H85" s="49" t="s">
        <v>79</v>
      </c>
      <c r="I85" s="19">
        <f t="shared" ref="I85:I98" si="158">I86</f>
        <v>2732.1999999999998</v>
      </c>
      <c r="J85" s="19">
        <f t="shared" ref="J85:J98" si="159">J86</f>
        <v>2732.1999999999998</v>
      </c>
      <c r="K85" s="19">
        <f t="shared" ref="K85:K98" si="160">K86</f>
        <v>2732.1999999999998</v>
      </c>
      <c r="L85" s="19">
        <f t="shared" ref="L85:L98" si="161">L86</f>
        <v>0</v>
      </c>
      <c r="M85" s="19">
        <f t="shared" ref="M85:M98" si="162">M86</f>
        <v>0</v>
      </c>
      <c r="N85" s="19">
        <f t="shared" ref="N85:N98" si="163">N86</f>
        <v>0</v>
      </c>
      <c r="O85" s="19">
        <f t="shared" ref="O85:O98" si="164">O86</f>
        <v>0</v>
      </c>
      <c r="P85" s="19">
        <f t="shared" ref="P85:P98" si="165">P86</f>
        <v>0</v>
      </c>
      <c r="Q85" s="19">
        <f t="shared" ref="Q85:Q98" si="166">Q86</f>
        <v>0</v>
      </c>
      <c r="R85" s="19">
        <f t="shared" ref="R85:R98" si="167">R86</f>
        <v>0</v>
      </c>
      <c r="S85" s="19">
        <f t="shared" ref="S85:S98" si="168">S86</f>
        <v>0</v>
      </c>
      <c r="T85" s="19">
        <f t="shared" si="150"/>
        <v>2732.1999999999998</v>
      </c>
      <c r="U85" s="19">
        <f t="shared" si="76"/>
        <v>2732.1999999999998</v>
      </c>
      <c r="V85" s="19">
        <f t="shared" si="77"/>
        <v>2732.1999999999998</v>
      </c>
      <c r="W85" s="19">
        <f t="shared" ref="W85:W98" si="169">W86</f>
        <v>0</v>
      </c>
      <c r="X85" s="19">
        <f t="shared" ref="X85:X98" si="170">X86</f>
        <v>0</v>
      </c>
      <c r="Y85" s="19">
        <f t="shared" ref="Y85:Y98" si="171">Y86</f>
        <v>0</v>
      </c>
      <c r="Z85" s="19">
        <f t="shared" ref="Z85:Z98" si="172">Z86</f>
        <v>0</v>
      </c>
      <c r="AA85" s="19">
        <f t="shared" ref="AA85:AA98" si="173">AA86</f>
        <v>0</v>
      </c>
      <c r="AB85" s="19">
        <f t="shared" ref="AB85:AB98" si="174">AB86</f>
        <v>0</v>
      </c>
      <c r="AC85" s="19">
        <f t="shared" ref="AC85:AC98" si="175">AC86</f>
        <v>0</v>
      </c>
      <c r="AD85" s="19">
        <f t="shared" ref="AD85:AD98" si="176">AD86</f>
        <v>0</v>
      </c>
      <c r="AE85" s="19">
        <f t="shared" ref="AE85:AE98" si="177">AE86</f>
        <v>0</v>
      </c>
      <c r="AF85" s="50">
        <f t="shared" ref="AF85:AF98" si="178">AF86</f>
        <v>2732.1999999999998</v>
      </c>
      <c r="AG85" s="50">
        <f t="shared" ref="AG85:AG98" si="179">AG86</f>
        <v>0</v>
      </c>
      <c r="AH85" s="50">
        <f t="shared" ref="AH85:AH98" si="180">AH86</f>
        <v>0</v>
      </c>
      <c r="AI85" s="50">
        <f t="shared" ref="AI85:AI98" si="181">AI86</f>
        <v>0</v>
      </c>
      <c r="AJ85" s="50">
        <f t="shared" ref="AJ85:AJ98" si="182">AJ86</f>
        <v>0</v>
      </c>
      <c r="AK85" s="50">
        <f t="shared" ref="AK85:AK98" si="183">AK86</f>
        <v>0</v>
      </c>
      <c r="AL85" s="50">
        <f t="shared" ref="AL85:AL98" si="184">AL86</f>
        <v>2732.1999999999998</v>
      </c>
      <c r="AM85" s="50">
        <f t="shared" ref="AM85:AM98" si="185">AM86</f>
        <v>0</v>
      </c>
      <c r="AN85" s="50">
        <f t="shared" ref="AN85:AN98" si="186">AN86</f>
        <v>0</v>
      </c>
      <c r="AO85" s="15">
        <f t="shared" ref="AO85:AO98" si="187">AO86</f>
        <v>1366.0999999999999</v>
      </c>
      <c r="AP85" s="51">
        <f t="shared" ref="AP85:AP98" si="188">AP86</f>
        <v>2732.1999999999998</v>
      </c>
      <c r="AQ85" s="51">
        <f t="shared" ref="AQ85:AQ98" si="189">AQ86</f>
        <v>0</v>
      </c>
      <c r="AR85" s="51">
        <f t="shared" ref="AR85:AR98" si="190">AR86</f>
        <v>0</v>
      </c>
      <c r="AS85" s="51">
        <f t="shared" ref="AS85:AS98" si="191">AS86</f>
        <v>0</v>
      </c>
      <c r="AT85" s="51">
        <f t="shared" ref="AT85:AT98" si="192">AT86</f>
        <v>0</v>
      </c>
      <c r="AU85" s="51">
        <f t="shared" si="151"/>
        <v>2732.1999999999998</v>
      </c>
      <c r="AV85" s="51">
        <f t="shared" si="152"/>
        <v>0</v>
      </c>
      <c r="AW85" s="51">
        <f t="shared" si="153"/>
        <v>2732.1999999999998</v>
      </c>
      <c r="AX85" s="51">
        <f t="shared" si="154"/>
        <v>2732.1999999999998</v>
      </c>
      <c r="AY85" s="51">
        <f t="shared" si="155"/>
        <v>2732.1999999999998</v>
      </c>
      <c r="AZ85" s="51">
        <f t="shared" ref="AZ85:AZ98" si="193">AZ86</f>
        <v>0</v>
      </c>
      <c r="BA85" s="52">
        <f t="shared" si="156"/>
        <v>100</v>
      </c>
      <c r="BB85" s="25"/>
    </row>
    <row r="86" ht="31.5">
      <c r="B86" s="47" t="s">
        <v>120</v>
      </c>
      <c r="C86" s="47" t="s">
        <v>46</v>
      </c>
      <c r="D86" s="47" t="s">
        <v>48</v>
      </c>
      <c r="E86" s="48" t="str">
        <f t="shared" si="157"/>
        <v>0113</v>
      </c>
      <c r="F86" s="17" t="s">
        <v>134</v>
      </c>
      <c r="G86" s="48"/>
      <c r="H86" s="49" t="s">
        <v>135</v>
      </c>
      <c r="I86" s="19">
        <f t="shared" si="158"/>
        <v>2732.1999999999998</v>
      </c>
      <c r="J86" s="19">
        <f t="shared" si="159"/>
        <v>2732.1999999999998</v>
      </c>
      <c r="K86" s="19">
        <f t="shared" si="160"/>
        <v>2732.1999999999998</v>
      </c>
      <c r="L86" s="19">
        <f t="shared" si="161"/>
        <v>0</v>
      </c>
      <c r="M86" s="19">
        <f t="shared" si="162"/>
        <v>0</v>
      </c>
      <c r="N86" s="19">
        <f t="shared" si="163"/>
        <v>0</v>
      </c>
      <c r="O86" s="19">
        <f t="shared" si="164"/>
        <v>0</v>
      </c>
      <c r="P86" s="19">
        <f t="shared" si="165"/>
        <v>0</v>
      </c>
      <c r="Q86" s="19">
        <f t="shared" si="166"/>
        <v>0</v>
      </c>
      <c r="R86" s="19">
        <f t="shared" si="167"/>
        <v>0</v>
      </c>
      <c r="S86" s="19">
        <f t="shared" si="168"/>
        <v>0</v>
      </c>
      <c r="T86" s="19">
        <f t="shared" si="150"/>
        <v>2732.1999999999998</v>
      </c>
      <c r="U86" s="19">
        <f t="shared" si="76"/>
        <v>2732.1999999999998</v>
      </c>
      <c r="V86" s="19">
        <f t="shared" si="77"/>
        <v>2732.1999999999998</v>
      </c>
      <c r="W86" s="19">
        <f t="shared" si="169"/>
        <v>0</v>
      </c>
      <c r="X86" s="19">
        <f t="shared" si="170"/>
        <v>0</v>
      </c>
      <c r="Y86" s="19">
        <f t="shared" si="171"/>
        <v>0</v>
      </c>
      <c r="Z86" s="19">
        <f t="shared" si="172"/>
        <v>0</v>
      </c>
      <c r="AA86" s="19">
        <f t="shared" si="173"/>
        <v>0</v>
      </c>
      <c r="AB86" s="19">
        <f t="shared" si="174"/>
        <v>0</v>
      </c>
      <c r="AC86" s="19">
        <f t="shared" si="175"/>
        <v>0</v>
      </c>
      <c r="AD86" s="19">
        <f t="shared" si="176"/>
        <v>0</v>
      </c>
      <c r="AE86" s="19">
        <f t="shared" si="177"/>
        <v>0</v>
      </c>
      <c r="AF86" s="50">
        <f t="shared" si="178"/>
        <v>2732.1999999999998</v>
      </c>
      <c r="AG86" s="50">
        <f t="shared" si="179"/>
        <v>0</v>
      </c>
      <c r="AH86" s="50">
        <f t="shared" si="180"/>
        <v>0</v>
      </c>
      <c r="AI86" s="50">
        <f t="shared" si="181"/>
        <v>0</v>
      </c>
      <c r="AJ86" s="50">
        <f t="shared" si="182"/>
        <v>0</v>
      </c>
      <c r="AK86" s="50">
        <f t="shared" si="183"/>
        <v>0</v>
      </c>
      <c r="AL86" s="50">
        <f t="shared" si="184"/>
        <v>2732.1999999999998</v>
      </c>
      <c r="AM86" s="50">
        <f t="shared" si="185"/>
        <v>0</v>
      </c>
      <c r="AN86" s="50">
        <f t="shared" si="186"/>
        <v>0</v>
      </c>
      <c r="AO86" s="51">
        <f t="shared" si="187"/>
        <v>1366.0999999999999</v>
      </c>
      <c r="AP86" s="51">
        <f t="shared" si="188"/>
        <v>2732.1999999999998</v>
      </c>
      <c r="AQ86" s="51">
        <f t="shared" si="189"/>
        <v>0</v>
      </c>
      <c r="AR86" s="51">
        <f t="shared" si="190"/>
        <v>0</v>
      </c>
      <c r="AS86" s="51">
        <f t="shared" si="191"/>
        <v>0</v>
      </c>
      <c r="AT86" s="51">
        <f t="shared" si="192"/>
        <v>0</v>
      </c>
      <c r="AU86" s="51">
        <f t="shared" si="151"/>
        <v>2732.1999999999998</v>
      </c>
      <c r="AV86" s="51">
        <f t="shared" si="152"/>
        <v>0</v>
      </c>
      <c r="AW86" s="51">
        <f t="shared" si="153"/>
        <v>2732.1999999999998</v>
      </c>
      <c r="AX86" s="51">
        <f t="shared" si="154"/>
        <v>2732.1999999999998</v>
      </c>
      <c r="AY86" s="51">
        <f t="shared" si="155"/>
        <v>2732.1999999999998</v>
      </c>
      <c r="AZ86" s="51">
        <f t="shared" si="193"/>
        <v>0</v>
      </c>
      <c r="BA86" s="52">
        <f t="shared" si="156"/>
        <v>100</v>
      </c>
      <c r="BB86" s="25"/>
    </row>
    <row r="87" ht="31.5">
      <c r="B87" s="47" t="s">
        <v>120</v>
      </c>
      <c r="C87" s="47" t="s">
        <v>46</v>
      </c>
      <c r="D87" s="47" t="s">
        <v>48</v>
      </c>
      <c r="E87" s="48" t="str">
        <f t="shared" si="157"/>
        <v>0113</v>
      </c>
      <c r="F87" s="17" t="s">
        <v>134</v>
      </c>
      <c r="G87" s="47" t="s">
        <v>58</v>
      </c>
      <c r="H87" s="49" t="s">
        <v>59</v>
      </c>
      <c r="I87" s="19">
        <v>2732.1999999999998</v>
      </c>
      <c r="J87" s="19">
        <v>2732.1999999999998</v>
      </c>
      <c r="K87" s="19">
        <v>2732.1999999999998</v>
      </c>
      <c r="L87" s="19"/>
      <c r="M87" s="19"/>
      <c r="N87" s="19"/>
      <c r="O87" s="19">
        <v>0</v>
      </c>
      <c r="P87" s="19">
        <v>0</v>
      </c>
      <c r="Q87" s="19">
        <v>0</v>
      </c>
      <c r="R87" s="19">
        <v>0</v>
      </c>
      <c r="S87" s="19"/>
      <c r="T87" s="19">
        <f t="shared" si="150"/>
        <v>2732.1999999999998</v>
      </c>
      <c r="U87" s="19">
        <f t="shared" si="76"/>
        <v>2732.1999999999998</v>
      </c>
      <c r="V87" s="19">
        <f t="shared" si="77"/>
        <v>2732.1999999999998</v>
      </c>
      <c r="W87" s="19"/>
      <c r="X87" s="19"/>
      <c r="Y87" s="19"/>
      <c r="Z87" s="19"/>
      <c r="AA87" s="19"/>
      <c r="AB87" s="19"/>
      <c r="AC87" s="19"/>
      <c r="AD87" s="19"/>
      <c r="AE87" s="19"/>
      <c r="AF87" s="50">
        <v>2732.1999999999998</v>
      </c>
      <c r="AG87" s="50"/>
      <c r="AH87" s="50">
        <v>0</v>
      </c>
      <c r="AI87" s="50">
        <v>0</v>
      </c>
      <c r="AJ87" s="50">
        <v>0</v>
      </c>
      <c r="AK87" s="50">
        <v>0</v>
      </c>
      <c r="AL87" s="50">
        <v>2732.1999999999998</v>
      </c>
      <c r="AM87" s="50">
        <v>0</v>
      </c>
      <c r="AN87" s="50">
        <v>0</v>
      </c>
      <c r="AO87" s="15">
        <v>1366.0999999999999</v>
      </c>
      <c r="AP87" s="51">
        <v>2732.1999999999998</v>
      </c>
      <c r="AQ87" s="51">
        <v>0</v>
      </c>
      <c r="AR87" s="51">
        <v>0</v>
      </c>
      <c r="AS87" s="51">
        <v>0</v>
      </c>
      <c r="AT87" s="51">
        <v>0</v>
      </c>
      <c r="AU87" s="51">
        <f t="shared" si="151"/>
        <v>2732.1999999999998</v>
      </c>
      <c r="AV87" s="51">
        <f t="shared" si="152"/>
        <v>0</v>
      </c>
      <c r="AW87" s="51">
        <f t="shared" si="153"/>
        <v>2732.1999999999998</v>
      </c>
      <c r="AX87" s="51">
        <f t="shared" si="154"/>
        <v>2732.1999999999998</v>
      </c>
      <c r="AY87" s="51">
        <f t="shared" si="155"/>
        <v>2732.1999999999998</v>
      </c>
      <c r="AZ87" s="51"/>
      <c r="BA87" s="52">
        <f t="shared" si="156"/>
        <v>100</v>
      </c>
      <c r="BB87" s="53"/>
    </row>
    <row r="88" ht="47.25">
      <c r="B88" s="47" t="s">
        <v>120</v>
      </c>
      <c r="C88" s="47" t="s">
        <v>46</v>
      </c>
      <c r="D88" s="47" t="s">
        <v>48</v>
      </c>
      <c r="E88" s="48" t="str">
        <f t="shared" si="157"/>
        <v>0113</v>
      </c>
      <c r="F88" s="47" t="s">
        <v>82</v>
      </c>
      <c r="G88" s="48"/>
      <c r="H88" s="49" t="s">
        <v>83</v>
      </c>
      <c r="I88" s="19">
        <f t="shared" si="158"/>
        <v>40000</v>
      </c>
      <c r="J88" s="19">
        <f t="shared" si="159"/>
        <v>0</v>
      </c>
      <c r="K88" s="19">
        <f t="shared" si="160"/>
        <v>0</v>
      </c>
      <c r="L88" s="19">
        <f t="shared" si="161"/>
        <v>0</v>
      </c>
      <c r="M88" s="19">
        <f t="shared" si="162"/>
        <v>0</v>
      </c>
      <c r="N88" s="19">
        <f t="shared" si="163"/>
        <v>0</v>
      </c>
      <c r="O88" s="19">
        <f t="shared" si="164"/>
        <v>0</v>
      </c>
      <c r="P88" s="19">
        <f t="shared" si="165"/>
        <v>0</v>
      </c>
      <c r="Q88" s="19">
        <f t="shared" si="166"/>
        <v>0</v>
      </c>
      <c r="R88" s="19">
        <f t="shared" si="167"/>
        <v>0</v>
      </c>
      <c r="S88" s="19">
        <f t="shared" si="168"/>
        <v>0</v>
      </c>
      <c r="T88" s="19">
        <f t="shared" si="150"/>
        <v>40000</v>
      </c>
      <c r="U88" s="19">
        <f t="shared" si="76"/>
        <v>0</v>
      </c>
      <c r="V88" s="19">
        <f t="shared" si="77"/>
        <v>0</v>
      </c>
      <c r="W88" s="19">
        <f t="shared" si="169"/>
        <v>0</v>
      </c>
      <c r="X88" s="19">
        <f t="shared" si="170"/>
        <v>0</v>
      </c>
      <c r="Y88" s="19">
        <f t="shared" si="171"/>
        <v>0</v>
      </c>
      <c r="Z88" s="19">
        <f t="shared" si="172"/>
        <v>0</v>
      </c>
      <c r="AA88" s="19">
        <f t="shared" si="173"/>
        <v>0</v>
      </c>
      <c r="AB88" s="19">
        <f t="shared" si="174"/>
        <v>0</v>
      </c>
      <c r="AC88" s="19">
        <f t="shared" si="175"/>
        <v>0</v>
      </c>
      <c r="AD88" s="19">
        <f t="shared" si="176"/>
        <v>0</v>
      </c>
      <c r="AE88" s="19">
        <f t="shared" si="177"/>
        <v>0</v>
      </c>
      <c r="AF88" s="50">
        <f t="shared" si="178"/>
        <v>83.099999999999994</v>
      </c>
      <c r="AG88" s="50">
        <f t="shared" si="179"/>
        <v>0</v>
      </c>
      <c r="AH88" s="50">
        <f t="shared" si="180"/>
        <v>0</v>
      </c>
      <c r="AI88" s="50">
        <f t="shared" si="181"/>
        <v>0</v>
      </c>
      <c r="AJ88" s="50">
        <f t="shared" si="182"/>
        <v>0</v>
      </c>
      <c r="AK88" s="50">
        <f t="shared" si="183"/>
        <v>0</v>
      </c>
      <c r="AL88" s="50">
        <f t="shared" si="184"/>
        <v>83.099999999999994</v>
      </c>
      <c r="AM88" s="50">
        <f t="shared" si="185"/>
        <v>0</v>
      </c>
      <c r="AN88" s="50">
        <f t="shared" si="186"/>
        <v>0</v>
      </c>
      <c r="AO88" s="51">
        <f t="shared" si="187"/>
        <v>83.099999999999994</v>
      </c>
      <c r="AP88" s="51">
        <f t="shared" si="188"/>
        <v>17591.597409999998</v>
      </c>
      <c r="AQ88" s="51">
        <f t="shared" si="189"/>
        <v>0</v>
      </c>
      <c r="AR88" s="51">
        <f t="shared" si="190"/>
        <v>0</v>
      </c>
      <c r="AS88" s="51">
        <f t="shared" si="191"/>
        <v>0</v>
      </c>
      <c r="AT88" s="51">
        <f t="shared" si="192"/>
        <v>0</v>
      </c>
      <c r="AU88" s="51">
        <f t="shared" si="151"/>
        <v>17591.597409999998</v>
      </c>
      <c r="AV88" s="51">
        <f t="shared" si="152"/>
        <v>22408.402590000002</v>
      </c>
      <c r="AW88" s="51">
        <f t="shared" si="153"/>
        <v>40000</v>
      </c>
      <c r="AX88" s="51">
        <f t="shared" si="154"/>
        <v>0</v>
      </c>
      <c r="AY88" s="51">
        <f t="shared" si="155"/>
        <v>0</v>
      </c>
      <c r="AZ88" s="51">
        <f t="shared" si="193"/>
        <v>0</v>
      </c>
      <c r="BA88" s="52">
        <f t="shared" si="156"/>
        <v>100</v>
      </c>
      <c r="BB88" s="25"/>
    </row>
    <row r="89" ht="31.5">
      <c r="B89" s="47" t="s">
        <v>120</v>
      </c>
      <c r="C89" s="47" t="s">
        <v>46</v>
      </c>
      <c r="D89" s="47" t="s">
        <v>48</v>
      </c>
      <c r="E89" s="48" t="str">
        <f t="shared" si="157"/>
        <v>0113</v>
      </c>
      <c r="F89" s="47" t="s">
        <v>84</v>
      </c>
      <c r="G89" s="48"/>
      <c r="H89" s="49" t="s">
        <v>85</v>
      </c>
      <c r="I89" s="19">
        <f t="shared" si="158"/>
        <v>40000</v>
      </c>
      <c r="J89" s="19">
        <f t="shared" si="159"/>
        <v>0</v>
      </c>
      <c r="K89" s="19">
        <f t="shared" si="160"/>
        <v>0</v>
      </c>
      <c r="L89" s="19">
        <f t="shared" si="161"/>
        <v>0</v>
      </c>
      <c r="M89" s="19">
        <f t="shared" si="162"/>
        <v>0</v>
      </c>
      <c r="N89" s="19">
        <f t="shared" si="163"/>
        <v>0</v>
      </c>
      <c r="O89" s="19">
        <f t="shared" si="164"/>
        <v>0</v>
      </c>
      <c r="P89" s="19">
        <f t="shared" si="165"/>
        <v>0</v>
      </c>
      <c r="Q89" s="19">
        <f t="shared" si="166"/>
        <v>0</v>
      </c>
      <c r="R89" s="19">
        <f t="shared" si="167"/>
        <v>0</v>
      </c>
      <c r="S89" s="19">
        <f t="shared" si="168"/>
        <v>0</v>
      </c>
      <c r="T89" s="19">
        <f t="shared" si="150"/>
        <v>40000</v>
      </c>
      <c r="U89" s="19">
        <f t="shared" si="76"/>
        <v>0</v>
      </c>
      <c r="V89" s="19">
        <f t="shared" si="77"/>
        <v>0</v>
      </c>
      <c r="W89" s="19">
        <f t="shared" si="169"/>
        <v>0</v>
      </c>
      <c r="X89" s="19">
        <f t="shared" si="170"/>
        <v>0</v>
      </c>
      <c r="Y89" s="19">
        <f t="shared" si="171"/>
        <v>0</v>
      </c>
      <c r="Z89" s="19">
        <f t="shared" si="172"/>
        <v>0</v>
      </c>
      <c r="AA89" s="19">
        <f t="shared" si="173"/>
        <v>0</v>
      </c>
      <c r="AB89" s="19">
        <f t="shared" si="174"/>
        <v>0</v>
      </c>
      <c r="AC89" s="19">
        <f t="shared" si="175"/>
        <v>0</v>
      </c>
      <c r="AD89" s="19">
        <f t="shared" si="176"/>
        <v>0</v>
      </c>
      <c r="AE89" s="19">
        <f t="shared" si="177"/>
        <v>0</v>
      </c>
      <c r="AF89" s="50">
        <f t="shared" si="178"/>
        <v>83.099999999999994</v>
      </c>
      <c r="AG89" s="50">
        <f t="shared" si="179"/>
        <v>0</v>
      </c>
      <c r="AH89" s="50">
        <f t="shared" si="180"/>
        <v>0</v>
      </c>
      <c r="AI89" s="50">
        <f t="shared" si="181"/>
        <v>0</v>
      </c>
      <c r="AJ89" s="50">
        <f t="shared" si="182"/>
        <v>0</v>
      </c>
      <c r="AK89" s="50">
        <f t="shared" si="183"/>
        <v>0</v>
      </c>
      <c r="AL89" s="50">
        <f t="shared" si="184"/>
        <v>83.099999999999994</v>
      </c>
      <c r="AM89" s="50">
        <f t="shared" si="185"/>
        <v>0</v>
      </c>
      <c r="AN89" s="50">
        <f t="shared" si="186"/>
        <v>0</v>
      </c>
      <c r="AO89" s="15">
        <f t="shared" si="187"/>
        <v>83.099999999999994</v>
      </c>
      <c r="AP89" s="51">
        <f t="shared" si="188"/>
        <v>17591.597409999998</v>
      </c>
      <c r="AQ89" s="51">
        <f t="shared" si="189"/>
        <v>0</v>
      </c>
      <c r="AR89" s="51">
        <f t="shared" si="190"/>
        <v>0</v>
      </c>
      <c r="AS89" s="51">
        <f t="shared" si="191"/>
        <v>0</v>
      </c>
      <c r="AT89" s="51">
        <f t="shared" si="192"/>
        <v>0</v>
      </c>
      <c r="AU89" s="51">
        <f t="shared" si="151"/>
        <v>17591.597409999998</v>
      </c>
      <c r="AV89" s="51">
        <f t="shared" si="152"/>
        <v>22408.402590000002</v>
      </c>
      <c r="AW89" s="51">
        <f t="shared" si="153"/>
        <v>40000</v>
      </c>
      <c r="AX89" s="51">
        <f t="shared" si="154"/>
        <v>0</v>
      </c>
      <c r="AY89" s="51">
        <f t="shared" si="155"/>
        <v>0</v>
      </c>
      <c r="AZ89" s="51">
        <f t="shared" si="193"/>
        <v>0</v>
      </c>
      <c r="BA89" s="52">
        <f t="shared" si="156"/>
        <v>100</v>
      </c>
      <c r="BB89" s="25"/>
    </row>
    <row r="90" ht="31.5">
      <c r="B90" s="47" t="s">
        <v>120</v>
      </c>
      <c r="C90" s="47" t="s">
        <v>46</v>
      </c>
      <c r="D90" s="47" t="s">
        <v>48</v>
      </c>
      <c r="E90" s="48" t="str">
        <f t="shared" si="157"/>
        <v>0113</v>
      </c>
      <c r="F90" s="47" t="s">
        <v>86</v>
      </c>
      <c r="G90" s="48"/>
      <c r="H90" s="49" t="s">
        <v>87</v>
      </c>
      <c r="I90" s="19">
        <f t="shared" si="158"/>
        <v>40000</v>
      </c>
      <c r="J90" s="19">
        <f t="shared" si="159"/>
        <v>0</v>
      </c>
      <c r="K90" s="19">
        <f t="shared" si="160"/>
        <v>0</v>
      </c>
      <c r="L90" s="19">
        <f t="shared" si="161"/>
        <v>0</v>
      </c>
      <c r="M90" s="19">
        <f t="shared" si="162"/>
        <v>0</v>
      </c>
      <c r="N90" s="19">
        <f t="shared" si="163"/>
        <v>0</v>
      </c>
      <c r="O90" s="19">
        <f t="shared" si="164"/>
        <v>0</v>
      </c>
      <c r="P90" s="19">
        <f t="shared" si="165"/>
        <v>0</v>
      </c>
      <c r="Q90" s="19">
        <f t="shared" si="166"/>
        <v>0</v>
      </c>
      <c r="R90" s="19">
        <f t="shared" si="167"/>
        <v>0</v>
      </c>
      <c r="S90" s="19">
        <f t="shared" si="168"/>
        <v>0</v>
      </c>
      <c r="T90" s="19">
        <f t="shared" si="150"/>
        <v>40000</v>
      </c>
      <c r="U90" s="19">
        <f t="shared" si="76"/>
        <v>0</v>
      </c>
      <c r="V90" s="19">
        <f t="shared" si="77"/>
        <v>0</v>
      </c>
      <c r="W90" s="19">
        <f t="shared" si="169"/>
        <v>0</v>
      </c>
      <c r="X90" s="19">
        <f t="shared" si="170"/>
        <v>0</v>
      </c>
      <c r="Y90" s="19">
        <f t="shared" si="171"/>
        <v>0</v>
      </c>
      <c r="Z90" s="19">
        <f t="shared" si="172"/>
        <v>0</v>
      </c>
      <c r="AA90" s="19">
        <f t="shared" si="173"/>
        <v>0</v>
      </c>
      <c r="AB90" s="19">
        <f t="shared" si="174"/>
        <v>0</v>
      </c>
      <c r="AC90" s="19">
        <f t="shared" si="175"/>
        <v>0</v>
      </c>
      <c r="AD90" s="19">
        <f t="shared" si="176"/>
        <v>0</v>
      </c>
      <c r="AE90" s="19">
        <f t="shared" si="177"/>
        <v>0</v>
      </c>
      <c r="AF90" s="50">
        <f t="shared" si="178"/>
        <v>83.099999999999994</v>
      </c>
      <c r="AG90" s="50">
        <f t="shared" si="179"/>
        <v>0</v>
      </c>
      <c r="AH90" s="50">
        <f t="shared" si="180"/>
        <v>0</v>
      </c>
      <c r="AI90" s="50">
        <f t="shared" si="181"/>
        <v>0</v>
      </c>
      <c r="AJ90" s="50">
        <f t="shared" si="182"/>
        <v>0</v>
      </c>
      <c r="AK90" s="50">
        <f t="shared" si="183"/>
        <v>0</v>
      </c>
      <c r="AL90" s="50">
        <f t="shared" si="184"/>
        <v>83.099999999999994</v>
      </c>
      <c r="AM90" s="50">
        <f t="shared" si="185"/>
        <v>0</v>
      </c>
      <c r="AN90" s="50">
        <f t="shared" si="186"/>
        <v>0</v>
      </c>
      <c r="AO90" s="51">
        <f t="shared" si="187"/>
        <v>83.099999999999994</v>
      </c>
      <c r="AP90" s="51">
        <f t="shared" si="188"/>
        <v>17591.597409999998</v>
      </c>
      <c r="AQ90" s="51">
        <f t="shared" si="189"/>
        <v>0</v>
      </c>
      <c r="AR90" s="51">
        <f t="shared" si="190"/>
        <v>0</v>
      </c>
      <c r="AS90" s="51">
        <f t="shared" si="191"/>
        <v>0</v>
      </c>
      <c r="AT90" s="51">
        <f t="shared" si="192"/>
        <v>0</v>
      </c>
      <c r="AU90" s="51">
        <f t="shared" si="151"/>
        <v>17591.597409999998</v>
      </c>
      <c r="AV90" s="51">
        <f t="shared" si="152"/>
        <v>22408.402590000002</v>
      </c>
      <c r="AW90" s="51">
        <f t="shared" si="153"/>
        <v>40000</v>
      </c>
      <c r="AX90" s="51">
        <f t="shared" si="154"/>
        <v>0</v>
      </c>
      <c r="AY90" s="51">
        <f t="shared" si="155"/>
        <v>0</v>
      </c>
      <c r="AZ90" s="51">
        <f t="shared" si="193"/>
        <v>0</v>
      </c>
      <c r="BA90" s="52">
        <f t="shared" si="156"/>
        <v>100</v>
      </c>
      <c r="BB90" s="25"/>
    </row>
    <row r="91">
      <c r="B91" s="47" t="s">
        <v>120</v>
      </c>
      <c r="C91" s="47" t="s">
        <v>46</v>
      </c>
      <c r="D91" s="47" t="s">
        <v>48</v>
      </c>
      <c r="E91" s="48" t="str">
        <f t="shared" si="157"/>
        <v>0113</v>
      </c>
      <c r="F91" s="47" t="s">
        <v>86</v>
      </c>
      <c r="G91" s="47" t="s">
        <v>60</v>
      </c>
      <c r="H91" s="49" t="s">
        <v>61</v>
      </c>
      <c r="I91" s="19">
        <v>40000</v>
      </c>
      <c r="J91" s="19">
        <v>0</v>
      </c>
      <c r="K91" s="19">
        <v>0</v>
      </c>
      <c r="L91" s="19"/>
      <c r="M91" s="19"/>
      <c r="N91" s="19"/>
      <c r="O91" s="19">
        <v>0</v>
      </c>
      <c r="P91" s="19">
        <v>0</v>
      </c>
      <c r="Q91" s="19">
        <v>0</v>
      </c>
      <c r="R91" s="19">
        <v>0</v>
      </c>
      <c r="S91" s="19"/>
      <c r="T91" s="19">
        <f t="shared" si="150"/>
        <v>40000</v>
      </c>
      <c r="U91" s="19">
        <f t="shared" si="76"/>
        <v>0</v>
      </c>
      <c r="V91" s="19">
        <f t="shared" si="77"/>
        <v>0</v>
      </c>
      <c r="W91" s="19"/>
      <c r="X91" s="19"/>
      <c r="Y91" s="19"/>
      <c r="Z91" s="19"/>
      <c r="AA91" s="19"/>
      <c r="AB91" s="19"/>
      <c r="AC91" s="19"/>
      <c r="AD91" s="19"/>
      <c r="AE91" s="19"/>
      <c r="AF91" s="50">
        <v>83.099999999999994</v>
      </c>
      <c r="AG91" s="50"/>
      <c r="AH91" s="50">
        <v>0</v>
      </c>
      <c r="AI91" s="50">
        <v>0</v>
      </c>
      <c r="AJ91" s="50">
        <v>0</v>
      </c>
      <c r="AK91" s="50">
        <v>0</v>
      </c>
      <c r="AL91" s="50">
        <v>83.099999999999994</v>
      </c>
      <c r="AM91" s="50">
        <v>0</v>
      </c>
      <c r="AN91" s="50">
        <v>0</v>
      </c>
      <c r="AO91" s="15">
        <v>83.099999999999994</v>
      </c>
      <c r="AP91" s="51">
        <v>17591.597409999998</v>
      </c>
      <c r="AQ91" s="51">
        <v>0</v>
      </c>
      <c r="AR91" s="51">
        <v>0</v>
      </c>
      <c r="AS91" s="51">
        <v>0</v>
      </c>
      <c r="AT91" s="51">
        <v>0</v>
      </c>
      <c r="AU91" s="51">
        <f t="shared" si="151"/>
        <v>17591.597409999998</v>
      </c>
      <c r="AV91" s="51">
        <f t="shared" si="152"/>
        <v>22408.402590000002</v>
      </c>
      <c r="AW91" s="51">
        <f t="shared" si="153"/>
        <v>40000</v>
      </c>
      <c r="AX91" s="51">
        <f t="shared" si="154"/>
        <v>0</v>
      </c>
      <c r="AY91" s="51">
        <f t="shared" si="155"/>
        <v>0</v>
      </c>
      <c r="AZ91" s="51"/>
      <c r="BA91" s="52">
        <f t="shared" si="156"/>
        <v>100</v>
      </c>
      <c r="BB91" s="53"/>
    </row>
    <row r="92" s="30" customFormat="1" ht="31.5">
      <c r="B92" s="31" t="s">
        <v>120</v>
      </c>
      <c r="C92" s="31" t="s">
        <v>48</v>
      </c>
      <c r="D92" s="31"/>
      <c r="E92" s="32" t="str">
        <f t="shared" si="157"/>
        <v>13</v>
      </c>
      <c r="F92" s="31"/>
      <c r="G92" s="31"/>
      <c r="H92" s="33" t="s">
        <v>136</v>
      </c>
      <c r="I92" s="34">
        <f t="shared" si="158"/>
        <v>3181.5</v>
      </c>
      <c r="J92" s="34">
        <f t="shared" si="159"/>
        <v>2518.3000000000002</v>
      </c>
      <c r="K92" s="34">
        <f t="shared" si="160"/>
        <v>1883.3</v>
      </c>
      <c r="L92" s="34">
        <f t="shared" si="161"/>
        <v>0</v>
      </c>
      <c r="M92" s="34">
        <f t="shared" si="162"/>
        <v>0</v>
      </c>
      <c r="N92" s="34">
        <f t="shared" si="163"/>
        <v>0</v>
      </c>
      <c r="O92" s="34">
        <f t="shared" si="164"/>
        <v>-969.39999999999998</v>
      </c>
      <c r="P92" s="34">
        <f t="shared" si="165"/>
        <v>0</v>
      </c>
      <c r="Q92" s="34">
        <f t="shared" si="166"/>
        <v>0</v>
      </c>
      <c r="R92" s="34">
        <f t="shared" si="167"/>
        <v>0</v>
      </c>
      <c r="S92" s="34">
        <f t="shared" si="168"/>
        <v>0</v>
      </c>
      <c r="T92" s="34">
        <f t="shared" si="150"/>
        <v>2212.0999999999999</v>
      </c>
      <c r="U92" s="34">
        <f t="shared" si="76"/>
        <v>2518.3000000000002</v>
      </c>
      <c r="V92" s="34">
        <f t="shared" si="77"/>
        <v>1883.3</v>
      </c>
      <c r="W92" s="34">
        <f t="shared" si="169"/>
        <v>0</v>
      </c>
      <c r="X92" s="34">
        <f t="shared" si="170"/>
        <v>0</v>
      </c>
      <c r="Y92" s="34">
        <f t="shared" si="171"/>
        <v>0</v>
      </c>
      <c r="Z92" s="34">
        <f t="shared" si="172"/>
        <v>0</v>
      </c>
      <c r="AA92" s="34">
        <f t="shared" si="173"/>
        <v>0</v>
      </c>
      <c r="AB92" s="34">
        <f t="shared" si="174"/>
        <v>0</v>
      </c>
      <c r="AC92" s="34">
        <f t="shared" si="175"/>
        <v>0</v>
      </c>
      <c r="AD92" s="34">
        <f t="shared" si="176"/>
        <v>0</v>
      </c>
      <c r="AE92" s="34">
        <f t="shared" si="177"/>
        <v>0</v>
      </c>
      <c r="AF92" s="35">
        <f t="shared" si="178"/>
        <v>2212.0999999999999</v>
      </c>
      <c r="AG92" s="35">
        <f t="shared" si="179"/>
        <v>0</v>
      </c>
      <c r="AH92" s="35">
        <f t="shared" si="180"/>
        <v>0</v>
      </c>
      <c r="AI92" s="35">
        <f t="shared" si="181"/>
        <v>0</v>
      </c>
      <c r="AJ92" s="35">
        <f t="shared" si="182"/>
        <v>0</v>
      </c>
      <c r="AK92" s="35">
        <f t="shared" si="183"/>
        <v>0</v>
      </c>
      <c r="AL92" s="35">
        <f t="shared" si="184"/>
        <v>2212.0752299999999</v>
      </c>
      <c r="AM92" s="35">
        <f t="shared" si="185"/>
        <v>0</v>
      </c>
      <c r="AN92" s="35">
        <f t="shared" si="186"/>
        <v>0</v>
      </c>
      <c r="AO92" s="36">
        <f t="shared" si="187"/>
        <v>0</v>
      </c>
      <c r="AP92" s="36">
        <f t="shared" si="188"/>
        <v>3181.5</v>
      </c>
      <c r="AQ92" s="36">
        <f t="shared" si="189"/>
        <v>-969.39999999999998</v>
      </c>
      <c r="AR92" s="36">
        <f t="shared" si="190"/>
        <v>0</v>
      </c>
      <c r="AS92" s="36">
        <f t="shared" si="191"/>
        <v>0</v>
      </c>
      <c r="AT92" s="36">
        <f t="shared" si="192"/>
        <v>0</v>
      </c>
      <c r="AU92" s="36">
        <f t="shared" si="151"/>
        <v>2212.0999999999999</v>
      </c>
      <c r="AV92" s="36">
        <f t="shared" si="152"/>
        <v>0</v>
      </c>
      <c r="AW92" s="36">
        <f t="shared" si="153"/>
        <v>2212.0999999999999</v>
      </c>
      <c r="AX92" s="36">
        <f t="shared" si="154"/>
        <v>2518.3000000000002</v>
      </c>
      <c r="AY92" s="36">
        <f t="shared" si="155"/>
        <v>1883.3</v>
      </c>
      <c r="AZ92" s="36">
        <f t="shared" si="193"/>
        <v>0</v>
      </c>
      <c r="BA92" s="37">
        <f t="shared" si="156"/>
        <v>99.99888024953664</v>
      </c>
      <c r="BB92" s="25"/>
    </row>
    <row r="93" s="39" customFormat="1" ht="31.5">
      <c r="B93" s="40" t="s">
        <v>120</v>
      </c>
      <c r="C93" s="40" t="s">
        <v>48</v>
      </c>
      <c r="D93" s="40" t="s">
        <v>46</v>
      </c>
      <c r="E93" s="38" t="str">
        <f t="shared" si="157"/>
        <v>1301</v>
      </c>
      <c r="F93" s="40"/>
      <c r="G93" s="40"/>
      <c r="H93" s="41" t="s">
        <v>137</v>
      </c>
      <c r="I93" s="42">
        <f t="shared" si="158"/>
        <v>3181.5</v>
      </c>
      <c r="J93" s="42">
        <f t="shared" si="159"/>
        <v>2518.3000000000002</v>
      </c>
      <c r="K93" s="42">
        <f t="shared" si="160"/>
        <v>1883.3</v>
      </c>
      <c r="L93" s="42">
        <f t="shared" si="161"/>
        <v>0</v>
      </c>
      <c r="M93" s="42">
        <f t="shared" si="162"/>
        <v>0</v>
      </c>
      <c r="N93" s="42">
        <f t="shared" si="163"/>
        <v>0</v>
      </c>
      <c r="O93" s="42">
        <f t="shared" si="164"/>
        <v>-969.39999999999998</v>
      </c>
      <c r="P93" s="42">
        <f t="shared" si="165"/>
        <v>0</v>
      </c>
      <c r="Q93" s="42">
        <f t="shared" si="166"/>
        <v>0</v>
      </c>
      <c r="R93" s="42">
        <f t="shared" si="167"/>
        <v>0</v>
      </c>
      <c r="S93" s="42">
        <f t="shared" si="168"/>
        <v>0</v>
      </c>
      <c r="T93" s="42">
        <f t="shared" si="150"/>
        <v>2212.0999999999999</v>
      </c>
      <c r="U93" s="42">
        <f t="shared" si="76"/>
        <v>2518.3000000000002</v>
      </c>
      <c r="V93" s="42">
        <f t="shared" si="77"/>
        <v>1883.3</v>
      </c>
      <c r="W93" s="42">
        <f t="shared" si="169"/>
        <v>0</v>
      </c>
      <c r="X93" s="42">
        <f t="shared" si="170"/>
        <v>0</v>
      </c>
      <c r="Y93" s="42">
        <f t="shared" si="171"/>
        <v>0</v>
      </c>
      <c r="Z93" s="42">
        <f t="shared" si="172"/>
        <v>0</v>
      </c>
      <c r="AA93" s="42">
        <f t="shared" si="173"/>
        <v>0</v>
      </c>
      <c r="AB93" s="42">
        <f t="shared" si="174"/>
        <v>0</v>
      </c>
      <c r="AC93" s="42">
        <f t="shared" si="175"/>
        <v>0</v>
      </c>
      <c r="AD93" s="42">
        <f t="shared" si="176"/>
        <v>0</v>
      </c>
      <c r="AE93" s="42">
        <f t="shared" si="177"/>
        <v>0</v>
      </c>
      <c r="AF93" s="43">
        <f t="shared" si="178"/>
        <v>2212.0999999999999</v>
      </c>
      <c r="AG93" s="43">
        <f t="shared" si="179"/>
        <v>0</v>
      </c>
      <c r="AH93" s="43">
        <f t="shared" si="180"/>
        <v>0</v>
      </c>
      <c r="AI93" s="43">
        <f t="shared" si="181"/>
        <v>0</v>
      </c>
      <c r="AJ93" s="43">
        <f t="shared" si="182"/>
        <v>0</v>
      </c>
      <c r="AK93" s="43">
        <f t="shared" si="183"/>
        <v>0</v>
      </c>
      <c r="AL93" s="43">
        <f t="shared" si="184"/>
        <v>2212.0752299999999</v>
      </c>
      <c r="AM93" s="43">
        <f t="shared" si="185"/>
        <v>0</v>
      </c>
      <c r="AN93" s="43">
        <f t="shared" si="186"/>
        <v>0</v>
      </c>
      <c r="AO93" s="44">
        <f t="shared" si="187"/>
        <v>0</v>
      </c>
      <c r="AP93" s="45">
        <f t="shared" si="188"/>
        <v>3181.5</v>
      </c>
      <c r="AQ93" s="45">
        <f t="shared" si="189"/>
        <v>-969.39999999999998</v>
      </c>
      <c r="AR93" s="45">
        <f t="shared" si="190"/>
        <v>0</v>
      </c>
      <c r="AS93" s="45">
        <f t="shared" si="191"/>
        <v>0</v>
      </c>
      <c r="AT93" s="45">
        <f t="shared" si="192"/>
        <v>0</v>
      </c>
      <c r="AU93" s="45">
        <f t="shared" si="151"/>
        <v>2212.0999999999999</v>
      </c>
      <c r="AV93" s="45">
        <f t="shared" si="152"/>
        <v>0</v>
      </c>
      <c r="AW93" s="45">
        <f t="shared" si="153"/>
        <v>2212.0999999999999</v>
      </c>
      <c r="AX93" s="45">
        <f t="shared" si="154"/>
        <v>2518.3000000000002</v>
      </c>
      <c r="AY93" s="45">
        <f t="shared" si="155"/>
        <v>1883.3</v>
      </c>
      <c r="AZ93" s="45">
        <f t="shared" si="193"/>
        <v>0</v>
      </c>
      <c r="BA93" s="46">
        <f t="shared" si="156"/>
        <v>99.99888024953664</v>
      </c>
      <c r="BB93" s="25"/>
    </row>
    <row r="94" ht="31.5">
      <c r="B94" s="47" t="s">
        <v>120</v>
      </c>
      <c r="C94" s="47" t="s">
        <v>48</v>
      </c>
      <c r="D94" s="47" t="s">
        <v>46</v>
      </c>
      <c r="E94" s="48" t="str">
        <f t="shared" si="157"/>
        <v>1301</v>
      </c>
      <c r="F94" s="47" t="s">
        <v>76</v>
      </c>
      <c r="G94" s="48"/>
      <c r="H94" s="49" t="s">
        <v>77</v>
      </c>
      <c r="I94" s="19">
        <f t="shared" si="158"/>
        <v>3181.5</v>
      </c>
      <c r="J94" s="19">
        <f t="shared" si="159"/>
        <v>2518.3000000000002</v>
      </c>
      <c r="K94" s="19">
        <f t="shared" si="160"/>
        <v>1883.3</v>
      </c>
      <c r="L94" s="19">
        <f t="shared" si="161"/>
        <v>0</v>
      </c>
      <c r="M94" s="19">
        <f t="shared" si="162"/>
        <v>0</v>
      </c>
      <c r="N94" s="19">
        <f t="shared" si="163"/>
        <v>0</v>
      </c>
      <c r="O94" s="19">
        <f t="shared" si="164"/>
        <v>-969.39999999999998</v>
      </c>
      <c r="P94" s="19">
        <f t="shared" si="165"/>
        <v>0</v>
      </c>
      <c r="Q94" s="19">
        <f t="shared" si="166"/>
        <v>0</v>
      </c>
      <c r="R94" s="19">
        <f t="shared" si="167"/>
        <v>0</v>
      </c>
      <c r="S94" s="19">
        <f t="shared" si="168"/>
        <v>0</v>
      </c>
      <c r="T94" s="19">
        <f t="shared" si="150"/>
        <v>2212.0999999999999</v>
      </c>
      <c r="U94" s="19">
        <f t="shared" si="76"/>
        <v>2518.3000000000002</v>
      </c>
      <c r="V94" s="19">
        <f t="shared" si="77"/>
        <v>1883.3</v>
      </c>
      <c r="W94" s="19">
        <f t="shared" si="169"/>
        <v>0</v>
      </c>
      <c r="X94" s="19">
        <f t="shared" si="170"/>
        <v>0</v>
      </c>
      <c r="Y94" s="19">
        <f t="shared" si="171"/>
        <v>0</v>
      </c>
      <c r="Z94" s="19">
        <f t="shared" si="172"/>
        <v>0</v>
      </c>
      <c r="AA94" s="19">
        <f t="shared" si="173"/>
        <v>0</v>
      </c>
      <c r="AB94" s="19">
        <f t="shared" si="174"/>
        <v>0</v>
      </c>
      <c r="AC94" s="19">
        <f t="shared" si="175"/>
        <v>0</v>
      </c>
      <c r="AD94" s="19">
        <f t="shared" si="176"/>
        <v>0</v>
      </c>
      <c r="AE94" s="19">
        <f t="shared" si="177"/>
        <v>0</v>
      </c>
      <c r="AF94" s="50">
        <f t="shared" si="178"/>
        <v>2212.0999999999999</v>
      </c>
      <c r="AG94" s="50">
        <f t="shared" si="179"/>
        <v>0</v>
      </c>
      <c r="AH94" s="50">
        <f t="shared" si="180"/>
        <v>0</v>
      </c>
      <c r="AI94" s="50">
        <f t="shared" si="181"/>
        <v>0</v>
      </c>
      <c r="AJ94" s="50">
        <f t="shared" si="182"/>
        <v>0</v>
      </c>
      <c r="AK94" s="50">
        <f t="shared" si="183"/>
        <v>0</v>
      </c>
      <c r="AL94" s="50">
        <f t="shared" si="184"/>
        <v>2212.0752299999999</v>
      </c>
      <c r="AM94" s="50">
        <f t="shared" si="185"/>
        <v>0</v>
      </c>
      <c r="AN94" s="50">
        <f t="shared" si="186"/>
        <v>0</v>
      </c>
      <c r="AO94" s="51">
        <f t="shared" si="187"/>
        <v>0</v>
      </c>
      <c r="AP94" s="51">
        <f t="shared" si="188"/>
        <v>3181.5</v>
      </c>
      <c r="AQ94" s="51">
        <f t="shared" si="189"/>
        <v>-969.39999999999998</v>
      </c>
      <c r="AR94" s="51">
        <f t="shared" si="190"/>
        <v>0</v>
      </c>
      <c r="AS94" s="51">
        <f t="shared" si="191"/>
        <v>0</v>
      </c>
      <c r="AT94" s="51">
        <f t="shared" si="192"/>
        <v>0</v>
      </c>
      <c r="AU94" s="51">
        <f t="shared" si="151"/>
        <v>2212.0999999999999</v>
      </c>
      <c r="AV94" s="51">
        <f t="shared" si="152"/>
        <v>0</v>
      </c>
      <c r="AW94" s="51">
        <f t="shared" si="153"/>
        <v>2212.0999999999999</v>
      </c>
      <c r="AX94" s="51">
        <f t="shared" si="154"/>
        <v>2518.3000000000002</v>
      </c>
      <c r="AY94" s="51">
        <f t="shared" si="155"/>
        <v>1883.3</v>
      </c>
      <c r="AZ94" s="51">
        <f t="shared" si="193"/>
        <v>0</v>
      </c>
      <c r="BA94" s="52">
        <f t="shared" si="156"/>
        <v>99.99888024953664</v>
      </c>
      <c r="BB94" s="25"/>
    </row>
    <row r="95">
      <c r="B95" s="47" t="s">
        <v>120</v>
      </c>
      <c r="C95" s="47" t="s">
        <v>48</v>
      </c>
      <c r="D95" s="47" t="s">
        <v>46</v>
      </c>
      <c r="E95" s="48" t="str">
        <f t="shared" si="157"/>
        <v>1301</v>
      </c>
      <c r="F95" s="47" t="s">
        <v>78</v>
      </c>
      <c r="G95" s="48"/>
      <c r="H95" s="49" t="s">
        <v>79</v>
      </c>
      <c r="I95" s="19">
        <f t="shared" si="158"/>
        <v>3181.5</v>
      </c>
      <c r="J95" s="19">
        <f t="shared" si="159"/>
        <v>2518.3000000000002</v>
      </c>
      <c r="K95" s="19">
        <f t="shared" si="160"/>
        <v>1883.3</v>
      </c>
      <c r="L95" s="19">
        <f t="shared" si="161"/>
        <v>0</v>
      </c>
      <c r="M95" s="19">
        <f t="shared" si="162"/>
        <v>0</v>
      </c>
      <c r="N95" s="19">
        <f t="shared" si="163"/>
        <v>0</v>
      </c>
      <c r="O95" s="19">
        <f t="shared" si="164"/>
        <v>-969.39999999999998</v>
      </c>
      <c r="P95" s="19">
        <f t="shared" si="165"/>
        <v>0</v>
      </c>
      <c r="Q95" s="19">
        <f t="shared" si="166"/>
        <v>0</v>
      </c>
      <c r="R95" s="19">
        <f t="shared" si="167"/>
        <v>0</v>
      </c>
      <c r="S95" s="19">
        <f t="shared" si="168"/>
        <v>0</v>
      </c>
      <c r="T95" s="19">
        <f t="shared" si="150"/>
        <v>2212.0999999999999</v>
      </c>
      <c r="U95" s="19">
        <f t="shared" si="76"/>
        <v>2518.3000000000002</v>
      </c>
      <c r="V95" s="19">
        <f t="shared" si="77"/>
        <v>1883.3</v>
      </c>
      <c r="W95" s="19">
        <f t="shared" si="169"/>
        <v>0</v>
      </c>
      <c r="X95" s="19">
        <f t="shared" si="170"/>
        <v>0</v>
      </c>
      <c r="Y95" s="19">
        <f t="shared" si="171"/>
        <v>0</v>
      </c>
      <c r="Z95" s="19">
        <f t="shared" si="172"/>
        <v>0</v>
      </c>
      <c r="AA95" s="19">
        <f t="shared" si="173"/>
        <v>0</v>
      </c>
      <c r="AB95" s="19">
        <f t="shared" si="174"/>
        <v>0</v>
      </c>
      <c r="AC95" s="19">
        <f t="shared" si="175"/>
        <v>0</v>
      </c>
      <c r="AD95" s="19">
        <f t="shared" si="176"/>
        <v>0</v>
      </c>
      <c r="AE95" s="19">
        <f t="shared" si="177"/>
        <v>0</v>
      </c>
      <c r="AF95" s="50">
        <f t="shared" si="178"/>
        <v>2212.0999999999999</v>
      </c>
      <c r="AG95" s="50">
        <f t="shared" si="179"/>
        <v>0</v>
      </c>
      <c r="AH95" s="50">
        <f t="shared" si="180"/>
        <v>0</v>
      </c>
      <c r="AI95" s="50">
        <f t="shared" si="181"/>
        <v>0</v>
      </c>
      <c r="AJ95" s="50">
        <f t="shared" si="182"/>
        <v>0</v>
      </c>
      <c r="AK95" s="50">
        <f t="shared" si="183"/>
        <v>0</v>
      </c>
      <c r="AL95" s="50">
        <f t="shared" si="184"/>
        <v>2212.0752299999999</v>
      </c>
      <c r="AM95" s="50">
        <f t="shared" si="185"/>
        <v>0</v>
      </c>
      <c r="AN95" s="50">
        <f t="shared" si="186"/>
        <v>0</v>
      </c>
      <c r="AO95" s="15">
        <f t="shared" si="187"/>
        <v>0</v>
      </c>
      <c r="AP95" s="51">
        <f t="shared" si="188"/>
        <v>3181.5</v>
      </c>
      <c r="AQ95" s="51">
        <f t="shared" si="189"/>
        <v>-969.39999999999998</v>
      </c>
      <c r="AR95" s="51">
        <f t="shared" si="190"/>
        <v>0</v>
      </c>
      <c r="AS95" s="51">
        <f t="shared" si="191"/>
        <v>0</v>
      </c>
      <c r="AT95" s="51">
        <f t="shared" si="192"/>
        <v>0</v>
      </c>
      <c r="AU95" s="51">
        <f t="shared" si="151"/>
        <v>2212.0999999999999</v>
      </c>
      <c r="AV95" s="51">
        <f t="shared" si="152"/>
        <v>0</v>
      </c>
      <c r="AW95" s="51">
        <f t="shared" si="153"/>
        <v>2212.0999999999999</v>
      </c>
      <c r="AX95" s="51">
        <f t="shared" si="154"/>
        <v>2518.3000000000002</v>
      </c>
      <c r="AY95" s="51">
        <f t="shared" si="155"/>
        <v>1883.3</v>
      </c>
      <c r="AZ95" s="51">
        <f t="shared" si="193"/>
        <v>0</v>
      </c>
      <c r="BA95" s="52">
        <f t="shared" si="156"/>
        <v>99.99888024953664</v>
      </c>
      <c r="BB95" s="25"/>
    </row>
    <row r="96" ht="31.5">
      <c r="B96" s="47" t="s">
        <v>120</v>
      </c>
      <c r="C96" s="47" t="s">
        <v>48</v>
      </c>
      <c r="D96" s="47" t="s">
        <v>46</v>
      </c>
      <c r="E96" s="48" t="str">
        <f t="shared" si="157"/>
        <v>1301</v>
      </c>
      <c r="F96" s="47" t="s">
        <v>138</v>
      </c>
      <c r="G96" s="48"/>
      <c r="H96" s="49" t="s">
        <v>139</v>
      </c>
      <c r="I96" s="19">
        <f t="shared" si="158"/>
        <v>3181.5</v>
      </c>
      <c r="J96" s="19">
        <f t="shared" si="159"/>
        <v>2518.3000000000002</v>
      </c>
      <c r="K96" s="19">
        <f t="shared" si="160"/>
        <v>1883.3</v>
      </c>
      <c r="L96" s="19">
        <f t="shared" si="161"/>
        <v>0</v>
      </c>
      <c r="M96" s="19">
        <f t="shared" si="162"/>
        <v>0</v>
      </c>
      <c r="N96" s="19">
        <f t="shared" si="163"/>
        <v>0</v>
      </c>
      <c r="O96" s="19">
        <f t="shared" si="164"/>
        <v>-969.39999999999998</v>
      </c>
      <c r="P96" s="19">
        <f t="shared" si="165"/>
        <v>0</v>
      </c>
      <c r="Q96" s="19">
        <f t="shared" si="166"/>
        <v>0</v>
      </c>
      <c r="R96" s="19">
        <f t="shared" si="167"/>
        <v>0</v>
      </c>
      <c r="S96" s="19">
        <f t="shared" si="168"/>
        <v>0</v>
      </c>
      <c r="T96" s="19">
        <f t="shared" si="150"/>
        <v>2212.0999999999999</v>
      </c>
      <c r="U96" s="19">
        <f t="shared" si="76"/>
        <v>2518.3000000000002</v>
      </c>
      <c r="V96" s="19">
        <f t="shared" si="77"/>
        <v>1883.3</v>
      </c>
      <c r="W96" s="19">
        <f t="shared" si="169"/>
        <v>0</v>
      </c>
      <c r="X96" s="19">
        <f t="shared" si="170"/>
        <v>0</v>
      </c>
      <c r="Y96" s="19">
        <f t="shared" si="171"/>
        <v>0</v>
      </c>
      <c r="Z96" s="19">
        <f t="shared" si="172"/>
        <v>0</v>
      </c>
      <c r="AA96" s="19">
        <f t="shared" si="173"/>
        <v>0</v>
      </c>
      <c r="AB96" s="19">
        <f t="shared" si="174"/>
        <v>0</v>
      </c>
      <c r="AC96" s="19">
        <f t="shared" si="175"/>
        <v>0</v>
      </c>
      <c r="AD96" s="19">
        <f t="shared" si="176"/>
        <v>0</v>
      </c>
      <c r="AE96" s="19">
        <f t="shared" si="177"/>
        <v>0</v>
      </c>
      <c r="AF96" s="50">
        <f t="shared" si="178"/>
        <v>2212.0999999999999</v>
      </c>
      <c r="AG96" s="50">
        <f t="shared" si="179"/>
        <v>0</v>
      </c>
      <c r="AH96" s="50">
        <f t="shared" si="180"/>
        <v>0</v>
      </c>
      <c r="AI96" s="50">
        <f t="shared" si="181"/>
        <v>0</v>
      </c>
      <c r="AJ96" s="50">
        <f t="shared" si="182"/>
        <v>0</v>
      </c>
      <c r="AK96" s="50">
        <f t="shared" si="183"/>
        <v>0</v>
      </c>
      <c r="AL96" s="50">
        <f t="shared" si="184"/>
        <v>2212.0752299999999</v>
      </c>
      <c r="AM96" s="50">
        <f t="shared" si="185"/>
        <v>0</v>
      </c>
      <c r="AN96" s="50">
        <f t="shared" si="186"/>
        <v>0</v>
      </c>
      <c r="AO96" s="51">
        <f t="shared" si="187"/>
        <v>0</v>
      </c>
      <c r="AP96" s="51">
        <f t="shared" si="188"/>
        <v>3181.5</v>
      </c>
      <c r="AQ96" s="51">
        <f t="shared" si="189"/>
        <v>-969.39999999999998</v>
      </c>
      <c r="AR96" s="51">
        <f t="shared" si="190"/>
        <v>0</v>
      </c>
      <c r="AS96" s="51">
        <f t="shared" si="191"/>
        <v>0</v>
      </c>
      <c r="AT96" s="51">
        <f t="shared" si="192"/>
        <v>0</v>
      </c>
      <c r="AU96" s="51">
        <f t="shared" si="151"/>
        <v>2212.0999999999999</v>
      </c>
      <c r="AV96" s="51">
        <f t="shared" si="152"/>
        <v>0</v>
      </c>
      <c r="AW96" s="51">
        <f t="shared" si="153"/>
        <v>2212.0999999999999</v>
      </c>
      <c r="AX96" s="51">
        <f t="shared" si="154"/>
        <v>2518.3000000000002</v>
      </c>
      <c r="AY96" s="51">
        <f t="shared" si="155"/>
        <v>1883.3</v>
      </c>
      <c r="AZ96" s="51">
        <f t="shared" si="193"/>
        <v>0</v>
      </c>
      <c r="BA96" s="52">
        <f t="shared" si="156"/>
        <v>99.99888024953664</v>
      </c>
      <c r="BB96" s="25"/>
    </row>
    <row r="97" ht="31.5">
      <c r="B97" s="47" t="s">
        <v>120</v>
      </c>
      <c r="C97" s="47" t="s">
        <v>48</v>
      </c>
      <c r="D97" s="47" t="s">
        <v>46</v>
      </c>
      <c r="E97" s="48" t="str">
        <f t="shared" si="157"/>
        <v>1301</v>
      </c>
      <c r="F97" s="47" t="s">
        <v>138</v>
      </c>
      <c r="G97" s="18" t="s">
        <v>140</v>
      </c>
      <c r="H97" s="49" t="s">
        <v>136</v>
      </c>
      <c r="I97" s="19">
        <v>3181.5</v>
      </c>
      <c r="J97" s="19">
        <v>2518.3000000000002</v>
      </c>
      <c r="K97" s="19">
        <v>1883.3</v>
      </c>
      <c r="L97" s="19"/>
      <c r="M97" s="19"/>
      <c r="N97" s="19"/>
      <c r="O97" s="19">
        <v>-969.39999999999998</v>
      </c>
      <c r="P97" s="19">
        <v>0</v>
      </c>
      <c r="Q97" s="19">
        <v>0</v>
      </c>
      <c r="R97" s="19">
        <v>0</v>
      </c>
      <c r="S97" s="19"/>
      <c r="T97" s="19">
        <f t="shared" si="150"/>
        <v>2212.0999999999999</v>
      </c>
      <c r="U97" s="19">
        <f t="shared" si="76"/>
        <v>2518.3000000000002</v>
      </c>
      <c r="V97" s="19">
        <f t="shared" si="77"/>
        <v>1883.3</v>
      </c>
      <c r="W97" s="19"/>
      <c r="X97" s="19"/>
      <c r="Y97" s="19"/>
      <c r="Z97" s="19"/>
      <c r="AA97" s="19"/>
      <c r="AB97" s="19"/>
      <c r="AC97" s="19"/>
      <c r="AD97" s="19"/>
      <c r="AE97" s="19"/>
      <c r="AF97" s="50">
        <v>2212.0999999999999</v>
      </c>
      <c r="AG97" s="50"/>
      <c r="AH97" s="50">
        <v>0</v>
      </c>
      <c r="AI97" s="50">
        <v>0</v>
      </c>
      <c r="AJ97" s="50">
        <v>0</v>
      </c>
      <c r="AK97" s="50">
        <v>0</v>
      </c>
      <c r="AL97" s="50">
        <v>2212.0752299999999</v>
      </c>
      <c r="AM97" s="50">
        <v>0</v>
      </c>
      <c r="AN97" s="50">
        <v>0</v>
      </c>
      <c r="AO97" s="15">
        <v>0</v>
      </c>
      <c r="AP97" s="51">
        <v>3181.5</v>
      </c>
      <c r="AQ97" s="51">
        <v>-969.39999999999998</v>
      </c>
      <c r="AR97" s="51">
        <v>0</v>
      </c>
      <c r="AS97" s="51">
        <v>0</v>
      </c>
      <c r="AT97" s="51">
        <v>0</v>
      </c>
      <c r="AU97" s="51">
        <f t="shared" si="151"/>
        <v>2212.0999999999999</v>
      </c>
      <c r="AV97" s="51">
        <f t="shared" si="152"/>
        <v>0</v>
      </c>
      <c r="AW97" s="51">
        <f t="shared" si="153"/>
        <v>2212.0999999999999</v>
      </c>
      <c r="AX97" s="51">
        <f t="shared" si="154"/>
        <v>2518.3000000000002</v>
      </c>
      <c r="AY97" s="51">
        <f t="shared" si="155"/>
        <v>1883.3</v>
      </c>
      <c r="AZ97" s="51"/>
      <c r="BA97" s="52">
        <f t="shared" si="156"/>
        <v>99.99888024953664</v>
      </c>
      <c r="BB97" s="53"/>
    </row>
    <row r="98" s="30" customFormat="1" ht="31.5">
      <c r="B98" s="31" t="s">
        <v>141</v>
      </c>
      <c r="C98" s="31"/>
      <c r="D98" s="31"/>
      <c r="E98" s="32" t="str">
        <f t="shared" si="157"/>
        <v/>
      </c>
      <c r="F98" s="31"/>
      <c r="G98" s="31"/>
      <c r="H98" s="33" t="s">
        <v>142</v>
      </c>
      <c r="I98" s="34">
        <f t="shared" si="158"/>
        <v>129458</v>
      </c>
      <c r="J98" s="34">
        <f t="shared" si="159"/>
        <v>129917.3</v>
      </c>
      <c r="K98" s="34">
        <f t="shared" si="160"/>
        <v>130701</v>
      </c>
      <c r="L98" s="34">
        <f t="shared" si="161"/>
        <v>0</v>
      </c>
      <c r="M98" s="34">
        <f t="shared" si="162"/>
        <v>0</v>
      </c>
      <c r="N98" s="34">
        <f t="shared" si="163"/>
        <v>0</v>
      </c>
      <c r="O98" s="34">
        <f t="shared" si="164"/>
        <v>0</v>
      </c>
      <c r="P98" s="34">
        <f t="shared" si="165"/>
        <v>0</v>
      </c>
      <c r="Q98" s="34">
        <f t="shared" si="166"/>
        <v>0</v>
      </c>
      <c r="R98" s="34">
        <f t="shared" si="167"/>
        <v>0</v>
      </c>
      <c r="S98" s="34">
        <f t="shared" si="168"/>
        <v>12776.1</v>
      </c>
      <c r="T98" s="34">
        <f t="shared" si="150"/>
        <v>142234.10000000001</v>
      </c>
      <c r="U98" s="34">
        <f t="shared" si="76"/>
        <v>129917.3</v>
      </c>
      <c r="V98" s="34">
        <f t="shared" si="77"/>
        <v>130701</v>
      </c>
      <c r="W98" s="34">
        <f t="shared" si="169"/>
        <v>12776.1</v>
      </c>
      <c r="X98" s="34">
        <f t="shared" si="170"/>
        <v>0</v>
      </c>
      <c r="Y98" s="34">
        <f t="shared" si="171"/>
        <v>0</v>
      </c>
      <c r="Z98" s="34">
        <f t="shared" si="172"/>
        <v>0</v>
      </c>
      <c r="AA98" s="34">
        <f t="shared" si="173"/>
        <v>15575.700000000001</v>
      </c>
      <c r="AB98" s="34">
        <f t="shared" si="174"/>
        <v>0</v>
      </c>
      <c r="AC98" s="34">
        <f t="shared" si="175"/>
        <v>15575.700000000001</v>
      </c>
      <c r="AD98" s="34">
        <f t="shared" si="176"/>
        <v>0</v>
      </c>
      <c r="AE98" s="34">
        <f t="shared" si="177"/>
        <v>0</v>
      </c>
      <c r="AF98" s="35">
        <f t="shared" si="178"/>
        <v>141667.24300000002</v>
      </c>
      <c r="AG98" s="35">
        <f t="shared" si="179"/>
        <v>0</v>
      </c>
      <c r="AH98" s="35">
        <f t="shared" si="180"/>
        <v>0</v>
      </c>
      <c r="AI98" s="35">
        <f t="shared" si="181"/>
        <v>0</v>
      </c>
      <c r="AJ98" s="35">
        <f t="shared" si="182"/>
        <v>0</v>
      </c>
      <c r="AK98" s="35">
        <f t="shared" si="183"/>
        <v>0</v>
      </c>
      <c r="AL98" s="35">
        <f t="shared" si="184"/>
        <v>138605.38991000003</v>
      </c>
      <c r="AM98" s="35">
        <f t="shared" si="185"/>
        <v>0</v>
      </c>
      <c r="AN98" s="35">
        <f t="shared" si="186"/>
        <v>0</v>
      </c>
      <c r="AO98" s="36">
        <f t="shared" si="187"/>
        <v>93261.909639999998</v>
      </c>
      <c r="AP98" s="36">
        <f t="shared" si="188"/>
        <v>141925.89999999999</v>
      </c>
      <c r="AQ98" s="36">
        <f t="shared" si="189"/>
        <v>0</v>
      </c>
      <c r="AR98" s="36">
        <f t="shared" si="190"/>
        <v>0</v>
      </c>
      <c r="AS98" s="36">
        <f t="shared" si="191"/>
        <v>0</v>
      </c>
      <c r="AT98" s="36">
        <f t="shared" si="192"/>
        <v>0</v>
      </c>
      <c r="AU98" s="36">
        <f t="shared" si="151"/>
        <v>141925.89999999999</v>
      </c>
      <c r="AV98" s="36">
        <f t="shared" si="152"/>
        <v>308.20000000001164</v>
      </c>
      <c r="AW98" s="36">
        <f t="shared" si="153"/>
        <v>155010.20000000001</v>
      </c>
      <c r="AX98" s="36">
        <f t="shared" si="154"/>
        <v>145493</v>
      </c>
      <c r="AY98" s="36">
        <f t="shared" si="155"/>
        <v>146276.70000000001</v>
      </c>
      <c r="AZ98" s="36">
        <f t="shared" si="193"/>
        <v>0</v>
      </c>
      <c r="BA98" s="37">
        <f t="shared" si="156"/>
        <v>97.838700729144563</v>
      </c>
      <c r="BB98" s="25"/>
    </row>
    <row r="99" s="30" customFormat="1">
      <c r="B99" s="31" t="s">
        <v>141</v>
      </c>
      <c r="C99" s="31" t="s">
        <v>88</v>
      </c>
      <c r="D99" s="31"/>
      <c r="E99" s="32" t="str">
        <f t="shared" si="157"/>
        <v>04</v>
      </c>
      <c r="F99" s="31"/>
      <c r="G99" s="31"/>
      <c r="H99" s="33" t="s">
        <v>89</v>
      </c>
      <c r="I99" s="34">
        <f t="shared" ref="I99:I101" si="194">I100</f>
        <v>129458</v>
      </c>
      <c r="J99" s="34">
        <f t="shared" ref="J99:J101" si="195">J100</f>
        <v>129917.3</v>
      </c>
      <c r="K99" s="34">
        <f t="shared" ref="K99:K101" si="196">K100</f>
        <v>130701</v>
      </c>
      <c r="L99" s="34">
        <f t="shared" ref="L99:L101" si="197">L100</f>
        <v>0</v>
      </c>
      <c r="M99" s="34">
        <f t="shared" ref="M99:M101" si="198">M100</f>
        <v>0</v>
      </c>
      <c r="N99" s="34">
        <f t="shared" ref="N99:N101" si="199">N100</f>
        <v>0</v>
      </c>
      <c r="O99" s="34">
        <f>O100</f>
        <v>0</v>
      </c>
      <c r="P99" s="34">
        <f>P100</f>
        <v>0</v>
      </c>
      <c r="Q99" s="34">
        <f>Q100</f>
        <v>0</v>
      </c>
      <c r="R99" s="34">
        <f>R100</f>
        <v>0</v>
      </c>
      <c r="S99" s="34">
        <f t="shared" ref="S99:S101" si="200">S100</f>
        <v>12776.1</v>
      </c>
      <c r="T99" s="34">
        <f t="shared" si="150"/>
        <v>142234.10000000001</v>
      </c>
      <c r="U99" s="34">
        <f t="shared" si="76"/>
        <v>129917.3</v>
      </c>
      <c r="V99" s="34">
        <f t="shared" si="77"/>
        <v>130701</v>
      </c>
      <c r="W99" s="34">
        <f t="shared" ref="W99:W101" si="201">W100</f>
        <v>12776.1</v>
      </c>
      <c r="X99" s="34">
        <f t="shared" ref="X99:X101" si="202">X100</f>
        <v>0</v>
      </c>
      <c r="Y99" s="34">
        <f t="shared" ref="Y99:Y101" si="203">Y100</f>
        <v>0</v>
      </c>
      <c r="Z99" s="34">
        <f t="shared" ref="Z99:Z101" si="204">Z100</f>
        <v>0</v>
      </c>
      <c r="AA99" s="34">
        <f t="shared" ref="AA99:AA101" si="205">AA100</f>
        <v>15575.700000000001</v>
      </c>
      <c r="AB99" s="34">
        <f t="shared" ref="AB99:AB101" si="206">AB100</f>
        <v>0</v>
      </c>
      <c r="AC99" s="34">
        <f t="shared" ref="AC99:AC101" si="207">AC100</f>
        <v>15575.700000000001</v>
      </c>
      <c r="AD99" s="34">
        <f t="shared" ref="AD99:AD101" si="208">AD100</f>
        <v>0</v>
      </c>
      <c r="AE99" s="34">
        <f t="shared" ref="AE99:AE101" si="209">AE100</f>
        <v>0</v>
      </c>
      <c r="AF99" s="35">
        <f>AF100</f>
        <v>141667.24300000002</v>
      </c>
      <c r="AG99" s="35">
        <f>AG100</f>
        <v>0</v>
      </c>
      <c r="AH99" s="35">
        <f>AH100</f>
        <v>0</v>
      </c>
      <c r="AI99" s="35">
        <f>AI100</f>
        <v>0</v>
      </c>
      <c r="AJ99" s="35">
        <f>AJ100</f>
        <v>0</v>
      </c>
      <c r="AK99" s="35">
        <f>AK100</f>
        <v>0</v>
      </c>
      <c r="AL99" s="35">
        <f>AL100</f>
        <v>138605.38991000003</v>
      </c>
      <c r="AM99" s="35">
        <f>AM100</f>
        <v>0</v>
      </c>
      <c r="AN99" s="35">
        <f>AN100</f>
        <v>0</v>
      </c>
      <c r="AO99" s="54">
        <f>AO100</f>
        <v>93261.909639999998</v>
      </c>
      <c r="AP99" s="36">
        <f>AP100</f>
        <v>141925.89999999999</v>
      </c>
      <c r="AQ99" s="36">
        <f>AQ100</f>
        <v>0</v>
      </c>
      <c r="AR99" s="36">
        <f>AR100</f>
        <v>0</v>
      </c>
      <c r="AS99" s="36">
        <f>AS100</f>
        <v>0</v>
      </c>
      <c r="AT99" s="36">
        <f>AT100</f>
        <v>0</v>
      </c>
      <c r="AU99" s="36">
        <f t="shared" si="151"/>
        <v>141925.89999999999</v>
      </c>
      <c r="AV99" s="36">
        <f t="shared" si="152"/>
        <v>308.20000000001164</v>
      </c>
      <c r="AW99" s="36">
        <f t="shared" si="153"/>
        <v>155010.20000000001</v>
      </c>
      <c r="AX99" s="36">
        <f t="shared" si="154"/>
        <v>145493</v>
      </c>
      <c r="AY99" s="36">
        <f t="shared" si="155"/>
        <v>146276.70000000001</v>
      </c>
      <c r="AZ99" s="36">
        <f t="shared" ref="AZ99:AZ101" si="210">AZ100</f>
        <v>0</v>
      </c>
      <c r="BA99" s="37">
        <f t="shared" si="156"/>
        <v>97.838700729144563</v>
      </c>
      <c r="BB99" s="25"/>
    </row>
    <row r="100" s="39" customFormat="1">
      <c r="B100" s="40" t="s">
        <v>141</v>
      </c>
      <c r="C100" s="40" t="s">
        <v>88</v>
      </c>
      <c r="D100" s="40" t="s">
        <v>143</v>
      </c>
      <c r="E100" s="38" t="str">
        <f t="shared" ref="E100:E163" si="211">CONCATENATE(C100,D100)</f>
        <v>0412</v>
      </c>
      <c r="F100" s="40"/>
      <c r="G100" s="40"/>
      <c r="H100" s="41" t="s">
        <v>144</v>
      </c>
      <c r="I100" s="42">
        <f t="shared" si="194"/>
        <v>129458</v>
      </c>
      <c r="J100" s="42">
        <f t="shared" si="195"/>
        <v>129917.3</v>
      </c>
      <c r="K100" s="42">
        <f t="shared" si="196"/>
        <v>130701</v>
      </c>
      <c r="L100" s="42">
        <f t="shared" si="197"/>
        <v>0</v>
      </c>
      <c r="M100" s="42">
        <f t="shared" si="198"/>
        <v>0</v>
      </c>
      <c r="N100" s="42">
        <f t="shared" si="199"/>
        <v>0</v>
      </c>
      <c r="O100" s="42">
        <f>O101+O114</f>
        <v>0</v>
      </c>
      <c r="P100" s="42">
        <f>P101+P114</f>
        <v>0</v>
      </c>
      <c r="Q100" s="42">
        <f>Q101+Q114</f>
        <v>0</v>
      </c>
      <c r="R100" s="42">
        <f>R101+R114</f>
        <v>0</v>
      </c>
      <c r="S100" s="42">
        <f t="shared" si="200"/>
        <v>12776.1</v>
      </c>
      <c r="T100" s="42">
        <f t="shared" ref="T100:T122" si="212">I100+L100+S100+R100+Q100+P100+O100</f>
        <v>142234.10000000001</v>
      </c>
      <c r="U100" s="42">
        <f t="shared" ref="U100:U163" si="213">J100+M100</f>
        <v>129917.3</v>
      </c>
      <c r="V100" s="42">
        <f t="shared" ref="V100:V163" si="214">K100+N100</f>
        <v>130701</v>
      </c>
      <c r="W100" s="42">
        <f t="shared" si="201"/>
        <v>12776.1</v>
      </c>
      <c r="X100" s="42">
        <f t="shared" si="202"/>
        <v>0</v>
      </c>
      <c r="Y100" s="42">
        <f t="shared" si="203"/>
        <v>0</v>
      </c>
      <c r="Z100" s="42">
        <f t="shared" si="204"/>
        <v>0</v>
      </c>
      <c r="AA100" s="42">
        <f t="shared" si="205"/>
        <v>15575.700000000001</v>
      </c>
      <c r="AB100" s="42">
        <f t="shared" si="206"/>
        <v>0</v>
      </c>
      <c r="AC100" s="42">
        <f t="shared" si="207"/>
        <v>15575.700000000001</v>
      </c>
      <c r="AD100" s="42">
        <f t="shared" si="208"/>
        <v>0</v>
      </c>
      <c r="AE100" s="42">
        <f t="shared" si="209"/>
        <v>0</v>
      </c>
      <c r="AF100" s="43">
        <f>AF101+AF114</f>
        <v>141667.24300000002</v>
      </c>
      <c r="AG100" s="43">
        <f>AG101+AG114</f>
        <v>0</v>
      </c>
      <c r="AH100" s="43">
        <f>AH101+AH114</f>
        <v>0</v>
      </c>
      <c r="AI100" s="43">
        <f>AI101+AI114</f>
        <v>0</v>
      </c>
      <c r="AJ100" s="43">
        <f>AJ101+AJ114</f>
        <v>0</v>
      </c>
      <c r="AK100" s="43">
        <f>AK101+AK114</f>
        <v>0</v>
      </c>
      <c r="AL100" s="43">
        <f>AL101+AL114</f>
        <v>138605.38991000003</v>
      </c>
      <c r="AM100" s="43">
        <f>AM101+AM114</f>
        <v>0</v>
      </c>
      <c r="AN100" s="43">
        <f>AN101+AN114</f>
        <v>0</v>
      </c>
      <c r="AO100" s="45">
        <f>AO101+AO114</f>
        <v>93261.909639999998</v>
      </c>
      <c r="AP100" s="45">
        <f>AP101+AP114</f>
        <v>141925.89999999999</v>
      </c>
      <c r="AQ100" s="45">
        <f>AQ101+AQ114</f>
        <v>0</v>
      </c>
      <c r="AR100" s="45">
        <f>AR101+AR114</f>
        <v>0</v>
      </c>
      <c r="AS100" s="45">
        <f>AS101+AS114</f>
        <v>0</v>
      </c>
      <c r="AT100" s="45">
        <f>AT101+AT114</f>
        <v>0</v>
      </c>
      <c r="AU100" s="45">
        <f t="shared" ref="AU100:AU163" si="215">AP100+AS100+AT100+AR100+AQ100</f>
        <v>141925.89999999999</v>
      </c>
      <c r="AV100" s="45">
        <f t="shared" ref="AV100:AV163" si="216">T100-AU100</f>
        <v>308.20000000001164</v>
      </c>
      <c r="AW100" s="45">
        <f t="shared" ref="AW100:AW163" si="217">T100+W100+X100+Y100+Z100</f>
        <v>155010.20000000001</v>
      </c>
      <c r="AX100" s="45">
        <f t="shared" ref="AX100:AX163" si="218">U100+AA100+AB100</f>
        <v>145493</v>
      </c>
      <c r="AY100" s="45">
        <f t="shared" ref="AY100:AY163" si="219">V100+AC100+AE100+AD100</f>
        <v>146276.70000000001</v>
      </c>
      <c r="AZ100" s="45">
        <f t="shared" si="210"/>
        <v>0</v>
      </c>
      <c r="BA100" s="46">
        <f t="shared" ref="BA100:BA163" si="220">AL100/AF100*100</f>
        <v>97.838700729144563</v>
      </c>
      <c r="BB100" s="25"/>
    </row>
    <row r="101" ht="31.5">
      <c r="B101" s="47" t="s">
        <v>141</v>
      </c>
      <c r="C101" s="47" t="s">
        <v>88</v>
      </c>
      <c r="D101" s="47" t="s">
        <v>143</v>
      </c>
      <c r="E101" s="48" t="str">
        <f t="shared" si="211"/>
        <v>0412</v>
      </c>
      <c r="F101" s="47" t="s">
        <v>145</v>
      </c>
      <c r="G101" s="47"/>
      <c r="H101" s="49" t="s">
        <v>146</v>
      </c>
      <c r="I101" s="19">
        <f t="shared" si="194"/>
        <v>129458</v>
      </c>
      <c r="J101" s="19">
        <f t="shared" si="195"/>
        <v>129917.3</v>
      </c>
      <c r="K101" s="19">
        <f t="shared" si="196"/>
        <v>130701</v>
      </c>
      <c r="L101" s="19">
        <f t="shared" si="197"/>
        <v>0</v>
      </c>
      <c r="M101" s="19">
        <f t="shared" si="198"/>
        <v>0</v>
      </c>
      <c r="N101" s="19">
        <f t="shared" si="199"/>
        <v>0</v>
      </c>
      <c r="O101" s="19">
        <f>O102</f>
        <v>0</v>
      </c>
      <c r="P101" s="19">
        <f>P102</f>
        <v>0</v>
      </c>
      <c r="Q101" s="19">
        <f>Q102</f>
        <v>0</v>
      </c>
      <c r="R101" s="19">
        <f>R102</f>
        <v>0</v>
      </c>
      <c r="S101" s="19">
        <f t="shared" si="200"/>
        <v>12776.1</v>
      </c>
      <c r="T101" s="19">
        <f t="shared" si="212"/>
        <v>142234.10000000001</v>
      </c>
      <c r="U101" s="19">
        <f t="shared" si="213"/>
        <v>129917.3</v>
      </c>
      <c r="V101" s="19">
        <f t="shared" si="214"/>
        <v>130701</v>
      </c>
      <c r="W101" s="19">
        <f t="shared" si="201"/>
        <v>12776.1</v>
      </c>
      <c r="X101" s="19">
        <f t="shared" si="202"/>
        <v>0</v>
      </c>
      <c r="Y101" s="19">
        <f t="shared" si="203"/>
        <v>0</v>
      </c>
      <c r="Z101" s="19">
        <f t="shared" si="204"/>
        <v>0</v>
      </c>
      <c r="AA101" s="19">
        <f t="shared" si="205"/>
        <v>15575.700000000001</v>
      </c>
      <c r="AB101" s="19">
        <f t="shared" si="206"/>
        <v>0</v>
      </c>
      <c r="AC101" s="19">
        <f t="shared" si="207"/>
        <v>15575.700000000001</v>
      </c>
      <c r="AD101" s="19">
        <f t="shared" si="208"/>
        <v>0</v>
      </c>
      <c r="AE101" s="19">
        <f t="shared" si="209"/>
        <v>0</v>
      </c>
      <c r="AF101" s="50">
        <f>AF102</f>
        <v>141471.09817000001</v>
      </c>
      <c r="AG101" s="50">
        <f>AG102</f>
        <v>0</v>
      </c>
      <c r="AH101" s="50">
        <f>AH102</f>
        <v>0</v>
      </c>
      <c r="AI101" s="50">
        <f>AI102</f>
        <v>0</v>
      </c>
      <c r="AJ101" s="50">
        <f>AJ102</f>
        <v>0</v>
      </c>
      <c r="AK101" s="50">
        <f>AK102</f>
        <v>0</v>
      </c>
      <c r="AL101" s="50">
        <f>AL102</f>
        <v>138409.24508000002</v>
      </c>
      <c r="AM101" s="50">
        <f>AM102</f>
        <v>0</v>
      </c>
      <c r="AN101" s="50">
        <f>AN102</f>
        <v>0</v>
      </c>
      <c r="AO101" s="15">
        <f>AO102</f>
        <v>93096.328030000004</v>
      </c>
      <c r="AP101" s="51">
        <f>AP102</f>
        <v>141760.31839</v>
      </c>
      <c r="AQ101" s="51">
        <f>AQ102</f>
        <v>0</v>
      </c>
      <c r="AR101" s="51">
        <f>AR102</f>
        <v>0</v>
      </c>
      <c r="AS101" s="51">
        <f>AS102</f>
        <v>0</v>
      </c>
      <c r="AT101" s="51">
        <f>AT102</f>
        <v>0</v>
      </c>
      <c r="AU101" s="51">
        <f t="shared" si="215"/>
        <v>141760.31839</v>
      </c>
      <c r="AV101" s="51">
        <f t="shared" si="216"/>
        <v>473.78161000000546</v>
      </c>
      <c r="AW101" s="51">
        <f t="shared" si="217"/>
        <v>155010.20000000001</v>
      </c>
      <c r="AX101" s="51">
        <f t="shared" si="218"/>
        <v>145493</v>
      </c>
      <c r="AY101" s="51">
        <f t="shared" si="219"/>
        <v>146276.70000000001</v>
      </c>
      <c r="AZ101" s="51">
        <f t="shared" si="210"/>
        <v>0</v>
      </c>
      <c r="BA101" s="52">
        <f t="shared" si="220"/>
        <v>97.835704161764056</v>
      </c>
      <c r="BB101" s="25"/>
    </row>
    <row r="102">
      <c r="B102" s="47" t="s">
        <v>141</v>
      </c>
      <c r="C102" s="47" t="s">
        <v>88</v>
      </c>
      <c r="D102" s="47" t="s">
        <v>143</v>
      </c>
      <c r="E102" s="48" t="str">
        <f t="shared" si="211"/>
        <v>0412</v>
      </c>
      <c r="F102" s="47" t="s">
        <v>147</v>
      </c>
      <c r="G102" s="47"/>
      <c r="H102" s="49" t="s">
        <v>53</v>
      </c>
      <c r="I102" s="19">
        <f>I103+I109</f>
        <v>129458</v>
      </c>
      <c r="J102" s="19">
        <f>J103+J109</f>
        <v>129917.3</v>
      </c>
      <c r="K102" s="19">
        <f>K103+K109</f>
        <v>130701</v>
      </c>
      <c r="L102" s="19">
        <f>L103+L109</f>
        <v>0</v>
      </c>
      <c r="M102" s="19">
        <f>M103+M109</f>
        <v>0</v>
      </c>
      <c r="N102" s="19">
        <f>N103+N109</f>
        <v>0</v>
      </c>
      <c r="O102" s="19">
        <f>O103+O109</f>
        <v>0</v>
      </c>
      <c r="P102" s="19">
        <f>P103+P109</f>
        <v>0</v>
      </c>
      <c r="Q102" s="19">
        <f>Q103+Q109</f>
        <v>0</v>
      </c>
      <c r="R102" s="19">
        <f>R103+R109</f>
        <v>0</v>
      </c>
      <c r="S102" s="19">
        <f>S103+S109</f>
        <v>12776.1</v>
      </c>
      <c r="T102" s="19">
        <f t="shared" si="212"/>
        <v>142234.10000000001</v>
      </c>
      <c r="U102" s="19">
        <f t="shared" si="213"/>
        <v>129917.3</v>
      </c>
      <c r="V102" s="19">
        <f t="shared" si="214"/>
        <v>130701</v>
      </c>
      <c r="W102" s="19">
        <f>W103+W109</f>
        <v>12776.1</v>
      </c>
      <c r="X102" s="19">
        <f>X103+X109</f>
        <v>0</v>
      </c>
      <c r="Y102" s="19">
        <f>Y103+Y109</f>
        <v>0</v>
      </c>
      <c r="Z102" s="19">
        <f>Z103+Z109</f>
        <v>0</v>
      </c>
      <c r="AA102" s="19">
        <f>AA103+AA109</f>
        <v>15575.700000000001</v>
      </c>
      <c r="AB102" s="19">
        <f>AB103+AB109</f>
        <v>0</v>
      </c>
      <c r="AC102" s="19">
        <f>AC103+AC109</f>
        <v>15575.700000000001</v>
      </c>
      <c r="AD102" s="19">
        <f>AD103+AD109</f>
        <v>0</v>
      </c>
      <c r="AE102" s="19">
        <f>AE103+AE109</f>
        <v>0</v>
      </c>
      <c r="AF102" s="50">
        <f>AF103+AF109</f>
        <v>141471.09817000001</v>
      </c>
      <c r="AG102" s="50">
        <f>AG103+AG109</f>
        <v>0</v>
      </c>
      <c r="AH102" s="50">
        <f>AH103+AH109</f>
        <v>0</v>
      </c>
      <c r="AI102" s="50">
        <f>AI103+AI109</f>
        <v>0</v>
      </c>
      <c r="AJ102" s="50">
        <f>AJ103+AJ109</f>
        <v>0</v>
      </c>
      <c r="AK102" s="50">
        <f>AK103+AK109</f>
        <v>0</v>
      </c>
      <c r="AL102" s="50">
        <f>AL103+AL109</f>
        <v>138409.24508000002</v>
      </c>
      <c r="AM102" s="50">
        <f>AM103+AM109</f>
        <v>0</v>
      </c>
      <c r="AN102" s="50">
        <f>AN103+AN109</f>
        <v>0</v>
      </c>
      <c r="AO102" s="51">
        <f>AO103+AO109</f>
        <v>93096.328030000004</v>
      </c>
      <c r="AP102" s="51">
        <f>AP103+AP109</f>
        <v>141760.31839</v>
      </c>
      <c r="AQ102" s="51">
        <f>AQ103+AQ109</f>
        <v>0</v>
      </c>
      <c r="AR102" s="51">
        <f>AR103+AR109</f>
        <v>0</v>
      </c>
      <c r="AS102" s="51">
        <f>AS103+AS109</f>
        <v>0</v>
      </c>
      <c r="AT102" s="51">
        <f>AT103+AT109</f>
        <v>0</v>
      </c>
      <c r="AU102" s="51">
        <f t="shared" si="215"/>
        <v>141760.31839</v>
      </c>
      <c r="AV102" s="51">
        <f t="shared" si="216"/>
        <v>473.78161000000546</v>
      </c>
      <c r="AW102" s="51">
        <f t="shared" si="217"/>
        <v>155010.20000000001</v>
      </c>
      <c r="AX102" s="51">
        <f t="shared" si="218"/>
        <v>145493</v>
      </c>
      <c r="AY102" s="51">
        <f t="shared" si="219"/>
        <v>146276.70000000001</v>
      </c>
      <c r="AZ102" s="51">
        <f>AZ103+AZ109</f>
        <v>0</v>
      </c>
      <c r="BA102" s="52">
        <f t="shared" si="220"/>
        <v>97.835704161764056</v>
      </c>
      <c r="BB102" s="25"/>
    </row>
    <row r="103" ht="47.25">
      <c r="B103" s="47" t="s">
        <v>141</v>
      </c>
      <c r="C103" s="47" t="s">
        <v>88</v>
      </c>
      <c r="D103" s="47" t="s">
        <v>143</v>
      </c>
      <c r="E103" s="48" t="str">
        <f t="shared" si="211"/>
        <v>0412</v>
      </c>
      <c r="F103" s="47" t="s">
        <v>148</v>
      </c>
      <c r="G103" s="47"/>
      <c r="H103" s="49" t="s">
        <v>149</v>
      </c>
      <c r="I103" s="19">
        <f>I104+I107</f>
        <v>39614.600000000006</v>
      </c>
      <c r="J103" s="19">
        <f>J104+J107</f>
        <v>37432.100000000006</v>
      </c>
      <c r="K103" s="19">
        <f>K104+K107</f>
        <v>38215.800000000003</v>
      </c>
      <c r="L103" s="19">
        <f>L104+L107</f>
        <v>0</v>
      </c>
      <c r="M103" s="19">
        <f>M104+M107</f>
        <v>0</v>
      </c>
      <c r="N103" s="19">
        <f>N104+N107</f>
        <v>0</v>
      </c>
      <c r="O103" s="19">
        <f>O104+O107</f>
        <v>0</v>
      </c>
      <c r="P103" s="19">
        <f>P104+P107</f>
        <v>0</v>
      </c>
      <c r="Q103" s="19">
        <f>Q104+Q107</f>
        <v>0</v>
      </c>
      <c r="R103" s="19">
        <f>R104+R107</f>
        <v>0</v>
      </c>
      <c r="S103" s="19">
        <f>S104+S107</f>
        <v>0</v>
      </c>
      <c r="T103" s="19">
        <f t="shared" si="212"/>
        <v>39614.600000000006</v>
      </c>
      <c r="U103" s="19">
        <f t="shared" si="213"/>
        <v>37432.100000000006</v>
      </c>
      <c r="V103" s="19">
        <f t="shared" si="214"/>
        <v>38215.800000000003</v>
      </c>
      <c r="W103" s="19">
        <f>W104+W107</f>
        <v>0</v>
      </c>
      <c r="X103" s="19">
        <f>X104+X107</f>
        <v>0</v>
      </c>
      <c r="Y103" s="19">
        <f>Y104+Y107</f>
        <v>0</v>
      </c>
      <c r="Z103" s="19">
        <f>Z104+Z107</f>
        <v>0</v>
      </c>
      <c r="AA103" s="19">
        <f>AA104+AA107</f>
        <v>0</v>
      </c>
      <c r="AB103" s="19">
        <f>AB104+AB107</f>
        <v>0</v>
      </c>
      <c r="AC103" s="19">
        <f>AC104+AC107</f>
        <v>0</v>
      </c>
      <c r="AD103" s="19">
        <f>AD104+AD107</f>
        <v>0</v>
      </c>
      <c r="AE103" s="19">
        <f>AE104+AE107</f>
        <v>0</v>
      </c>
      <c r="AF103" s="50">
        <f>AF104+AF107</f>
        <v>39229.798170000002</v>
      </c>
      <c r="AG103" s="50">
        <f>AG104+AG107</f>
        <v>0</v>
      </c>
      <c r="AH103" s="50">
        <f>AH104+AH107</f>
        <v>0</v>
      </c>
      <c r="AI103" s="50">
        <f>AI104+AI107</f>
        <v>0</v>
      </c>
      <c r="AJ103" s="50">
        <f>AJ104+AJ107</f>
        <v>0</v>
      </c>
      <c r="AK103" s="50">
        <f>AK104+AK107</f>
        <v>0</v>
      </c>
      <c r="AL103" s="50">
        <f>AL104+AL107</f>
        <v>39186.222420000006</v>
      </c>
      <c r="AM103" s="50">
        <f>AM104+AM107</f>
        <v>0</v>
      </c>
      <c r="AN103" s="50">
        <f>AN104+AN107</f>
        <v>0</v>
      </c>
      <c r="AO103" s="15">
        <f>AO104+AO107</f>
        <v>25638.519690000001</v>
      </c>
      <c r="AP103" s="51">
        <f>AP104+AP107</f>
        <v>39519.018389999997</v>
      </c>
      <c r="AQ103" s="51">
        <f>AQ104+AQ107</f>
        <v>0</v>
      </c>
      <c r="AR103" s="51">
        <f>AR104+AR107</f>
        <v>0</v>
      </c>
      <c r="AS103" s="51">
        <f>AS104+AS107</f>
        <v>0</v>
      </c>
      <c r="AT103" s="51">
        <f>AT104+AT107</f>
        <v>0</v>
      </c>
      <c r="AU103" s="51">
        <f t="shared" si="215"/>
        <v>39519.018389999997</v>
      </c>
      <c r="AV103" s="51">
        <f t="shared" si="216"/>
        <v>95.581610000008368</v>
      </c>
      <c r="AW103" s="51">
        <f t="shared" si="217"/>
        <v>39614.600000000006</v>
      </c>
      <c r="AX103" s="51">
        <f t="shared" si="218"/>
        <v>37432.100000000006</v>
      </c>
      <c r="AY103" s="51">
        <f t="shared" si="219"/>
        <v>38215.800000000003</v>
      </c>
      <c r="AZ103" s="51">
        <f>AZ104+AZ107</f>
        <v>0</v>
      </c>
      <c r="BA103" s="52">
        <f t="shared" si="220"/>
        <v>99.888921809357356</v>
      </c>
      <c r="BB103" s="25"/>
    </row>
    <row r="104" ht="31.5">
      <c r="B104" s="47" t="s">
        <v>141</v>
      </c>
      <c r="C104" s="47" t="s">
        <v>88</v>
      </c>
      <c r="D104" s="47" t="s">
        <v>143</v>
      </c>
      <c r="E104" s="48" t="str">
        <f t="shared" si="211"/>
        <v>0412</v>
      </c>
      <c r="F104" s="47" t="s">
        <v>150</v>
      </c>
      <c r="G104" s="47"/>
      <c r="H104" s="49" t="s">
        <v>151</v>
      </c>
      <c r="I104" s="19">
        <f>I105</f>
        <v>16471.200000000001</v>
      </c>
      <c r="J104" s="19">
        <f>J105</f>
        <v>14288.700000000001</v>
      </c>
      <c r="K104" s="19">
        <f>K105</f>
        <v>15072.4</v>
      </c>
      <c r="L104" s="19">
        <f>L105</f>
        <v>0</v>
      </c>
      <c r="M104" s="19">
        <f>M105</f>
        <v>0</v>
      </c>
      <c r="N104" s="19">
        <f>N105</f>
        <v>0</v>
      </c>
      <c r="O104" s="19">
        <f>O105+O106</f>
        <v>0</v>
      </c>
      <c r="P104" s="19">
        <f>P105+P106</f>
        <v>0</v>
      </c>
      <c r="Q104" s="19">
        <f>Q105+Q106</f>
        <v>0</v>
      </c>
      <c r="R104" s="19">
        <f>R105+R106</f>
        <v>0</v>
      </c>
      <c r="S104" s="19">
        <f>S105</f>
        <v>0</v>
      </c>
      <c r="T104" s="19">
        <f t="shared" si="212"/>
        <v>16471.200000000001</v>
      </c>
      <c r="U104" s="19">
        <f t="shared" si="213"/>
        <v>14288.700000000001</v>
      </c>
      <c r="V104" s="19">
        <f t="shared" si="214"/>
        <v>15072.4</v>
      </c>
      <c r="W104" s="19">
        <f>W105</f>
        <v>0</v>
      </c>
      <c r="X104" s="19">
        <f>X105</f>
        <v>0</v>
      </c>
      <c r="Y104" s="19">
        <f>Y105</f>
        <v>0</v>
      </c>
      <c r="Z104" s="19">
        <f>Z105</f>
        <v>0</v>
      </c>
      <c r="AA104" s="19">
        <f>AA105</f>
        <v>0</v>
      </c>
      <c r="AB104" s="19">
        <f>AB105</f>
        <v>0</v>
      </c>
      <c r="AC104" s="19">
        <f>AC105</f>
        <v>0</v>
      </c>
      <c r="AD104" s="19">
        <f>AD105</f>
        <v>0</v>
      </c>
      <c r="AE104" s="19">
        <f>AE105</f>
        <v>0</v>
      </c>
      <c r="AF104" s="50">
        <f>AF105+AF106</f>
        <v>16086.39817</v>
      </c>
      <c r="AG104" s="50">
        <f>AG105+AG106</f>
        <v>0</v>
      </c>
      <c r="AH104" s="50">
        <f>AH105+AH106</f>
        <v>0</v>
      </c>
      <c r="AI104" s="50">
        <f>AI105+AI106</f>
        <v>0</v>
      </c>
      <c r="AJ104" s="50">
        <f>AJ105+AJ106</f>
        <v>0</v>
      </c>
      <c r="AK104" s="50">
        <f>AK105+AK106</f>
        <v>0</v>
      </c>
      <c r="AL104" s="50">
        <f>AL105+AL106</f>
        <v>16042.82242</v>
      </c>
      <c r="AM104" s="50">
        <f>AM105+AM106</f>
        <v>0</v>
      </c>
      <c r="AN104" s="50">
        <f>AN105+AN106</f>
        <v>0</v>
      </c>
      <c r="AO104" s="51">
        <f>AO105+AO106</f>
        <v>8280.9696899999999</v>
      </c>
      <c r="AP104" s="51">
        <f>AP105+AP106</f>
        <v>16375.61839</v>
      </c>
      <c r="AQ104" s="51">
        <f>AQ105+AQ106</f>
        <v>0</v>
      </c>
      <c r="AR104" s="51">
        <f>AR105+AR106</f>
        <v>0</v>
      </c>
      <c r="AS104" s="51">
        <f>AS105+AS106</f>
        <v>0</v>
      </c>
      <c r="AT104" s="51">
        <f>AT105+AT106</f>
        <v>0</v>
      </c>
      <c r="AU104" s="51">
        <f t="shared" si="215"/>
        <v>16375.61839</v>
      </c>
      <c r="AV104" s="51">
        <f t="shared" si="216"/>
        <v>95.581610000001092</v>
      </c>
      <c r="AW104" s="51">
        <f t="shared" si="217"/>
        <v>16471.200000000001</v>
      </c>
      <c r="AX104" s="51">
        <f t="shared" si="218"/>
        <v>14288.700000000001</v>
      </c>
      <c r="AY104" s="51">
        <f t="shared" si="219"/>
        <v>15072.4</v>
      </c>
      <c r="AZ104" s="51">
        <f>AZ105</f>
        <v>0</v>
      </c>
      <c r="BA104" s="52">
        <f t="shared" si="220"/>
        <v>99.729114314220652</v>
      </c>
      <c r="BB104" s="25"/>
    </row>
    <row r="105" ht="31.5">
      <c r="B105" s="47" t="s">
        <v>141</v>
      </c>
      <c r="C105" s="47" t="s">
        <v>88</v>
      </c>
      <c r="D105" s="47" t="s">
        <v>143</v>
      </c>
      <c r="E105" s="48" t="str">
        <f t="shared" si="211"/>
        <v>0412</v>
      </c>
      <c r="F105" s="47" t="s">
        <v>150</v>
      </c>
      <c r="G105" s="47" t="s">
        <v>58</v>
      </c>
      <c r="H105" s="49" t="s">
        <v>59</v>
      </c>
      <c r="I105" s="19">
        <v>16471.200000000001</v>
      </c>
      <c r="J105" s="19">
        <v>14288.700000000001</v>
      </c>
      <c r="K105" s="19">
        <v>15072.4</v>
      </c>
      <c r="L105" s="19"/>
      <c r="M105" s="19"/>
      <c r="N105" s="19"/>
      <c r="O105" s="19">
        <v>0</v>
      </c>
      <c r="P105" s="19">
        <v>0</v>
      </c>
      <c r="Q105" s="19">
        <v>0</v>
      </c>
      <c r="R105" s="19">
        <v>0</v>
      </c>
      <c r="S105" s="19"/>
      <c r="T105" s="19">
        <f t="shared" si="212"/>
        <v>16471.200000000001</v>
      </c>
      <c r="U105" s="19">
        <f t="shared" si="213"/>
        <v>14288.700000000001</v>
      </c>
      <c r="V105" s="19">
        <f t="shared" si="214"/>
        <v>15072.4</v>
      </c>
      <c r="W105" s="19"/>
      <c r="X105" s="19"/>
      <c r="Y105" s="19"/>
      <c r="Z105" s="19"/>
      <c r="AA105" s="19"/>
      <c r="AB105" s="19"/>
      <c r="AC105" s="19"/>
      <c r="AD105" s="19"/>
      <c r="AE105" s="19"/>
      <c r="AF105" s="50">
        <v>15990.825000000001</v>
      </c>
      <c r="AG105" s="50"/>
      <c r="AH105" s="50">
        <v>0</v>
      </c>
      <c r="AI105" s="50">
        <v>0</v>
      </c>
      <c r="AJ105" s="50">
        <v>0</v>
      </c>
      <c r="AK105" s="50">
        <v>0</v>
      </c>
      <c r="AL105" s="50">
        <v>15990.82242</v>
      </c>
      <c r="AM105" s="50">
        <v>0</v>
      </c>
      <c r="AN105" s="50">
        <v>0</v>
      </c>
      <c r="AO105" s="15">
        <v>8192.5696900000003</v>
      </c>
      <c r="AP105" s="51">
        <v>16249.482</v>
      </c>
      <c r="AQ105" s="51">
        <v>0</v>
      </c>
      <c r="AR105" s="51">
        <v>0</v>
      </c>
      <c r="AS105" s="51">
        <v>0</v>
      </c>
      <c r="AT105" s="51">
        <v>0</v>
      </c>
      <c r="AU105" s="51">
        <f t="shared" si="215"/>
        <v>16249.482</v>
      </c>
      <c r="AV105" s="51">
        <f t="shared" si="216"/>
        <v>221.71800000000076</v>
      </c>
      <c r="AW105" s="51">
        <f t="shared" si="217"/>
        <v>16471.200000000001</v>
      </c>
      <c r="AX105" s="51">
        <f t="shared" si="218"/>
        <v>14288.700000000001</v>
      </c>
      <c r="AY105" s="51">
        <f t="shared" si="219"/>
        <v>15072.4</v>
      </c>
      <c r="AZ105" s="51"/>
      <c r="BA105" s="52">
        <f t="shared" si="220"/>
        <v>99.999983865748007</v>
      </c>
      <c r="BB105" s="53"/>
    </row>
    <row r="106">
      <c r="B106" s="47" t="s">
        <v>141</v>
      </c>
      <c r="C106" s="47" t="s">
        <v>88</v>
      </c>
      <c r="D106" s="47" t="s">
        <v>143</v>
      </c>
      <c r="E106" s="48" t="str">
        <f t="shared" si="211"/>
        <v>0412</v>
      </c>
      <c r="F106" s="47" t="s">
        <v>150</v>
      </c>
      <c r="G106" s="47" t="s">
        <v>60</v>
      </c>
      <c r="H106" s="49" t="s">
        <v>61</v>
      </c>
      <c r="I106" s="19"/>
      <c r="J106" s="19"/>
      <c r="K106" s="19"/>
      <c r="L106" s="19"/>
      <c r="M106" s="19"/>
      <c r="N106" s="19"/>
      <c r="O106" s="19">
        <v>0</v>
      </c>
      <c r="P106" s="19">
        <v>0</v>
      </c>
      <c r="Q106" s="19">
        <v>0</v>
      </c>
      <c r="R106" s="19">
        <v>0</v>
      </c>
      <c r="S106" s="19"/>
      <c r="T106" s="19">
        <f t="shared" si="212"/>
        <v>0</v>
      </c>
      <c r="U106" s="19">
        <v>0</v>
      </c>
      <c r="V106" s="19">
        <v>0</v>
      </c>
      <c r="W106" s="19">
        <v>0</v>
      </c>
      <c r="X106" s="19">
        <v>0</v>
      </c>
      <c r="Y106" s="19">
        <v>0</v>
      </c>
      <c r="Z106" s="19">
        <v>0</v>
      </c>
      <c r="AA106" s="19">
        <v>0</v>
      </c>
      <c r="AB106" s="19">
        <v>0</v>
      </c>
      <c r="AC106" s="19">
        <v>0</v>
      </c>
      <c r="AD106" s="19">
        <v>0</v>
      </c>
      <c r="AE106" s="19">
        <v>0</v>
      </c>
      <c r="AF106" s="50">
        <v>95.573170000000005</v>
      </c>
      <c r="AG106" s="50"/>
      <c r="AH106" s="50">
        <v>0</v>
      </c>
      <c r="AI106" s="50">
        <v>0</v>
      </c>
      <c r="AJ106" s="50">
        <v>0</v>
      </c>
      <c r="AK106" s="50">
        <v>0</v>
      </c>
      <c r="AL106" s="50">
        <v>52</v>
      </c>
      <c r="AM106" s="50">
        <v>0</v>
      </c>
      <c r="AN106" s="50">
        <v>0</v>
      </c>
      <c r="AO106" s="51">
        <v>88.400000000000006</v>
      </c>
      <c r="AP106" s="51">
        <v>126.13639000000001</v>
      </c>
      <c r="AQ106" s="51">
        <v>0</v>
      </c>
      <c r="AR106" s="51">
        <v>0</v>
      </c>
      <c r="AS106" s="51">
        <v>0</v>
      </c>
      <c r="AT106" s="51">
        <v>0</v>
      </c>
      <c r="AU106" s="51">
        <f t="shared" si="215"/>
        <v>126.13639000000001</v>
      </c>
      <c r="AV106" s="51">
        <f t="shared" si="216"/>
        <v>-126.13639000000001</v>
      </c>
      <c r="AW106" s="51"/>
      <c r="AX106" s="51"/>
      <c r="AY106" s="51"/>
      <c r="AZ106" s="51"/>
      <c r="BA106" s="52">
        <f t="shared" si="220"/>
        <v>54.408575126261894</v>
      </c>
      <c r="BB106" s="53"/>
    </row>
    <row r="107" ht="63">
      <c r="B107" s="47" t="s">
        <v>141</v>
      </c>
      <c r="C107" s="47" t="s">
        <v>88</v>
      </c>
      <c r="D107" s="47" t="s">
        <v>143</v>
      </c>
      <c r="E107" s="48" t="str">
        <f t="shared" si="211"/>
        <v>0412</v>
      </c>
      <c r="F107" s="47" t="s">
        <v>152</v>
      </c>
      <c r="G107" s="47"/>
      <c r="H107" s="49" t="s">
        <v>153</v>
      </c>
      <c r="I107" s="19">
        <f>I108</f>
        <v>23143.400000000001</v>
      </c>
      <c r="J107" s="19">
        <f>J108</f>
        <v>23143.400000000001</v>
      </c>
      <c r="K107" s="19">
        <f>K108</f>
        <v>23143.400000000001</v>
      </c>
      <c r="L107" s="19">
        <f>L108</f>
        <v>0</v>
      </c>
      <c r="M107" s="19">
        <f>M108</f>
        <v>0</v>
      </c>
      <c r="N107" s="19">
        <f>N108</f>
        <v>0</v>
      </c>
      <c r="O107" s="19">
        <f>O108</f>
        <v>0</v>
      </c>
      <c r="P107" s="19">
        <f>P108</f>
        <v>0</v>
      </c>
      <c r="Q107" s="19">
        <f>Q108</f>
        <v>0</v>
      </c>
      <c r="R107" s="19">
        <f>R108</f>
        <v>0</v>
      </c>
      <c r="S107" s="19">
        <f>S108</f>
        <v>0</v>
      </c>
      <c r="T107" s="19">
        <f t="shared" si="212"/>
        <v>23143.400000000001</v>
      </c>
      <c r="U107" s="19">
        <f t="shared" si="213"/>
        <v>23143.400000000001</v>
      </c>
      <c r="V107" s="19">
        <f t="shared" si="214"/>
        <v>23143.400000000001</v>
      </c>
      <c r="W107" s="19">
        <f>W108</f>
        <v>0</v>
      </c>
      <c r="X107" s="19">
        <f>X108</f>
        <v>0</v>
      </c>
      <c r="Y107" s="19">
        <f>Y108</f>
        <v>0</v>
      </c>
      <c r="Z107" s="19">
        <f>Z108</f>
        <v>0</v>
      </c>
      <c r="AA107" s="19">
        <f>AA108</f>
        <v>0</v>
      </c>
      <c r="AB107" s="19">
        <f>AB108</f>
        <v>0</v>
      </c>
      <c r="AC107" s="19">
        <f>AC108</f>
        <v>0</v>
      </c>
      <c r="AD107" s="19">
        <f>AD108</f>
        <v>0</v>
      </c>
      <c r="AE107" s="19">
        <f>AE108</f>
        <v>0</v>
      </c>
      <c r="AF107" s="50">
        <f>AF108</f>
        <v>23143.400000000001</v>
      </c>
      <c r="AG107" s="50">
        <f>AG108</f>
        <v>0</v>
      </c>
      <c r="AH107" s="50">
        <f>AH108</f>
        <v>0</v>
      </c>
      <c r="AI107" s="50">
        <f>AI108</f>
        <v>0</v>
      </c>
      <c r="AJ107" s="50">
        <f>AJ108</f>
        <v>0</v>
      </c>
      <c r="AK107" s="50">
        <f>AK108</f>
        <v>0</v>
      </c>
      <c r="AL107" s="50">
        <f>AL108</f>
        <v>23143.400000000001</v>
      </c>
      <c r="AM107" s="50">
        <f>AM108</f>
        <v>0</v>
      </c>
      <c r="AN107" s="50">
        <f>AN108</f>
        <v>0</v>
      </c>
      <c r="AO107" s="15">
        <f>AO108</f>
        <v>17357.549999999999</v>
      </c>
      <c r="AP107" s="51">
        <f>AP108</f>
        <v>23143.400000000001</v>
      </c>
      <c r="AQ107" s="51">
        <f>AQ108</f>
        <v>0</v>
      </c>
      <c r="AR107" s="51">
        <f>AR108</f>
        <v>0</v>
      </c>
      <c r="AS107" s="51">
        <f>AS108</f>
        <v>0</v>
      </c>
      <c r="AT107" s="51">
        <f>AT108</f>
        <v>0</v>
      </c>
      <c r="AU107" s="51">
        <f t="shared" si="215"/>
        <v>23143.400000000001</v>
      </c>
      <c r="AV107" s="51">
        <f t="shared" si="216"/>
        <v>0</v>
      </c>
      <c r="AW107" s="51">
        <f t="shared" si="217"/>
        <v>23143.400000000001</v>
      </c>
      <c r="AX107" s="51">
        <f t="shared" si="218"/>
        <v>23143.400000000001</v>
      </c>
      <c r="AY107" s="51">
        <f t="shared" si="219"/>
        <v>23143.400000000001</v>
      </c>
      <c r="AZ107" s="51">
        <f>AZ108</f>
        <v>0</v>
      </c>
      <c r="BA107" s="52">
        <f t="shared" si="220"/>
        <v>100</v>
      </c>
      <c r="BB107" s="25"/>
    </row>
    <row r="108" ht="31.5">
      <c r="B108" s="47" t="s">
        <v>141</v>
      </c>
      <c r="C108" s="47" t="s">
        <v>88</v>
      </c>
      <c r="D108" s="47" t="s">
        <v>143</v>
      </c>
      <c r="E108" s="48" t="str">
        <f t="shared" si="211"/>
        <v>0412</v>
      </c>
      <c r="F108" s="47" t="s">
        <v>152</v>
      </c>
      <c r="G108" s="47" t="s">
        <v>154</v>
      </c>
      <c r="H108" s="49" t="s">
        <v>155</v>
      </c>
      <c r="I108" s="19">
        <v>23143.400000000001</v>
      </c>
      <c r="J108" s="19">
        <v>23143.400000000001</v>
      </c>
      <c r="K108" s="19">
        <v>23143.400000000001</v>
      </c>
      <c r="L108" s="19"/>
      <c r="M108" s="19"/>
      <c r="N108" s="19"/>
      <c r="O108" s="19">
        <v>0</v>
      </c>
      <c r="P108" s="19">
        <v>0</v>
      </c>
      <c r="Q108" s="19">
        <v>0</v>
      </c>
      <c r="R108" s="19">
        <v>0</v>
      </c>
      <c r="S108" s="19"/>
      <c r="T108" s="19">
        <f t="shared" si="212"/>
        <v>23143.400000000001</v>
      </c>
      <c r="U108" s="19">
        <f t="shared" si="213"/>
        <v>23143.400000000001</v>
      </c>
      <c r="V108" s="19">
        <f t="shared" si="214"/>
        <v>23143.400000000001</v>
      </c>
      <c r="W108" s="19"/>
      <c r="X108" s="19"/>
      <c r="Y108" s="19"/>
      <c r="Z108" s="19"/>
      <c r="AA108" s="19"/>
      <c r="AB108" s="19"/>
      <c r="AC108" s="19"/>
      <c r="AD108" s="19"/>
      <c r="AE108" s="19"/>
      <c r="AF108" s="50">
        <v>23143.400000000001</v>
      </c>
      <c r="AG108" s="50"/>
      <c r="AH108" s="50">
        <v>0</v>
      </c>
      <c r="AI108" s="50">
        <v>0</v>
      </c>
      <c r="AJ108" s="50">
        <v>0</v>
      </c>
      <c r="AK108" s="50">
        <v>0</v>
      </c>
      <c r="AL108" s="50">
        <v>23143.400000000001</v>
      </c>
      <c r="AM108" s="50">
        <v>0</v>
      </c>
      <c r="AN108" s="50">
        <v>0</v>
      </c>
      <c r="AO108" s="51">
        <v>17357.549999999999</v>
      </c>
      <c r="AP108" s="51">
        <v>23143.400000000001</v>
      </c>
      <c r="AQ108" s="51">
        <v>0</v>
      </c>
      <c r="AR108" s="51">
        <v>0</v>
      </c>
      <c r="AS108" s="51">
        <v>0</v>
      </c>
      <c r="AT108" s="51">
        <v>0</v>
      </c>
      <c r="AU108" s="51">
        <f t="shared" si="215"/>
        <v>23143.400000000001</v>
      </c>
      <c r="AV108" s="51">
        <f t="shared" si="216"/>
        <v>0</v>
      </c>
      <c r="AW108" s="51">
        <f t="shared" si="217"/>
        <v>23143.400000000001</v>
      </c>
      <c r="AX108" s="51">
        <f t="shared" si="218"/>
        <v>23143.400000000001</v>
      </c>
      <c r="AY108" s="51">
        <f t="shared" si="219"/>
        <v>23143.400000000001</v>
      </c>
      <c r="AZ108" s="51"/>
      <c r="BA108" s="52">
        <f t="shared" si="220"/>
        <v>100</v>
      </c>
      <c r="BB108" s="53"/>
    </row>
    <row r="109" ht="47.25">
      <c r="B109" s="47" t="s">
        <v>141</v>
      </c>
      <c r="C109" s="47" t="s">
        <v>88</v>
      </c>
      <c r="D109" s="47" t="s">
        <v>143</v>
      </c>
      <c r="E109" s="48" t="str">
        <f t="shared" si="211"/>
        <v>0412</v>
      </c>
      <c r="F109" s="47" t="s">
        <v>156</v>
      </c>
      <c r="G109" s="47"/>
      <c r="H109" s="49" t="s">
        <v>157</v>
      </c>
      <c r="I109" s="19">
        <f>I110</f>
        <v>89843.399999999994</v>
      </c>
      <c r="J109" s="19">
        <f>J110</f>
        <v>92485.199999999997</v>
      </c>
      <c r="K109" s="19">
        <f>K110</f>
        <v>92485.199999999997</v>
      </c>
      <c r="L109" s="19">
        <f>L110</f>
        <v>0</v>
      </c>
      <c r="M109" s="19">
        <f>M110</f>
        <v>0</v>
      </c>
      <c r="N109" s="19">
        <f>N110</f>
        <v>0</v>
      </c>
      <c r="O109" s="19">
        <f>O110</f>
        <v>0</v>
      </c>
      <c r="P109" s="19">
        <f>P110</f>
        <v>0</v>
      </c>
      <c r="Q109" s="19">
        <f>Q110</f>
        <v>0</v>
      </c>
      <c r="R109" s="19">
        <f>R110</f>
        <v>0</v>
      </c>
      <c r="S109" s="19">
        <f>S110</f>
        <v>12776.1</v>
      </c>
      <c r="T109" s="19">
        <f t="shared" si="212"/>
        <v>102619.5</v>
      </c>
      <c r="U109" s="19">
        <f t="shared" si="213"/>
        <v>92485.199999999997</v>
      </c>
      <c r="V109" s="19">
        <f t="shared" si="214"/>
        <v>92485.199999999997</v>
      </c>
      <c r="W109" s="19">
        <f>W110</f>
        <v>12776.1</v>
      </c>
      <c r="X109" s="19">
        <f>X110</f>
        <v>0</v>
      </c>
      <c r="Y109" s="19">
        <f>Y110</f>
        <v>0</v>
      </c>
      <c r="Z109" s="19">
        <f>Z110</f>
        <v>0</v>
      </c>
      <c r="AA109" s="19">
        <f>AA110</f>
        <v>15575.700000000001</v>
      </c>
      <c r="AB109" s="19">
        <f>AB110</f>
        <v>0</v>
      </c>
      <c r="AC109" s="19">
        <f>AC110</f>
        <v>15575.700000000001</v>
      </c>
      <c r="AD109" s="19">
        <f>AD110</f>
        <v>0</v>
      </c>
      <c r="AE109" s="19">
        <f>AE110</f>
        <v>0</v>
      </c>
      <c r="AF109" s="50">
        <f>AF110</f>
        <v>102241.3</v>
      </c>
      <c r="AG109" s="50">
        <f>AG110</f>
        <v>0</v>
      </c>
      <c r="AH109" s="50">
        <f>AH110</f>
        <v>0</v>
      </c>
      <c r="AI109" s="50">
        <f>AI110</f>
        <v>0</v>
      </c>
      <c r="AJ109" s="50">
        <f>AJ110</f>
        <v>0</v>
      </c>
      <c r="AK109" s="50">
        <f>AK110</f>
        <v>0</v>
      </c>
      <c r="AL109" s="50">
        <f>AL110</f>
        <v>99223.022660000002</v>
      </c>
      <c r="AM109" s="50">
        <f>AM110</f>
        <v>0</v>
      </c>
      <c r="AN109" s="50">
        <f>AN110</f>
        <v>0</v>
      </c>
      <c r="AO109" s="15">
        <f>AO110</f>
        <v>67457.808340000003</v>
      </c>
      <c r="AP109" s="51">
        <f>AP110</f>
        <v>102241.3</v>
      </c>
      <c r="AQ109" s="51">
        <f>AQ110</f>
        <v>0</v>
      </c>
      <c r="AR109" s="51">
        <f>AR110</f>
        <v>0</v>
      </c>
      <c r="AS109" s="51">
        <f>AS110</f>
        <v>0</v>
      </c>
      <c r="AT109" s="51">
        <f>AT110</f>
        <v>0</v>
      </c>
      <c r="AU109" s="51">
        <f t="shared" si="215"/>
        <v>102241.3</v>
      </c>
      <c r="AV109" s="51">
        <f t="shared" si="216"/>
        <v>378.19999999999709</v>
      </c>
      <c r="AW109" s="51">
        <f t="shared" si="217"/>
        <v>115395.60000000001</v>
      </c>
      <c r="AX109" s="51">
        <f t="shared" si="218"/>
        <v>108060.89999999999</v>
      </c>
      <c r="AY109" s="51">
        <f t="shared" si="219"/>
        <v>108060.89999999999</v>
      </c>
      <c r="AZ109" s="51">
        <f>AZ110</f>
        <v>0</v>
      </c>
      <c r="BA109" s="52">
        <f t="shared" si="220"/>
        <v>97.047888338665487</v>
      </c>
      <c r="BB109" s="25"/>
    </row>
    <row r="110">
      <c r="B110" s="47" t="s">
        <v>141</v>
      </c>
      <c r="C110" s="47" t="s">
        <v>88</v>
      </c>
      <c r="D110" s="47" t="s">
        <v>143</v>
      </c>
      <c r="E110" s="48" t="str">
        <f t="shared" si="211"/>
        <v>0412</v>
      </c>
      <c r="F110" s="47" t="s">
        <v>158</v>
      </c>
      <c r="G110" s="47"/>
      <c r="H110" s="49" t="s">
        <v>69</v>
      </c>
      <c r="I110" s="19">
        <f>I111+I112</f>
        <v>89843.399999999994</v>
      </c>
      <c r="J110" s="19">
        <f>J111+J112</f>
        <v>92485.199999999997</v>
      </c>
      <c r="K110" s="19">
        <f>K111+K112</f>
        <v>92485.199999999997</v>
      </c>
      <c r="L110" s="19">
        <f>L111+L112</f>
        <v>0</v>
      </c>
      <c r="M110" s="19">
        <f>M111+M112</f>
        <v>0</v>
      </c>
      <c r="N110" s="19">
        <f>N111+N112</f>
        <v>0</v>
      </c>
      <c r="O110" s="19">
        <f>O111+O112+O113</f>
        <v>0</v>
      </c>
      <c r="P110" s="19">
        <f>P111+P112+P113</f>
        <v>0</v>
      </c>
      <c r="Q110" s="19">
        <f>Q111+Q112</f>
        <v>0</v>
      </c>
      <c r="R110" s="19">
        <f>R111+R112</f>
        <v>0</v>
      </c>
      <c r="S110" s="19">
        <f>S111+S112</f>
        <v>12776.1</v>
      </c>
      <c r="T110" s="19">
        <f t="shared" si="212"/>
        <v>102619.5</v>
      </c>
      <c r="U110" s="19">
        <f t="shared" si="213"/>
        <v>92485.199999999997</v>
      </c>
      <c r="V110" s="19">
        <f t="shared" si="214"/>
        <v>92485.199999999997</v>
      </c>
      <c r="W110" s="19">
        <f>W111+W112</f>
        <v>12776.1</v>
      </c>
      <c r="X110" s="19">
        <f>X111+X112</f>
        <v>0</v>
      </c>
      <c r="Y110" s="19">
        <f>Y111+Y112</f>
        <v>0</v>
      </c>
      <c r="Z110" s="19">
        <f>Z111+Z112</f>
        <v>0</v>
      </c>
      <c r="AA110" s="19">
        <f>AA111+AA112</f>
        <v>15575.700000000001</v>
      </c>
      <c r="AB110" s="19">
        <f>AB111+AB112</f>
        <v>0</v>
      </c>
      <c r="AC110" s="19">
        <f>AC111+AC112</f>
        <v>15575.700000000001</v>
      </c>
      <c r="AD110" s="19">
        <f>AD111+AD112</f>
        <v>0</v>
      </c>
      <c r="AE110" s="19">
        <f>AE111+AE112</f>
        <v>0</v>
      </c>
      <c r="AF110" s="50">
        <f>AF111+AF112+AF113</f>
        <v>102241.3</v>
      </c>
      <c r="AG110" s="50">
        <f>AG111+AG112+AG113</f>
        <v>0</v>
      </c>
      <c r="AH110" s="50">
        <f>AH111+AH112+AH113</f>
        <v>0</v>
      </c>
      <c r="AI110" s="50">
        <f>AI111+AI112+AI113</f>
        <v>0</v>
      </c>
      <c r="AJ110" s="50">
        <f>AJ111+AJ112+AJ113</f>
        <v>0</v>
      </c>
      <c r="AK110" s="50">
        <f>AK111+AK112+AK113</f>
        <v>0</v>
      </c>
      <c r="AL110" s="50">
        <f>AL111+AL112+AL113</f>
        <v>99223.022660000002</v>
      </c>
      <c r="AM110" s="50">
        <f>AM111+AM112+AM113</f>
        <v>0</v>
      </c>
      <c r="AN110" s="50">
        <f>AN111+AN112+AN113</f>
        <v>0</v>
      </c>
      <c r="AO110" s="51">
        <f>AO111+AO112+AO113</f>
        <v>67457.808340000003</v>
      </c>
      <c r="AP110" s="51">
        <f>AP111+AP112+AP113</f>
        <v>102241.3</v>
      </c>
      <c r="AQ110" s="51">
        <f>AQ111+AQ112+AQ113</f>
        <v>0</v>
      </c>
      <c r="AR110" s="51">
        <f>AR111+AR112+AR113</f>
        <v>0</v>
      </c>
      <c r="AS110" s="51">
        <f>AS111+AS112+AS113</f>
        <v>0</v>
      </c>
      <c r="AT110" s="51">
        <f>AT111+AT112+AT113</f>
        <v>0</v>
      </c>
      <c r="AU110" s="51">
        <f t="shared" si="215"/>
        <v>102241.3</v>
      </c>
      <c r="AV110" s="51">
        <f t="shared" si="216"/>
        <v>378.19999999999709</v>
      </c>
      <c r="AW110" s="51">
        <f t="shared" si="217"/>
        <v>115395.60000000001</v>
      </c>
      <c r="AX110" s="51">
        <f t="shared" si="218"/>
        <v>108060.89999999999</v>
      </c>
      <c r="AY110" s="51">
        <f t="shared" si="219"/>
        <v>108060.89999999999</v>
      </c>
      <c r="AZ110" s="51">
        <f>AZ111+AZ112</f>
        <v>0</v>
      </c>
      <c r="BA110" s="52">
        <f t="shared" si="220"/>
        <v>97.047888338665487</v>
      </c>
      <c r="BB110" s="25"/>
    </row>
    <row r="111" ht="78.75">
      <c r="B111" s="47" t="s">
        <v>141</v>
      </c>
      <c r="C111" s="47" t="s">
        <v>88</v>
      </c>
      <c r="D111" s="47" t="s">
        <v>143</v>
      </c>
      <c r="E111" s="48" t="str">
        <f t="shared" si="211"/>
        <v>0412</v>
      </c>
      <c r="F111" s="47" t="s">
        <v>158</v>
      </c>
      <c r="G111" s="47" t="s">
        <v>70</v>
      </c>
      <c r="H111" s="49" t="s">
        <v>71</v>
      </c>
      <c r="I111" s="19">
        <v>86144.399999999994</v>
      </c>
      <c r="J111" s="19">
        <v>88786.199999999997</v>
      </c>
      <c r="K111" s="19">
        <v>88786.199999999997</v>
      </c>
      <c r="L111" s="19"/>
      <c r="M111" s="19"/>
      <c r="N111" s="19"/>
      <c r="O111" s="19">
        <v>0</v>
      </c>
      <c r="P111" s="19">
        <v>0</v>
      </c>
      <c r="Q111" s="19">
        <v>0</v>
      </c>
      <c r="R111" s="19">
        <v>0</v>
      </c>
      <c r="S111" s="19">
        <v>12776.1</v>
      </c>
      <c r="T111" s="19">
        <f t="shared" si="212"/>
        <v>98920.5</v>
      </c>
      <c r="U111" s="19">
        <f t="shared" si="213"/>
        <v>88786.199999999997</v>
      </c>
      <c r="V111" s="19">
        <f t="shared" si="214"/>
        <v>88786.199999999997</v>
      </c>
      <c r="W111" s="19">
        <v>12776.1</v>
      </c>
      <c r="X111" s="19"/>
      <c r="Y111" s="19"/>
      <c r="Z111" s="19"/>
      <c r="AA111" s="19">
        <v>15575.700000000001</v>
      </c>
      <c r="AB111" s="19"/>
      <c r="AC111" s="19">
        <v>15575.700000000001</v>
      </c>
      <c r="AD111" s="19"/>
      <c r="AE111" s="19"/>
      <c r="AF111" s="50">
        <v>99459.255919999996</v>
      </c>
      <c r="AG111" s="50"/>
      <c r="AH111" s="50">
        <v>0</v>
      </c>
      <c r="AI111" s="50">
        <v>0</v>
      </c>
      <c r="AJ111" s="50">
        <v>0</v>
      </c>
      <c r="AK111" s="50">
        <v>0</v>
      </c>
      <c r="AL111" s="50">
        <v>96440.978579999995</v>
      </c>
      <c r="AM111" s="50">
        <v>0</v>
      </c>
      <c r="AN111" s="50">
        <v>0</v>
      </c>
      <c r="AO111" s="15">
        <v>65200.74869</v>
      </c>
      <c r="AP111" s="51">
        <v>99061.807929999995</v>
      </c>
      <c r="AQ111" s="51">
        <v>0</v>
      </c>
      <c r="AR111" s="51">
        <v>0</v>
      </c>
      <c r="AS111" s="51">
        <v>0</v>
      </c>
      <c r="AT111" s="51">
        <v>0</v>
      </c>
      <c r="AU111" s="51">
        <f t="shared" si="215"/>
        <v>99061.807929999995</v>
      </c>
      <c r="AV111" s="51">
        <f t="shared" si="216"/>
        <v>-141.30792999999539</v>
      </c>
      <c r="AW111" s="51">
        <f t="shared" si="217"/>
        <v>111696.60000000001</v>
      </c>
      <c r="AX111" s="51">
        <f t="shared" si="218"/>
        <v>104361.89999999999</v>
      </c>
      <c r="AY111" s="51">
        <f t="shared" si="219"/>
        <v>104361.89999999999</v>
      </c>
      <c r="AZ111" s="51"/>
      <c r="BA111" s="52">
        <f t="shared" si="220"/>
        <v>96.965312768448868</v>
      </c>
      <c r="BB111" s="53"/>
    </row>
    <row r="112" ht="31.5">
      <c r="B112" s="47" t="s">
        <v>141</v>
      </c>
      <c r="C112" s="47" t="s">
        <v>88</v>
      </c>
      <c r="D112" s="47" t="s">
        <v>143</v>
      </c>
      <c r="E112" s="48" t="str">
        <f t="shared" si="211"/>
        <v>0412</v>
      </c>
      <c r="F112" s="47" t="s">
        <v>158</v>
      </c>
      <c r="G112" s="47" t="s">
        <v>58</v>
      </c>
      <c r="H112" s="49" t="s">
        <v>59</v>
      </c>
      <c r="I112" s="19">
        <v>3699</v>
      </c>
      <c r="J112" s="19">
        <v>3699</v>
      </c>
      <c r="K112" s="19">
        <v>3699</v>
      </c>
      <c r="L112" s="19"/>
      <c r="M112" s="19"/>
      <c r="N112" s="19"/>
      <c r="O112" s="19">
        <v>0</v>
      </c>
      <c r="P112" s="19">
        <v>0</v>
      </c>
      <c r="Q112" s="19">
        <v>0</v>
      </c>
      <c r="R112" s="19">
        <v>0</v>
      </c>
      <c r="S112" s="19"/>
      <c r="T112" s="19">
        <f t="shared" si="212"/>
        <v>3699</v>
      </c>
      <c r="U112" s="19">
        <f t="shared" si="213"/>
        <v>3699</v>
      </c>
      <c r="V112" s="19">
        <f t="shared" si="214"/>
        <v>3699</v>
      </c>
      <c r="W112" s="19"/>
      <c r="X112" s="19"/>
      <c r="Y112" s="19"/>
      <c r="Z112" s="19"/>
      <c r="AA112" s="19"/>
      <c r="AB112" s="19"/>
      <c r="AC112" s="19"/>
      <c r="AD112" s="19"/>
      <c r="AE112" s="19"/>
      <c r="AF112" s="50">
        <v>2776.7749399999998</v>
      </c>
      <c r="AG112" s="50"/>
      <c r="AH112" s="50">
        <v>0</v>
      </c>
      <c r="AI112" s="50">
        <v>0</v>
      </c>
      <c r="AJ112" s="50">
        <v>0</v>
      </c>
      <c r="AK112" s="50">
        <v>0</v>
      </c>
      <c r="AL112" s="50">
        <v>2776.7749399999998</v>
      </c>
      <c r="AM112" s="50">
        <v>0</v>
      </c>
      <c r="AN112" s="50">
        <v>0</v>
      </c>
      <c r="AO112" s="51">
        <v>2251.7905099999998</v>
      </c>
      <c r="AP112" s="51">
        <v>3174.2229299999999</v>
      </c>
      <c r="AQ112" s="51">
        <v>0</v>
      </c>
      <c r="AR112" s="51">
        <v>0</v>
      </c>
      <c r="AS112" s="51">
        <v>0</v>
      </c>
      <c r="AT112" s="51">
        <v>0</v>
      </c>
      <c r="AU112" s="51">
        <f t="shared" si="215"/>
        <v>3174.2229299999999</v>
      </c>
      <c r="AV112" s="51">
        <f t="shared" si="216"/>
        <v>524.77707000000009</v>
      </c>
      <c r="AW112" s="51">
        <f t="shared" si="217"/>
        <v>3699</v>
      </c>
      <c r="AX112" s="51">
        <f t="shared" si="218"/>
        <v>3699</v>
      </c>
      <c r="AY112" s="51">
        <f t="shared" si="219"/>
        <v>3699</v>
      </c>
      <c r="AZ112" s="51"/>
      <c r="BA112" s="52">
        <f t="shared" si="220"/>
        <v>100</v>
      </c>
      <c r="BB112" s="53"/>
    </row>
    <row r="113">
      <c r="B113" s="47" t="s">
        <v>141</v>
      </c>
      <c r="C113" s="47" t="s">
        <v>88</v>
      </c>
      <c r="D113" s="47" t="s">
        <v>143</v>
      </c>
      <c r="E113" s="48" t="str">
        <f t="shared" si="211"/>
        <v>0412</v>
      </c>
      <c r="F113" s="47" t="s">
        <v>158</v>
      </c>
      <c r="G113" s="47" t="s">
        <v>72</v>
      </c>
      <c r="H113" s="49" t="s">
        <v>73</v>
      </c>
      <c r="I113" s="19"/>
      <c r="J113" s="19"/>
      <c r="K113" s="19"/>
      <c r="L113" s="19"/>
      <c r="M113" s="19"/>
      <c r="N113" s="19"/>
      <c r="O113" s="19">
        <v>0</v>
      </c>
      <c r="P113" s="19">
        <v>0</v>
      </c>
      <c r="Q113" s="19"/>
      <c r="R113" s="19"/>
      <c r="S113" s="19"/>
      <c r="T113" s="19">
        <f t="shared" si="212"/>
        <v>0</v>
      </c>
      <c r="U113" s="19">
        <v>0</v>
      </c>
      <c r="V113" s="19">
        <v>0</v>
      </c>
      <c r="W113" s="19">
        <v>0</v>
      </c>
      <c r="X113" s="19">
        <v>0</v>
      </c>
      <c r="Y113" s="19">
        <v>0</v>
      </c>
      <c r="Z113" s="19">
        <v>0</v>
      </c>
      <c r="AA113" s="19">
        <v>0</v>
      </c>
      <c r="AB113" s="19">
        <v>0</v>
      </c>
      <c r="AC113" s="19">
        <v>0</v>
      </c>
      <c r="AD113" s="19">
        <v>0</v>
      </c>
      <c r="AE113" s="19">
        <v>0</v>
      </c>
      <c r="AF113" s="50">
        <v>5.2691400000000002</v>
      </c>
      <c r="AG113" s="50"/>
      <c r="AH113" s="50">
        <v>0</v>
      </c>
      <c r="AI113" s="50">
        <v>0</v>
      </c>
      <c r="AJ113" s="50">
        <v>0</v>
      </c>
      <c r="AK113" s="50">
        <v>0</v>
      </c>
      <c r="AL113" s="50">
        <v>5.2691400000000002</v>
      </c>
      <c r="AM113" s="50">
        <v>0</v>
      </c>
      <c r="AN113" s="50">
        <v>0</v>
      </c>
      <c r="AO113" s="15">
        <v>5.2691400000000002</v>
      </c>
      <c r="AP113" s="51">
        <v>5.2691400000000002</v>
      </c>
      <c r="AQ113" s="51">
        <v>0</v>
      </c>
      <c r="AR113" s="51">
        <v>0</v>
      </c>
      <c r="AS113" s="51">
        <v>0</v>
      </c>
      <c r="AT113" s="51">
        <v>0</v>
      </c>
      <c r="AU113" s="51">
        <f t="shared" si="215"/>
        <v>5.2691400000000002</v>
      </c>
      <c r="AV113" s="51">
        <f t="shared" si="216"/>
        <v>-5.2691400000000002</v>
      </c>
      <c r="AW113" s="51"/>
      <c r="AX113" s="51"/>
      <c r="AY113" s="51"/>
      <c r="AZ113" s="51"/>
      <c r="BA113" s="52">
        <f t="shared" si="220"/>
        <v>100</v>
      </c>
      <c r="BB113" s="53"/>
    </row>
    <row r="114" ht="47.25">
      <c r="B114" s="47" t="s">
        <v>141</v>
      </c>
      <c r="C114" s="47" t="s">
        <v>88</v>
      </c>
      <c r="D114" s="47" t="s">
        <v>143</v>
      </c>
      <c r="E114" s="48" t="str">
        <f t="shared" si="211"/>
        <v>0412</v>
      </c>
      <c r="F114" s="47" t="s">
        <v>82</v>
      </c>
      <c r="G114" s="48"/>
      <c r="H114" s="49" t="s">
        <v>83</v>
      </c>
      <c r="I114" s="19"/>
      <c r="J114" s="19"/>
      <c r="K114" s="19"/>
      <c r="L114" s="19"/>
      <c r="M114" s="19"/>
      <c r="N114" s="19"/>
      <c r="O114" s="19">
        <f t="shared" ref="O114:O119" si="221">O115</f>
        <v>0</v>
      </c>
      <c r="P114" s="19">
        <f t="shared" ref="P114:P119" si="222">P115</f>
        <v>0</v>
      </c>
      <c r="Q114" s="19">
        <f t="shared" ref="Q114:Q116" si="223">Q115</f>
        <v>0</v>
      </c>
      <c r="R114" s="19">
        <f t="shared" ref="R114:R116" si="224">R115</f>
        <v>0</v>
      </c>
      <c r="S114" s="19"/>
      <c r="T114" s="19">
        <f t="shared" si="212"/>
        <v>0</v>
      </c>
      <c r="U114" s="19"/>
      <c r="V114" s="19"/>
      <c r="W114" s="19"/>
      <c r="X114" s="19"/>
      <c r="Y114" s="19"/>
      <c r="Z114" s="19"/>
      <c r="AA114" s="19"/>
      <c r="AB114" s="19"/>
      <c r="AC114" s="19"/>
      <c r="AD114" s="19"/>
      <c r="AE114" s="19"/>
      <c r="AF114" s="50">
        <f t="shared" ref="AF114:AF119" si="225">AF115</f>
        <v>196.14483000000001</v>
      </c>
      <c r="AG114" s="50">
        <f t="shared" ref="AG114:AG119" si="226">AG115</f>
        <v>0</v>
      </c>
      <c r="AH114" s="50">
        <f t="shared" ref="AH114:AH119" si="227">AH115</f>
        <v>0</v>
      </c>
      <c r="AI114" s="50">
        <f t="shared" ref="AI114:AI119" si="228">AI115</f>
        <v>0</v>
      </c>
      <c r="AJ114" s="50">
        <f t="shared" ref="AJ114:AJ119" si="229">AJ115</f>
        <v>0</v>
      </c>
      <c r="AK114" s="50">
        <f t="shared" ref="AK114:AK119" si="230">AK115</f>
        <v>0</v>
      </c>
      <c r="AL114" s="50">
        <f t="shared" ref="AL114:AL119" si="231">AL115</f>
        <v>196.14483000000001</v>
      </c>
      <c r="AM114" s="50">
        <f t="shared" ref="AM114:AM119" si="232">AM115</f>
        <v>0</v>
      </c>
      <c r="AN114" s="50">
        <f t="shared" ref="AN114:AN119" si="233">AN115</f>
        <v>0</v>
      </c>
      <c r="AO114" s="51">
        <f t="shared" ref="AO114:AO119" si="234">AO115</f>
        <v>165.58161000000001</v>
      </c>
      <c r="AP114" s="51">
        <f t="shared" ref="AP114:AP119" si="235">AP115</f>
        <v>165.58161000000001</v>
      </c>
      <c r="AQ114" s="51">
        <f t="shared" ref="AQ114:AQ119" si="236">AQ115</f>
        <v>0</v>
      </c>
      <c r="AR114" s="51">
        <f t="shared" ref="AR114:AR119" si="237">AR115</f>
        <v>0</v>
      </c>
      <c r="AS114" s="51">
        <f t="shared" ref="AS114:AS116" si="238">AS115</f>
        <v>0</v>
      </c>
      <c r="AT114" s="51">
        <f t="shared" ref="AT114:AT119" si="239">AT115</f>
        <v>0</v>
      </c>
      <c r="AU114" s="51">
        <f t="shared" si="215"/>
        <v>165.58161000000001</v>
      </c>
      <c r="AV114" s="51">
        <f t="shared" si="216"/>
        <v>-165.58161000000001</v>
      </c>
      <c r="AW114" s="51"/>
      <c r="AX114" s="51"/>
      <c r="AY114" s="51"/>
      <c r="AZ114" s="51"/>
      <c r="BA114" s="52">
        <f t="shared" si="220"/>
        <v>100</v>
      </c>
      <c r="BB114" s="53"/>
    </row>
    <row r="115" ht="31.5">
      <c r="B115" s="47" t="s">
        <v>141</v>
      </c>
      <c r="C115" s="47" t="s">
        <v>88</v>
      </c>
      <c r="D115" s="47" t="s">
        <v>143</v>
      </c>
      <c r="E115" s="48" t="str">
        <f t="shared" si="211"/>
        <v>0412</v>
      </c>
      <c r="F115" s="47" t="s">
        <v>84</v>
      </c>
      <c r="G115" s="48"/>
      <c r="H115" s="49" t="s">
        <v>85</v>
      </c>
      <c r="I115" s="19"/>
      <c r="J115" s="19"/>
      <c r="K115" s="19"/>
      <c r="L115" s="19"/>
      <c r="M115" s="19"/>
      <c r="N115" s="19"/>
      <c r="O115" s="19">
        <f t="shared" si="221"/>
        <v>0</v>
      </c>
      <c r="P115" s="19">
        <f t="shared" si="222"/>
        <v>0</v>
      </c>
      <c r="Q115" s="19">
        <f t="shared" si="223"/>
        <v>0</v>
      </c>
      <c r="R115" s="19">
        <f t="shared" si="224"/>
        <v>0</v>
      </c>
      <c r="S115" s="19"/>
      <c r="T115" s="19">
        <f t="shared" si="212"/>
        <v>0</v>
      </c>
      <c r="U115" s="19"/>
      <c r="V115" s="19"/>
      <c r="W115" s="19"/>
      <c r="X115" s="19"/>
      <c r="Y115" s="19"/>
      <c r="Z115" s="19"/>
      <c r="AA115" s="19"/>
      <c r="AB115" s="19"/>
      <c r="AC115" s="19"/>
      <c r="AD115" s="19"/>
      <c r="AE115" s="19"/>
      <c r="AF115" s="50">
        <f t="shared" si="225"/>
        <v>196.14483000000001</v>
      </c>
      <c r="AG115" s="50">
        <f t="shared" si="226"/>
        <v>0</v>
      </c>
      <c r="AH115" s="50">
        <f t="shared" si="227"/>
        <v>0</v>
      </c>
      <c r="AI115" s="50">
        <f t="shared" si="228"/>
        <v>0</v>
      </c>
      <c r="AJ115" s="50">
        <f t="shared" si="229"/>
        <v>0</v>
      </c>
      <c r="AK115" s="50">
        <f t="shared" si="230"/>
        <v>0</v>
      </c>
      <c r="AL115" s="50">
        <f t="shared" si="231"/>
        <v>196.14483000000001</v>
      </c>
      <c r="AM115" s="50">
        <f t="shared" si="232"/>
        <v>0</v>
      </c>
      <c r="AN115" s="50">
        <f t="shared" si="233"/>
        <v>0</v>
      </c>
      <c r="AO115" s="15">
        <f t="shared" si="234"/>
        <v>165.58161000000001</v>
      </c>
      <c r="AP115" s="51">
        <f t="shared" si="235"/>
        <v>165.58161000000001</v>
      </c>
      <c r="AQ115" s="51">
        <f t="shared" si="236"/>
        <v>0</v>
      </c>
      <c r="AR115" s="51">
        <f t="shared" si="237"/>
        <v>0</v>
      </c>
      <c r="AS115" s="51">
        <f t="shared" si="238"/>
        <v>0</v>
      </c>
      <c r="AT115" s="51">
        <f t="shared" si="239"/>
        <v>0</v>
      </c>
      <c r="AU115" s="51">
        <f t="shared" si="215"/>
        <v>165.58161000000001</v>
      </c>
      <c r="AV115" s="51">
        <f t="shared" si="216"/>
        <v>-165.58161000000001</v>
      </c>
      <c r="AW115" s="51"/>
      <c r="AX115" s="51"/>
      <c r="AY115" s="51"/>
      <c r="AZ115" s="51"/>
      <c r="BA115" s="52">
        <f t="shared" si="220"/>
        <v>100</v>
      </c>
      <c r="BB115" s="53"/>
    </row>
    <row r="116" ht="31.5">
      <c r="B116" s="47" t="s">
        <v>141</v>
      </c>
      <c r="C116" s="47" t="s">
        <v>88</v>
      </c>
      <c r="D116" s="47" t="s">
        <v>143</v>
      </c>
      <c r="E116" s="48" t="str">
        <f t="shared" si="211"/>
        <v>0412</v>
      </c>
      <c r="F116" s="47" t="s">
        <v>86</v>
      </c>
      <c r="G116" s="48"/>
      <c r="H116" s="49" t="s">
        <v>87</v>
      </c>
      <c r="I116" s="19"/>
      <c r="J116" s="19"/>
      <c r="K116" s="19"/>
      <c r="L116" s="19"/>
      <c r="M116" s="19"/>
      <c r="N116" s="19"/>
      <c r="O116" s="19">
        <f t="shared" si="221"/>
        <v>0</v>
      </c>
      <c r="P116" s="19">
        <f t="shared" si="222"/>
        <v>0</v>
      </c>
      <c r="Q116" s="19">
        <f t="shared" si="223"/>
        <v>0</v>
      </c>
      <c r="R116" s="19">
        <f t="shared" si="224"/>
        <v>0</v>
      </c>
      <c r="S116" s="19"/>
      <c r="T116" s="19">
        <f t="shared" si="212"/>
        <v>0</v>
      </c>
      <c r="U116" s="19"/>
      <c r="V116" s="19"/>
      <c r="W116" s="19"/>
      <c r="X116" s="19"/>
      <c r="Y116" s="19"/>
      <c r="Z116" s="19"/>
      <c r="AA116" s="19"/>
      <c r="AB116" s="19"/>
      <c r="AC116" s="19"/>
      <c r="AD116" s="19"/>
      <c r="AE116" s="19"/>
      <c r="AF116" s="50">
        <f t="shared" si="225"/>
        <v>196.14483000000001</v>
      </c>
      <c r="AG116" s="50">
        <f t="shared" si="226"/>
        <v>0</v>
      </c>
      <c r="AH116" s="50">
        <f t="shared" si="227"/>
        <v>0</v>
      </c>
      <c r="AI116" s="50">
        <f t="shared" si="228"/>
        <v>0</v>
      </c>
      <c r="AJ116" s="50">
        <f t="shared" si="229"/>
        <v>0</v>
      </c>
      <c r="AK116" s="50">
        <f t="shared" si="230"/>
        <v>0</v>
      </c>
      <c r="AL116" s="50">
        <f t="shared" si="231"/>
        <v>196.14483000000001</v>
      </c>
      <c r="AM116" s="50">
        <f t="shared" si="232"/>
        <v>0</v>
      </c>
      <c r="AN116" s="50">
        <f t="shared" si="233"/>
        <v>0</v>
      </c>
      <c r="AO116" s="51">
        <f t="shared" si="234"/>
        <v>165.58161000000001</v>
      </c>
      <c r="AP116" s="51">
        <f t="shared" si="235"/>
        <v>165.58161000000001</v>
      </c>
      <c r="AQ116" s="51">
        <f t="shared" si="236"/>
        <v>0</v>
      </c>
      <c r="AR116" s="51">
        <f t="shared" si="237"/>
        <v>0</v>
      </c>
      <c r="AS116" s="51">
        <f t="shared" si="238"/>
        <v>0</v>
      </c>
      <c r="AT116" s="51">
        <f t="shared" si="239"/>
        <v>0</v>
      </c>
      <c r="AU116" s="51">
        <f t="shared" si="215"/>
        <v>165.58161000000001</v>
      </c>
      <c r="AV116" s="51">
        <f t="shared" si="216"/>
        <v>-165.58161000000001</v>
      </c>
      <c r="AW116" s="51"/>
      <c r="AX116" s="51"/>
      <c r="AY116" s="51"/>
      <c r="AZ116" s="51"/>
      <c r="BA116" s="52">
        <f t="shared" si="220"/>
        <v>100</v>
      </c>
      <c r="BB116" s="53"/>
    </row>
    <row r="117">
      <c r="B117" s="47" t="s">
        <v>141</v>
      </c>
      <c r="C117" s="47" t="s">
        <v>88</v>
      </c>
      <c r="D117" s="47" t="s">
        <v>143</v>
      </c>
      <c r="E117" s="48" t="str">
        <f t="shared" si="211"/>
        <v>0412</v>
      </c>
      <c r="F117" s="47" t="s">
        <v>86</v>
      </c>
      <c r="G117" s="47" t="s">
        <v>60</v>
      </c>
      <c r="H117" s="49" t="s">
        <v>61</v>
      </c>
      <c r="I117" s="19"/>
      <c r="J117" s="19"/>
      <c r="K117" s="19"/>
      <c r="L117" s="19"/>
      <c r="M117" s="19"/>
      <c r="N117" s="19"/>
      <c r="O117" s="19">
        <v>0</v>
      </c>
      <c r="P117" s="19">
        <v>0</v>
      </c>
      <c r="Q117" s="19">
        <v>0</v>
      </c>
      <c r="R117" s="19">
        <v>0</v>
      </c>
      <c r="S117" s="19"/>
      <c r="T117" s="19">
        <f t="shared" si="212"/>
        <v>0</v>
      </c>
      <c r="U117" s="19"/>
      <c r="V117" s="19"/>
      <c r="W117" s="19"/>
      <c r="X117" s="19"/>
      <c r="Y117" s="19"/>
      <c r="Z117" s="19"/>
      <c r="AA117" s="19"/>
      <c r="AB117" s="19"/>
      <c r="AC117" s="19"/>
      <c r="AD117" s="19"/>
      <c r="AE117" s="19"/>
      <c r="AF117" s="50">
        <v>196.14483000000001</v>
      </c>
      <c r="AG117" s="50"/>
      <c r="AH117" s="50">
        <v>0</v>
      </c>
      <c r="AI117" s="50">
        <v>0</v>
      </c>
      <c r="AJ117" s="50">
        <v>0</v>
      </c>
      <c r="AK117" s="50">
        <v>0</v>
      </c>
      <c r="AL117" s="50">
        <v>196.14483000000001</v>
      </c>
      <c r="AM117" s="50">
        <v>0</v>
      </c>
      <c r="AN117" s="50">
        <v>0</v>
      </c>
      <c r="AO117" s="15">
        <v>165.58161000000001</v>
      </c>
      <c r="AP117" s="51">
        <v>165.58161000000001</v>
      </c>
      <c r="AQ117" s="51">
        <v>0</v>
      </c>
      <c r="AR117" s="51">
        <v>0</v>
      </c>
      <c r="AS117" s="51">
        <v>0</v>
      </c>
      <c r="AT117" s="51">
        <v>0</v>
      </c>
      <c r="AU117" s="51">
        <f t="shared" si="215"/>
        <v>165.58161000000001</v>
      </c>
      <c r="AV117" s="51">
        <f t="shared" si="216"/>
        <v>-165.58161000000001</v>
      </c>
      <c r="AW117" s="51"/>
      <c r="AX117" s="51"/>
      <c r="AY117" s="51"/>
      <c r="AZ117" s="51"/>
      <c r="BA117" s="52">
        <f t="shared" si="220"/>
        <v>100</v>
      </c>
      <c r="BB117" s="53"/>
    </row>
    <row r="118" s="30" customFormat="1" ht="31.5">
      <c r="B118" s="31" t="s">
        <v>159</v>
      </c>
      <c r="C118" s="31"/>
      <c r="D118" s="31"/>
      <c r="E118" s="32" t="str">
        <f t="shared" si="211"/>
        <v/>
      </c>
      <c r="F118" s="31"/>
      <c r="G118" s="31"/>
      <c r="H118" s="33" t="s">
        <v>160</v>
      </c>
      <c r="I118" s="34">
        <f t="shared" ref="I118:I121" si="240">I119</f>
        <v>62931.800000000003</v>
      </c>
      <c r="J118" s="34">
        <f t="shared" ref="J118:J121" si="241">J119</f>
        <v>64866.800000000003</v>
      </c>
      <c r="K118" s="34">
        <f t="shared" ref="K118:K121" si="242">K119</f>
        <v>64866.800000000003</v>
      </c>
      <c r="L118" s="34">
        <f t="shared" ref="L118:L121" si="243">L119</f>
        <v>0</v>
      </c>
      <c r="M118" s="34">
        <f t="shared" ref="M118:M121" si="244">M119</f>
        <v>0</v>
      </c>
      <c r="N118" s="34">
        <f t="shared" ref="N118:N121" si="245">N119</f>
        <v>0</v>
      </c>
      <c r="O118" s="34">
        <f t="shared" si="221"/>
        <v>0</v>
      </c>
      <c r="P118" s="34">
        <f t="shared" si="222"/>
        <v>0</v>
      </c>
      <c r="Q118" s="34">
        <f>Q119+Q134</f>
        <v>-74.049999999999997</v>
      </c>
      <c r="R118" s="34">
        <f>R119+R134</f>
        <v>0</v>
      </c>
      <c r="S118" s="34">
        <f>S119+S134</f>
        <v>200.30000000000001</v>
      </c>
      <c r="T118" s="34">
        <f t="shared" si="212"/>
        <v>63058.050000000003</v>
      </c>
      <c r="U118" s="34">
        <f t="shared" si="213"/>
        <v>64866.800000000003</v>
      </c>
      <c r="V118" s="34">
        <f t="shared" si="214"/>
        <v>64866.800000000003</v>
      </c>
      <c r="W118" s="34">
        <f>W119+W134</f>
        <v>0</v>
      </c>
      <c r="X118" s="34">
        <f>X119+X134</f>
        <v>0</v>
      </c>
      <c r="Y118" s="34">
        <f>Y119+Y134</f>
        <v>0</v>
      </c>
      <c r="Z118" s="34">
        <f>Z119+Z134</f>
        <v>3200.3000000000002</v>
      </c>
      <c r="AA118" s="34">
        <f>AA119+AA134</f>
        <v>0</v>
      </c>
      <c r="AB118" s="34">
        <f>AB119+AB134</f>
        <v>3200.3000000000002</v>
      </c>
      <c r="AC118" s="34">
        <f>AC119+AC134</f>
        <v>0</v>
      </c>
      <c r="AD118" s="34">
        <f>AD119+AD134</f>
        <v>0</v>
      </c>
      <c r="AE118" s="34">
        <f>AE119+AE134</f>
        <v>3200.3000000000002</v>
      </c>
      <c r="AF118" s="35">
        <f t="shared" si="225"/>
        <v>81877.768999999986</v>
      </c>
      <c r="AG118" s="35">
        <f t="shared" si="226"/>
        <v>0</v>
      </c>
      <c r="AH118" s="35">
        <f t="shared" si="227"/>
        <v>81751.518999999986</v>
      </c>
      <c r="AI118" s="35">
        <f t="shared" si="228"/>
        <v>0</v>
      </c>
      <c r="AJ118" s="35">
        <f t="shared" si="229"/>
        <v>0</v>
      </c>
      <c r="AK118" s="35">
        <f t="shared" si="230"/>
        <v>0</v>
      </c>
      <c r="AL118" s="35">
        <f t="shared" si="231"/>
        <v>81877.768999999986</v>
      </c>
      <c r="AM118" s="35">
        <f t="shared" si="232"/>
        <v>81751.518999999986</v>
      </c>
      <c r="AN118" s="35">
        <f t="shared" si="233"/>
        <v>0</v>
      </c>
      <c r="AO118" s="36">
        <f t="shared" si="234"/>
        <v>49831.017050000002</v>
      </c>
      <c r="AP118" s="36">
        <f t="shared" si="235"/>
        <v>81832.850000000006</v>
      </c>
      <c r="AQ118" s="36">
        <f t="shared" si="236"/>
        <v>0</v>
      </c>
      <c r="AR118" s="36">
        <f t="shared" si="237"/>
        <v>0</v>
      </c>
      <c r="AS118" s="36">
        <f>AS119+AS134</f>
        <v>0</v>
      </c>
      <c r="AT118" s="36">
        <f t="shared" si="239"/>
        <v>0</v>
      </c>
      <c r="AU118" s="36">
        <f t="shared" si="215"/>
        <v>81832.850000000006</v>
      </c>
      <c r="AV118" s="36">
        <f t="shared" si="216"/>
        <v>-18774.800000000003</v>
      </c>
      <c r="AW118" s="36">
        <f t="shared" si="217"/>
        <v>66258.350000000006</v>
      </c>
      <c r="AX118" s="36">
        <f t="shared" si="218"/>
        <v>68067.100000000006</v>
      </c>
      <c r="AY118" s="36">
        <f t="shared" si="219"/>
        <v>68067.100000000006</v>
      </c>
      <c r="AZ118" s="36">
        <f>AZ119+AZ134</f>
        <v>0</v>
      </c>
      <c r="BA118" s="37">
        <f t="shared" si="220"/>
        <v>100</v>
      </c>
      <c r="BB118" s="25"/>
    </row>
    <row r="119" s="30" customFormat="1">
      <c r="B119" s="31" t="s">
        <v>159</v>
      </c>
      <c r="C119" s="31" t="s">
        <v>46</v>
      </c>
      <c r="D119" s="31"/>
      <c r="E119" s="32" t="str">
        <f t="shared" si="211"/>
        <v>01</v>
      </c>
      <c r="F119" s="31"/>
      <c r="G119" s="31"/>
      <c r="H119" s="33" t="s">
        <v>47</v>
      </c>
      <c r="I119" s="34">
        <f t="shared" si="240"/>
        <v>62931.800000000003</v>
      </c>
      <c r="J119" s="34">
        <f t="shared" si="241"/>
        <v>64866.800000000003</v>
      </c>
      <c r="K119" s="34">
        <f t="shared" si="242"/>
        <v>64866.800000000003</v>
      </c>
      <c r="L119" s="34">
        <f t="shared" si="243"/>
        <v>0</v>
      </c>
      <c r="M119" s="34">
        <f t="shared" si="244"/>
        <v>0</v>
      </c>
      <c r="N119" s="34">
        <f t="shared" si="245"/>
        <v>0</v>
      </c>
      <c r="O119" s="34">
        <f t="shared" si="221"/>
        <v>0</v>
      </c>
      <c r="P119" s="34">
        <f t="shared" si="222"/>
        <v>0</v>
      </c>
      <c r="Q119" s="34">
        <f>Q120</f>
        <v>-74.049999999999997</v>
      </c>
      <c r="R119" s="34">
        <f>R120</f>
        <v>0</v>
      </c>
      <c r="S119" s="34">
        <f>S120</f>
        <v>200.30000000000001</v>
      </c>
      <c r="T119" s="34">
        <f t="shared" si="212"/>
        <v>63058.050000000003</v>
      </c>
      <c r="U119" s="34">
        <f t="shared" si="213"/>
        <v>64866.800000000003</v>
      </c>
      <c r="V119" s="34">
        <f t="shared" si="214"/>
        <v>64866.800000000003</v>
      </c>
      <c r="W119" s="34">
        <f>W120</f>
        <v>0</v>
      </c>
      <c r="X119" s="34">
        <f>X120</f>
        <v>0</v>
      </c>
      <c r="Y119" s="34">
        <f>Y120</f>
        <v>0</v>
      </c>
      <c r="Z119" s="34">
        <f>Z120</f>
        <v>200.30000000000001</v>
      </c>
      <c r="AA119" s="34">
        <f>AA120</f>
        <v>0</v>
      </c>
      <c r="AB119" s="34">
        <f>AB120</f>
        <v>200.30000000000001</v>
      </c>
      <c r="AC119" s="34">
        <f>AC120</f>
        <v>0</v>
      </c>
      <c r="AD119" s="34">
        <f>AD120</f>
        <v>0</v>
      </c>
      <c r="AE119" s="34">
        <f>AE120</f>
        <v>200.30000000000001</v>
      </c>
      <c r="AF119" s="35">
        <f t="shared" si="225"/>
        <v>81877.768999999986</v>
      </c>
      <c r="AG119" s="35">
        <f t="shared" si="226"/>
        <v>0</v>
      </c>
      <c r="AH119" s="35">
        <f t="shared" si="227"/>
        <v>81751.518999999986</v>
      </c>
      <c r="AI119" s="35">
        <f t="shared" si="228"/>
        <v>0</v>
      </c>
      <c r="AJ119" s="35">
        <f t="shared" si="229"/>
        <v>0</v>
      </c>
      <c r="AK119" s="35">
        <f t="shared" si="230"/>
        <v>0</v>
      </c>
      <c r="AL119" s="35">
        <f t="shared" si="231"/>
        <v>81877.768999999986</v>
      </c>
      <c r="AM119" s="35">
        <f t="shared" si="232"/>
        <v>81751.518999999986</v>
      </c>
      <c r="AN119" s="35">
        <f t="shared" si="233"/>
        <v>0</v>
      </c>
      <c r="AO119" s="54">
        <f t="shared" si="234"/>
        <v>49831.017050000002</v>
      </c>
      <c r="AP119" s="36">
        <f t="shared" si="235"/>
        <v>81832.850000000006</v>
      </c>
      <c r="AQ119" s="36">
        <f t="shared" si="236"/>
        <v>0</v>
      </c>
      <c r="AR119" s="36">
        <f t="shared" si="237"/>
        <v>0</v>
      </c>
      <c r="AS119" s="36">
        <f>AS120</f>
        <v>0</v>
      </c>
      <c r="AT119" s="36">
        <f t="shared" si="239"/>
        <v>0</v>
      </c>
      <c r="AU119" s="36">
        <f t="shared" si="215"/>
        <v>81832.850000000006</v>
      </c>
      <c r="AV119" s="36">
        <f t="shared" si="216"/>
        <v>-18774.800000000003</v>
      </c>
      <c r="AW119" s="36">
        <f t="shared" si="217"/>
        <v>63258.350000000006</v>
      </c>
      <c r="AX119" s="36">
        <f t="shared" si="218"/>
        <v>65067.100000000006</v>
      </c>
      <c r="AY119" s="36">
        <f t="shared" si="219"/>
        <v>65067.100000000006</v>
      </c>
      <c r="AZ119" s="36">
        <f>AZ120</f>
        <v>0</v>
      </c>
      <c r="BA119" s="37">
        <f t="shared" si="220"/>
        <v>100</v>
      </c>
      <c r="BB119" s="25"/>
    </row>
    <row r="120" s="39" customFormat="1">
      <c r="B120" s="40" t="s">
        <v>159</v>
      </c>
      <c r="C120" s="40" t="s">
        <v>46</v>
      </c>
      <c r="D120" s="40" t="s">
        <v>48</v>
      </c>
      <c r="E120" s="38" t="str">
        <f t="shared" si="211"/>
        <v>0113</v>
      </c>
      <c r="F120" s="40"/>
      <c r="G120" s="40"/>
      <c r="H120" s="41" t="s">
        <v>49</v>
      </c>
      <c r="I120" s="42">
        <f t="shared" si="240"/>
        <v>62931.800000000003</v>
      </c>
      <c r="J120" s="42">
        <f t="shared" si="241"/>
        <v>64866.800000000003</v>
      </c>
      <c r="K120" s="42">
        <f t="shared" si="242"/>
        <v>64866.800000000003</v>
      </c>
      <c r="L120" s="42">
        <f t="shared" si="243"/>
        <v>0</v>
      </c>
      <c r="M120" s="42">
        <f t="shared" si="244"/>
        <v>0</v>
      </c>
      <c r="N120" s="42">
        <f t="shared" si="245"/>
        <v>0</v>
      </c>
      <c r="O120" s="42">
        <f>O121+O130</f>
        <v>0</v>
      </c>
      <c r="P120" s="42">
        <f>P121+P130</f>
        <v>0</v>
      </c>
      <c r="Q120" s="42">
        <f>Q121+Q130</f>
        <v>-74.049999999999997</v>
      </c>
      <c r="R120" s="42">
        <f>R121+R130</f>
        <v>0</v>
      </c>
      <c r="S120" s="42">
        <f>S121+S130</f>
        <v>200.30000000000001</v>
      </c>
      <c r="T120" s="42">
        <f t="shared" si="212"/>
        <v>63058.050000000003</v>
      </c>
      <c r="U120" s="42">
        <f t="shared" si="213"/>
        <v>64866.800000000003</v>
      </c>
      <c r="V120" s="42">
        <f t="shared" si="214"/>
        <v>64866.800000000003</v>
      </c>
      <c r="W120" s="42">
        <f>W121+W130</f>
        <v>0</v>
      </c>
      <c r="X120" s="42">
        <f>X121+X130</f>
        <v>0</v>
      </c>
      <c r="Y120" s="42">
        <f>Y121+Y130</f>
        <v>0</v>
      </c>
      <c r="Z120" s="42">
        <f>Z121+Z130</f>
        <v>200.30000000000001</v>
      </c>
      <c r="AA120" s="42">
        <f>AA121+AA130</f>
        <v>0</v>
      </c>
      <c r="AB120" s="42">
        <f>AB121+AB130</f>
        <v>200.30000000000001</v>
      </c>
      <c r="AC120" s="42">
        <f>AC121+AC130</f>
        <v>0</v>
      </c>
      <c r="AD120" s="42">
        <f>AD121+AD130</f>
        <v>0</v>
      </c>
      <c r="AE120" s="42">
        <f>AE121+AE130</f>
        <v>200.30000000000001</v>
      </c>
      <c r="AF120" s="43">
        <f>AF121+AF130</f>
        <v>81877.768999999986</v>
      </c>
      <c r="AG120" s="43">
        <f>AG121+AG130</f>
        <v>0</v>
      </c>
      <c r="AH120" s="43">
        <f>AH121+AH130</f>
        <v>81751.518999999986</v>
      </c>
      <c r="AI120" s="43">
        <f>AI121+AI130</f>
        <v>0</v>
      </c>
      <c r="AJ120" s="43">
        <f>AJ121+AJ130</f>
        <v>0</v>
      </c>
      <c r="AK120" s="43">
        <f>AK121+AK130</f>
        <v>0</v>
      </c>
      <c r="AL120" s="43">
        <f>AL121+AL130</f>
        <v>81877.768999999986</v>
      </c>
      <c r="AM120" s="43">
        <f>AM121+AM130</f>
        <v>81751.518999999986</v>
      </c>
      <c r="AN120" s="43">
        <f>AN121+AN130</f>
        <v>0</v>
      </c>
      <c r="AO120" s="45">
        <f>AO121+AO130</f>
        <v>49831.017050000002</v>
      </c>
      <c r="AP120" s="45">
        <f>AP121+AP130</f>
        <v>81832.850000000006</v>
      </c>
      <c r="AQ120" s="45">
        <f>AQ121+AQ130</f>
        <v>0</v>
      </c>
      <c r="AR120" s="45">
        <f>AR121+AR130</f>
        <v>0</v>
      </c>
      <c r="AS120" s="45">
        <f>AS121+AS130</f>
        <v>0</v>
      </c>
      <c r="AT120" s="45">
        <f>AT121+AT130</f>
        <v>0</v>
      </c>
      <c r="AU120" s="45">
        <f t="shared" si="215"/>
        <v>81832.850000000006</v>
      </c>
      <c r="AV120" s="45">
        <f t="shared" si="216"/>
        <v>-18774.800000000003</v>
      </c>
      <c r="AW120" s="45">
        <f t="shared" si="217"/>
        <v>63258.350000000006</v>
      </c>
      <c r="AX120" s="45">
        <f t="shared" si="218"/>
        <v>65067.100000000006</v>
      </c>
      <c r="AY120" s="45">
        <f t="shared" si="219"/>
        <v>65067.100000000006</v>
      </c>
      <c r="AZ120" s="45">
        <f>AZ121+AZ130</f>
        <v>0</v>
      </c>
      <c r="BA120" s="46">
        <f t="shared" si="220"/>
        <v>100</v>
      </c>
      <c r="BB120" s="25"/>
    </row>
    <row r="121" ht="31.5">
      <c r="B121" s="47" t="s">
        <v>159</v>
      </c>
      <c r="C121" s="47" t="s">
        <v>46</v>
      </c>
      <c r="D121" s="47" t="s">
        <v>48</v>
      </c>
      <c r="E121" s="48" t="str">
        <f t="shared" si="211"/>
        <v>0113</v>
      </c>
      <c r="F121" s="47" t="s">
        <v>76</v>
      </c>
      <c r="G121" s="48"/>
      <c r="H121" s="49" t="s">
        <v>77</v>
      </c>
      <c r="I121" s="19">
        <f t="shared" si="240"/>
        <v>62931.800000000003</v>
      </c>
      <c r="J121" s="19">
        <f t="shared" si="241"/>
        <v>64866.800000000003</v>
      </c>
      <c r="K121" s="19">
        <f t="shared" si="242"/>
        <v>64866.800000000003</v>
      </c>
      <c r="L121" s="19">
        <f t="shared" si="243"/>
        <v>0</v>
      </c>
      <c r="M121" s="19">
        <f t="shared" si="244"/>
        <v>0</v>
      </c>
      <c r="N121" s="19">
        <f t="shared" si="245"/>
        <v>0</v>
      </c>
      <c r="O121" s="19">
        <f>O122</f>
        <v>0</v>
      </c>
      <c r="P121" s="19">
        <f>P122</f>
        <v>0</v>
      </c>
      <c r="Q121" s="19">
        <f>Q122</f>
        <v>0</v>
      </c>
      <c r="R121" s="19">
        <f>R122</f>
        <v>0</v>
      </c>
      <c r="S121" s="19">
        <f>S122</f>
        <v>0</v>
      </c>
      <c r="T121" s="19">
        <f t="shared" si="212"/>
        <v>62931.800000000003</v>
      </c>
      <c r="U121" s="19">
        <f t="shared" si="213"/>
        <v>64866.800000000003</v>
      </c>
      <c r="V121" s="19">
        <f t="shared" si="214"/>
        <v>64866.800000000003</v>
      </c>
      <c r="W121" s="19">
        <f>W122</f>
        <v>0</v>
      </c>
      <c r="X121" s="19">
        <f>X122</f>
        <v>0</v>
      </c>
      <c r="Y121" s="19">
        <f>Y122</f>
        <v>0</v>
      </c>
      <c r="Z121" s="19">
        <f>Z122</f>
        <v>0</v>
      </c>
      <c r="AA121" s="19">
        <f>AA122</f>
        <v>0</v>
      </c>
      <c r="AB121" s="19">
        <f>AB122</f>
        <v>0</v>
      </c>
      <c r="AC121" s="19">
        <f>AC122</f>
        <v>0</v>
      </c>
      <c r="AD121" s="19">
        <f>AD122</f>
        <v>0</v>
      </c>
      <c r="AE121" s="19">
        <f>AE122</f>
        <v>0</v>
      </c>
      <c r="AF121" s="50">
        <f>AF122</f>
        <v>81751.518999999986</v>
      </c>
      <c r="AG121" s="50">
        <f>AG122</f>
        <v>0</v>
      </c>
      <c r="AH121" s="50">
        <f>AH122</f>
        <v>81751.518999999986</v>
      </c>
      <c r="AI121" s="50">
        <f>AI122</f>
        <v>0</v>
      </c>
      <c r="AJ121" s="50">
        <f>AJ122</f>
        <v>0</v>
      </c>
      <c r="AK121" s="50">
        <f>AK122</f>
        <v>0</v>
      </c>
      <c r="AL121" s="50">
        <f>AL122</f>
        <v>81751.518999999986</v>
      </c>
      <c r="AM121" s="50">
        <f>AM122</f>
        <v>81751.518999999986</v>
      </c>
      <c r="AN121" s="50">
        <f>AN122</f>
        <v>0</v>
      </c>
      <c r="AO121" s="15">
        <f>AO122</f>
        <v>49704.767050000002</v>
      </c>
      <c r="AP121" s="51">
        <f>AP122</f>
        <v>81706.600000000006</v>
      </c>
      <c r="AQ121" s="51">
        <f>AQ122</f>
        <v>0</v>
      </c>
      <c r="AR121" s="51">
        <f>AR122</f>
        <v>0</v>
      </c>
      <c r="AS121" s="51">
        <f>AS122</f>
        <v>0</v>
      </c>
      <c r="AT121" s="51">
        <f>AT122</f>
        <v>0</v>
      </c>
      <c r="AU121" s="51">
        <f t="shared" si="215"/>
        <v>81706.600000000006</v>
      </c>
      <c r="AV121" s="51">
        <f t="shared" si="216"/>
        <v>-18774.800000000003</v>
      </c>
      <c r="AW121" s="51">
        <f t="shared" si="217"/>
        <v>62931.800000000003</v>
      </c>
      <c r="AX121" s="51">
        <f t="shared" si="218"/>
        <v>64866.800000000003</v>
      </c>
      <c r="AY121" s="51">
        <f t="shared" si="219"/>
        <v>64866.800000000003</v>
      </c>
      <c r="AZ121" s="51">
        <f>AZ122</f>
        <v>0</v>
      </c>
      <c r="BA121" s="52">
        <f t="shared" si="220"/>
        <v>100</v>
      </c>
      <c r="BB121" s="25"/>
    </row>
    <row r="122">
      <c r="B122" s="47" t="s">
        <v>159</v>
      </c>
      <c r="C122" s="47" t="s">
        <v>46</v>
      </c>
      <c r="D122" s="47" t="s">
        <v>48</v>
      </c>
      <c r="E122" s="48" t="str">
        <f t="shared" si="211"/>
        <v>0113</v>
      </c>
      <c r="F122" s="47" t="s">
        <v>78</v>
      </c>
      <c r="G122" s="48"/>
      <c r="H122" s="49" t="s">
        <v>79</v>
      </c>
      <c r="I122" s="19">
        <f>I125</f>
        <v>62931.800000000003</v>
      </c>
      <c r="J122" s="19">
        <f>J125</f>
        <v>64866.800000000003</v>
      </c>
      <c r="K122" s="19">
        <f>K125</f>
        <v>64866.800000000003</v>
      </c>
      <c r="L122" s="19">
        <f>L125</f>
        <v>0</v>
      </c>
      <c r="M122" s="19">
        <f>M125</f>
        <v>0</v>
      </c>
      <c r="N122" s="19">
        <f>N125</f>
        <v>0</v>
      </c>
      <c r="O122" s="19">
        <f>O125</f>
        <v>0</v>
      </c>
      <c r="P122" s="19">
        <f>P125</f>
        <v>0</v>
      </c>
      <c r="Q122" s="19">
        <f>Q125</f>
        <v>0</v>
      </c>
      <c r="R122" s="19">
        <f>R125</f>
        <v>0</v>
      </c>
      <c r="S122" s="19">
        <f>S125</f>
        <v>0</v>
      </c>
      <c r="T122" s="19">
        <f t="shared" si="212"/>
        <v>62931.800000000003</v>
      </c>
      <c r="U122" s="19">
        <f t="shared" si="213"/>
        <v>64866.800000000003</v>
      </c>
      <c r="V122" s="19">
        <f t="shared" si="214"/>
        <v>64866.800000000003</v>
      </c>
      <c r="W122" s="19">
        <f>W125</f>
        <v>0</v>
      </c>
      <c r="X122" s="19">
        <f>X125</f>
        <v>0</v>
      </c>
      <c r="Y122" s="19">
        <f>Y125</f>
        <v>0</v>
      </c>
      <c r="Z122" s="19">
        <f>Z125</f>
        <v>0</v>
      </c>
      <c r="AA122" s="19">
        <f>AA125</f>
        <v>0</v>
      </c>
      <c r="AB122" s="19">
        <f>AB125</f>
        <v>0</v>
      </c>
      <c r="AC122" s="19">
        <f>AC125</f>
        <v>0</v>
      </c>
      <c r="AD122" s="19">
        <f>AD125</f>
        <v>0</v>
      </c>
      <c r="AE122" s="19">
        <f>AE125</f>
        <v>0</v>
      </c>
      <c r="AF122" s="50">
        <f>AF125+AF123</f>
        <v>81751.518999999986</v>
      </c>
      <c r="AG122" s="50">
        <f>AG125+AG123</f>
        <v>0</v>
      </c>
      <c r="AH122" s="50">
        <f>AH125+AH123</f>
        <v>81751.518999999986</v>
      </c>
      <c r="AI122" s="50">
        <f>AI125+AI123</f>
        <v>0</v>
      </c>
      <c r="AJ122" s="50">
        <f>AJ125+AJ123</f>
        <v>0</v>
      </c>
      <c r="AK122" s="50">
        <f>AK125+AK123</f>
        <v>0</v>
      </c>
      <c r="AL122" s="50">
        <f>AL125+AL123</f>
        <v>81751.518999999986</v>
      </c>
      <c r="AM122" s="50">
        <f>AM125+AM123</f>
        <v>81751.518999999986</v>
      </c>
      <c r="AN122" s="50">
        <f>AN125+AN123</f>
        <v>0</v>
      </c>
      <c r="AO122" s="51">
        <f>AO125</f>
        <v>49704.767050000002</v>
      </c>
      <c r="AP122" s="51">
        <f>AP125</f>
        <v>81706.600000000006</v>
      </c>
      <c r="AQ122" s="51">
        <f>AQ125</f>
        <v>0</v>
      </c>
      <c r="AR122" s="51">
        <f>AR125</f>
        <v>0</v>
      </c>
      <c r="AS122" s="51">
        <f>AS125</f>
        <v>0</v>
      </c>
      <c r="AT122" s="51">
        <f>AT125</f>
        <v>0</v>
      </c>
      <c r="AU122" s="51">
        <f t="shared" si="215"/>
        <v>81706.600000000006</v>
      </c>
      <c r="AV122" s="51">
        <f t="shared" si="216"/>
        <v>-18774.800000000003</v>
      </c>
      <c r="AW122" s="51">
        <f t="shared" si="217"/>
        <v>62931.800000000003</v>
      </c>
      <c r="AX122" s="51">
        <f t="shared" si="218"/>
        <v>64866.800000000003</v>
      </c>
      <c r="AY122" s="51">
        <f t="shared" si="219"/>
        <v>64866.800000000003</v>
      </c>
      <c r="AZ122" s="51">
        <f>AZ125</f>
        <v>0</v>
      </c>
      <c r="BA122" s="52">
        <f t="shared" si="220"/>
        <v>100</v>
      </c>
      <c r="BB122" s="25"/>
    </row>
    <row r="123">
      <c r="B123" s="47" t="s">
        <v>159</v>
      </c>
      <c r="C123" s="47" t="s">
        <v>46</v>
      </c>
      <c r="D123" s="47" t="s">
        <v>48</v>
      </c>
      <c r="E123" s="48" t="str">
        <f t="shared" si="211"/>
        <v>0113</v>
      </c>
      <c r="F123" s="17" t="s">
        <v>161</v>
      </c>
      <c r="G123" s="48"/>
      <c r="H123" s="57" t="s">
        <v>162</v>
      </c>
      <c r="I123" s="19"/>
      <c r="J123" s="19"/>
      <c r="K123" s="19"/>
      <c r="L123" s="19"/>
      <c r="M123" s="19"/>
      <c r="N123" s="19"/>
      <c r="O123" s="19"/>
      <c r="P123" s="19"/>
      <c r="Q123" s="19"/>
      <c r="R123" s="19"/>
      <c r="S123" s="19"/>
      <c r="T123" s="19">
        <f>T124</f>
        <v>0</v>
      </c>
      <c r="U123" s="19"/>
      <c r="V123" s="19"/>
      <c r="W123" s="19"/>
      <c r="X123" s="19"/>
      <c r="Y123" s="19"/>
      <c r="Z123" s="19"/>
      <c r="AA123" s="19"/>
      <c r="AB123" s="19"/>
      <c r="AC123" s="19"/>
      <c r="AD123" s="19"/>
      <c r="AE123" s="19"/>
      <c r="AF123" s="51">
        <f>AF124</f>
        <v>44.918999999999997</v>
      </c>
      <c r="AG123" s="51">
        <f>AG124</f>
        <v>0</v>
      </c>
      <c r="AH123" s="51">
        <f>AH124</f>
        <v>44.918999999999997</v>
      </c>
      <c r="AI123" s="51">
        <f>AI124</f>
        <v>0</v>
      </c>
      <c r="AJ123" s="51">
        <f>AJ124</f>
        <v>0</v>
      </c>
      <c r="AK123" s="51">
        <f>AK124</f>
        <v>0</v>
      </c>
      <c r="AL123" s="51">
        <f>AL124</f>
        <v>44.918999999999997</v>
      </c>
      <c r="AM123" s="51">
        <f>AM124</f>
        <v>44.918999999999997</v>
      </c>
      <c r="AN123" s="51">
        <f>AN124</f>
        <v>0</v>
      </c>
      <c r="AO123" s="15"/>
      <c r="AP123" s="51"/>
      <c r="AQ123" s="51"/>
      <c r="AR123" s="51"/>
      <c r="AS123" s="51"/>
      <c r="AT123" s="51"/>
      <c r="AU123" s="51"/>
      <c r="AV123" s="51"/>
      <c r="AW123" s="51"/>
      <c r="AX123" s="51"/>
      <c r="AY123" s="51"/>
      <c r="AZ123" s="51"/>
      <c r="BA123" s="58">
        <f t="shared" si="220"/>
        <v>100</v>
      </c>
      <c r="BB123" s="25"/>
    </row>
    <row r="124">
      <c r="B124" s="47" t="s">
        <v>159</v>
      </c>
      <c r="C124" s="47" t="s">
        <v>46</v>
      </c>
      <c r="D124" s="47" t="s">
        <v>48</v>
      </c>
      <c r="E124" s="48" t="str">
        <f t="shared" si="211"/>
        <v>0113</v>
      </c>
      <c r="F124" s="17" t="s">
        <v>161</v>
      </c>
      <c r="G124" s="47" t="s">
        <v>70</v>
      </c>
      <c r="H124" s="49" t="s">
        <v>71</v>
      </c>
      <c r="I124" s="19"/>
      <c r="J124" s="19"/>
      <c r="K124" s="19"/>
      <c r="L124" s="19"/>
      <c r="M124" s="19"/>
      <c r="N124" s="19"/>
      <c r="O124" s="19"/>
      <c r="P124" s="19"/>
      <c r="Q124" s="19"/>
      <c r="R124" s="19"/>
      <c r="S124" s="19"/>
      <c r="T124" s="19">
        <v>0</v>
      </c>
      <c r="U124" s="19"/>
      <c r="V124" s="19"/>
      <c r="W124" s="19"/>
      <c r="X124" s="19"/>
      <c r="Y124" s="19"/>
      <c r="Z124" s="19"/>
      <c r="AA124" s="19"/>
      <c r="AB124" s="19"/>
      <c r="AC124" s="19"/>
      <c r="AD124" s="19"/>
      <c r="AE124" s="19"/>
      <c r="AF124" s="51">
        <v>44.918999999999997</v>
      </c>
      <c r="AG124" s="51"/>
      <c r="AH124" s="51">
        <f>AF124</f>
        <v>44.918999999999997</v>
      </c>
      <c r="AI124" s="51">
        <v>0</v>
      </c>
      <c r="AJ124" s="51">
        <v>0</v>
      </c>
      <c r="AK124" s="51">
        <v>0</v>
      </c>
      <c r="AL124" s="51">
        <v>44.918999999999997</v>
      </c>
      <c r="AM124" s="51">
        <f>AL124</f>
        <v>44.918999999999997</v>
      </c>
      <c r="AN124" s="51">
        <v>0</v>
      </c>
      <c r="AO124" s="15"/>
      <c r="AP124" s="51"/>
      <c r="AQ124" s="51"/>
      <c r="AR124" s="51"/>
      <c r="AS124" s="51"/>
      <c r="AT124" s="51"/>
      <c r="AU124" s="51"/>
      <c r="AV124" s="51"/>
      <c r="AW124" s="51"/>
      <c r="AX124" s="51"/>
      <c r="AY124" s="51"/>
      <c r="AZ124" s="51"/>
      <c r="BA124" s="58">
        <f t="shared" si="220"/>
        <v>100</v>
      </c>
      <c r="BB124" s="25"/>
    </row>
    <row r="125" ht="31.5">
      <c r="B125" s="47" t="s">
        <v>159</v>
      </c>
      <c r="C125" s="47" t="s">
        <v>46</v>
      </c>
      <c r="D125" s="47" t="s">
        <v>48</v>
      </c>
      <c r="E125" s="48" t="str">
        <f t="shared" si="211"/>
        <v>0113</v>
      </c>
      <c r="F125" s="47" t="s">
        <v>163</v>
      </c>
      <c r="G125" s="48"/>
      <c r="H125" s="49" t="s">
        <v>164</v>
      </c>
      <c r="I125" s="19">
        <f>I126+I127+I129</f>
        <v>62931.800000000003</v>
      </c>
      <c r="J125" s="19">
        <f>J126+J127+J129</f>
        <v>64866.800000000003</v>
      </c>
      <c r="K125" s="19">
        <f>K126+K127+K129</f>
        <v>64866.800000000003</v>
      </c>
      <c r="L125" s="19">
        <f>L126+L127+L129</f>
        <v>0</v>
      </c>
      <c r="M125" s="19">
        <f>M126+M127+M129</f>
        <v>0</v>
      </c>
      <c r="N125" s="19">
        <f>N126+N127+N129</f>
        <v>0</v>
      </c>
      <c r="O125" s="19">
        <f>O126+O127+O129+O128</f>
        <v>0</v>
      </c>
      <c r="P125" s="19">
        <f>P126+P127+P129+P128</f>
        <v>0</v>
      </c>
      <c r="Q125" s="19">
        <f>Q126+Q127+Q129</f>
        <v>0</v>
      </c>
      <c r="R125" s="19">
        <f>R126+R127+R129</f>
        <v>0</v>
      </c>
      <c r="S125" s="19">
        <f>S126+S127+S129</f>
        <v>0</v>
      </c>
      <c r="T125" s="19">
        <f t="shared" ref="T125:T188" si="246">I125+L125+S125+R125+Q125+P125+O125</f>
        <v>62931.800000000003</v>
      </c>
      <c r="U125" s="19">
        <f t="shared" si="213"/>
        <v>64866.800000000003</v>
      </c>
      <c r="V125" s="19">
        <f t="shared" si="214"/>
        <v>64866.800000000003</v>
      </c>
      <c r="W125" s="19">
        <f>W126+W127+W129</f>
        <v>0</v>
      </c>
      <c r="X125" s="19">
        <f>X126+X127+X129</f>
        <v>0</v>
      </c>
      <c r="Y125" s="19">
        <f>Y126+Y127+Y129</f>
        <v>0</v>
      </c>
      <c r="Z125" s="19">
        <f>Z126+Z127+Z129</f>
        <v>0</v>
      </c>
      <c r="AA125" s="19">
        <f>AA126+AA127+AA129</f>
        <v>0</v>
      </c>
      <c r="AB125" s="19">
        <f>AB126+AB127+AB129</f>
        <v>0</v>
      </c>
      <c r="AC125" s="19">
        <f>AC126+AC127+AC129</f>
        <v>0</v>
      </c>
      <c r="AD125" s="19">
        <f>AD126+AD127+AD129</f>
        <v>0</v>
      </c>
      <c r="AE125" s="19">
        <f>AE126+AE127+AE129</f>
        <v>0</v>
      </c>
      <c r="AF125" s="50">
        <f>AF126+AF127+AF129+AF128</f>
        <v>81706.599999999991</v>
      </c>
      <c r="AG125" s="50">
        <f>AG126+AG127+AG129+AG128</f>
        <v>0</v>
      </c>
      <c r="AH125" s="50">
        <f>AH126+AH127+AH129+AH128</f>
        <v>81706.599999999991</v>
      </c>
      <c r="AI125" s="50">
        <f>AI126+AI127+AI129+AI128</f>
        <v>0</v>
      </c>
      <c r="AJ125" s="50">
        <f>AJ126+AJ127+AJ129+AJ128</f>
        <v>0</v>
      </c>
      <c r="AK125" s="50">
        <f>AK126+AK127+AK129+AK128</f>
        <v>0</v>
      </c>
      <c r="AL125" s="50">
        <f>AL126+AL127+AL129+AL128</f>
        <v>81706.599999999991</v>
      </c>
      <c r="AM125" s="50">
        <f>AM126+AM127+AM129+AM128</f>
        <v>81706.599999999991</v>
      </c>
      <c r="AN125" s="50">
        <f>AN126+AN127+AN129+AN128</f>
        <v>0</v>
      </c>
      <c r="AO125" s="15">
        <f>AO126+AO127+AO129+AO128</f>
        <v>49704.767050000002</v>
      </c>
      <c r="AP125" s="51">
        <f>AP126+AP127+AP129+AP128</f>
        <v>81706.600000000006</v>
      </c>
      <c r="AQ125" s="51">
        <f>AQ126+AQ127+AQ129+AQ128</f>
        <v>0</v>
      </c>
      <c r="AR125" s="51">
        <f>AR126+AR127+AR129+AR128</f>
        <v>0</v>
      </c>
      <c r="AS125" s="51">
        <f>AS126+AS127+AS129+AS128</f>
        <v>0</v>
      </c>
      <c r="AT125" s="51">
        <f>AT126+AT127+AT129+AT128</f>
        <v>0</v>
      </c>
      <c r="AU125" s="51">
        <f t="shared" si="215"/>
        <v>81706.600000000006</v>
      </c>
      <c r="AV125" s="51">
        <f t="shared" si="216"/>
        <v>-18774.800000000003</v>
      </c>
      <c r="AW125" s="51">
        <f t="shared" si="217"/>
        <v>62931.800000000003</v>
      </c>
      <c r="AX125" s="51">
        <f t="shared" si="218"/>
        <v>64866.800000000003</v>
      </c>
      <c r="AY125" s="51">
        <f t="shared" si="219"/>
        <v>64866.800000000003</v>
      </c>
      <c r="AZ125" s="51">
        <f>AZ126+AZ127+AZ129</f>
        <v>0</v>
      </c>
      <c r="BA125" s="52">
        <f t="shared" si="220"/>
        <v>100</v>
      </c>
      <c r="BB125" s="25"/>
    </row>
    <row r="126" ht="78.75">
      <c r="B126" s="47" t="s">
        <v>159</v>
      </c>
      <c r="C126" s="47" t="s">
        <v>46</v>
      </c>
      <c r="D126" s="47" t="s">
        <v>48</v>
      </c>
      <c r="E126" s="48" t="str">
        <f t="shared" si="211"/>
        <v>0113</v>
      </c>
      <c r="F126" s="47" t="s">
        <v>163</v>
      </c>
      <c r="G126" s="47" t="s">
        <v>70</v>
      </c>
      <c r="H126" s="49" t="s">
        <v>71</v>
      </c>
      <c r="I126" s="19">
        <v>60471.900000000001</v>
      </c>
      <c r="J126" s="19">
        <v>62165.900000000001</v>
      </c>
      <c r="K126" s="19">
        <v>61900.800000000003</v>
      </c>
      <c r="L126" s="19"/>
      <c r="M126" s="19"/>
      <c r="N126" s="19"/>
      <c r="O126" s="19">
        <v>0</v>
      </c>
      <c r="P126" s="19">
        <v>0</v>
      </c>
      <c r="Q126" s="19">
        <v>0</v>
      </c>
      <c r="R126" s="19">
        <v>0</v>
      </c>
      <c r="S126" s="19"/>
      <c r="T126" s="19">
        <f t="shared" si="246"/>
        <v>60471.900000000001</v>
      </c>
      <c r="U126" s="19">
        <f t="shared" si="213"/>
        <v>62165.900000000001</v>
      </c>
      <c r="V126" s="19">
        <f t="shared" si="214"/>
        <v>61900.800000000003</v>
      </c>
      <c r="W126" s="19"/>
      <c r="X126" s="19"/>
      <c r="Y126" s="19"/>
      <c r="Z126" s="19"/>
      <c r="AA126" s="19"/>
      <c r="AB126" s="19"/>
      <c r="AC126" s="19"/>
      <c r="AD126" s="19"/>
      <c r="AE126" s="19"/>
      <c r="AF126" s="50">
        <v>71092.110799999995</v>
      </c>
      <c r="AG126" s="50"/>
      <c r="AH126" s="50">
        <f t="shared" ref="AH126:AH129" si="247">AF126</f>
        <v>71092.110799999995</v>
      </c>
      <c r="AI126" s="50">
        <f t="shared" ref="AI126:AI129" si="248">AG126</f>
        <v>0</v>
      </c>
      <c r="AJ126" s="50">
        <v>0</v>
      </c>
      <c r="AK126" s="50">
        <v>0</v>
      </c>
      <c r="AL126" s="50">
        <v>71092.110799999995</v>
      </c>
      <c r="AM126" s="50">
        <f t="shared" ref="AM126:AM129" si="249">AL126</f>
        <v>71092.110799999995</v>
      </c>
      <c r="AN126" s="50">
        <v>0</v>
      </c>
      <c r="AO126" s="51">
        <v>45263.90122</v>
      </c>
      <c r="AP126" s="51">
        <v>71450.627460000003</v>
      </c>
      <c r="AQ126" s="51">
        <v>0</v>
      </c>
      <c r="AR126" s="51">
        <v>0</v>
      </c>
      <c r="AS126" s="51">
        <v>0</v>
      </c>
      <c r="AT126" s="51">
        <v>0</v>
      </c>
      <c r="AU126" s="51">
        <f t="shared" si="215"/>
        <v>71450.627460000003</v>
      </c>
      <c r="AV126" s="51">
        <f t="shared" si="216"/>
        <v>-10978.727460000002</v>
      </c>
      <c r="AW126" s="51">
        <f t="shared" si="217"/>
        <v>60471.900000000001</v>
      </c>
      <c r="AX126" s="51">
        <f t="shared" si="218"/>
        <v>62165.900000000001</v>
      </c>
      <c r="AY126" s="51">
        <f t="shared" si="219"/>
        <v>61900.800000000003</v>
      </c>
      <c r="AZ126" s="51"/>
      <c r="BA126" s="52">
        <f t="shared" si="220"/>
        <v>100</v>
      </c>
      <c r="BB126" s="53"/>
    </row>
    <row r="127" ht="31.5">
      <c r="B127" s="47" t="s">
        <v>159</v>
      </c>
      <c r="C127" s="47" t="s">
        <v>46</v>
      </c>
      <c r="D127" s="47" t="s">
        <v>48</v>
      </c>
      <c r="E127" s="48" t="str">
        <f t="shared" si="211"/>
        <v>0113</v>
      </c>
      <c r="F127" s="47" t="s">
        <v>163</v>
      </c>
      <c r="G127" s="47" t="s">
        <v>58</v>
      </c>
      <c r="H127" s="49" t="s">
        <v>59</v>
      </c>
      <c r="I127" s="19">
        <v>2409.9000000000001</v>
      </c>
      <c r="J127" s="19">
        <v>2650.9000000000001</v>
      </c>
      <c r="K127" s="19">
        <v>2916</v>
      </c>
      <c r="L127" s="19"/>
      <c r="M127" s="19"/>
      <c r="N127" s="19"/>
      <c r="O127" s="19">
        <v>0</v>
      </c>
      <c r="P127" s="19">
        <v>0</v>
      </c>
      <c r="Q127" s="19">
        <v>0</v>
      </c>
      <c r="R127" s="19">
        <v>0</v>
      </c>
      <c r="S127" s="19"/>
      <c r="T127" s="19">
        <f t="shared" si="246"/>
        <v>2409.9000000000001</v>
      </c>
      <c r="U127" s="19">
        <f t="shared" si="213"/>
        <v>2650.9000000000001</v>
      </c>
      <c r="V127" s="19">
        <f t="shared" si="214"/>
        <v>2916</v>
      </c>
      <c r="W127" s="19"/>
      <c r="X127" s="19"/>
      <c r="Y127" s="19"/>
      <c r="Z127" s="19"/>
      <c r="AA127" s="19"/>
      <c r="AB127" s="19"/>
      <c r="AC127" s="19"/>
      <c r="AD127" s="19"/>
      <c r="AE127" s="19"/>
      <c r="AF127" s="50">
        <v>10457.631600000001</v>
      </c>
      <c r="AG127" s="50"/>
      <c r="AH127" s="50">
        <f t="shared" si="247"/>
        <v>10457.631600000001</v>
      </c>
      <c r="AI127" s="50">
        <f t="shared" si="248"/>
        <v>0</v>
      </c>
      <c r="AJ127" s="50">
        <v>0</v>
      </c>
      <c r="AK127" s="50">
        <v>0</v>
      </c>
      <c r="AL127" s="50">
        <v>10457.631600000001</v>
      </c>
      <c r="AM127" s="50">
        <f t="shared" si="249"/>
        <v>10457.631600000001</v>
      </c>
      <c r="AN127" s="50">
        <v>0</v>
      </c>
      <c r="AO127" s="15">
        <v>4360.3392299999996</v>
      </c>
      <c r="AP127" s="51">
        <v>10052.972540000001</v>
      </c>
      <c r="AQ127" s="51">
        <v>0</v>
      </c>
      <c r="AR127" s="51">
        <v>0</v>
      </c>
      <c r="AS127" s="51">
        <v>0</v>
      </c>
      <c r="AT127" s="51">
        <v>0</v>
      </c>
      <c r="AU127" s="51">
        <f t="shared" si="215"/>
        <v>10052.972540000001</v>
      </c>
      <c r="AV127" s="51">
        <f t="shared" si="216"/>
        <v>-7643.072540000001</v>
      </c>
      <c r="AW127" s="51">
        <f t="shared" si="217"/>
        <v>2409.9000000000001</v>
      </c>
      <c r="AX127" s="51">
        <f t="shared" si="218"/>
        <v>2650.9000000000001</v>
      </c>
      <c r="AY127" s="51">
        <f t="shared" si="219"/>
        <v>2916</v>
      </c>
      <c r="AZ127" s="51"/>
      <c r="BA127" s="52">
        <f t="shared" si="220"/>
        <v>100</v>
      </c>
      <c r="BB127" s="53"/>
    </row>
    <row r="128">
      <c r="B128" s="47" t="s">
        <v>159</v>
      </c>
      <c r="C128" s="47" t="s">
        <v>46</v>
      </c>
      <c r="D128" s="47" t="s">
        <v>48</v>
      </c>
      <c r="E128" s="48" t="str">
        <f t="shared" si="211"/>
        <v>0113</v>
      </c>
      <c r="F128" s="47" t="s">
        <v>163</v>
      </c>
      <c r="G128" s="47" t="s">
        <v>72</v>
      </c>
      <c r="H128" s="49" t="s">
        <v>73</v>
      </c>
      <c r="I128" s="19"/>
      <c r="J128" s="19"/>
      <c r="K128" s="19"/>
      <c r="L128" s="19"/>
      <c r="M128" s="19"/>
      <c r="N128" s="19"/>
      <c r="O128" s="19">
        <v>0</v>
      </c>
      <c r="P128" s="19">
        <v>0</v>
      </c>
      <c r="Q128" s="19"/>
      <c r="R128" s="19"/>
      <c r="S128" s="19"/>
      <c r="T128" s="19">
        <f t="shared" si="246"/>
        <v>0</v>
      </c>
      <c r="U128" s="19">
        <v>0</v>
      </c>
      <c r="V128" s="19">
        <v>0</v>
      </c>
      <c r="W128" s="19">
        <v>0</v>
      </c>
      <c r="X128" s="19">
        <v>0</v>
      </c>
      <c r="Y128" s="19">
        <v>0</v>
      </c>
      <c r="Z128" s="19">
        <v>0</v>
      </c>
      <c r="AA128" s="19">
        <v>0</v>
      </c>
      <c r="AB128" s="19">
        <v>0</v>
      </c>
      <c r="AC128" s="19">
        <v>0</v>
      </c>
      <c r="AD128" s="19">
        <v>0</v>
      </c>
      <c r="AE128" s="19">
        <v>0</v>
      </c>
      <c r="AF128" s="50">
        <v>2.5806</v>
      </c>
      <c r="AG128" s="50"/>
      <c r="AH128" s="50">
        <f t="shared" si="247"/>
        <v>2.5806</v>
      </c>
      <c r="AI128" s="50">
        <f t="shared" si="248"/>
        <v>0</v>
      </c>
      <c r="AJ128" s="50">
        <v>0</v>
      </c>
      <c r="AK128" s="50">
        <v>0</v>
      </c>
      <c r="AL128" s="50">
        <v>2.5806</v>
      </c>
      <c r="AM128" s="50">
        <f t="shared" si="249"/>
        <v>2.5806</v>
      </c>
      <c r="AN128" s="50">
        <v>0</v>
      </c>
      <c r="AO128" s="51">
        <v>2.5806</v>
      </c>
      <c r="AP128" s="51">
        <v>3</v>
      </c>
      <c r="AQ128" s="51">
        <v>0</v>
      </c>
      <c r="AR128" s="51">
        <v>0</v>
      </c>
      <c r="AS128" s="51">
        <v>0</v>
      </c>
      <c r="AT128" s="51">
        <v>0</v>
      </c>
      <c r="AU128" s="51">
        <f t="shared" si="215"/>
        <v>3</v>
      </c>
      <c r="AV128" s="51">
        <f t="shared" si="216"/>
        <v>-3</v>
      </c>
      <c r="AW128" s="51"/>
      <c r="AX128" s="51"/>
      <c r="AY128" s="51"/>
      <c r="AZ128" s="51"/>
      <c r="BA128" s="52">
        <f t="shared" si="220"/>
        <v>100</v>
      </c>
      <c r="BB128" s="53"/>
    </row>
    <row r="129">
      <c r="B129" s="47" t="s">
        <v>159</v>
      </c>
      <c r="C129" s="47" t="s">
        <v>46</v>
      </c>
      <c r="D129" s="47" t="s">
        <v>48</v>
      </c>
      <c r="E129" s="48" t="str">
        <f t="shared" si="211"/>
        <v>0113</v>
      </c>
      <c r="F129" s="47" t="s">
        <v>163</v>
      </c>
      <c r="G129" s="47" t="s">
        <v>60</v>
      </c>
      <c r="H129" s="49" t="s">
        <v>61</v>
      </c>
      <c r="I129" s="19">
        <v>50</v>
      </c>
      <c r="J129" s="19">
        <v>50</v>
      </c>
      <c r="K129" s="19">
        <v>50</v>
      </c>
      <c r="L129" s="19"/>
      <c r="M129" s="19"/>
      <c r="N129" s="19"/>
      <c r="O129" s="19">
        <v>0</v>
      </c>
      <c r="P129" s="19">
        <v>0</v>
      </c>
      <c r="Q129" s="19">
        <v>0</v>
      </c>
      <c r="R129" s="19">
        <v>0</v>
      </c>
      <c r="S129" s="19"/>
      <c r="T129" s="19">
        <f t="shared" si="246"/>
        <v>50</v>
      </c>
      <c r="U129" s="19">
        <f t="shared" si="213"/>
        <v>50</v>
      </c>
      <c r="V129" s="19">
        <f t="shared" si="214"/>
        <v>50</v>
      </c>
      <c r="W129" s="19"/>
      <c r="X129" s="19"/>
      <c r="Y129" s="19"/>
      <c r="Z129" s="19"/>
      <c r="AA129" s="19"/>
      <c r="AB129" s="19"/>
      <c r="AC129" s="19"/>
      <c r="AD129" s="19"/>
      <c r="AE129" s="19"/>
      <c r="AF129" s="50">
        <v>154.27699999999999</v>
      </c>
      <c r="AG129" s="50"/>
      <c r="AH129" s="50">
        <f t="shared" si="247"/>
        <v>154.27699999999999</v>
      </c>
      <c r="AI129" s="50">
        <f t="shared" si="248"/>
        <v>0</v>
      </c>
      <c r="AJ129" s="50">
        <v>0</v>
      </c>
      <c r="AK129" s="50">
        <v>0</v>
      </c>
      <c r="AL129" s="50">
        <v>154.27699999999999</v>
      </c>
      <c r="AM129" s="50">
        <f t="shared" si="249"/>
        <v>154.27699999999999</v>
      </c>
      <c r="AN129" s="50">
        <v>0</v>
      </c>
      <c r="AO129" s="15">
        <v>77.945999999999998</v>
      </c>
      <c r="AP129" s="51">
        <v>200</v>
      </c>
      <c r="AQ129" s="51">
        <v>0</v>
      </c>
      <c r="AR129" s="51">
        <v>0</v>
      </c>
      <c r="AS129" s="51">
        <v>0</v>
      </c>
      <c r="AT129" s="51">
        <v>0</v>
      </c>
      <c r="AU129" s="51">
        <f t="shared" si="215"/>
        <v>200</v>
      </c>
      <c r="AV129" s="51">
        <f t="shared" si="216"/>
        <v>-150</v>
      </c>
      <c r="AW129" s="51">
        <f t="shared" si="217"/>
        <v>50</v>
      </c>
      <c r="AX129" s="51">
        <f t="shared" si="218"/>
        <v>50</v>
      </c>
      <c r="AY129" s="51">
        <f t="shared" si="219"/>
        <v>50</v>
      </c>
      <c r="AZ129" s="51"/>
      <c r="BA129" s="52">
        <f t="shared" si="220"/>
        <v>100</v>
      </c>
      <c r="BB129" s="53"/>
    </row>
    <row r="130" ht="31.5">
      <c r="B130" s="47" t="s">
        <v>159</v>
      </c>
      <c r="C130" s="47" t="s">
        <v>46</v>
      </c>
      <c r="D130" s="47" t="s">
        <v>48</v>
      </c>
      <c r="E130" s="48" t="str">
        <f t="shared" si="211"/>
        <v>0113</v>
      </c>
      <c r="F130" s="47" t="s">
        <v>124</v>
      </c>
      <c r="G130" s="47"/>
      <c r="H130" s="49" t="s">
        <v>125</v>
      </c>
      <c r="I130" s="19"/>
      <c r="J130" s="19"/>
      <c r="K130" s="19"/>
      <c r="L130" s="19"/>
      <c r="M130" s="19"/>
      <c r="N130" s="19"/>
      <c r="O130" s="19">
        <f t="shared" ref="O130:O139" si="250">O131</f>
        <v>0</v>
      </c>
      <c r="P130" s="19">
        <f t="shared" ref="P130:P139" si="251">P131</f>
        <v>0</v>
      </c>
      <c r="Q130" s="19">
        <f t="shared" ref="Q130:Q139" si="252">Q131</f>
        <v>-74.049999999999997</v>
      </c>
      <c r="R130" s="19">
        <f t="shared" ref="R130:R139" si="253">R131</f>
        <v>0</v>
      </c>
      <c r="S130" s="19">
        <f t="shared" ref="S130:S139" si="254">S131</f>
        <v>200.30000000000001</v>
      </c>
      <c r="T130" s="19">
        <f t="shared" si="246"/>
        <v>126.25000000000001</v>
      </c>
      <c r="U130" s="19"/>
      <c r="V130" s="19"/>
      <c r="W130" s="19">
        <f t="shared" ref="W130:W139" si="255">W131</f>
        <v>0</v>
      </c>
      <c r="X130" s="19">
        <f t="shared" ref="X130:X139" si="256">X131</f>
        <v>0</v>
      </c>
      <c r="Y130" s="19">
        <f t="shared" ref="Y130:Y139" si="257">Y131</f>
        <v>0</v>
      </c>
      <c r="Z130" s="19">
        <f t="shared" ref="Z130:Z139" si="258">Z131</f>
        <v>200.30000000000001</v>
      </c>
      <c r="AA130" s="19">
        <f t="shared" ref="AA130:AA139" si="259">AA131</f>
        <v>0</v>
      </c>
      <c r="AB130" s="19">
        <f t="shared" ref="AB130:AB139" si="260">AB131</f>
        <v>200.30000000000001</v>
      </c>
      <c r="AC130" s="19">
        <f t="shared" ref="AC130:AC139" si="261">AC131</f>
        <v>0</v>
      </c>
      <c r="AD130" s="19">
        <f t="shared" ref="AD130:AD139" si="262">AD131</f>
        <v>0</v>
      </c>
      <c r="AE130" s="19">
        <f t="shared" ref="AE130:AE139" si="263">AE131</f>
        <v>200.30000000000001</v>
      </c>
      <c r="AF130" s="50">
        <f t="shared" ref="AF130:AF139" si="264">AF131</f>
        <v>126.25</v>
      </c>
      <c r="AG130" s="50">
        <f t="shared" ref="AG130:AG139" si="265">AG131</f>
        <v>0</v>
      </c>
      <c r="AH130" s="50">
        <f t="shared" ref="AH130:AH139" si="266">AH131</f>
        <v>0</v>
      </c>
      <c r="AI130" s="50">
        <f t="shared" ref="AI130:AI139" si="267">AI131</f>
        <v>0</v>
      </c>
      <c r="AJ130" s="50">
        <f t="shared" ref="AJ130:AJ139" si="268">AJ131</f>
        <v>0</v>
      </c>
      <c r="AK130" s="50">
        <f t="shared" ref="AK130:AK139" si="269">AK131</f>
        <v>0</v>
      </c>
      <c r="AL130" s="50">
        <f t="shared" ref="AL130:AL139" si="270">AL131</f>
        <v>126.25</v>
      </c>
      <c r="AM130" s="50">
        <f t="shared" ref="AM130:AM139" si="271">AM131</f>
        <v>0</v>
      </c>
      <c r="AN130" s="50">
        <f t="shared" ref="AN130:AN139" si="272">AN131</f>
        <v>0</v>
      </c>
      <c r="AO130" s="51">
        <f t="shared" ref="AO130:AO139" si="273">AO131</f>
        <v>126.25</v>
      </c>
      <c r="AP130" s="51">
        <f t="shared" ref="AP130:AP139" si="274">AP131</f>
        <v>126.25</v>
      </c>
      <c r="AQ130" s="51">
        <f t="shared" ref="AQ130:AQ139" si="275">AQ131</f>
        <v>0</v>
      </c>
      <c r="AR130" s="51">
        <f t="shared" ref="AR130:AR139" si="276">AR131</f>
        <v>0</v>
      </c>
      <c r="AS130" s="51">
        <f t="shared" ref="AS130:AS139" si="277">AS131</f>
        <v>0</v>
      </c>
      <c r="AT130" s="51">
        <f t="shared" ref="AT130:AT139" si="278">AT131</f>
        <v>0</v>
      </c>
      <c r="AU130" s="51">
        <f t="shared" si="215"/>
        <v>126.25</v>
      </c>
      <c r="AV130" s="51">
        <f t="shared" si="216"/>
        <v>1.4210854715202004e-14</v>
      </c>
      <c r="AW130" s="51">
        <f t="shared" si="217"/>
        <v>326.55000000000001</v>
      </c>
      <c r="AX130" s="51">
        <f t="shared" si="218"/>
        <v>200.30000000000001</v>
      </c>
      <c r="AY130" s="51">
        <f t="shared" si="219"/>
        <v>200.30000000000001</v>
      </c>
      <c r="AZ130" s="51">
        <f t="shared" ref="AZ130:AZ139" si="279">AZ131</f>
        <v>0</v>
      </c>
      <c r="BA130" s="52">
        <f t="shared" si="220"/>
        <v>100</v>
      </c>
      <c r="BB130" s="25"/>
    </row>
    <row r="131">
      <c r="B131" s="47" t="s">
        <v>159</v>
      </c>
      <c r="C131" s="47" t="s">
        <v>46</v>
      </c>
      <c r="D131" s="47" t="s">
        <v>48</v>
      </c>
      <c r="E131" s="48" t="str">
        <f t="shared" si="211"/>
        <v>0113</v>
      </c>
      <c r="F131" s="47" t="s">
        <v>165</v>
      </c>
      <c r="G131" s="47"/>
      <c r="H131" s="49" t="s">
        <v>166</v>
      </c>
      <c r="I131" s="19"/>
      <c r="J131" s="19"/>
      <c r="K131" s="19"/>
      <c r="L131" s="19"/>
      <c r="M131" s="19"/>
      <c r="N131" s="19"/>
      <c r="O131" s="19">
        <f t="shared" si="250"/>
        <v>0</v>
      </c>
      <c r="P131" s="19">
        <f t="shared" si="251"/>
        <v>0</v>
      </c>
      <c r="Q131" s="19">
        <f t="shared" si="252"/>
        <v>-74.049999999999997</v>
      </c>
      <c r="R131" s="19">
        <f t="shared" si="253"/>
        <v>0</v>
      </c>
      <c r="S131" s="19">
        <f t="shared" si="254"/>
        <v>200.30000000000001</v>
      </c>
      <c r="T131" s="19">
        <f t="shared" si="246"/>
        <v>126.25000000000001</v>
      </c>
      <c r="U131" s="19"/>
      <c r="V131" s="19"/>
      <c r="W131" s="19">
        <f t="shared" si="255"/>
        <v>0</v>
      </c>
      <c r="X131" s="19">
        <f t="shared" si="256"/>
        <v>0</v>
      </c>
      <c r="Y131" s="19">
        <f t="shared" si="257"/>
        <v>0</v>
      </c>
      <c r="Z131" s="19">
        <f t="shared" si="258"/>
        <v>200.30000000000001</v>
      </c>
      <c r="AA131" s="19">
        <f t="shared" si="259"/>
        <v>0</v>
      </c>
      <c r="AB131" s="19">
        <f t="shared" si="260"/>
        <v>200.30000000000001</v>
      </c>
      <c r="AC131" s="19">
        <f t="shared" si="261"/>
        <v>0</v>
      </c>
      <c r="AD131" s="19">
        <f t="shared" si="262"/>
        <v>0</v>
      </c>
      <c r="AE131" s="19">
        <f t="shared" si="263"/>
        <v>200.30000000000001</v>
      </c>
      <c r="AF131" s="50">
        <f t="shared" si="264"/>
        <v>126.25</v>
      </c>
      <c r="AG131" s="50">
        <f t="shared" si="265"/>
        <v>0</v>
      </c>
      <c r="AH131" s="50">
        <f t="shared" si="266"/>
        <v>0</v>
      </c>
      <c r="AI131" s="50">
        <f t="shared" si="267"/>
        <v>0</v>
      </c>
      <c r="AJ131" s="50">
        <f t="shared" si="268"/>
        <v>0</v>
      </c>
      <c r="AK131" s="50">
        <f t="shared" si="269"/>
        <v>0</v>
      </c>
      <c r="AL131" s="50">
        <f t="shared" si="270"/>
        <v>126.25</v>
      </c>
      <c r="AM131" s="50">
        <f t="shared" si="271"/>
        <v>0</v>
      </c>
      <c r="AN131" s="50">
        <f t="shared" si="272"/>
        <v>0</v>
      </c>
      <c r="AO131" s="15">
        <f t="shared" si="273"/>
        <v>126.25</v>
      </c>
      <c r="AP131" s="51">
        <f t="shared" si="274"/>
        <v>126.25</v>
      </c>
      <c r="AQ131" s="51">
        <f t="shared" si="275"/>
        <v>0</v>
      </c>
      <c r="AR131" s="51">
        <f t="shared" si="276"/>
        <v>0</v>
      </c>
      <c r="AS131" s="51">
        <f t="shared" si="277"/>
        <v>0</v>
      </c>
      <c r="AT131" s="51">
        <f t="shared" si="278"/>
        <v>0</v>
      </c>
      <c r="AU131" s="51">
        <f t="shared" si="215"/>
        <v>126.25</v>
      </c>
      <c r="AV131" s="51">
        <f t="shared" si="216"/>
        <v>1.4210854715202004e-14</v>
      </c>
      <c r="AW131" s="51">
        <f t="shared" si="217"/>
        <v>326.55000000000001</v>
      </c>
      <c r="AX131" s="51">
        <f t="shared" si="218"/>
        <v>200.30000000000001</v>
      </c>
      <c r="AY131" s="51">
        <f t="shared" si="219"/>
        <v>200.30000000000001</v>
      </c>
      <c r="AZ131" s="51">
        <f t="shared" si="279"/>
        <v>0</v>
      </c>
      <c r="BA131" s="52">
        <f t="shared" si="220"/>
        <v>100</v>
      </c>
      <c r="BB131" s="25"/>
    </row>
    <row r="132">
      <c r="B132" s="47" t="s">
        <v>159</v>
      </c>
      <c r="C132" s="47" t="s">
        <v>46</v>
      </c>
      <c r="D132" s="47" t="s">
        <v>48</v>
      </c>
      <c r="E132" s="48" t="str">
        <f t="shared" si="211"/>
        <v>0113</v>
      </c>
      <c r="F132" s="47" t="s">
        <v>167</v>
      </c>
      <c r="G132" s="47"/>
      <c r="H132" s="49" t="s">
        <v>69</v>
      </c>
      <c r="I132" s="19"/>
      <c r="J132" s="19"/>
      <c r="K132" s="19"/>
      <c r="L132" s="19"/>
      <c r="M132" s="19"/>
      <c r="N132" s="19"/>
      <c r="O132" s="19">
        <f t="shared" si="250"/>
        <v>0</v>
      </c>
      <c r="P132" s="19">
        <f t="shared" si="251"/>
        <v>0</v>
      </c>
      <c r="Q132" s="19">
        <f t="shared" si="252"/>
        <v>-74.049999999999997</v>
      </c>
      <c r="R132" s="19">
        <f t="shared" si="253"/>
        <v>0</v>
      </c>
      <c r="S132" s="19">
        <f t="shared" si="254"/>
        <v>200.30000000000001</v>
      </c>
      <c r="T132" s="19">
        <f t="shared" si="246"/>
        <v>126.25000000000001</v>
      </c>
      <c r="U132" s="19"/>
      <c r="V132" s="19"/>
      <c r="W132" s="19">
        <f t="shared" si="255"/>
        <v>0</v>
      </c>
      <c r="X132" s="19">
        <f t="shared" si="256"/>
        <v>0</v>
      </c>
      <c r="Y132" s="19">
        <f t="shared" si="257"/>
        <v>0</v>
      </c>
      <c r="Z132" s="19">
        <f t="shared" si="258"/>
        <v>200.30000000000001</v>
      </c>
      <c r="AA132" s="19">
        <f t="shared" si="259"/>
        <v>0</v>
      </c>
      <c r="AB132" s="19">
        <f t="shared" si="260"/>
        <v>200.30000000000001</v>
      </c>
      <c r="AC132" s="19">
        <f t="shared" si="261"/>
        <v>0</v>
      </c>
      <c r="AD132" s="19">
        <f t="shared" si="262"/>
        <v>0</v>
      </c>
      <c r="AE132" s="19">
        <f t="shared" si="263"/>
        <v>200.30000000000001</v>
      </c>
      <c r="AF132" s="50">
        <f t="shared" si="264"/>
        <v>126.25</v>
      </c>
      <c r="AG132" s="50">
        <f t="shared" si="265"/>
        <v>0</v>
      </c>
      <c r="AH132" s="50">
        <f t="shared" si="266"/>
        <v>0</v>
      </c>
      <c r="AI132" s="50">
        <f t="shared" si="267"/>
        <v>0</v>
      </c>
      <c r="AJ132" s="50">
        <f t="shared" si="268"/>
        <v>0</v>
      </c>
      <c r="AK132" s="50">
        <f t="shared" si="269"/>
        <v>0</v>
      </c>
      <c r="AL132" s="50">
        <f t="shared" si="270"/>
        <v>126.25</v>
      </c>
      <c r="AM132" s="50">
        <f t="shared" si="271"/>
        <v>0</v>
      </c>
      <c r="AN132" s="50">
        <f t="shared" si="272"/>
        <v>0</v>
      </c>
      <c r="AO132" s="51">
        <f t="shared" si="273"/>
        <v>126.25</v>
      </c>
      <c r="AP132" s="51">
        <f t="shared" si="274"/>
        <v>126.25</v>
      </c>
      <c r="AQ132" s="51">
        <f t="shared" si="275"/>
        <v>0</v>
      </c>
      <c r="AR132" s="51">
        <f t="shared" si="276"/>
        <v>0</v>
      </c>
      <c r="AS132" s="51">
        <f t="shared" si="277"/>
        <v>0</v>
      </c>
      <c r="AT132" s="51">
        <f t="shared" si="278"/>
        <v>0</v>
      </c>
      <c r="AU132" s="51">
        <f t="shared" si="215"/>
        <v>126.25</v>
      </c>
      <c r="AV132" s="51">
        <f t="shared" si="216"/>
        <v>1.4210854715202004e-14</v>
      </c>
      <c r="AW132" s="51">
        <f t="shared" si="217"/>
        <v>326.55000000000001</v>
      </c>
      <c r="AX132" s="51">
        <f t="shared" si="218"/>
        <v>200.30000000000001</v>
      </c>
      <c r="AY132" s="51">
        <f t="shared" si="219"/>
        <v>200.30000000000001</v>
      </c>
      <c r="AZ132" s="51">
        <f t="shared" si="279"/>
        <v>0</v>
      </c>
      <c r="BA132" s="52">
        <f t="shared" si="220"/>
        <v>100</v>
      </c>
      <c r="BB132" s="25"/>
    </row>
    <row r="133" ht="31.5">
      <c r="B133" s="47" t="s">
        <v>159</v>
      </c>
      <c r="C133" s="47" t="s">
        <v>46</v>
      </c>
      <c r="D133" s="47" t="s">
        <v>48</v>
      </c>
      <c r="E133" s="48" t="str">
        <f t="shared" si="211"/>
        <v>0113</v>
      </c>
      <c r="F133" s="47" t="s">
        <v>167</v>
      </c>
      <c r="G133" s="47" t="s">
        <v>58</v>
      </c>
      <c r="H133" s="49" t="s">
        <v>59</v>
      </c>
      <c r="I133" s="19"/>
      <c r="J133" s="19"/>
      <c r="K133" s="19"/>
      <c r="L133" s="19"/>
      <c r="M133" s="19"/>
      <c r="N133" s="19"/>
      <c r="O133" s="19">
        <v>0</v>
      </c>
      <c r="P133" s="19">
        <v>0</v>
      </c>
      <c r="Q133" s="19">
        <v>-74.049999999999997</v>
      </c>
      <c r="R133" s="19">
        <v>0</v>
      </c>
      <c r="S133" s="19">
        <v>200.30000000000001</v>
      </c>
      <c r="T133" s="19">
        <f t="shared" si="246"/>
        <v>126.25000000000001</v>
      </c>
      <c r="U133" s="19"/>
      <c r="V133" s="19"/>
      <c r="W133" s="19"/>
      <c r="X133" s="19"/>
      <c r="Y133" s="19"/>
      <c r="Z133" s="19">
        <v>200.30000000000001</v>
      </c>
      <c r="AA133" s="19"/>
      <c r="AB133" s="19">
        <v>200.30000000000001</v>
      </c>
      <c r="AC133" s="19"/>
      <c r="AD133" s="19"/>
      <c r="AE133" s="19">
        <v>200.30000000000001</v>
      </c>
      <c r="AF133" s="50">
        <v>126.25</v>
      </c>
      <c r="AG133" s="50"/>
      <c r="AH133" s="50">
        <v>0</v>
      </c>
      <c r="AI133" s="50">
        <v>0</v>
      </c>
      <c r="AJ133" s="50">
        <v>0</v>
      </c>
      <c r="AK133" s="50">
        <v>0</v>
      </c>
      <c r="AL133" s="50">
        <v>126.25</v>
      </c>
      <c r="AM133" s="50">
        <v>0</v>
      </c>
      <c r="AN133" s="50">
        <v>0</v>
      </c>
      <c r="AO133" s="15">
        <v>126.25</v>
      </c>
      <c r="AP133" s="51">
        <v>126.25</v>
      </c>
      <c r="AQ133" s="51">
        <v>0</v>
      </c>
      <c r="AR133" s="51">
        <v>0</v>
      </c>
      <c r="AS133" s="51">
        <v>0</v>
      </c>
      <c r="AT133" s="51">
        <v>0</v>
      </c>
      <c r="AU133" s="51">
        <f t="shared" si="215"/>
        <v>126.25</v>
      </c>
      <c r="AV133" s="51">
        <f t="shared" si="216"/>
        <v>1.4210854715202004e-14</v>
      </c>
      <c r="AW133" s="51">
        <f t="shared" si="217"/>
        <v>326.55000000000001</v>
      </c>
      <c r="AX133" s="51">
        <f t="shared" si="218"/>
        <v>200.30000000000001</v>
      </c>
      <c r="AY133" s="51">
        <f t="shared" si="219"/>
        <v>200.30000000000001</v>
      </c>
      <c r="AZ133" s="51"/>
      <c r="BA133" s="52">
        <f t="shared" si="220"/>
        <v>100</v>
      </c>
      <c r="BB133" s="53"/>
    </row>
    <row r="134" s="30" customFormat="1" ht="14.25" hidden="1" customHeight="1">
      <c r="B134" s="31" t="s">
        <v>159</v>
      </c>
      <c r="C134" s="31" t="s">
        <v>107</v>
      </c>
      <c r="D134" s="31"/>
      <c r="E134" s="32" t="str">
        <f t="shared" si="211"/>
        <v>08</v>
      </c>
      <c r="F134" s="31"/>
      <c r="G134" s="31"/>
      <c r="H134" s="33" t="s">
        <v>108</v>
      </c>
      <c r="I134" s="34"/>
      <c r="J134" s="34"/>
      <c r="K134" s="34"/>
      <c r="L134" s="34"/>
      <c r="M134" s="34"/>
      <c r="N134" s="34"/>
      <c r="O134" s="34">
        <f t="shared" si="250"/>
        <v>0</v>
      </c>
      <c r="P134" s="34">
        <f t="shared" si="251"/>
        <v>0</v>
      </c>
      <c r="Q134" s="34">
        <f t="shared" si="252"/>
        <v>0</v>
      </c>
      <c r="R134" s="34">
        <f t="shared" si="253"/>
        <v>0</v>
      </c>
      <c r="S134" s="34">
        <f t="shared" si="254"/>
        <v>0</v>
      </c>
      <c r="T134" s="34">
        <f t="shared" si="246"/>
        <v>0</v>
      </c>
      <c r="U134" s="34"/>
      <c r="V134" s="34"/>
      <c r="W134" s="34">
        <f t="shared" si="255"/>
        <v>0</v>
      </c>
      <c r="X134" s="34">
        <f t="shared" si="256"/>
        <v>0</v>
      </c>
      <c r="Y134" s="34">
        <f t="shared" si="257"/>
        <v>0</v>
      </c>
      <c r="Z134" s="34">
        <f t="shared" si="258"/>
        <v>3000</v>
      </c>
      <c r="AA134" s="34">
        <f t="shared" si="259"/>
        <v>0</v>
      </c>
      <c r="AB134" s="34">
        <f t="shared" si="260"/>
        <v>3000</v>
      </c>
      <c r="AC134" s="34">
        <f t="shared" si="261"/>
        <v>0</v>
      </c>
      <c r="AD134" s="34">
        <f t="shared" si="262"/>
        <v>0</v>
      </c>
      <c r="AE134" s="34">
        <f t="shared" si="263"/>
        <v>3000</v>
      </c>
      <c r="AF134" s="35">
        <f t="shared" si="264"/>
        <v>0</v>
      </c>
      <c r="AG134" s="35">
        <f t="shared" si="265"/>
        <v>0</v>
      </c>
      <c r="AH134" s="35">
        <f t="shared" si="266"/>
        <v>0</v>
      </c>
      <c r="AI134" s="35">
        <f t="shared" si="267"/>
        <v>0</v>
      </c>
      <c r="AJ134" s="35">
        <f t="shared" si="268"/>
        <v>0</v>
      </c>
      <c r="AK134" s="35">
        <f t="shared" si="269"/>
        <v>0</v>
      </c>
      <c r="AL134" s="35">
        <f t="shared" si="270"/>
        <v>0</v>
      </c>
      <c r="AM134" s="35">
        <f t="shared" si="271"/>
        <v>0</v>
      </c>
      <c r="AN134" s="35">
        <f t="shared" si="272"/>
        <v>0</v>
      </c>
      <c r="AO134" s="36">
        <f t="shared" si="273"/>
        <v>0</v>
      </c>
      <c r="AP134" s="36">
        <f t="shared" si="274"/>
        <v>0</v>
      </c>
      <c r="AQ134" s="36">
        <f t="shared" si="275"/>
        <v>0</v>
      </c>
      <c r="AR134" s="36">
        <f t="shared" si="276"/>
        <v>0</v>
      </c>
      <c r="AS134" s="36">
        <f t="shared" si="277"/>
        <v>0</v>
      </c>
      <c r="AT134" s="36">
        <f t="shared" si="278"/>
        <v>0</v>
      </c>
      <c r="AU134" s="36">
        <f t="shared" si="215"/>
        <v>0</v>
      </c>
      <c r="AV134" s="36">
        <f t="shared" si="216"/>
        <v>0</v>
      </c>
      <c r="AW134" s="36">
        <f t="shared" si="217"/>
        <v>3000</v>
      </c>
      <c r="AX134" s="36">
        <f t="shared" si="218"/>
        <v>3000</v>
      </c>
      <c r="AY134" s="36">
        <f t="shared" si="219"/>
        <v>3000</v>
      </c>
      <c r="AZ134" s="36">
        <f t="shared" si="279"/>
        <v>0</v>
      </c>
      <c r="BA134" s="37"/>
      <c r="BB134" s="25">
        <v>0</v>
      </c>
    </row>
    <row r="135" s="39" customFormat="1" hidden="1">
      <c r="B135" s="40" t="s">
        <v>159</v>
      </c>
      <c r="C135" s="40" t="s">
        <v>107</v>
      </c>
      <c r="D135" s="40" t="s">
        <v>46</v>
      </c>
      <c r="E135" s="38" t="str">
        <f t="shared" si="211"/>
        <v>0801</v>
      </c>
      <c r="F135" s="40"/>
      <c r="G135" s="40"/>
      <c r="H135" s="41" t="s">
        <v>109</v>
      </c>
      <c r="I135" s="42"/>
      <c r="J135" s="42"/>
      <c r="K135" s="42"/>
      <c r="L135" s="42"/>
      <c r="M135" s="42"/>
      <c r="N135" s="42"/>
      <c r="O135" s="42">
        <f t="shared" si="250"/>
        <v>0</v>
      </c>
      <c r="P135" s="42">
        <f t="shared" si="251"/>
        <v>0</v>
      </c>
      <c r="Q135" s="42">
        <f t="shared" si="252"/>
        <v>0</v>
      </c>
      <c r="R135" s="42">
        <f t="shared" si="253"/>
        <v>0</v>
      </c>
      <c r="S135" s="42">
        <f t="shared" si="254"/>
        <v>0</v>
      </c>
      <c r="T135" s="42">
        <f t="shared" si="246"/>
        <v>0</v>
      </c>
      <c r="U135" s="42"/>
      <c r="V135" s="42"/>
      <c r="W135" s="42">
        <f t="shared" si="255"/>
        <v>0</v>
      </c>
      <c r="X135" s="42">
        <f t="shared" si="256"/>
        <v>0</v>
      </c>
      <c r="Y135" s="42">
        <f t="shared" si="257"/>
        <v>0</v>
      </c>
      <c r="Z135" s="42">
        <f t="shared" si="258"/>
        <v>3000</v>
      </c>
      <c r="AA135" s="42">
        <f t="shared" si="259"/>
        <v>0</v>
      </c>
      <c r="AB135" s="42">
        <f t="shared" si="260"/>
        <v>3000</v>
      </c>
      <c r="AC135" s="42">
        <f t="shared" si="261"/>
        <v>0</v>
      </c>
      <c r="AD135" s="42">
        <f t="shared" si="262"/>
        <v>0</v>
      </c>
      <c r="AE135" s="42">
        <f t="shared" si="263"/>
        <v>3000</v>
      </c>
      <c r="AF135" s="43">
        <f t="shared" si="264"/>
        <v>0</v>
      </c>
      <c r="AG135" s="43">
        <f t="shared" si="265"/>
        <v>0</v>
      </c>
      <c r="AH135" s="43">
        <f t="shared" si="266"/>
        <v>0</v>
      </c>
      <c r="AI135" s="43">
        <f t="shared" si="267"/>
        <v>0</v>
      </c>
      <c r="AJ135" s="43">
        <f t="shared" si="268"/>
        <v>0</v>
      </c>
      <c r="AK135" s="43">
        <f t="shared" si="269"/>
        <v>0</v>
      </c>
      <c r="AL135" s="43">
        <f t="shared" si="270"/>
        <v>0</v>
      </c>
      <c r="AM135" s="43">
        <f t="shared" si="271"/>
        <v>0</v>
      </c>
      <c r="AN135" s="43">
        <f t="shared" si="272"/>
        <v>0</v>
      </c>
      <c r="AO135" s="44">
        <f t="shared" si="273"/>
        <v>0</v>
      </c>
      <c r="AP135" s="45">
        <f t="shared" si="274"/>
        <v>0</v>
      </c>
      <c r="AQ135" s="45">
        <f t="shared" si="275"/>
        <v>0</v>
      </c>
      <c r="AR135" s="45">
        <f t="shared" si="276"/>
        <v>0</v>
      </c>
      <c r="AS135" s="45">
        <f t="shared" si="277"/>
        <v>0</v>
      </c>
      <c r="AT135" s="45">
        <f t="shared" si="278"/>
        <v>0</v>
      </c>
      <c r="AU135" s="45">
        <f t="shared" si="215"/>
        <v>0</v>
      </c>
      <c r="AV135" s="45">
        <f t="shared" si="216"/>
        <v>0</v>
      </c>
      <c r="AW135" s="45">
        <f t="shared" si="217"/>
        <v>3000</v>
      </c>
      <c r="AX135" s="45">
        <f t="shared" si="218"/>
        <v>3000</v>
      </c>
      <c r="AY135" s="45">
        <f t="shared" si="219"/>
        <v>3000</v>
      </c>
      <c r="AZ135" s="45">
        <f t="shared" si="279"/>
        <v>0</v>
      </c>
      <c r="BA135" s="46"/>
      <c r="BB135" s="25">
        <v>0</v>
      </c>
    </row>
    <row r="136" ht="31.5" hidden="1">
      <c r="B136" s="47" t="s">
        <v>159</v>
      </c>
      <c r="C136" s="47" t="s">
        <v>107</v>
      </c>
      <c r="D136" s="47" t="s">
        <v>46</v>
      </c>
      <c r="E136" s="48" t="str">
        <f t="shared" si="211"/>
        <v>0801</v>
      </c>
      <c r="F136" s="47" t="s">
        <v>110</v>
      </c>
      <c r="G136" s="47"/>
      <c r="H136" s="49" t="s">
        <v>111</v>
      </c>
      <c r="I136" s="19"/>
      <c r="J136" s="19"/>
      <c r="K136" s="19"/>
      <c r="L136" s="19"/>
      <c r="M136" s="19"/>
      <c r="N136" s="19"/>
      <c r="O136" s="19">
        <f t="shared" si="250"/>
        <v>0</v>
      </c>
      <c r="P136" s="19">
        <f t="shared" si="251"/>
        <v>0</v>
      </c>
      <c r="Q136" s="19">
        <f t="shared" si="252"/>
        <v>0</v>
      </c>
      <c r="R136" s="19">
        <f t="shared" si="253"/>
        <v>0</v>
      </c>
      <c r="S136" s="19">
        <f t="shared" si="254"/>
        <v>0</v>
      </c>
      <c r="T136" s="19">
        <f t="shared" si="246"/>
        <v>0</v>
      </c>
      <c r="U136" s="19"/>
      <c r="V136" s="19"/>
      <c r="W136" s="19">
        <f t="shared" si="255"/>
        <v>0</v>
      </c>
      <c r="X136" s="19">
        <f t="shared" si="256"/>
        <v>0</v>
      </c>
      <c r="Y136" s="19">
        <f t="shared" si="257"/>
        <v>0</v>
      </c>
      <c r="Z136" s="19">
        <f t="shared" si="258"/>
        <v>3000</v>
      </c>
      <c r="AA136" s="19">
        <f t="shared" si="259"/>
        <v>0</v>
      </c>
      <c r="AB136" s="19">
        <f t="shared" si="260"/>
        <v>3000</v>
      </c>
      <c r="AC136" s="19">
        <f t="shared" si="261"/>
        <v>0</v>
      </c>
      <c r="AD136" s="19">
        <f t="shared" si="262"/>
        <v>0</v>
      </c>
      <c r="AE136" s="19">
        <f t="shared" si="263"/>
        <v>3000</v>
      </c>
      <c r="AF136" s="50">
        <f t="shared" si="264"/>
        <v>0</v>
      </c>
      <c r="AG136" s="50">
        <f t="shared" si="265"/>
        <v>0</v>
      </c>
      <c r="AH136" s="50">
        <f t="shared" si="266"/>
        <v>0</v>
      </c>
      <c r="AI136" s="50">
        <f t="shared" si="267"/>
        <v>0</v>
      </c>
      <c r="AJ136" s="50">
        <f t="shared" si="268"/>
        <v>0</v>
      </c>
      <c r="AK136" s="50">
        <f t="shared" si="269"/>
        <v>0</v>
      </c>
      <c r="AL136" s="50">
        <f t="shared" si="270"/>
        <v>0</v>
      </c>
      <c r="AM136" s="50">
        <f t="shared" si="271"/>
        <v>0</v>
      </c>
      <c r="AN136" s="50">
        <f t="shared" si="272"/>
        <v>0</v>
      </c>
      <c r="AO136" s="51">
        <f t="shared" si="273"/>
        <v>0</v>
      </c>
      <c r="AP136" s="51">
        <f t="shared" si="274"/>
        <v>0</v>
      </c>
      <c r="AQ136" s="51">
        <f t="shared" si="275"/>
        <v>0</v>
      </c>
      <c r="AR136" s="51">
        <f t="shared" si="276"/>
        <v>0</v>
      </c>
      <c r="AS136" s="51">
        <f t="shared" si="277"/>
        <v>0</v>
      </c>
      <c r="AT136" s="51">
        <f t="shared" si="278"/>
        <v>0</v>
      </c>
      <c r="AU136" s="51">
        <f t="shared" si="215"/>
        <v>0</v>
      </c>
      <c r="AV136" s="51">
        <f t="shared" si="216"/>
        <v>0</v>
      </c>
      <c r="AW136" s="51">
        <f t="shared" si="217"/>
        <v>3000</v>
      </c>
      <c r="AX136" s="51">
        <f t="shared" si="218"/>
        <v>3000</v>
      </c>
      <c r="AY136" s="51">
        <f t="shared" si="219"/>
        <v>3000</v>
      </c>
      <c r="AZ136" s="51">
        <f t="shared" si="279"/>
        <v>0</v>
      </c>
      <c r="BA136" s="52"/>
      <c r="BB136" s="25">
        <v>0</v>
      </c>
    </row>
    <row r="137" hidden="1">
      <c r="B137" s="47" t="s">
        <v>159</v>
      </c>
      <c r="C137" s="47" t="s">
        <v>107</v>
      </c>
      <c r="D137" s="47" t="s">
        <v>46</v>
      </c>
      <c r="E137" s="48" t="str">
        <f t="shared" si="211"/>
        <v>0801</v>
      </c>
      <c r="F137" s="47" t="s">
        <v>168</v>
      </c>
      <c r="G137" s="47"/>
      <c r="H137" s="49" t="s">
        <v>53</v>
      </c>
      <c r="I137" s="19"/>
      <c r="J137" s="19"/>
      <c r="K137" s="19"/>
      <c r="L137" s="19"/>
      <c r="M137" s="19"/>
      <c r="N137" s="19"/>
      <c r="O137" s="19">
        <f t="shared" si="250"/>
        <v>0</v>
      </c>
      <c r="P137" s="19">
        <f t="shared" si="251"/>
        <v>0</v>
      </c>
      <c r="Q137" s="19">
        <f t="shared" si="252"/>
        <v>0</v>
      </c>
      <c r="R137" s="19">
        <f t="shared" si="253"/>
        <v>0</v>
      </c>
      <c r="S137" s="19">
        <f t="shared" si="254"/>
        <v>0</v>
      </c>
      <c r="T137" s="19">
        <f t="shared" si="246"/>
        <v>0</v>
      </c>
      <c r="U137" s="19"/>
      <c r="V137" s="19"/>
      <c r="W137" s="19">
        <f t="shared" si="255"/>
        <v>0</v>
      </c>
      <c r="X137" s="19">
        <f t="shared" si="256"/>
        <v>0</v>
      </c>
      <c r="Y137" s="19">
        <f t="shared" si="257"/>
        <v>0</v>
      </c>
      <c r="Z137" s="19">
        <f t="shared" si="258"/>
        <v>3000</v>
      </c>
      <c r="AA137" s="19">
        <f t="shared" si="259"/>
        <v>0</v>
      </c>
      <c r="AB137" s="19">
        <f t="shared" si="260"/>
        <v>3000</v>
      </c>
      <c r="AC137" s="19">
        <f t="shared" si="261"/>
        <v>0</v>
      </c>
      <c r="AD137" s="19">
        <f t="shared" si="262"/>
        <v>0</v>
      </c>
      <c r="AE137" s="19">
        <f t="shared" si="263"/>
        <v>3000</v>
      </c>
      <c r="AF137" s="50">
        <f t="shared" si="264"/>
        <v>0</v>
      </c>
      <c r="AG137" s="50">
        <f t="shared" si="265"/>
        <v>0</v>
      </c>
      <c r="AH137" s="50">
        <f t="shared" si="266"/>
        <v>0</v>
      </c>
      <c r="AI137" s="50">
        <f t="shared" si="267"/>
        <v>0</v>
      </c>
      <c r="AJ137" s="50">
        <f t="shared" si="268"/>
        <v>0</v>
      </c>
      <c r="AK137" s="50">
        <f t="shared" si="269"/>
        <v>0</v>
      </c>
      <c r="AL137" s="50">
        <f t="shared" si="270"/>
        <v>0</v>
      </c>
      <c r="AM137" s="50">
        <f t="shared" si="271"/>
        <v>0</v>
      </c>
      <c r="AN137" s="50">
        <f t="shared" si="272"/>
        <v>0</v>
      </c>
      <c r="AO137" s="15">
        <f t="shared" si="273"/>
        <v>0</v>
      </c>
      <c r="AP137" s="51">
        <f t="shared" si="274"/>
        <v>0</v>
      </c>
      <c r="AQ137" s="51">
        <f t="shared" si="275"/>
        <v>0</v>
      </c>
      <c r="AR137" s="51">
        <f t="shared" si="276"/>
        <v>0</v>
      </c>
      <c r="AS137" s="51">
        <f t="shared" si="277"/>
        <v>0</v>
      </c>
      <c r="AT137" s="51">
        <f t="shared" si="278"/>
        <v>0</v>
      </c>
      <c r="AU137" s="51">
        <f t="shared" si="215"/>
        <v>0</v>
      </c>
      <c r="AV137" s="51">
        <f t="shared" si="216"/>
        <v>0</v>
      </c>
      <c r="AW137" s="51">
        <f t="shared" si="217"/>
        <v>3000</v>
      </c>
      <c r="AX137" s="51">
        <f t="shared" si="218"/>
        <v>3000</v>
      </c>
      <c r="AY137" s="51">
        <f t="shared" si="219"/>
        <v>3000</v>
      </c>
      <c r="AZ137" s="51">
        <f t="shared" si="279"/>
        <v>0</v>
      </c>
      <c r="BA137" s="52"/>
      <c r="BB137" s="25">
        <v>0</v>
      </c>
    </row>
    <row r="138" ht="31.5" hidden="1">
      <c r="B138" s="47" t="s">
        <v>159</v>
      </c>
      <c r="C138" s="47" t="s">
        <v>107</v>
      </c>
      <c r="D138" s="47" t="s">
        <v>46</v>
      </c>
      <c r="E138" s="48" t="str">
        <f t="shared" si="211"/>
        <v>0801</v>
      </c>
      <c r="F138" s="47" t="s">
        <v>169</v>
      </c>
      <c r="G138" s="47"/>
      <c r="H138" s="49" t="s">
        <v>170</v>
      </c>
      <c r="I138" s="19"/>
      <c r="J138" s="19"/>
      <c r="K138" s="19"/>
      <c r="L138" s="19"/>
      <c r="M138" s="19"/>
      <c r="N138" s="19"/>
      <c r="O138" s="19">
        <f t="shared" si="250"/>
        <v>0</v>
      </c>
      <c r="P138" s="19">
        <f t="shared" si="251"/>
        <v>0</v>
      </c>
      <c r="Q138" s="19">
        <f t="shared" si="252"/>
        <v>0</v>
      </c>
      <c r="R138" s="19">
        <f t="shared" si="253"/>
        <v>0</v>
      </c>
      <c r="S138" s="19">
        <f t="shared" si="254"/>
        <v>0</v>
      </c>
      <c r="T138" s="19">
        <f t="shared" si="246"/>
        <v>0</v>
      </c>
      <c r="U138" s="19"/>
      <c r="V138" s="19"/>
      <c r="W138" s="19">
        <f t="shared" si="255"/>
        <v>0</v>
      </c>
      <c r="X138" s="19">
        <f t="shared" si="256"/>
        <v>0</v>
      </c>
      <c r="Y138" s="19">
        <f t="shared" si="257"/>
        <v>0</v>
      </c>
      <c r="Z138" s="19">
        <f t="shared" si="258"/>
        <v>3000</v>
      </c>
      <c r="AA138" s="19">
        <f t="shared" si="259"/>
        <v>0</v>
      </c>
      <c r="AB138" s="19">
        <f t="shared" si="260"/>
        <v>3000</v>
      </c>
      <c r="AC138" s="19">
        <f t="shared" si="261"/>
        <v>0</v>
      </c>
      <c r="AD138" s="19">
        <f t="shared" si="262"/>
        <v>0</v>
      </c>
      <c r="AE138" s="19">
        <f t="shared" si="263"/>
        <v>3000</v>
      </c>
      <c r="AF138" s="50">
        <f t="shared" si="264"/>
        <v>0</v>
      </c>
      <c r="AG138" s="50">
        <f t="shared" si="265"/>
        <v>0</v>
      </c>
      <c r="AH138" s="50">
        <f t="shared" si="266"/>
        <v>0</v>
      </c>
      <c r="AI138" s="50">
        <f t="shared" si="267"/>
        <v>0</v>
      </c>
      <c r="AJ138" s="50">
        <f t="shared" si="268"/>
        <v>0</v>
      </c>
      <c r="AK138" s="50">
        <f t="shared" si="269"/>
        <v>0</v>
      </c>
      <c r="AL138" s="50">
        <f t="shared" si="270"/>
        <v>0</v>
      </c>
      <c r="AM138" s="50">
        <f t="shared" si="271"/>
        <v>0</v>
      </c>
      <c r="AN138" s="50">
        <f t="shared" si="272"/>
        <v>0</v>
      </c>
      <c r="AO138" s="51">
        <f t="shared" si="273"/>
        <v>0</v>
      </c>
      <c r="AP138" s="51">
        <f t="shared" si="274"/>
        <v>0</v>
      </c>
      <c r="AQ138" s="51">
        <f t="shared" si="275"/>
        <v>0</v>
      </c>
      <c r="AR138" s="51">
        <f t="shared" si="276"/>
        <v>0</v>
      </c>
      <c r="AS138" s="51">
        <f t="shared" si="277"/>
        <v>0</v>
      </c>
      <c r="AT138" s="51">
        <f t="shared" si="278"/>
        <v>0</v>
      </c>
      <c r="AU138" s="51">
        <f t="shared" si="215"/>
        <v>0</v>
      </c>
      <c r="AV138" s="51">
        <f t="shared" si="216"/>
        <v>0</v>
      </c>
      <c r="AW138" s="51">
        <f t="shared" si="217"/>
        <v>3000</v>
      </c>
      <c r="AX138" s="51">
        <f t="shared" si="218"/>
        <v>3000</v>
      </c>
      <c r="AY138" s="51">
        <f t="shared" si="219"/>
        <v>3000</v>
      </c>
      <c r="AZ138" s="51">
        <f t="shared" si="279"/>
        <v>0</v>
      </c>
      <c r="BA138" s="52"/>
      <c r="BB138" s="25">
        <v>0</v>
      </c>
    </row>
    <row r="139" ht="31.5" hidden="1">
      <c r="B139" s="47" t="s">
        <v>159</v>
      </c>
      <c r="C139" s="47" t="s">
        <v>107</v>
      </c>
      <c r="D139" s="47" t="s">
        <v>46</v>
      </c>
      <c r="E139" s="48" t="str">
        <f t="shared" si="211"/>
        <v>0801</v>
      </c>
      <c r="F139" s="47" t="s">
        <v>171</v>
      </c>
      <c r="G139" s="47"/>
      <c r="H139" s="49" t="s">
        <v>172</v>
      </c>
      <c r="I139" s="19"/>
      <c r="J139" s="19"/>
      <c r="K139" s="19"/>
      <c r="L139" s="19"/>
      <c r="M139" s="19"/>
      <c r="N139" s="19"/>
      <c r="O139" s="19">
        <f t="shared" si="250"/>
        <v>0</v>
      </c>
      <c r="P139" s="19">
        <f t="shared" si="251"/>
        <v>0</v>
      </c>
      <c r="Q139" s="19">
        <f t="shared" si="252"/>
        <v>0</v>
      </c>
      <c r="R139" s="19">
        <f t="shared" si="253"/>
        <v>0</v>
      </c>
      <c r="S139" s="19">
        <f t="shared" si="254"/>
        <v>0</v>
      </c>
      <c r="T139" s="19">
        <f t="shared" si="246"/>
        <v>0</v>
      </c>
      <c r="U139" s="19"/>
      <c r="V139" s="19"/>
      <c r="W139" s="19">
        <f t="shared" si="255"/>
        <v>0</v>
      </c>
      <c r="X139" s="19">
        <f t="shared" si="256"/>
        <v>0</v>
      </c>
      <c r="Y139" s="19">
        <f t="shared" si="257"/>
        <v>0</v>
      </c>
      <c r="Z139" s="19">
        <f t="shared" si="258"/>
        <v>3000</v>
      </c>
      <c r="AA139" s="19">
        <f t="shared" si="259"/>
        <v>0</v>
      </c>
      <c r="AB139" s="19">
        <f t="shared" si="260"/>
        <v>3000</v>
      </c>
      <c r="AC139" s="19">
        <f t="shared" si="261"/>
        <v>0</v>
      </c>
      <c r="AD139" s="19">
        <f t="shared" si="262"/>
        <v>0</v>
      </c>
      <c r="AE139" s="19">
        <f t="shared" si="263"/>
        <v>3000</v>
      </c>
      <c r="AF139" s="50">
        <f t="shared" si="264"/>
        <v>0</v>
      </c>
      <c r="AG139" s="50">
        <f t="shared" si="265"/>
        <v>0</v>
      </c>
      <c r="AH139" s="50">
        <f t="shared" si="266"/>
        <v>0</v>
      </c>
      <c r="AI139" s="50">
        <f t="shared" si="267"/>
        <v>0</v>
      </c>
      <c r="AJ139" s="50">
        <f t="shared" si="268"/>
        <v>0</v>
      </c>
      <c r="AK139" s="50">
        <f t="shared" si="269"/>
        <v>0</v>
      </c>
      <c r="AL139" s="50">
        <f t="shared" si="270"/>
        <v>0</v>
      </c>
      <c r="AM139" s="50">
        <f t="shared" si="271"/>
        <v>0</v>
      </c>
      <c r="AN139" s="50">
        <f t="shared" si="272"/>
        <v>0</v>
      </c>
      <c r="AO139" s="15">
        <f t="shared" si="273"/>
        <v>0</v>
      </c>
      <c r="AP139" s="51">
        <f t="shared" si="274"/>
        <v>0</v>
      </c>
      <c r="AQ139" s="51">
        <f t="shared" si="275"/>
        <v>0</v>
      </c>
      <c r="AR139" s="51">
        <f t="shared" si="276"/>
        <v>0</v>
      </c>
      <c r="AS139" s="51">
        <f t="shared" si="277"/>
        <v>0</v>
      </c>
      <c r="AT139" s="51">
        <f t="shared" si="278"/>
        <v>0</v>
      </c>
      <c r="AU139" s="51">
        <f t="shared" si="215"/>
        <v>0</v>
      </c>
      <c r="AV139" s="51">
        <f t="shared" si="216"/>
        <v>0</v>
      </c>
      <c r="AW139" s="51">
        <f t="shared" si="217"/>
        <v>3000</v>
      </c>
      <c r="AX139" s="51">
        <f t="shared" si="218"/>
        <v>3000</v>
      </c>
      <c r="AY139" s="51">
        <f t="shared" si="219"/>
        <v>3000</v>
      </c>
      <c r="AZ139" s="51">
        <f t="shared" si="279"/>
        <v>0</v>
      </c>
      <c r="BA139" s="52"/>
      <c r="BB139" s="25">
        <v>0</v>
      </c>
    </row>
    <row r="140" ht="31.5" hidden="1">
      <c r="B140" s="47" t="s">
        <v>159</v>
      </c>
      <c r="C140" s="47" t="s">
        <v>107</v>
      </c>
      <c r="D140" s="47" t="s">
        <v>46</v>
      </c>
      <c r="E140" s="48" t="str">
        <f t="shared" si="211"/>
        <v>0801</v>
      </c>
      <c r="F140" s="47" t="s">
        <v>171</v>
      </c>
      <c r="G140" s="47" t="s">
        <v>58</v>
      </c>
      <c r="H140" s="49" t="s">
        <v>59</v>
      </c>
      <c r="I140" s="19"/>
      <c r="J140" s="19"/>
      <c r="K140" s="19"/>
      <c r="L140" s="19"/>
      <c r="M140" s="19"/>
      <c r="N140" s="19"/>
      <c r="O140" s="19">
        <v>0</v>
      </c>
      <c r="P140" s="19">
        <v>0</v>
      </c>
      <c r="Q140" s="19">
        <v>0</v>
      </c>
      <c r="R140" s="19">
        <v>0</v>
      </c>
      <c r="S140" s="19">
        <f>3000-3000</f>
        <v>0</v>
      </c>
      <c r="T140" s="19">
        <f t="shared" si="246"/>
        <v>0</v>
      </c>
      <c r="U140" s="19"/>
      <c r="V140" s="19"/>
      <c r="W140" s="19"/>
      <c r="X140" s="19"/>
      <c r="Y140" s="19"/>
      <c r="Z140" s="19">
        <v>3000</v>
      </c>
      <c r="AA140" s="19"/>
      <c r="AB140" s="19">
        <v>3000</v>
      </c>
      <c r="AC140" s="19"/>
      <c r="AD140" s="19"/>
      <c r="AE140" s="19">
        <v>3000</v>
      </c>
      <c r="AF140" s="50">
        <v>0</v>
      </c>
      <c r="AG140" s="50"/>
      <c r="AH140" s="50">
        <v>0</v>
      </c>
      <c r="AI140" s="50">
        <v>0</v>
      </c>
      <c r="AJ140" s="50">
        <v>0</v>
      </c>
      <c r="AK140" s="50">
        <v>0</v>
      </c>
      <c r="AL140" s="50">
        <v>0</v>
      </c>
      <c r="AM140" s="50">
        <v>0</v>
      </c>
      <c r="AN140" s="50">
        <v>0</v>
      </c>
      <c r="AO140" s="51">
        <v>0</v>
      </c>
      <c r="AP140" s="51">
        <v>0</v>
      </c>
      <c r="AQ140" s="51">
        <v>0</v>
      </c>
      <c r="AR140" s="51">
        <v>0</v>
      </c>
      <c r="AS140" s="51">
        <v>0</v>
      </c>
      <c r="AT140" s="51">
        <v>0</v>
      </c>
      <c r="AU140" s="51">
        <f t="shared" si="215"/>
        <v>0</v>
      </c>
      <c r="AV140" s="51">
        <f t="shared" si="216"/>
        <v>0</v>
      </c>
      <c r="AW140" s="51">
        <f t="shared" si="217"/>
        <v>3000</v>
      </c>
      <c r="AX140" s="51">
        <f t="shared" si="218"/>
        <v>3000</v>
      </c>
      <c r="AY140" s="51">
        <f t="shared" si="219"/>
        <v>3000</v>
      </c>
      <c r="AZ140" s="51"/>
      <c r="BA140" s="52"/>
      <c r="BB140" s="25">
        <v>0</v>
      </c>
    </row>
    <row r="141" s="30" customFormat="1" ht="31.5">
      <c r="B141" s="31" t="s">
        <v>173</v>
      </c>
      <c r="C141" s="31"/>
      <c r="D141" s="31"/>
      <c r="E141" s="32" t="str">
        <f t="shared" si="211"/>
        <v/>
      </c>
      <c r="F141" s="31"/>
      <c r="G141" s="32"/>
      <c r="H141" s="33" t="s">
        <v>174</v>
      </c>
      <c r="I141" s="34">
        <f>I223+I142+I148+I187</f>
        <v>602239</v>
      </c>
      <c r="J141" s="34">
        <f>J223+J142+J148+J187</f>
        <v>507149.89999999997</v>
      </c>
      <c r="K141" s="34">
        <f>K223+K142+K148+K187</f>
        <v>402185.09999999998</v>
      </c>
      <c r="L141" s="34">
        <f>L223+L142+L148+L187</f>
        <v>-3043.6999999999998</v>
      </c>
      <c r="M141" s="34">
        <f>M223+M142+M148+M187</f>
        <v>-3652.5</v>
      </c>
      <c r="N141" s="34">
        <f>N223+N142+N148+N187</f>
        <v>-3652.5</v>
      </c>
      <c r="O141" s="34">
        <f>O223+O142+O148+O187</f>
        <v>-1290.962</v>
      </c>
      <c r="P141" s="34">
        <f>P223+P142+P148+P187</f>
        <v>-1702.7999999999993</v>
      </c>
      <c r="Q141" s="34">
        <f>Q223+Q142+Q148+Q187</f>
        <v>-190</v>
      </c>
      <c r="R141" s="34">
        <f>R223+R142+R148+R187</f>
        <v>22728.900000000001</v>
      </c>
      <c r="S141" s="34">
        <f>S223+S142+S148+S187</f>
        <v>207233.39947000003</v>
      </c>
      <c r="T141" s="34">
        <f t="shared" si="246"/>
        <v>825973.83747000003</v>
      </c>
      <c r="U141" s="34">
        <f t="shared" si="213"/>
        <v>503497.39999999997</v>
      </c>
      <c r="V141" s="34">
        <f t="shared" si="214"/>
        <v>398532.59999999998</v>
      </c>
      <c r="W141" s="34">
        <f>W223+W142+W148+W187</f>
        <v>31860.900000000001</v>
      </c>
      <c r="X141" s="34">
        <f>X223+X142+X148+X187</f>
        <v>0</v>
      </c>
      <c r="Y141" s="34">
        <f>Y223+Y142+Y148+Y187</f>
        <v>0</v>
      </c>
      <c r="Z141" s="34">
        <f>Z223+Z142+Z148+Z187</f>
        <v>175372.49947000004</v>
      </c>
      <c r="AA141" s="34">
        <f>AA223+AA142+AA148+AA187</f>
        <v>58602.600000000006</v>
      </c>
      <c r="AB141" s="34">
        <f>AB223+AB142+AB148+AB187</f>
        <v>40000</v>
      </c>
      <c r="AC141" s="34">
        <f>AC223+AC142+AC148+AC187</f>
        <v>91883.799999999988</v>
      </c>
      <c r="AD141" s="34">
        <f>AD223+AD142+AD148+AD187</f>
        <v>0</v>
      </c>
      <c r="AE141" s="34">
        <f>AE223+AE142+AE148+AE187</f>
        <v>40000</v>
      </c>
      <c r="AF141" s="35">
        <f>AF223+AF142+AF148+AF187</f>
        <v>921485.33401000011</v>
      </c>
      <c r="AG141" s="35">
        <f>AG223+AG142+AG148+AG187</f>
        <v>0</v>
      </c>
      <c r="AH141" s="35">
        <f>AH223+AH142+AH148+AH187</f>
        <v>199515.76941000001</v>
      </c>
      <c r="AI141" s="35">
        <f>AI223+AI142+AI148+AI187</f>
        <v>0</v>
      </c>
      <c r="AJ141" s="35">
        <f>AJ223+AJ142+AJ148+AJ187</f>
        <v>0</v>
      </c>
      <c r="AK141" s="35">
        <f>AK223+AK142+AK148+AK187</f>
        <v>0</v>
      </c>
      <c r="AL141" s="35">
        <f>AL223+AL142+AL148+AL187</f>
        <v>860927.73635999998</v>
      </c>
      <c r="AM141" s="35">
        <f>AM223+AM142+AM148+AM187</f>
        <v>190486.76634999999</v>
      </c>
      <c r="AN141" s="35">
        <f>AN223+AN142+AN148+AN187</f>
        <v>0</v>
      </c>
      <c r="AO141" s="54">
        <f>AO223+AO142+AO148+AO187</f>
        <v>514161.98558000004</v>
      </c>
      <c r="AP141" s="36">
        <f>AP223+AP142+AP148+AP187</f>
        <v>941327.41821000003</v>
      </c>
      <c r="AQ141" s="36">
        <f>AQ223+AQ142+AQ148+AQ187</f>
        <v>-1290.962</v>
      </c>
      <c r="AR141" s="36">
        <f>AR223+AR142+AR148+AR187</f>
        <v>0</v>
      </c>
      <c r="AS141" s="36">
        <f>AS223+AS142+AS148+AS187</f>
        <v>0</v>
      </c>
      <c r="AT141" s="36">
        <f>AT223+AT142+AT148+AT187</f>
        <v>0</v>
      </c>
      <c r="AU141" s="36">
        <f t="shared" si="215"/>
        <v>940036.45620999997</v>
      </c>
      <c r="AV141" s="36">
        <f t="shared" si="216"/>
        <v>-114062.61873999995</v>
      </c>
      <c r="AW141" s="36">
        <f t="shared" si="217"/>
        <v>1033207.2369400001</v>
      </c>
      <c r="AX141" s="36">
        <f t="shared" si="218"/>
        <v>602100</v>
      </c>
      <c r="AY141" s="36">
        <f t="shared" si="219"/>
        <v>530416.39999999991</v>
      </c>
      <c r="AZ141" s="36">
        <f>AZ223+AZ142+AZ148+AZ187</f>
        <v>0</v>
      </c>
      <c r="BA141" s="37">
        <f t="shared" si="220"/>
        <v>93.428262456823546</v>
      </c>
      <c r="BB141" s="25"/>
    </row>
    <row r="142" s="30" customFormat="1" ht="31.5">
      <c r="B142" s="31" t="s">
        <v>173</v>
      </c>
      <c r="C142" s="31" t="s">
        <v>98</v>
      </c>
      <c r="D142" s="31"/>
      <c r="E142" s="32" t="str">
        <f t="shared" si="211"/>
        <v>03</v>
      </c>
      <c r="F142" s="31"/>
      <c r="G142" s="32"/>
      <c r="H142" s="33" t="s">
        <v>175</v>
      </c>
      <c r="I142" s="34">
        <f t="shared" ref="I142:I146" si="280">I143</f>
        <v>9.5</v>
      </c>
      <c r="J142" s="34">
        <f t="shared" ref="J142:J146" si="281">J143</f>
        <v>9.5</v>
      </c>
      <c r="K142" s="34">
        <f t="shared" ref="K142:K146" si="282">K143</f>
        <v>9.5</v>
      </c>
      <c r="L142" s="34">
        <f t="shared" ref="L142:L146" si="283">L143</f>
        <v>0</v>
      </c>
      <c r="M142" s="34">
        <f t="shared" ref="M142:M146" si="284">M143</f>
        <v>0</v>
      </c>
      <c r="N142" s="34">
        <f t="shared" ref="N142:N146" si="285">N143</f>
        <v>0</v>
      </c>
      <c r="O142" s="34">
        <f t="shared" ref="O142:O146" si="286">O143</f>
        <v>0</v>
      </c>
      <c r="P142" s="34">
        <f t="shared" ref="P142:P146" si="287">P143</f>
        <v>0</v>
      </c>
      <c r="Q142" s="34">
        <f t="shared" ref="Q142:Q146" si="288">Q143</f>
        <v>0</v>
      </c>
      <c r="R142" s="34">
        <f t="shared" ref="R142:R146" si="289">R143</f>
        <v>0</v>
      </c>
      <c r="S142" s="34">
        <f t="shared" ref="S142:S146" si="290">S143</f>
        <v>0</v>
      </c>
      <c r="T142" s="34">
        <f t="shared" si="246"/>
        <v>9.5</v>
      </c>
      <c r="U142" s="34">
        <f t="shared" si="213"/>
        <v>9.5</v>
      </c>
      <c r="V142" s="34">
        <f t="shared" si="214"/>
        <v>9.5</v>
      </c>
      <c r="W142" s="34">
        <f t="shared" ref="W142:W146" si="291">W143</f>
        <v>0</v>
      </c>
      <c r="X142" s="34">
        <f t="shared" ref="X142:X146" si="292">X143</f>
        <v>0</v>
      </c>
      <c r="Y142" s="34">
        <f t="shared" ref="Y142:Y146" si="293">Y143</f>
        <v>0</v>
      </c>
      <c r="Z142" s="34">
        <f t="shared" ref="Z142:Z146" si="294">Z143</f>
        <v>0</v>
      </c>
      <c r="AA142" s="34">
        <f t="shared" ref="AA142:AA146" si="295">AA143</f>
        <v>0</v>
      </c>
      <c r="AB142" s="34">
        <f t="shared" ref="AB142:AB146" si="296">AB143</f>
        <v>0</v>
      </c>
      <c r="AC142" s="34">
        <f t="shared" ref="AC142:AC146" si="297">AC143</f>
        <v>0</v>
      </c>
      <c r="AD142" s="34">
        <f t="shared" ref="AD142:AD146" si="298">AD143</f>
        <v>0</v>
      </c>
      <c r="AE142" s="34">
        <f t="shared" ref="AE142:AE146" si="299">AE143</f>
        <v>0</v>
      </c>
      <c r="AF142" s="35">
        <f t="shared" ref="AF142:AF146" si="300">AF143</f>
        <v>9.5</v>
      </c>
      <c r="AG142" s="35">
        <f t="shared" ref="AG142:AG146" si="301">AG143</f>
        <v>0</v>
      </c>
      <c r="AH142" s="35">
        <f t="shared" ref="AH142:AH146" si="302">AH143</f>
        <v>9.5</v>
      </c>
      <c r="AI142" s="35">
        <f t="shared" ref="AI142:AI146" si="303">AI143</f>
        <v>0</v>
      </c>
      <c r="AJ142" s="35">
        <f t="shared" ref="AJ142:AJ146" si="304">AJ143</f>
        <v>0</v>
      </c>
      <c r="AK142" s="35">
        <f t="shared" ref="AK142:AK146" si="305">AK143</f>
        <v>0</v>
      </c>
      <c r="AL142" s="35">
        <f t="shared" ref="AL142:AL146" si="306">AL143</f>
        <v>9.5</v>
      </c>
      <c r="AM142" s="35">
        <f t="shared" ref="AM142:AM146" si="307">AM143</f>
        <v>9.5</v>
      </c>
      <c r="AN142" s="35">
        <f t="shared" ref="AN142:AN146" si="308">AN143</f>
        <v>0</v>
      </c>
      <c r="AO142" s="36">
        <f t="shared" ref="AO142:AO146" si="309">AO143</f>
        <v>9.5</v>
      </c>
      <c r="AP142" s="36">
        <f t="shared" ref="AP142:AP146" si="310">AP143</f>
        <v>9.5</v>
      </c>
      <c r="AQ142" s="36">
        <f t="shared" ref="AQ142:AQ146" si="311">AQ143</f>
        <v>0</v>
      </c>
      <c r="AR142" s="36">
        <f t="shared" ref="AR142:AR146" si="312">AR143</f>
        <v>0</v>
      </c>
      <c r="AS142" s="36">
        <f t="shared" ref="AS142:AS146" si="313">AS143</f>
        <v>0</v>
      </c>
      <c r="AT142" s="36">
        <f t="shared" ref="AT142:AT146" si="314">AT143</f>
        <v>0</v>
      </c>
      <c r="AU142" s="36">
        <f t="shared" si="215"/>
        <v>9.5</v>
      </c>
      <c r="AV142" s="36">
        <f t="shared" si="216"/>
        <v>0</v>
      </c>
      <c r="AW142" s="36">
        <f t="shared" si="217"/>
        <v>9.5</v>
      </c>
      <c r="AX142" s="36">
        <f t="shared" si="218"/>
        <v>9.5</v>
      </c>
      <c r="AY142" s="36">
        <f t="shared" si="219"/>
        <v>9.5</v>
      </c>
      <c r="AZ142" s="36">
        <f t="shared" ref="AZ142:AZ146" si="315">AZ143</f>
        <v>0</v>
      </c>
      <c r="BA142" s="37">
        <f t="shared" si="220"/>
        <v>100</v>
      </c>
      <c r="BB142" s="25"/>
    </row>
    <row r="143" s="39" customFormat="1" ht="31.5">
      <c r="B143" s="40" t="s">
        <v>173</v>
      </c>
      <c r="C143" s="40" t="s">
        <v>98</v>
      </c>
      <c r="D143" s="40" t="s">
        <v>176</v>
      </c>
      <c r="E143" s="38" t="str">
        <f t="shared" si="211"/>
        <v>0314</v>
      </c>
      <c r="F143" s="40"/>
      <c r="G143" s="38"/>
      <c r="H143" s="41" t="s">
        <v>177</v>
      </c>
      <c r="I143" s="42">
        <f t="shared" si="280"/>
        <v>9.5</v>
      </c>
      <c r="J143" s="42">
        <f t="shared" si="281"/>
        <v>9.5</v>
      </c>
      <c r="K143" s="42">
        <f t="shared" si="282"/>
        <v>9.5</v>
      </c>
      <c r="L143" s="42">
        <f t="shared" si="283"/>
        <v>0</v>
      </c>
      <c r="M143" s="42">
        <f t="shared" si="284"/>
        <v>0</v>
      </c>
      <c r="N143" s="42">
        <f t="shared" si="285"/>
        <v>0</v>
      </c>
      <c r="O143" s="42">
        <f t="shared" si="286"/>
        <v>0</v>
      </c>
      <c r="P143" s="42">
        <f t="shared" si="287"/>
        <v>0</v>
      </c>
      <c r="Q143" s="42">
        <f t="shared" si="288"/>
        <v>0</v>
      </c>
      <c r="R143" s="42">
        <f t="shared" si="289"/>
        <v>0</v>
      </c>
      <c r="S143" s="42">
        <f t="shared" si="290"/>
        <v>0</v>
      </c>
      <c r="T143" s="42">
        <f t="shared" si="246"/>
        <v>9.5</v>
      </c>
      <c r="U143" s="42">
        <f t="shared" si="213"/>
        <v>9.5</v>
      </c>
      <c r="V143" s="42">
        <f t="shared" si="214"/>
        <v>9.5</v>
      </c>
      <c r="W143" s="42">
        <f t="shared" si="291"/>
        <v>0</v>
      </c>
      <c r="X143" s="42">
        <f t="shared" si="292"/>
        <v>0</v>
      </c>
      <c r="Y143" s="42">
        <f t="shared" si="293"/>
        <v>0</v>
      </c>
      <c r="Z143" s="42">
        <f t="shared" si="294"/>
        <v>0</v>
      </c>
      <c r="AA143" s="42">
        <f t="shared" si="295"/>
        <v>0</v>
      </c>
      <c r="AB143" s="42">
        <f t="shared" si="296"/>
        <v>0</v>
      </c>
      <c r="AC143" s="42">
        <f t="shared" si="297"/>
        <v>0</v>
      </c>
      <c r="AD143" s="42">
        <f t="shared" si="298"/>
        <v>0</v>
      </c>
      <c r="AE143" s="42">
        <f t="shared" si="299"/>
        <v>0</v>
      </c>
      <c r="AF143" s="43">
        <f t="shared" si="300"/>
        <v>9.5</v>
      </c>
      <c r="AG143" s="43">
        <f t="shared" si="301"/>
        <v>0</v>
      </c>
      <c r="AH143" s="43">
        <f t="shared" si="302"/>
        <v>9.5</v>
      </c>
      <c r="AI143" s="43">
        <f t="shared" si="303"/>
        <v>0</v>
      </c>
      <c r="AJ143" s="43">
        <f t="shared" si="304"/>
        <v>0</v>
      </c>
      <c r="AK143" s="43">
        <f t="shared" si="305"/>
        <v>0</v>
      </c>
      <c r="AL143" s="43">
        <f t="shared" si="306"/>
        <v>9.5</v>
      </c>
      <c r="AM143" s="43">
        <f t="shared" si="307"/>
        <v>9.5</v>
      </c>
      <c r="AN143" s="43">
        <f t="shared" si="308"/>
        <v>0</v>
      </c>
      <c r="AO143" s="44">
        <f t="shared" si="309"/>
        <v>9.5</v>
      </c>
      <c r="AP143" s="45">
        <f t="shared" si="310"/>
        <v>9.5</v>
      </c>
      <c r="AQ143" s="45">
        <f t="shared" si="311"/>
        <v>0</v>
      </c>
      <c r="AR143" s="45">
        <f t="shared" si="312"/>
        <v>0</v>
      </c>
      <c r="AS143" s="45">
        <f t="shared" si="313"/>
        <v>0</v>
      </c>
      <c r="AT143" s="45">
        <f t="shared" si="314"/>
        <v>0</v>
      </c>
      <c r="AU143" s="45">
        <f t="shared" si="215"/>
        <v>9.5</v>
      </c>
      <c r="AV143" s="45">
        <f t="shared" si="216"/>
        <v>0</v>
      </c>
      <c r="AW143" s="45">
        <f t="shared" si="217"/>
        <v>9.5</v>
      </c>
      <c r="AX143" s="45">
        <f t="shared" si="218"/>
        <v>9.5</v>
      </c>
      <c r="AY143" s="45">
        <f t="shared" si="219"/>
        <v>9.5</v>
      </c>
      <c r="AZ143" s="45">
        <f t="shared" si="315"/>
        <v>0</v>
      </c>
      <c r="BA143" s="46">
        <f t="shared" si="220"/>
        <v>100</v>
      </c>
      <c r="BB143" s="25"/>
    </row>
    <row r="144" ht="31.5">
      <c r="B144" s="47" t="s">
        <v>173</v>
      </c>
      <c r="C144" s="47" t="s">
        <v>98</v>
      </c>
      <c r="D144" s="47" t="s">
        <v>176</v>
      </c>
      <c r="E144" s="48" t="str">
        <f t="shared" si="211"/>
        <v>0314</v>
      </c>
      <c r="F144" s="47" t="s">
        <v>76</v>
      </c>
      <c r="G144" s="48"/>
      <c r="H144" s="49" t="s">
        <v>77</v>
      </c>
      <c r="I144" s="19">
        <f t="shared" si="280"/>
        <v>9.5</v>
      </c>
      <c r="J144" s="19">
        <f t="shared" si="281"/>
        <v>9.5</v>
      </c>
      <c r="K144" s="19">
        <f t="shared" si="282"/>
        <v>9.5</v>
      </c>
      <c r="L144" s="19">
        <f t="shared" si="283"/>
        <v>0</v>
      </c>
      <c r="M144" s="19">
        <f t="shared" si="284"/>
        <v>0</v>
      </c>
      <c r="N144" s="19">
        <f t="shared" si="285"/>
        <v>0</v>
      </c>
      <c r="O144" s="19">
        <f t="shared" si="286"/>
        <v>0</v>
      </c>
      <c r="P144" s="19">
        <f t="shared" si="287"/>
        <v>0</v>
      </c>
      <c r="Q144" s="19">
        <f t="shared" si="288"/>
        <v>0</v>
      </c>
      <c r="R144" s="19">
        <f t="shared" si="289"/>
        <v>0</v>
      </c>
      <c r="S144" s="19">
        <f t="shared" si="290"/>
        <v>0</v>
      </c>
      <c r="T144" s="19">
        <f t="shared" si="246"/>
        <v>9.5</v>
      </c>
      <c r="U144" s="19">
        <f t="shared" si="213"/>
        <v>9.5</v>
      </c>
      <c r="V144" s="19">
        <f t="shared" si="214"/>
        <v>9.5</v>
      </c>
      <c r="W144" s="19">
        <f t="shared" si="291"/>
        <v>0</v>
      </c>
      <c r="X144" s="19">
        <f t="shared" si="292"/>
        <v>0</v>
      </c>
      <c r="Y144" s="19">
        <f t="shared" si="293"/>
        <v>0</v>
      </c>
      <c r="Z144" s="19">
        <f t="shared" si="294"/>
        <v>0</v>
      </c>
      <c r="AA144" s="19">
        <f t="shared" si="295"/>
        <v>0</v>
      </c>
      <c r="AB144" s="19">
        <f t="shared" si="296"/>
        <v>0</v>
      </c>
      <c r="AC144" s="19">
        <f t="shared" si="297"/>
        <v>0</v>
      </c>
      <c r="AD144" s="19">
        <f t="shared" si="298"/>
        <v>0</v>
      </c>
      <c r="AE144" s="19">
        <f t="shared" si="299"/>
        <v>0</v>
      </c>
      <c r="AF144" s="50">
        <f t="shared" si="300"/>
        <v>9.5</v>
      </c>
      <c r="AG144" s="50">
        <f t="shared" si="301"/>
        <v>0</v>
      </c>
      <c r="AH144" s="50">
        <f t="shared" si="302"/>
        <v>9.5</v>
      </c>
      <c r="AI144" s="50">
        <f t="shared" si="303"/>
        <v>0</v>
      </c>
      <c r="AJ144" s="50">
        <f t="shared" si="304"/>
        <v>0</v>
      </c>
      <c r="AK144" s="50">
        <f t="shared" si="305"/>
        <v>0</v>
      </c>
      <c r="AL144" s="50">
        <f t="shared" si="306"/>
        <v>9.5</v>
      </c>
      <c r="AM144" s="50">
        <f t="shared" si="307"/>
        <v>9.5</v>
      </c>
      <c r="AN144" s="50">
        <f t="shared" si="308"/>
        <v>0</v>
      </c>
      <c r="AO144" s="51">
        <f t="shared" si="309"/>
        <v>9.5</v>
      </c>
      <c r="AP144" s="51">
        <f t="shared" si="310"/>
        <v>9.5</v>
      </c>
      <c r="AQ144" s="51">
        <f t="shared" si="311"/>
        <v>0</v>
      </c>
      <c r="AR144" s="51">
        <f t="shared" si="312"/>
        <v>0</v>
      </c>
      <c r="AS144" s="51">
        <f t="shared" si="313"/>
        <v>0</v>
      </c>
      <c r="AT144" s="51">
        <f t="shared" si="314"/>
        <v>0</v>
      </c>
      <c r="AU144" s="51">
        <f t="shared" si="215"/>
        <v>9.5</v>
      </c>
      <c r="AV144" s="51">
        <f t="shared" si="216"/>
        <v>0</v>
      </c>
      <c r="AW144" s="51">
        <f t="shared" si="217"/>
        <v>9.5</v>
      </c>
      <c r="AX144" s="51">
        <f t="shared" si="218"/>
        <v>9.5</v>
      </c>
      <c r="AY144" s="51">
        <f t="shared" si="219"/>
        <v>9.5</v>
      </c>
      <c r="AZ144" s="51">
        <f t="shared" si="315"/>
        <v>0</v>
      </c>
      <c r="BA144" s="52">
        <f t="shared" si="220"/>
        <v>100</v>
      </c>
      <c r="BB144" s="25"/>
    </row>
    <row r="145">
      <c r="B145" s="47" t="s">
        <v>173</v>
      </c>
      <c r="C145" s="47" t="s">
        <v>98</v>
      </c>
      <c r="D145" s="47" t="s">
        <v>176</v>
      </c>
      <c r="E145" s="48" t="str">
        <f t="shared" si="211"/>
        <v>0314</v>
      </c>
      <c r="F145" s="47" t="s">
        <v>78</v>
      </c>
      <c r="G145" s="48"/>
      <c r="H145" s="49" t="s">
        <v>79</v>
      </c>
      <c r="I145" s="19">
        <f t="shared" si="280"/>
        <v>9.5</v>
      </c>
      <c r="J145" s="19">
        <f t="shared" si="281"/>
        <v>9.5</v>
      </c>
      <c r="K145" s="19">
        <f t="shared" si="282"/>
        <v>9.5</v>
      </c>
      <c r="L145" s="19">
        <f t="shared" si="283"/>
        <v>0</v>
      </c>
      <c r="M145" s="19">
        <f t="shared" si="284"/>
        <v>0</v>
      </c>
      <c r="N145" s="19">
        <f t="shared" si="285"/>
        <v>0</v>
      </c>
      <c r="O145" s="19">
        <f t="shared" si="286"/>
        <v>0</v>
      </c>
      <c r="P145" s="19">
        <f t="shared" si="287"/>
        <v>0</v>
      </c>
      <c r="Q145" s="19">
        <f t="shared" si="288"/>
        <v>0</v>
      </c>
      <c r="R145" s="19">
        <f t="shared" si="289"/>
        <v>0</v>
      </c>
      <c r="S145" s="19">
        <f t="shared" si="290"/>
        <v>0</v>
      </c>
      <c r="T145" s="19">
        <f t="shared" si="246"/>
        <v>9.5</v>
      </c>
      <c r="U145" s="19">
        <f t="shared" si="213"/>
        <v>9.5</v>
      </c>
      <c r="V145" s="19">
        <f t="shared" si="214"/>
        <v>9.5</v>
      </c>
      <c r="W145" s="19">
        <f t="shared" si="291"/>
        <v>0</v>
      </c>
      <c r="X145" s="19">
        <f t="shared" si="292"/>
        <v>0</v>
      </c>
      <c r="Y145" s="19">
        <f t="shared" si="293"/>
        <v>0</v>
      </c>
      <c r="Z145" s="19">
        <f t="shared" si="294"/>
        <v>0</v>
      </c>
      <c r="AA145" s="19">
        <f t="shared" si="295"/>
        <v>0</v>
      </c>
      <c r="AB145" s="19">
        <f t="shared" si="296"/>
        <v>0</v>
      </c>
      <c r="AC145" s="19">
        <f t="shared" si="297"/>
        <v>0</v>
      </c>
      <c r="AD145" s="19">
        <f t="shared" si="298"/>
        <v>0</v>
      </c>
      <c r="AE145" s="19">
        <f t="shared" si="299"/>
        <v>0</v>
      </c>
      <c r="AF145" s="50">
        <f t="shared" si="300"/>
        <v>9.5</v>
      </c>
      <c r="AG145" s="50">
        <f t="shared" si="301"/>
        <v>0</v>
      </c>
      <c r="AH145" s="50">
        <f t="shared" si="302"/>
        <v>9.5</v>
      </c>
      <c r="AI145" s="50">
        <f t="shared" si="303"/>
        <v>0</v>
      </c>
      <c r="AJ145" s="50">
        <f t="shared" si="304"/>
        <v>0</v>
      </c>
      <c r="AK145" s="50">
        <f t="shared" si="305"/>
        <v>0</v>
      </c>
      <c r="AL145" s="50">
        <f t="shared" si="306"/>
        <v>9.5</v>
      </c>
      <c r="AM145" s="50">
        <f t="shared" si="307"/>
        <v>9.5</v>
      </c>
      <c r="AN145" s="50">
        <f t="shared" si="308"/>
        <v>0</v>
      </c>
      <c r="AO145" s="15">
        <f t="shared" si="309"/>
        <v>9.5</v>
      </c>
      <c r="AP145" s="51">
        <f t="shared" si="310"/>
        <v>9.5</v>
      </c>
      <c r="AQ145" s="51">
        <f t="shared" si="311"/>
        <v>0</v>
      </c>
      <c r="AR145" s="51">
        <f t="shared" si="312"/>
        <v>0</v>
      </c>
      <c r="AS145" s="51">
        <f t="shared" si="313"/>
        <v>0</v>
      </c>
      <c r="AT145" s="51">
        <f t="shared" si="314"/>
        <v>0</v>
      </c>
      <c r="AU145" s="51">
        <f t="shared" si="215"/>
        <v>9.5</v>
      </c>
      <c r="AV145" s="51">
        <f t="shared" si="216"/>
        <v>0</v>
      </c>
      <c r="AW145" s="51">
        <f t="shared" si="217"/>
        <v>9.5</v>
      </c>
      <c r="AX145" s="51">
        <f t="shared" si="218"/>
        <v>9.5</v>
      </c>
      <c r="AY145" s="51">
        <f t="shared" si="219"/>
        <v>9.5</v>
      </c>
      <c r="AZ145" s="51">
        <f t="shared" si="315"/>
        <v>0</v>
      </c>
      <c r="BA145" s="52">
        <f t="shared" si="220"/>
        <v>100</v>
      </c>
      <c r="BB145" s="25"/>
    </row>
    <row r="146" ht="31.5">
      <c r="B146" s="47" t="s">
        <v>173</v>
      </c>
      <c r="C146" s="47" t="s">
        <v>98</v>
      </c>
      <c r="D146" s="47" t="s">
        <v>176</v>
      </c>
      <c r="E146" s="48" t="str">
        <f t="shared" si="211"/>
        <v>0314</v>
      </c>
      <c r="F146" s="47" t="s">
        <v>178</v>
      </c>
      <c r="G146" s="48"/>
      <c r="H146" s="49" t="s">
        <v>179</v>
      </c>
      <c r="I146" s="19">
        <f t="shared" si="280"/>
        <v>9.5</v>
      </c>
      <c r="J146" s="19">
        <f t="shared" si="281"/>
        <v>9.5</v>
      </c>
      <c r="K146" s="19">
        <f t="shared" si="282"/>
        <v>9.5</v>
      </c>
      <c r="L146" s="19">
        <f t="shared" si="283"/>
        <v>0</v>
      </c>
      <c r="M146" s="19">
        <f t="shared" si="284"/>
        <v>0</v>
      </c>
      <c r="N146" s="19">
        <f t="shared" si="285"/>
        <v>0</v>
      </c>
      <c r="O146" s="19">
        <f t="shared" si="286"/>
        <v>0</v>
      </c>
      <c r="P146" s="19">
        <f t="shared" si="287"/>
        <v>0</v>
      </c>
      <c r="Q146" s="19">
        <f t="shared" si="288"/>
        <v>0</v>
      </c>
      <c r="R146" s="19">
        <f t="shared" si="289"/>
        <v>0</v>
      </c>
      <c r="S146" s="19">
        <f t="shared" si="290"/>
        <v>0</v>
      </c>
      <c r="T146" s="19">
        <f t="shared" si="246"/>
        <v>9.5</v>
      </c>
      <c r="U146" s="19">
        <f t="shared" si="213"/>
        <v>9.5</v>
      </c>
      <c r="V146" s="19">
        <f t="shared" si="214"/>
        <v>9.5</v>
      </c>
      <c r="W146" s="19">
        <f t="shared" si="291"/>
        <v>0</v>
      </c>
      <c r="X146" s="19">
        <f t="shared" si="292"/>
        <v>0</v>
      </c>
      <c r="Y146" s="19">
        <f t="shared" si="293"/>
        <v>0</v>
      </c>
      <c r="Z146" s="19">
        <f t="shared" si="294"/>
        <v>0</v>
      </c>
      <c r="AA146" s="19">
        <f t="shared" si="295"/>
        <v>0</v>
      </c>
      <c r="AB146" s="19">
        <f t="shared" si="296"/>
        <v>0</v>
      </c>
      <c r="AC146" s="19">
        <f t="shared" si="297"/>
        <v>0</v>
      </c>
      <c r="AD146" s="19">
        <f t="shared" si="298"/>
        <v>0</v>
      </c>
      <c r="AE146" s="19">
        <f t="shared" si="299"/>
        <v>0</v>
      </c>
      <c r="AF146" s="50">
        <f t="shared" si="300"/>
        <v>9.5</v>
      </c>
      <c r="AG146" s="50">
        <f t="shared" si="301"/>
        <v>0</v>
      </c>
      <c r="AH146" s="50">
        <f t="shared" si="302"/>
        <v>9.5</v>
      </c>
      <c r="AI146" s="50">
        <f t="shared" si="303"/>
        <v>0</v>
      </c>
      <c r="AJ146" s="50">
        <f t="shared" si="304"/>
        <v>0</v>
      </c>
      <c r="AK146" s="50">
        <f t="shared" si="305"/>
        <v>0</v>
      </c>
      <c r="AL146" s="50">
        <f t="shared" si="306"/>
        <v>9.5</v>
      </c>
      <c r="AM146" s="50">
        <f t="shared" si="307"/>
        <v>9.5</v>
      </c>
      <c r="AN146" s="50">
        <f t="shared" si="308"/>
        <v>0</v>
      </c>
      <c r="AO146" s="51">
        <f t="shared" si="309"/>
        <v>9.5</v>
      </c>
      <c r="AP146" s="51">
        <f t="shared" si="310"/>
        <v>9.5</v>
      </c>
      <c r="AQ146" s="51">
        <f t="shared" si="311"/>
        <v>0</v>
      </c>
      <c r="AR146" s="51">
        <f t="shared" si="312"/>
        <v>0</v>
      </c>
      <c r="AS146" s="51">
        <f t="shared" si="313"/>
        <v>0</v>
      </c>
      <c r="AT146" s="51">
        <f t="shared" si="314"/>
        <v>0</v>
      </c>
      <c r="AU146" s="51">
        <f t="shared" si="215"/>
        <v>9.5</v>
      </c>
      <c r="AV146" s="51">
        <f t="shared" si="216"/>
        <v>0</v>
      </c>
      <c r="AW146" s="51">
        <f t="shared" si="217"/>
        <v>9.5</v>
      </c>
      <c r="AX146" s="51">
        <f t="shared" si="218"/>
        <v>9.5</v>
      </c>
      <c r="AY146" s="51">
        <f t="shared" si="219"/>
        <v>9.5</v>
      </c>
      <c r="AZ146" s="51">
        <f t="shared" si="315"/>
        <v>0</v>
      </c>
      <c r="BA146" s="52">
        <f t="shared" si="220"/>
        <v>100</v>
      </c>
      <c r="BB146" s="25"/>
    </row>
    <row r="147" ht="31.5">
      <c r="B147" s="47" t="s">
        <v>173</v>
      </c>
      <c r="C147" s="47" t="s">
        <v>98</v>
      </c>
      <c r="D147" s="47" t="s">
        <v>176</v>
      </c>
      <c r="E147" s="48" t="str">
        <f t="shared" si="211"/>
        <v>0314</v>
      </c>
      <c r="F147" s="47" t="s">
        <v>178</v>
      </c>
      <c r="G147" s="47" t="s">
        <v>58</v>
      </c>
      <c r="H147" s="49" t="s">
        <v>59</v>
      </c>
      <c r="I147" s="19">
        <v>9.5</v>
      </c>
      <c r="J147" s="19">
        <v>9.5</v>
      </c>
      <c r="K147" s="19">
        <v>9.5</v>
      </c>
      <c r="L147" s="19"/>
      <c r="M147" s="19"/>
      <c r="N147" s="19"/>
      <c r="O147" s="19">
        <v>0</v>
      </c>
      <c r="P147" s="19">
        <v>0</v>
      </c>
      <c r="Q147" s="19">
        <v>0</v>
      </c>
      <c r="R147" s="19">
        <v>0</v>
      </c>
      <c r="S147" s="19"/>
      <c r="T147" s="19">
        <f t="shared" si="246"/>
        <v>9.5</v>
      </c>
      <c r="U147" s="19">
        <f t="shared" si="213"/>
        <v>9.5</v>
      </c>
      <c r="V147" s="19">
        <f t="shared" si="214"/>
        <v>9.5</v>
      </c>
      <c r="W147" s="19"/>
      <c r="X147" s="19"/>
      <c r="Y147" s="19"/>
      <c r="Z147" s="19"/>
      <c r="AA147" s="19"/>
      <c r="AB147" s="19"/>
      <c r="AC147" s="19"/>
      <c r="AD147" s="19"/>
      <c r="AE147" s="19"/>
      <c r="AF147" s="50">
        <v>9.5</v>
      </c>
      <c r="AG147" s="50"/>
      <c r="AH147" s="50">
        <f>AF147</f>
        <v>9.5</v>
      </c>
      <c r="AI147" s="50">
        <f>AG147</f>
        <v>0</v>
      </c>
      <c r="AJ147" s="50">
        <v>0</v>
      </c>
      <c r="AK147" s="50">
        <v>0</v>
      </c>
      <c r="AL147" s="50">
        <v>9.5</v>
      </c>
      <c r="AM147" s="50">
        <f>AL147</f>
        <v>9.5</v>
      </c>
      <c r="AN147" s="50">
        <v>0</v>
      </c>
      <c r="AO147" s="15">
        <v>9.5</v>
      </c>
      <c r="AP147" s="51">
        <v>9.5</v>
      </c>
      <c r="AQ147" s="51">
        <v>0</v>
      </c>
      <c r="AR147" s="51">
        <v>0</v>
      </c>
      <c r="AS147" s="51">
        <v>0</v>
      </c>
      <c r="AT147" s="51">
        <v>0</v>
      </c>
      <c r="AU147" s="51">
        <f t="shared" si="215"/>
        <v>9.5</v>
      </c>
      <c r="AV147" s="51">
        <f t="shared" si="216"/>
        <v>0</v>
      </c>
      <c r="AW147" s="51">
        <f t="shared" si="217"/>
        <v>9.5</v>
      </c>
      <c r="AX147" s="51">
        <f t="shared" si="218"/>
        <v>9.5</v>
      </c>
      <c r="AY147" s="51">
        <f t="shared" si="219"/>
        <v>9.5</v>
      </c>
      <c r="AZ147" s="51"/>
      <c r="BA147" s="52">
        <f t="shared" si="220"/>
        <v>100</v>
      </c>
      <c r="BB147" s="53"/>
    </row>
    <row r="148" s="59" customFormat="1">
      <c r="B148" s="60" t="s">
        <v>173</v>
      </c>
      <c r="C148" s="60" t="s">
        <v>88</v>
      </c>
      <c r="D148" s="60"/>
      <c r="E148" s="61" t="str">
        <f t="shared" si="211"/>
        <v>04</v>
      </c>
      <c r="F148" s="60"/>
      <c r="G148" s="61"/>
      <c r="H148" s="33" t="s">
        <v>89</v>
      </c>
      <c r="I148" s="34">
        <f>I169+I149</f>
        <v>209038.20000000001</v>
      </c>
      <c r="J148" s="34">
        <f>J169+J149</f>
        <v>206278.29999999999</v>
      </c>
      <c r="K148" s="34">
        <f>K169+K149</f>
        <v>206278.29999999999</v>
      </c>
      <c r="L148" s="34">
        <f>L169+L149</f>
        <v>-3043.6999999999998</v>
      </c>
      <c r="M148" s="34">
        <f>M169+M149</f>
        <v>-3652.5</v>
      </c>
      <c r="N148" s="34">
        <f>N169+N149</f>
        <v>-3652.5</v>
      </c>
      <c r="O148" s="34">
        <f>O169+O149</f>
        <v>-1290.962</v>
      </c>
      <c r="P148" s="34">
        <f>P169+P149</f>
        <v>0</v>
      </c>
      <c r="Q148" s="34">
        <f>Q169+Q149</f>
        <v>-190</v>
      </c>
      <c r="R148" s="34">
        <f>R169+R149</f>
        <v>22728.900000000001</v>
      </c>
      <c r="S148" s="34">
        <f>S169+S149</f>
        <v>38666.258000000002</v>
      </c>
      <c r="T148" s="34">
        <f t="shared" si="246"/>
        <v>265908.696</v>
      </c>
      <c r="U148" s="34">
        <f t="shared" si="213"/>
        <v>202625.79999999999</v>
      </c>
      <c r="V148" s="34">
        <f t="shared" si="214"/>
        <v>202625.79999999999</v>
      </c>
      <c r="W148" s="34">
        <f>W169+W149</f>
        <v>14921.799999999999</v>
      </c>
      <c r="X148" s="34">
        <f>X169+X149</f>
        <v>0</v>
      </c>
      <c r="Y148" s="34">
        <f>Y169+Y149</f>
        <v>0</v>
      </c>
      <c r="Z148" s="34">
        <f>Z169+Z149</f>
        <v>23744.457999999999</v>
      </c>
      <c r="AA148" s="34">
        <f>AA169+AA149</f>
        <v>19986.700000000001</v>
      </c>
      <c r="AB148" s="34">
        <f>AB169+AB149</f>
        <v>0</v>
      </c>
      <c r="AC148" s="34">
        <f>AC169+AC149</f>
        <v>19986.700000000001</v>
      </c>
      <c r="AD148" s="34">
        <f>AD169+AD149</f>
        <v>0</v>
      </c>
      <c r="AE148" s="34">
        <f>AE169+AE149</f>
        <v>0</v>
      </c>
      <c r="AF148" s="35">
        <f>AF169+AF149</f>
        <v>267088.57815000002</v>
      </c>
      <c r="AG148" s="35">
        <f>AG169+AG149</f>
        <v>0</v>
      </c>
      <c r="AH148" s="35">
        <f>AH169+AH149</f>
        <v>32103.50935</v>
      </c>
      <c r="AI148" s="35">
        <f>AI169+AI149</f>
        <v>0</v>
      </c>
      <c r="AJ148" s="35">
        <f>AJ169+AJ149</f>
        <v>0</v>
      </c>
      <c r="AK148" s="35">
        <f>AK169+AK149</f>
        <v>0</v>
      </c>
      <c r="AL148" s="35">
        <f>AL169+AL149</f>
        <v>252702.67361</v>
      </c>
      <c r="AM148" s="35">
        <f>AM169+AM149</f>
        <v>32103.478139999999</v>
      </c>
      <c r="AN148" s="35">
        <f>AN169+AN149</f>
        <v>0</v>
      </c>
      <c r="AO148" s="36">
        <f>AO169+AO149</f>
        <v>137631.63828000001</v>
      </c>
      <c r="AP148" s="36">
        <f>AP169+AP149</f>
        <v>268916.95734999998</v>
      </c>
      <c r="AQ148" s="36">
        <f>AQ169+AQ149</f>
        <v>-1290.962</v>
      </c>
      <c r="AR148" s="36">
        <f>AR169+AR149</f>
        <v>0</v>
      </c>
      <c r="AS148" s="36">
        <f>AS169+AS149</f>
        <v>0</v>
      </c>
      <c r="AT148" s="36">
        <f>AT169+AT149</f>
        <v>0</v>
      </c>
      <c r="AU148" s="36">
        <f t="shared" si="215"/>
        <v>267625.99534999998</v>
      </c>
      <c r="AV148" s="36">
        <f t="shared" si="216"/>
        <v>-1717.2993499999866</v>
      </c>
      <c r="AW148" s="36">
        <f t="shared" si="217"/>
        <v>304574.95399999997</v>
      </c>
      <c r="AX148" s="36">
        <f t="shared" si="218"/>
        <v>222612.5</v>
      </c>
      <c r="AY148" s="36">
        <f t="shared" si="219"/>
        <v>222612.5</v>
      </c>
      <c r="AZ148" s="36">
        <f>AZ169+AZ149</f>
        <v>0</v>
      </c>
      <c r="BA148" s="37">
        <f t="shared" si="220"/>
        <v>94.6138076590004</v>
      </c>
      <c r="BB148" s="25"/>
    </row>
    <row r="149" s="39" customFormat="1">
      <c r="B149" s="40" t="s">
        <v>173</v>
      </c>
      <c r="C149" s="40" t="s">
        <v>88</v>
      </c>
      <c r="D149" s="40" t="s">
        <v>96</v>
      </c>
      <c r="E149" s="38" t="str">
        <f t="shared" si="211"/>
        <v>0405</v>
      </c>
      <c r="F149" s="40"/>
      <c r="G149" s="38"/>
      <c r="H149" s="41" t="s">
        <v>180</v>
      </c>
      <c r="I149" s="42">
        <f t="shared" ref="I149:I151" si="316">I150</f>
        <v>71743.5</v>
      </c>
      <c r="J149" s="42">
        <f t="shared" ref="J149:J151" si="317">J150</f>
        <v>71354.799999999988</v>
      </c>
      <c r="K149" s="42">
        <f t="shared" ref="K149:K151" si="318">K150</f>
        <v>71354.799999999988</v>
      </c>
      <c r="L149" s="42">
        <f t="shared" ref="L149:L151" si="319">L150</f>
        <v>0</v>
      </c>
      <c r="M149" s="42">
        <f t="shared" ref="M149:M151" si="320">M150</f>
        <v>0</v>
      </c>
      <c r="N149" s="42">
        <f t="shared" ref="N149:N151" si="321">N150</f>
        <v>0</v>
      </c>
      <c r="O149" s="42">
        <f>O150+O165</f>
        <v>-1112.5</v>
      </c>
      <c r="P149" s="42">
        <f t="shared" ref="P149:P151" si="322">P150</f>
        <v>0</v>
      </c>
      <c r="Q149" s="42">
        <f t="shared" ref="Q149:Q151" si="323">Q150</f>
        <v>-190</v>
      </c>
      <c r="R149" s="42">
        <f t="shared" ref="R149:R151" si="324">R150</f>
        <v>2500</v>
      </c>
      <c r="S149" s="42">
        <f t="shared" ref="S149:S151" si="325">S150</f>
        <v>5452.6580000000004</v>
      </c>
      <c r="T149" s="42">
        <f t="shared" si="246"/>
        <v>78393.657999999996</v>
      </c>
      <c r="U149" s="42">
        <f t="shared" si="213"/>
        <v>71354.799999999988</v>
      </c>
      <c r="V149" s="42">
        <f t="shared" si="214"/>
        <v>71354.799999999988</v>
      </c>
      <c r="W149" s="42">
        <f t="shared" ref="W149:W151" si="326">W150</f>
        <v>5449.3000000000002</v>
      </c>
      <c r="X149" s="42">
        <f t="shared" ref="X149:X151" si="327">X150</f>
        <v>0</v>
      </c>
      <c r="Y149" s="42">
        <f t="shared" ref="Y149:Y151" si="328">Y150</f>
        <v>0</v>
      </c>
      <c r="Z149" s="42">
        <f t="shared" ref="Z149:Z151" si="329">Z150</f>
        <v>3.3580000000000001</v>
      </c>
      <c r="AA149" s="42">
        <f t="shared" ref="AA149:AA151" si="330">AA150</f>
        <v>6715</v>
      </c>
      <c r="AB149" s="42">
        <f t="shared" ref="AB149:AB151" si="331">AB150</f>
        <v>0</v>
      </c>
      <c r="AC149" s="42">
        <f t="shared" ref="AC149:AC151" si="332">AC150</f>
        <v>6715</v>
      </c>
      <c r="AD149" s="42">
        <f t="shared" ref="AD149:AD151" si="333">AD150</f>
        <v>0</v>
      </c>
      <c r="AE149" s="42">
        <f t="shared" ref="AE149:AE151" si="334">AE150</f>
        <v>0</v>
      </c>
      <c r="AF149" s="43">
        <f>AF150+AF165</f>
        <v>80172.050940000001</v>
      </c>
      <c r="AG149" s="43">
        <f>AG150+AG165</f>
        <v>0</v>
      </c>
      <c r="AH149" s="43">
        <f>AH150+AH165</f>
        <v>32103.50935</v>
      </c>
      <c r="AI149" s="43">
        <f>AI150+AI165</f>
        <v>0</v>
      </c>
      <c r="AJ149" s="43">
        <f>AJ150+AJ165</f>
        <v>0</v>
      </c>
      <c r="AK149" s="43">
        <f>AK150+AK165</f>
        <v>0</v>
      </c>
      <c r="AL149" s="43">
        <f>AL150+AL165</f>
        <v>78298.549939999997</v>
      </c>
      <c r="AM149" s="43">
        <f>AM150+AM165</f>
        <v>32103.478139999999</v>
      </c>
      <c r="AN149" s="43">
        <f>AN150+AN165</f>
        <v>0</v>
      </c>
      <c r="AO149" s="44">
        <f>AO150+AO165</f>
        <v>49912.852180000009</v>
      </c>
      <c r="AP149" s="45">
        <f>AP150+AP165</f>
        <v>79853.457349999997</v>
      </c>
      <c r="AQ149" s="45">
        <f>AQ150+AQ165</f>
        <v>-1112.5</v>
      </c>
      <c r="AR149" s="45">
        <f>AR150+AR165</f>
        <v>0</v>
      </c>
      <c r="AS149" s="45">
        <f>AS150+AS165</f>
        <v>0</v>
      </c>
      <c r="AT149" s="45">
        <f>AT150+AT165</f>
        <v>0</v>
      </c>
      <c r="AU149" s="45">
        <f t="shared" si="215"/>
        <v>78740.957349999997</v>
      </c>
      <c r="AV149" s="45">
        <f t="shared" si="216"/>
        <v>-347.29935000000114</v>
      </c>
      <c r="AW149" s="45">
        <f t="shared" si="217"/>
        <v>83846.315999999992</v>
      </c>
      <c r="AX149" s="45">
        <f t="shared" si="218"/>
        <v>78069.799999999988</v>
      </c>
      <c r="AY149" s="45">
        <f t="shared" si="219"/>
        <v>78069.799999999988</v>
      </c>
      <c r="AZ149" s="45">
        <f t="shared" ref="AZ149:AZ151" si="335">AZ150</f>
        <v>0</v>
      </c>
      <c r="BA149" s="46">
        <f t="shared" si="220"/>
        <v>97.663149466636298</v>
      </c>
      <c r="BB149" s="25"/>
    </row>
    <row r="150" s="39" customFormat="1" ht="31.5">
      <c r="B150" s="47" t="s">
        <v>173</v>
      </c>
      <c r="C150" s="47" t="s">
        <v>88</v>
      </c>
      <c r="D150" s="47" t="s">
        <v>96</v>
      </c>
      <c r="E150" s="48" t="str">
        <f t="shared" si="211"/>
        <v>0405</v>
      </c>
      <c r="F150" s="47" t="s">
        <v>181</v>
      </c>
      <c r="G150" s="48"/>
      <c r="H150" s="49" t="s">
        <v>182</v>
      </c>
      <c r="I150" s="19">
        <f t="shared" si="316"/>
        <v>71743.5</v>
      </c>
      <c r="J150" s="19">
        <f t="shared" si="317"/>
        <v>71354.799999999988</v>
      </c>
      <c r="K150" s="19">
        <f t="shared" si="318"/>
        <v>71354.799999999988</v>
      </c>
      <c r="L150" s="19">
        <f t="shared" si="319"/>
        <v>0</v>
      </c>
      <c r="M150" s="19">
        <f t="shared" si="320"/>
        <v>0</v>
      </c>
      <c r="N150" s="19">
        <f t="shared" si="321"/>
        <v>0</v>
      </c>
      <c r="O150" s="19">
        <f t="shared" ref="O150:O151" si="336">O151</f>
        <v>-1112.5</v>
      </c>
      <c r="P150" s="19">
        <f t="shared" si="322"/>
        <v>0</v>
      </c>
      <c r="Q150" s="19">
        <f t="shared" si="323"/>
        <v>-190</v>
      </c>
      <c r="R150" s="19">
        <f t="shared" si="324"/>
        <v>2500</v>
      </c>
      <c r="S150" s="19">
        <f t="shared" si="325"/>
        <v>5452.6580000000004</v>
      </c>
      <c r="T150" s="19">
        <f t="shared" si="246"/>
        <v>78393.657999999996</v>
      </c>
      <c r="U150" s="19">
        <f t="shared" si="213"/>
        <v>71354.799999999988</v>
      </c>
      <c r="V150" s="19">
        <f t="shared" si="214"/>
        <v>71354.799999999988</v>
      </c>
      <c r="W150" s="19">
        <f t="shared" si="326"/>
        <v>5449.3000000000002</v>
      </c>
      <c r="X150" s="19">
        <f t="shared" si="327"/>
        <v>0</v>
      </c>
      <c r="Y150" s="19">
        <f t="shared" si="328"/>
        <v>0</v>
      </c>
      <c r="Z150" s="19">
        <f t="shared" si="329"/>
        <v>3.3580000000000001</v>
      </c>
      <c r="AA150" s="19">
        <f t="shared" si="330"/>
        <v>6715</v>
      </c>
      <c r="AB150" s="19">
        <f t="shared" si="331"/>
        <v>0</v>
      </c>
      <c r="AC150" s="19">
        <f t="shared" si="332"/>
        <v>6715</v>
      </c>
      <c r="AD150" s="19">
        <f t="shared" si="333"/>
        <v>0</v>
      </c>
      <c r="AE150" s="19">
        <f t="shared" si="334"/>
        <v>0</v>
      </c>
      <c r="AF150" s="50">
        <f t="shared" ref="AF150:AF151" si="337">AF151</f>
        <v>78726.067349999998</v>
      </c>
      <c r="AG150" s="50">
        <f t="shared" ref="AG150:AG151" si="338">AG151</f>
        <v>0</v>
      </c>
      <c r="AH150" s="50">
        <f t="shared" ref="AH150:AH151" si="339">AH151</f>
        <v>32103.50935</v>
      </c>
      <c r="AI150" s="50">
        <f t="shared" ref="AI150:AI151" si="340">AI151</f>
        <v>0</v>
      </c>
      <c r="AJ150" s="50">
        <f t="shared" ref="AJ150:AJ151" si="341">AJ151</f>
        <v>0</v>
      </c>
      <c r="AK150" s="50">
        <f t="shared" ref="AK150:AK151" si="342">AK151</f>
        <v>0</v>
      </c>
      <c r="AL150" s="50">
        <f t="shared" ref="AL150:AL151" si="343">AL151</f>
        <v>76852.566349999994</v>
      </c>
      <c r="AM150" s="50">
        <f t="shared" ref="AM150:AM151" si="344">AM151</f>
        <v>32103.478139999999</v>
      </c>
      <c r="AN150" s="50">
        <f t="shared" ref="AN150:AN151" si="345">AN151</f>
        <v>0</v>
      </c>
      <c r="AO150" s="51">
        <f t="shared" ref="AO150:AO151" si="346">AO151</f>
        <v>49912.852180000009</v>
      </c>
      <c r="AP150" s="51">
        <f t="shared" ref="AP150:AP151" si="347">AP151</f>
        <v>79838.567349999998</v>
      </c>
      <c r="AQ150" s="51">
        <f t="shared" ref="AQ150:AQ151" si="348">AQ151</f>
        <v>-1112.5</v>
      </c>
      <c r="AR150" s="51">
        <f t="shared" ref="AR150:AR151" si="349">AR151</f>
        <v>0</v>
      </c>
      <c r="AS150" s="51">
        <f t="shared" ref="AS150:AS151" si="350">AS151</f>
        <v>0</v>
      </c>
      <c r="AT150" s="51">
        <f t="shared" ref="AT150:AT151" si="351">AT151</f>
        <v>0</v>
      </c>
      <c r="AU150" s="51">
        <f t="shared" si="215"/>
        <v>78726.067349999998</v>
      </c>
      <c r="AV150" s="51">
        <f t="shared" si="216"/>
        <v>-332.40935000000172</v>
      </c>
      <c r="AW150" s="51">
        <f t="shared" si="217"/>
        <v>83846.315999999992</v>
      </c>
      <c r="AX150" s="51">
        <f t="shared" si="218"/>
        <v>78069.799999999988</v>
      </c>
      <c r="AY150" s="51">
        <f t="shared" si="219"/>
        <v>78069.799999999988</v>
      </c>
      <c r="AZ150" s="51">
        <f t="shared" si="335"/>
        <v>0</v>
      </c>
      <c r="BA150" s="52">
        <f t="shared" si="220"/>
        <v>97.620227882499449</v>
      </c>
      <c r="BB150" s="25"/>
    </row>
    <row r="151" s="39" customFormat="1">
      <c r="B151" s="47" t="s">
        <v>173</v>
      </c>
      <c r="C151" s="47" t="s">
        <v>88</v>
      </c>
      <c r="D151" s="47" t="s">
        <v>96</v>
      </c>
      <c r="E151" s="48" t="str">
        <f t="shared" si="211"/>
        <v>0405</v>
      </c>
      <c r="F151" s="47" t="s">
        <v>183</v>
      </c>
      <c r="G151" s="48"/>
      <c r="H151" s="49" t="s">
        <v>53</v>
      </c>
      <c r="I151" s="19">
        <f t="shared" si="316"/>
        <v>71743.5</v>
      </c>
      <c r="J151" s="19">
        <f t="shared" si="317"/>
        <v>71354.799999999988</v>
      </c>
      <c r="K151" s="19">
        <f t="shared" si="318"/>
        <v>71354.799999999988</v>
      </c>
      <c r="L151" s="19">
        <f t="shared" si="319"/>
        <v>0</v>
      </c>
      <c r="M151" s="19">
        <f t="shared" si="320"/>
        <v>0</v>
      </c>
      <c r="N151" s="19">
        <f t="shared" si="321"/>
        <v>0</v>
      </c>
      <c r="O151" s="19">
        <f t="shared" si="336"/>
        <v>-1112.5</v>
      </c>
      <c r="P151" s="19">
        <f t="shared" si="322"/>
        <v>0</v>
      </c>
      <c r="Q151" s="19">
        <f t="shared" si="323"/>
        <v>-190</v>
      </c>
      <c r="R151" s="19">
        <f t="shared" si="324"/>
        <v>2500</v>
      </c>
      <c r="S151" s="19">
        <f t="shared" si="325"/>
        <v>5452.6580000000004</v>
      </c>
      <c r="T151" s="19">
        <f t="shared" si="246"/>
        <v>78393.657999999996</v>
      </c>
      <c r="U151" s="19">
        <f t="shared" si="213"/>
        <v>71354.799999999988</v>
      </c>
      <c r="V151" s="19">
        <f t="shared" si="214"/>
        <v>71354.799999999988</v>
      </c>
      <c r="W151" s="19">
        <f t="shared" si="326"/>
        <v>5449.3000000000002</v>
      </c>
      <c r="X151" s="19">
        <f t="shared" si="327"/>
        <v>0</v>
      </c>
      <c r="Y151" s="19">
        <f t="shared" si="328"/>
        <v>0</v>
      </c>
      <c r="Z151" s="19">
        <f t="shared" si="329"/>
        <v>3.3580000000000001</v>
      </c>
      <c r="AA151" s="19">
        <f t="shared" si="330"/>
        <v>6715</v>
      </c>
      <c r="AB151" s="19">
        <f t="shared" si="331"/>
        <v>0</v>
      </c>
      <c r="AC151" s="19">
        <f t="shared" si="332"/>
        <v>6715</v>
      </c>
      <c r="AD151" s="19">
        <f t="shared" si="333"/>
        <v>0</v>
      </c>
      <c r="AE151" s="19">
        <f t="shared" si="334"/>
        <v>0</v>
      </c>
      <c r="AF151" s="50">
        <f t="shared" si="337"/>
        <v>78726.067349999998</v>
      </c>
      <c r="AG151" s="50">
        <f t="shared" si="338"/>
        <v>0</v>
      </c>
      <c r="AH151" s="50">
        <f t="shared" si="339"/>
        <v>32103.50935</v>
      </c>
      <c r="AI151" s="50">
        <f t="shared" si="340"/>
        <v>0</v>
      </c>
      <c r="AJ151" s="50">
        <f t="shared" si="341"/>
        <v>0</v>
      </c>
      <c r="AK151" s="50">
        <f t="shared" si="342"/>
        <v>0</v>
      </c>
      <c r="AL151" s="50">
        <f t="shared" si="343"/>
        <v>76852.566349999994</v>
      </c>
      <c r="AM151" s="50">
        <f t="shared" si="344"/>
        <v>32103.478139999999</v>
      </c>
      <c r="AN151" s="50">
        <f t="shared" si="345"/>
        <v>0</v>
      </c>
      <c r="AO151" s="15">
        <f t="shared" si="346"/>
        <v>49912.852180000009</v>
      </c>
      <c r="AP151" s="51">
        <f t="shared" si="347"/>
        <v>79838.567349999998</v>
      </c>
      <c r="AQ151" s="51">
        <f t="shared" si="348"/>
        <v>-1112.5</v>
      </c>
      <c r="AR151" s="51">
        <f t="shared" si="349"/>
        <v>0</v>
      </c>
      <c r="AS151" s="51">
        <f t="shared" si="350"/>
        <v>0</v>
      </c>
      <c r="AT151" s="51">
        <f t="shared" si="351"/>
        <v>0</v>
      </c>
      <c r="AU151" s="51">
        <f t="shared" si="215"/>
        <v>78726.067349999998</v>
      </c>
      <c r="AV151" s="51">
        <f t="shared" si="216"/>
        <v>-332.40935000000172</v>
      </c>
      <c r="AW151" s="51">
        <f t="shared" si="217"/>
        <v>83846.315999999992</v>
      </c>
      <c r="AX151" s="51">
        <f t="shared" si="218"/>
        <v>78069.799999999988</v>
      </c>
      <c r="AY151" s="51">
        <f t="shared" si="219"/>
        <v>78069.799999999988</v>
      </c>
      <c r="AZ151" s="51">
        <f t="shared" si="335"/>
        <v>0</v>
      </c>
      <c r="BA151" s="52">
        <f t="shared" si="220"/>
        <v>97.620227882499449</v>
      </c>
      <c r="BB151" s="25"/>
    </row>
    <row r="152" s="39" customFormat="1" ht="31.5">
      <c r="B152" s="47" t="s">
        <v>173</v>
      </c>
      <c r="C152" s="47" t="s">
        <v>88</v>
      </c>
      <c r="D152" s="47" t="s">
        <v>96</v>
      </c>
      <c r="E152" s="48" t="str">
        <f t="shared" si="211"/>
        <v>0405</v>
      </c>
      <c r="F152" s="47" t="s">
        <v>184</v>
      </c>
      <c r="G152" s="48"/>
      <c r="H152" s="49" t="s">
        <v>185</v>
      </c>
      <c r="I152" s="19">
        <f>I153+I160</f>
        <v>71743.5</v>
      </c>
      <c r="J152" s="19">
        <f>J153+J160</f>
        <v>71354.799999999988</v>
      </c>
      <c r="K152" s="19">
        <f>K153+K160</f>
        <v>71354.799999999988</v>
      </c>
      <c r="L152" s="19">
        <f>L153+L160+L158</f>
        <v>0</v>
      </c>
      <c r="M152" s="19">
        <f>M153+M160+M158</f>
        <v>0</v>
      </c>
      <c r="N152" s="19">
        <f>N153+N160+N158</f>
        <v>0</v>
      </c>
      <c r="O152" s="19">
        <f>O153+O160+O158+O163</f>
        <v>-1112.5</v>
      </c>
      <c r="P152" s="19">
        <f>P153+P160+P158+P163</f>
        <v>0</v>
      </c>
      <c r="Q152" s="19">
        <f>Q153+Q160+Q158+Q163</f>
        <v>-190</v>
      </c>
      <c r="R152" s="19">
        <f>R153+R160+R158+R163</f>
        <v>2500</v>
      </c>
      <c r="S152" s="19">
        <f>S153+S160+S158+S163</f>
        <v>5452.6580000000004</v>
      </c>
      <c r="T152" s="19">
        <f t="shared" si="246"/>
        <v>78393.657999999996</v>
      </c>
      <c r="U152" s="19">
        <f t="shared" si="213"/>
        <v>71354.799999999988</v>
      </c>
      <c r="V152" s="19">
        <f t="shared" si="214"/>
        <v>71354.799999999988</v>
      </c>
      <c r="W152" s="19">
        <f>W153+W160+W158+W163</f>
        <v>5449.3000000000002</v>
      </c>
      <c r="X152" s="19">
        <f>X153+X160+X158+X163</f>
        <v>0</v>
      </c>
      <c r="Y152" s="19">
        <f>Y153+Y160+Y158+Y163</f>
        <v>0</v>
      </c>
      <c r="Z152" s="19">
        <f>Z153+Z160+Z158+Z163</f>
        <v>3.3580000000000001</v>
      </c>
      <c r="AA152" s="19">
        <f>AA153+AA160+AA158+AA163</f>
        <v>6715</v>
      </c>
      <c r="AB152" s="19">
        <f>AB153+AB160+AB158+AB163</f>
        <v>0</v>
      </c>
      <c r="AC152" s="19">
        <f>AC153+AC160+AC158+AC163</f>
        <v>6715</v>
      </c>
      <c r="AD152" s="19">
        <f>AD153+AD160+AD158+AD163</f>
        <v>0</v>
      </c>
      <c r="AE152" s="19">
        <f>AE153+AE160+AE158+AE163</f>
        <v>0</v>
      </c>
      <c r="AF152" s="50">
        <f>AF153+AF160+AF158+AF163</f>
        <v>78726.067349999998</v>
      </c>
      <c r="AG152" s="50">
        <f>AG153+AG160+AG158+AG163</f>
        <v>0</v>
      </c>
      <c r="AH152" s="50">
        <f>AH153+AH160+AH158+AH163</f>
        <v>32103.50935</v>
      </c>
      <c r="AI152" s="50">
        <f>AI153+AI160+AI158+AI163</f>
        <v>0</v>
      </c>
      <c r="AJ152" s="50">
        <f>AJ153+AJ160+AJ158+AJ163</f>
        <v>0</v>
      </c>
      <c r="AK152" s="50">
        <f>AK153+AK160+AK158+AK163</f>
        <v>0</v>
      </c>
      <c r="AL152" s="50">
        <f>AL153+AL160+AL158+AL163</f>
        <v>76852.566349999994</v>
      </c>
      <c r="AM152" s="50">
        <f>AM153+AM160+AM158+AM163</f>
        <v>32103.478139999999</v>
      </c>
      <c r="AN152" s="50">
        <f>AN153+AN160+AN158+AN163</f>
        <v>0</v>
      </c>
      <c r="AO152" s="51">
        <f>AO153+AO160+AO158+AO163</f>
        <v>49912.852180000009</v>
      </c>
      <c r="AP152" s="51">
        <f>AP153+AP160+AP158+AP163</f>
        <v>79838.567349999998</v>
      </c>
      <c r="AQ152" s="51">
        <f>AQ153+AQ160+AQ158+AQ163</f>
        <v>-1112.5</v>
      </c>
      <c r="AR152" s="51">
        <f>AR153+AR160+AR158+AR163</f>
        <v>0</v>
      </c>
      <c r="AS152" s="51">
        <f>AS153+AS160+AS158+AS163</f>
        <v>0</v>
      </c>
      <c r="AT152" s="51">
        <f>AT153+AT160+AT158+AT163</f>
        <v>0</v>
      </c>
      <c r="AU152" s="51">
        <f t="shared" si="215"/>
        <v>78726.067349999998</v>
      </c>
      <c r="AV152" s="51">
        <f t="shared" si="216"/>
        <v>-332.40935000000172</v>
      </c>
      <c r="AW152" s="51">
        <f t="shared" si="217"/>
        <v>83846.315999999992</v>
      </c>
      <c r="AX152" s="51">
        <f t="shared" si="218"/>
        <v>78069.799999999988</v>
      </c>
      <c r="AY152" s="51">
        <f t="shared" si="219"/>
        <v>78069.799999999988</v>
      </c>
      <c r="AZ152" s="51">
        <f>AZ153+AZ160+AZ158+AZ163</f>
        <v>0</v>
      </c>
      <c r="BA152" s="52">
        <f t="shared" si="220"/>
        <v>97.620227882499449</v>
      </c>
      <c r="BB152" s="25"/>
    </row>
    <row r="153" s="39" customFormat="1" ht="47.25">
      <c r="B153" s="47" t="s">
        <v>173</v>
      </c>
      <c r="C153" s="47" t="s">
        <v>88</v>
      </c>
      <c r="D153" s="47" t="s">
        <v>96</v>
      </c>
      <c r="E153" s="48" t="str">
        <f t="shared" si="211"/>
        <v>0405</v>
      </c>
      <c r="F153" s="47" t="s">
        <v>186</v>
      </c>
      <c r="G153" s="48"/>
      <c r="H153" s="49" t="s">
        <v>75</v>
      </c>
      <c r="I153" s="19">
        <f>I154+I155+I157</f>
        <v>39972.400000000001</v>
      </c>
      <c r="J153" s="19">
        <f>J154+J155+J157</f>
        <v>39583.699999999997</v>
      </c>
      <c r="K153" s="19">
        <f>K154+K155+K157</f>
        <v>39583.699999999997</v>
      </c>
      <c r="L153" s="19">
        <f>L154+L155+L157</f>
        <v>-1400</v>
      </c>
      <c r="M153" s="19">
        <f>M154+M155+M157</f>
        <v>0</v>
      </c>
      <c r="N153" s="19">
        <f>N154+N155+N157</f>
        <v>0</v>
      </c>
      <c r="O153" s="19">
        <f>O154+O155+O157</f>
        <v>-1112.5</v>
      </c>
      <c r="P153" s="19">
        <f>P154+P155+P157</f>
        <v>0</v>
      </c>
      <c r="Q153" s="19">
        <f>Q154+Q155+Q157</f>
        <v>0</v>
      </c>
      <c r="R153" s="19">
        <f>R154+R155+R157</f>
        <v>2500</v>
      </c>
      <c r="S153" s="19">
        <f>S154+S155+S157</f>
        <v>5449.3000000000002</v>
      </c>
      <c r="T153" s="19">
        <f t="shared" si="246"/>
        <v>45409.200000000004</v>
      </c>
      <c r="U153" s="19">
        <f t="shared" si="213"/>
        <v>39583.699999999997</v>
      </c>
      <c r="V153" s="19">
        <f t="shared" si="214"/>
        <v>39583.699999999997</v>
      </c>
      <c r="W153" s="19">
        <f>W154+W155+W157</f>
        <v>5449.3000000000002</v>
      </c>
      <c r="X153" s="19">
        <f>X154+X155+X157</f>
        <v>0</v>
      </c>
      <c r="Y153" s="19">
        <f>Y154+Y155+Y157</f>
        <v>0</v>
      </c>
      <c r="Z153" s="19">
        <f>Z154+Z155+Z157</f>
        <v>0</v>
      </c>
      <c r="AA153" s="19">
        <f>AA154+AA155+AA157</f>
        <v>6715</v>
      </c>
      <c r="AB153" s="19">
        <f>AB154+AB155+AB157</f>
        <v>0</v>
      </c>
      <c r="AC153" s="19">
        <f>AC154+AC155+AC157</f>
        <v>6715</v>
      </c>
      <c r="AD153" s="19">
        <f>AD154+AD155+AD157</f>
        <v>0</v>
      </c>
      <c r="AE153" s="19">
        <f>AE154+AE155+AE157</f>
        <v>0</v>
      </c>
      <c r="AF153" s="50">
        <f>AF154+AF155+AF157+AF156</f>
        <v>45409.200000000004</v>
      </c>
      <c r="AG153" s="50">
        <f>AG154+AG155+AG157+AG156</f>
        <v>0</v>
      </c>
      <c r="AH153" s="50">
        <f>AH154+AH155+AH157+AH156</f>
        <v>0</v>
      </c>
      <c r="AI153" s="50">
        <f>AI154+AI155+AI157+AI156</f>
        <v>0</v>
      </c>
      <c r="AJ153" s="50">
        <f>AJ154+AJ155+AJ157+AJ156</f>
        <v>0</v>
      </c>
      <c r="AK153" s="50">
        <f>AK154+AK155+AK157+AK156</f>
        <v>0</v>
      </c>
      <c r="AL153" s="50">
        <f>AL154+AL155+AL157+AL156</f>
        <v>43535.730209999994</v>
      </c>
      <c r="AM153" s="50">
        <f>AM154+AM155+AM157+AM156</f>
        <v>0</v>
      </c>
      <c r="AN153" s="50">
        <f>AN154+AN155+AN157+AN156</f>
        <v>0</v>
      </c>
      <c r="AO153" s="15">
        <f>AO154+AO155+AO157</f>
        <v>27156.149400000002</v>
      </c>
      <c r="AP153" s="51">
        <f>AP154+AP155+AP157</f>
        <v>46521.700000000004</v>
      </c>
      <c r="AQ153" s="51">
        <f>AQ154+AQ155+AQ157</f>
        <v>-1112.5</v>
      </c>
      <c r="AR153" s="51">
        <f>AR154+AR155+AR157</f>
        <v>0</v>
      </c>
      <c r="AS153" s="51">
        <f>AS154+AS155+AS157</f>
        <v>0</v>
      </c>
      <c r="AT153" s="51">
        <f>AT154+AT155+AT157</f>
        <v>0</v>
      </c>
      <c r="AU153" s="51">
        <f t="shared" si="215"/>
        <v>45409.200000000004</v>
      </c>
      <c r="AV153" s="51">
        <f t="shared" si="216"/>
        <v>0</v>
      </c>
      <c r="AW153" s="51">
        <f t="shared" si="217"/>
        <v>50858.500000000007</v>
      </c>
      <c r="AX153" s="51">
        <f t="shared" si="218"/>
        <v>46298.699999999997</v>
      </c>
      <c r="AY153" s="51">
        <f t="shared" si="219"/>
        <v>46298.699999999997</v>
      </c>
      <c r="AZ153" s="51">
        <f>AZ154+AZ155+AZ157</f>
        <v>0</v>
      </c>
      <c r="BA153" s="52">
        <f t="shared" si="220"/>
        <v>95.874250614412915</v>
      </c>
      <c r="BB153" s="25"/>
    </row>
    <row r="154" s="39" customFormat="1" ht="78.75">
      <c r="B154" s="47" t="s">
        <v>173</v>
      </c>
      <c r="C154" s="47" t="s">
        <v>88</v>
      </c>
      <c r="D154" s="47" t="s">
        <v>96</v>
      </c>
      <c r="E154" s="48" t="str">
        <f t="shared" si="211"/>
        <v>0405</v>
      </c>
      <c r="F154" s="47" t="s">
        <v>186</v>
      </c>
      <c r="G154" s="47" t="s">
        <v>70</v>
      </c>
      <c r="H154" s="49" t="s">
        <v>71</v>
      </c>
      <c r="I154" s="19">
        <v>32891.900000000001</v>
      </c>
      <c r="J154" s="19">
        <v>33903.099999999999</v>
      </c>
      <c r="K154" s="19">
        <v>33903.099999999999</v>
      </c>
      <c r="L154" s="19"/>
      <c r="M154" s="19"/>
      <c r="N154" s="19"/>
      <c r="O154" s="19">
        <v>0</v>
      </c>
      <c r="P154" s="19">
        <v>0</v>
      </c>
      <c r="Q154" s="19">
        <v>0</v>
      </c>
      <c r="R154" s="19">
        <v>0</v>
      </c>
      <c r="S154" s="19">
        <v>5449.3000000000002</v>
      </c>
      <c r="T154" s="19">
        <f t="shared" si="246"/>
        <v>38341.200000000004</v>
      </c>
      <c r="U154" s="19">
        <f t="shared" si="213"/>
        <v>33903.099999999999</v>
      </c>
      <c r="V154" s="19">
        <f t="shared" si="214"/>
        <v>33903.099999999999</v>
      </c>
      <c r="W154" s="19">
        <v>5449.3000000000002</v>
      </c>
      <c r="X154" s="19"/>
      <c r="Y154" s="19"/>
      <c r="Z154" s="19"/>
      <c r="AA154" s="19">
        <v>6715</v>
      </c>
      <c r="AB154" s="19"/>
      <c r="AC154" s="19">
        <v>6715</v>
      </c>
      <c r="AD154" s="19"/>
      <c r="AE154" s="19"/>
      <c r="AF154" s="50">
        <v>38360.330370000003</v>
      </c>
      <c r="AG154" s="50"/>
      <c r="AH154" s="50">
        <v>0</v>
      </c>
      <c r="AI154" s="50">
        <v>0</v>
      </c>
      <c r="AJ154" s="50">
        <v>0</v>
      </c>
      <c r="AK154" s="50">
        <v>0</v>
      </c>
      <c r="AL154" s="50">
        <v>36585.508589999998</v>
      </c>
      <c r="AM154" s="50">
        <v>0</v>
      </c>
      <c r="AN154" s="50">
        <v>0</v>
      </c>
      <c r="AO154" s="51">
        <v>22929.146530000002</v>
      </c>
      <c r="AP154" s="51">
        <v>38363.558100000002</v>
      </c>
      <c r="AQ154" s="51">
        <v>0</v>
      </c>
      <c r="AR154" s="51">
        <v>0</v>
      </c>
      <c r="AS154" s="51">
        <v>0</v>
      </c>
      <c r="AT154" s="51">
        <v>0</v>
      </c>
      <c r="AU154" s="51">
        <f t="shared" si="215"/>
        <v>38363.558100000002</v>
      </c>
      <c r="AV154" s="51">
        <f t="shared" si="216"/>
        <v>-22.358099999997648</v>
      </c>
      <c r="AW154" s="51">
        <f t="shared" si="217"/>
        <v>43790.500000000007</v>
      </c>
      <c r="AX154" s="51">
        <f t="shared" si="218"/>
        <v>40618.099999999999</v>
      </c>
      <c r="AY154" s="51">
        <f t="shared" si="219"/>
        <v>40618.099999999999</v>
      </c>
      <c r="AZ154" s="51"/>
      <c r="BA154" s="52">
        <f t="shared" si="220"/>
        <v>95.373288595585151</v>
      </c>
      <c r="BB154" s="53"/>
    </row>
    <row r="155" s="39" customFormat="1" ht="31.5">
      <c r="B155" s="47" t="s">
        <v>173</v>
      </c>
      <c r="C155" s="47" t="s">
        <v>88</v>
      </c>
      <c r="D155" s="47" t="s">
        <v>96</v>
      </c>
      <c r="E155" s="48" t="str">
        <f t="shared" si="211"/>
        <v>0405</v>
      </c>
      <c r="F155" s="47" t="s">
        <v>186</v>
      </c>
      <c r="G155" s="47" t="s">
        <v>58</v>
      </c>
      <c r="H155" s="49" t="s">
        <v>59</v>
      </c>
      <c r="I155" s="19">
        <v>5708.5</v>
      </c>
      <c r="J155" s="19">
        <v>4347.8999999999996</v>
      </c>
      <c r="K155" s="19">
        <v>4387.5</v>
      </c>
      <c r="L155" s="62">
        <v>-1400</v>
      </c>
      <c r="M155" s="19"/>
      <c r="N155" s="19"/>
      <c r="O155" s="19">
        <v>-1112.5</v>
      </c>
      <c r="P155" s="19">
        <v>0</v>
      </c>
      <c r="Q155" s="19">
        <v>0</v>
      </c>
      <c r="R155" s="19">
        <v>2500</v>
      </c>
      <c r="S155" s="19"/>
      <c r="T155" s="19">
        <f t="shared" si="246"/>
        <v>5696</v>
      </c>
      <c r="U155" s="19">
        <f t="shared" si="213"/>
        <v>4347.8999999999996</v>
      </c>
      <c r="V155" s="19">
        <f t="shared" si="214"/>
        <v>4387.5</v>
      </c>
      <c r="W155" s="19"/>
      <c r="X155" s="19"/>
      <c r="Y155" s="19"/>
      <c r="Z155" s="19"/>
      <c r="AA155" s="19"/>
      <c r="AB155" s="19"/>
      <c r="AC155" s="19"/>
      <c r="AD155" s="19"/>
      <c r="AE155" s="19"/>
      <c r="AF155" s="50">
        <v>5673.4642400000002</v>
      </c>
      <c r="AG155" s="50"/>
      <c r="AH155" s="50">
        <v>0</v>
      </c>
      <c r="AI155" s="50">
        <v>0</v>
      </c>
      <c r="AJ155" s="50">
        <v>0</v>
      </c>
      <c r="AK155" s="50">
        <v>0</v>
      </c>
      <c r="AL155" s="50">
        <v>5638.4682300000004</v>
      </c>
      <c r="AM155" s="50">
        <v>0</v>
      </c>
      <c r="AN155" s="50">
        <v>0</v>
      </c>
      <c r="AO155" s="15">
        <v>3242.7008700000001</v>
      </c>
      <c r="AP155" s="51">
        <v>6786.1418999999996</v>
      </c>
      <c r="AQ155" s="51">
        <v>-1112.5</v>
      </c>
      <c r="AR155" s="51">
        <v>0</v>
      </c>
      <c r="AS155" s="51">
        <v>0</v>
      </c>
      <c r="AT155" s="51">
        <v>0</v>
      </c>
      <c r="AU155" s="51">
        <f t="shared" si="215"/>
        <v>5673.6418999999996</v>
      </c>
      <c r="AV155" s="51">
        <f t="shared" si="216"/>
        <v>22.358100000000377</v>
      </c>
      <c r="AW155" s="51">
        <f t="shared" si="217"/>
        <v>5696</v>
      </c>
      <c r="AX155" s="51">
        <f t="shared" si="218"/>
        <v>4347.8999999999996</v>
      </c>
      <c r="AY155" s="51">
        <f t="shared" si="219"/>
        <v>4387.5</v>
      </c>
      <c r="AZ155" s="51"/>
      <c r="BA155" s="52">
        <f t="shared" si="220"/>
        <v>99.383163292838532</v>
      </c>
      <c r="BB155" s="53"/>
    </row>
    <row r="156" s="39" customFormat="1" ht="31.5">
      <c r="B156" s="47" t="s">
        <v>173</v>
      </c>
      <c r="C156" s="47" t="s">
        <v>88</v>
      </c>
      <c r="D156" s="47" t="s">
        <v>96</v>
      </c>
      <c r="E156" s="48" t="str">
        <f t="shared" si="211"/>
        <v>0405</v>
      </c>
      <c r="F156" s="47" t="s">
        <v>186</v>
      </c>
      <c r="G156" s="47" t="s">
        <v>72</v>
      </c>
      <c r="H156" s="49" t="s">
        <v>73</v>
      </c>
      <c r="I156" s="19"/>
      <c r="J156" s="19"/>
      <c r="K156" s="19"/>
      <c r="L156" s="62"/>
      <c r="M156" s="19"/>
      <c r="N156" s="19"/>
      <c r="O156" s="19"/>
      <c r="P156" s="19"/>
      <c r="Q156" s="19"/>
      <c r="R156" s="19"/>
      <c r="S156" s="19"/>
      <c r="T156" s="19">
        <v>0</v>
      </c>
      <c r="U156" s="19">
        <v>0</v>
      </c>
      <c r="V156" s="19">
        <v>0</v>
      </c>
      <c r="W156" s="19">
        <v>0</v>
      </c>
      <c r="X156" s="19">
        <v>0</v>
      </c>
      <c r="Y156" s="19">
        <v>0</v>
      </c>
      <c r="Z156" s="19">
        <v>0</v>
      </c>
      <c r="AA156" s="19">
        <v>0</v>
      </c>
      <c r="AB156" s="19">
        <v>0</v>
      </c>
      <c r="AC156" s="19">
        <v>0</v>
      </c>
      <c r="AD156" s="19">
        <v>0</v>
      </c>
      <c r="AE156" s="19">
        <v>0</v>
      </c>
      <c r="AF156" s="51">
        <v>3.4053900000000001</v>
      </c>
      <c r="AG156" s="51"/>
      <c r="AH156" s="51">
        <v>0</v>
      </c>
      <c r="AI156" s="51">
        <v>0</v>
      </c>
      <c r="AJ156" s="51">
        <v>0</v>
      </c>
      <c r="AK156" s="51">
        <v>0</v>
      </c>
      <c r="AL156" s="51">
        <v>3.4053900000000001</v>
      </c>
      <c r="AM156" s="51">
        <v>0</v>
      </c>
      <c r="AN156" s="51">
        <v>0</v>
      </c>
      <c r="AO156" s="15"/>
      <c r="AP156" s="51"/>
      <c r="AQ156" s="51"/>
      <c r="AR156" s="51"/>
      <c r="AS156" s="51"/>
      <c r="AT156" s="51"/>
      <c r="AU156" s="51"/>
      <c r="AV156" s="51"/>
      <c r="AW156" s="51"/>
      <c r="AX156" s="51"/>
      <c r="AY156" s="51"/>
      <c r="AZ156" s="51"/>
      <c r="BA156" s="58">
        <f t="shared" si="220"/>
        <v>100</v>
      </c>
      <c r="BB156" s="53"/>
    </row>
    <row r="157" s="39" customFormat="1">
      <c r="B157" s="47" t="s">
        <v>173</v>
      </c>
      <c r="C157" s="47" t="s">
        <v>88</v>
      </c>
      <c r="D157" s="47" t="s">
        <v>96</v>
      </c>
      <c r="E157" s="48" t="str">
        <f t="shared" si="211"/>
        <v>0405</v>
      </c>
      <c r="F157" s="47" t="s">
        <v>186</v>
      </c>
      <c r="G157" s="47" t="s">
        <v>60</v>
      </c>
      <c r="H157" s="49" t="s">
        <v>61</v>
      </c>
      <c r="I157" s="19">
        <v>1372</v>
      </c>
      <c r="J157" s="19">
        <v>1332.7</v>
      </c>
      <c r="K157" s="19">
        <v>1293.0999999999999</v>
      </c>
      <c r="L157" s="19"/>
      <c r="M157" s="19"/>
      <c r="N157" s="19"/>
      <c r="O157" s="19">
        <v>0</v>
      </c>
      <c r="P157" s="19">
        <v>0</v>
      </c>
      <c r="Q157" s="19">
        <v>0</v>
      </c>
      <c r="R157" s="19">
        <v>0</v>
      </c>
      <c r="S157" s="19"/>
      <c r="T157" s="19">
        <f t="shared" si="246"/>
        <v>1372</v>
      </c>
      <c r="U157" s="19">
        <f t="shared" si="213"/>
        <v>1332.7</v>
      </c>
      <c r="V157" s="19">
        <f t="shared" si="214"/>
        <v>1293.0999999999999</v>
      </c>
      <c r="W157" s="19"/>
      <c r="X157" s="19"/>
      <c r="Y157" s="19"/>
      <c r="Z157" s="19"/>
      <c r="AA157" s="19"/>
      <c r="AB157" s="19"/>
      <c r="AC157" s="19"/>
      <c r="AD157" s="19"/>
      <c r="AE157" s="19"/>
      <c r="AF157" s="50">
        <v>1372</v>
      </c>
      <c r="AG157" s="50"/>
      <c r="AH157" s="50">
        <v>0</v>
      </c>
      <c r="AI157" s="50">
        <v>0</v>
      </c>
      <c r="AJ157" s="50">
        <v>0</v>
      </c>
      <c r="AK157" s="50">
        <v>0</v>
      </c>
      <c r="AL157" s="50">
        <v>1308.348</v>
      </c>
      <c r="AM157" s="50">
        <v>0</v>
      </c>
      <c r="AN157" s="50">
        <v>0</v>
      </c>
      <c r="AO157" s="51">
        <v>984.30200000000002</v>
      </c>
      <c r="AP157" s="51">
        <v>1372</v>
      </c>
      <c r="AQ157" s="51">
        <v>0</v>
      </c>
      <c r="AR157" s="51">
        <v>0</v>
      </c>
      <c r="AS157" s="51">
        <v>0</v>
      </c>
      <c r="AT157" s="51">
        <v>0</v>
      </c>
      <c r="AU157" s="51">
        <f t="shared" si="215"/>
        <v>1372</v>
      </c>
      <c r="AV157" s="51">
        <f t="shared" si="216"/>
        <v>0</v>
      </c>
      <c r="AW157" s="51">
        <f t="shared" si="217"/>
        <v>1372</v>
      </c>
      <c r="AX157" s="51">
        <f t="shared" si="218"/>
        <v>1332.7</v>
      </c>
      <c r="AY157" s="51">
        <f t="shared" si="219"/>
        <v>1293.0999999999999</v>
      </c>
      <c r="AZ157" s="51"/>
      <c r="BA157" s="52">
        <f t="shared" si="220"/>
        <v>95.360641399416906</v>
      </c>
      <c r="BB157" s="53"/>
    </row>
    <row r="158" s="39" customFormat="1" ht="63">
      <c r="B158" s="47" t="s">
        <v>173</v>
      </c>
      <c r="C158" s="47" t="s">
        <v>88</v>
      </c>
      <c r="D158" s="47" t="s">
        <v>96</v>
      </c>
      <c r="E158" s="48" t="str">
        <f t="shared" si="211"/>
        <v>0405</v>
      </c>
      <c r="F158" s="47" t="s">
        <v>187</v>
      </c>
      <c r="G158" s="47"/>
      <c r="H158" s="49" t="s">
        <v>188</v>
      </c>
      <c r="I158" s="19"/>
      <c r="J158" s="19"/>
      <c r="K158" s="19"/>
      <c r="L158" s="19">
        <f>L159</f>
        <v>1400</v>
      </c>
      <c r="M158" s="19">
        <f>M159</f>
        <v>0</v>
      </c>
      <c r="N158" s="19">
        <f>N159</f>
        <v>0</v>
      </c>
      <c r="O158" s="19">
        <f>O159</f>
        <v>0</v>
      </c>
      <c r="P158" s="19">
        <f>P159</f>
        <v>0</v>
      </c>
      <c r="Q158" s="19">
        <f>Q159</f>
        <v>-190</v>
      </c>
      <c r="R158" s="19">
        <f>R159</f>
        <v>0</v>
      </c>
      <c r="S158" s="19">
        <f>S159</f>
        <v>0</v>
      </c>
      <c r="T158" s="19">
        <f t="shared" si="246"/>
        <v>1210</v>
      </c>
      <c r="U158" s="19">
        <f t="shared" si="213"/>
        <v>0</v>
      </c>
      <c r="V158" s="19">
        <f t="shared" si="214"/>
        <v>0</v>
      </c>
      <c r="W158" s="19">
        <f>W159</f>
        <v>0</v>
      </c>
      <c r="X158" s="19">
        <f>X159</f>
        <v>0</v>
      </c>
      <c r="Y158" s="19">
        <f>Y159</f>
        <v>0</v>
      </c>
      <c r="Z158" s="19">
        <f>Z159</f>
        <v>0</v>
      </c>
      <c r="AA158" s="19">
        <f>AA159</f>
        <v>0</v>
      </c>
      <c r="AB158" s="19">
        <f>AB159</f>
        <v>0</v>
      </c>
      <c r="AC158" s="19">
        <f>AC159</f>
        <v>0</v>
      </c>
      <c r="AD158" s="19">
        <f>AD159</f>
        <v>0</v>
      </c>
      <c r="AE158" s="19">
        <f>AE159</f>
        <v>0</v>
      </c>
      <c r="AF158" s="50">
        <f>AF159</f>
        <v>1210</v>
      </c>
      <c r="AG158" s="50">
        <f>AG159</f>
        <v>0</v>
      </c>
      <c r="AH158" s="50">
        <f>AH159</f>
        <v>0</v>
      </c>
      <c r="AI158" s="50">
        <f>AI159</f>
        <v>0</v>
      </c>
      <c r="AJ158" s="50">
        <f>AJ159</f>
        <v>0</v>
      </c>
      <c r="AK158" s="50">
        <f>AK159</f>
        <v>0</v>
      </c>
      <c r="AL158" s="50">
        <f>AL159</f>
        <v>1210</v>
      </c>
      <c r="AM158" s="50">
        <f>AM159</f>
        <v>0</v>
      </c>
      <c r="AN158" s="50">
        <f>AN159</f>
        <v>0</v>
      </c>
      <c r="AO158" s="15">
        <f>AO159</f>
        <v>1210</v>
      </c>
      <c r="AP158" s="51">
        <f>AP159</f>
        <v>1210</v>
      </c>
      <c r="AQ158" s="51">
        <f>AQ159</f>
        <v>0</v>
      </c>
      <c r="AR158" s="51">
        <f>AR159</f>
        <v>0</v>
      </c>
      <c r="AS158" s="51">
        <f>AS159</f>
        <v>0</v>
      </c>
      <c r="AT158" s="51">
        <f>AT159</f>
        <v>0</v>
      </c>
      <c r="AU158" s="51">
        <f t="shared" si="215"/>
        <v>1210</v>
      </c>
      <c r="AV158" s="51">
        <f t="shared" si="216"/>
        <v>0</v>
      </c>
      <c r="AW158" s="51">
        <f t="shared" si="217"/>
        <v>1210</v>
      </c>
      <c r="AX158" s="51">
        <f t="shared" si="218"/>
        <v>0</v>
      </c>
      <c r="AY158" s="51">
        <f t="shared" si="219"/>
        <v>0</v>
      </c>
      <c r="AZ158" s="51">
        <f>AZ159</f>
        <v>0</v>
      </c>
      <c r="BA158" s="52">
        <f t="shared" si="220"/>
        <v>100</v>
      </c>
      <c r="BB158" s="25"/>
    </row>
    <row r="159" s="39" customFormat="1" ht="31.5">
      <c r="B159" s="47" t="s">
        <v>173</v>
      </c>
      <c r="C159" s="47" t="s">
        <v>88</v>
      </c>
      <c r="D159" s="47" t="s">
        <v>96</v>
      </c>
      <c r="E159" s="48" t="str">
        <f t="shared" si="211"/>
        <v>0405</v>
      </c>
      <c r="F159" s="47" t="s">
        <v>187</v>
      </c>
      <c r="G159" s="47" t="s">
        <v>58</v>
      </c>
      <c r="H159" s="49" t="s">
        <v>59</v>
      </c>
      <c r="I159" s="19"/>
      <c r="J159" s="19"/>
      <c r="K159" s="19"/>
      <c r="L159" s="19">
        <v>1400</v>
      </c>
      <c r="M159" s="19"/>
      <c r="N159" s="19"/>
      <c r="O159" s="19">
        <v>0</v>
      </c>
      <c r="P159" s="19">
        <v>0</v>
      </c>
      <c r="Q159" s="19">
        <v>-190</v>
      </c>
      <c r="R159" s="19">
        <v>0</v>
      </c>
      <c r="S159" s="19"/>
      <c r="T159" s="19">
        <f t="shared" si="246"/>
        <v>1210</v>
      </c>
      <c r="U159" s="19">
        <f t="shared" si="213"/>
        <v>0</v>
      </c>
      <c r="V159" s="19">
        <f t="shared" si="214"/>
        <v>0</v>
      </c>
      <c r="W159" s="19"/>
      <c r="X159" s="19"/>
      <c r="Y159" s="19"/>
      <c r="Z159" s="19"/>
      <c r="AA159" s="19"/>
      <c r="AB159" s="19"/>
      <c r="AC159" s="19"/>
      <c r="AD159" s="19"/>
      <c r="AE159" s="19"/>
      <c r="AF159" s="50">
        <v>1210</v>
      </c>
      <c r="AG159" s="50"/>
      <c r="AH159" s="50">
        <v>0</v>
      </c>
      <c r="AI159" s="50">
        <v>0</v>
      </c>
      <c r="AJ159" s="50">
        <v>0</v>
      </c>
      <c r="AK159" s="50">
        <v>0</v>
      </c>
      <c r="AL159" s="50">
        <v>1210</v>
      </c>
      <c r="AM159" s="50">
        <v>0</v>
      </c>
      <c r="AN159" s="50">
        <v>0</v>
      </c>
      <c r="AO159" s="51">
        <v>1210</v>
      </c>
      <c r="AP159" s="51">
        <v>1210</v>
      </c>
      <c r="AQ159" s="51">
        <v>0</v>
      </c>
      <c r="AR159" s="51">
        <v>0</v>
      </c>
      <c r="AS159" s="51">
        <v>0</v>
      </c>
      <c r="AT159" s="51">
        <v>0</v>
      </c>
      <c r="AU159" s="51">
        <f t="shared" si="215"/>
        <v>1210</v>
      </c>
      <c r="AV159" s="51">
        <f t="shared" si="216"/>
        <v>0</v>
      </c>
      <c r="AW159" s="51">
        <f t="shared" si="217"/>
        <v>1210</v>
      </c>
      <c r="AX159" s="51">
        <f t="shared" si="218"/>
        <v>0</v>
      </c>
      <c r="AY159" s="51">
        <f t="shared" si="219"/>
        <v>0</v>
      </c>
      <c r="AZ159" s="51"/>
      <c r="BA159" s="52">
        <f t="shared" si="220"/>
        <v>100</v>
      </c>
      <c r="BB159" s="53"/>
    </row>
    <row r="160" s="39" customFormat="1" ht="47.25">
      <c r="B160" s="47" t="s">
        <v>173</v>
      </c>
      <c r="C160" s="47" t="s">
        <v>88</v>
      </c>
      <c r="D160" s="47" t="s">
        <v>96</v>
      </c>
      <c r="E160" s="48" t="str">
        <f t="shared" si="211"/>
        <v>0405</v>
      </c>
      <c r="F160" s="47" t="s">
        <v>189</v>
      </c>
      <c r="G160" s="48"/>
      <c r="H160" s="49" t="s">
        <v>190</v>
      </c>
      <c r="I160" s="19">
        <f>I161+I162</f>
        <v>31771.100000000002</v>
      </c>
      <c r="J160" s="19">
        <f>J161+J162</f>
        <v>31771.099999999999</v>
      </c>
      <c r="K160" s="19">
        <f>K161+K162</f>
        <v>31771.099999999999</v>
      </c>
      <c r="L160" s="19">
        <f>L161+L162</f>
        <v>0</v>
      </c>
      <c r="M160" s="19">
        <f>M161+M162</f>
        <v>0</v>
      </c>
      <c r="N160" s="19">
        <f>N161+N162</f>
        <v>0</v>
      </c>
      <c r="O160" s="19">
        <f>O161+O162</f>
        <v>0</v>
      </c>
      <c r="P160" s="19">
        <f>P161+P162</f>
        <v>0</v>
      </c>
      <c r="Q160" s="19">
        <f>Q161+Q162</f>
        <v>0</v>
      </c>
      <c r="R160" s="19">
        <f>R161+R162</f>
        <v>0</v>
      </c>
      <c r="S160" s="19">
        <f>S161+S162</f>
        <v>0</v>
      </c>
      <c r="T160" s="19">
        <f t="shared" si="246"/>
        <v>31771.100000000002</v>
      </c>
      <c r="U160" s="19">
        <f t="shared" si="213"/>
        <v>31771.099999999999</v>
      </c>
      <c r="V160" s="19">
        <f t="shared" si="214"/>
        <v>31771.099999999999</v>
      </c>
      <c r="W160" s="19">
        <f>W161+W162</f>
        <v>0</v>
      </c>
      <c r="X160" s="19">
        <f>X161+X162</f>
        <v>0</v>
      </c>
      <c r="Y160" s="19">
        <f>Y161+Y162</f>
        <v>0</v>
      </c>
      <c r="Z160" s="19">
        <f>Z161+Z162</f>
        <v>0</v>
      </c>
      <c r="AA160" s="19">
        <f>AA161+AA162</f>
        <v>0</v>
      </c>
      <c r="AB160" s="19">
        <f>AB161+AB162</f>
        <v>0</v>
      </c>
      <c r="AC160" s="19">
        <f>AC161+AC162</f>
        <v>0</v>
      </c>
      <c r="AD160" s="19">
        <f>AD161+AD162</f>
        <v>0</v>
      </c>
      <c r="AE160" s="19">
        <f>AE161+AE162</f>
        <v>0</v>
      </c>
      <c r="AF160" s="50">
        <f>AF161+AF162</f>
        <v>31771.099999999999</v>
      </c>
      <c r="AG160" s="50">
        <f>AG161+AG162</f>
        <v>0</v>
      </c>
      <c r="AH160" s="50">
        <f>AH161+AH162</f>
        <v>31771.099999999999</v>
      </c>
      <c r="AI160" s="50">
        <f>AI161+AI162</f>
        <v>0</v>
      </c>
      <c r="AJ160" s="50">
        <f>AJ161+AJ162</f>
        <v>0</v>
      </c>
      <c r="AK160" s="50">
        <f>AK161+AK162</f>
        <v>0</v>
      </c>
      <c r="AL160" s="50">
        <f>AL161+AL162</f>
        <v>31771.068789999998</v>
      </c>
      <c r="AM160" s="50">
        <f>AM161+AM162</f>
        <v>31771.068789999998</v>
      </c>
      <c r="AN160" s="50">
        <f>AN161+AN162</f>
        <v>0</v>
      </c>
      <c r="AO160" s="15">
        <f>AO161+AO162</f>
        <v>21210.935430000001</v>
      </c>
      <c r="AP160" s="51">
        <f>AP161+AP162</f>
        <v>31771.099999999999</v>
      </c>
      <c r="AQ160" s="51">
        <f>AQ161+AQ162</f>
        <v>0</v>
      </c>
      <c r="AR160" s="51">
        <f>AR161+AR162</f>
        <v>0</v>
      </c>
      <c r="AS160" s="51">
        <f>AS161+AS162</f>
        <v>0</v>
      </c>
      <c r="AT160" s="51">
        <f>AT161+AT162</f>
        <v>0</v>
      </c>
      <c r="AU160" s="51">
        <f t="shared" si="215"/>
        <v>31771.099999999999</v>
      </c>
      <c r="AV160" s="51">
        <f t="shared" si="216"/>
        <v>3.637978807091713e-12</v>
      </c>
      <c r="AW160" s="51">
        <f t="shared" si="217"/>
        <v>31771.100000000002</v>
      </c>
      <c r="AX160" s="51">
        <f t="shared" si="218"/>
        <v>31771.099999999999</v>
      </c>
      <c r="AY160" s="51">
        <f t="shared" si="219"/>
        <v>31771.099999999999</v>
      </c>
      <c r="AZ160" s="51">
        <f>AZ161+AZ162</f>
        <v>0</v>
      </c>
      <c r="BA160" s="52">
        <f t="shared" si="220"/>
        <v>99.999901766070423</v>
      </c>
      <c r="BB160" s="25"/>
    </row>
    <row r="161" s="39" customFormat="1" ht="78.75">
      <c r="B161" s="47" t="s">
        <v>173</v>
      </c>
      <c r="C161" s="47" t="s">
        <v>88</v>
      </c>
      <c r="D161" s="47" t="s">
        <v>96</v>
      </c>
      <c r="E161" s="48" t="str">
        <f t="shared" si="211"/>
        <v>0405</v>
      </c>
      <c r="F161" s="47" t="s">
        <v>189</v>
      </c>
      <c r="G161" s="47" t="s">
        <v>70</v>
      </c>
      <c r="H161" s="49" t="s">
        <v>71</v>
      </c>
      <c r="I161" s="19">
        <v>8871.7000000000007</v>
      </c>
      <c r="J161" s="19">
        <v>9144.5</v>
      </c>
      <c r="K161" s="19">
        <v>9144.5</v>
      </c>
      <c r="L161" s="19"/>
      <c r="M161" s="19"/>
      <c r="N161" s="19"/>
      <c r="O161" s="19">
        <v>0</v>
      </c>
      <c r="P161" s="19">
        <v>0</v>
      </c>
      <c r="Q161" s="19">
        <v>0</v>
      </c>
      <c r="R161" s="19">
        <v>0</v>
      </c>
      <c r="S161" s="19"/>
      <c r="T161" s="19">
        <f t="shared" si="246"/>
        <v>8871.7000000000007</v>
      </c>
      <c r="U161" s="19">
        <f t="shared" si="213"/>
        <v>9144.5</v>
      </c>
      <c r="V161" s="19">
        <f t="shared" si="214"/>
        <v>9144.5</v>
      </c>
      <c r="W161" s="19"/>
      <c r="X161" s="19"/>
      <c r="Y161" s="19"/>
      <c r="Z161" s="19"/>
      <c r="AA161" s="19"/>
      <c r="AB161" s="19"/>
      <c r="AC161" s="19"/>
      <c r="AD161" s="19"/>
      <c r="AE161" s="19"/>
      <c r="AF161" s="50">
        <v>10893.970869999999</v>
      </c>
      <c r="AG161" s="50"/>
      <c r="AH161" s="50">
        <f t="shared" ref="AH161:AH162" si="352">AF161</f>
        <v>10893.970869999999</v>
      </c>
      <c r="AI161" s="50">
        <f t="shared" ref="AI161:AI162" si="353">AG161</f>
        <v>0</v>
      </c>
      <c r="AJ161" s="50">
        <v>0</v>
      </c>
      <c r="AK161" s="50">
        <v>0</v>
      </c>
      <c r="AL161" s="50">
        <v>10893.93975</v>
      </c>
      <c r="AM161" s="50">
        <f t="shared" ref="AM161:AM162" si="354">AL161</f>
        <v>10893.93975</v>
      </c>
      <c r="AN161" s="50">
        <v>0</v>
      </c>
      <c r="AO161" s="51">
        <v>6185.7975699999997</v>
      </c>
      <c r="AP161" s="51">
        <v>10493.525</v>
      </c>
      <c r="AQ161" s="51">
        <v>0</v>
      </c>
      <c r="AR161" s="51">
        <v>0</v>
      </c>
      <c r="AS161" s="51">
        <v>0</v>
      </c>
      <c r="AT161" s="51">
        <v>0</v>
      </c>
      <c r="AU161" s="51">
        <f t="shared" si="215"/>
        <v>10493.525</v>
      </c>
      <c r="AV161" s="51">
        <f t="shared" si="216"/>
        <v>-1621.8249999999989</v>
      </c>
      <c r="AW161" s="51">
        <f t="shared" si="217"/>
        <v>8871.7000000000007</v>
      </c>
      <c r="AX161" s="51">
        <f t="shared" si="218"/>
        <v>9144.5</v>
      </c>
      <c r="AY161" s="51">
        <f t="shared" si="219"/>
        <v>9144.5</v>
      </c>
      <c r="AZ161" s="51"/>
      <c r="BA161" s="52">
        <f t="shared" si="220"/>
        <v>99.999714337403958</v>
      </c>
      <c r="BB161" s="53"/>
    </row>
    <row r="162" s="39" customFormat="1" ht="31.5">
      <c r="B162" s="47" t="s">
        <v>173</v>
      </c>
      <c r="C162" s="47" t="s">
        <v>88</v>
      </c>
      <c r="D162" s="47" t="s">
        <v>96</v>
      </c>
      <c r="E162" s="48" t="str">
        <f t="shared" si="211"/>
        <v>0405</v>
      </c>
      <c r="F162" s="47" t="s">
        <v>189</v>
      </c>
      <c r="G162" s="47" t="s">
        <v>58</v>
      </c>
      <c r="H162" s="49" t="s">
        <v>59</v>
      </c>
      <c r="I162" s="19">
        <v>22899.400000000001</v>
      </c>
      <c r="J162" s="19">
        <v>22626.599999999999</v>
      </c>
      <c r="K162" s="19">
        <v>22626.599999999999</v>
      </c>
      <c r="L162" s="19"/>
      <c r="M162" s="19"/>
      <c r="N162" s="19"/>
      <c r="O162" s="19">
        <v>0</v>
      </c>
      <c r="P162" s="19">
        <v>0</v>
      </c>
      <c r="Q162" s="19">
        <v>0</v>
      </c>
      <c r="R162" s="19">
        <v>0</v>
      </c>
      <c r="S162" s="19"/>
      <c r="T162" s="19">
        <f t="shared" si="246"/>
        <v>22899.400000000001</v>
      </c>
      <c r="U162" s="19">
        <f t="shared" si="213"/>
        <v>22626.599999999999</v>
      </c>
      <c r="V162" s="19">
        <f t="shared" si="214"/>
        <v>22626.599999999999</v>
      </c>
      <c r="W162" s="19"/>
      <c r="X162" s="19"/>
      <c r="Y162" s="19"/>
      <c r="Z162" s="19"/>
      <c r="AA162" s="19"/>
      <c r="AB162" s="19"/>
      <c r="AC162" s="19"/>
      <c r="AD162" s="19"/>
      <c r="AE162" s="19"/>
      <c r="AF162" s="50">
        <v>20877.129130000001</v>
      </c>
      <c r="AG162" s="50"/>
      <c r="AH162" s="50">
        <f t="shared" si="352"/>
        <v>20877.129130000001</v>
      </c>
      <c r="AI162" s="50">
        <f t="shared" si="353"/>
        <v>0</v>
      </c>
      <c r="AJ162" s="50">
        <v>0</v>
      </c>
      <c r="AK162" s="50">
        <v>0</v>
      </c>
      <c r="AL162" s="50">
        <v>20877.12904</v>
      </c>
      <c r="AM162" s="50">
        <f t="shared" si="354"/>
        <v>20877.12904</v>
      </c>
      <c r="AN162" s="50">
        <v>0</v>
      </c>
      <c r="AO162" s="15">
        <v>15025.137860000001</v>
      </c>
      <c r="AP162" s="51">
        <v>21277.575000000001</v>
      </c>
      <c r="AQ162" s="51">
        <v>0</v>
      </c>
      <c r="AR162" s="51">
        <v>0</v>
      </c>
      <c r="AS162" s="51">
        <v>0</v>
      </c>
      <c r="AT162" s="51">
        <v>0</v>
      </c>
      <c r="AU162" s="51">
        <f t="shared" si="215"/>
        <v>21277.575000000001</v>
      </c>
      <c r="AV162" s="51">
        <f t="shared" si="216"/>
        <v>1621.8250000000007</v>
      </c>
      <c r="AW162" s="51">
        <f t="shared" si="217"/>
        <v>22899.400000000001</v>
      </c>
      <c r="AX162" s="51">
        <f t="shared" si="218"/>
        <v>22626.599999999999</v>
      </c>
      <c r="AY162" s="51">
        <f t="shared" si="219"/>
        <v>22626.599999999999</v>
      </c>
      <c r="AZ162" s="51"/>
      <c r="BA162" s="52">
        <f t="shared" si="220"/>
        <v>99.999999568906233</v>
      </c>
      <c r="BB162" s="53"/>
    </row>
    <row r="163" s="39" customFormat="1" ht="47.25">
      <c r="B163" s="47" t="s">
        <v>173</v>
      </c>
      <c r="C163" s="47" t="s">
        <v>88</v>
      </c>
      <c r="D163" s="47" t="s">
        <v>96</v>
      </c>
      <c r="E163" s="48" t="str">
        <f t="shared" si="211"/>
        <v>0405</v>
      </c>
      <c r="F163" s="47" t="s">
        <v>191</v>
      </c>
      <c r="G163" s="47"/>
      <c r="H163" s="49" t="s">
        <v>192</v>
      </c>
      <c r="I163" s="19"/>
      <c r="J163" s="19"/>
      <c r="K163" s="19"/>
      <c r="L163" s="19"/>
      <c r="M163" s="19"/>
      <c r="N163" s="19"/>
      <c r="O163" s="19">
        <f>O164</f>
        <v>0</v>
      </c>
      <c r="P163" s="19">
        <f>P164</f>
        <v>0</v>
      </c>
      <c r="Q163" s="19">
        <f>Q164</f>
        <v>0</v>
      </c>
      <c r="R163" s="19">
        <f>R164</f>
        <v>0</v>
      </c>
      <c r="S163" s="19">
        <f>S164</f>
        <v>3.3580000000000001</v>
      </c>
      <c r="T163" s="19">
        <f t="shared" si="246"/>
        <v>3.3580000000000001</v>
      </c>
      <c r="U163" s="19"/>
      <c r="V163" s="19"/>
      <c r="W163" s="19">
        <f>W164</f>
        <v>0</v>
      </c>
      <c r="X163" s="19">
        <f>X164</f>
        <v>0</v>
      </c>
      <c r="Y163" s="19">
        <f>Y164</f>
        <v>0</v>
      </c>
      <c r="Z163" s="19">
        <f>Z164</f>
        <v>3.3580000000000001</v>
      </c>
      <c r="AA163" s="19">
        <f>AA164</f>
        <v>0</v>
      </c>
      <c r="AB163" s="19">
        <f>AB164</f>
        <v>0</v>
      </c>
      <c r="AC163" s="19">
        <f>AC164</f>
        <v>0</v>
      </c>
      <c r="AD163" s="19">
        <f>AD164</f>
        <v>0</v>
      </c>
      <c r="AE163" s="19"/>
      <c r="AF163" s="50">
        <f>AF164</f>
        <v>335.76735000000002</v>
      </c>
      <c r="AG163" s="50">
        <f>AG164</f>
        <v>0</v>
      </c>
      <c r="AH163" s="50">
        <f>AH164</f>
        <v>332.40935000000002</v>
      </c>
      <c r="AI163" s="50">
        <f>AI164</f>
        <v>0</v>
      </c>
      <c r="AJ163" s="50">
        <f>AJ164</f>
        <v>0</v>
      </c>
      <c r="AK163" s="50">
        <f>AK164</f>
        <v>0</v>
      </c>
      <c r="AL163" s="50">
        <f>AL164</f>
        <v>335.76735000000002</v>
      </c>
      <c r="AM163" s="50">
        <f>AM164</f>
        <v>332.40935000000002</v>
      </c>
      <c r="AN163" s="50">
        <f>AN164</f>
        <v>0</v>
      </c>
      <c r="AO163" s="51">
        <f>AO164</f>
        <v>335.76735000000002</v>
      </c>
      <c r="AP163" s="51">
        <f>AP164</f>
        <v>335.76735000000002</v>
      </c>
      <c r="AQ163" s="51">
        <f>AQ164</f>
        <v>0</v>
      </c>
      <c r="AR163" s="51">
        <f>AR164</f>
        <v>0</v>
      </c>
      <c r="AS163" s="51">
        <f>AS164</f>
        <v>0</v>
      </c>
      <c r="AT163" s="51">
        <f>AT164</f>
        <v>0</v>
      </c>
      <c r="AU163" s="51">
        <f t="shared" si="215"/>
        <v>335.76735000000002</v>
      </c>
      <c r="AV163" s="51">
        <f t="shared" si="216"/>
        <v>-332.40935000000002</v>
      </c>
      <c r="AW163" s="51">
        <f t="shared" si="217"/>
        <v>6.7160000000000002</v>
      </c>
      <c r="AX163" s="51">
        <f t="shared" si="218"/>
        <v>0</v>
      </c>
      <c r="AY163" s="51">
        <f t="shared" si="219"/>
        <v>0</v>
      </c>
      <c r="AZ163" s="51">
        <f>AZ164</f>
        <v>0</v>
      </c>
      <c r="BA163" s="52">
        <f t="shared" si="220"/>
        <v>100</v>
      </c>
      <c r="BB163" s="25"/>
    </row>
    <row r="164" s="39" customFormat="1" ht="31.5">
      <c r="B164" s="47" t="s">
        <v>173</v>
      </c>
      <c r="C164" s="47" t="s">
        <v>88</v>
      </c>
      <c r="D164" s="47" t="s">
        <v>96</v>
      </c>
      <c r="E164" s="48" t="str">
        <f t="shared" ref="E164:E227" si="355">CONCATENATE(C164,D164)</f>
        <v>0405</v>
      </c>
      <c r="F164" s="47" t="s">
        <v>191</v>
      </c>
      <c r="G164" s="47" t="s">
        <v>58</v>
      </c>
      <c r="H164" s="49" t="s">
        <v>59</v>
      </c>
      <c r="I164" s="19"/>
      <c r="J164" s="19"/>
      <c r="K164" s="19"/>
      <c r="L164" s="19"/>
      <c r="M164" s="19"/>
      <c r="N164" s="19"/>
      <c r="O164" s="19">
        <v>0</v>
      </c>
      <c r="P164" s="19">
        <v>0</v>
      </c>
      <c r="Q164" s="19">
        <v>0</v>
      </c>
      <c r="R164" s="19">
        <v>0</v>
      </c>
      <c r="S164" s="19">
        <v>3.3580000000000001</v>
      </c>
      <c r="T164" s="19">
        <f t="shared" si="246"/>
        <v>3.3580000000000001</v>
      </c>
      <c r="U164" s="19"/>
      <c r="V164" s="19"/>
      <c r="W164" s="19"/>
      <c r="X164" s="19"/>
      <c r="Y164" s="19"/>
      <c r="Z164" s="19">
        <v>3.3580000000000001</v>
      </c>
      <c r="AA164" s="19"/>
      <c r="AB164" s="19"/>
      <c r="AC164" s="19"/>
      <c r="AD164" s="19"/>
      <c r="AE164" s="19"/>
      <c r="AF164" s="50">
        <v>335.76735000000002</v>
      </c>
      <c r="AG164" s="50"/>
      <c r="AH164" s="50">
        <v>332.40935000000002</v>
      </c>
      <c r="AI164" s="50"/>
      <c r="AJ164" s="50">
        <v>0</v>
      </c>
      <c r="AK164" s="50">
        <v>0</v>
      </c>
      <c r="AL164" s="50">
        <v>335.76735000000002</v>
      </c>
      <c r="AM164" s="50">
        <v>332.40935000000002</v>
      </c>
      <c r="AN164" s="50">
        <v>0</v>
      </c>
      <c r="AO164" s="15">
        <v>335.76735000000002</v>
      </c>
      <c r="AP164" s="51">
        <v>335.76735000000002</v>
      </c>
      <c r="AQ164" s="51">
        <v>0</v>
      </c>
      <c r="AR164" s="51">
        <v>0</v>
      </c>
      <c r="AS164" s="51">
        <v>0</v>
      </c>
      <c r="AT164" s="51">
        <v>0</v>
      </c>
      <c r="AU164" s="51">
        <f t="shared" ref="AU164:AU227" si="356">AP164+AS164+AT164+AR164+AQ164</f>
        <v>335.76735000000002</v>
      </c>
      <c r="AV164" s="51">
        <f t="shared" ref="AV164:AV227" si="357">T164-AU164</f>
        <v>-332.40935000000002</v>
      </c>
      <c r="AW164" s="51">
        <f t="shared" ref="AW164:AW227" si="358">T164+W164+X164+Y164+Z164</f>
        <v>6.7160000000000002</v>
      </c>
      <c r="AX164" s="51">
        <f t="shared" ref="AX164:AX227" si="359">U164+AA164+AB164</f>
        <v>0</v>
      </c>
      <c r="AY164" s="51">
        <f t="shared" ref="AY164:AY227" si="360">V164+AC164+AE164+AD164</f>
        <v>0</v>
      </c>
      <c r="AZ164" s="51"/>
      <c r="BA164" s="52">
        <f t="shared" ref="BA164:BA227" si="361">AL164/AF164*100</f>
        <v>100</v>
      </c>
      <c r="BB164" s="53"/>
    </row>
    <row r="165" s="39" customFormat="1" ht="47.25">
      <c r="B165" s="47" t="s">
        <v>173</v>
      </c>
      <c r="C165" s="47" t="s">
        <v>88</v>
      </c>
      <c r="D165" s="47" t="s">
        <v>96</v>
      </c>
      <c r="E165" s="48" t="str">
        <f t="shared" si="355"/>
        <v>0405</v>
      </c>
      <c r="F165" s="17" t="s">
        <v>82</v>
      </c>
      <c r="G165" s="48"/>
      <c r="H165" s="49" t="s">
        <v>83</v>
      </c>
      <c r="I165" s="19"/>
      <c r="J165" s="19"/>
      <c r="K165" s="19"/>
      <c r="L165" s="19"/>
      <c r="M165" s="19"/>
      <c r="N165" s="19"/>
      <c r="O165" s="19">
        <f t="shared" ref="O165:O167" si="362">O166</f>
        <v>0</v>
      </c>
      <c r="P165" s="19"/>
      <c r="Q165" s="19"/>
      <c r="R165" s="19"/>
      <c r="S165" s="19"/>
      <c r="T165" s="19">
        <f t="shared" si="246"/>
        <v>0</v>
      </c>
      <c r="U165" s="19"/>
      <c r="V165" s="19"/>
      <c r="W165" s="19"/>
      <c r="X165" s="19"/>
      <c r="Y165" s="19"/>
      <c r="Z165" s="19"/>
      <c r="AA165" s="19"/>
      <c r="AB165" s="19"/>
      <c r="AC165" s="19"/>
      <c r="AD165" s="19"/>
      <c r="AE165" s="19"/>
      <c r="AF165" s="50">
        <f t="shared" ref="AF165:AF167" si="363">AF166</f>
        <v>1445.98359</v>
      </c>
      <c r="AG165" s="50">
        <f t="shared" ref="AG165:AG167" si="364">AG166</f>
        <v>0</v>
      </c>
      <c r="AH165" s="50">
        <f t="shared" ref="AH165:AH167" si="365">AH166</f>
        <v>0</v>
      </c>
      <c r="AI165" s="50">
        <f t="shared" ref="AI165:AI167" si="366">AI166</f>
        <v>0</v>
      </c>
      <c r="AJ165" s="50">
        <f t="shared" ref="AJ165:AJ167" si="367">AJ166</f>
        <v>0</v>
      </c>
      <c r="AK165" s="50">
        <f t="shared" ref="AK165:AK167" si="368">AK166</f>
        <v>0</v>
      </c>
      <c r="AL165" s="50">
        <f t="shared" ref="AL165:AL167" si="369">AL166</f>
        <v>1445.98359</v>
      </c>
      <c r="AM165" s="50">
        <f t="shared" ref="AM165:AM167" si="370">AM166</f>
        <v>0</v>
      </c>
      <c r="AN165" s="50">
        <f t="shared" ref="AN165:AN167" si="371">AN166</f>
        <v>0</v>
      </c>
      <c r="AO165" s="63">
        <f t="shared" ref="AO165:AO167" si="372">AO166</f>
        <v>0</v>
      </c>
      <c r="AP165" s="15">
        <f t="shared" ref="AP165:AP167" si="373">AP166</f>
        <v>14.890000000000001</v>
      </c>
      <c r="AQ165" s="51">
        <f t="shared" ref="AQ165:AQ167" si="374">AQ166</f>
        <v>0</v>
      </c>
      <c r="AR165" s="15">
        <f t="shared" ref="AR165:AR167" si="375">AR166</f>
        <v>0</v>
      </c>
      <c r="AS165" s="51">
        <f t="shared" ref="AS165:AS167" si="376">AS166</f>
        <v>0</v>
      </c>
      <c r="AT165" s="15">
        <f t="shared" ref="AT165:AT167" si="377">AT166</f>
        <v>0</v>
      </c>
      <c r="AU165" s="51">
        <f t="shared" si="356"/>
        <v>14.890000000000001</v>
      </c>
      <c r="AV165" s="51">
        <f t="shared" si="357"/>
        <v>-14.890000000000001</v>
      </c>
      <c r="AW165" s="51"/>
      <c r="AX165" s="51"/>
      <c r="AY165" s="51"/>
      <c r="AZ165" s="51"/>
      <c r="BA165" s="52">
        <f t="shared" si="361"/>
        <v>100</v>
      </c>
      <c r="BB165" s="53"/>
    </row>
    <row r="166" s="39" customFormat="1" ht="31.5">
      <c r="B166" s="47" t="s">
        <v>173</v>
      </c>
      <c r="C166" s="47" t="s">
        <v>88</v>
      </c>
      <c r="D166" s="47" t="s">
        <v>96</v>
      </c>
      <c r="E166" s="48" t="str">
        <f t="shared" si="355"/>
        <v>0405</v>
      </c>
      <c r="F166" s="17" t="s">
        <v>84</v>
      </c>
      <c r="G166" s="48"/>
      <c r="H166" s="49" t="s">
        <v>85</v>
      </c>
      <c r="I166" s="19"/>
      <c r="J166" s="19"/>
      <c r="K166" s="19"/>
      <c r="L166" s="19"/>
      <c r="M166" s="19"/>
      <c r="N166" s="19"/>
      <c r="O166" s="19">
        <f t="shared" si="362"/>
        <v>0</v>
      </c>
      <c r="P166" s="19"/>
      <c r="Q166" s="19"/>
      <c r="R166" s="19"/>
      <c r="S166" s="19"/>
      <c r="T166" s="19">
        <f t="shared" si="246"/>
        <v>0</v>
      </c>
      <c r="U166" s="19"/>
      <c r="V166" s="19"/>
      <c r="W166" s="19"/>
      <c r="X166" s="19"/>
      <c r="Y166" s="19"/>
      <c r="Z166" s="19"/>
      <c r="AA166" s="19"/>
      <c r="AB166" s="19"/>
      <c r="AC166" s="19"/>
      <c r="AD166" s="19"/>
      <c r="AE166" s="19"/>
      <c r="AF166" s="50">
        <f t="shared" si="363"/>
        <v>1445.98359</v>
      </c>
      <c r="AG166" s="50">
        <f t="shared" si="364"/>
        <v>0</v>
      </c>
      <c r="AH166" s="50">
        <f t="shared" si="365"/>
        <v>0</v>
      </c>
      <c r="AI166" s="50">
        <f t="shared" si="366"/>
        <v>0</v>
      </c>
      <c r="AJ166" s="50">
        <f t="shared" si="367"/>
        <v>0</v>
      </c>
      <c r="AK166" s="50">
        <f t="shared" si="368"/>
        <v>0</v>
      </c>
      <c r="AL166" s="50">
        <f t="shared" si="369"/>
        <v>1445.98359</v>
      </c>
      <c r="AM166" s="50">
        <f t="shared" si="370"/>
        <v>0</v>
      </c>
      <c r="AN166" s="50">
        <f t="shared" si="371"/>
        <v>0</v>
      </c>
      <c r="AO166" s="15">
        <f t="shared" si="372"/>
        <v>0</v>
      </c>
      <c r="AP166" s="51">
        <f t="shared" si="373"/>
        <v>14.890000000000001</v>
      </c>
      <c r="AQ166" s="15">
        <f t="shared" si="374"/>
        <v>0</v>
      </c>
      <c r="AR166" s="51">
        <f t="shared" si="375"/>
        <v>0</v>
      </c>
      <c r="AS166" s="15">
        <f t="shared" si="376"/>
        <v>0</v>
      </c>
      <c r="AT166" s="51">
        <f t="shared" si="377"/>
        <v>0</v>
      </c>
      <c r="AU166" s="51">
        <f t="shared" si="356"/>
        <v>14.890000000000001</v>
      </c>
      <c r="AV166" s="51">
        <f t="shared" si="357"/>
        <v>-14.890000000000001</v>
      </c>
      <c r="AW166" s="51"/>
      <c r="AX166" s="51"/>
      <c r="AY166" s="51"/>
      <c r="AZ166" s="51"/>
      <c r="BA166" s="52">
        <f t="shared" si="361"/>
        <v>100</v>
      </c>
      <c r="BB166" s="53"/>
    </row>
    <row r="167" s="39" customFormat="1" ht="31.5">
      <c r="B167" s="47" t="s">
        <v>173</v>
      </c>
      <c r="C167" s="47" t="s">
        <v>88</v>
      </c>
      <c r="D167" s="47" t="s">
        <v>96</v>
      </c>
      <c r="E167" s="48" t="str">
        <f t="shared" si="355"/>
        <v>0405</v>
      </c>
      <c r="F167" s="17" t="s">
        <v>86</v>
      </c>
      <c r="G167" s="48"/>
      <c r="H167" s="49" t="s">
        <v>87</v>
      </c>
      <c r="I167" s="19"/>
      <c r="J167" s="19"/>
      <c r="K167" s="19"/>
      <c r="L167" s="19"/>
      <c r="M167" s="19"/>
      <c r="N167" s="19"/>
      <c r="O167" s="19">
        <f t="shared" si="362"/>
        <v>0</v>
      </c>
      <c r="P167" s="19"/>
      <c r="Q167" s="19"/>
      <c r="R167" s="19"/>
      <c r="S167" s="19"/>
      <c r="T167" s="19">
        <f t="shared" si="246"/>
        <v>0</v>
      </c>
      <c r="U167" s="19"/>
      <c r="V167" s="19"/>
      <c r="W167" s="19"/>
      <c r="X167" s="19"/>
      <c r="Y167" s="19"/>
      <c r="Z167" s="19"/>
      <c r="AA167" s="19"/>
      <c r="AB167" s="19"/>
      <c r="AC167" s="19"/>
      <c r="AD167" s="19"/>
      <c r="AE167" s="19"/>
      <c r="AF167" s="50">
        <f t="shared" si="363"/>
        <v>1445.98359</v>
      </c>
      <c r="AG167" s="50">
        <f t="shared" si="364"/>
        <v>0</v>
      </c>
      <c r="AH167" s="50">
        <f t="shared" si="365"/>
        <v>0</v>
      </c>
      <c r="AI167" s="50">
        <f t="shared" si="366"/>
        <v>0</v>
      </c>
      <c r="AJ167" s="50">
        <f t="shared" si="367"/>
        <v>0</v>
      </c>
      <c r="AK167" s="50">
        <f t="shared" si="368"/>
        <v>0</v>
      </c>
      <c r="AL167" s="50">
        <f t="shared" si="369"/>
        <v>1445.98359</v>
      </c>
      <c r="AM167" s="50">
        <f t="shared" si="370"/>
        <v>0</v>
      </c>
      <c r="AN167" s="50">
        <f t="shared" si="371"/>
        <v>0</v>
      </c>
      <c r="AO167" s="63">
        <f t="shared" si="372"/>
        <v>0</v>
      </c>
      <c r="AP167" s="15">
        <f t="shared" si="373"/>
        <v>14.890000000000001</v>
      </c>
      <c r="AQ167" s="51">
        <f t="shared" si="374"/>
        <v>0</v>
      </c>
      <c r="AR167" s="15">
        <f t="shared" si="375"/>
        <v>0</v>
      </c>
      <c r="AS167" s="51">
        <f t="shared" si="376"/>
        <v>0</v>
      </c>
      <c r="AT167" s="15">
        <f t="shared" si="377"/>
        <v>0</v>
      </c>
      <c r="AU167" s="51">
        <f t="shared" si="356"/>
        <v>14.890000000000001</v>
      </c>
      <c r="AV167" s="51">
        <f t="shared" si="357"/>
        <v>-14.890000000000001</v>
      </c>
      <c r="AW167" s="51"/>
      <c r="AX167" s="51"/>
      <c r="AY167" s="51"/>
      <c r="AZ167" s="51"/>
      <c r="BA167" s="52">
        <f t="shared" si="361"/>
        <v>100</v>
      </c>
      <c r="BB167" s="53"/>
    </row>
    <row r="168" s="39" customFormat="1">
      <c r="B168" s="47" t="s">
        <v>173</v>
      </c>
      <c r="C168" s="47" t="s">
        <v>88</v>
      </c>
      <c r="D168" s="47" t="s">
        <v>96</v>
      </c>
      <c r="E168" s="48" t="str">
        <f t="shared" si="355"/>
        <v>0405</v>
      </c>
      <c r="F168" s="17" t="s">
        <v>86</v>
      </c>
      <c r="G168" s="47" t="s">
        <v>60</v>
      </c>
      <c r="H168" s="49" t="s">
        <v>61</v>
      </c>
      <c r="I168" s="19"/>
      <c r="J168" s="19"/>
      <c r="K168" s="19"/>
      <c r="L168" s="19"/>
      <c r="M168" s="19"/>
      <c r="N168" s="19"/>
      <c r="O168" s="19">
        <v>0</v>
      </c>
      <c r="P168" s="19"/>
      <c r="Q168" s="19"/>
      <c r="R168" s="19"/>
      <c r="S168" s="19"/>
      <c r="T168" s="19">
        <f t="shared" si="246"/>
        <v>0</v>
      </c>
      <c r="U168" s="19"/>
      <c r="V168" s="19"/>
      <c r="W168" s="19"/>
      <c r="X168" s="19"/>
      <c r="Y168" s="19"/>
      <c r="Z168" s="19"/>
      <c r="AA168" s="19"/>
      <c r="AB168" s="19"/>
      <c r="AC168" s="19"/>
      <c r="AD168" s="19"/>
      <c r="AE168" s="19"/>
      <c r="AF168" s="50">
        <v>1445.98359</v>
      </c>
      <c r="AG168" s="50"/>
      <c r="AH168" s="50">
        <v>0</v>
      </c>
      <c r="AI168" s="50">
        <v>0</v>
      </c>
      <c r="AJ168" s="50">
        <v>0</v>
      </c>
      <c r="AK168" s="50">
        <v>0</v>
      </c>
      <c r="AL168" s="50">
        <v>1445.98359</v>
      </c>
      <c r="AM168" s="50">
        <v>0</v>
      </c>
      <c r="AN168" s="50">
        <v>0</v>
      </c>
      <c r="AO168" s="15">
        <v>0</v>
      </c>
      <c r="AP168" s="51">
        <v>14.890000000000001</v>
      </c>
      <c r="AQ168" s="15">
        <v>0</v>
      </c>
      <c r="AR168" s="51">
        <v>0</v>
      </c>
      <c r="AS168" s="15">
        <v>0</v>
      </c>
      <c r="AT168" s="51">
        <v>0</v>
      </c>
      <c r="AU168" s="51">
        <f t="shared" si="356"/>
        <v>14.890000000000001</v>
      </c>
      <c r="AV168" s="51">
        <f t="shared" si="357"/>
        <v>-14.890000000000001</v>
      </c>
      <c r="AW168" s="51"/>
      <c r="AX168" s="51"/>
      <c r="AY168" s="51"/>
      <c r="AZ168" s="51"/>
      <c r="BA168" s="52">
        <f t="shared" si="361"/>
        <v>100</v>
      </c>
      <c r="BB168" s="53"/>
    </row>
    <row r="169" s="39" customFormat="1">
      <c r="B169" s="40" t="s">
        <v>173</v>
      </c>
      <c r="C169" s="40" t="s">
        <v>88</v>
      </c>
      <c r="D169" s="40" t="s">
        <v>193</v>
      </c>
      <c r="E169" s="38" t="str">
        <f t="shared" si="355"/>
        <v>0407</v>
      </c>
      <c r="F169" s="40"/>
      <c r="G169" s="38"/>
      <c r="H169" s="41" t="s">
        <v>194</v>
      </c>
      <c r="I169" s="42">
        <f>I177</f>
        <v>137294.70000000001</v>
      </c>
      <c r="J169" s="42">
        <f>J177</f>
        <v>134923.5</v>
      </c>
      <c r="K169" s="42">
        <f>K177</f>
        <v>134923.5</v>
      </c>
      <c r="L169" s="42">
        <f>L177</f>
        <v>-3043.6999999999998</v>
      </c>
      <c r="M169" s="42">
        <f>M177</f>
        <v>-3652.5</v>
      </c>
      <c r="N169" s="42">
        <f>N177</f>
        <v>-3652.5</v>
      </c>
      <c r="O169" s="42">
        <f>O177+O170</f>
        <v>-178.46199999999999</v>
      </c>
      <c r="P169" s="42">
        <f>P177+P170</f>
        <v>0</v>
      </c>
      <c r="Q169" s="42">
        <f>Q177+Q170</f>
        <v>0</v>
      </c>
      <c r="R169" s="42">
        <f>R177+R170</f>
        <v>20228.900000000001</v>
      </c>
      <c r="S169" s="42">
        <f>S177</f>
        <v>33213.599999999999</v>
      </c>
      <c r="T169" s="42">
        <f t="shared" si="246"/>
        <v>187515.038</v>
      </c>
      <c r="U169" s="42">
        <f t="shared" ref="U164:U227" si="378">J169+M169</f>
        <v>131271</v>
      </c>
      <c r="V169" s="42">
        <f t="shared" ref="V164:V227" si="379">K169+N169</f>
        <v>131271</v>
      </c>
      <c r="W169" s="42">
        <f>W177</f>
        <v>9472.5</v>
      </c>
      <c r="X169" s="42">
        <f>X177</f>
        <v>0</v>
      </c>
      <c r="Y169" s="42">
        <f>Y177</f>
        <v>0</v>
      </c>
      <c r="Z169" s="42">
        <f>Z177</f>
        <v>23741.099999999999</v>
      </c>
      <c r="AA169" s="42">
        <f>AA177</f>
        <v>13271.700000000001</v>
      </c>
      <c r="AB169" s="42">
        <f>AB177</f>
        <v>0</v>
      </c>
      <c r="AC169" s="42">
        <f>AC177</f>
        <v>13271.700000000001</v>
      </c>
      <c r="AD169" s="42">
        <f>AD177</f>
        <v>0</v>
      </c>
      <c r="AE169" s="42">
        <f>AE177</f>
        <v>0</v>
      </c>
      <c r="AF169" s="43">
        <f>AF177+AF170</f>
        <v>186916.52721</v>
      </c>
      <c r="AG169" s="43">
        <f>AG177+AG170</f>
        <v>0</v>
      </c>
      <c r="AH169" s="43">
        <f>AH177+AH170</f>
        <v>0</v>
      </c>
      <c r="AI169" s="43">
        <f>AI177+AI170</f>
        <v>0</v>
      </c>
      <c r="AJ169" s="43">
        <f>AJ177+AJ170</f>
        <v>0</v>
      </c>
      <c r="AK169" s="43">
        <f>AK177+AK170</f>
        <v>0</v>
      </c>
      <c r="AL169" s="43">
        <f>AL177+AL170</f>
        <v>174404.12367</v>
      </c>
      <c r="AM169" s="43">
        <f>AM177+AM170</f>
        <v>0</v>
      </c>
      <c r="AN169" s="43">
        <f>AN177+AN170</f>
        <v>0</v>
      </c>
      <c r="AO169" s="45">
        <f>AO177+AO170</f>
        <v>87718.786099999998</v>
      </c>
      <c r="AP169" s="45">
        <f>AP177+AP170</f>
        <v>189063.5</v>
      </c>
      <c r="AQ169" s="45">
        <f>AQ177+AQ170</f>
        <v>-178.46199999999999</v>
      </c>
      <c r="AR169" s="45">
        <f>AR177+AR170</f>
        <v>0</v>
      </c>
      <c r="AS169" s="45">
        <f>AS177+AS170</f>
        <v>0</v>
      </c>
      <c r="AT169" s="45">
        <f>AT177+AT170</f>
        <v>0</v>
      </c>
      <c r="AU169" s="45">
        <f t="shared" si="356"/>
        <v>188885.038</v>
      </c>
      <c r="AV169" s="45">
        <f t="shared" si="357"/>
        <v>-1370</v>
      </c>
      <c r="AW169" s="45">
        <f t="shared" si="358"/>
        <v>220728.63800000001</v>
      </c>
      <c r="AX169" s="45">
        <f t="shared" si="359"/>
        <v>144542.70000000001</v>
      </c>
      <c r="AY169" s="45">
        <f t="shared" si="360"/>
        <v>144542.70000000001</v>
      </c>
      <c r="AZ169" s="45">
        <f>AZ177</f>
        <v>0</v>
      </c>
      <c r="BA169" s="46">
        <f t="shared" si="361"/>
        <v>93.305887003805523</v>
      </c>
      <c r="BB169" s="25"/>
    </row>
    <row r="170">
      <c r="B170" s="47" t="s">
        <v>173</v>
      </c>
      <c r="C170" s="47" t="s">
        <v>88</v>
      </c>
      <c r="D170" s="47" t="s">
        <v>193</v>
      </c>
      <c r="E170" s="48" t="str">
        <f t="shared" si="355"/>
        <v>0407</v>
      </c>
      <c r="F170" s="47" t="s">
        <v>195</v>
      </c>
      <c r="G170" s="48"/>
      <c r="H170" s="49" t="s">
        <v>196</v>
      </c>
      <c r="I170" s="19"/>
      <c r="J170" s="19"/>
      <c r="K170" s="19"/>
      <c r="L170" s="19"/>
      <c r="M170" s="19"/>
      <c r="N170" s="19"/>
      <c r="O170" s="19">
        <f t="shared" ref="O170:O171" si="380">O171</f>
        <v>953.596</v>
      </c>
      <c r="P170" s="19">
        <f t="shared" ref="P170:P178" si="381">P171</f>
        <v>0</v>
      </c>
      <c r="Q170" s="19">
        <f t="shared" ref="Q170:Q178" si="382">Q171</f>
        <v>0</v>
      </c>
      <c r="R170" s="19">
        <f t="shared" ref="R170:R178" si="383">R171</f>
        <v>0</v>
      </c>
      <c r="S170" s="19"/>
      <c r="T170" s="19">
        <f t="shared" si="246"/>
        <v>953.596</v>
      </c>
      <c r="U170" s="19"/>
      <c r="V170" s="19"/>
      <c r="W170" s="19"/>
      <c r="X170" s="19"/>
      <c r="Y170" s="19"/>
      <c r="Z170" s="19"/>
      <c r="AA170" s="19"/>
      <c r="AB170" s="19"/>
      <c r="AC170" s="19"/>
      <c r="AD170" s="19"/>
      <c r="AE170" s="19"/>
      <c r="AF170" s="50">
        <f t="shared" ref="AF170:AF171" si="384">AF171</f>
        <v>1003.78521</v>
      </c>
      <c r="AG170" s="50">
        <f t="shared" ref="AG170:AG171" si="385">AG171</f>
        <v>0</v>
      </c>
      <c r="AH170" s="50">
        <f t="shared" ref="AH170:AH171" si="386">AH171</f>
        <v>0</v>
      </c>
      <c r="AI170" s="50">
        <f t="shared" ref="AI170:AI171" si="387">AI171</f>
        <v>0</v>
      </c>
      <c r="AJ170" s="50">
        <f t="shared" ref="AJ170:AJ171" si="388">AJ171</f>
        <v>0</v>
      </c>
      <c r="AK170" s="50">
        <f t="shared" ref="AK170:AK171" si="389">AK171</f>
        <v>0</v>
      </c>
      <c r="AL170" s="50">
        <f t="shared" ref="AL170:AL171" si="390">AL171</f>
        <v>1003.78424</v>
      </c>
      <c r="AM170" s="50">
        <f t="shared" ref="AM170:AM171" si="391">AM171</f>
        <v>0</v>
      </c>
      <c r="AN170" s="50">
        <f t="shared" ref="AN170:AN171" si="392">AN171</f>
        <v>0</v>
      </c>
      <c r="AO170" s="15">
        <f t="shared" ref="AO170:AO171" si="393">AO171</f>
        <v>0</v>
      </c>
      <c r="AP170" s="51">
        <f t="shared" ref="AP170:AP171" si="394">AP171</f>
        <v>1370</v>
      </c>
      <c r="AQ170" s="51">
        <f t="shared" ref="AQ170:AQ171" si="395">AQ171</f>
        <v>953.596</v>
      </c>
      <c r="AR170" s="51">
        <f t="shared" ref="AR170:AR171" si="396">AR171</f>
        <v>0</v>
      </c>
      <c r="AS170" s="51">
        <f t="shared" ref="AS170:AS171" si="397">AS171</f>
        <v>0</v>
      </c>
      <c r="AT170" s="51">
        <f t="shared" ref="AT170:AT171" si="398">AT171</f>
        <v>0</v>
      </c>
      <c r="AU170" s="51">
        <f t="shared" si="356"/>
        <v>2323.596</v>
      </c>
      <c r="AV170" s="51">
        <f t="shared" si="357"/>
        <v>-1370</v>
      </c>
      <c r="AW170" s="51"/>
      <c r="AX170" s="51"/>
      <c r="AY170" s="51"/>
      <c r="AZ170" s="51"/>
      <c r="BA170" s="52">
        <f t="shared" si="361"/>
        <v>99.99990336578081</v>
      </c>
      <c r="BB170" s="25"/>
    </row>
    <row r="171">
      <c r="B171" s="47" t="s">
        <v>173</v>
      </c>
      <c r="C171" s="47" t="s">
        <v>88</v>
      </c>
      <c r="D171" s="47" t="s">
        <v>193</v>
      </c>
      <c r="E171" s="48" t="str">
        <f t="shared" si="355"/>
        <v>0407</v>
      </c>
      <c r="F171" s="47" t="s">
        <v>197</v>
      </c>
      <c r="G171" s="48"/>
      <c r="H171" s="49" t="s">
        <v>113</v>
      </c>
      <c r="I171" s="19"/>
      <c r="J171" s="19"/>
      <c r="K171" s="19"/>
      <c r="L171" s="19"/>
      <c r="M171" s="19"/>
      <c r="N171" s="19"/>
      <c r="O171" s="19">
        <f t="shared" si="380"/>
        <v>953.596</v>
      </c>
      <c r="P171" s="19">
        <f t="shared" si="381"/>
        <v>0</v>
      </c>
      <c r="Q171" s="19">
        <f t="shared" si="382"/>
        <v>0</v>
      </c>
      <c r="R171" s="19">
        <f t="shared" si="383"/>
        <v>0</v>
      </c>
      <c r="S171" s="19"/>
      <c r="T171" s="19">
        <f t="shared" si="246"/>
        <v>953.596</v>
      </c>
      <c r="U171" s="19"/>
      <c r="V171" s="19"/>
      <c r="W171" s="19"/>
      <c r="X171" s="19"/>
      <c r="Y171" s="19"/>
      <c r="Z171" s="19"/>
      <c r="AA171" s="19"/>
      <c r="AB171" s="19"/>
      <c r="AC171" s="19"/>
      <c r="AD171" s="19"/>
      <c r="AE171" s="19"/>
      <c r="AF171" s="50">
        <f t="shared" si="384"/>
        <v>1003.78521</v>
      </c>
      <c r="AG171" s="50">
        <f t="shared" si="385"/>
        <v>0</v>
      </c>
      <c r="AH171" s="50">
        <f t="shared" si="386"/>
        <v>0</v>
      </c>
      <c r="AI171" s="50">
        <f t="shared" si="387"/>
        <v>0</v>
      </c>
      <c r="AJ171" s="50">
        <f t="shared" si="388"/>
        <v>0</v>
      </c>
      <c r="AK171" s="50">
        <f t="shared" si="389"/>
        <v>0</v>
      </c>
      <c r="AL171" s="50">
        <f t="shared" si="390"/>
        <v>1003.78424</v>
      </c>
      <c r="AM171" s="50">
        <f t="shared" si="391"/>
        <v>0</v>
      </c>
      <c r="AN171" s="50">
        <f t="shared" si="392"/>
        <v>0</v>
      </c>
      <c r="AO171" s="51">
        <f t="shared" si="393"/>
        <v>0</v>
      </c>
      <c r="AP171" s="51">
        <f t="shared" si="394"/>
        <v>1370</v>
      </c>
      <c r="AQ171" s="51">
        <f t="shared" si="395"/>
        <v>953.596</v>
      </c>
      <c r="AR171" s="51">
        <f t="shared" si="396"/>
        <v>0</v>
      </c>
      <c r="AS171" s="51">
        <f t="shared" si="397"/>
        <v>0</v>
      </c>
      <c r="AT171" s="51">
        <f t="shared" si="398"/>
        <v>0</v>
      </c>
      <c r="AU171" s="51">
        <f t="shared" si="356"/>
        <v>2323.596</v>
      </c>
      <c r="AV171" s="51">
        <f t="shared" si="357"/>
        <v>-1370</v>
      </c>
      <c r="AW171" s="51"/>
      <c r="AX171" s="51"/>
      <c r="AY171" s="51"/>
      <c r="AZ171" s="51"/>
      <c r="BA171" s="52">
        <f t="shared" si="361"/>
        <v>99.99990336578081</v>
      </c>
      <c r="BB171" s="25"/>
    </row>
    <row r="172" ht="47.25">
      <c r="B172" s="47" t="s">
        <v>173</v>
      </c>
      <c r="C172" s="47" t="s">
        <v>88</v>
      </c>
      <c r="D172" s="47" t="s">
        <v>193</v>
      </c>
      <c r="E172" s="48" t="str">
        <f t="shared" si="355"/>
        <v>0407</v>
      </c>
      <c r="F172" s="47" t="s">
        <v>198</v>
      </c>
      <c r="G172" s="48"/>
      <c r="H172" s="49" t="s">
        <v>199</v>
      </c>
      <c r="I172" s="19"/>
      <c r="J172" s="19"/>
      <c r="K172" s="19"/>
      <c r="L172" s="19"/>
      <c r="M172" s="19"/>
      <c r="N172" s="19"/>
      <c r="O172" s="19">
        <f>O173+O175</f>
        <v>953.596</v>
      </c>
      <c r="P172" s="19">
        <f t="shared" si="381"/>
        <v>0</v>
      </c>
      <c r="Q172" s="19">
        <f t="shared" si="382"/>
        <v>0</v>
      </c>
      <c r="R172" s="19">
        <f t="shared" si="383"/>
        <v>0</v>
      </c>
      <c r="S172" s="19"/>
      <c r="T172" s="19">
        <f t="shared" si="246"/>
        <v>953.596</v>
      </c>
      <c r="U172" s="19"/>
      <c r="V172" s="19"/>
      <c r="W172" s="19"/>
      <c r="X172" s="19"/>
      <c r="Y172" s="19"/>
      <c r="Z172" s="19"/>
      <c r="AA172" s="19"/>
      <c r="AB172" s="19"/>
      <c r="AC172" s="19"/>
      <c r="AD172" s="19"/>
      <c r="AE172" s="19"/>
      <c r="AF172" s="50">
        <f>AF173+AF175</f>
        <v>1003.78521</v>
      </c>
      <c r="AG172" s="50">
        <f>AG173+AG175</f>
        <v>0</v>
      </c>
      <c r="AH172" s="50">
        <f>AH173+AH175</f>
        <v>0</v>
      </c>
      <c r="AI172" s="50">
        <f>AI173+AI175</f>
        <v>0</v>
      </c>
      <c r="AJ172" s="50">
        <f>AJ173+AJ175</f>
        <v>0</v>
      </c>
      <c r="AK172" s="50">
        <f>AK173+AK175</f>
        <v>0</v>
      </c>
      <c r="AL172" s="50">
        <f>AL173+AL175</f>
        <v>1003.78424</v>
      </c>
      <c r="AM172" s="50">
        <f>AM173+AM175</f>
        <v>0</v>
      </c>
      <c r="AN172" s="50">
        <f>AN173+AN175</f>
        <v>0</v>
      </c>
      <c r="AO172" s="15">
        <f>AO173+AO175</f>
        <v>0</v>
      </c>
      <c r="AP172" s="51">
        <f>AP173+AP175</f>
        <v>1370</v>
      </c>
      <c r="AQ172" s="51">
        <f>AQ173+AQ175</f>
        <v>953.596</v>
      </c>
      <c r="AR172" s="51">
        <f>AR173+AR175</f>
        <v>0</v>
      </c>
      <c r="AS172" s="51">
        <f>AS173+AS175</f>
        <v>0</v>
      </c>
      <c r="AT172" s="51">
        <f>AT173+AT175</f>
        <v>0</v>
      </c>
      <c r="AU172" s="51">
        <f t="shared" si="356"/>
        <v>2323.596</v>
      </c>
      <c r="AV172" s="51">
        <f t="shared" si="357"/>
        <v>-1370</v>
      </c>
      <c r="AW172" s="51"/>
      <c r="AX172" s="51"/>
      <c r="AY172" s="51"/>
      <c r="AZ172" s="51"/>
      <c r="BA172" s="52">
        <f t="shared" si="361"/>
        <v>99.99990336578081</v>
      </c>
      <c r="BB172" s="25"/>
    </row>
    <row r="173" ht="31.5" hidden="1">
      <c r="B173" s="47" t="s">
        <v>173</v>
      </c>
      <c r="C173" s="47" t="s">
        <v>88</v>
      </c>
      <c r="D173" s="47" t="s">
        <v>193</v>
      </c>
      <c r="E173" s="48" t="str">
        <f t="shared" si="355"/>
        <v>0407</v>
      </c>
      <c r="F173" s="47" t="s">
        <v>200</v>
      </c>
      <c r="G173" s="48"/>
      <c r="H173" s="49" t="s">
        <v>201</v>
      </c>
      <c r="I173" s="19"/>
      <c r="J173" s="19"/>
      <c r="K173" s="19"/>
      <c r="L173" s="19"/>
      <c r="M173" s="19"/>
      <c r="N173" s="19"/>
      <c r="O173" s="19">
        <f>O174</f>
        <v>0</v>
      </c>
      <c r="P173" s="19">
        <f t="shared" si="381"/>
        <v>0</v>
      </c>
      <c r="Q173" s="19">
        <f t="shared" si="382"/>
        <v>0</v>
      </c>
      <c r="R173" s="19">
        <f t="shared" si="383"/>
        <v>0</v>
      </c>
      <c r="S173" s="19"/>
      <c r="T173" s="19">
        <f t="shared" si="246"/>
        <v>0</v>
      </c>
      <c r="U173" s="19"/>
      <c r="V173" s="19"/>
      <c r="W173" s="19"/>
      <c r="X173" s="19"/>
      <c r="Y173" s="19"/>
      <c r="Z173" s="19"/>
      <c r="AA173" s="19"/>
      <c r="AB173" s="19"/>
      <c r="AC173" s="19"/>
      <c r="AD173" s="19"/>
      <c r="AE173" s="19"/>
      <c r="AF173" s="50">
        <f>AF174</f>
        <v>0</v>
      </c>
      <c r="AG173" s="50">
        <f>AG174</f>
        <v>0</v>
      </c>
      <c r="AH173" s="50">
        <f>AH174</f>
        <v>0</v>
      </c>
      <c r="AI173" s="50">
        <f>AI174</f>
        <v>0</v>
      </c>
      <c r="AJ173" s="50">
        <f>AJ174</f>
        <v>0</v>
      </c>
      <c r="AK173" s="50">
        <f>AK174</f>
        <v>0</v>
      </c>
      <c r="AL173" s="50">
        <f>AL174</f>
        <v>0</v>
      </c>
      <c r="AM173" s="50">
        <f>AM174</f>
        <v>0</v>
      </c>
      <c r="AN173" s="50">
        <f>AN174</f>
        <v>0</v>
      </c>
      <c r="AO173" s="51">
        <f>AO174</f>
        <v>0</v>
      </c>
      <c r="AP173" s="51">
        <f>AP174</f>
        <v>1370</v>
      </c>
      <c r="AQ173" s="51">
        <f>AQ174</f>
        <v>0</v>
      </c>
      <c r="AR173" s="51">
        <f>AR174</f>
        <v>0</v>
      </c>
      <c r="AS173" s="51">
        <f>AS174</f>
        <v>0</v>
      </c>
      <c r="AT173" s="51">
        <f>AT174</f>
        <v>0</v>
      </c>
      <c r="AU173" s="51">
        <f t="shared" si="356"/>
        <v>1370</v>
      </c>
      <c r="AV173" s="51">
        <f t="shared" si="357"/>
        <v>-1370</v>
      </c>
      <c r="AW173" s="51"/>
      <c r="AX173" s="51"/>
      <c r="AY173" s="51"/>
      <c r="AZ173" s="51"/>
      <c r="BA173" s="52"/>
      <c r="BB173" s="25">
        <v>0</v>
      </c>
    </row>
    <row r="174" ht="31.5" hidden="1">
      <c r="B174" s="47" t="s">
        <v>173</v>
      </c>
      <c r="C174" s="47" t="s">
        <v>88</v>
      </c>
      <c r="D174" s="47" t="s">
        <v>193</v>
      </c>
      <c r="E174" s="48" t="str">
        <f t="shared" si="355"/>
        <v>0407</v>
      </c>
      <c r="F174" s="47" t="s">
        <v>200</v>
      </c>
      <c r="G174" s="47" t="s">
        <v>58</v>
      </c>
      <c r="H174" s="49" t="s">
        <v>59</v>
      </c>
      <c r="I174" s="19"/>
      <c r="J174" s="19"/>
      <c r="K174" s="19"/>
      <c r="L174" s="19"/>
      <c r="M174" s="19"/>
      <c r="N174" s="19"/>
      <c r="O174" s="19">
        <v>0</v>
      </c>
      <c r="P174" s="19">
        <v>0</v>
      </c>
      <c r="Q174" s="19">
        <v>0</v>
      </c>
      <c r="R174" s="19">
        <v>0</v>
      </c>
      <c r="S174" s="19"/>
      <c r="T174" s="19">
        <f t="shared" si="246"/>
        <v>0</v>
      </c>
      <c r="U174" s="19"/>
      <c r="V174" s="19"/>
      <c r="W174" s="19"/>
      <c r="X174" s="19"/>
      <c r="Y174" s="19"/>
      <c r="Z174" s="19"/>
      <c r="AA174" s="19"/>
      <c r="AB174" s="19"/>
      <c r="AC174" s="19"/>
      <c r="AD174" s="19"/>
      <c r="AE174" s="19"/>
      <c r="AF174" s="50">
        <v>0</v>
      </c>
      <c r="AG174" s="50"/>
      <c r="AH174" s="50">
        <v>0</v>
      </c>
      <c r="AI174" s="50">
        <v>0</v>
      </c>
      <c r="AJ174" s="50">
        <v>0</v>
      </c>
      <c r="AK174" s="50">
        <v>0</v>
      </c>
      <c r="AL174" s="50">
        <v>0</v>
      </c>
      <c r="AM174" s="50">
        <v>0</v>
      </c>
      <c r="AN174" s="50">
        <v>0</v>
      </c>
      <c r="AO174" s="15">
        <v>0</v>
      </c>
      <c r="AP174" s="51">
        <v>1370</v>
      </c>
      <c r="AQ174" s="51">
        <v>0</v>
      </c>
      <c r="AR174" s="51">
        <v>0</v>
      </c>
      <c r="AS174" s="51">
        <v>0</v>
      </c>
      <c r="AT174" s="51">
        <v>0</v>
      </c>
      <c r="AU174" s="51">
        <f t="shared" si="356"/>
        <v>1370</v>
      </c>
      <c r="AV174" s="51">
        <f t="shared" si="357"/>
        <v>-1370</v>
      </c>
      <c r="AW174" s="51"/>
      <c r="AX174" s="51"/>
      <c r="AY174" s="51"/>
      <c r="AZ174" s="51"/>
      <c r="BA174" s="52"/>
      <c r="BB174" s="25">
        <v>0</v>
      </c>
    </row>
    <row r="175" ht="31.5">
      <c r="B175" s="47" t="s">
        <v>173</v>
      </c>
      <c r="C175" s="47" t="s">
        <v>88</v>
      </c>
      <c r="D175" s="47" t="s">
        <v>193</v>
      </c>
      <c r="E175" s="48" t="str">
        <f t="shared" si="355"/>
        <v>0407</v>
      </c>
      <c r="F175" s="47" t="s">
        <v>202</v>
      </c>
      <c r="G175" s="47"/>
      <c r="H175" s="49" t="s">
        <v>203</v>
      </c>
      <c r="I175" s="19"/>
      <c r="J175" s="19"/>
      <c r="K175" s="19"/>
      <c r="L175" s="19"/>
      <c r="M175" s="19"/>
      <c r="N175" s="19"/>
      <c r="O175" s="19">
        <f>O176</f>
        <v>953.596</v>
      </c>
      <c r="P175" s="19"/>
      <c r="Q175" s="19"/>
      <c r="R175" s="19"/>
      <c r="S175" s="19"/>
      <c r="T175" s="19">
        <f t="shared" si="246"/>
        <v>953.596</v>
      </c>
      <c r="U175" s="19"/>
      <c r="V175" s="19"/>
      <c r="W175" s="19"/>
      <c r="X175" s="19"/>
      <c r="Y175" s="19"/>
      <c r="Z175" s="19"/>
      <c r="AA175" s="19"/>
      <c r="AB175" s="19"/>
      <c r="AC175" s="19"/>
      <c r="AD175" s="19"/>
      <c r="AE175" s="19"/>
      <c r="AF175" s="50">
        <f>AF176</f>
        <v>1003.78521</v>
      </c>
      <c r="AG175" s="50">
        <f>AG176</f>
        <v>0</v>
      </c>
      <c r="AH175" s="50">
        <f>AH176</f>
        <v>0</v>
      </c>
      <c r="AI175" s="50">
        <f>AI176</f>
        <v>0</v>
      </c>
      <c r="AJ175" s="50">
        <f>AJ176</f>
        <v>0</v>
      </c>
      <c r="AK175" s="50">
        <f>AK176</f>
        <v>0</v>
      </c>
      <c r="AL175" s="50">
        <f>AL176</f>
        <v>1003.78424</v>
      </c>
      <c r="AM175" s="50">
        <f>AM176</f>
        <v>0</v>
      </c>
      <c r="AN175" s="50">
        <f>AN176</f>
        <v>0</v>
      </c>
      <c r="AO175" s="63">
        <f>AO176</f>
        <v>0</v>
      </c>
      <c r="AP175" s="15">
        <f>AP176</f>
        <v>0</v>
      </c>
      <c r="AQ175" s="51">
        <f>AQ176</f>
        <v>953.596</v>
      </c>
      <c r="AR175" s="15">
        <f>AR176</f>
        <v>0</v>
      </c>
      <c r="AS175" s="51">
        <f>AS176</f>
        <v>0</v>
      </c>
      <c r="AT175" s="15">
        <f>AT176</f>
        <v>0</v>
      </c>
      <c r="AU175" s="51">
        <f t="shared" si="356"/>
        <v>953.596</v>
      </c>
      <c r="AV175" s="51">
        <f t="shared" si="357"/>
        <v>0</v>
      </c>
      <c r="AW175" s="51"/>
      <c r="AX175" s="51"/>
      <c r="AY175" s="51"/>
      <c r="AZ175" s="51"/>
      <c r="BA175" s="52">
        <f t="shared" si="361"/>
        <v>99.99990336578081</v>
      </c>
      <c r="BB175" s="25"/>
    </row>
    <row r="176" ht="31.5">
      <c r="B176" s="47" t="s">
        <v>173</v>
      </c>
      <c r="C176" s="47" t="s">
        <v>88</v>
      </c>
      <c r="D176" s="47" t="s">
        <v>193</v>
      </c>
      <c r="E176" s="48" t="str">
        <f t="shared" si="355"/>
        <v>0407</v>
      </c>
      <c r="F176" s="47" t="s">
        <v>202</v>
      </c>
      <c r="G176" s="47" t="s">
        <v>58</v>
      </c>
      <c r="H176" s="49" t="s">
        <v>59</v>
      </c>
      <c r="I176" s="19"/>
      <c r="J176" s="19"/>
      <c r="K176" s="19"/>
      <c r="L176" s="19"/>
      <c r="M176" s="19"/>
      <c r="N176" s="19"/>
      <c r="O176" s="19">
        <v>953.596</v>
      </c>
      <c r="P176" s="19"/>
      <c r="Q176" s="19"/>
      <c r="R176" s="19"/>
      <c r="S176" s="19"/>
      <c r="T176" s="19">
        <f t="shared" si="246"/>
        <v>953.596</v>
      </c>
      <c r="U176" s="19"/>
      <c r="V176" s="19"/>
      <c r="W176" s="19"/>
      <c r="X176" s="19"/>
      <c r="Y176" s="19"/>
      <c r="Z176" s="19"/>
      <c r="AA176" s="19"/>
      <c r="AB176" s="19"/>
      <c r="AC176" s="19"/>
      <c r="AD176" s="19"/>
      <c r="AE176" s="19"/>
      <c r="AF176" s="50">
        <v>1003.78521</v>
      </c>
      <c r="AG176" s="50"/>
      <c r="AH176" s="50">
        <v>0</v>
      </c>
      <c r="AI176" s="50">
        <v>0</v>
      </c>
      <c r="AJ176" s="50">
        <v>0</v>
      </c>
      <c r="AK176" s="50">
        <v>0</v>
      </c>
      <c r="AL176" s="50">
        <v>1003.78424</v>
      </c>
      <c r="AM176" s="50">
        <v>0</v>
      </c>
      <c r="AN176" s="50">
        <v>0</v>
      </c>
      <c r="AO176" s="15">
        <v>0</v>
      </c>
      <c r="AP176" s="51">
        <v>0</v>
      </c>
      <c r="AQ176" s="15">
        <v>953.596</v>
      </c>
      <c r="AR176" s="51">
        <v>0</v>
      </c>
      <c r="AS176" s="15">
        <v>0</v>
      </c>
      <c r="AT176" s="51">
        <v>0</v>
      </c>
      <c r="AU176" s="51">
        <f t="shared" si="356"/>
        <v>953.596</v>
      </c>
      <c r="AV176" s="51">
        <f t="shared" si="357"/>
        <v>0</v>
      </c>
      <c r="AW176" s="51"/>
      <c r="AX176" s="51"/>
      <c r="AY176" s="51"/>
      <c r="AZ176" s="51"/>
      <c r="BA176" s="52">
        <f t="shared" si="361"/>
        <v>99.99990336578081</v>
      </c>
      <c r="BB176" s="25"/>
    </row>
    <row r="177" ht="31.5">
      <c r="B177" s="47" t="s">
        <v>173</v>
      </c>
      <c r="C177" s="47" t="s">
        <v>88</v>
      </c>
      <c r="D177" s="47" t="s">
        <v>193</v>
      </c>
      <c r="E177" s="48" t="str">
        <f t="shared" si="355"/>
        <v>0407</v>
      </c>
      <c r="F177" s="47" t="s">
        <v>181</v>
      </c>
      <c r="G177" s="48"/>
      <c r="H177" s="49" t="s">
        <v>182</v>
      </c>
      <c r="I177" s="19">
        <f t="shared" ref="I177:I178" si="399">I178</f>
        <v>137294.70000000001</v>
      </c>
      <c r="J177" s="19">
        <f t="shared" ref="J177:J178" si="400">J178</f>
        <v>134923.5</v>
      </c>
      <c r="K177" s="19">
        <f t="shared" ref="K177:K178" si="401">K178</f>
        <v>134923.5</v>
      </c>
      <c r="L177" s="19">
        <f t="shared" ref="L177:L178" si="402">L178</f>
        <v>-3043.6999999999998</v>
      </c>
      <c r="M177" s="19">
        <f t="shared" ref="M177:M178" si="403">M178</f>
        <v>-3652.5</v>
      </c>
      <c r="N177" s="19">
        <f t="shared" ref="N177:N178" si="404">N178</f>
        <v>-3652.5</v>
      </c>
      <c r="O177" s="19">
        <f t="shared" ref="O177:O178" si="405">O178</f>
        <v>-1132.058</v>
      </c>
      <c r="P177" s="19">
        <f t="shared" si="381"/>
        <v>0</v>
      </c>
      <c r="Q177" s="19">
        <f t="shared" si="382"/>
        <v>0</v>
      </c>
      <c r="R177" s="19">
        <f t="shared" si="383"/>
        <v>20228.900000000001</v>
      </c>
      <c r="S177" s="19">
        <f t="shared" ref="S177:S178" si="406">S178</f>
        <v>33213.599999999999</v>
      </c>
      <c r="T177" s="19">
        <f t="shared" si="246"/>
        <v>186561.44200000001</v>
      </c>
      <c r="U177" s="19">
        <f t="shared" si="378"/>
        <v>131271</v>
      </c>
      <c r="V177" s="19">
        <f t="shared" si="379"/>
        <v>131271</v>
      </c>
      <c r="W177" s="19">
        <f t="shared" ref="W177:W178" si="407">W178</f>
        <v>9472.5</v>
      </c>
      <c r="X177" s="19">
        <f t="shared" ref="X177:X178" si="408">X178</f>
        <v>0</v>
      </c>
      <c r="Y177" s="19">
        <f t="shared" ref="Y177:Y178" si="409">Y178</f>
        <v>0</v>
      </c>
      <c r="Z177" s="19">
        <f t="shared" ref="Z177:Z178" si="410">Z178</f>
        <v>23741.099999999999</v>
      </c>
      <c r="AA177" s="19">
        <f t="shared" ref="AA177:AA178" si="411">AA178</f>
        <v>13271.700000000001</v>
      </c>
      <c r="AB177" s="19">
        <f t="shared" ref="AB177:AB178" si="412">AB178</f>
        <v>0</v>
      </c>
      <c r="AC177" s="19">
        <f t="shared" ref="AC177:AC178" si="413">AC178</f>
        <v>13271.700000000001</v>
      </c>
      <c r="AD177" s="19">
        <f t="shared" ref="AD177:AD178" si="414">AD178</f>
        <v>0</v>
      </c>
      <c r="AE177" s="19">
        <f t="shared" ref="AE177:AE178" si="415">AE178</f>
        <v>0</v>
      </c>
      <c r="AF177" s="50">
        <f t="shared" ref="AF177:AF178" si="416">AF178</f>
        <v>185912.742</v>
      </c>
      <c r="AG177" s="50">
        <f t="shared" ref="AG177:AG178" si="417">AG178</f>
        <v>0</v>
      </c>
      <c r="AH177" s="50">
        <f t="shared" ref="AH177:AH178" si="418">AH178</f>
        <v>0</v>
      </c>
      <c r="AI177" s="50">
        <f t="shared" ref="AI177:AI178" si="419">AI178</f>
        <v>0</v>
      </c>
      <c r="AJ177" s="50">
        <f t="shared" ref="AJ177:AJ178" si="420">AJ178</f>
        <v>0</v>
      </c>
      <c r="AK177" s="50">
        <f t="shared" ref="AK177:AK178" si="421">AK178</f>
        <v>0</v>
      </c>
      <c r="AL177" s="50">
        <f t="shared" ref="AL177:AL178" si="422">AL178</f>
        <v>173400.33942999999</v>
      </c>
      <c r="AM177" s="50">
        <f t="shared" ref="AM177:AM178" si="423">AM178</f>
        <v>0</v>
      </c>
      <c r="AN177" s="50">
        <f t="shared" ref="AN177:AN178" si="424">AN178</f>
        <v>0</v>
      </c>
      <c r="AO177" s="51">
        <f t="shared" ref="AO177:AO178" si="425">AO178</f>
        <v>87718.786099999998</v>
      </c>
      <c r="AP177" s="51">
        <f t="shared" ref="AP177:AP178" si="426">AP178</f>
        <v>187693.5</v>
      </c>
      <c r="AQ177" s="51">
        <f t="shared" ref="AQ177:AQ178" si="427">AQ178</f>
        <v>-1132.058</v>
      </c>
      <c r="AR177" s="51">
        <f t="shared" ref="AR177:AR178" si="428">AR178</f>
        <v>0</v>
      </c>
      <c r="AS177" s="51">
        <f t="shared" ref="AS177:AS178" si="429">AS178</f>
        <v>0</v>
      </c>
      <c r="AT177" s="51">
        <f t="shared" ref="AT177:AT178" si="430">AT178</f>
        <v>0</v>
      </c>
      <c r="AU177" s="51">
        <f t="shared" si="356"/>
        <v>186561.44200000001</v>
      </c>
      <c r="AV177" s="51">
        <f t="shared" si="357"/>
        <v>0</v>
      </c>
      <c r="AW177" s="51">
        <f t="shared" si="358"/>
        <v>219775.04200000002</v>
      </c>
      <c r="AX177" s="51">
        <f t="shared" si="359"/>
        <v>144542.70000000001</v>
      </c>
      <c r="AY177" s="51">
        <f t="shared" si="360"/>
        <v>144542.70000000001</v>
      </c>
      <c r="AZ177" s="51">
        <f t="shared" ref="AZ177:AZ178" si="431">AZ178</f>
        <v>0</v>
      </c>
      <c r="BA177" s="52">
        <f t="shared" si="361"/>
        <v>93.269744485829804</v>
      </c>
      <c r="BB177" s="25"/>
    </row>
    <row r="178">
      <c r="B178" s="47" t="s">
        <v>173</v>
      </c>
      <c r="C178" s="47" t="s">
        <v>88</v>
      </c>
      <c r="D178" s="47" t="s">
        <v>193</v>
      </c>
      <c r="E178" s="48" t="str">
        <f t="shared" si="355"/>
        <v>0407</v>
      </c>
      <c r="F178" s="47" t="s">
        <v>183</v>
      </c>
      <c r="G178" s="48"/>
      <c r="H178" s="49" t="s">
        <v>53</v>
      </c>
      <c r="I178" s="19">
        <f t="shared" si="399"/>
        <v>137294.70000000001</v>
      </c>
      <c r="J178" s="19">
        <f t="shared" si="400"/>
        <v>134923.5</v>
      </c>
      <c r="K178" s="19">
        <f t="shared" si="401"/>
        <v>134923.5</v>
      </c>
      <c r="L178" s="19">
        <f t="shared" si="402"/>
        <v>-3043.6999999999998</v>
      </c>
      <c r="M178" s="19">
        <f t="shared" si="403"/>
        <v>-3652.5</v>
      </c>
      <c r="N178" s="19">
        <f t="shared" si="404"/>
        <v>-3652.5</v>
      </c>
      <c r="O178" s="19">
        <f t="shared" si="405"/>
        <v>-1132.058</v>
      </c>
      <c r="P178" s="19">
        <f t="shared" si="381"/>
        <v>0</v>
      </c>
      <c r="Q178" s="19">
        <f t="shared" si="382"/>
        <v>0</v>
      </c>
      <c r="R178" s="19">
        <f t="shared" si="383"/>
        <v>20228.900000000001</v>
      </c>
      <c r="S178" s="19">
        <f t="shared" si="406"/>
        <v>33213.599999999999</v>
      </c>
      <c r="T178" s="19">
        <f t="shared" si="246"/>
        <v>186561.44200000001</v>
      </c>
      <c r="U178" s="19">
        <f t="shared" si="378"/>
        <v>131271</v>
      </c>
      <c r="V178" s="19">
        <f t="shared" si="379"/>
        <v>131271</v>
      </c>
      <c r="W178" s="19">
        <f t="shared" si="407"/>
        <v>9472.5</v>
      </c>
      <c r="X178" s="19">
        <f t="shared" si="408"/>
        <v>0</v>
      </c>
      <c r="Y178" s="19">
        <f t="shared" si="409"/>
        <v>0</v>
      </c>
      <c r="Z178" s="19">
        <f t="shared" si="410"/>
        <v>23741.099999999999</v>
      </c>
      <c r="AA178" s="19">
        <f t="shared" si="411"/>
        <v>13271.700000000001</v>
      </c>
      <c r="AB178" s="19">
        <f t="shared" si="412"/>
        <v>0</v>
      </c>
      <c r="AC178" s="19">
        <f t="shared" si="413"/>
        <v>13271.700000000001</v>
      </c>
      <c r="AD178" s="19">
        <f t="shared" si="414"/>
        <v>0</v>
      </c>
      <c r="AE178" s="19">
        <f t="shared" si="415"/>
        <v>0</v>
      </c>
      <c r="AF178" s="50">
        <f t="shared" si="416"/>
        <v>185912.742</v>
      </c>
      <c r="AG178" s="50">
        <f t="shared" si="417"/>
        <v>0</v>
      </c>
      <c r="AH178" s="50">
        <f t="shared" si="418"/>
        <v>0</v>
      </c>
      <c r="AI178" s="50">
        <f t="shared" si="419"/>
        <v>0</v>
      </c>
      <c r="AJ178" s="50">
        <f t="shared" si="420"/>
        <v>0</v>
      </c>
      <c r="AK178" s="50">
        <f t="shared" si="421"/>
        <v>0</v>
      </c>
      <c r="AL178" s="50">
        <f t="shared" si="422"/>
        <v>173400.33942999999</v>
      </c>
      <c r="AM178" s="50">
        <f t="shared" si="423"/>
        <v>0</v>
      </c>
      <c r="AN178" s="50">
        <f t="shared" si="424"/>
        <v>0</v>
      </c>
      <c r="AO178" s="15">
        <f t="shared" si="425"/>
        <v>87718.786099999998</v>
      </c>
      <c r="AP178" s="51">
        <f t="shared" si="426"/>
        <v>187693.5</v>
      </c>
      <c r="AQ178" s="51">
        <f t="shared" si="427"/>
        <v>-1132.058</v>
      </c>
      <c r="AR178" s="51">
        <f t="shared" si="428"/>
        <v>0</v>
      </c>
      <c r="AS178" s="51">
        <f t="shared" si="429"/>
        <v>0</v>
      </c>
      <c r="AT178" s="51">
        <f t="shared" si="430"/>
        <v>0</v>
      </c>
      <c r="AU178" s="51">
        <f t="shared" si="356"/>
        <v>186561.44200000001</v>
      </c>
      <c r="AV178" s="51">
        <f t="shared" si="357"/>
        <v>0</v>
      </c>
      <c r="AW178" s="51">
        <f t="shared" si="358"/>
        <v>219775.04200000002</v>
      </c>
      <c r="AX178" s="51">
        <f t="shared" si="359"/>
        <v>144542.70000000001</v>
      </c>
      <c r="AY178" s="51">
        <f t="shared" si="360"/>
        <v>144542.70000000001</v>
      </c>
      <c r="AZ178" s="51">
        <f t="shared" si="431"/>
        <v>0</v>
      </c>
      <c r="BA178" s="52">
        <f t="shared" si="361"/>
        <v>93.269744485829804</v>
      </c>
      <c r="BB178" s="25"/>
    </row>
    <row r="179" ht="31.5">
      <c r="B179" s="47" t="s">
        <v>173</v>
      </c>
      <c r="C179" s="47" t="s">
        <v>88</v>
      </c>
      <c r="D179" s="47" t="s">
        <v>193</v>
      </c>
      <c r="E179" s="48" t="str">
        <f t="shared" si="355"/>
        <v>0407</v>
      </c>
      <c r="F179" s="47" t="s">
        <v>204</v>
      </c>
      <c r="G179" s="48"/>
      <c r="H179" s="49" t="s">
        <v>205</v>
      </c>
      <c r="I179" s="19">
        <f>I180+I185</f>
        <v>137294.70000000001</v>
      </c>
      <c r="J179" s="19">
        <f>J180+J185</f>
        <v>134923.5</v>
      </c>
      <c r="K179" s="19">
        <f>K180+K185</f>
        <v>134923.5</v>
      </c>
      <c r="L179" s="19">
        <f>L180+L185</f>
        <v>-3043.6999999999998</v>
      </c>
      <c r="M179" s="19">
        <f>M180+M185</f>
        <v>-3652.5</v>
      </c>
      <c r="N179" s="19">
        <f>N180+N185</f>
        <v>-3652.5</v>
      </c>
      <c r="O179" s="19">
        <f>O180+O185</f>
        <v>-1132.058</v>
      </c>
      <c r="P179" s="19">
        <f>P180+P185</f>
        <v>0</v>
      </c>
      <c r="Q179" s="19">
        <f>Q180+Q185</f>
        <v>0</v>
      </c>
      <c r="R179" s="19">
        <f>R180+R185</f>
        <v>20228.900000000001</v>
      </c>
      <c r="S179" s="19">
        <f>S180+S185</f>
        <v>33213.599999999999</v>
      </c>
      <c r="T179" s="19">
        <f t="shared" si="246"/>
        <v>186561.44200000001</v>
      </c>
      <c r="U179" s="19">
        <f t="shared" si="378"/>
        <v>131271</v>
      </c>
      <c r="V179" s="19">
        <f t="shared" si="379"/>
        <v>131271</v>
      </c>
      <c r="W179" s="19">
        <f>W180+W185</f>
        <v>9472.5</v>
      </c>
      <c r="X179" s="19">
        <f>X180+X185</f>
        <v>0</v>
      </c>
      <c r="Y179" s="19">
        <f>Y180+Y185</f>
        <v>0</v>
      </c>
      <c r="Z179" s="19">
        <f>Z180+Z185</f>
        <v>23741.099999999999</v>
      </c>
      <c r="AA179" s="19">
        <f>AA180+AA185</f>
        <v>13271.700000000001</v>
      </c>
      <c r="AB179" s="19">
        <f>AB180+AB185</f>
        <v>0</v>
      </c>
      <c r="AC179" s="19">
        <f>AC180+AC185</f>
        <v>13271.700000000001</v>
      </c>
      <c r="AD179" s="19">
        <f>AD180+AD185</f>
        <v>0</v>
      </c>
      <c r="AE179" s="19">
        <f>AE180+AE185</f>
        <v>0</v>
      </c>
      <c r="AF179" s="50">
        <f>AF180+AF185</f>
        <v>185912.742</v>
      </c>
      <c r="AG179" s="50">
        <f>AG180+AG185</f>
        <v>0</v>
      </c>
      <c r="AH179" s="50">
        <f>AH180+AH185</f>
        <v>0</v>
      </c>
      <c r="AI179" s="50">
        <f>AI180+AI185</f>
        <v>0</v>
      </c>
      <c r="AJ179" s="50">
        <f>AJ180+AJ185</f>
        <v>0</v>
      </c>
      <c r="AK179" s="50">
        <f>AK180+AK185</f>
        <v>0</v>
      </c>
      <c r="AL179" s="50">
        <f>AL180+AL185</f>
        <v>173400.33942999999</v>
      </c>
      <c r="AM179" s="50">
        <f>AM180+AM185</f>
        <v>0</v>
      </c>
      <c r="AN179" s="50">
        <f>AN180+AN185</f>
        <v>0</v>
      </c>
      <c r="AO179" s="51">
        <f>AO180+AO185</f>
        <v>87718.786099999998</v>
      </c>
      <c r="AP179" s="51">
        <f>AP180+AP185</f>
        <v>187693.5</v>
      </c>
      <c r="AQ179" s="51">
        <f>AQ180+AQ185</f>
        <v>-1132.058</v>
      </c>
      <c r="AR179" s="51">
        <f>AR180+AR185</f>
        <v>0</v>
      </c>
      <c r="AS179" s="51">
        <f>AS180+AS185</f>
        <v>0</v>
      </c>
      <c r="AT179" s="51">
        <f>AT180+AT185</f>
        <v>0</v>
      </c>
      <c r="AU179" s="51">
        <f t="shared" si="356"/>
        <v>186561.44200000001</v>
      </c>
      <c r="AV179" s="51">
        <f t="shared" si="357"/>
        <v>0</v>
      </c>
      <c r="AW179" s="51">
        <f t="shared" si="358"/>
        <v>219775.04200000002</v>
      </c>
      <c r="AX179" s="51">
        <f t="shared" si="359"/>
        <v>144542.70000000001</v>
      </c>
      <c r="AY179" s="51">
        <f t="shared" si="360"/>
        <v>144542.70000000001</v>
      </c>
      <c r="AZ179" s="51">
        <f>AZ180+AZ185</f>
        <v>0</v>
      </c>
      <c r="BA179" s="52">
        <f t="shared" si="361"/>
        <v>93.269744485829804</v>
      </c>
      <c r="BB179" s="25"/>
    </row>
    <row r="180" ht="47.25">
      <c r="B180" s="47" t="s">
        <v>173</v>
      </c>
      <c r="C180" s="47" t="s">
        <v>88</v>
      </c>
      <c r="D180" s="47" t="s">
        <v>193</v>
      </c>
      <c r="E180" s="48" t="str">
        <f t="shared" si="355"/>
        <v>0407</v>
      </c>
      <c r="F180" s="47" t="s">
        <v>206</v>
      </c>
      <c r="G180" s="48"/>
      <c r="H180" s="49" t="s">
        <v>75</v>
      </c>
      <c r="I180" s="19">
        <f>I181+I182+I184</f>
        <v>79399.199999999997</v>
      </c>
      <c r="J180" s="19">
        <f>J181+J182+J184</f>
        <v>76871</v>
      </c>
      <c r="K180" s="19">
        <f>K181+K182+K184</f>
        <v>76871</v>
      </c>
      <c r="L180" s="19">
        <f>L181+L182+L184</f>
        <v>0</v>
      </c>
      <c r="M180" s="19">
        <f>M181+M182+M184</f>
        <v>0</v>
      </c>
      <c r="N180" s="19">
        <f>N181+N182+N184</f>
        <v>0</v>
      </c>
      <c r="O180" s="19">
        <f>O181+O182+O184+O183</f>
        <v>0</v>
      </c>
      <c r="P180" s="19">
        <f>P181+P182+P184+P183</f>
        <v>0</v>
      </c>
      <c r="Q180" s="19">
        <f>Q181+Q182+Q184</f>
        <v>0</v>
      </c>
      <c r="R180" s="19">
        <f>R181+R182+R184</f>
        <v>0</v>
      </c>
      <c r="S180" s="19">
        <f>S181+S182+S184</f>
        <v>9472.5</v>
      </c>
      <c r="T180" s="19">
        <f t="shared" si="246"/>
        <v>88871.699999999997</v>
      </c>
      <c r="U180" s="19">
        <f t="shared" si="378"/>
        <v>76871</v>
      </c>
      <c r="V180" s="19">
        <f t="shared" si="379"/>
        <v>76871</v>
      </c>
      <c r="W180" s="19">
        <f>W181+W182+W184</f>
        <v>9472.5</v>
      </c>
      <c r="X180" s="19">
        <f>X181+X182+X184</f>
        <v>0</v>
      </c>
      <c r="Y180" s="19">
        <f>Y181+Y182+Y184</f>
        <v>0</v>
      </c>
      <c r="Z180" s="19">
        <f>Z181+Z182+Z184</f>
        <v>0</v>
      </c>
      <c r="AA180" s="19">
        <f>AA181+AA182+AA184</f>
        <v>11541.200000000001</v>
      </c>
      <c r="AB180" s="19">
        <f>AB181+AB182+AB184</f>
        <v>0</v>
      </c>
      <c r="AC180" s="19">
        <f>AC181+AC182+AC184</f>
        <v>11541.200000000001</v>
      </c>
      <c r="AD180" s="19">
        <f>AD181+AD182+AD184</f>
        <v>0</v>
      </c>
      <c r="AE180" s="19">
        <f>AE181+AE182+AE184</f>
        <v>0</v>
      </c>
      <c r="AF180" s="50">
        <f>AF181+AF182+AF184+AF183</f>
        <v>88871.699999999997</v>
      </c>
      <c r="AG180" s="50">
        <f>AG181+AG182+AG184+AG183</f>
        <v>0</v>
      </c>
      <c r="AH180" s="50">
        <f>AH181+AH182+AH184+AH183</f>
        <v>0</v>
      </c>
      <c r="AI180" s="50">
        <f>AI181+AI182+AI184+AI183</f>
        <v>0</v>
      </c>
      <c r="AJ180" s="50">
        <f>AJ181+AJ182+AJ184+AJ183</f>
        <v>0</v>
      </c>
      <c r="AK180" s="50">
        <f>AK181+AK182+AK184+AK183</f>
        <v>0</v>
      </c>
      <c r="AL180" s="50">
        <f>AL181+AL182+AL184+AL183</f>
        <v>86265.1011</v>
      </c>
      <c r="AM180" s="50">
        <f>AM181+AM182+AM184+AM183</f>
        <v>0</v>
      </c>
      <c r="AN180" s="50">
        <f>AN181+AN182+AN184+AN183</f>
        <v>0</v>
      </c>
      <c r="AO180" s="15">
        <f>AO181+AO182+AO184+AO183</f>
        <v>60688.006070000003</v>
      </c>
      <c r="AP180" s="51">
        <f>AP181+AP182+AP184+AP183</f>
        <v>88871.699999999997</v>
      </c>
      <c r="AQ180" s="51">
        <f>AQ181+AQ182+AQ184+AQ183</f>
        <v>0</v>
      </c>
      <c r="AR180" s="51">
        <f>AR181+AR182+AR184+AR183</f>
        <v>0</v>
      </c>
      <c r="AS180" s="51">
        <f>AS181+AS182+AS184+AS183</f>
        <v>0</v>
      </c>
      <c r="AT180" s="51">
        <f>AT181+AT182+AT184+AT183</f>
        <v>0</v>
      </c>
      <c r="AU180" s="51">
        <f t="shared" si="356"/>
        <v>88871.699999999997</v>
      </c>
      <c r="AV180" s="51">
        <f t="shared" si="357"/>
        <v>0</v>
      </c>
      <c r="AW180" s="51">
        <f t="shared" si="358"/>
        <v>98344.199999999997</v>
      </c>
      <c r="AX180" s="51">
        <f t="shared" si="359"/>
        <v>88412.199999999997</v>
      </c>
      <c r="AY180" s="51">
        <f t="shared" si="360"/>
        <v>88412.199999999997</v>
      </c>
      <c r="AZ180" s="51">
        <f>AZ181+AZ182+AZ184</f>
        <v>0</v>
      </c>
      <c r="BA180" s="52">
        <f t="shared" si="361"/>
        <v>97.067009070378987</v>
      </c>
      <c r="BB180" s="25"/>
    </row>
    <row r="181" ht="78.75">
      <c r="B181" s="47" t="s">
        <v>173</v>
      </c>
      <c r="C181" s="47" t="s">
        <v>88</v>
      </c>
      <c r="D181" s="47" t="s">
        <v>193</v>
      </c>
      <c r="E181" s="48" t="str">
        <f t="shared" si="355"/>
        <v>0407</v>
      </c>
      <c r="F181" s="47" t="s">
        <v>206</v>
      </c>
      <c r="G181" s="47" t="s">
        <v>70</v>
      </c>
      <c r="H181" s="49" t="s">
        <v>71</v>
      </c>
      <c r="I181" s="19">
        <v>64129.699999999997</v>
      </c>
      <c r="J181" s="19">
        <v>66101.5</v>
      </c>
      <c r="K181" s="19">
        <v>66101.5</v>
      </c>
      <c r="L181" s="19"/>
      <c r="M181" s="19"/>
      <c r="N181" s="19"/>
      <c r="O181" s="19">
        <v>0</v>
      </c>
      <c r="P181" s="19">
        <v>0</v>
      </c>
      <c r="Q181" s="19">
        <v>0</v>
      </c>
      <c r="R181" s="19">
        <v>0</v>
      </c>
      <c r="S181" s="19">
        <v>9472.5</v>
      </c>
      <c r="T181" s="19">
        <f t="shared" si="246"/>
        <v>73602.199999999997</v>
      </c>
      <c r="U181" s="19">
        <f t="shared" si="378"/>
        <v>66101.5</v>
      </c>
      <c r="V181" s="19">
        <f t="shared" si="379"/>
        <v>66101.5</v>
      </c>
      <c r="W181" s="19">
        <v>9472.5</v>
      </c>
      <c r="X181" s="19"/>
      <c r="Y181" s="19"/>
      <c r="Z181" s="19"/>
      <c r="AA181" s="19">
        <v>11541.200000000001</v>
      </c>
      <c r="AB181" s="19"/>
      <c r="AC181" s="19">
        <v>11541.200000000001</v>
      </c>
      <c r="AD181" s="19"/>
      <c r="AE181" s="19"/>
      <c r="AF181" s="50">
        <v>74688.706359999996</v>
      </c>
      <c r="AG181" s="50"/>
      <c r="AH181" s="50">
        <v>0</v>
      </c>
      <c r="AI181" s="50">
        <v>0</v>
      </c>
      <c r="AJ181" s="50">
        <v>0</v>
      </c>
      <c r="AK181" s="50">
        <v>0</v>
      </c>
      <c r="AL181" s="50">
        <v>72082.107459999999</v>
      </c>
      <c r="AM181" s="50">
        <v>0</v>
      </c>
      <c r="AN181" s="50">
        <v>0</v>
      </c>
      <c r="AO181" s="51">
        <v>48631.516790000001</v>
      </c>
      <c r="AP181" s="51">
        <v>73596.962509999998</v>
      </c>
      <c r="AQ181" s="51">
        <v>0</v>
      </c>
      <c r="AR181" s="51">
        <v>0</v>
      </c>
      <c r="AS181" s="51">
        <v>0</v>
      </c>
      <c r="AT181" s="51">
        <v>0</v>
      </c>
      <c r="AU181" s="51">
        <f t="shared" si="356"/>
        <v>73596.962509999998</v>
      </c>
      <c r="AV181" s="51">
        <f t="shared" si="357"/>
        <v>5.237489999999525</v>
      </c>
      <c r="AW181" s="51">
        <f t="shared" si="358"/>
        <v>83074.699999999997</v>
      </c>
      <c r="AX181" s="51">
        <f t="shared" si="359"/>
        <v>77642.699999999997</v>
      </c>
      <c r="AY181" s="51">
        <f t="shared" si="360"/>
        <v>77642.699999999997</v>
      </c>
      <c r="AZ181" s="51"/>
      <c r="BA181" s="52">
        <f t="shared" si="361"/>
        <v>96.510049474633846</v>
      </c>
      <c r="BB181" s="53"/>
    </row>
    <row r="182" ht="31.5">
      <c r="B182" s="47" t="s">
        <v>173</v>
      </c>
      <c r="C182" s="47" t="s">
        <v>88</v>
      </c>
      <c r="D182" s="47" t="s">
        <v>193</v>
      </c>
      <c r="E182" s="48" t="str">
        <f t="shared" si="355"/>
        <v>0407</v>
      </c>
      <c r="F182" s="47" t="s">
        <v>206</v>
      </c>
      <c r="G182" s="47" t="s">
        <v>58</v>
      </c>
      <c r="H182" s="49" t="s">
        <v>59</v>
      </c>
      <c r="I182" s="19">
        <v>14913.199999999999</v>
      </c>
      <c r="J182" s="19">
        <v>10450.199999999999</v>
      </c>
      <c r="K182" s="19">
        <v>10460.199999999999</v>
      </c>
      <c r="L182" s="19"/>
      <c r="M182" s="19"/>
      <c r="N182" s="19"/>
      <c r="O182" s="19">
        <v>0</v>
      </c>
      <c r="P182" s="19">
        <v>0</v>
      </c>
      <c r="Q182" s="19">
        <v>0</v>
      </c>
      <c r="R182" s="19">
        <v>0</v>
      </c>
      <c r="S182" s="19"/>
      <c r="T182" s="19">
        <f t="shared" si="246"/>
        <v>14913.199999999999</v>
      </c>
      <c r="U182" s="19">
        <f t="shared" si="378"/>
        <v>10450.199999999999</v>
      </c>
      <c r="V182" s="19">
        <f t="shared" si="379"/>
        <v>10460.199999999999</v>
      </c>
      <c r="W182" s="19"/>
      <c r="X182" s="19"/>
      <c r="Y182" s="19"/>
      <c r="Z182" s="19"/>
      <c r="AA182" s="19"/>
      <c r="AB182" s="19"/>
      <c r="AC182" s="19"/>
      <c r="AD182" s="19"/>
      <c r="AE182" s="19"/>
      <c r="AF182" s="50">
        <v>13807.99415</v>
      </c>
      <c r="AG182" s="50"/>
      <c r="AH182" s="50">
        <v>0</v>
      </c>
      <c r="AI182" s="50">
        <v>0</v>
      </c>
      <c r="AJ182" s="50">
        <v>0</v>
      </c>
      <c r="AK182" s="50">
        <v>0</v>
      </c>
      <c r="AL182" s="50">
        <v>13807.99415</v>
      </c>
      <c r="AM182" s="50">
        <v>0</v>
      </c>
      <c r="AN182" s="50">
        <v>0</v>
      </c>
      <c r="AO182" s="15">
        <v>11763.68879</v>
      </c>
      <c r="AP182" s="51">
        <v>14904.299999999999</v>
      </c>
      <c r="AQ182" s="51">
        <v>0</v>
      </c>
      <c r="AR182" s="51">
        <v>0</v>
      </c>
      <c r="AS182" s="51">
        <v>0</v>
      </c>
      <c r="AT182" s="51">
        <v>0</v>
      </c>
      <c r="AU182" s="51">
        <f t="shared" si="356"/>
        <v>14904.299999999999</v>
      </c>
      <c r="AV182" s="51">
        <f t="shared" si="357"/>
        <v>8.8999999999996362</v>
      </c>
      <c r="AW182" s="51">
        <f t="shared" si="358"/>
        <v>14913.199999999999</v>
      </c>
      <c r="AX182" s="51">
        <f t="shared" si="359"/>
        <v>10450.199999999999</v>
      </c>
      <c r="AY182" s="51">
        <f t="shared" si="360"/>
        <v>10460.199999999999</v>
      </c>
      <c r="AZ182" s="51"/>
      <c r="BA182" s="52">
        <f t="shared" si="361"/>
        <v>100</v>
      </c>
      <c r="BB182" s="53"/>
    </row>
    <row r="183">
      <c r="B183" s="47" t="s">
        <v>173</v>
      </c>
      <c r="C183" s="47" t="s">
        <v>88</v>
      </c>
      <c r="D183" s="47" t="s">
        <v>193</v>
      </c>
      <c r="E183" s="48" t="str">
        <f t="shared" si="355"/>
        <v>0407</v>
      </c>
      <c r="F183" s="47" t="s">
        <v>206</v>
      </c>
      <c r="G183" s="47" t="s">
        <v>72</v>
      </c>
      <c r="H183" s="49" t="s">
        <v>73</v>
      </c>
      <c r="I183" s="19"/>
      <c r="J183" s="19"/>
      <c r="K183" s="19"/>
      <c r="L183" s="19"/>
      <c r="M183" s="19"/>
      <c r="N183" s="19"/>
      <c r="O183" s="19">
        <v>0</v>
      </c>
      <c r="P183" s="19">
        <v>0</v>
      </c>
      <c r="Q183" s="19"/>
      <c r="R183" s="19"/>
      <c r="S183" s="19"/>
      <c r="T183" s="19">
        <f t="shared" si="246"/>
        <v>0</v>
      </c>
      <c r="U183" s="19">
        <v>0</v>
      </c>
      <c r="V183" s="19">
        <v>0</v>
      </c>
      <c r="W183" s="19">
        <v>0</v>
      </c>
      <c r="X183" s="19">
        <v>0</v>
      </c>
      <c r="Y183" s="19">
        <v>0</v>
      </c>
      <c r="Z183" s="19">
        <v>0</v>
      </c>
      <c r="AA183" s="19">
        <v>0</v>
      </c>
      <c r="AB183" s="19">
        <v>0</v>
      </c>
      <c r="AC183" s="19">
        <v>0</v>
      </c>
      <c r="AD183" s="19">
        <v>0</v>
      </c>
      <c r="AE183" s="19">
        <v>0</v>
      </c>
      <c r="AF183" s="50">
        <v>5.2374900000000002</v>
      </c>
      <c r="AG183" s="50"/>
      <c r="AH183" s="50">
        <v>0</v>
      </c>
      <c r="AI183" s="50">
        <v>0</v>
      </c>
      <c r="AJ183" s="50">
        <v>0</v>
      </c>
      <c r="AK183" s="50">
        <v>0</v>
      </c>
      <c r="AL183" s="50">
        <v>5.2374900000000002</v>
      </c>
      <c r="AM183" s="50">
        <v>0</v>
      </c>
      <c r="AN183" s="50">
        <v>0</v>
      </c>
      <c r="AO183" s="51">
        <v>5.2374900000000002</v>
      </c>
      <c r="AP183" s="51">
        <v>5.2374900000000002</v>
      </c>
      <c r="AQ183" s="51">
        <v>0</v>
      </c>
      <c r="AR183" s="51">
        <v>0</v>
      </c>
      <c r="AS183" s="51">
        <v>0</v>
      </c>
      <c r="AT183" s="51">
        <v>0</v>
      </c>
      <c r="AU183" s="51">
        <f t="shared" si="356"/>
        <v>5.2374900000000002</v>
      </c>
      <c r="AV183" s="51">
        <f t="shared" si="357"/>
        <v>-5.2374900000000002</v>
      </c>
      <c r="AW183" s="51"/>
      <c r="AX183" s="51"/>
      <c r="AY183" s="51"/>
      <c r="AZ183" s="51"/>
      <c r="BA183" s="52">
        <f t="shared" si="361"/>
        <v>100</v>
      </c>
      <c r="BB183" s="53"/>
    </row>
    <row r="184">
      <c r="B184" s="47" t="s">
        <v>173</v>
      </c>
      <c r="C184" s="47" t="s">
        <v>88</v>
      </c>
      <c r="D184" s="47" t="s">
        <v>193</v>
      </c>
      <c r="E184" s="48" t="str">
        <f t="shared" si="355"/>
        <v>0407</v>
      </c>
      <c r="F184" s="47" t="s">
        <v>206</v>
      </c>
      <c r="G184" s="47" t="s">
        <v>60</v>
      </c>
      <c r="H184" s="49" t="s">
        <v>61</v>
      </c>
      <c r="I184" s="19">
        <v>356.30000000000001</v>
      </c>
      <c r="J184" s="19">
        <v>319.29999999999995</v>
      </c>
      <c r="K184" s="19">
        <v>309.30000000000001</v>
      </c>
      <c r="L184" s="19"/>
      <c r="M184" s="19"/>
      <c r="N184" s="19"/>
      <c r="O184" s="19">
        <v>0</v>
      </c>
      <c r="P184" s="19">
        <v>0</v>
      </c>
      <c r="Q184" s="19">
        <v>0</v>
      </c>
      <c r="R184" s="19">
        <v>0</v>
      </c>
      <c r="S184" s="19"/>
      <c r="T184" s="19">
        <f t="shared" si="246"/>
        <v>356.30000000000001</v>
      </c>
      <c r="U184" s="19">
        <f t="shared" si="378"/>
        <v>319.29999999999995</v>
      </c>
      <c r="V184" s="19">
        <f t="shared" si="379"/>
        <v>309.30000000000001</v>
      </c>
      <c r="W184" s="19"/>
      <c r="X184" s="19"/>
      <c r="Y184" s="19"/>
      <c r="Z184" s="19"/>
      <c r="AA184" s="19"/>
      <c r="AB184" s="19"/>
      <c r="AC184" s="19"/>
      <c r="AD184" s="19"/>
      <c r="AE184" s="19"/>
      <c r="AF184" s="50">
        <v>369.762</v>
      </c>
      <c r="AG184" s="50"/>
      <c r="AH184" s="50">
        <v>0</v>
      </c>
      <c r="AI184" s="50">
        <v>0</v>
      </c>
      <c r="AJ184" s="50">
        <v>0</v>
      </c>
      <c r="AK184" s="50">
        <v>0</v>
      </c>
      <c r="AL184" s="50">
        <v>369.762</v>
      </c>
      <c r="AM184" s="50">
        <v>0</v>
      </c>
      <c r="AN184" s="50">
        <v>0</v>
      </c>
      <c r="AO184" s="15">
        <v>287.56299999999999</v>
      </c>
      <c r="AP184" s="51">
        <v>365.19999999999999</v>
      </c>
      <c r="AQ184" s="51">
        <v>0</v>
      </c>
      <c r="AR184" s="51">
        <v>0</v>
      </c>
      <c r="AS184" s="51">
        <v>0</v>
      </c>
      <c r="AT184" s="51">
        <v>0</v>
      </c>
      <c r="AU184" s="51">
        <f t="shared" si="356"/>
        <v>365.19999999999999</v>
      </c>
      <c r="AV184" s="51">
        <f t="shared" si="357"/>
        <v>-8.8999999999999773</v>
      </c>
      <c r="AW184" s="51">
        <f t="shared" si="358"/>
        <v>356.30000000000001</v>
      </c>
      <c r="AX184" s="51">
        <f t="shared" si="359"/>
        <v>319.29999999999995</v>
      </c>
      <c r="AY184" s="51">
        <f t="shared" si="360"/>
        <v>309.30000000000001</v>
      </c>
      <c r="AZ184" s="51"/>
      <c r="BA184" s="52">
        <f t="shared" si="361"/>
        <v>100</v>
      </c>
      <c r="BB184" s="53"/>
    </row>
    <row r="185" ht="31.5">
      <c r="B185" s="47" t="s">
        <v>173</v>
      </c>
      <c r="C185" s="47" t="s">
        <v>88</v>
      </c>
      <c r="D185" s="47" t="s">
        <v>193</v>
      </c>
      <c r="E185" s="48" t="str">
        <f t="shared" si="355"/>
        <v>0407</v>
      </c>
      <c r="F185" s="47" t="s">
        <v>207</v>
      </c>
      <c r="G185" s="48"/>
      <c r="H185" s="49" t="s">
        <v>208</v>
      </c>
      <c r="I185" s="19">
        <f>I186</f>
        <v>57895.5</v>
      </c>
      <c r="J185" s="19">
        <f>J186</f>
        <v>58052.5</v>
      </c>
      <c r="K185" s="19">
        <f>K186</f>
        <v>58052.5</v>
      </c>
      <c r="L185" s="19">
        <f>L186</f>
        <v>-3043.6999999999998</v>
      </c>
      <c r="M185" s="19">
        <f>M186</f>
        <v>-3652.5</v>
      </c>
      <c r="N185" s="19">
        <f>N186</f>
        <v>-3652.5</v>
      </c>
      <c r="O185" s="19">
        <f>O186</f>
        <v>-1132.058</v>
      </c>
      <c r="P185" s="19">
        <f>P186</f>
        <v>0</v>
      </c>
      <c r="Q185" s="19">
        <f>Q186</f>
        <v>0</v>
      </c>
      <c r="R185" s="19">
        <f>R186</f>
        <v>20228.900000000001</v>
      </c>
      <c r="S185" s="19">
        <f>S186</f>
        <v>23741.099999999999</v>
      </c>
      <c r="T185" s="19">
        <f t="shared" si="246"/>
        <v>97689.741999999984</v>
      </c>
      <c r="U185" s="19">
        <f t="shared" si="378"/>
        <v>54400</v>
      </c>
      <c r="V185" s="19">
        <f t="shared" si="379"/>
        <v>54400</v>
      </c>
      <c r="W185" s="19">
        <f>W186</f>
        <v>0</v>
      </c>
      <c r="X185" s="19">
        <f>X186</f>
        <v>0</v>
      </c>
      <c r="Y185" s="19">
        <f>Y186</f>
        <v>0</v>
      </c>
      <c r="Z185" s="19">
        <f>Z186</f>
        <v>23741.099999999999</v>
      </c>
      <c r="AA185" s="19">
        <f>AA186</f>
        <v>1730.5</v>
      </c>
      <c r="AB185" s="19">
        <f>AB186</f>
        <v>0</v>
      </c>
      <c r="AC185" s="19">
        <f>AC186</f>
        <v>1730.5</v>
      </c>
      <c r="AD185" s="19">
        <f>AD186</f>
        <v>0</v>
      </c>
      <c r="AE185" s="19"/>
      <c r="AF185" s="50">
        <f>AF186</f>
        <v>97041.042000000001</v>
      </c>
      <c r="AG185" s="50">
        <f>AG186</f>
        <v>0</v>
      </c>
      <c r="AH185" s="50">
        <f>AH186</f>
        <v>0</v>
      </c>
      <c r="AI185" s="50">
        <f>AI186</f>
        <v>0</v>
      </c>
      <c r="AJ185" s="50">
        <f>AJ186</f>
        <v>0</v>
      </c>
      <c r="AK185" s="50">
        <f>AK186</f>
        <v>0</v>
      </c>
      <c r="AL185" s="50">
        <f>AL186</f>
        <v>87135.238329999993</v>
      </c>
      <c r="AM185" s="50">
        <f>AM186</f>
        <v>0</v>
      </c>
      <c r="AN185" s="50">
        <f>AN186</f>
        <v>0</v>
      </c>
      <c r="AO185" s="51">
        <f>AO186</f>
        <v>27030.780030000002</v>
      </c>
      <c r="AP185" s="51">
        <f>AP186</f>
        <v>98821.800000000003</v>
      </c>
      <c r="AQ185" s="51">
        <f>AQ186</f>
        <v>-1132.058</v>
      </c>
      <c r="AR185" s="51">
        <f>AR186</f>
        <v>0</v>
      </c>
      <c r="AS185" s="51">
        <f>AS186</f>
        <v>0</v>
      </c>
      <c r="AT185" s="51">
        <f>AT186</f>
        <v>0</v>
      </c>
      <c r="AU185" s="51">
        <f t="shared" si="356"/>
        <v>97689.741999999998</v>
      </c>
      <c r="AV185" s="51">
        <f t="shared" si="357"/>
        <v>-1.4551915228366852e-11</v>
      </c>
      <c r="AW185" s="51">
        <f t="shared" si="358"/>
        <v>121430.84199999998</v>
      </c>
      <c r="AX185" s="51">
        <f t="shared" si="359"/>
        <v>56130.5</v>
      </c>
      <c r="AY185" s="51">
        <f t="shared" si="360"/>
        <v>56130.5</v>
      </c>
      <c r="AZ185" s="51">
        <f>AZ186</f>
        <v>0</v>
      </c>
      <c r="BA185" s="52">
        <f t="shared" si="361"/>
        <v>89.792150346036053</v>
      </c>
      <c r="BB185" s="25"/>
    </row>
    <row r="186" ht="31.5">
      <c r="B186" s="47" t="s">
        <v>173</v>
      </c>
      <c r="C186" s="47" t="s">
        <v>88</v>
      </c>
      <c r="D186" s="47" t="s">
        <v>193</v>
      </c>
      <c r="E186" s="48" t="str">
        <f t="shared" si="355"/>
        <v>0407</v>
      </c>
      <c r="F186" s="47" t="s">
        <v>207</v>
      </c>
      <c r="G186" s="47" t="s">
        <v>58</v>
      </c>
      <c r="H186" s="49" t="s">
        <v>59</v>
      </c>
      <c r="I186" s="19">
        <v>57895.5</v>
      </c>
      <c r="J186" s="19">
        <v>58052.5</v>
      </c>
      <c r="K186" s="19">
        <v>58052.5</v>
      </c>
      <c r="L186" s="19">
        <v>-3043.6999999999998</v>
      </c>
      <c r="M186" s="19">
        <v>-3652.5</v>
      </c>
      <c r="N186" s="19">
        <v>-3652.5</v>
      </c>
      <c r="O186" s="19">
        <v>-1132.058</v>
      </c>
      <c r="P186" s="19">
        <v>0</v>
      </c>
      <c r="Q186" s="19">
        <v>0</v>
      </c>
      <c r="R186" s="19">
        <v>20228.900000000001</v>
      </c>
      <c r="S186" s="19">
        <v>23741.099999999999</v>
      </c>
      <c r="T186" s="19">
        <f t="shared" si="246"/>
        <v>97689.741999999984</v>
      </c>
      <c r="U186" s="19">
        <f t="shared" si="378"/>
        <v>54400</v>
      </c>
      <c r="V186" s="19">
        <f t="shared" si="379"/>
        <v>54400</v>
      </c>
      <c r="W186" s="19"/>
      <c r="X186" s="19"/>
      <c r="Y186" s="19"/>
      <c r="Z186" s="19">
        <v>23741.099999999999</v>
      </c>
      <c r="AA186" s="19">
        <v>1730.5</v>
      </c>
      <c r="AB186" s="19"/>
      <c r="AC186" s="19">
        <v>1730.5</v>
      </c>
      <c r="AD186" s="19"/>
      <c r="AE186" s="19"/>
      <c r="AF186" s="50">
        <v>97041.042000000001</v>
      </c>
      <c r="AG186" s="50"/>
      <c r="AH186" s="50">
        <v>0</v>
      </c>
      <c r="AI186" s="50">
        <v>0</v>
      </c>
      <c r="AJ186" s="50">
        <v>0</v>
      </c>
      <c r="AK186" s="50">
        <v>0</v>
      </c>
      <c r="AL186" s="50">
        <v>87135.238329999993</v>
      </c>
      <c r="AM186" s="50">
        <v>0</v>
      </c>
      <c r="AN186" s="50">
        <v>0</v>
      </c>
      <c r="AO186" s="15">
        <v>27030.780030000002</v>
      </c>
      <c r="AP186" s="51">
        <v>98821.800000000003</v>
      </c>
      <c r="AQ186" s="51">
        <v>-1132.058</v>
      </c>
      <c r="AR186" s="51">
        <v>0</v>
      </c>
      <c r="AS186" s="51">
        <v>0</v>
      </c>
      <c r="AT186" s="51">
        <v>0</v>
      </c>
      <c r="AU186" s="51">
        <f t="shared" si="356"/>
        <v>97689.741999999998</v>
      </c>
      <c r="AV186" s="51">
        <f t="shared" si="357"/>
        <v>-1.4551915228366852e-11</v>
      </c>
      <c r="AW186" s="51">
        <f t="shared" si="358"/>
        <v>121430.84199999998</v>
      </c>
      <c r="AX186" s="51">
        <f t="shared" si="359"/>
        <v>56130.5</v>
      </c>
      <c r="AY186" s="51">
        <f t="shared" si="360"/>
        <v>56130.5</v>
      </c>
      <c r="AZ186" s="51"/>
      <c r="BA186" s="52">
        <f t="shared" si="361"/>
        <v>89.792150346036053</v>
      </c>
      <c r="BB186" s="53"/>
    </row>
    <row r="187" s="30" customFormat="1">
      <c r="B187" s="31" t="s">
        <v>173</v>
      </c>
      <c r="C187" s="31" t="s">
        <v>96</v>
      </c>
      <c r="D187" s="31"/>
      <c r="E187" s="32" t="str">
        <f t="shared" si="355"/>
        <v>05</v>
      </c>
      <c r="F187" s="31"/>
      <c r="G187" s="32"/>
      <c r="H187" s="33" t="s">
        <v>97</v>
      </c>
      <c r="I187" s="34">
        <f>I188+I210</f>
        <v>339017.59999999998</v>
      </c>
      <c r="J187" s="34">
        <f>J188+J210</f>
        <v>245580.69999999998</v>
      </c>
      <c r="K187" s="34">
        <f>K188+K210</f>
        <v>140615.90000000002</v>
      </c>
      <c r="L187" s="34">
        <f>L188+L210</f>
        <v>0</v>
      </c>
      <c r="M187" s="34">
        <f>M188+M210</f>
        <v>0</v>
      </c>
      <c r="N187" s="34">
        <f>N188+N210</f>
        <v>0</v>
      </c>
      <c r="O187" s="34">
        <f>O188+O210</f>
        <v>0</v>
      </c>
      <c r="P187" s="34">
        <f>P188+P210</f>
        <v>-2052.7999999999993</v>
      </c>
      <c r="Q187" s="34">
        <f>Q188+Q210</f>
        <v>0</v>
      </c>
      <c r="R187" s="34">
        <f>R188+R210</f>
        <v>0</v>
      </c>
      <c r="S187" s="34">
        <f>S188+S210</f>
        <v>163661.04147000003</v>
      </c>
      <c r="T187" s="34">
        <f t="shared" si="246"/>
        <v>500625.84147000004</v>
      </c>
      <c r="U187" s="34">
        <f t="shared" si="378"/>
        <v>245580.69999999998</v>
      </c>
      <c r="V187" s="34">
        <f t="shared" si="379"/>
        <v>140615.90000000002</v>
      </c>
      <c r="W187" s="34">
        <f>W188+W210</f>
        <v>12033</v>
      </c>
      <c r="X187" s="34">
        <f>X188+X210</f>
        <v>0</v>
      </c>
      <c r="Y187" s="34">
        <f>Y188+Y210</f>
        <v>0</v>
      </c>
      <c r="Z187" s="34">
        <f>Z188+Z210</f>
        <v>151628.04147000003</v>
      </c>
      <c r="AA187" s="34">
        <f>AA188+AA210</f>
        <v>32636.700000000001</v>
      </c>
      <c r="AB187" s="34">
        <f>AB188+AB210</f>
        <v>40000</v>
      </c>
      <c r="AC187" s="34">
        <f>AC188+AC210</f>
        <v>65917.899999999994</v>
      </c>
      <c r="AD187" s="34">
        <f>AD188+AD210</f>
        <v>0</v>
      </c>
      <c r="AE187" s="34">
        <f>AE188+AE210</f>
        <v>40000</v>
      </c>
      <c r="AF187" s="35">
        <f>AF188+AF210</f>
        <v>596117.05586000008</v>
      </c>
      <c r="AG187" s="35">
        <f>AG188+AG210</f>
        <v>0</v>
      </c>
      <c r="AH187" s="35">
        <f>AH188+AH210</f>
        <v>165882.36006000001</v>
      </c>
      <c r="AI187" s="35">
        <f>AI188+AI210</f>
        <v>0</v>
      </c>
      <c r="AJ187" s="35">
        <f>AJ188+AJ210</f>
        <v>0</v>
      </c>
      <c r="AK187" s="35">
        <f>AK188+AK210</f>
        <v>0</v>
      </c>
      <c r="AL187" s="35">
        <f>AL188+AL210</f>
        <v>551397.43033</v>
      </c>
      <c r="AM187" s="35">
        <f>AM188+AM210</f>
        <v>156853.38821</v>
      </c>
      <c r="AN187" s="35">
        <f>AN188+AN210</f>
        <v>0</v>
      </c>
      <c r="AO187" s="36">
        <f>AO188+AO210</f>
        <v>339364.67654000001</v>
      </c>
      <c r="AP187" s="36">
        <f>AP188+AP210</f>
        <v>613009.16086000006</v>
      </c>
      <c r="AQ187" s="36">
        <f>AQ188+AQ210</f>
        <v>0</v>
      </c>
      <c r="AR187" s="36">
        <f>AR188+AR210</f>
        <v>0</v>
      </c>
      <c r="AS187" s="36">
        <f>AS188+AS210</f>
        <v>0</v>
      </c>
      <c r="AT187" s="36">
        <f>AT188+AT210</f>
        <v>0</v>
      </c>
      <c r="AU187" s="36">
        <f t="shared" si="356"/>
        <v>613009.16086000006</v>
      </c>
      <c r="AV187" s="36">
        <f t="shared" si="357"/>
        <v>-112383.31939000002</v>
      </c>
      <c r="AW187" s="36">
        <f t="shared" si="358"/>
        <v>664286.88294000004</v>
      </c>
      <c r="AX187" s="36">
        <f t="shared" si="359"/>
        <v>318217.39999999997</v>
      </c>
      <c r="AY187" s="36">
        <f t="shared" si="360"/>
        <v>246533.80000000002</v>
      </c>
      <c r="AZ187" s="36">
        <f>AZ188+AZ210</f>
        <v>0</v>
      </c>
      <c r="BA187" s="37">
        <f t="shared" si="361"/>
        <v>92.498180501565358</v>
      </c>
      <c r="BB187" s="25"/>
    </row>
    <row r="188" s="39" customFormat="1">
      <c r="B188" s="40" t="s">
        <v>173</v>
      </c>
      <c r="C188" s="40" t="s">
        <v>96</v>
      </c>
      <c r="D188" s="40" t="s">
        <v>98</v>
      </c>
      <c r="E188" s="38" t="str">
        <f t="shared" si="355"/>
        <v>0503</v>
      </c>
      <c r="F188" s="40"/>
      <c r="G188" s="38"/>
      <c r="H188" s="41" t="s">
        <v>99</v>
      </c>
      <c r="I188" s="42">
        <f>I189</f>
        <v>264353</v>
      </c>
      <c r="J188" s="42">
        <f>J189</f>
        <v>168910.79999999999</v>
      </c>
      <c r="K188" s="42">
        <f>K189</f>
        <v>68195.600000000006</v>
      </c>
      <c r="L188" s="42">
        <f>L189</f>
        <v>0</v>
      </c>
      <c r="M188" s="42">
        <f>M189</f>
        <v>0</v>
      </c>
      <c r="N188" s="42">
        <f>N189</f>
        <v>0</v>
      </c>
      <c r="O188" s="42">
        <f>O189</f>
        <v>0</v>
      </c>
      <c r="P188" s="42">
        <f>P189</f>
        <v>-2052.7999999999993</v>
      </c>
      <c r="Q188" s="42">
        <f>Q189</f>
        <v>0</v>
      </c>
      <c r="R188" s="42">
        <f>R189</f>
        <v>0</v>
      </c>
      <c r="S188" s="42">
        <f>S189</f>
        <v>151584.55589000002</v>
      </c>
      <c r="T188" s="42">
        <f t="shared" si="246"/>
        <v>413884.75589000003</v>
      </c>
      <c r="U188" s="42">
        <f t="shared" si="378"/>
        <v>168910.79999999999</v>
      </c>
      <c r="V188" s="42">
        <f t="shared" si="379"/>
        <v>68195.600000000006</v>
      </c>
      <c r="W188" s="42">
        <f>W189</f>
        <v>0</v>
      </c>
      <c r="X188" s="42">
        <f>X189</f>
        <v>0</v>
      </c>
      <c r="Y188" s="42">
        <f>Y189</f>
        <v>0</v>
      </c>
      <c r="Z188" s="42">
        <f>Z189</f>
        <v>151584.55589000002</v>
      </c>
      <c r="AA188" s="42">
        <f>AA189</f>
        <v>17710</v>
      </c>
      <c r="AB188" s="42">
        <f>AB189</f>
        <v>40000</v>
      </c>
      <c r="AC188" s="42">
        <f>AC189</f>
        <v>51914.5</v>
      </c>
      <c r="AD188" s="42">
        <f>AD189</f>
        <v>0</v>
      </c>
      <c r="AE188" s="42">
        <f>AE189</f>
        <v>40000</v>
      </c>
      <c r="AF188" s="43">
        <f>AF189</f>
        <v>509367.31095000007</v>
      </c>
      <c r="AG188" s="43">
        <f>AG189</f>
        <v>0</v>
      </c>
      <c r="AH188" s="43">
        <f>AH189</f>
        <v>165882.36006000001</v>
      </c>
      <c r="AI188" s="43">
        <f>AI189</f>
        <v>0</v>
      </c>
      <c r="AJ188" s="43">
        <f>AJ189</f>
        <v>0</v>
      </c>
      <c r="AK188" s="43">
        <f>AK189</f>
        <v>0</v>
      </c>
      <c r="AL188" s="43">
        <f>AL189</f>
        <v>468667.57597000001</v>
      </c>
      <c r="AM188" s="43">
        <f>AM189</f>
        <v>156853.38821</v>
      </c>
      <c r="AN188" s="43">
        <f>AN189</f>
        <v>0</v>
      </c>
      <c r="AO188" s="44">
        <f>AO189</f>
        <v>292125.22568000003</v>
      </c>
      <c r="AP188" s="45">
        <f>AP189</f>
        <v>526259.41595000005</v>
      </c>
      <c r="AQ188" s="45">
        <f>AQ189</f>
        <v>0</v>
      </c>
      <c r="AR188" s="45">
        <f>AR189</f>
        <v>0</v>
      </c>
      <c r="AS188" s="45">
        <f>AS189</f>
        <v>0</v>
      </c>
      <c r="AT188" s="45">
        <f>AT189</f>
        <v>0</v>
      </c>
      <c r="AU188" s="45">
        <f t="shared" si="356"/>
        <v>526259.41595000005</v>
      </c>
      <c r="AV188" s="45">
        <f t="shared" si="357"/>
        <v>-112374.66006000002</v>
      </c>
      <c r="AW188" s="45">
        <f t="shared" si="358"/>
        <v>565469.31178000011</v>
      </c>
      <c r="AX188" s="45">
        <f t="shared" si="359"/>
        <v>226620.79999999999</v>
      </c>
      <c r="AY188" s="45">
        <f t="shared" si="360"/>
        <v>160110.10000000001</v>
      </c>
      <c r="AZ188" s="45">
        <f>AZ189</f>
        <v>0</v>
      </c>
      <c r="BA188" s="46">
        <f t="shared" si="361"/>
        <v>92.009747365983756</v>
      </c>
      <c r="BB188" s="25"/>
    </row>
    <row r="189" ht="31.5">
      <c r="B189" s="47" t="s">
        <v>173</v>
      </c>
      <c r="C189" s="47" t="s">
        <v>96</v>
      </c>
      <c r="D189" s="47" t="s">
        <v>98</v>
      </c>
      <c r="E189" s="48" t="str">
        <f t="shared" si="355"/>
        <v>0503</v>
      </c>
      <c r="F189" s="47" t="s">
        <v>181</v>
      </c>
      <c r="G189" s="48"/>
      <c r="H189" s="49" t="s">
        <v>182</v>
      </c>
      <c r="I189" s="19">
        <f>I198+I190</f>
        <v>264353</v>
      </c>
      <c r="J189" s="19">
        <f>J198+J190</f>
        <v>168910.79999999999</v>
      </c>
      <c r="K189" s="19">
        <f>K198+K190</f>
        <v>68195.600000000006</v>
      </c>
      <c r="L189" s="19">
        <f>L198+L190</f>
        <v>0</v>
      </c>
      <c r="M189" s="19">
        <f>M198+M190</f>
        <v>0</v>
      </c>
      <c r="N189" s="19">
        <f>N198+N190</f>
        <v>0</v>
      </c>
      <c r="O189" s="19">
        <f>O198+O190</f>
        <v>0</v>
      </c>
      <c r="P189" s="19">
        <f>P198+P190</f>
        <v>-2052.7999999999993</v>
      </c>
      <c r="Q189" s="19">
        <f>Q198+Q190</f>
        <v>0</v>
      </c>
      <c r="R189" s="19">
        <f>R198+R190</f>
        <v>0</v>
      </c>
      <c r="S189" s="19">
        <f>S198+S190</f>
        <v>151584.55589000002</v>
      </c>
      <c r="T189" s="19">
        <f t="shared" ref="T189:T252" si="432">I189+L189+S189+R189+Q189+P189+O189</f>
        <v>413884.75589000003</v>
      </c>
      <c r="U189" s="19">
        <f t="shared" si="378"/>
        <v>168910.79999999999</v>
      </c>
      <c r="V189" s="19">
        <f t="shared" si="379"/>
        <v>68195.600000000006</v>
      </c>
      <c r="W189" s="19">
        <f>W198+W190</f>
        <v>0</v>
      </c>
      <c r="X189" s="19">
        <f>X198+X190</f>
        <v>0</v>
      </c>
      <c r="Y189" s="19">
        <f>Y198+Y190</f>
        <v>0</v>
      </c>
      <c r="Z189" s="19">
        <f>Z198+Z190</f>
        <v>151584.55589000002</v>
      </c>
      <c r="AA189" s="19">
        <f>AA198+AA190</f>
        <v>17710</v>
      </c>
      <c r="AB189" s="19">
        <f>AB198+AB190</f>
        <v>40000</v>
      </c>
      <c r="AC189" s="19">
        <f>AC198+AC190</f>
        <v>51914.5</v>
      </c>
      <c r="AD189" s="19">
        <f>AD198+AD190</f>
        <v>0</v>
      </c>
      <c r="AE189" s="19">
        <f>AE198+AE190</f>
        <v>40000</v>
      </c>
      <c r="AF189" s="50">
        <f>AF198+AF190</f>
        <v>509367.31095000007</v>
      </c>
      <c r="AG189" s="50">
        <f>AG198+AG190</f>
        <v>0</v>
      </c>
      <c r="AH189" s="50">
        <f>AH198+AH190</f>
        <v>165882.36006000001</v>
      </c>
      <c r="AI189" s="50">
        <f>AI198+AI190</f>
        <v>0</v>
      </c>
      <c r="AJ189" s="50">
        <f>AJ198+AJ190</f>
        <v>0</v>
      </c>
      <c r="AK189" s="50">
        <f>AK198+AK190</f>
        <v>0</v>
      </c>
      <c r="AL189" s="50">
        <f>AL198+AL190</f>
        <v>468667.57597000001</v>
      </c>
      <c r="AM189" s="50">
        <f>AM198+AM190</f>
        <v>156853.38821</v>
      </c>
      <c r="AN189" s="50">
        <f>AN198+AN190</f>
        <v>0</v>
      </c>
      <c r="AO189" s="51">
        <f>AO198+AO190</f>
        <v>292125.22568000003</v>
      </c>
      <c r="AP189" s="51">
        <f>AP198+AP190</f>
        <v>526259.41595000005</v>
      </c>
      <c r="AQ189" s="51">
        <f>AQ198+AQ190</f>
        <v>0</v>
      </c>
      <c r="AR189" s="51">
        <f>AR198+AR190</f>
        <v>0</v>
      </c>
      <c r="AS189" s="51">
        <f>AS198+AS190</f>
        <v>0</v>
      </c>
      <c r="AT189" s="51">
        <f>AT198+AT190</f>
        <v>0</v>
      </c>
      <c r="AU189" s="51">
        <f t="shared" si="356"/>
        <v>526259.41595000005</v>
      </c>
      <c r="AV189" s="51">
        <f t="shared" si="357"/>
        <v>-112374.66006000002</v>
      </c>
      <c r="AW189" s="51">
        <f t="shared" si="358"/>
        <v>565469.31178000011</v>
      </c>
      <c r="AX189" s="51">
        <f t="shared" si="359"/>
        <v>226620.79999999999</v>
      </c>
      <c r="AY189" s="51">
        <f t="shared" si="360"/>
        <v>160110.10000000001</v>
      </c>
      <c r="AZ189" s="51">
        <f>AZ198+AZ190</f>
        <v>0</v>
      </c>
      <c r="BA189" s="52">
        <f t="shared" si="361"/>
        <v>92.009747365983756</v>
      </c>
      <c r="BB189" s="25"/>
    </row>
    <row r="190" ht="31.5">
      <c r="B190" s="47" t="s">
        <v>173</v>
      </c>
      <c r="C190" s="47" t="s">
        <v>96</v>
      </c>
      <c r="D190" s="47" t="s">
        <v>98</v>
      </c>
      <c r="E190" s="48" t="str">
        <f t="shared" si="355"/>
        <v>0503</v>
      </c>
      <c r="F190" s="47" t="s">
        <v>209</v>
      </c>
      <c r="G190" s="48"/>
      <c r="H190" s="49" t="s">
        <v>210</v>
      </c>
      <c r="I190" s="19">
        <f>I191</f>
        <v>123450.7</v>
      </c>
      <c r="J190" s="19">
        <f>J191</f>
        <v>0</v>
      </c>
      <c r="K190" s="19">
        <f>K191</f>
        <v>0</v>
      </c>
      <c r="L190" s="19">
        <f>L191</f>
        <v>0</v>
      </c>
      <c r="M190" s="19">
        <f>M191</f>
        <v>0</v>
      </c>
      <c r="N190" s="19">
        <f>N191</f>
        <v>0</v>
      </c>
      <c r="O190" s="19">
        <f>O191</f>
        <v>0</v>
      </c>
      <c r="P190" s="19">
        <f>P191</f>
        <v>15002.799999999999</v>
      </c>
      <c r="Q190" s="19">
        <f>Q191</f>
        <v>0</v>
      </c>
      <c r="R190" s="19">
        <f>R191</f>
        <v>0</v>
      </c>
      <c r="S190" s="19">
        <f>S191</f>
        <v>67595.855890000006</v>
      </c>
      <c r="T190" s="19">
        <f t="shared" si="432"/>
        <v>206049.35589000001</v>
      </c>
      <c r="U190" s="19">
        <f t="shared" si="378"/>
        <v>0</v>
      </c>
      <c r="V190" s="19">
        <f t="shared" si="379"/>
        <v>0</v>
      </c>
      <c r="W190" s="19">
        <f>W191</f>
        <v>0</v>
      </c>
      <c r="X190" s="19">
        <f>X191</f>
        <v>0</v>
      </c>
      <c r="Y190" s="19">
        <f>Y191</f>
        <v>0</v>
      </c>
      <c r="Z190" s="19">
        <f>Z191</f>
        <v>67595.855890000006</v>
      </c>
      <c r="AA190" s="19">
        <f>AA191</f>
        <v>0</v>
      </c>
      <c r="AB190" s="19">
        <f>AB191</f>
        <v>0</v>
      </c>
      <c r="AC190" s="19">
        <f>AC191</f>
        <v>0</v>
      </c>
      <c r="AD190" s="19">
        <f>AD191</f>
        <v>0</v>
      </c>
      <c r="AE190" s="19">
        <f>AE191</f>
        <v>0</v>
      </c>
      <c r="AF190" s="50">
        <f>AF191</f>
        <v>318481.01595000003</v>
      </c>
      <c r="AG190" s="50">
        <f>AG191</f>
        <v>0</v>
      </c>
      <c r="AH190" s="50">
        <f>AH191</f>
        <v>165882.36006000001</v>
      </c>
      <c r="AI190" s="50">
        <f>AI191</f>
        <v>0</v>
      </c>
      <c r="AJ190" s="50">
        <f>AJ191</f>
        <v>0</v>
      </c>
      <c r="AK190" s="50">
        <f>AK191</f>
        <v>0</v>
      </c>
      <c r="AL190" s="50">
        <f>AL191</f>
        <v>300685.45694</v>
      </c>
      <c r="AM190" s="50">
        <f>AM191</f>
        <v>156853.38821</v>
      </c>
      <c r="AN190" s="50">
        <f>AN191</f>
        <v>0</v>
      </c>
      <c r="AO190" s="15">
        <f>AO191</f>
        <v>218139.49829000002</v>
      </c>
      <c r="AP190" s="51">
        <f>AP191</f>
        <v>318481.01595000003</v>
      </c>
      <c r="AQ190" s="51">
        <f>AQ191</f>
        <v>0</v>
      </c>
      <c r="AR190" s="51">
        <f>AR191</f>
        <v>0</v>
      </c>
      <c r="AS190" s="51">
        <f>AS191</f>
        <v>0</v>
      </c>
      <c r="AT190" s="51">
        <f>AT191</f>
        <v>0</v>
      </c>
      <c r="AU190" s="51">
        <f t="shared" si="356"/>
        <v>318481.01595000003</v>
      </c>
      <c r="AV190" s="51">
        <f t="shared" si="357"/>
        <v>-112431.66006000002</v>
      </c>
      <c r="AW190" s="51">
        <f t="shared" si="358"/>
        <v>273645.21178000001</v>
      </c>
      <c r="AX190" s="51">
        <f t="shared" si="359"/>
        <v>0</v>
      </c>
      <c r="AY190" s="51">
        <f t="shared" si="360"/>
        <v>0</v>
      </c>
      <c r="AZ190" s="51">
        <f>AZ191</f>
        <v>0</v>
      </c>
      <c r="BA190" s="52">
        <f t="shared" si="361"/>
        <v>94.41236427957331</v>
      </c>
      <c r="BB190" s="25"/>
    </row>
    <row r="191" ht="31.5">
      <c r="B191" s="47" t="s">
        <v>173</v>
      </c>
      <c r="C191" s="47" t="s">
        <v>96</v>
      </c>
      <c r="D191" s="47" t="s">
        <v>98</v>
      </c>
      <c r="E191" s="48" t="str">
        <f t="shared" si="355"/>
        <v>0503</v>
      </c>
      <c r="F191" s="47" t="s">
        <v>211</v>
      </c>
      <c r="G191" s="48"/>
      <c r="H191" s="49" t="s">
        <v>212</v>
      </c>
      <c r="I191" s="19">
        <f>I194</f>
        <v>123450.7</v>
      </c>
      <c r="J191" s="19">
        <f>J194</f>
        <v>0</v>
      </c>
      <c r="K191" s="19">
        <f>K194</f>
        <v>0</v>
      </c>
      <c r="L191" s="19">
        <f>L194</f>
        <v>0</v>
      </c>
      <c r="M191" s="19">
        <f>M194</f>
        <v>0</v>
      </c>
      <c r="N191" s="19">
        <f>N194</f>
        <v>0</v>
      </c>
      <c r="O191" s="19">
        <f>O194+O192+O196</f>
        <v>0</v>
      </c>
      <c r="P191" s="19">
        <f>P194+P192+P196</f>
        <v>15002.799999999999</v>
      </c>
      <c r="Q191" s="19">
        <f>Q194+Q192</f>
        <v>0</v>
      </c>
      <c r="R191" s="19">
        <f>R194+R192</f>
        <v>0</v>
      </c>
      <c r="S191" s="19">
        <f>S194+S192</f>
        <v>67595.855890000006</v>
      </c>
      <c r="T191" s="19">
        <f t="shared" si="432"/>
        <v>206049.35589000001</v>
      </c>
      <c r="U191" s="19">
        <f t="shared" si="378"/>
        <v>0</v>
      </c>
      <c r="V191" s="19">
        <f t="shared" si="379"/>
        <v>0</v>
      </c>
      <c r="W191" s="19">
        <f>W194+W192</f>
        <v>0</v>
      </c>
      <c r="X191" s="19">
        <f>X194+X192</f>
        <v>0</v>
      </c>
      <c r="Y191" s="19">
        <f>Y194+Y192</f>
        <v>0</v>
      </c>
      <c r="Z191" s="19">
        <f>Z194+Z192</f>
        <v>67595.855890000006</v>
      </c>
      <c r="AA191" s="19">
        <f>AA194+AA192</f>
        <v>0</v>
      </c>
      <c r="AB191" s="19">
        <f>AB194+AB192</f>
        <v>0</v>
      </c>
      <c r="AC191" s="19">
        <f>AC194+AC192</f>
        <v>0</v>
      </c>
      <c r="AD191" s="19">
        <f>AD194+AD192</f>
        <v>0</v>
      </c>
      <c r="AE191" s="19">
        <f>AE194+AE192</f>
        <v>0</v>
      </c>
      <c r="AF191" s="50">
        <f>AF194+AF192+AF196</f>
        <v>318481.01595000003</v>
      </c>
      <c r="AG191" s="50">
        <f>AG194+AG192+AG196</f>
        <v>0</v>
      </c>
      <c r="AH191" s="50">
        <f>AH194+AH192+AH196</f>
        <v>165882.36006000001</v>
      </c>
      <c r="AI191" s="50">
        <f>AI194+AI192+AI196</f>
        <v>0</v>
      </c>
      <c r="AJ191" s="50">
        <f>AJ194+AJ192+AJ196</f>
        <v>0</v>
      </c>
      <c r="AK191" s="50">
        <f>AK194+AK192+AK196</f>
        <v>0</v>
      </c>
      <c r="AL191" s="50">
        <f>AL194+AL192+AL196</f>
        <v>300685.45694</v>
      </c>
      <c r="AM191" s="50">
        <f>AM194+AM192+AM196</f>
        <v>156853.38821</v>
      </c>
      <c r="AN191" s="50">
        <f>AN194+AN192+AN196</f>
        <v>0</v>
      </c>
      <c r="AO191" s="51">
        <f>AO194+AO192+AO196</f>
        <v>218139.49829000002</v>
      </c>
      <c r="AP191" s="51">
        <f>AP194+AP192+AP196</f>
        <v>318481.01595000003</v>
      </c>
      <c r="AQ191" s="51">
        <f>AQ194+AQ192+AQ196</f>
        <v>0</v>
      </c>
      <c r="AR191" s="51">
        <f>AR194+AR192+AR196</f>
        <v>0</v>
      </c>
      <c r="AS191" s="51">
        <f>AS194+AS192+AS196</f>
        <v>0</v>
      </c>
      <c r="AT191" s="51">
        <f>AT194+AT192+AT196</f>
        <v>0</v>
      </c>
      <c r="AU191" s="51">
        <f t="shared" si="356"/>
        <v>318481.01595000003</v>
      </c>
      <c r="AV191" s="51">
        <f t="shared" si="357"/>
        <v>-112431.66006000002</v>
      </c>
      <c r="AW191" s="51">
        <f t="shared" si="358"/>
        <v>273645.21178000001</v>
      </c>
      <c r="AX191" s="51">
        <f t="shared" si="359"/>
        <v>0</v>
      </c>
      <c r="AY191" s="51">
        <f t="shared" si="360"/>
        <v>0</v>
      </c>
      <c r="AZ191" s="51">
        <f>AZ194+AZ192</f>
        <v>0</v>
      </c>
      <c r="BA191" s="52">
        <f t="shared" si="361"/>
        <v>94.41236427957331</v>
      </c>
      <c r="BB191" s="25"/>
    </row>
    <row r="192" ht="47.25">
      <c r="B192" s="47" t="s">
        <v>173</v>
      </c>
      <c r="C192" s="47" t="s">
        <v>96</v>
      </c>
      <c r="D192" s="47" t="s">
        <v>98</v>
      </c>
      <c r="E192" s="48" t="str">
        <f t="shared" si="355"/>
        <v>0503</v>
      </c>
      <c r="F192" s="47" t="s">
        <v>213</v>
      </c>
      <c r="G192" s="48"/>
      <c r="H192" s="49" t="s">
        <v>214</v>
      </c>
      <c r="I192" s="19"/>
      <c r="J192" s="19"/>
      <c r="K192" s="19"/>
      <c r="L192" s="19"/>
      <c r="M192" s="19"/>
      <c r="N192" s="19"/>
      <c r="O192" s="19">
        <f>O193</f>
        <v>0</v>
      </c>
      <c r="P192" s="19">
        <f>P193</f>
        <v>0</v>
      </c>
      <c r="Q192" s="19">
        <f>Q193</f>
        <v>0</v>
      </c>
      <c r="R192" s="19">
        <f>R193</f>
        <v>0</v>
      </c>
      <c r="S192" s="19">
        <f>S193</f>
        <v>10276.988590000001</v>
      </c>
      <c r="T192" s="19">
        <f t="shared" si="432"/>
        <v>10276.988590000001</v>
      </c>
      <c r="U192" s="19"/>
      <c r="V192" s="19"/>
      <c r="W192" s="19">
        <f>W193</f>
        <v>0</v>
      </c>
      <c r="X192" s="19">
        <f>X193</f>
        <v>0</v>
      </c>
      <c r="Y192" s="19">
        <f>Y193</f>
        <v>0</v>
      </c>
      <c r="Z192" s="19">
        <f>Z193</f>
        <v>10276.988590000001</v>
      </c>
      <c r="AA192" s="19">
        <f>AA193</f>
        <v>0</v>
      </c>
      <c r="AB192" s="19">
        <f>AB193</f>
        <v>0</v>
      </c>
      <c r="AC192" s="19">
        <f>AC193</f>
        <v>0</v>
      </c>
      <c r="AD192" s="19">
        <f>AD193</f>
        <v>0</v>
      </c>
      <c r="AE192" s="19"/>
      <c r="AF192" s="50">
        <f>AF193</f>
        <v>49922.165639999999</v>
      </c>
      <c r="AG192" s="50">
        <f>AG193</f>
        <v>0</v>
      </c>
      <c r="AH192" s="50">
        <f>AH193</f>
        <v>39645.177049999998</v>
      </c>
      <c r="AI192" s="50">
        <f>AI193</f>
        <v>0</v>
      </c>
      <c r="AJ192" s="50">
        <f>AJ193</f>
        <v>0</v>
      </c>
      <c r="AK192" s="50">
        <f>AK193</f>
        <v>0</v>
      </c>
      <c r="AL192" s="50">
        <f>AL193</f>
        <v>47142.564939999997</v>
      </c>
      <c r="AM192" s="50">
        <f>AM193</f>
        <v>36865.576350000003</v>
      </c>
      <c r="AN192" s="50">
        <f>AN193</f>
        <v>0</v>
      </c>
      <c r="AO192" s="15">
        <f>AO193</f>
        <v>35587.822059999999</v>
      </c>
      <c r="AP192" s="51">
        <f>AP193</f>
        <v>49922.165639999999</v>
      </c>
      <c r="AQ192" s="51">
        <f>AQ193</f>
        <v>0</v>
      </c>
      <c r="AR192" s="51">
        <f>AR193</f>
        <v>0</v>
      </c>
      <c r="AS192" s="51">
        <f>AS193</f>
        <v>0</v>
      </c>
      <c r="AT192" s="51">
        <f>AT193</f>
        <v>0</v>
      </c>
      <c r="AU192" s="51">
        <f t="shared" si="356"/>
        <v>49922.165639999999</v>
      </c>
      <c r="AV192" s="51">
        <f t="shared" si="357"/>
        <v>-39645.177049999998</v>
      </c>
      <c r="AW192" s="51">
        <f t="shared" si="358"/>
        <v>20553.977180000002</v>
      </c>
      <c r="AX192" s="51">
        <f t="shared" si="359"/>
        <v>0</v>
      </c>
      <c r="AY192" s="51">
        <f t="shared" si="360"/>
        <v>0</v>
      </c>
      <c r="AZ192" s="51">
        <f>AZ193</f>
        <v>0</v>
      </c>
      <c r="BA192" s="52">
        <f t="shared" si="361"/>
        <v>94.432131169860838</v>
      </c>
      <c r="BB192" s="25"/>
    </row>
    <row r="193" ht="31.5">
      <c r="B193" s="47" t="s">
        <v>173</v>
      </c>
      <c r="C193" s="47" t="s">
        <v>96</v>
      </c>
      <c r="D193" s="47" t="s">
        <v>98</v>
      </c>
      <c r="E193" s="48" t="str">
        <f t="shared" si="355"/>
        <v>0503</v>
      </c>
      <c r="F193" s="47" t="s">
        <v>213</v>
      </c>
      <c r="G193" s="47" t="s">
        <v>58</v>
      </c>
      <c r="H193" s="49" t="s">
        <v>59</v>
      </c>
      <c r="I193" s="19"/>
      <c r="J193" s="19"/>
      <c r="K193" s="19"/>
      <c r="L193" s="19"/>
      <c r="M193" s="19"/>
      <c r="N193" s="19"/>
      <c r="O193" s="19">
        <v>0</v>
      </c>
      <c r="P193" s="19">
        <v>0</v>
      </c>
      <c r="Q193" s="19">
        <v>0</v>
      </c>
      <c r="R193" s="19">
        <v>0</v>
      </c>
      <c r="S193" s="19">
        <v>10276.988590000001</v>
      </c>
      <c r="T193" s="19">
        <f t="shared" si="432"/>
        <v>10276.988590000001</v>
      </c>
      <c r="U193" s="19"/>
      <c r="V193" s="19"/>
      <c r="W193" s="19"/>
      <c r="X193" s="19"/>
      <c r="Y193" s="19"/>
      <c r="Z193" s="19">
        <v>10276.988590000001</v>
      </c>
      <c r="AA193" s="19"/>
      <c r="AB193" s="19"/>
      <c r="AC193" s="19"/>
      <c r="AD193" s="19"/>
      <c r="AE193" s="19"/>
      <c r="AF193" s="50">
        <v>49922.165639999999</v>
      </c>
      <c r="AG193" s="50"/>
      <c r="AH193" s="50">
        <v>39645.177049999998</v>
      </c>
      <c r="AI193" s="50"/>
      <c r="AJ193" s="50">
        <v>0</v>
      </c>
      <c r="AK193" s="50">
        <v>0</v>
      </c>
      <c r="AL193" s="50">
        <v>47142.564939999997</v>
      </c>
      <c r="AM193" s="50">
        <v>36865.576350000003</v>
      </c>
      <c r="AN193" s="50">
        <v>0</v>
      </c>
      <c r="AO193" s="51">
        <v>35587.822059999999</v>
      </c>
      <c r="AP193" s="51">
        <v>49922.165639999999</v>
      </c>
      <c r="AQ193" s="51">
        <v>0</v>
      </c>
      <c r="AR193" s="51">
        <v>0</v>
      </c>
      <c r="AS193" s="51">
        <v>0</v>
      </c>
      <c r="AT193" s="51">
        <v>0</v>
      </c>
      <c r="AU193" s="51">
        <f t="shared" si="356"/>
        <v>49922.165639999999</v>
      </c>
      <c r="AV193" s="51">
        <f t="shared" si="357"/>
        <v>-39645.177049999998</v>
      </c>
      <c r="AW193" s="51">
        <f t="shared" si="358"/>
        <v>20553.977180000002</v>
      </c>
      <c r="AX193" s="51">
        <f t="shared" si="359"/>
        <v>0</v>
      </c>
      <c r="AY193" s="51">
        <f t="shared" si="360"/>
        <v>0</v>
      </c>
      <c r="AZ193" s="51"/>
      <c r="BA193" s="52">
        <f t="shared" si="361"/>
        <v>94.432131169860838</v>
      </c>
      <c r="BB193" s="53"/>
    </row>
    <row r="194">
      <c r="B194" s="47" t="s">
        <v>173</v>
      </c>
      <c r="C194" s="47" t="s">
        <v>96</v>
      </c>
      <c r="D194" s="47" t="s">
        <v>98</v>
      </c>
      <c r="E194" s="48" t="str">
        <f t="shared" si="355"/>
        <v>0503</v>
      </c>
      <c r="F194" s="47" t="s">
        <v>215</v>
      </c>
      <c r="G194" s="48"/>
      <c r="H194" s="49" t="s">
        <v>216</v>
      </c>
      <c r="I194" s="19">
        <f>I195</f>
        <v>123450.7</v>
      </c>
      <c r="J194" s="19">
        <f>J195</f>
        <v>0</v>
      </c>
      <c r="K194" s="19">
        <f>K195</f>
        <v>0</v>
      </c>
      <c r="L194" s="19">
        <f>L195</f>
        <v>0</v>
      </c>
      <c r="M194" s="19">
        <f>M195</f>
        <v>0</v>
      </c>
      <c r="N194" s="19">
        <f>N195</f>
        <v>0</v>
      </c>
      <c r="O194" s="19">
        <f>O195</f>
        <v>0</v>
      </c>
      <c r="P194" s="19">
        <f>P195</f>
        <v>15002.799999999999</v>
      </c>
      <c r="Q194" s="19">
        <f>Q195</f>
        <v>0</v>
      </c>
      <c r="R194" s="19">
        <f>R195</f>
        <v>0</v>
      </c>
      <c r="S194" s="19">
        <f>S195</f>
        <v>57318.867300000005</v>
      </c>
      <c r="T194" s="19">
        <f t="shared" si="432"/>
        <v>195772.36729999998</v>
      </c>
      <c r="U194" s="19">
        <f t="shared" si="378"/>
        <v>0</v>
      </c>
      <c r="V194" s="19">
        <f t="shared" si="379"/>
        <v>0</v>
      </c>
      <c r="W194" s="19">
        <f>W195</f>
        <v>0</v>
      </c>
      <c r="X194" s="19">
        <f>X195</f>
        <v>0</v>
      </c>
      <c r="Y194" s="19">
        <f>Y195</f>
        <v>0</v>
      </c>
      <c r="Z194" s="19">
        <f>Z195</f>
        <v>57318.867300000005</v>
      </c>
      <c r="AA194" s="19">
        <f>AA195</f>
        <v>0</v>
      </c>
      <c r="AB194" s="19">
        <f>AB195</f>
        <v>0</v>
      </c>
      <c r="AC194" s="19">
        <f>AC195</f>
        <v>0</v>
      </c>
      <c r="AD194" s="19">
        <f>AD195</f>
        <v>0</v>
      </c>
      <c r="AE194" s="19"/>
      <c r="AF194" s="50">
        <f>AF195</f>
        <v>215108.16031000001</v>
      </c>
      <c r="AG194" s="50">
        <f>AG195</f>
        <v>0</v>
      </c>
      <c r="AH194" s="50">
        <f>AH195</f>
        <v>72786.493010000006</v>
      </c>
      <c r="AI194" s="50">
        <f>AI195</f>
        <v>0</v>
      </c>
      <c r="AJ194" s="50">
        <f>AJ195</f>
        <v>0</v>
      </c>
      <c r="AK194" s="50">
        <f>AK195</f>
        <v>0</v>
      </c>
      <c r="AL194" s="50">
        <f>AL195</f>
        <v>200092.20199999999</v>
      </c>
      <c r="AM194" s="50">
        <f>AM195</f>
        <v>66537.121859999999</v>
      </c>
      <c r="AN194" s="50">
        <f>AN195</f>
        <v>0</v>
      </c>
      <c r="AO194" s="15">
        <f>AO195</f>
        <v>146658.29727000001</v>
      </c>
      <c r="AP194" s="51">
        <f>AP195</f>
        <v>215108.16031000001</v>
      </c>
      <c r="AQ194" s="51">
        <f>AQ195</f>
        <v>0</v>
      </c>
      <c r="AR194" s="51">
        <f>AR195</f>
        <v>0</v>
      </c>
      <c r="AS194" s="51">
        <f>AS195</f>
        <v>0</v>
      </c>
      <c r="AT194" s="51">
        <f>AT195</f>
        <v>0</v>
      </c>
      <c r="AU194" s="51">
        <f t="shared" si="356"/>
        <v>215108.16031000001</v>
      </c>
      <c r="AV194" s="51">
        <f t="shared" si="357"/>
        <v>-19335.793010000023</v>
      </c>
      <c r="AW194" s="51">
        <f t="shared" si="358"/>
        <v>253091.2346</v>
      </c>
      <c r="AX194" s="51">
        <f t="shared" si="359"/>
        <v>0</v>
      </c>
      <c r="AY194" s="51">
        <f t="shared" si="360"/>
        <v>0</v>
      </c>
      <c r="AZ194" s="51">
        <f>AZ195</f>
        <v>0</v>
      </c>
      <c r="BA194" s="52">
        <f t="shared" si="361"/>
        <v>93.019345110682934</v>
      </c>
      <c r="BB194" s="25"/>
    </row>
    <row r="195" ht="31.5">
      <c r="B195" s="47" t="s">
        <v>173</v>
      </c>
      <c r="C195" s="47" t="s">
        <v>96</v>
      </c>
      <c r="D195" s="47" t="s">
        <v>98</v>
      </c>
      <c r="E195" s="48" t="str">
        <f t="shared" si="355"/>
        <v>0503</v>
      </c>
      <c r="F195" s="47" t="s">
        <v>215</v>
      </c>
      <c r="G195" s="47" t="s">
        <v>58</v>
      </c>
      <c r="H195" s="49" t="s">
        <v>59</v>
      </c>
      <c r="I195" s="19">
        <v>123450.7</v>
      </c>
      <c r="J195" s="19">
        <v>0</v>
      </c>
      <c r="K195" s="19">
        <v>0</v>
      </c>
      <c r="L195" s="19"/>
      <c r="M195" s="19"/>
      <c r="N195" s="19"/>
      <c r="O195" s="19">
        <v>0</v>
      </c>
      <c r="P195" s="19">
        <v>15002.799999999999</v>
      </c>
      <c r="Q195" s="19">
        <v>0</v>
      </c>
      <c r="R195" s="19">
        <v>0</v>
      </c>
      <c r="S195" s="19">
        <f>54314.57955+3004.28775</f>
        <v>57318.867300000005</v>
      </c>
      <c r="T195" s="19">
        <f t="shared" si="432"/>
        <v>195772.36729999998</v>
      </c>
      <c r="U195" s="19">
        <f t="shared" si="378"/>
        <v>0</v>
      </c>
      <c r="V195" s="19">
        <f t="shared" si="379"/>
        <v>0</v>
      </c>
      <c r="W195" s="19"/>
      <c r="X195" s="19"/>
      <c r="Y195" s="19"/>
      <c r="Z195" s="19">
        <f>54314.57955+3004.28775</f>
        <v>57318.867300000005</v>
      </c>
      <c r="AA195" s="19"/>
      <c r="AB195" s="19"/>
      <c r="AC195" s="19"/>
      <c r="AD195" s="19"/>
      <c r="AE195" s="19"/>
      <c r="AF195" s="50">
        <v>215108.16031000001</v>
      </c>
      <c r="AG195" s="50"/>
      <c r="AH195" s="50">
        <v>72786.493010000006</v>
      </c>
      <c r="AI195" s="50"/>
      <c r="AJ195" s="50">
        <v>0</v>
      </c>
      <c r="AK195" s="50">
        <v>0</v>
      </c>
      <c r="AL195" s="50">
        <v>200092.20199999999</v>
      </c>
      <c r="AM195" s="50">
        <v>66537.121859999999</v>
      </c>
      <c r="AN195" s="50">
        <v>0</v>
      </c>
      <c r="AO195" s="51">
        <v>146658.29727000001</v>
      </c>
      <c r="AP195" s="51">
        <v>215108.16031000001</v>
      </c>
      <c r="AQ195" s="51">
        <v>0</v>
      </c>
      <c r="AR195" s="51">
        <v>0</v>
      </c>
      <c r="AS195" s="51">
        <v>0</v>
      </c>
      <c r="AT195" s="51">
        <v>0</v>
      </c>
      <c r="AU195" s="51">
        <f t="shared" si="356"/>
        <v>215108.16031000001</v>
      </c>
      <c r="AV195" s="51">
        <f t="shared" si="357"/>
        <v>-19335.793010000023</v>
      </c>
      <c r="AW195" s="51">
        <f t="shared" si="358"/>
        <v>253091.2346</v>
      </c>
      <c r="AX195" s="51">
        <f t="shared" si="359"/>
        <v>0</v>
      </c>
      <c r="AY195" s="51">
        <f t="shared" si="360"/>
        <v>0</v>
      </c>
      <c r="AZ195" s="51"/>
      <c r="BA195" s="52">
        <f t="shared" si="361"/>
        <v>93.019345110682934</v>
      </c>
      <c r="BB195" s="53"/>
    </row>
    <row r="196" ht="47.25">
      <c r="B196" s="47" t="s">
        <v>173</v>
      </c>
      <c r="C196" s="47" t="s">
        <v>96</v>
      </c>
      <c r="D196" s="47" t="s">
        <v>98</v>
      </c>
      <c r="E196" s="48" t="str">
        <f t="shared" si="355"/>
        <v>0503</v>
      </c>
      <c r="F196" s="47" t="s">
        <v>217</v>
      </c>
      <c r="G196" s="47"/>
      <c r="H196" s="57" t="s">
        <v>218</v>
      </c>
      <c r="I196" s="19"/>
      <c r="J196" s="19"/>
      <c r="K196" s="19"/>
      <c r="L196" s="19"/>
      <c r="M196" s="19"/>
      <c r="N196" s="19"/>
      <c r="O196" s="19">
        <f>O197</f>
        <v>0</v>
      </c>
      <c r="P196" s="19">
        <f>P197</f>
        <v>0</v>
      </c>
      <c r="Q196" s="19"/>
      <c r="R196" s="19"/>
      <c r="S196" s="19"/>
      <c r="T196" s="19">
        <f t="shared" si="432"/>
        <v>0</v>
      </c>
      <c r="U196" s="19"/>
      <c r="V196" s="19"/>
      <c r="W196" s="19"/>
      <c r="X196" s="19"/>
      <c r="Y196" s="19"/>
      <c r="Z196" s="19"/>
      <c r="AA196" s="19"/>
      <c r="AB196" s="19"/>
      <c r="AC196" s="19"/>
      <c r="AD196" s="19"/>
      <c r="AE196" s="19"/>
      <c r="AF196" s="50">
        <f>AF197</f>
        <v>53450.690000000002</v>
      </c>
      <c r="AG196" s="50">
        <f>AG197</f>
        <v>0</v>
      </c>
      <c r="AH196" s="50">
        <f>AH197</f>
        <v>53450.690000000002</v>
      </c>
      <c r="AI196" s="50">
        <f>AI197</f>
        <v>0</v>
      </c>
      <c r="AJ196" s="50">
        <f>AJ197</f>
        <v>0</v>
      </c>
      <c r="AK196" s="50">
        <f>AK197</f>
        <v>0</v>
      </c>
      <c r="AL196" s="50">
        <f>AL197</f>
        <v>53450.690000000002</v>
      </c>
      <c r="AM196" s="50">
        <f>AM197</f>
        <v>53450.690000000002</v>
      </c>
      <c r="AN196" s="50">
        <f>AN197</f>
        <v>0</v>
      </c>
      <c r="AO196" s="15">
        <f>AO197</f>
        <v>35893.378960000002</v>
      </c>
      <c r="AP196" s="51">
        <f>AP197</f>
        <v>53450.690000000002</v>
      </c>
      <c r="AQ196" s="51">
        <f>AQ197</f>
        <v>0</v>
      </c>
      <c r="AR196" s="51">
        <f>AR197</f>
        <v>0</v>
      </c>
      <c r="AS196" s="51">
        <f>AS197</f>
        <v>0</v>
      </c>
      <c r="AT196" s="51">
        <f>AT197</f>
        <v>0</v>
      </c>
      <c r="AU196" s="51">
        <f t="shared" si="356"/>
        <v>53450.690000000002</v>
      </c>
      <c r="AV196" s="51">
        <f t="shared" si="357"/>
        <v>-53450.690000000002</v>
      </c>
      <c r="AW196" s="51"/>
      <c r="AX196" s="51"/>
      <c r="AY196" s="51"/>
      <c r="AZ196" s="51"/>
      <c r="BA196" s="52">
        <f t="shared" si="361"/>
        <v>100</v>
      </c>
      <c r="BB196" s="53"/>
    </row>
    <row r="197" ht="31.5">
      <c r="B197" s="47" t="s">
        <v>173</v>
      </c>
      <c r="C197" s="47" t="s">
        <v>96</v>
      </c>
      <c r="D197" s="47" t="s">
        <v>98</v>
      </c>
      <c r="E197" s="48" t="str">
        <f t="shared" si="355"/>
        <v>0503</v>
      </c>
      <c r="F197" s="47" t="s">
        <v>217</v>
      </c>
      <c r="G197" s="47" t="s">
        <v>58</v>
      </c>
      <c r="H197" s="49" t="s">
        <v>59</v>
      </c>
      <c r="I197" s="19"/>
      <c r="J197" s="19"/>
      <c r="K197" s="19"/>
      <c r="L197" s="19"/>
      <c r="M197" s="19"/>
      <c r="N197" s="19"/>
      <c r="O197" s="19">
        <v>0</v>
      </c>
      <c r="P197" s="19">
        <v>0</v>
      </c>
      <c r="Q197" s="19"/>
      <c r="R197" s="19"/>
      <c r="S197" s="19"/>
      <c r="T197" s="19">
        <f t="shared" si="432"/>
        <v>0</v>
      </c>
      <c r="U197" s="19"/>
      <c r="V197" s="19"/>
      <c r="W197" s="19"/>
      <c r="X197" s="19"/>
      <c r="Y197" s="19"/>
      <c r="Z197" s="19"/>
      <c r="AA197" s="19"/>
      <c r="AB197" s="19"/>
      <c r="AC197" s="19"/>
      <c r="AD197" s="19"/>
      <c r="AE197" s="19"/>
      <c r="AF197" s="50">
        <v>53450.690000000002</v>
      </c>
      <c r="AG197" s="50"/>
      <c r="AH197" s="50">
        <f>AF197</f>
        <v>53450.690000000002</v>
      </c>
      <c r="AI197" s="50">
        <f>AG197</f>
        <v>0</v>
      </c>
      <c r="AJ197" s="50">
        <v>0</v>
      </c>
      <c r="AK197" s="50">
        <v>0</v>
      </c>
      <c r="AL197" s="50">
        <v>53450.690000000002</v>
      </c>
      <c r="AM197" s="50">
        <f>AL197</f>
        <v>53450.690000000002</v>
      </c>
      <c r="AN197" s="50">
        <v>0</v>
      </c>
      <c r="AO197" s="51">
        <v>35893.378960000002</v>
      </c>
      <c r="AP197" s="51">
        <v>53450.690000000002</v>
      </c>
      <c r="AQ197" s="51">
        <v>0</v>
      </c>
      <c r="AR197" s="51">
        <v>0</v>
      </c>
      <c r="AS197" s="51">
        <v>0</v>
      </c>
      <c r="AT197" s="51">
        <v>0</v>
      </c>
      <c r="AU197" s="51">
        <f t="shared" si="356"/>
        <v>53450.690000000002</v>
      </c>
      <c r="AV197" s="51">
        <f t="shared" si="357"/>
        <v>-53450.690000000002</v>
      </c>
      <c r="AW197" s="51"/>
      <c r="AX197" s="51"/>
      <c r="AY197" s="51"/>
      <c r="AZ197" s="51"/>
      <c r="BA197" s="52">
        <f t="shared" si="361"/>
        <v>100</v>
      </c>
      <c r="BB197" s="53"/>
    </row>
    <row r="198">
      <c r="B198" s="47" t="s">
        <v>173</v>
      </c>
      <c r="C198" s="47" t="s">
        <v>96</v>
      </c>
      <c r="D198" s="47" t="s">
        <v>98</v>
      </c>
      <c r="E198" s="48" t="str">
        <f t="shared" si="355"/>
        <v>0503</v>
      </c>
      <c r="F198" s="47" t="s">
        <v>183</v>
      </c>
      <c r="G198" s="48"/>
      <c r="H198" s="49" t="s">
        <v>53</v>
      </c>
      <c r="I198" s="19">
        <f>I199+I202+I207</f>
        <v>140902.30000000002</v>
      </c>
      <c r="J198" s="19">
        <f>J199+J202+J207</f>
        <v>168910.79999999999</v>
      </c>
      <c r="K198" s="19">
        <f>K199+K202+K207</f>
        <v>68195.600000000006</v>
      </c>
      <c r="L198" s="19">
        <f>L199+L202+L207</f>
        <v>0</v>
      </c>
      <c r="M198" s="19">
        <f>M199+M202+M207</f>
        <v>0</v>
      </c>
      <c r="N198" s="19">
        <f>N199+N202+N207</f>
        <v>0</v>
      </c>
      <c r="O198" s="19">
        <f>O199+O202+O207</f>
        <v>0</v>
      </c>
      <c r="P198" s="19">
        <f>P199+P202+P207</f>
        <v>-17055.599999999999</v>
      </c>
      <c r="Q198" s="19">
        <f>Q199+Q202+Q207</f>
        <v>0</v>
      </c>
      <c r="R198" s="19">
        <f>R199+R202+R207</f>
        <v>0</v>
      </c>
      <c r="S198" s="19">
        <f>S199+S202+S207</f>
        <v>83988.699999999997</v>
      </c>
      <c r="T198" s="19">
        <f t="shared" si="432"/>
        <v>207835.39999999999</v>
      </c>
      <c r="U198" s="19">
        <f t="shared" si="378"/>
        <v>168910.79999999999</v>
      </c>
      <c r="V198" s="19">
        <f t="shared" si="379"/>
        <v>68195.600000000006</v>
      </c>
      <c r="W198" s="19">
        <f>W199+W202+W207</f>
        <v>0</v>
      </c>
      <c r="X198" s="19">
        <f>X199+X202+X207</f>
        <v>0</v>
      </c>
      <c r="Y198" s="19">
        <f>Y199+Y202+Y207</f>
        <v>0</v>
      </c>
      <c r="Z198" s="19">
        <f>Z199+Z202+Z207</f>
        <v>83988.699999999997</v>
      </c>
      <c r="AA198" s="19">
        <f>AA199+AA202+AA207</f>
        <v>17710</v>
      </c>
      <c r="AB198" s="19">
        <f>AB199+AB202+AB207</f>
        <v>40000</v>
      </c>
      <c r="AC198" s="19">
        <f>AC199+AC202+AC207</f>
        <v>51914.5</v>
      </c>
      <c r="AD198" s="19">
        <f>AD199+AD202+AD207</f>
        <v>0</v>
      </c>
      <c r="AE198" s="19">
        <f>AE199+AE202+AE207</f>
        <v>40000</v>
      </c>
      <c r="AF198" s="50">
        <f>AF199+AF202+AF207</f>
        <v>190886.29500000001</v>
      </c>
      <c r="AG198" s="50">
        <f>AG199+AG202+AG207</f>
        <v>0</v>
      </c>
      <c r="AH198" s="50">
        <f>AH199+AH202+AH207</f>
        <v>0</v>
      </c>
      <c r="AI198" s="50">
        <f>AI199+AI202+AI207</f>
        <v>0</v>
      </c>
      <c r="AJ198" s="50">
        <f>AJ199+AJ202+AJ207</f>
        <v>0</v>
      </c>
      <c r="AK198" s="50">
        <f>AK199+AK202+AK207</f>
        <v>0</v>
      </c>
      <c r="AL198" s="50">
        <f>AL199+AL202+AL207</f>
        <v>167982.11903</v>
      </c>
      <c r="AM198" s="50">
        <f>AM199+AM202+AM207</f>
        <v>0</v>
      </c>
      <c r="AN198" s="50">
        <f>AN199+AN202+AN207</f>
        <v>0</v>
      </c>
      <c r="AO198" s="15">
        <f>AO199+AO202+AO207</f>
        <v>73985.72739</v>
      </c>
      <c r="AP198" s="51">
        <f>AP199+AP202+AP207</f>
        <v>207778.39999999999</v>
      </c>
      <c r="AQ198" s="51">
        <f>AQ199+AQ202+AQ207</f>
        <v>0</v>
      </c>
      <c r="AR198" s="51">
        <f>AR199+AR202+AR207</f>
        <v>0</v>
      </c>
      <c r="AS198" s="51">
        <f>AS199+AS202+AS207</f>
        <v>0</v>
      </c>
      <c r="AT198" s="51">
        <f>AT199+AT202+AT207</f>
        <v>0</v>
      </c>
      <c r="AU198" s="51">
        <f t="shared" si="356"/>
        <v>207778.39999999999</v>
      </c>
      <c r="AV198" s="51">
        <f t="shared" si="357"/>
        <v>57</v>
      </c>
      <c r="AW198" s="51">
        <f t="shared" si="358"/>
        <v>291824.09999999998</v>
      </c>
      <c r="AX198" s="51">
        <f t="shared" si="359"/>
        <v>226620.79999999999</v>
      </c>
      <c r="AY198" s="51">
        <f t="shared" si="360"/>
        <v>160110.10000000001</v>
      </c>
      <c r="AZ198" s="51">
        <f>AZ199+AZ202+AZ207</f>
        <v>0</v>
      </c>
      <c r="BA198" s="52">
        <f t="shared" si="361"/>
        <v>88.001141742522677</v>
      </c>
      <c r="BB198" s="25"/>
    </row>
    <row r="199" ht="47.25">
      <c r="B199" s="47" t="s">
        <v>173</v>
      </c>
      <c r="C199" s="47" t="s">
        <v>96</v>
      </c>
      <c r="D199" s="47" t="s">
        <v>98</v>
      </c>
      <c r="E199" s="48" t="str">
        <f t="shared" si="355"/>
        <v>0503</v>
      </c>
      <c r="F199" s="47" t="s">
        <v>219</v>
      </c>
      <c r="G199" s="48"/>
      <c r="H199" s="49" t="s">
        <v>220</v>
      </c>
      <c r="I199" s="19">
        <f t="shared" ref="I199:I200" si="433">I200</f>
        <v>19286.299999999999</v>
      </c>
      <c r="J199" s="19">
        <f t="shared" ref="J199:J200" si="434">J200</f>
        <v>100857.2</v>
      </c>
      <c r="K199" s="19">
        <f t="shared" ref="K199:K200" si="435">K200</f>
        <v>6975</v>
      </c>
      <c r="L199" s="19">
        <f t="shared" ref="L199:L200" si="436">L200</f>
        <v>0</v>
      </c>
      <c r="M199" s="19">
        <f t="shared" ref="M199:M200" si="437">M200</f>
        <v>-8707.7000000000007</v>
      </c>
      <c r="N199" s="19">
        <f t="shared" ref="N199:N200" si="438">N200</f>
        <v>0</v>
      </c>
      <c r="O199" s="19">
        <f t="shared" ref="O199:O200" si="439">O200</f>
        <v>0</v>
      </c>
      <c r="P199" s="19">
        <f t="shared" ref="P199:P200" si="440">P200</f>
        <v>0</v>
      </c>
      <c r="Q199" s="19">
        <f t="shared" ref="Q199:Q200" si="441">Q200</f>
        <v>0</v>
      </c>
      <c r="R199" s="19">
        <f t="shared" ref="R199:R200" si="442">R200</f>
        <v>0</v>
      </c>
      <c r="S199" s="19">
        <f t="shared" ref="S199:S200" si="443">S200</f>
        <v>39788.699999999997</v>
      </c>
      <c r="T199" s="19">
        <f t="shared" si="432"/>
        <v>59075</v>
      </c>
      <c r="U199" s="19">
        <f t="shared" si="378"/>
        <v>92149.5</v>
      </c>
      <c r="V199" s="19">
        <f t="shared" si="379"/>
        <v>6975</v>
      </c>
      <c r="W199" s="19">
        <f t="shared" ref="W199:W200" si="444">W200</f>
        <v>0</v>
      </c>
      <c r="X199" s="19">
        <f t="shared" ref="X199:X200" si="445">X200</f>
        <v>0</v>
      </c>
      <c r="Y199" s="19">
        <f t="shared" ref="Y199:Y200" si="446">Y200</f>
        <v>0</v>
      </c>
      <c r="Z199" s="19">
        <f t="shared" ref="Z199:Z200" si="447">Z200</f>
        <v>39788.699999999997</v>
      </c>
      <c r="AA199" s="19">
        <f t="shared" ref="AA199:AA200" si="448">AA200</f>
        <v>17710</v>
      </c>
      <c r="AB199" s="19">
        <f t="shared" ref="AB199:AB200" si="449">AB200</f>
        <v>0</v>
      </c>
      <c r="AC199" s="19">
        <f t="shared" ref="AC199:AC200" si="450">AC200</f>
        <v>51914.5</v>
      </c>
      <c r="AD199" s="19">
        <f t="shared" ref="AD199:AD200" si="451">AD200</f>
        <v>0</v>
      </c>
      <c r="AE199" s="19"/>
      <c r="AF199" s="50">
        <f t="shared" ref="AF199:AF200" si="452">AF200</f>
        <v>52049.923000000003</v>
      </c>
      <c r="AG199" s="50">
        <f t="shared" ref="AG199:AG200" si="453">AG200</f>
        <v>0</v>
      </c>
      <c r="AH199" s="50">
        <f t="shared" ref="AH199:AH200" si="454">AH200</f>
        <v>0</v>
      </c>
      <c r="AI199" s="50">
        <f t="shared" ref="AI199:AI200" si="455">AI200</f>
        <v>0</v>
      </c>
      <c r="AJ199" s="50">
        <f t="shared" ref="AJ199:AJ200" si="456">AJ200</f>
        <v>0</v>
      </c>
      <c r="AK199" s="50">
        <f t="shared" ref="AK199:AK200" si="457">AK200</f>
        <v>0</v>
      </c>
      <c r="AL199" s="50">
        <f t="shared" ref="AL199:AL200" si="458">AL200</f>
        <v>46972.325140000001</v>
      </c>
      <c r="AM199" s="50">
        <f t="shared" ref="AM199:AM200" si="459">AM200</f>
        <v>0</v>
      </c>
      <c r="AN199" s="50">
        <f t="shared" ref="AN199:AN200" si="460">AN200</f>
        <v>0</v>
      </c>
      <c r="AO199" s="51">
        <f t="shared" ref="AO199:AO200" si="461">AO200</f>
        <v>16747.076420000001</v>
      </c>
      <c r="AP199" s="51">
        <f t="shared" ref="AP199:AP200" si="462">AP200</f>
        <v>59075</v>
      </c>
      <c r="AQ199" s="51">
        <f t="shared" ref="AQ199:AQ200" si="463">AQ200</f>
        <v>0</v>
      </c>
      <c r="AR199" s="51">
        <f t="shared" ref="AR199:AR200" si="464">AR200</f>
        <v>0</v>
      </c>
      <c r="AS199" s="51">
        <f t="shared" ref="AS199:AS200" si="465">AS200</f>
        <v>0</v>
      </c>
      <c r="AT199" s="51">
        <f t="shared" ref="AT199:AT200" si="466">AT200</f>
        <v>0</v>
      </c>
      <c r="AU199" s="51">
        <f t="shared" si="356"/>
        <v>59075</v>
      </c>
      <c r="AV199" s="51">
        <f t="shared" si="357"/>
        <v>0</v>
      </c>
      <c r="AW199" s="51">
        <f t="shared" si="358"/>
        <v>98863.699999999997</v>
      </c>
      <c r="AX199" s="51">
        <f t="shared" si="359"/>
        <v>109859.5</v>
      </c>
      <c r="AY199" s="51">
        <f t="shared" si="360"/>
        <v>58889.5</v>
      </c>
      <c r="AZ199" s="51">
        <f t="shared" ref="AZ199:AZ200" si="467">AZ200</f>
        <v>0</v>
      </c>
      <c r="BA199" s="52">
        <f t="shared" si="361"/>
        <v>90.244754329415628</v>
      </c>
      <c r="BB199" s="25"/>
    </row>
    <row r="200">
      <c r="B200" s="47" t="s">
        <v>173</v>
      </c>
      <c r="C200" s="47" t="s">
        <v>96</v>
      </c>
      <c r="D200" s="47" t="s">
        <v>98</v>
      </c>
      <c r="E200" s="48" t="str">
        <f t="shared" si="355"/>
        <v>0503</v>
      </c>
      <c r="F200" s="47" t="s">
        <v>221</v>
      </c>
      <c r="G200" s="48"/>
      <c r="H200" s="49" t="s">
        <v>222</v>
      </c>
      <c r="I200" s="19">
        <f t="shared" si="433"/>
        <v>19286.299999999999</v>
      </c>
      <c r="J200" s="19">
        <f t="shared" si="434"/>
        <v>100857.2</v>
      </c>
      <c r="K200" s="19">
        <f t="shared" si="435"/>
        <v>6975</v>
      </c>
      <c r="L200" s="19">
        <f t="shared" si="436"/>
        <v>0</v>
      </c>
      <c r="M200" s="19">
        <f t="shared" si="437"/>
        <v>-8707.7000000000007</v>
      </c>
      <c r="N200" s="19">
        <f t="shared" si="438"/>
        <v>0</v>
      </c>
      <c r="O200" s="19">
        <f t="shared" si="439"/>
        <v>0</v>
      </c>
      <c r="P200" s="19">
        <f t="shared" si="440"/>
        <v>0</v>
      </c>
      <c r="Q200" s="19">
        <f t="shared" si="441"/>
        <v>0</v>
      </c>
      <c r="R200" s="19">
        <f t="shared" si="442"/>
        <v>0</v>
      </c>
      <c r="S200" s="19">
        <f t="shared" si="443"/>
        <v>39788.699999999997</v>
      </c>
      <c r="T200" s="19">
        <f t="shared" si="432"/>
        <v>59075</v>
      </c>
      <c r="U200" s="19">
        <f t="shared" si="378"/>
        <v>92149.5</v>
      </c>
      <c r="V200" s="19">
        <f t="shared" si="379"/>
        <v>6975</v>
      </c>
      <c r="W200" s="19">
        <f t="shared" si="444"/>
        <v>0</v>
      </c>
      <c r="X200" s="19">
        <f t="shared" si="445"/>
        <v>0</v>
      </c>
      <c r="Y200" s="19">
        <f t="shared" si="446"/>
        <v>0</v>
      </c>
      <c r="Z200" s="19">
        <f t="shared" si="447"/>
        <v>39788.699999999997</v>
      </c>
      <c r="AA200" s="19">
        <f t="shared" si="448"/>
        <v>17710</v>
      </c>
      <c r="AB200" s="19">
        <f t="shared" si="449"/>
        <v>0</v>
      </c>
      <c r="AC200" s="19">
        <f t="shared" si="450"/>
        <v>51914.5</v>
      </c>
      <c r="AD200" s="19">
        <f t="shared" si="451"/>
        <v>0</v>
      </c>
      <c r="AE200" s="19"/>
      <c r="AF200" s="50">
        <f t="shared" si="452"/>
        <v>52049.923000000003</v>
      </c>
      <c r="AG200" s="50">
        <f t="shared" si="453"/>
        <v>0</v>
      </c>
      <c r="AH200" s="50">
        <f t="shared" si="454"/>
        <v>0</v>
      </c>
      <c r="AI200" s="50">
        <f t="shared" si="455"/>
        <v>0</v>
      </c>
      <c r="AJ200" s="50">
        <f t="shared" si="456"/>
        <v>0</v>
      </c>
      <c r="AK200" s="50">
        <f t="shared" si="457"/>
        <v>0</v>
      </c>
      <c r="AL200" s="50">
        <f t="shared" si="458"/>
        <v>46972.325140000001</v>
      </c>
      <c r="AM200" s="50">
        <f t="shared" si="459"/>
        <v>0</v>
      </c>
      <c r="AN200" s="50">
        <f t="shared" si="460"/>
        <v>0</v>
      </c>
      <c r="AO200" s="15">
        <f t="shared" si="461"/>
        <v>16747.076420000001</v>
      </c>
      <c r="AP200" s="51">
        <f t="shared" si="462"/>
        <v>59075</v>
      </c>
      <c r="AQ200" s="51">
        <f t="shared" si="463"/>
        <v>0</v>
      </c>
      <c r="AR200" s="51">
        <f t="shared" si="464"/>
        <v>0</v>
      </c>
      <c r="AS200" s="51">
        <f t="shared" si="465"/>
        <v>0</v>
      </c>
      <c r="AT200" s="51">
        <f t="shared" si="466"/>
        <v>0</v>
      </c>
      <c r="AU200" s="51">
        <f t="shared" si="356"/>
        <v>59075</v>
      </c>
      <c r="AV200" s="51">
        <f t="shared" si="357"/>
        <v>0</v>
      </c>
      <c r="AW200" s="51">
        <f t="shared" si="358"/>
        <v>98863.699999999997</v>
      </c>
      <c r="AX200" s="51">
        <f t="shared" si="359"/>
        <v>109859.5</v>
      </c>
      <c r="AY200" s="51">
        <f t="shared" si="360"/>
        <v>58889.5</v>
      </c>
      <c r="AZ200" s="51">
        <f t="shared" si="467"/>
        <v>0</v>
      </c>
      <c r="BA200" s="52">
        <f t="shared" si="361"/>
        <v>90.244754329415628</v>
      </c>
      <c r="BB200" s="25"/>
    </row>
    <row r="201" ht="31.5">
      <c r="B201" s="47" t="s">
        <v>173</v>
      </c>
      <c r="C201" s="47" t="s">
        <v>96</v>
      </c>
      <c r="D201" s="47" t="s">
        <v>98</v>
      </c>
      <c r="E201" s="48" t="str">
        <f t="shared" si="355"/>
        <v>0503</v>
      </c>
      <c r="F201" s="47" t="s">
        <v>221</v>
      </c>
      <c r="G201" s="47" t="s">
        <v>58</v>
      </c>
      <c r="H201" s="49" t="s">
        <v>59</v>
      </c>
      <c r="I201" s="19">
        <f>18579.6+706.7</f>
        <v>19286.299999999999</v>
      </c>
      <c r="J201" s="19">
        <f>100150.5+706.7</f>
        <v>100857.2</v>
      </c>
      <c r="K201" s="19">
        <f>6268.3+706.7</f>
        <v>6975</v>
      </c>
      <c r="L201" s="19"/>
      <c r="M201" s="19">
        <v>-8707.7000000000007</v>
      </c>
      <c r="N201" s="19"/>
      <c r="O201" s="19">
        <v>0</v>
      </c>
      <c r="P201" s="19">
        <v>0</v>
      </c>
      <c r="Q201" s="19">
        <v>0</v>
      </c>
      <c r="R201" s="19">
        <v>0</v>
      </c>
      <c r="S201" s="19">
        <v>39788.699999999997</v>
      </c>
      <c r="T201" s="19">
        <f t="shared" si="432"/>
        <v>59075</v>
      </c>
      <c r="U201" s="19">
        <f t="shared" si="378"/>
        <v>92149.5</v>
      </c>
      <c r="V201" s="19">
        <f t="shared" si="379"/>
        <v>6975</v>
      </c>
      <c r="W201" s="19"/>
      <c r="X201" s="19"/>
      <c r="Y201" s="19"/>
      <c r="Z201" s="19">
        <v>39788.699999999997</v>
      </c>
      <c r="AA201" s="19">
        <v>17710</v>
      </c>
      <c r="AB201" s="19"/>
      <c r="AC201" s="19">
        <v>51914.5</v>
      </c>
      <c r="AD201" s="19"/>
      <c r="AE201" s="19"/>
      <c r="AF201" s="50">
        <v>52049.923000000003</v>
      </c>
      <c r="AG201" s="50"/>
      <c r="AH201" s="50">
        <v>0</v>
      </c>
      <c r="AI201" s="50">
        <v>0</v>
      </c>
      <c r="AJ201" s="50">
        <v>0</v>
      </c>
      <c r="AK201" s="50">
        <v>0</v>
      </c>
      <c r="AL201" s="50">
        <v>46972.325140000001</v>
      </c>
      <c r="AM201" s="50">
        <v>0</v>
      </c>
      <c r="AN201" s="50">
        <v>0</v>
      </c>
      <c r="AO201" s="51">
        <v>16747.076420000001</v>
      </c>
      <c r="AP201" s="51">
        <v>59075</v>
      </c>
      <c r="AQ201" s="51">
        <v>0</v>
      </c>
      <c r="AR201" s="51">
        <v>0</v>
      </c>
      <c r="AS201" s="51">
        <v>0</v>
      </c>
      <c r="AT201" s="51">
        <v>0</v>
      </c>
      <c r="AU201" s="51">
        <f t="shared" si="356"/>
        <v>59075</v>
      </c>
      <c r="AV201" s="51">
        <f t="shared" si="357"/>
        <v>0</v>
      </c>
      <c r="AW201" s="51">
        <f t="shared" si="358"/>
        <v>98863.699999999997</v>
      </c>
      <c r="AX201" s="51">
        <f t="shared" si="359"/>
        <v>109859.5</v>
      </c>
      <c r="AY201" s="51">
        <f t="shared" si="360"/>
        <v>58889.5</v>
      </c>
      <c r="AZ201" s="51"/>
      <c r="BA201" s="52">
        <f t="shared" si="361"/>
        <v>90.244754329415628</v>
      </c>
      <c r="BB201" s="53"/>
    </row>
    <row r="202" ht="31.5">
      <c r="B202" s="47" t="s">
        <v>173</v>
      </c>
      <c r="C202" s="47" t="s">
        <v>96</v>
      </c>
      <c r="D202" s="47" t="s">
        <v>98</v>
      </c>
      <c r="E202" s="48" t="str">
        <f t="shared" si="355"/>
        <v>0503</v>
      </c>
      <c r="F202" s="47" t="s">
        <v>223</v>
      </c>
      <c r="G202" s="48"/>
      <c r="H202" s="49" t="s">
        <v>224</v>
      </c>
      <c r="I202" s="19">
        <f>I203+I205</f>
        <v>108870.70000000001</v>
      </c>
      <c r="J202" s="19">
        <f>J203+J205</f>
        <v>67308.300000000003</v>
      </c>
      <c r="K202" s="19">
        <f>K203+K205</f>
        <v>60475.300000000003</v>
      </c>
      <c r="L202" s="19">
        <f>L203+L205</f>
        <v>0</v>
      </c>
      <c r="M202" s="19">
        <f>M203+M205</f>
        <v>8707.7000000000007</v>
      </c>
      <c r="N202" s="19">
        <f>N203+N205</f>
        <v>0</v>
      </c>
      <c r="O202" s="19">
        <f>O203+O205</f>
        <v>0</v>
      </c>
      <c r="P202" s="19">
        <f>P203+P205</f>
        <v>-15002.799999999999</v>
      </c>
      <c r="Q202" s="19">
        <f>Q203+Q205</f>
        <v>0</v>
      </c>
      <c r="R202" s="19">
        <f>R203+R205</f>
        <v>0</v>
      </c>
      <c r="S202" s="19">
        <f>S203+S205</f>
        <v>44200</v>
      </c>
      <c r="T202" s="19">
        <f t="shared" si="432"/>
        <v>138067.90000000002</v>
      </c>
      <c r="U202" s="19">
        <f t="shared" si="378"/>
        <v>76016</v>
      </c>
      <c r="V202" s="19">
        <f t="shared" si="379"/>
        <v>60475.300000000003</v>
      </c>
      <c r="W202" s="19">
        <f>W203+W205</f>
        <v>0</v>
      </c>
      <c r="X202" s="19">
        <f>X203+X205</f>
        <v>0</v>
      </c>
      <c r="Y202" s="19">
        <f>Y203+Y205</f>
        <v>0</v>
      </c>
      <c r="Z202" s="19">
        <f>Z203+Z205</f>
        <v>44200</v>
      </c>
      <c r="AA202" s="19">
        <f>AA203+AA205</f>
        <v>0</v>
      </c>
      <c r="AB202" s="19">
        <f>AB203+AB205</f>
        <v>40000</v>
      </c>
      <c r="AC202" s="19">
        <f>AC203+AC205</f>
        <v>0</v>
      </c>
      <c r="AD202" s="19">
        <f>AD203+AD205</f>
        <v>0</v>
      </c>
      <c r="AE202" s="19">
        <f>AE203+AE205</f>
        <v>40000</v>
      </c>
      <c r="AF202" s="50">
        <f>AF203+AF205</f>
        <v>128143.872</v>
      </c>
      <c r="AG202" s="50">
        <f>AG203+AG205</f>
        <v>0</v>
      </c>
      <c r="AH202" s="50">
        <f>AH203+AH205</f>
        <v>0</v>
      </c>
      <c r="AI202" s="50">
        <f>AI203+AI205</f>
        <v>0</v>
      </c>
      <c r="AJ202" s="50">
        <f>AJ203+AJ205</f>
        <v>0</v>
      </c>
      <c r="AK202" s="50">
        <f>AK203+AK205</f>
        <v>0</v>
      </c>
      <c r="AL202" s="50">
        <f>AL203+AL205</f>
        <v>112868.93153</v>
      </c>
      <c r="AM202" s="50">
        <f>AM203+AM205</f>
        <v>0</v>
      </c>
      <c r="AN202" s="50">
        <f>AN203+AN205</f>
        <v>0</v>
      </c>
      <c r="AO202" s="15">
        <f>AO203+AO205</f>
        <v>57238.650970000002</v>
      </c>
      <c r="AP202" s="51">
        <f>AP203+AP205</f>
        <v>138010.89999999999</v>
      </c>
      <c r="AQ202" s="51">
        <f>AQ203+AQ205</f>
        <v>0</v>
      </c>
      <c r="AR202" s="51">
        <f>AR203+AR205</f>
        <v>0</v>
      </c>
      <c r="AS202" s="51">
        <f>AS203+AS205</f>
        <v>0</v>
      </c>
      <c r="AT202" s="51">
        <f>AT203+AT205</f>
        <v>0</v>
      </c>
      <c r="AU202" s="51">
        <f t="shared" si="356"/>
        <v>138010.89999999999</v>
      </c>
      <c r="AV202" s="51">
        <f t="shared" si="357"/>
        <v>57.000000000029104</v>
      </c>
      <c r="AW202" s="51">
        <f t="shared" si="358"/>
        <v>182267.90000000002</v>
      </c>
      <c r="AX202" s="51">
        <f t="shared" si="359"/>
        <v>116016</v>
      </c>
      <c r="AY202" s="51">
        <f t="shared" si="360"/>
        <v>100475.3</v>
      </c>
      <c r="AZ202" s="51">
        <f>AZ203+AZ205</f>
        <v>0</v>
      </c>
      <c r="BA202" s="52">
        <f t="shared" si="361"/>
        <v>88.079851005282563</v>
      </c>
      <c r="BB202" s="25"/>
    </row>
    <row r="203">
      <c r="B203" s="47" t="s">
        <v>173</v>
      </c>
      <c r="C203" s="47" t="s">
        <v>96</v>
      </c>
      <c r="D203" s="47" t="s">
        <v>98</v>
      </c>
      <c r="E203" s="48" t="str">
        <f t="shared" si="355"/>
        <v>0503</v>
      </c>
      <c r="F203" s="47" t="s">
        <v>225</v>
      </c>
      <c r="G203" s="48"/>
      <c r="H203" s="49" t="s">
        <v>226</v>
      </c>
      <c r="I203" s="19">
        <f>I204</f>
        <v>41583</v>
      </c>
      <c r="J203" s="19">
        <f>J204</f>
        <v>16833</v>
      </c>
      <c r="K203" s="19">
        <f>K204</f>
        <v>10000</v>
      </c>
      <c r="L203" s="19">
        <f>L204</f>
        <v>0</v>
      </c>
      <c r="M203" s="19">
        <f>M204</f>
        <v>8707.7000000000007</v>
      </c>
      <c r="N203" s="19">
        <f>N204</f>
        <v>0</v>
      </c>
      <c r="O203" s="19">
        <f>O204</f>
        <v>0</v>
      </c>
      <c r="P203" s="19">
        <f>P204</f>
        <v>-15002.799999999999</v>
      </c>
      <c r="Q203" s="19">
        <f>Q204</f>
        <v>0</v>
      </c>
      <c r="R203" s="19">
        <f>R204</f>
        <v>0</v>
      </c>
      <c r="S203" s="19">
        <f>S204</f>
        <v>44200</v>
      </c>
      <c r="T203" s="19">
        <f t="shared" si="432"/>
        <v>70780.199999999997</v>
      </c>
      <c r="U203" s="19">
        <f t="shared" si="378"/>
        <v>25540.700000000001</v>
      </c>
      <c r="V203" s="19">
        <f t="shared" si="379"/>
        <v>10000</v>
      </c>
      <c r="W203" s="19">
        <f>W204</f>
        <v>0</v>
      </c>
      <c r="X203" s="19">
        <f>X204</f>
        <v>0</v>
      </c>
      <c r="Y203" s="19">
        <f>Y204</f>
        <v>0</v>
      </c>
      <c r="Z203" s="19">
        <f>Z204</f>
        <v>44200</v>
      </c>
      <c r="AA203" s="19">
        <f>AA204</f>
        <v>0</v>
      </c>
      <c r="AB203" s="19">
        <f>AB204</f>
        <v>40000</v>
      </c>
      <c r="AC203" s="19">
        <f>AC204</f>
        <v>0</v>
      </c>
      <c r="AD203" s="19">
        <f>AD204</f>
        <v>0</v>
      </c>
      <c r="AE203" s="19">
        <f>AE204</f>
        <v>40000</v>
      </c>
      <c r="AF203" s="50">
        <f>AF204</f>
        <v>63177.635999999999</v>
      </c>
      <c r="AG203" s="50">
        <f>AG204</f>
        <v>0</v>
      </c>
      <c r="AH203" s="50">
        <f>AH204</f>
        <v>0</v>
      </c>
      <c r="AI203" s="50">
        <f>AI204</f>
        <v>0</v>
      </c>
      <c r="AJ203" s="50">
        <f>AJ204</f>
        <v>0</v>
      </c>
      <c r="AK203" s="50">
        <f>AK204</f>
        <v>0</v>
      </c>
      <c r="AL203" s="50">
        <f>AL204</f>
        <v>52363.54146</v>
      </c>
      <c r="AM203" s="50">
        <f>AM204</f>
        <v>0</v>
      </c>
      <c r="AN203" s="50">
        <f>AN204</f>
        <v>0</v>
      </c>
      <c r="AO203" s="51">
        <f>AO204</f>
        <v>26235.34878</v>
      </c>
      <c r="AP203" s="51">
        <f>AP204</f>
        <v>70723.199999999997</v>
      </c>
      <c r="AQ203" s="51">
        <f>AQ204</f>
        <v>0</v>
      </c>
      <c r="AR203" s="51">
        <f>AR204</f>
        <v>0</v>
      </c>
      <c r="AS203" s="51">
        <f>AS204</f>
        <v>0</v>
      </c>
      <c r="AT203" s="51">
        <f>AT204</f>
        <v>0</v>
      </c>
      <c r="AU203" s="51">
        <f t="shared" si="356"/>
        <v>70723.199999999997</v>
      </c>
      <c r="AV203" s="51">
        <f t="shared" si="357"/>
        <v>57</v>
      </c>
      <c r="AW203" s="51">
        <f t="shared" si="358"/>
        <v>114980.2</v>
      </c>
      <c r="AX203" s="51">
        <f t="shared" si="359"/>
        <v>65540.699999999997</v>
      </c>
      <c r="AY203" s="51">
        <f t="shared" si="360"/>
        <v>50000</v>
      </c>
      <c r="AZ203" s="51">
        <f>AZ204</f>
        <v>0</v>
      </c>
      <c r="BA203" s="52">
        <f t="shared" si="361"/>
        <v>82.883033895095409</v>
      </c>
      <c r="BB203" s="25"/>
    </row>
    <row r="204" ht="31.5">
      <c r="B204" s="47" t="s">
        <v>173</v>
      </c>
      <c r="C204" s="47" t="s">
        <v>96</v>
      </c>
      <c r="D204" s="47" t="s">
        <v>98</v>
      </c>
      <c r="E204" s="48" t="str">
        <f t="shared" si="355"/>
        <v>0503</v>
      </c>
      <c r="F204" s="47" t="s">
        <v>225</v>
      </c>
      <c r="G204" s="47" t="s">
        <v>58</v>
      </c>
      <c r="H204" s="49" t="s">
        <v>59</v>
      </c>
      <c r="I204" s="19">
        <v>41583</v>
      </c>
      <c r="J204" s="19">
        <v>16833</v>
      </c>
      <c r="K204" s="19">
        <v>10000</v>
      </c>
      <c r="L204" s="19"/>
      <c r="M204" s="19">
        <v>8707.7000000000007</v>
      </c>
      <c r="N204" s="19"/>
      <c r="O204" s="19">
        <v>0</v>
      </c>
      <c r="P204" s="19">
        <v>-15002.799999999999</v>
      </c>
      <c r="Q204" s="19">
        <v>0</v>
      </c>
      <c r="R204" s="19">
        <v>0</v>
      </c>
      <c r="S204" s="19">
        <v>44200</v>
      </c>
      <c r="T204" s="19">
        <f t="shared" si="432"/>
        <v>70780.199999999997</v>
      </c>
      <c r="U204" s="19">
        <f t="shared" si="378"/>
        <v>25540.700000000001</v>
      </c>
      <c r="V204" s="19">
        <f t="shared" si="379"/>
        <v>10000</v>
      </c>
      <c r="W204" s="19"/>
      <c r="X204" s="19"/>
      <c r="Y204" s="19"/>
      <c r="Z204" s="19">
        <v>44200</v>
      </c>
      <c r="AA204" s="19"/>
      <c r="AB204" s="19">
        <v>40000</v>
      </c>
      <c r="AC204" s="19"/>
      <c r="AD204" s="19"/>
      <c r="AE204" s="19">
        <v>40000</v>
      </c>
      <c r="AF204" s="50">
        <v>63177.635999999999</v>
      </c>
      <c r="AG204" s="50"/>
      <c r="AH204" s="50">
        <v>0</v>
      </c>
      <c r="AI204" s="50">
        <v>0</v>
      </c>
      <c r="AJ204" s="50">
        <v>0</v>
      </c>
      <c r="AK204" s="50">
        <v>0</v>
      </c>
      <c r="AL204" s="50">
        <v>52363.54146</v>
      </c>
      <c r="AM204" s="50">
        <v>0</v>
      </c>
      <c r="AN204" s="50">
        <v>0</v>
      </c>
      <c r="AO204" s="15">
        <v>26235.34878</v>
      </c>
      <c r="AP204" s="51">
        <v>70723.199999999997</v>
      </c>
      <c r="AQ204" s="51">
        <v>0</v>
      </c>
      <c r="AR204" s="51">
        <v>0</v>
      </c>
      <c r="AS204" s="51">
        <v>0</v>
      </c>
      <c r="AT204" s="51">
        <v>0</v>
      </c>
      <c r="AU204" s="51">
        <f t="shared" si="356"/>
        <v>70723.199999999997</v>
      </c>
      <c r="AV204" s="51">
        <f t="shared" si="357"/>
        <v>57</v>
      </c>
      <c r="AW204" s="51">
        <f t="shared" si="358"/>
        <v>114980.2</v>
      </c>
      <c r="AX204" s="51">
        <f t="shared" si="359"/>
        <v>65540.699999999997</v>
      </c>
      <c r="AY204" s="51">
        <f t="shared" si="360"/>
        <v>50000</v>
      </c>
      <c r="AZ204" s="51"/>
      <c r="BA204" s="52">
        <f t="shared" si="361"/>
        <v>82.883033895095409</v>
      </c>
      <c r="BB204" s="53"/>
    </row>
    <row r="205" ht="47.25">
      <c r="B205" s="47" t="s">
        <v>173</v>
      </c>
      <c r="C205" s="47" t="s">
        <v>96</v>
      </c>
      <c r="D205" s="47" t="s">
        <v>98</v>
      </c>
      <c r="E205" s="48" t="str">
        <f t="shared" si="355"/>
        <v>0503</v>
      </c>
      <c r="F205" s="47" t="s">
        <v>227</v>
      </c>
      <c r="G205" s="48"/>
      <c r="H205" s="49" t="s">
        <v>228</v>
      </c>
      <c r="I205" s="19">
        <f>I206</f>
        <v>67287.700000000012</v>
      </c>
      <c r="J205" s="19">
        <f>J206</f>
        <v>50475.300000000003</v>
      </c>
      <c r="K205" s="19">
        <f>K206</f>
        <v>50475.300000000003</v>
      </c>
      <c r="L205" s="19">
        <f>L206</f>
        <v>0</v>
      </c>
      <c r="M205" s="19">
        <f>M206</f>
        <v>0</v>
      </c>
      <c r="N205" s="19">
        <f>N206</f>
        <v>0</v>
      </c>
      <c r="O205" s="19">
        <f>O206</f>
        <v>0</v>
      </c>
      <c r="P205" s="19">
        <f>P206</f>
        <v>0</v>
      </c>
      <c r="Q205" s="19">
        <f>Q206</f>
        <v>0</v>
      </c>
      <c r="R205" s="19">
        <f>R206</f>
        <v>0</v>
      </c>
      <c r="S205" s="19">
        <f>S206</f>
        <v>0</v>
      </c>
      <c r="T205" s="19">
        <f t="shared" si="432"/>
        <v>67287.700000000012</v>
      </c>
      <c r="U205" s="19">
        <f t="shared" si="378"/>
        <v>50475.300000000003</v>
      </c>
      <c r="V205" s="19">
        <f t="shared" si="379"/>
        <v>50475.300000000003</v>
      </c>
      <c r="W205" s="19">
        <f>W206</f>
        <v>0</v>
      </c>
      <c r="X205" s="19">
        <f>X206</f>
        <v>0</v>
      </c>
      <c r="Y205" s="19">
        <f>Y206</f>
        <v>0</v>
      </c>
      <c r="Z205" s="19">
        <f>Z206</f>
        <v>0</v>
      </c>
      <c r="AA205" s="19">
        <f>AA206</f>
        <v>0</v>
      </c>
      <c r="AB205" s="19">
        <f>AB206</f>
        <v>0</v>
      </c>
      <c r="AC205" s="19">
        <f>AC206</f>
        <v>0</v>
      </c>
      <c r="AD205" s="19">
        <f>AD206</f>
        <v>0</v>
      </c>
      <c r="AE205" s="19">
        <f>AE206</f>
        <v>0</v>
      </c>
      <c r="AF205" s="50">
        <f>AF206</f>
        <v>64966.235999999997</v>
      </c>
      <c r="AG205" s="50">
        <f>AG206</f>
        <v>0</v>
      </c>
      <c r="AH205" s="50">
        <f>AH206</f>
        <v>0</v>
      </c>
      <c r="AI205" s="50">
        <f>AI206</f>
        <v>0</v>
      </c>
      <c r="AJ205" s="50">
        <f>AJ206</f>
        <v>0</v>
      </c>
      <c r="AK205" s="50">
        <f>AK206</f>
        <v>0</v>
      </c>
      <c r="AL205" s="50">
        <f>AL206</f>
        <v>60505.390070000001</v>
      </c>
      <c r="AM205" s="50">
        <f>AM206</f>
        <v>0</v>
      </c>
      <c r="AN205" s="50">
        <f>AN206</f>
        <v>0</v>
      </c>
      <c r="AO205" s="51">
        <f>AO206</f>
        <v>31003.302189999999</v>
      </c>
      <c r="AP205" s="51">
        <f>AP206</f>
        <v>67287.699999999997</v>
      </c>
      <c r="AQ205" s="51">
        <f>AQ206</f>
        <v>0</v>
      </c>
      <c r="AR205" s="51">
        <f>AR206</f>
        <v>0</v>
      </c>
      <c r="AS205" s="51">
        <f>AS206</f>
        <v>0</v>
      </c>
      <c r="AT205" s="51">
        <f>AT206</f>
        <v>0</v>
      </c>
      <c r="AU205" s="51">
        <f t="shared" si="356"/>
        <v>67287.699999999997</v>
      </c>
      <c r="AV205" s="51">
        <f t="shared" si="357"/>
        <v>1.4551915228366852e-11</v>
      </c>
      <c r="AW205" s="51">
        <f t="shared" si="358"/>
        <v>67287.700000000012</v>
      </c>
      <c r="AX205" s="51">
        <f t="shared" si="359"/>
        <v>50475.300000000003</v>
      </c>
      <c r="AY205" s="51">
        <f t="shared" si="360"/>
        <v>50475.300000000003</v>
      </c>
      <c r="AZ205" s="51">
        <f>AZ206</f>
        <v>0</v>
      </c>
      <c r="BA205" s="52">
        <f t="shared" si="361"/>
        <v>93.133593379182386</v>
      </c>
      <c r="BB205" s="25"/>
    </row>
    <row r="206" ht="31.5">
      <c r="B206" s="47" t="s">
        <v>173</v>
      </c>
      <c r="C206" s="47" t="s">
        <v>96</v>
      </c>
      <c r="D206" s="47" t="s">
        <v>98</v>
      </c>
      <c r="E206" s="48" t="str">
        <f t="shared" si="355"/>
        <v>0503</v>
      </c>
      <c r="F206" s="47" t="s">
        <v>227</v>
      </c>
      <c r="G206" s="47" t="s">
        <v>58</v>
      </c>
      <c r="H206" s="49" t="s">
        <v>59</v>
      </c>
      <c r="I206" s="19">
        <f>44540.8+22746.9</f>
        <v>67287.700000000012</v>
      </c>
      <c r="J206" s="19">
        <f>28007.7+22467.6</f>
        <v>50475.300000000003</v>
      </c>
      <c r="K206" s="19">
        <f>28007.7+22467.6</f>
        <v>50475.300000000003</v>
      </c>
      <c r="L206" s="19"/>
      <c r="M206" s="19"/>
      <c r="N206" s="19"/>
      <c r="O206" s="19">
        <v>0</v>
      </c>
      <c r="P206" s="19">
        <v>0</v>
      </c>
      <c r="Q206" s="19">
        <v>0</v>
      </c>
      <c r="R206" s="19">
        <v>0</v>
      </c>
      <c r="S206" s="19"/>
      <c r="T206" s="19">
        <f t="shared" si="432"/>
        <v>67287.700000000012</v>
      </c>
      <c r="U206" s="19">
        <f t="shared" si="378"/>
        <v>50475.300000000003</v>
      </c>
      <c r="V206" s="19">
        <f t="shared" si="379"/>
        <v>50475.300000000003</v>
      </c>
      <c r="W206" s="19"/>
      <c r="X206" s="19"/>
      <c r="Y206" s="19"/>
      <c r="Z206" s="19"/>
      <c r="AA206" s="19"/>
      <c r="AB206" s="19"/>
      <c r="AC206" s="19"/>
      <c r="AD206" s="19"/>
      <c r="AE206" s="19"/>
      <c r="AF206" s="50">
        <v>64966.235999999997</v>
      </c>
      <c r="AG206" s="50"/>
      <c r="AH206" s="50">
        <v>0</v>
      </c>
      <c r="AI206" s="50">
        <v>0</v>
      </c>
      <c r="AJ206" s="50">
        <v>0</v>
      </c>
      <c r="AK206" s="50">
        <v>0</v>
      </c>
      <c r="AL206" s="50">
        <v>60505.390070000001</v>
      </c>
      <c r="AM206" s="50">
        <v>0</v>
      </c>
      <c r="AN206" s="50">
        <v>0</v>
      </c>
      <c r="AO206" s="15">
        <v>31003.302189999999</v>
      </c>
      <c r="AP206" s="51">
        <v>67287.699999999997</v>
      </c>
      <c r="AQ206" s="51">
        <v>0</v>
      </c>
      <c r="AR206" s="51">
        <v>0</v>
      </c>
      <c r="AS206" s="51">
        <v>0</v>
      </c>
      <c r="AT206" s="51">
        <v>0</v>
      </c>
      <c r="AU206" s="51">
        <f t="shared" si="356"/>
        <v>67287.699999999997</v>
      </c>
      <c r="AV206" s="51">
        <f t="shared" si="357"/>
        <v>1.4551915228366852e-11</v>
      </c>
      <c r="AW206" s="51">
        <f t="shared" si="358"/>
        <v>67287.700000000012</v>
      </c>
      <c r="AX206" s="51">
        <f t="shared" si="359"/>
        <v>50475.300000000003</v>
      </c>
      <c r="AY206" s="51">
        <f t="shared" si="360"/>
        <v>50475.300000000003</v>
      </c>
      <c r="AZ206" s="51"/>
      <c r="BA206" s="52">
        <f t="shared" si="361"/>
        <v>93.133593379182386</v>
      </c>
      <c r="BB206" s="53"/>
    </row>
    <row r="207" ht="31.5">
      <c r="B207" s="47" t="s">
        <v>173</v>
      </c>
      <c r="C207" s="47" t="s">
        <v>96</v>
      </c>
      <c r="D207" s="47" t="s">
        <v>98</v>
      </c>
      <c r="E207" s="48" t="str">
        <f t="shared" si="355"/>
        <v>0503</v>
      </c>
      <c r="F207" s="47" t="s">
        <v>184</v>
      </c>
      <c r="G207" s="48"/>
      <c r="H207" s="49" t="s">
        <v>185</v>
      </c>
      <c r="I207" s="19">
        <f t="shared" ref="I207:I213" si="468">I208</f>
        <v>12745.299999999999</v>
      </c>
      <c r="J207" s="19">
        <f t="shared" ref="J207:J213" si="469">J208</f>
        <v>745.29999999999995</v>
      </c>
      <c r="K207" s="19">
        <f t="shared" ref="K207:K213" si="470">K208</f>
        <v>745.29999999999995</v>
      </c>
      <c r="L207" s="19">
        <f t="shared" ref="L207:L213" si="471">L208</f>
        <v>0</v>
      </c>
      <c r="M207" s="19">
        <f t="shared" ref="M207:M213" si="472">M208</f>
        <v>0</v>
      </c>
      <c r="N207" s="19">
        <f t="shared" ref="N207:N213" si="473">N208</f>
        <v>0</v>
      </c>
      <c r="O207" s="19">
        <f t="shared" ref="O207:O208" si="474">O208</f>
        <v>0</v>
      </c>
      <c r="P207" s="19">
        <f t="shared" ref="P207:P213" si="475">P208</f>
        <v>-2052.8000000000002</v>
      </c>
      <c r="Q207" s="19">
        <f t="shared" ref="Q207:Q213" si="476">Q208</f>
        <v>0</v>
      </c>
      <c r="R207" s="19">
        <f t="shared" ref="R207:R213" si="477">R208</f>
        <v>0</v>
      </c>
      <c r="S207" s="19">
        <f t="shared" ref="S207:S213" si="478">S208</f>
        <v>0</v>
      </c>
      <c r="T207" s="19">
        <f t="shared" si="432"/>
        <v>10692.5</v>
      </c>
      <c r="U207" s="19">
        <f t="shared" si="378"/>
        <v>745.29999999999995</v>
      </c>
      <c r="V207" s="19">
        <f t="shared" si="379"/>
        <v>745.29999999999995</v>
      </c>
      <c r="W207" s="19">
        <f t="shared" ref="W207:W213" si="479">W208</f>
        <v>0</v>
      </c>
      <c r="X207" s="19">
        <f t="shared" ref="X207:X213" si="480">X208</f>
        <v>0</v>
      </c>
      <c r="Y207" s="19">
        <f t="shared" ref="Y207:Y213" si="481">Y208</f>
        <v>0</v>
      </c>
      <c r="Z207" s="19">
        <f t="shared" ref="Z207:Z213" si="482">Z208</f>
        <v>0</v>
      </c>
      <c r="AA207" s="19">
        <f t="shared" ref="AA207:AA213" si="483">AA208</f>
        <v>0</v>
      </c>
      <c r="AB207" s="19">
        <f t="shared" ref="AB207:AB213" si="484">AB208</f>
        <v>0</v>
      </c>
      <c r="AC207" s="19">
        <f t="shared" ref="AC207:AC213" si="485">AC208</f>
        <v>0</v>
      </c>
      <c r="AD207" s="19">
        <f t="shared" ref="AD207:AD213" si="486">AD208</f>
        <v>0</v>
      </c>
      <c r="AE207" s="19">
        <f t="shared" ref="AE207:AE213" si="487">AE208</f>
        <v>0</v>
      </c>
      <c r="AF207" s="50">
        <f t="shared" ref="AF207:AF208" si="488">AF208</f>
        <v>10692.5</v>
      </c>
      <c r="AG207" s="50">
        <f t="shared" ref="AG207:AG208" si="489">AG208</f>
        <v>0</v>
      </c>
      <c r="AH207" s="50">
        <f t="shared" ref="AH207:AH208" si="490">AH208</f>
        <v>0</v>
      </c>
      <c r="AI207" s="50">
        <f t="shared" ref="AI207:AI208" si="491">AI208</f>
        <v>0</v>
      </c>
      <c r="AJ207" s="50">
        <f t="shared" ref="AJ207:AJ208" si="492">AJ208</f>
        <v>0</v>
      </c>
      <c r="AK207" s="50">
        <f t="shared" ref="AK207:AK208" si="493">AK208</f>
        <v>0</v>
      </c>
      <c r="AL207" s="50">
        <f t="shared" ref="AL207:AL208" si="494">AL208</f>
        <v>8140.8623600000001</v>
      </c>
      <c r="AM207" s="50">
        <f t="shared" ref="AM207:AM208" si="495">AM208</f>
        <v>0</v>
      </c>
      <c r="AN207" s="50">
        <f t="shared" ref="AN207:AN208" si="496">AN208</f>
        <v>0</v>
      </c>
      <c r="AO207" s="51">
        <f t="shared" ref="AO207:AO208" si="497">AO208</f>
        <v>0</v>
      </c>
      <c r="AP207" s="51">
        <f t="shared" ref="AP207:AP208" si="498">AP208</f>
        <v>10692.5</v>
      </c>
      <c r="AQ207" s="51">
        <f t="shared" ref="AQ207:AQ208" si="499">AQ208</f>
        <v>0</v>
      </c>
      <c r="AR207" s="51">
        <f t="shared" ref="AR207:AR208" si="500">AR208</f>
        <v>0</v>
      </c>
      <c r="AS207" s="51">
        <f t="shared" ref="AS207:AS208" si="501">AS208</f>
        <v>0</v>
      </c>
      <c r="AT207" s="51">
        <f t="shared" ref="AT207:AT208" si="502">AT208</f>
        <v>0</v>
      </c>
      <c r="AU207" s="51">
        <f t="shared" si="356"/>
        <v>10692.5</v>
      </c>
      <c r="AV207" s="51">
        <f t="shared" si="357"/>
        <v>0</v>
      </c>
      <c r="AW207" s="51">
        <f t="shared" si="358"/>
        <v>10692.5</v>
      </c>
      <c r="AX207" s="51">
        <f t="shared" si="359"/>
        <v>745.29999999999995</v>
      </c>
      <c r="AY207" s="51">
        <f t="shared" si="360"/>
        <v>745.29999999999995</v>
      </c>
      <c r="AZ207" s="51">
        <f t="shared" ref="AZ207:AZ213" si="503">AZ208</f>
        <v>0</v>
      </c>
      <c r="BA207" s="52">
        <f t="shared" si="361"/>
        <v>76.136192284311434</v>
      </c>
      <c r="BB207" s="25"/>
    </row>
    <row r="208" ht="31.5">
      <c r="B208" s="47" t="s">
        <v>173</v>
      </c>
      <c r="C208" s="47" t="s">
        <v>96</v>
      </c>
      <c r="D208" s="47" t="s">
        <v>98</v>
      </c>
      <c r="E208" s="48" t="str">
        <f t="shared" si="355"/>
        <v>0503</v>
      </c>
      <c r="F208" s="47" t="s">
        <v>229</v>
      </c>
      <c r="G208" s="48"/>
      <c r="H208" s="49" t="s">
        <v>230</v>
      </c>
      <c r="I208" s="19">
        <f t="shared" si="468"/>
        <v>12745.299999999999</v>
      </c>
      <c r="J208" s="19">
        <f t="shared" si="469"/>
        <v>745.29999999999995</v>
      </c>
      <c r="K208" s="19">
        <f t="shared" si="470"/>
        <v>745.29999999999995</v>
      </c>
      <c r="L208" s="19">
        <f t="shared" si="471"/>
        <v>0</v>
      </c>
      <c r="M208" s="19">
        <f t="shared" si="472"/>
        <v>0</v>
      </c>
      <c r="N208" s="19">
        <f t="shared" si="473"/>
        <v>0</v>
      </c>
      <c r="O208" s="19">
        <f t="shared" si="474"/>
        <v>0</v>
      </c>
      <c r="P208" s="19">
        <f t="shared" si="475"/>
        <v>-2052.8000000000002</v>
      </c>
      <c r="Q208" s="19">
        <f t="shared" si="476"/>
        <v>0</v>
      </c>
      <c r="R208" s="19">
        <f t="shared" si="477"/>
        <v>0</v>
      </c>
      <c r="S208" s="19">
        <f t="shared" si="478"/>
        <v>0</v>
      </c>
      <c r="T208" s="19">
        <f t="shared" si="432"/>
        <v>10692.5</v>
      </c>
      <c r="U208" s="19">
        <f t="shared" si="378"/>
        <v>745.29999999999995</v>
      </c>
      <c r="V208" s="19">
        <f t="shared" si="379"/>
        <v>745.29999999999995</v>
      </c>
      <c r="W208" s="19">
        <f t="shared" si="479"/>
        <v>0</v>
      </c>
      <c r="X208" s="19">
        <f t="shared" si="480"/>
        <v>0</v>
      </c>
      <c r="Y208" s="19">
        <f t="shared" si="481"/>
        <v>0</v>
      </c>
      <c r="Z208" s="19">
        <f t="shared" si="482"/>
        <v>0</v>
      </c>
      <c r="AA208" s="19">
        <f t="shared" si="483"/>
        <v>0</v>
      </c>
      <c r="AB208" s="19">
        <f t="shared" si="484"/>
        <v>0</v>
      </c>
      <c r="AC208" s="19">
        <f t="shared" si="485"/>
        <v>0</v>
      </c>
      <c r="AD208" s="19">
        <f t="shared" si="486"/>
        <v>0</v>
      </c>
      <c r="AE208" s="19">
        <f t="shared" si="487"/>
        <v>0</v>
      </c>
      <c r="AF208" s="50">
        <f t="shared" si="488"/>
        <v>10692.5</v>
      </c>
      <c r="AG208" s="50">
        <f t="shared" si="489"/>
        <v>0</v>
      </c>
      <c r="AH208" s="50">
        <f t="shared" si="490"/>
        <v>0</v>
      </c>
      <c r="AI208" s="50">
        <f t="shared" si="491"/>
        <v>0</v>
      </c>
      <c r="AJ208" s="50">
        <f t="shared" si="492"/>
        <v>0</v>
      </c>
      <c r="AK208" s="50">
        <f t="shared" si="493"/>
        <v>0</v>
      </c>
      <c r="AL208" s="50">
        <f t="shared" si="494"/>
        <v>8140.8623600000001</v>
      </c>
      <c r="AM208" s="50">
        <f t="shared" si="495"/>
        <v>0</v>
      </c>
      <c r="AN208" s="50">
        <f t="shared" si="496"/>
        <v>0</v>
      </c>
      <c r="AO208" s="15">
        <f t="shared" si="497"/>
        <v>0</v>
      </c>
      <c r="AP208" s="51">
        <f t="shared" si="498"/>
        <v>10692.5</v>
      </c>
      <c r="AQ208" s="51">
        <f t="shared" si="499"/>
        <v>0</v>
      </c>
      <c r="AR208" s="51">
        <f t="shared" si="500"/>
        <v>0</v>
      </c>
      <c r="AS208" s="51">
        <f t="shared" si="501"/>
        <v>0</v>
      </c>
      <c r="AT208" s="51">
        <f t="shared" si="502"/>
        <v>0</v>
      </c>
      <c r="AU208" s="51">
        <f t="shared" si="356"/>
        <v>10692.5</v>
      </c>
      <c r="AV208" s="51">
        <f t="shared" si="357"/>
        <v>0</v>
      </c>
      <c r="AW208" s="51">
        <f t="shared" si="358"/>
        <v>10692.5</v>
      </c>
      <c r="AX208" s="51">
        <f t="shared" si="359"/>
        <v>745.29999999999995</v>
      </c>
      <c r="AY208" s="51">
        <f t="shared" si="360"/>
        <v>745.29999999999995</v>
      </c>
      <c r="AZ208" s="51">
        <f t="shared" si="503"/>
        <v>0</v>
      </c>
      <c r="BA208" s="52">
        <f t="shared" si="361"/>
        <v>76.136192284311434</v>
      </c>
      <c r="BB208" s="25"/>
    </row>
    <row r="209" ht="31.5">
      <c r="B209" s="47" t="s">
        <v>173</v>
      </c>
      <c r="C209" s="47" t="s">
        <v>96</v>
      </c>
      <c r="D209" s="47" t="s">
        <v>98</v>
      </c>
      <c r="E209" s="48" t="str">
        <f t="shared" si="355"/>
        <v>0503</v>
      </c>
      <c r="F209" s="47" t="s">
        <v>229</v>
      </c>
      <c r="G209" s="47" t="s">
        <v>58</v>
      </c>
      <c r="H209" s="49" t="s">
        <v>59</v>
      </c>
      <c r="I209" s="19">
        <v>12745.299999999999</v>
      </c>
      <c r="J209" s="19">
        <v>745.29999999999995</v>
      </c>
      <c r="K209" s="19">
        <v>745.29999999999995</v>
      </c>
      <c r="L209" s="19"/>
      <c r="M209" s="19"/>
      <c r="N209" s="19"/>
      <c r="O209" s="19">
        <v>0</v>
      </c>
      <c r="P209" s="19">
        <v>-2052.8000000000002</v>
      </c>
      <c r="Q209" s="19">
        <v>0</v>
      </c>
      <c r="R209" s="19">
        <v>0</v>
      </c>
      <c r="S209" s="19"/>
      <c r="T209" s="19">
        <f t="shared" si="432"/>
        <v>10692.5</v>
      </c>
      <c r="U209" s="19">
        <f t="shared" si="378"/>
        <v>745.29999999999995</v>
      </c>
      <c r="V209" s="19">
        <f t="shared" si="379"/>
        <v>745.29999999999995</v>
      </c>
      <c r="W209" s="19"/>
      <c r="X209" s="19"/>
      <c r="Y209" s="19"/>
      <c r="Z209" s="19"/>
      <c r="AA209" s="19"/>
      <c r="AB209" s="19"/>
      <c r="AC209" s="19"/>
      <c r="AD209" s="19"/>
      <c r="AE209" s="19"/>
      <c r="AF209" s="50">
        <v>10692.5</v>
      </c>
      <c r="AG209" s="50"/>
      <c r="AH209" s="50">
        <v>0</v>
      </c>
      <c r="AI209" s="50">
        <v>0</v>
      </c>
      <c r="AJ209" s="50">
        <v>0</v>
      </c>
      <c r="AK209" s="50">
        <v>0</v>
      </c>
      <c r="AL209" s="50">
        <v>8140.8623600000001</v>
      </c>
      <c r="AM209" s="50">
        <v>0</v>
      </c>
      <c r="AN209" s="50">
        <v>0</v>
      </c>
      <c r="AO209" s="51">
        <v>0</v>
      </c>
      <c r="AP209" s="51">
        <v>10692.5</v>
      </c>
      <c r="AQ209" s="51">
        <v>0</v>
      </c>
      <c r="AR209" s="51">
        <v>0</v>
      </c>
      <c r="AS209" s="51">
        <v>0</v>
      </c>
      <c r="AT209" s="51">
        <v>0</v>
      </c>
      <c r="AU209" s="51">
        <f t="shared" si="356"/>
        <v>10692.5</v>
      </c>
      <c r="AV209" s="51">
        <f t="shared" si="357"/>
        <v>0</v>
      </c>
      <c r="AW209" s="51">
        <f t="shared" si="358"/>
        <v>10692.5</v>
      </c>
      <c r="AX209" s="51">
        <f t="shared" si="359"/>
        <v>745.29999999999995</v>
      </c>
      <c r="AY209" s="51">
        <f t="shared" si="360"/>
        <v>745.29999999999995</v>
      </c>
      <c r="AZ209" s="51"/>
      <c r="BA209" s="52">
        <f t="shared" si="361"/>
        <v>76.136192284311434</v>
      </c>
      <c r="BB209" s="53"/>
    </row>
    <row r="210" s="39" customFormat="1" ht="31.5">
      <c r="B210" s="40" t="s">
        <v>173</v>
      </c>
      <c r="C210" s="40" t="s">
        <v>96</v>
      </c>
      <c r="D210" s="40" t="s">
        <v>96</v>
      </c>
      <c r="E210" s="38" t="str">
        <f t="shared" si="355"/>
        <v>0505</v>
      </c>
      <c r="F210" s="40"/>
      <c r="G210" s="38"/>
      <c r="H210" s="41" t="s">
        <v>231</v>
      </c>
      <c r="I210" s="42">
        <f t="shared" si="468"/>
        <v>74664.600000000006</v>
      </c>
      <c r="J210" s="42">
        <f t="shared" si="469"/>
        <v>76669.899999999994</v>
      </c>
      <c r="K210" s="42">
        <f t="shared" si="470"/>
        <v>72420.300000000003</v>
      </c>
      <c r="L210" s="42">
        <f t="shared" si="471"/>
        <v>0</v>
      </c>
      <c r="M210" s="42">
        <f t="shared" si="472"/>
        <v>0</v>
      </c>
      <c r="N210" s="42">
        <f t="shared" si="473"/>
        <v>0</v>
      </c>
      <c r="O210" s="42">
        <f>O211+O219</f>
        <v>0</v>
      </c>
      <c r="P210" s="42">
        <f t="shared" si="475"/>
        <v>0</v>
      </c>
      <c r="Q210" s="42">
        <f t="shared" si="476"/>
        <v>0</v>
      </c>
      <c r="R210" s="42">
        <f t="shared" si="477"/>
        <v>0</v>
      </c>
      <c r="S210" s="42">
        <f t="shared" si="478"/>
        <v>12076.48558</v>
      </c>
      <c r="T210" s="42">
        <f t="shared" si="432"/>
        <v>86741.085580000014</v>
      </c>
      <c r="U210" s="42">
        <f t="shared" si="378"/>
        <v>76669.899999999994</v>
      </c>
      <c r="V210" s="42">
        <f t="shared" si="379"/>
        <v>72420.300000000003</v>
      </c>
      <c r="W210" s="42">
        <f t="shared" si="479"/>
        <v>12033</v>
      </c>
      <c r="X210" s="42">
        <f t="shared" si="480"/>
        <v>0</v>
      </c>
      <c r="Y210" s="42">
        <f t="shared" si="481"/>
        <v>0</v>
      </c>
      <c r="Z210" s="42">
        <f t="shared" si="482"/>
        <v>43.485579999999999</v>
      </c>
      <c r="AA210" s="42">
        <f t="shared" si="483"/>
        <v>14926.700000000001</v>
      </c>
      <c r="AB210" s="42">
        <f t="shared" si="484"/>
        <v>0</v>
      </c>
      <c r="AC210" s="42">
        <f t="shared" si="485"/>
        <v>14003.4</v>
      </c>
      <c r="AD210" s="42">
        <f t="shared" si="486"/>
        <v>0</v>
      </c>
      <c r="AE210" s="42">
        <f t="shared" si="487"/>
        <v>0</v>
      </c>
      <c r="AF210" s="43">
        <f>AF211+AF219</f>
        <v>86749.744909999994</v>
      </c>
      <c r="AG210" s="43">
        <f>AG211+AG219</f>
        <v>0</v>
      </c>
      <c r="AH210" s="43">
        <f>AH211+AH219</f>
        <v>0</v>
      </c>
      <c r="AI210" s="43">
        <f>AI211+AI219</f>
        <v>0</v>
      </c>
      <c r="AJ210" s="43">
        <f>AJ211+AJ219</f>
        <v>0</v>
      </c>
      <c r="AK210" s="43">
        <f>AK211+AK219</f>
        <v>0</v>
      </c>
      <c r="AL210" s="43">
        <f>AL211+AL219</f>
        <v>82729.854359999998</v>
      </c>
      <c r="AM210" s="43">
        <f>AM211+AM219</f>
        <v>0</v>
      </c>
      <c r="AN210" s="43">
        <f>AN211+AN219</f>
        <v>0</v>
      </c>
      <c r="AO210" s="44">
        <f>AO211+AO219</f>
        <v>47239.450859999997</v>
      </c>
      <c r="AP210" s="45">
        <f>AP211+AP219</f>
        <v>86749.744909999994</v>
      </c>
      <c r="AQ210" s="45">
        <f>AQ211+AQ219</f>
        <v>0</v>
      </c>
      <c r="AR210" s="45">
        <f>AR211+AR219</f>
        <v>0</v>
      </c>
      <c r="AS210" s="45">
        <f>AS211+AS219</f>
        <v>0</v>
      </c>
      <c r="AT210" s="45">
        <f>AT211+AT219</f>
        <v>0</v>
      </c>
      <c r="AU210" s="45">
        <f t="shared" si="356"/>
        <v>86749.744909999994</v>
      </c>
      <c r="AV210" s="45">
        <f t="shared" si="357"/>
        <v>-8.6593299999804003</v>
      </c>
      <c r="AW210" s="45">
        <f t="shared" si="358"/>
        <v>98817.571160000007</v>
      </c>
      <c r="AX210" s="45">
        <f t="shared" si="359"/>
        <v>91596.599999999991</v>
      </c>
      <c r="AY210" s="45">
        <f t="shared" si="360"/>
        <v>86423.699999999997</v>
      </c>
      <c r="AZ210" s="45">
        <f t="shared" si="503"/>
        <v>0</v>
      </c>
      <c r="BA210" s="46">
        <f t="shared" si="361"/>
        <v>95.366106777408405</v>
      </c>
      <c r="BB210" s="25"/>
    </row>
    <row r="211" ht="31.5">
      <c r="B211" s="47" t="s">
        <v>173</v>
      </c>
      <c r="C211" s="47" t="s">
        <v>96</v>
      </c>
      <c r="D211" s="47" t="s">
        <v>96</v>
      </c>
      <c r="E211" s="48" t="str">
        <f t="shared" si="355"/>
        <v>0505</v>
      </c>
      <c r="F211" s="47" t="s">
        <v>181</v>
      </c>
      <c r="G211" s="48"/>
      <c r="H211" s="49" t="s">
        <v>182</v>
      </c>
      <c r="I211" s="19">
        <f t="shared" si="468"/>
        <v>74664.600000000006</v>
      </c>
      <c r="J211" s="19">
        <f t="shared" si="469"/>
        <v>76669.899999999994</v>
      </c>
      <c r="K211" s="19">
        <f t="shared" si="470"/>
        <v>72420.300000000003</v>
      </c>
      <c r="L211" s="19">
        <f t="shared" si="471"/>
        <v>0</v>
      </c>
      <c r="M211" s="19">
        <f t="shared" si="472"/>
        <v>0</v>
      </c>
      <c r="N211" s="19">
        <f t="shared" si="473"/>
        <v>0</v>
      </c>
      <c r="O211" s="19">
        <f t="shared" ref="O211:O213" si="504">O212</f>
        <v>0</v>
      </c>
      <c r="P211" s="19">
        <f t="shared" si="475"/>
        <v>0</v>
      </c>
      <c r="Q211" s="19">
        <f t="shared" si="476"/>
        <v>0</v>
      </c>
      <c r="R211" s="19">
        <f t="shared" si="477"/>
        <v>0</v>
      </c>
      <c r="S211" s="19">
        <f t="shared" si="478"/>
        <v>12076.48558</v>
      </c>
      <c r="T211" s="19">
        <f t="shared" si="432"/>
        <v>86741.085580000014</v>
      </c>
      <c r="U211" s="19">
        <f t="shared" si="378"/>
        <v>76669.899999999994</v>
      </c>
      <c r="V211" s="19">
        <f t="shared" si="379"/>
        <v>72420.300000000003</v>
      </c>
      <c r="W211" s="19">
        <f t="shared" si="479"/>
        <v>12033</v>
      </c>
      <c r="X211" s="19">
        <f t="shared" si="480"/>
        <v>0</v>
      </c>
      <c r="Y211" s="19">
        <f t="shared" si="481"/>
        <v>0</v>
      </c>
      <c r="Z211" s="19">
        <f t="shared" si="482"/>
        <v>43.485579999999999</v>
      </c>
      <c r="AA211" s="19">
        <f t="shared" si="483"/>
        <v>14926.700000000001</v>
      </c>
      <c r="AB211" s="19">
        <f t="shared" si="484"/>
        <v>0</v>
      </c>
      <c r="AC211" s="19">
        <f t="shared" si="485"/>
        <v>14003.4</v>
      </c>
      <c r="AD211" s="19">
        <f t="shared" si="486"/>
        <v>0</v>
      </c>
      <c r="AE211" s="19">
        <f t="shared" si="487"/>
        <v>0</v>
      </c>
      <c r="AF211" s="50">
        <f t="shared" ref="AF211:AF213" si="505">AF212</f>
        <v>86741.085579999999</v>
      </c>
      <c r="AG211" s="50">
        <f t="shared" ref="AG211:AG213" si="506">AG212</f>
        <v>0</v>
      </c>
      <c r="AH211" s="50">
        <f t="shared" ref="AH211:AH213" si="507">AH212</f>
        <v>0</v>
      </c>
      <c r="AI211" s="50">
        <f t="shared" ref="AI211:AI213" si="508">AI212</f>
        <v>0</v>
      </c>
      <c r="AJ211" s="50">
        <f t="shared" ref="AJ211:AJ213" si="509">AJ212</f>
        <v>0</v>
      </c>
      <c r="AK211" s="50">
        <f t="shared" ref="AK211:AK213" si="510">AK212</f>
        <v>0</v>
      </c>
      <c r="AL211" s="50">
        <f t="shared" ref="AL211:AL213" si="511">AL212</f>
        <v>82721.195030000003</v>
      </c>
      <c r="AM211" s="50">
        <f t="shared" ref="AM211:AM213" si="512">AM212</f>
        <v>0</v>
      </c>
      <c r="AN211" s="50">
        <f t="shared" ref="AN211:AN213" si="513">AN212</f>
        <v>0</v>
      </c>
      <c r="AO211" s="51">
        <f t="shared" ref="AO211:AO213" si="514">AO212</f>
        <v>47239.450859999997</v>
      </c>
      <c r="AP211" s="51">
        <f t="shared" ref="AP211:AP213" si="515">AP212</f>
        <v>86741.085579999999</v>
      </c>
      <c r="AQ211" s="51">
        <f t="shared" ref="AQ211:AQ213" si="516">AQ212</f>
        <v>0</v>
      </c>
      <c r="AR211" s="51">
        <f t="shared" ref="AR211:AR213" si="517">AR212</f>
        <v>0</v>
      </c>
      <c r="AS211" s="51">
        <f t="shared" ref="AS211:AS213" si="518">AS212</f>
        <v>0</v>
      </c>
      <c r="AT211" s="51">
        <f t="shared" ref="AT211:AT213" si="519">AT212</f>
        <v>0</v>
      </c>
      <c r="AU211" s="51">
        <f t="shared" si="356"/>
        <v>86741.085579999999</v>
      </c>
      <c r="AV211" s="51">
        <f t="shared" si="357"/>
        <v>1.4551915228366852e-11</v>
      </c>
      <c r="AW211" s="51">
        <f t="shared" si="358"/>
        <v>98817.571160000007</v>
      </c>
      <c r="AX211" s="51">
        <f t="shared" si="359"/>
        <v>91596.599999999991</v>
      </c>
      <c r="AY211" s="51">
        <f t="shared" si="360"/>
        <v>86423.699999999997</v>
      </c>
      <c r="AZ211" s="51">
        <f t="shared" si="503"/>
        <v>0</v>
      </c>
      <c r="BA211" s="52">
        <f t="shared" si="361"/>
        <v>95.365644177588123</v>
      </c>
      <c r="BB211" s="25"/>
    </row>
    <row r="212">
      <c r="B212" s="47" t="s">
        <v>173</v>
      </c>
      <c r="C212" s="47" t="s">
        <v>96</v>
      </c>
      <c r="D212" s="47" t="s">
        <v>96</v>
      </c>
      <c r="E212" s="48" t="str">
        <f t="shared" si="355"/>
        <v>0505</v>
      </c>
      <c r="F212" s="47" t="s">
        <v>183</v>
      </c>
      <c r="G212" s="48"/>
      <c r="H212" s="49" t="s">
        <v>53</v>
      </c>
      <c r="I212" s="19">
        <f t="shared" si="468"/>
        <v>74664.600000000006</v>
      </c>
      <c r="J212" s="19">
        <f t="shared" si="469"/>
        <v>76669.899999999994</v>
      </c>
      <c r="K212" s="19">
        <f t="shared" si="470"/>
        <v>72420.300000000003</v>
      </c>
      <c r="L212" s="19">
        <f t="shared" si="471"/>
        <v>0</v>
      </c>
      <c r="M212" s="19">
        <f t="shared" si="472"/>
        <v>0</v>
      </c>
      <c r="N212" s="19">
        <f t="shared" si="473"/>
        <v>0</v>
      </c>
      <c r="O212" s="19">
        <f t="shared" si="504"/>
        <v>0</v>
      </c>
      <c r="P212" s="19">
        <f t="shared" si="475"/>
        <v>0</v>
      </c>
      <c r="Q212" s="19">
        <f t="shared" si="476"/>
        <v>0</v>
      </c>
      <c r="R212" s="19">
        <f t="shared" si="477"/>
        <v>0</v>
      </c>
      <c r="S212" s="19">
        <f t="shared" si="478"/>
        <v>12076.48558</v>
      </c>
      <c r="T212" s="19">
        <f t="shared" si="432"/>
        <v>86741.085580000014</v>
      </c>
      <c r="U212" s="19">
        <f t="shared" si="378"/>
        <v>76669.899999999994</v>
      </c>
      <c r="V212" s="19">
        <f t="shared" si="379"/>
        <v>72420.300000000003</v>
      </c>
      <c r="W212" s="19">
        <f t="shared" si="479"/>
        <v>12033</v>
      </c>
      <c r="X212" s="19">
        <f t="shared" si="480"/>
        <v>0</v>
      </c>
      <c r="Y212" s="19">
        <f t="shared" si="481"/>
        <v>0</v>
      </c>
      <c r="Z212" s="19">
        <f t="shared" si="482"/>
        <v>43.485579999999999</v>
      </c>
      <c r="AA212" s="19">
        <f t="shared" si="483"/>
        <v>14926.700000000001</v>
      </c>
      <c r="AB212" s="19">
        <f t="shared" si="484"/>
        <v>0</v>
      </c>
      <c r="AC212" s="19">
        <f t="shared" si="485"/>
        <v>14003.4</v>
      </c>
      <c r="AD212" s="19">
        <f t="shared" si="486"/>
        <v>0</v>
      </c>
      <c r="AE212" s="19">
        <f t="shared" si="487"/>
        <v>0</v>
      </c>
      <c r="AF212" s="50">
        <f t="shared" si="505"/>
        <v>86741.085579999999</v>
      </c>
      <c r="AG212" s="50">
        <f t="shared" si="506"/>
        <v>0</v>
      </c>
      <c r="AH212" s="50">
        <f t="shared" si="507"/>
        <v>0</v>
      </c>
      <c r="AI212" s="50">
        <f t="shared" si="508"/>
        <v>0</v>
      </c>
      <c r="AJ212" s="50">
        <f t="shared" si="509"/>
        <v>0</v>
      </c>
      <c r="AK212" s="50">
        <f t="shared" si="510"/>
        <v>0</v>
      </c>
      <c r="AL212" s="50">
        <f t="shared" si="511"/>
        <v>82721.195030000003</v>
      </c>
      <c r="AM212" s="50">
        <f t="shared" si="512"/>
        <v>0</v>
      </c>
      <c r="AN212" s="50">
        <f t="shared" si="513"/>
        <v>0</v>
      </c>
      <c r="AO212" s="15">
        <f t="shared" si="514"/>
        <v>47239.450859999997</v>
      </c>
      <c r="AP212" s="51">
        <f t="shared" si="515"/>
        <v>86741.085579999999</v>
      </c>
      <c r="AQ212" s="51">
        <f t="shared" si="516"/>
        <v>0</v>
      </c>
      <c r="AR212" s="51">
        <f t="shared" si="517"/>
        <v>0</v>
      </c>
      <c r="AS212" s="51">
        <f t="shared" si="518"/>
        <v>0</v>
      </c>
      <c r="AT212" s="51">
        <f t="shared" si="519"/>
        <v>0</v>
      </c>
      <c r="AU212" s="51">
        <f t="shared" si="356"/>
        <v>86741.085579999999</v>
      </c>
      <c r="AV212" s="51">
        <f t="shared" si="357"/>
        <v>1.4551915228366852e-11</v>
      </c>
      <c r="AW212" s="51">
        <f t="shared" si="358"/>
        <v>98817.571160000007</v>
      </c>
      <c r="AX212" s="51">
        <f t="shared" si="359"/>
        <v>91596.599999999991</v>
      </c>
      <c r="AY212" s="51">
        <f t="shared" si="360"/>
        <v>86423.699999999997</v>
      </c>
      <c r="AZ212" s="51">
        <f t="shared" si="503"/>
        <v>0</v>
      </c>
      <c r="BA212" s="52">
        <f t="shared" si="361"/>
        <v>95.365644177588123</v>
      </c>
      <c r="BB212" s="25"/>
    </row>
    <row r="213" ht="31.5">
      <c r="B213" s="47" t="s">
        <v>173</v>
      </c>
      <c r="C213" s="47" t="s">
        <v>96</v>
      </c>
      <c r="D213" s="47" t="s">
        <v>96</v>
      </c>
      <c r="E213" s="48" t="str">
        <f t="shared" si="355"/>
        <v>0505</v>
      </c>
      <c r="F213" s="47" t="s">
        <v>223</v>
      </c>
      <c r="G213" s="48"/>
      <c r="H213" s="49" t="s">
        <v>224</v>
      </c>
      <c r="I213" s="19">
        <f t="shared" si="468"/>
        <v>74664.600000000006</v>
      </c>
      <c r="J213" s="19">
        <f t="shared" si="469"/>
        <v>76669.899999999994</v>
      </c>
      <c r="K213" s="19">
        <f t="shared" si="470"/>
        <v>72420.300000000003</v>
      </c>
      <c r="L213" s="19">
        <f t="shared" si="471"/>
        <v>0</v>
      </c>
      <c r="M213" s="19">
        <f t="shared" si="472"/>
        <v>0</v>
      </c>
      <c r="N213" s="19">
        <f t="shared" si="473"/>
        <v>0</v>
      </c>
      <c r="O213" s="19">
        <f t="shared" si="504"/>
        <v>0</v>
      </c>
      <c r="P213" s="19">
        <f t="shared" si="475"/>
        <v>0</v>
      </c>
      <c r="Q213" s="19">
        <f t="shared" si="476"/>
        <v>0</v>
      </c>
      <c r="R213" s="19">
        <f t="shared" si="477"/>
        <v>0</v>
      </c>
      <c r="S213" s="19">
        <f t="shared" si="478"/>
        <v>12076.48558</v>
      </c>
      <c r="T213" s="19">
        <f t="shared" si="432"/>
        <v>86741.085580000014</v>
      </c>
      <c r="U213" s="19">
        <f t="shared" si="378"/>
        <v>76669.899999999994</v>
      </c>
      <c r="V213" s="19">
        <f t="shared" si="379"/>
        <v>72420.300000000003</v>
      </c>
      <c r="W213" s="19">
        <f t="shared" si="479"/>
        <v>12033</v>
      </c>
      <c r="X213" s="19">
        <f t="shared" si="480"/>
        <v>0</v>
      </c>
      <c r="Y213" s="19">
        <f t="shared" si="481"/>
        <v>0</v>
      </c>
      <c r="Z213" s="19">
        <f t="shared" si="482"/>
        <v>43.485579999999999</v>
      </c>
      <c r="AA213" s="19">
        <f t="shared" si="483"/>
        <v>14926.700000000001</v>
      </c>
      <c r="AB213" s="19">
        <f t="shared" si="484"/>
        <v>0</v>
      </c>
      <c r="AC213" s="19">
        <f t="shared" si="485"/>
        <v>14003.4</v>
      </c>
      <c r="AD213" s="19">
        <f t="shared" si="486"/>
        <v>0</v>
      </c>
      <c r="AE213" s="19">
        <f t="shared" si="487"/>
        <v>0</v>
      </c>
      <c r="AF213" s="50">
        <f t="shared" si="505"/>
        <v>86741.085579999999</v>
      </c>
      <c r="AG213" s="50">
        <f t="shared" si="506"/>
        <v>0</v>
      </c>
      <c r="AH213" s="50">
        <f t="shared" si="507"/>
        <v>0</v>
      </c>
      <c r="AI213" s="50">
        <f t="shared" si="508"/>
        <v>0</v>
      </c>
      <c r="AJ213" s="50">
        <f t="shared" si="509"/>
        <v>0</v>
      </c>
      <c r="AK213" s="50">
        <f t="shared" si="510"/>
        <v>0</v>
      </c>
      <c r="AL213" s="50">
        <f t="shared" si="511"/>
        <v>82721.195030000003</v>
      </c>
      <c r="AM213" s="50">
        <f t="shared" si="512"/>
        <v>0</v>
      </c>
      <c r="AN213" s="50">
        <f t="shared" si="513"/>
        <v>0</v>
      </c>
      <c r="AO213" s="51">
        <f t="shared" si="514"/>
        <v>47239.450859999997</v>
      </c>
      <c r="AP213" s="51">
        <f t="shared" si="515"/>
        <v>86741.085579999999</v>
      </c>
      <c r="AQ213" s="51">
        <f t="shared" si="516"/>
        <v>0</v>
      </c>
      <c r="AR213" s="51">
        <f t="shared" si="517"/>
        <v>0</v>
      </c>
      <c r="AS213" s="51">
        <f t="shared" si="518"/>
        <v>0</v>
      </c>
      <c r="AT213" s="51">
        <f t="shared" si="519"/>
        <v>0</v>
      </c>
      <c r="AU213" s="51">
        <f t="shared" si="356"/>
        <v>86741.085579999999</v>
      </c>
      <c r="AV213" s="51">
        <f t="shared" si="357"/>
        <v>1.4551915228366852e-11</v>
      </c>
      <c r="AW213" s="51">
        <f t="shared" si="358"/>
        <v>98817.571160000007</v>
      </c>
      <c r="AX213" s="51">
        <f t="shared" si="359"/>
        <v>91596.599999999991</v>
      </c>
      <c r="AY213" s="51">
        <f t="shared" si="360"/>
        <v>86423.699999999997</v>
      </c>
      <c r="AZ213" s="51">
        <f t="shared" si="503"/>
        <v>0</v>
      </c>
      <c r="BA213" s="52">
        <f t="shared" si="361"/>
        <v>95.365644177588123</v>
      </c>
      <c r="BB213" s="25"/>
    </row>
    <row r="214" ht="47.25">
      <c r="B214" s="47" t="s">
        <v>173</v>
      </c>
      <c r="C214" s="47" t="s">
        <v>96</v>
      </c>
      <c r="D214" s="47" t="s">
        <v>96</v>
      </c>
      <c r="E214" s="48" t="str">
        <f t="shared" si="355"/>
        <v>0505</v>
      </c>
      <c r="F214" s="47" t="s">
        <v>232</v>
      </c>
      <c r="G214" s="48"/>
      <c r="H214" s="49" t="s">
        <v>75</v>
      </c>
      <c r="I214" s="19">
        <f>I215+I216+I218</f>
        <v>74664.600000000006</v>
      </c>
      <c r="J214" s="19">
        <f>J215+J216+J218</f>
        <v>76669.899999999994</v>
      </c>
      <c r="K214" s="19">
        <f>K215+K216+K218</f>
        <v>72420.300000000003</v>
      </c>
      <c r="L214" s="19">
        <f>L215+L216+L218</f>
        <v>0</v>
      </c>
      <c r="M214" s="19">
        <f>M215+M216+M218</f>
        <v>0</v>
      </c>
      <c r="N214" s="19">
        <f>N215+N216+N218</f>
        <v>0</v>
      </c>
      <c r="O214" s="19">
        <f>O215+O216+O218+O217</f>
        <v>0</v>
      </c>
      <c r="P214" s="19">
        <f>P215+P216+P218</f>
        <v>0</v>
      </c>
      <c r="Q214" s="19">
        <f>Q215+Q216+Q218</f>
        <v>0</v>
      </c>
      <c r="R214" s="19">
        <f>R215+R216+R218</f>
        <v>0</v>
      </c>
      <c r="S214" s="19">
        <f>S215+S216+S218</f>
        <v>12076.48558</v>
      </c>
      <c r="T214" s="19">
        <f t="shared" si="432"/>
        <v>86741.085580000014</v>
      </c>
      <c r="U214" s="19">
        <f t="shared" si="378"/>
        <v>76669.899999999994</v>
      </c>
      <c r="V214" s="19">
        <f t="shared" si="379"/>
        <v>72420.300000000003</v>
      </c>
      <c r="W214" s="19">
        <f>W215+W216+W218</f>
        <v>12033</v>
      </c>
      <c r="X214" s="19">
        <f>X215+X216+X218</f>
        <v>0</v>
      </c>
      <c r="Y214" s="19">
        <f>Y215+Y216+Y218</f>
        <v>0</v>
      </c>
      <c r="Z214" s="19">
        <f>Z215+Z216+Z218</f>
        <v>43.485579999999999</v>
      </c>
      <c r="AA214" s="19">
        <f>AA215+AA216+AA218</f>
        <v>14926.700000000001</v>
      </c>
      <c r="AB214" s="19">
        <f>AB215+AB216+AB218</f>
        <v>0</v>
      </c>
      <c r="AC214" s="19">
        <f>AC215+AC216+AC218</f>
        <v>14003.4</v>
      </c>
      <c r="AD214" s="19">
        <f>AD215+AD216+AD218</f>
        <v>0</v>
      </c>
      <c r="AE214" s="19">
        <f>AE215+AE216+AE218</f>
        <v>0</v>
      </c>
      <c r="AF214" s="50">
        <f>AF215+AF216+AF218+AF217</f>
        <v>86741.085579999999</v>
      </c>
      <c r="AG214" s="50">
        <f>AG215+AG216+AG218+AG217</f>
        <v>0</v>
      </c>
      <c r="AH214" s="50">
        <f>AH215+AH216+AH218+AH217</f>
        <v>0</v>
      </c>
      <c r="AI214" s="50">
        <f>AI215+AI216+AI218+AI217</f>
        <v>0</v>
      </c>
      <c r="AJ214" s="50">
        <f>AJ215+AJ216+AJ218+AJ217</f>
        <v>0</v>
      </c>
      <c r="AK214" s="50">
        <f>AK215+AK216+AK218+AK217</f>
        <v>0</v>
      </c>
      <c r="AL214" s="50">
        <f>AL215+AL216+AL218+AL217</f>
        <v>82721.195030000003</v>
      </c>
      <c r="AM214" s="50">
        <f>AM215+AM216+AM218+AM217</f>
        <v>0</v>
      </c>
      <c r="AN214" s="50">
        <f>AN215+AN216+AN218+AN217</f>
        <v>0</v>
      </c>
      <c r="AO214" s="15">
        <f>AO215+AO216+AO218+AO217</f>
        <v>47239.450859999997</v>
      </c>
      <c r="AP214" s="51">
        <f>AP215+AP216+AP218+AP217</f>
        <v>86741.085579999999</v>
      </c>
      <c r="AQ214" s="51">
        <f>AQ215+AQ216+AQ218+AQ217</f>
        <v>0</v>
      </c>
      <c r="AR214" s="51">
        <f>AR215+AR216+AR218+AR217</f>
        <v>0</v>
      </c>
      <c r="AS214" s="51">
        <f>AS215+AS216+AS218+AS217</f>
        <v>0</v>
      </c>
      <c r="AT214" s="51">
        <f>AT215+AT216+AT218+AT217</f>
        <v>0</v>
      </c>
      <c r="AU214" s="51">
        <f t="shared" si="356"/>
        <v>86741.085579999999</v>
      </c>
      <c r="AV214" s="51">
        <f t="shared" si="357"/>
        <v>1.4551915228366852e-11</v>
      </c>
      <c r="AW214" s="51">
        <f t="shared" si="358"/>
        <v>98817.571160000007</v>
      </c>
      <c r="AX214" s="51">
        <f t="shared" si="359"/>
        <v>91596.599999999991</v>
      </c>
      <c r="AY214" s="51">
        <f t="shared" si="360"/>
        <v>86423.699999999997</v>
      </c>
      <c r="AZ214" s="51">
        <f>AZ215+AZ216+AZ218</f>
        <v>0</v>
      </c>
      <c r="BA214" s="52">
        <f t="shared" si="361"/>
        <v>95.365644177588123</v>
      </c>
      <c r="BB214" s="25"/>
    </row>
    <row r="215" ht="78.75">
      <c r="B215" s="47" t="s">
        <v>173</v>
      </c>
      <c r="C215" s="47" t="s">
        <v>96</v>
      </c>
      <c r="D215" s="47" t="s">
        <v>96</v>
      </c>
      <c r="E215" s="48" t="str">
        <f t="shared" si="355"/>
        <v>0505</v>
      </c>
      <c r="F215" s="47" t="s">
        <v>232</v>
      </c>
      <c r="G215" s="47" t="s">
        <v>70</v>
      </c>
      <c r="H215" s="49" t="s">
        <v>71</v>
      </c>
      <c r="I215" s="19">
        <v>65220.800000000003</v>
      </c>
      <c r="J215" s="19">
        <v>67226.199999999997</v>
      </c>
      <c r="K215" s="19">
        <v>62976.599999999999</v>
      </c>
      <c r="L215" s="19"/>
      <c r="M215" s="19"/>
      <c r="N215" s="19"/>
      <c r="O215" s="19">
        <v>0</v>
      </c>
      <c r="P215" s="19">
        <v>0</v>
      </c>
      <c r="Q215" s="19">
        <v>0</v>
      </c>
      <c r="R215" s="19">
        <v>0</v>
      </c>
      <c r="S215" s="19">
        <v>12033</v>
      </c>
      <c r="T215" s="19">
        <f t="shared" si="432"/>
        <v>77253.800000000003</v>
      </c>
      <c r="U215" s="19">
        <f t="shared" si="378"/>
        <v>67226.199999999997</v>
      </c>
      <c r="V215" s="19">
        <f t="shared" si="379"/>
        <v>62976.599999999999</v>
      </c>
      <c r="W215" s="19">
        <v>12033</v>
      </c>
      <c r="X215" s="19"/>
      <c r="Y215" s="19"/>
      <c r="Z215" s="19"/>
      <c r="AA215" s="19">
        <v>14926.700000000001</v>
      </c>
      <c r="AB215" s="19"/>
      <c r="AC215" s="19">
        <v>14003.4</v>
      </c>
      <c r="AD215" s="19"/>
      <c r="AE215" s="19"/>
      <c r="AF215" s="50">
        <v>79178.105349999998</v>
      </c>
      <c r="AG215" s="50"/>
      <c r="AH215" s="50">
        <v>0</v>
      </c>
      <c r="AI215" s="50">
        <v>0</v>
      </c>
      <c r="AJ215" s="50">
        <v>0</v>
      </c>
      <c r="AK215" s="50">
        <v>0</v>
      </c>
      <c r="AL215" s="50">
        <v>75164.896349999995</v>
      </c>
      <c r="AM215" s="50">
        <v>0</v>
      </c>
      <c r="AN215" s="50">
        <v>0</v>
      </c>
      <c r="AO215" s="51">
        <v>42627.126219999998</v>
      </c>
      <c r="AP215" s="51">
        <v>77267.841889999996</v>
      </c>
      <c r="AQ215" s="51">
        <v>0</v>
      </c>
      <c r="AR215" s="51">
        <v>0</v>
      </c>
      <c r="AS215" s="51">
        <v>0</v>
      </c>
      <c r="AT215" s="51">
        <v>0</v>
      </c>
      <c r="AU215" s="51">
        <f t="shared" si="356"/>
        <v>77267.841889999996</v>
      </c>
      <c r="AV215" s="51">
        <f t="shared" si="357"/>
        <v>-14.041889999993145</v>
      </c>
      <c r="AW215" s="51">
        <f t="shared" si="358"/>
        <v>89286.800000000003</v>
      </c>
      <c r="AX215" s="51">
        <f t="shared" si="359"/>
        <v>82152.899999999994</v>
      </c>
      <c r="AY215" s="51">
        <f t="shared" si="360"/>
        <v>76980</v>
      </c>
      <c r="AZ215" s="51"/>
      <c r="BA215" s="52">
        <f t="shared" si="361"/>
        <v>94.931415721227523</v>
      </c>
      <c r="BB215" s="53"/>
    </row>
    <row r="216" ht="31.5">
      <c r="B216" s="47" t="s">
        <v>173</v>
      </c>
      <c r="C216" s="47" t="s">
        <v>96</v>
      </c>
      <c r="D216" s="47" t="s">
        <v>96</v>
      </c>
      <c r="E216" s="48" t="str">
        <f t="shared" si="355"/>
        <v>0505</v>
      </c>
      <c r="F216" s="47" t="s">
        <v>232</v>
      </c>
      <c r="G216" s="47" t="s">
        <v>58</v>
      </c>
      <c r="H216" s="49" t="s">
        <v>59</v>
      </c>
      <c r="I216" s="19">
        <v>9376.5</v>
      </c>
      <c r="J216" s="19">
        <v>9376.5</v>
      </c>
      <c r="K216" s="19">
        <v>9376.5999999999985</v>
      </c>
      <c r="L216" s="19"/>
      <c r="M216" s="19"/>
      <c r="N216" s="19"/>
      <c r="O216" s="19">
        <v>0</v>
      </c>
      <c r="P216" s="19">
        <v>0</v>
      </c>
      <c r="Q216" s="19">
        <v>0</v>
      </c>
      <c r="R216" s="19">
        <v>0</v>
      </c>
      <c r="S216" s="19">
        <f>22.95586+20.52972</f>
        <v>43.485579999999999</v>
      </c>
      <c r="T216" s="19">
        <f t="shared" si="432"/>
        <v>9419.9855800000005</v>
      </c>
      <c r="U216" s="19">
        <f t="shared" si="378"/>
        <v>9376.5</v>
      </c>
      <c r="V216" s="19">
        <f t="shared" si="379"/>
        <v>9376.5999999999985</v>
      </c>
      <c r="W216" s="19"/>
      <c r="X216" s="19"/>
      <c r="Y216" s="19"/>
      <c r="Z216" s="19">
        <f>22.95586+20.52972</f>
        <v>43.485579999999999</v>
      </c>
      <c r="AA216" s="19"/>
      <c r="AB216" s="19"/>
      <c r="AC216" s="19"/>
      <c r="AD216" s="19"/>
      <c r="AE216" s="19"/>
      <c r="AF216" s="50">
        <v>7305.4403199999997</v>
      </c>
      <c r="AG216" s="50"/>
      <c r="AH216" s="50">
        <v>0</v>
      </c>
      <c r="AI216" s="50">
        <v>0</v>
      </c>
      <c r="AJ216" s="50">
        <v>0</v>
      </c>
      <c r="AK216" s="50">
        <v>0</v>
      </c>
      <c r="AL216" s="50">
        <v>7298.7587700000004</v>
      </c>
      <c r="AM216" s="50">
        <v>0</v>
      </c>
      <c r="AN216" s="50">
        <v>0</v>
      </c>
      <c r="AO216" s="15">
        <v>4481.5967300000002</v>
      </c>
      <c r="AP216" s="51">
        <v>9325.6677799999998</v>
      </c>
      <c r="AQ216" s="51">
        <v>0</v>
      </c>
      <c r="AR216" s="51">
        <v>0</v>
      </c>
      <c r="AS216" s="51">
        <v>0</v>
      </c>
      <c r="AT216" s="51">
        <v>0</v>
      </c>
      <c r="AU216" s="51">
        <f t="shared" si="356"/>
        <v>9325.6677799999998</v>
      </c>
      <c r="AV216" s="51">
        <f t="shared" si="357"/>
        <v>94.317800000000716</v>
      </c>
      <c r="AW216" s="51">
        <f t="shared" si="358"/>
        <v>9463.471160000001</v>
      </c>
      <c r="AX216" s="51">
        <f t="shared" si="359"/>
        <v>9376.5</v>
      </c>
      <c r="AY216" s="51">
        <f t="shared" si="360"/>
        <v>9376.5999999999985</v>
      </c>
      <c r="AZ216" s="51"/>
      <c r="BA216" s="52">
        <f t="shared" si="361"/>
        <v>99.908540078252273</v>
      </c>
      <c r="BB216" s="53"/>
    </row>
    <row r="217">
      <c r="B217" s="47" t="s">
        <v>173</v>
      </c>
      <c r="C217" s="47" t="s">
        <v>96</v>
      </c>
      <c r="D217" s="47" t="s">
        <v>96</v>
      </c>
      <c r="E217" s="48" t="str">
        <f t="shared" si="355"/>
        <v>0505</v>
      </c>
      <c r="F217" s="47" t="s">
        <v>232</v>
      </c>
      <c r="G217" s="47" t="s">
        <v>72</v>
      </c>
      <c r="H217" s="49" t="s">
        <v>73</v>
      </c>
      <c r="I217" s="19"/>
      <c r="J217" s="19"/>
      <c r="K217" s="19"/>
      <c r="L217" s="19"/>
      <c r="M217" s="19"/>
      <c r="N217" s="19"/>
      <c r="O217" s="19">
        <v>0</v>
      </c>
      <c r="P217" s="19"/>
      <c r="Q217" s="19"/>
      <c r="R217" s="19"/>
      <c r="S217" s="19"/>
      <c r="T217" s="19">
        <f t="shared" si="432"/>
        <v>0</v>
      </c>
      <c r="U217" s="19">
        <v>0</v>
      </c>
      <c r="V217" s="19">
        <v>0</v>
      </c>
      <c r="W217" s="19">
        <v>0</v>
      </c>
      <c r="X217" s="19">
        <v>0</v>
      </c>
      <c r="Y217" s="19">
        <v>0</v>
      </c>
      <c r="Z217" s="19">
        <v>0</v>
      </c>
      <c r="AA217" s="19">
        <v>0</v>
      </c>
      <c r="AB217" s="19">
        <v>0</v>
      </c>
      <c r="AC217" s="19">
        <v>0</v>
      </c>
      <c r="AD217" s="19">
        <v>0</v>
      </c>
      <c r="AE217" s="19">
        <v>0</v>
      </c>
      <c r="AF217" s="50">
        <v>2.67591</v>
      </c>
      <c r="AG217" s="50"/>
      <c r="AH217" s="50">
        <v>0</v>
      </c>
      <c r="AI217" s="50">
        <v>0</v>
      </c>
      <c r="AJ217" s="50">
        <v>0</v>
      </c>
      <c r="AK217" s="50">
        <v>0</v>
      </c>
      <c r="AL217" s="50">
        <v>2.67591</v>
      </c>
      <c r="AM217" s="50">
        <v>0</v>
      </c>
      <c r="AN217" s="50">
        <v>0</v>
      </c>
      <c r="AO217" s="51">
        <v>2.67591</v>
      </c>
      <c r="AP217" s="51">
        <v>2.67591</v>
      </c>
      <c r="AQ217" s="51">
        <v>0</v>
      </c>
      <c r="AR217" s="51">
        <v>0</v>
      </c>
      <c r="AS217" s="51">
        <v>0</v>
      </c>
      <c r="AT217" s="51">
        <v>0</v>
      </c>
      <c r="AU217" s="51">
        <f t="shared" si="356"/>
        <v>2.67591</v>
      </c>
      <c r="AV217" s="51">
        <f t="shared" si="357"/>
        <v>-2.67591</v>
      </c>
      <c r="AW217" s="51"/>
      <c r="AX217" s="51"/>
      <c r="AY217" s="51"/>
      <c r="AZ217" s="51"/>
      <c r="BA217" s="52">
        <f t="shared" si="361"/>
        <v>100</v>
      </c>
      <c r="BB217" s="53"/>
    </row>
    <row r="218">
      <c r="B218" s="47" t="s">
        <v>173</v>
      </c>
      <c r="C218" s="47" t="s">
        <v>96</v>
      </c>
      <c r="D218" s="47" t="s">
        <v>96</v>
      </c>
      <c r="E218" s="48" t="str">
        <f t="shared" si="355"/>
        <v>0505</v>
      </c>
      <c r="F218" s="47" t="s">
        <v>232</v>
      </c>
      <c r="G218" s="47" t="s">
        <v>60</v>
      </c>
      <c r="H218" s="49" t="s">
        <v>61</v>
      </c>
      <c r="I218" s="19">
        <v>67.299999999999997</v>
      </c>
      <c r="J218" s="19">
        <v>67.200000000000003</v>
      </c>
      <c r="K218" s="19">
        <v>67.099999999999994</v>
      </c>
      <c r="L218" s="19"/>
      <c r="M218" s="19"/>
      <c r="N218" s="19"/>
      <c r="O218" s="19">
        <v>0</v>
      </c>
      <c r="P218" s="19">
        <v>0</v>
      </c>
      <c r="Q218" s="19">
        <v>0</v>
      </c>
      <c r="R218" s="19">
        <v>0</v>
      </c>
      <c r="S218" s="19"/>
      <c r="T218" s="19">
        <f t="shared" si="432"/>
        <v>67.299999999999997</v>
      </c>
      <c r="U218" s="19">
        <f t="shared" si="378"/>
        <v>67.200000000000003</v>
      </c>
      <c r="V218" s="19">
        <f t="shared" si="379"/>
        <v>67.099999999999994</v>
      </c>
      <c r="W218" s="19"/>
      <c r="X218" s="19"/>
      <c r="Y218" s="19"/>
      <c r="Z218" s="19"/>
      <c r="AA218" s="19"/>
      <c r="AB218" s="19"/>
      <c r="AC218" s="19"/>
      <c r="AD218" s="19"/>
      <c r="AE218" s="19"/>
      <c r="AF218" s="50">
        <v>254.864</v>
      </c>
      <c r="AG218" s="50"/>
      <c r="AH218" s="50">
        <v>0</v>
      </c>
      <c r="AI218" s="50">
        <v>0</v>
      </c>
      <c r="AJ218" s="50">
        <v>0</v>
      </c>
      <c r="AK218" s="50">
        <v>0</v>
      </c>
      <c r="AL218" s="50">
        <v>254.864</v>
      </c>
      <c r="AM218" s="50">
        <v>0</v>
      </c>
      <c r="AN218" s="50">
        <v>0</v>
      </c>
      <c r="AO218" s="15">
        <v>128.05199999999999</v>
      </c>
      <c r="AP218" s="51">
        <v>144.90000000000001</v>
      </c>
      <c r="AQ218" s="51">
        <v>0</v>
      </c>
      <c r="AR218" s="51">
        <v>0</v>
      </c>
      <c r="AS218" s="51">
        <v>0</v>
      </c>
      <c r="AT218" s="51">
        <v>0</v>
      </c>
      <c r="AU218" s="51">
        <f t="shared" si="356"/>
        <v>144.90000000000001</v>
      </c>
      <c r="AV218" s="51">
        <f t="shared" si="357"/>
        <v>-77.600000000000009</v>
      </c>
      <c r="AW218" s="51">
        <f t="shared" si="358"/>
        <v>67.299999999999997</v>
      </c>
      <c r="AX218" s="51">
        <f t="shared" si="359"/>
        <v>67.200000000000003</v>
      </c>
      <c r="AY218" s="51">
        <f t="shared" si="360"/>
        <v>67.099999999999994</v>
      </c>
      <c r="AZ218" s="51"/>
      <c r="BA218" s="52">
        <f t="shared" si="361"/>
        <v>100</v>
      </c>
      <c r="BB218" s="53"/>
    </row>
    <row r="219" ht="47.25">
      <c r="B219" s="47" t="s">
        <v>173</v>
      </c>
      <c r="C219" s="47" t="s">
        <v>96</v>
      </c>
      <c r="D219" s="47" t="s">
        <v>96</v>
      </c>
      <c r="E219" s="48" t="str">
        <f t="shared" si="355"/>
        <v>0505</v>
      </c>
      <c r="F219" s="17" t="s">
        <v>82</v>
      </c>
      <c r="G219" s="48"/>
      <c r="H219" s="49" t="s">
        <v>83</v>
      </c>
      <c r="I219" s="19"/>
      <c r="J219" s="19"/>
      <c r="K219" s="19"/>
      <c r="L219" s="19"/>
      <c r="M219" s="19"/>
      <c r="N219" s="19"/>
      <c r="O219" s="19">
        <f t="shared" ref="O219:O221" si="520">O220</f>
        <v>0</v>
      </c>
      <c r="P219" s="19"/>
      <c r="Q219" s="19"/>
      <c r="R219" s="19"/>
      <c r="S219" s="19"/>
      <c r="T219" s="19">
        <f t="shared" si="432"/>
        <v>0</v>
      </c>
      <c r="U219" s="19"/>
      <c r="V219" s="19"/>
      <c r="W219" s="19"/>
      <c r="X219" s="19"/>
      <c r="Y219" s="19"/>
      <c r="Z219" s="19"/>
      <c r="AA219" s="19"/>
      <c r="AB219" s="19"/>
      <c r="AC219" s="19"/>
      <c r="AD219" s="19"/>
      <c r="AE219" s="19"/>
      <c r="AF219" s="50">
        <f t="shared" ref="AF219:AF221" si="521">AF220</f>
        <v>8.6593300000000006</v>
      </c>
      <c r="AG219" s="50">
        <f t="shared" ref="AG219:AG221" si="522">AG220</f>
        <v>0</v>
      </c>
      <c r="AH219" s="50">
        <f t="shared" ref="AH219:AH221" si="523">AH220</f>
        <v>0</v>
      </c>
      <c r="AI219" s="50">
        <f t="shared" ref="AI219:AI221" si="524">AI220</f>
        <v>0</v>
      </c>
      <c r="AJ219" s="50">
        <f t="shared" ref="AJ219:AJ221" si="525">AJ220</f>
        <v>0</v>
      </c>
      <c r="AK219" s="50">
        <f t="shared" ref="AK219:AK221" si="526">AK220</f>
        <v>0</v>
      </c>
      <c r="AL219" s="50">
        <f t="shared" ref="AL219:AL221" si="527">AL220</f>
        <v>8.6593300000000006</v>
      </c>
      <c r="AM219" s="50">
        <f t="shared" ref="AM219:AM221" si="528">AM220</f>
        <v>0</v>
      </c>
      <c r="AN219" s="50">
        <f t="shared" ref="AN219:AN221" si="529">AN220</f>
        <v>0</v>
      </c>
      <c r="AO219" s="63">
        <f t="shared" ref="AO219:AO221" si="530">AO220</f>
        <v>0</v>
      </c>
      <c r="AP219" s="15">
        <f t="shared" ref="AP219:AP221" si="531">AP220</f>
        <v>8.6593300000000006</v>
      </c>
      <c r="AQ219" s="51">
        <f t="shared" ref="AQ219:AQ221" si="532">AQ220</f>
        <v>0</v>
      </c>
      <c r="AR219" s="15">
        <f t="shared" ref="AR219:AR221" si="533">AR220</f>
        <v>0</v>
      </c>
      <c r="AS219" s="51">
        <f t="shared" ref="AS219:AS221" si="534">AS220</f>
        <v>0</v>
      </c>
      <c r="AT219" s="15">
        <f t="shared" ref="AT219:AT221" si="535">AT220</f>
        <v>0</v>
      </c>
      <c r="AU219" s="51">
        <f t="shared" si="356"/>
        <v>8.6593300000000006</v>
      </c>
      <c r="AV219" s="51">
        <f t="shared" si="357"/>
        <v>-8.6593300000000006</v>
      </c>
      <c r="AW219" s="51"/>
      <c r="AX219" s="51"/>
      <c r="AY219" s="51"/>
      <c r="AZ219" s="51"/>
      <c r="BA219" s="52">
        <f t="shared" si="361"/>
        <v>100</v>
      </c>
      <c r="BB219" s="53"/>
    </row>
    <row r="220" ht="31.5">
      <c r="B220" s="47" t="s">
        <v>173</v>
      </c>
      <c r="C220" s="47" t="s">
        <v>96</v>
      </c>
      <c r="D220" s="47" t="s">
        <v>96</v>
      </c>
      <c r="E220" s="48" t="str">
        <f t="shared" si="355"/>
        <v>0505</v>
      </c>
      <c r="F220" s="17" t="s">
        <v>84</v>
      </c>
      <c r="G220" s="48"/>
      <c r="H220" s="49" t="s">
        <v>85</v>
      </c>
      <c r="I220" s="19"/>
      <c r="J220" s="19"/>
      <c r="K220" s="19"/>
      <c r="L220" s="19"/>
      <c r="M220" s="19"/>
      <c r="N220" s="19"/>
      <c r="O220" s="19">
        <f t="shared" si="520"/>
        <v>0</v>
      </c>
      <c r="P220" s="19"/>
      <c r="Q220" s="19"/>
      <c r="R220" s="19"/>
      <c r="S220" s="19"/>
      <c r="T220" s="19">
        <f t="shared" si="432"/>
        <v>0</v>
      </c>
      <c r="U220" s="19"/>
      <c r="V220" s="19"/>
      <c r="W220" s="19"/>
      <c r="X220" s="19"/>
      <c r="Y220" s="19"/>
      <c r="Z220" s="19"/>
      <c r="AA220" s="19"/>
      <c r="AB220" s="19"/>
      <c r="AC220" s="19"/>
      <c r="AD220" s="19"/>
      <c r="AE220" s="19"/>
      <c r="AF220" s="50">
        <f t="shared" si="521"/>
        <v>8.6593300000000006</v>
      </c>
      <c r="AG220" s="50">
        <f t="shared" si="522"/>
        <v>0</v>
      </c>
      <c r="AH220" s="50">
        <f t="shared" si="523"/>
        <v>0</v>
      </c>
      <c r="AI220" s="50">
        <f t="shared" si="524"/>
        <v>0</v>
      </c>
      <c r="AJ220" s="50">
        <f t="shared" si="525"/>
        <v>0</v>
      </c>
      <c r="AK220" s="50">
        <f t="shared" si="526"/>
        <v>0</v>
      </c>
      <c r="AL220" s="50">
        <f t="shared" si="527"/>
        <v>8.6593300000000006</v>
      </c>
      <c r="AM220" s="50">
        <f t="shared" si="528"/>
        <v>0</v>
      </c>
      <c r="AN220" s="50">
        <f t="shared" si="529"/>
        <v>0</v>
      </c>
      <c r="AO220" s="15">
        <f t="shared" si="530"/>
        <v>0</v>
      </c>
      <c r="AP220" s="51">
        <f t="shared" si="531"/>
        <v>8.6593300000000006</v>
      </c>
      <c r="AQ220" s="15">
        <f t="shared" si="532"/>
        <v>0</v>
      </c>
      <c r="AR220" s="51">
        <f t="shared" si="533"/>
        <v>0</v>
      </c>
      <c r="AS220" s="15">
        <f t="shared" si="534"/>
        <v>0</v>
      </c>
      <c r="AT220" s="51">
        <f t="shared" si="535"/>
        <v>0</v>
      </c>
      <c r="AU220" s="51">
        <f t="shared" si="356"/>
        <v>8.6593300000000006</v>
      </c>
      <c r="AV220" s="51">
        <f t="shared" si="357"/>
        <v>-8.6593300000000006</v>
      </c>
      <c r="AW220" s="51"/>
      <c r="AX220" s="51"/>
      <c r="AY220" s="51"/>
      <c r="AZ220" s="51"/>
      <c r="BA220" s="52">
        <f t="shared" si="361"/>
        <v>100</v>
      </c>
      <c r="BB220" s="53"/>
    </row>
    <row r="221" ht="31.5">
      <c r="B221" s="47" t="s">
        <v>173</v>
      </c>
      <c r="C221" s="47" t="s">
        <v>96</v>
      </c>
      <c r="D221" s="47" t="s">
        <v>96</v>
      </c>
      <c r="E221" s="48" t="str">
        <f t="shared" si="355"/>
        <v>0505</v>
      </c>
      <c r="F221" s="17" t="s">
        <v>86</v>
      </c>
      <c r="G221" s="48"/>
      <c r="H221" s="49" t="s">
        <v>87</v>
      </c>
      <c r="I221" s="19"/>
      <c r="J221" s="19"/>
      <c r="K221" s="19"/>
      <c r="L221" s="19"/>
      <c r="M221" s="19"/>
      <c r="N221" s="19"/>
      <c r="O221" s="19">
        <f t="shared" si="520"/>
        <v>0</v>
      </c>
      <c r="P221" s="19"/>
      <c r="Q221" s="19"/>
      <c r="R221" s="19"/>
      <c r="S221" s="19"/>
      <c r="T221" s="19">
        <f t="shared" si="432"/>
        <v>0</v>
      </c>
      <c r="U221" s="19"/>
      <c r="V221" s="19"/>
      <c r="W221" s="19"/>
      <c r="X221" s="19"/>
      <c r="Y221" s="19"/>
      <c r="Z221" s="19"/>
      <c r="AA221" s="19"/>
      <c r="AB221" s="19"/>
      <c r="AC221" s="19"/>
      <c r="AD221" s="19"/>
      <c r="AE221" s="19"/>
      <c r="AF221" s="50">
        <f t="shared" si="521"/>
        <v>8.6593300000000006</v>
      </c>
      <c r="AG221" s="50">
        <f t="shared" si="522"/>
        <v>0</v>
      </c>
      <c r="AH221" s="50">
        <f t="shared" si="523"/>
        <v>0</v>
      </c>
      <c r="AI221" s="50">
        <f t="shared" si="524"/>
        <v>0</v>
      </c>
      <c r="AJ221" s="50">
        <f t="shared" si="525"/>
        <v>0</v>
      </c>
      <c r="AK221" s="50">
        <f t="shared" si="526"/>
        <v>0</v>
      </c>
      <c r="AL221" s="50">
        <f t="shared" si="527"/>
        <v>8.6593300000000006</v>
      </c>
      <c r="AM221" s="50">
        <f t="shared" si="528"/>
        <v>0</v>
      </c>
      <c r="AN221" s="50">
        <f t="shared" si="529"/>
        <v>0</v>
      </c>
      <c r="AO221" s="63">
        <f t="shared" si="530"/>
        <v>0</v>
      </c>
      <c r="AP221" s="15">
        <f t="shared" si="531"/>
        <v>8.6593300000000006</v>
      </c>
      <c r="AQ221" s="51">
        <f t="shared" si="532"/>
        <v>0</v>
      </c>
      <c r="AR221" s="15">
        <f t="shared" si="533"/>
        <v>0</v>
      </c>
      <c r="AS221" s="51">
        <f t="shared" si="534"/>
        <v>0</v>
      </c>
      <c r="AT221" s="15">
        <f t="shared" si="535"/>
        <v>0</v>
      </c>
      <c r="AU221" s="51">
        <f t="shared" si="356"/>
        <v>8.6593300000000006</v>
      </c>
      <c r="AV221" s="51">
        <f t="shared" si="357"/>
        <v>-8.6593300000000006</v>
      </c>
      <c r="AW221" s="51"/>
      <c r="AX221" s="51"/>
      <c r="AY221" s="51"/>
      <c r="AZ221" s="51"/>
      <c r="BA221" s="52">
        <f t="shared" si="361"/>
        <v>100</v>
      </c>
      <c r="BB221" s="53"/>
    </row>
    <row r="222">
      <c r="B222" s="47" t="s">
        <v>173</v>
      </c>
      <c r="C222" s="47" t="s">
        <v>96</v>
      </c>
      <c r="D222" s="47" t="s">
        <v>96</v>
      </c>
      <c r="E222" s="48" t="str">
        <f t="shared" si="355"/>
        <v>0505</v>
      </c>
      <c r="F222" s="17" t="s">
        <v>86</v>
      </c>
      <c r="G222" s="47" t="s">
        <v>60</v>
      </c>
      <c r="H222" s="49" t="s">
        <v>61</v>
      </c>
      <c r="I222" s="19"/>
      <c r="J222" s="19"/>
      <c r="K222" s="19"/>
      <c r="L222" s="19"/>
      <c r="M222" s="19"/>
      <c r="N222" s="19"/>
      <c r="O222" s="19">
        <v>0</v>
      </c>
      <c r="P222" s="19"/>
      <c r="Q222" s="19"/>
      <c r="R222" s="19"/>
      <c r="S222" s="19"/>
      <c r="T222" s="19">
        <f t="shared" si="432"/>
        <v>0</v>
      </c>
      <c r="U222" s="19"/>
      <c r="V222" s="19"/>
      <c r="W222" s="19"/>
      <c r="X222" s="19"/>
      <c r="Y222" s="19"/>
      <c r="Z222" s="19"/>
      <c r="AA222" s="19"/>
      <c r="AB222" s="19"/>
      <c r="AC222" s="19"/>
      <c r="AD222" s="19"/>
      <c r="AE222" s="19"/>
      <c r="AF222" s="50">
        <v>8.6593300000000006</v>
      </c>
      <c r="AG222" s="50"/>
      <c r="AH222" s="50">
        <v>0</v>
      </c>
      <c r="AI222" s="50">
        <v>0</v>
      </c>
      <c r="AJ222" s="50">
        <v>0</v>
      </c>
      <c r="AK222" s="50">
        <v>0</v>
      </c>
      <c r="AL222" s="50">
        <v>8.6593300000000006</v>
      </c>
      <c r="AM222" s="50">
        <v>0</v>
      </c>
      <c r="AN222" s="50">
        <v>0</v>
      </c>
      <c r="AO222" s="15">
        <v>0</v>
      </c>
      <c r="AP222" s="51">
        <v>8.6593300000000006</v>
      </c>
      <c r="AQ222" s="15">
        <v>0</v>
      </c>
      <c r="AR222" s="51">
        <v>0</v>
      </c>
      <c r="AS222" s="15">
        <v>0</v>
      </c>
      <c r="AT222" s="51">
        <v>0</v>
      </c>
      <c r="AU222" s="51">
        <f t="shared" si="356"/>
        <v>8.6593300000000006</v>
      </c>
      <c r="AV222" s="51">
        <f t="shared" si="357"/>
        <v>-8.6593300000000006</v>
      </c>
      <c r="AW222" s="51"/>
      <c r="AX222" s="51"/>
      <c r="AY222" s="51"/>
      <c r="AZ222" s="51"/>
      <c r="BA222" s="52">
        <f t="shared" si="361"/>
        <v>100</v>
      </c>
      <c r="BB222" s="53"/>
    </row>
    <row r="223" s="30" customFormat="1">
      <c r="B223" s="31" t="s">
        <v>173</v>
      </c>
      <c r="C223" s="31" t="s">
        <v>122</v>
      </c>
      <c r="D223" s="31"/>
      <c r="E223" s="32" t="str">
        <f t="shared" si="355"/>
        <v>06</v>
      </c>
      <c r="F223" s="31"/>
      <c r="G223" s="32"/>
      <c r="H223" s="33" t="s">
        <v>233</v>
      </c>
      <c r="I223" s="34">
        <f>I231+I224</f>
        <v>54173.699999999997</v>
      </c>
      <c r="J223" s="34">
        <f>J231+J224</f>
        <v>55281.400000000001</v>
      </c>
      <c r="K223" s="34">
        <f>K231+K224</f>
        <v>55281.400000000001</v>
      </c>
      <c r="L223" s="34">
        <f>L231+L224</f>
        <v>0</v>
      </c>
      <c r="M223" s="34">
        <f>M231+M224</f>
        <v>0</v>
      </c>
      <c r="N223" s="34">
        <f>N231+N224</f>
        <v>0</v>
      </c>
      <c r="O223" s="34">
        <f>O231+O224</f>
        <v>0</v>
      </c>
      <c r="P223" s="34">
        <f>P231+P224</f>
        <v>350</v>
      </c>
      <c r="Q223" s="34">
        <f>Q231+Q224</f>
        <v>0</v>
      </c>
      <c r="R223" s="34">
        <f>R231+R224</f>
        <v>0</v>
      </c>
      <c r="S223" s="34">
        <f>S231+S224</f>
        <v>4906.1000000000004</v>
      </c>
      <c r="T223" s="34">
        <f t="shared" si="432"/>
        <v>59429.799999999996</v>
      </c>
      <c r="U223" s="34">
        <f t="shared" si="378"/>
        <v>55281.400000000001</v>
      </c>
      <c r="V223" s="34">
        <f t="shared" si="379"/>
        <v>55281.400000000001</v>
      </c>
      <c r="W223" s="34">
        <f>W231+W224</f>
        <v>4906.1000000000004</v>
      </c>
      <c r="X223" s="34">
        <f>X231+X224</f>
        <v>0</v>
      </c>
      <c r="Y223" s="34">
        <f>Y231+Y224</f>
        <v>0</v>
      </c>
      <c r="Z223" s="34">
        <f>Z231+Z224</f>
        <v>0</v>
      </c>
      <c r="AA223" s="34">
        <f>AA231+AA224</f>
        <v>5979.1999999999998</v>
      </c>
      <c r="AB223" s="34">
        <f>AB231+AB224</f>
        <v>0</v>
      </c>
      <c r="AC223" s="34">
        <f>AC231+AC224</f>
        <v>5979.1999999999998</v>
      </c>
      <c r="AD223" s="34">
        <f>AD231+AD224</f>
        <v>0</v>
      </c>
      <c r="AE223" s="34">
        <f>AE231+AE224</f>
        <v>0</v>
      </c>
      <c r="AF223" s="35">
        <f>AF231+AF224</f>
        <v>58270.200000000012</v>
      </c>
      <c r="AG223" s="35">
        <f>AG231+AG224</f>
        <v>0</v>
      </c>
      <c r="AH223" s="35">
        <f>AH231+AH224</f>
        <v>1520.3999999999999</v>
      </c>
      <c r="AI223" s="35">
        <f>AI231+AI224</f>
        <v>0</v>
      </c>
      <c r="AJ223" s="35">
        <f>AJ231+AJ224</f>
        <v>0</v>
      </c>
      <c r="AK223" s="35">
        <f>AK231+AK224</f>
        <v>0</v>
      </c>
      <c r="AL223" s="35">
        <f>AL231+AL224</f>
        <v>56818.132420000002</v>
      </c>
      <c r="AM223" s="35">
        <f>AM231+AM224</f>
        <v>1520.3999999999999</v>
      </c>
      <c r="AN223" s="35">
        <f>AN231+AN224</f>
        <v>0</v>
      </c>
      <c r="AO223" s="36">
        <f>AO231+AO224</f>
        <v>37156.170760000001</v>
      </c>
      <c r="AP223" s="36">
        <f>AP231+AP224</f>
        <v>59391.800000000003</v>
      </c>
      <c r="AQ223" s="36">
        <f>AQ231+AQ224</f>
        <v>0</v>
      </c>
      <c r="AR223" s="36">
        <f>AR231+AR224</f>
        <v>0</v>
      </c>
      <c r="AS223" s="36">
        <f>AS231+AS224</f>
        <v>0</v>
      </c>
      <c r="AT223" s="36">
        <f>AT231+AT224</f>
        <v>0</v>
      </c>
      <c r="AU223" s="36">
        <f t="shared" si="356"/>
        <v>59391.800000000003</v>
      </c>
      <c r="AV223" s="36">
        <f t="shared" si="357"/>
        <v>37.999999999992724</v>
      </c>
      <c r="AW223" s="36">
        <f t="shared" si="358"/>
        <v>64335.899999999994</v>
      </c>
      <c r="AX223" s="36">
        <f t="shared" si="359"/>
        <v>61260.599999999999</v>
      </c>
      <c r="AY223" s="36">
        <f t="shared" si="360"/>
        <v>61260.599999999999</v>
      </c>
      <c r="AZ223" s="36">
        <f>AZ231+AZ224</f>
        <v>0</v>
      </c>
      <c r="BA223" s="37">
        <f t="shared" si="361"/>
        <v>97.508044283355801</v>
      </c>
      <c r="BB223" s="25"/>
    </row>
    <row r="224" s="39" customFormat="1" ht="31.5">
      <c r="B224" s="40" t="s">
        <v>173</v>
      </c>
      <c r="C224" s="40" t="s">
        <v>122</v>
      </c>
      <c r="D224" s="40" t="s">
        <v>98</v>
      </c>
      <c r="E224" s="38" t="str">
        <f t="shared" si="355"/>
        <v>0603</v>
      </c>
      <c r="F224" s="40"/>
      <c r="G224" s="38"/>
      <c r="H224" s="41" t="s">
        <v>234</v>
      </c>
      <c r="I224" s="42">
        <f t="shared" ref="I224:I227" si="536">I225</f>
        <v>17787.799999999999</v>
      </c>
      <c r="J224" s="42">
        <f t="shared" ref="J224:J227" si="537">J225</f>
        <v>17832.699999999997</v>
      </c>
      <c r="K224" s="42">
        <f t="shared" ref="K224:K227" si="538">K225</f>
        <v>17832.699999999997</v>
      </c>
      <c r="L224" s="42">
        <f t="shared" ref="L224:L227" si="539">L225</f>
        <v>0</v>
      </c>
      <c r="M224" s="42">
        <f t="shared" ref="M224:M227" si="540">M225</f>
        <v>0</v>
      </c>
      <c r="N224" s="42">
        <f t="shared" ref="N224:N227" si="541">N225</f>
        <v>0</v>
      </c>
      <c r="O224" s="42">
        <f t="shared" ref="O224:O227" si="542">O225</f>
        <v>0</v>
      </c>
      <c r="P224" s="42">
        <f t="shared" ref="P224:P227" si="543">P225</f>
        <v>350</v>
      </c>
      <c r="Q224" s="42">
        <f t="shared" ref="Q224:Q227" si="544">Q225</f>
        <v>0</v>
      </c>
      <c r="R224" s="42">
        <f t="shared" ref="R224:R227" si="545">R225</f>
        <v>0</v>
      </c>
      <c r="S224" s="42">
        <f t="shared" ref="S224:S227" si="546">S225</f>
        <v>0</v>
      </c>
      <c r="T224" s="42">
        <f t="shared" si="432"/>
        <v>18137.799999999999</v>
      </c>
      <c r="U224" s="42">
        <f t="shared" si="378"/>
        <v>17832.699999999997</v>
      </c>
      <c r="V224" s="42">
        <f t="shared" si="379"/>
        <v>17832.699999999997</v>
      </c>
      <c r="W224" s="42">
        <f t="shared" ref="W224:W227" si="547">W225</f>
        <v>0</v>
      </c>
      <c r="X224" s="42">
        <f t="shared" ref="X224:X227" si="548">X225</f>
        <v>0</v>
      </c>
      <c r="Y224" s="42">
        <f t="shared" ref="Y224:Y227" si="549">Y225</f>
        <v>0</v>
      </c>
      <c r="Z224" s="42">
        <f t="shared" ref="Z224:Z227" si="550">Z225</f>
        <v>0</v>
      </c>
      <c r="AA224" s="42">
        <f t="shared" ref="AA224:AA227" si="551">AA225</f>
        <v>0</v>
      </c>
      <c r="AB224" s="42">
        <f t="shared" ref="AB224:AB227" si="552">AB225</f>
        <v>0</v>
      </c>
      <c r="AC224" s="42">
        <f t="shared" ref="AC224:AC227" si="553">AC225</f>
        <v>0</v>
      </c>
      <c r="AD224" s="42">
        <f t="shared" ref="AD224:AD227" si="554">AD225</f>
        <v>0</v>
      </c>
      <c r="AE224" s="42">
        <f t="shared" ref="AE224:AE227" si="555">AE225</f>
        <v>0</v>
      </c>
      <c r="AF224" s="43">
        <f t="shared" ref="AF224:AF227" si="556">AF225</f>
        <v>18140.100000000002</v>
      </c>
      <c r="AG224" s="43">
        <f t="shared" ref="AG224:AG227" si="557">AG225</f>
        <v>0</v>
      </c>
      <c r="AH224" s="43">
        <f t="shared" ref="AH224:AH227" si="558">AH225</f>
        <v>0</v>
      </c>
      <c r="AI224" s="43">
        <f t="shared" ref="AI224:AI227" si="559">AI225</f>
        <v>0</v>
      </c>
      <c r="AJ224" s="43">
        <f t="shared" ref="AJ224:AJ227" si="560">AJ225</f>
        <v>0</v>
      </c>
      <c r="AK224" s="43">
        <f t="shared" ref="AK224:AK227" si="561">AK225</f>
        <v>0</v>
      </c>
      <c r="AL224" s="43">
        <f t="shared" ref="AL224:AL227" si="562">AL225</f>
        <v>18133.66259</v>
      </c>
      <c r="AM224" s="43">
        <f t="shared" ref="AM224:AM227" si="563">AM225</f>
        <v>0</v>
      </c>
      <c r="AN224" s="43">
        <f t="shared" ref="AN224:AN227" si="564">AN225</f>
        <v>0</v>
      </c>
      <c r="AO224" s="44">
        <f t="shared" ref="AO224:AO227" si="565">AO225</f>
        <v>11457.871079999999</v>
      </c>
      <c r="AP224" s="45">
        <f t="shared" ref="AP224:AP227" si="566">AP225</f>
        <v>18140.100000000002</v>
      </c>
      <c r="AQ224" s="45">
        <f t="shared" ref="AQ224:AQ227" si="567">AQ225</f>
        <v>0</v>
      </c>
      <c r="AR224" s="45">
        <f t="shared" ref="AR224:AR227" si="568">AR225</f>
        <v>0</v>
      </c>
      <c r="AS224" s="45">
        <f t="shared" ref="AS224:AS227" si="569">AS225</f>
        <v>0</v>
      </c>
      <c r="AT224" s="45">
        <f t="shared" ref="AT224:AT227" si="570">AT225</f>
        <v>0</v>
      </c>
      <c r="AU224" s="45">
        <f t="shared" si="356"/>
        <v>18140.100000000002</v>
      </c>
      <c r="AV224" s="45">
        <f t="shared" si="357"/>
        <v>-2.3000000000029104</v>
      </c>
      <c r="AW224" s="45">
        <f t="shared" si="358"/>
        <v>18137.799999999999</v>
      </c>
      <c r="AX224" s="45">
        <f t="shared" si="359"/>
        <v>17832.699999999997</v>
      </c>
      <c r="AY224" s="45">
        <f t="shared" si="360"/>
        <v>17832.699999999997</v>
      </c>
      <c r="AZ224" s="45">
        <f t="shared" ref="AZ224:AZ227" si="571">AZ225</f>
        <v>0</v>
      </c>
      <c r="BA224" s="46">
        <f t="shared" si="361"/>
        <v>99.964512819664705</v>
      </c>
      <c r="BB224" s="25"/>
    </row>
    <row r="225" ht="31.5">
      <c r="B225" s="47" t="s">
        <v>173</v>
      </c>
      <c r="C225" s="47" t="s">
        <v>122</v>
      </c>
      <c r="D225" s="47" t="s">
        <v>98</v>
      </c>
      <c r="E225" s="48" t="str">
        <f t="shared" si="355"/>
        <v>0603</v>
      </c>
      <c r="F225" s="47" t="s">
        <v>181</v>
      </c>
      <c r="G225" s="48"/>
      <c r="H225" s="49" t="s">
        <v>182</v>
      </c>
      <c r="I225" s="19">
        <f t="shared" si="536"/>
        <v>17787.799999999999</v>
      </c>
      <c r="J225" s="19">
        <f t="shared" si="537"/>
        <v>17832.699999999997</v>
      </c>
      <c r="K225" s="19">
        <f t="shared" si="538"/>
        <v>17832.699999999997</v>
      </c>
      <c r="L225" s="19">
        <f t="shared" si="539"/>
        <v>0</v>
      </c>
      <c r="M225" s="19">
        <f t="shared" si="540"/>
        <v>0</v>
      </c>
      <c r="N225" s="19">
        <f t="shared" si="541"/>
        <v>0</v>
      </c>
      <c r="O225" s="19">
        <f t="shared" si="542"/>
        <v>0</v>
      </c>
      <c r="P225" s="19">
        <f t="shared" si="543"/>
        <v>350</v>
      </c>
      <c r="Q225" s="19">
        <f t="shared" si="544"/>
        <v>0</v>
      </c>
      <c r="R225" s="19">
        <f t="shared" si="545"/>
        <v>0</v>
      </c>
      <c r="S225" s="19">
        <f t="shared" si="546"/>
        <v>0</v>
      </c>
      <c r="T225" s="19">
        <f t="shared" si="432"/>
        <v>18137.799999999999</v>
      </c>
      <c r="U225" s="19">
        <f t="shared" si="378"/>
        <v>17832.699999999997</v>
      </c>
      <c r="V225" s="19">
        <f t="shared" si="379"/>
        <v>17832.699999999997</v>
      </c>
      <c r="W225" s="19">
        <f t="shared" si="547"/>
        <v>0</v>
      </c>
      <c r="X225" s="19">
        <f t="shared" si="548"/>
        <v>0</v>
      </c>
      <c r="Y225" s="19">
        <f t="shared" si="549"/>
        <v>0</v>
      </c>
      <c r="Z225" s="19">
        <f t="shared" si="550"/>
        <v>0</v>
      </c>
      <c r="AA225" s="19">
        <f t="shared" si="551"/>
        <v>0</v>
      </c>
      <c r="AB225" s="19">
        <f t="shared" si="552"/>
        <v>0</v>
      </c>
      <c r="AC225" s="19">
        <f t="shared" si="553"/>
        <v>0</v>
      </c>
      <c r="AD225" s="19">
        <f t="shared" si="554"/>
        <v>0</v>
      </c>
      <c r="AE225" s="19">
        <f t="shared" si="555"/>
        <v>0</v>
      </c>
      <c r="AF225" s="50">
        <f t="shared" si="556"/>
        <v>18140.100000000002</v>
      </c>
      <c r="AG225" s="50">
        <f t="shared" si="557"/>
        <v>0</v>
      </c>
      <c r="AH225" s="50">
        <f t="shared" si="558"/>
        <v>0</v>
      </c>
      <c r="AI225" s="50">
        <f t="shared" si="559"/>
        <v>0</v>
      </c>
      <c r="AJ225" s="50">
        <f t="shared" si="560"/>
        <v>0</v>
      </c>
      <c r="AK225" s="50">
        <f t="shared" si="561"/>
        <v>0</v>
      </c>
      <c r="AL225" s="50">
        <f t="shared" si="562"/>
        <v>18133.66259</v>
      </c>
      <c r="AM225" s="50">
        <f t="shared" si="563"/>
        <v>0</v>
      </c>
      <c r="AN225" s="50">
        <f t="shared" si="564"/>
        <v>0</v>
      </c>
      <c r="AO225" s="51">
        <f t="shared" si="565"/>
        <v>11457.871079999999</v>
      </c>
      <c r="AP225" s="51">
        <f t="shared" si="566"/>
        <v>18140.100000000002</v>
      </c>
      <c r="AQ225" s="51">
        <f t="shared" si="567"/>
        <v>0</v>
      </c>
      <c r="AR225" s="51">
        <f t="shared" si="568"/>
        <v>0</v>
      </c>
      <c r="AS225" s="51">
        <f t="shared" si="569"/>
        <v>0</v>
      </c>
      <c r="AT225" s="51">
        <f t="shared" si="570"/>
        <v>0</v>
      </c>
      <c r="AU225" s="51">
        <f t="shared" si="356"/>
        <v>18140.100000000002</v>
      </c>
      <c r="AV225" s="51">
        <f t="shared" si="357"/>
        <v>-2.3000000000029104</v>
      </c>
      <c r="AW225" s="51">
        <f t="shared" si="358"/>
        <v>18137.799999999999</v>
      </c>
      <c r="AX225" s="51">
        <f t="shared" si="359"/>
        <v>17832.699999999997</v>
      </c>
      <c r="AY225" s="51">
        <f t="shared" si="360"/>
        <v>17832.699999999997</v>
      </c>
      <c r="AZ225" s="51">
        <f t="shared" si="571"/>
        <v>0</v>
      </c>
      <c r="BA225" s="52">
        <f t="shared" si="361"/>
        <v>99.964512819664705</v>
      </c>
      <c r="BB225" s="25"/>
    </row>
    <row r="226">
      <c r="B226" s="47" t="s">
        <v>173</v>
      </c>
      <c r="C226" s="47" t="s">
        <v>122</v>
      </c>
      <c r="D226" s="47" t="s">
        <v>98</v>
      </c>
      <c r="E226" s="48" t="str">
        <f t="shared" si="355"/>
        <v>0603</v>
      </c>
      <c r="F226" s="47" t="s">
        <v>183</v>
      </c>
      <c r="G226" s="48"/>
      <c r="H226" s="49" t="s">
        <v>53</v>
      </c>
      <c r="I226" s="19">
        <f t="shared" si="536"/>
        <v>17787.799999999999</v>
      </c>
      <c r="J226" s="19">
        <f t="shared" si="537"/>
        <v>17832.699999999997</v>
      </c>
      <c r="K226" s="19">
        <f t="shared" si="538"/>
        <v>17832.699999999997</v>
      </c>
      <c r="L226" s="19">
        <f t="shared" si="539"/>
        <v>0</v>
      </c>
      <c r="M226" s="19">
        <f t="shared" si="540"/>
        <v>0</v>
      </c>
      <c r="N226" s="19">
        <f t="shared" si="541"/>
        <v>0</v>
      </c>
      <c r="O226" s="19">
        <f t="shared" si="542"/>
        <v>0</v>
      </c>
      <c r="P226" s="19">
        <f t="shared" si="543"/>
        <v>350</v>
      </c>
      <c r="Q226" s="19">
        <f t="shared" si="544"/>
        <v>0</v>
      </c>
      <c r="R226" s="19">
        <f t="shared" si="545"/>
        <v>0</v>
      </c>
      <c r="S226" s="19">
        <f t="shared" si="546"/>
        <v>0</v>
      </c>
      <c r="T226" s="19">
        <f t="shared" si="432"/>
        <v>18137.799999999999</v>
      </c>
      <c r="U226" s="19">
        <f t="shared" si="378"/>
        <v>17832.699999999997</v>
      </c>
      <c r="V226" s="19">
        <f t="shared" si="379"/>
        <v>17832.699999999997</v>
      </c>
      <c r="W226" s="19">
        <f t="shared" si="547"/>
        <v>0</v>
      </c>
      <c r="X226" s="19">
        <f t="shared" si="548"/>
        <v>0</v>
      </c>
      <c r="Y226" s="19">
        <f t="shared" si="549"/>
        <v>0</v>
      </c>
      <c r="Z226" s="19">
        <f t="shared" si="550"/>
        <v>0</v>
      </c>
      <c r="AA226" s="19">
        <f t="shared" si="551"/>
        <v>0</v>
      </c>
      <c r="AB226" s="19">
        <f t="shared" si="552"/>
        <v>0</v>
      </c>
      <c r="AC226" s="19">
        <f t="shared" si="553"/>
        <v>0</v>
      </c>
      <c r="AD226" s="19">
        <f t="shared" si="554"/>
        <v>0</v>
      </c>
      <c r="AE226" s="19">
        <f t="shared" si="555"/>
        <v>0</v>
      </c>
      <c r="AF226" s="50">
        <f t="shared" si="556"/>
        <v>18140.100000000002</v>
      </c>
      <c r="AG226" s="50">
        <f t="shared" si="557"/>
        <v>0</v>
      </c>
      <c r="AH226" s="50">
        <f t="shared" si="558"/>
        <v>0</v>
      </c>
      <c r="AI226" s="50">
        <f t="shared" si="559"/>
        <v>0</v>
      </c>
      <c r="AJ226" s="50">
        <f t="shared" si="560"/>
        <v>0</v>
      </c>
      <c r="AK226" s="50">
        <f t="shared" si="561"/>
        <v>0</v>
      </c>
      <c r="AL226" s="50">
        <f t="shared" si="562"/>
        <v>18133.66259</v>
      </c>
      <c r="AM226" s="50">
        <f t="shared" si="563"/>
        <v>0</v>
      </c>
      <c r="AN226" s="50">
        <f t="shared" si="564"/>
        <v>0</v>
      </c>
      <c r="AO226" s="15">
        <f t="shared" si="565"/>
        <v>11457.871079999999</v>
      </c>
      <c r="AP226" s="51">
        <f t="shared" si="566"/>
        <v>18140.100000000002</v>
      </c>
      <c r="AQ226" s="51">
        <f t="shared" si="567"/>
        <v>0</v>
      </c>
      <c r="AR226" s="51">
        <f t="shared" si="568"/>
        <v>0</v>
      </c>
      <c r="AS226" s="51">
        <f t="shared" si="569"/>
        <v>0</v>
      </c>
      <c r="AT226" s="51">
        <f t="shared" si="570"/>
        <v>0</v>
      </c>
      <c r="AU226" s="51">
        <f t="shared" si="356"/>
        <v>18140.100000000002</v>
      </c>
      <c r="AV226" s="51">
        <f t="shared" si="357"/>
        <v>-2.3000000000029104</v>
      </c>
      <c r="AW226" s="51">
        <f t="shared" si="358"/>
        <v>18137.799999999999</v>
      </c>
      <c r="AX226" s="51">
        <f t="shared" si="359"/>
        <v>17832.699999999997</v>
      </c>
      <c r="AY226" s="51">
        <f t="shared" si="360"/>
        <v>17832.699999999997</v>
      </c>
      <c r="AZ226" s="51">
        <f t="shared" si="571"/>
        <v>0</v>
      </c>
      <c r="BA226" s="52">
        <f t="shared" si="361"/>
        <v>99.964512819664705</v>
      </c>
      <c r="BB226" s="25"/>
    </row>
    <row r="227" ht="47.25">
      <c r="B227" s="47" t="s">
        <v>173</v>
      </c>
      <c r="C227" s="47" t="s">
        <v>122</v>
      </c>
      <c r="D227" s="47" t="s">
        <v>98</v>
      </c>
      <c r="E227" s="48" t="str">
        <f t="shared" si="355"/>
        <v>0603</v>
      </c>
      <c r="F227" s="47" t="s">
        <v>219</v>
      </c>
      <c r="G227" s="48"/>
      <c r="H227" s="49" t="s">
        <v>220</v>
      </c>
      <c r="I227" s="19">
        <f t="shared" si="536"/>
        <v>17787.799999999999</v>
      </c>
      <c r="J227" s="19">
        <f t="shared" si="537"/>
        <v>17832.699999999997</v>
      </c>
      <c r="K227" s="19">
        <f t="shared" si="538"/>
        <v>17832.699999999997</v>
      </c>
      <c r="L227" s="19">
        <f t="shared" si="539"/>
        <v>0</v>
      </c>
      <c r="M227" s="19">
        <f t="shared" si="540"/>
        <v>0</v>
      </c>
      <c r="N227" s="19">
        <f t="shared" si="541"/>
        <v>0</v>
      </c>
      <c r="O227" s="19">
        <f t="shared" si="542"/>
        <v>0</v>
      </c>
      <c r="P227" s="19">
        <f t="shared" si="543"/>
        <v>350</v>
      </c>
      <c r="Q227" s="19">
        <f t="shared" si="544"/>
        <v>0</v>
      </c>
      <c r="R227" s="19">
        <f t="shared" si="545"/>
        <v>0</v>
      </c>
      <c r="S227" s="19">
        <f t="shared" si="546"/>
        <v>0</v>
      </c>
      <c r="T227" s="19">
        <f t="shared" si="432"/>
        <v>18137.799999999999</v>
      </c>
      <c r="U227" s="19">
        <f t="shared" si="378"/>
        <v>17832.699999999997</v>
      </c>
      <c r="V227" s="19">
        <f t="shared" si="379"/>
        <v>17832.699999999997</v>
      </c>
      <c r="W227" s="19">
        <f t="shared" si="547"/>
        <v>0</v>
      </c>
      <c r="X227" s="19">
        <f t="shared" si="548"/>
        <v>0</v>
      </c>
      <c r="Y227" s="19">
        <f t="shared" si="549"/>
        <v>0</v>
      </c>
      <c r="Z227" s="19">
        <f t="shared" si="550"/>
        <v>0</v>
      </c>
      <c r="AA227" s="19">
        <f t="shared" si="551"/>
        <v>0</v>
      </c>
      <c r="AB227" s="19">
        <f t="shared" si="552"/>
        <v>0</v>
      </c>
      <c r="AC227" s="19">
        <f t="shared" si="553"/>
        <v>0</v>
      </c>
      <c r="AD227" s="19">
        <f t="shared" si="554"/>
        <v>0</v>
      </c>
      <c r="AE227" s="19">
        <f t="shared" si="555"/>
        <v>0</v>
      </c>
      <c r="AF227" s="50">
        <f t="shared" si="556"/>
        <v>18140.100000000002</v>
      </c>
      <c r="AG227" s="50">
        <f t="shared" si="557"/>
        <v>0</v>
      </c>
      <c r="AH227" s="50">
        <f t="shared" si="558"/>
        <v>0</v>
      </c>
      <c r="AI227" s="50">
        <f t="shared" si="559"/>
        <v>0</v>
      </c>
      <c r="AJ227" s="50">
        <f t="shared" si="560"/>
        <v>0</v>
      </c>
      <c r="AK227" s="50">
        <f t="shared" si="561"/>
        <v>0</v>
      </c>
      <c r="AL227" s="50">
        <f t="shared" si="562"/>
        <v>18133.66259</v>
      </c>
      <c r="AM227" s="50">
        <f t="shared" si="563"/>
        <v>0</v>
      </c>
      <c r="AN227" s="50">
        <f t="shared" si="564"/>
        <v>0</v>
      </c>
      <c r="AO227" s="51">
        <f t="shared" si="565"/>
        <v>11457.871079999999</v>
      </c>
      <c r="AP227" s="51">
        <f t="shared" si="566"/>
        <v>18140.100000000002</v>
      </c>
      <c r="AQ227" s="51">
        <f t="shared" si="567"/>
        <v>0</v>
      </c>
      <c r="AR227" s="51">
        <f t="shared" si="568"/>
        <v>0</v>
      </c>
      <c r="AS227" s="51">
        <f t="shared" si="569"/>
        <v>0</v>
      </c>
      <c r="AT227" s="51">
        <f t="shared" si="570"/>
        <v>0</v>
      </c>
      <c r="AU227" s="51">
        <f t="shared" si="356"/>
        <v>18140.100000000002</v>
      </c>
      <c r="AV227" s="51">
        <f t="shared" si="357"/>
        <v>-2.3000000000029104</v>
      </c>
      <c r="AW227" s="51">
        <f t="shared" si="358"/>
        <v>18137.799999999999</v>
      </c>
      <c r="AX227" s="51">
        <f t="shared" si="359"/>
        <v>17832.699999999997</v>
      </c>
      <c r="AY227" s="51">
        <f t="shared" si="360"/>
        <v>17832.699999999997</v>
      </c>
      <c r="AZ227" s="51">
        <f t="shared" si="571"/>
        <v>0</v>
      </c>
      <c r="BA227" s="52">
        <f t="shared" si="361"/>
        <v>99.964512819664705</v>
      </c>
      <c r="BB227" s="25"/>
    </row>
    <row r="228">
      <c r="B228" s="47" t="s">
        <v>173</v>
      </c>
      <c r="C228" s="47" t="s">
        <v>122</v>
      </c>
      <c r="D228" s="47" t="s">
        <v>98</v>
      </c>
      <c r="E228" s="48" t="str">
        <f t="shared" ref="E228:E291" si="572">CONCATENATE(C228,D228)</f>
        <v>0603</v>
      </c>
      <c r="F228" s="47" t="s">
        <v>235</v>
      </c>
      <c r="G228" s="48"/>
      <c r="H228" s="49" t="s">
        <v>236</v>
      </c>
      <c r="I228" s="19">
        <f>I229+I230</f>
        <v>17787.799999999999</v>
      </c>
      <c r="J228" s="19">
        <f>J229+J230</f>
        <v>17832.699999999997</v>
      </c>
      <c r="K228" s="19">
        <f>K229+K230</f>
        <v>17832.699999999997</v>
      </c>
      <c r="L228" s="19">
        <f>L229+L230</f>
        <v>0</v>
      </c>
      <c r="M228" s="19">
        <f>M229+M230</f>
        <v>0</v>
      </c>
      <c r="N228" s="19">
        <f>N229+N230</f>
        <v>0</v>
      </c>
      <c r="O228" s="19">
        <f>O229+O230</f>
        <v>0</v>
      </c>
      <c r="P228" s="19">
        <f>P229+P230</f>
        <v>350</v>
      </c>
      <c r="Q228" s="19">
        <f>Q229+Q230</f>
        <v>0</v>
      </c>
      <c r="R228" s="19">
        <f>R229+R230</f>
        <v>0</v>
      </c>
      <c r="S228" s="19">
        <f>S229+S230</f>
        <v>0</v>
      </c>
      <c r="T228" s="19">
        <f t="shared" si="432"/>
        <v>18137.799999999999</v>
      </c>
      <c r="U228" s="19">
        <f t="shared" ref="U228:U291" si="573">J228+M228</f>
        <v>17832.699999999997</v>
      </c>
      <c r="V228" s="19">
        <f t="shared" ref="V228:V291" si="574">K228+N228</f>
        <v>17832.699999999997</v>
      </c>
      <c r="W228" s="19">
        <f>W229+W230</f>
        <v>0</v>
      </c>
      <c r="X228" s="19">
        <f>X229+X230</f>
        <v>0</v>
      </c>
      <c r="Y228" s="19">
        <f>Y229+Y230</f>
        <v>0</v>
      </c>
      <c r="Z228" s="19">
        <f>Z229+Z230</f>
        <v>0</v>
      </c>
      <c r="AA228" s="19">
        <f>AA229+AA230</f>
        <v>0</v>
      </c>
      <c r="AB228" s="19">
        <f>AB229+AB230</f>
        <v>0</v>
      </c>
      <c r="AC228" s="19">
        <f>AC229+AC230</f>
        <v>0</v>
      </c>
      <c r="AD228" s="19">
        <f>AD229+AD230</f>
        <v>0</v>
      </c>
      <c r="AE228" s="19">
        <f>AE229+AE230</f>
        <v>0</v>
      </c>
      <c r="AF228" s="50">
        <f>AF229+AF230</f>
        <v>18140.100000000002</v>
      </c>
      <c r="AG228" s="50">
        <f>AG229+AG230</f>
        <v>0</v>
      </c>
      <c r="AH228" s="50">
        <f>AH229+AH230</f>
        <v>0</v>
      </c>
      <c r="AI228" s="50">
        <f>AI229+AI230</f>
        <v>0</v>
      </c>
      <c r="AJ228" s="50">
        <f>AJ229+AJ230</f>
        <v>0</v>
      </c>
      <c r="AK228" s="50">
        <f>AK229+AK230</f>
        <v>0</v>
      </c>
      <c r="AL228" s="50">
        <f>AL229+AL230</f>
        <v>18133.66259</v>
      </c>
      <c r="AM228" s="50">
        <f>AM229+AM230</f>
        <v>0</v>
      </c>
      <c r="AN228" s="50">
        <f>AN229+AN230</f>
        <v>0</v>
      </c>
      <c r="AO228" s="15">
        <f>AO229+AO230</f>
        <v>11457.871079999999</v>
      </c>
      <c r="AP228" s="51">
        <f>AP229+AP230</f>
        <v>18140.100000000002</v>
      </c>
      <c r="AQ228" s="51">
        <f>AQ229+AQ230</f>
        <v>0</v>
      </c>
      <c r="AR228" s="51">
        <f>AR229+AR230</f>
        <v>0</v>
      </c>
      <c r="AS228" s="51">
        <f>AS229+AS230</f>
        <v>0</v>
      </c>
      <c r="AT228" s="51">
        <f>AT229+AT230</f>
        <v>0</v>
      </c>
      <c r="AU228" s="51">
        <f t="shared" ref="AU228:AU291" si="575">AP228+AS228+AT228+AR228+AQ228</f>
        <v>18140.100000000002</v>
      </c>
      <c r="AV228" s="51">
        <f t="shared" ref="AV228:AV291" si="576">T228-AU228</f>
        <v>-2.3000000000029104</v>
      </c>
      <c r="AW228" s="51">
        <f t="shared" ref="AW228:AW291" si="577">T228+W228+X228+Y228+Z228</f>
        <v>18137.799999999999</v>
      </c>
      <c r="AX228" s="51">
        <f t="shared" ref="AX228:AX291" si="578">U228+AA228+AB228</f>
        <v>17832.699999999997</v>
      </c>
      <c r="AY228" s="51">
        <f t="shared" ref="AY228:AY291" si="579">V228+AC228+AE228+AD228</f>
        <v>17832.699999999997</v>
      </c>
      <c r="AZ228" s="51">
        <f>AZ229+AZ230</f>
        <v>0</v>
      </c>
      <c r="BA228" s="52">
        <f t="shared" ref="BA228:BA291" si="580">AL228/AF228*100</f>
        <v>99.964512819664705</v>
      </c>
      <c r="BB228" s="25"/>
    </row>
    <row r="229" ht="31.5">
      <c r="B229" s="47" t="s">
        <v>173</v>
      </c>
      <c r="C229" s="47" t="s">
        <v>122</v>
      </c>
      <c r="D229" s="47" t="s">
        <v>98</v>
      </c>
      <c r="E229" s="48" t="str">
        <f t="shared" si="572"/>
        <v>0603</v>
      </c>
      <c r="F229" s="47" t="s">
        <v>235</v>
      </c>
      <c r="G229" s="47" t="s">
        <v>58</v>
      </c>
      <c r="H229" s="49" t="s">
        <v>59</v>
      </c>
      <c r="I229" s="19">
        <f>17084.2+703.6-0.2</f>
        <v>17787.599999999999</v>
      </c>
      <c r="J229" s="19">
        <f>17129.1+703.6-0.2</f>
        <v>17832.499999999996</v>
      </c>
      <c r="K229" s="19">
        <f>17129.1+703.6-0.2</f>
        <v>17832.499999999996</v>
      </c>
      <c r="L229" s="19"/>
      <c r="M229" s="19"/>
      <c r="N229" s="19"/>
      <c r="O229" s="19">
        <v>0</v>
      </c>
      <c r="P229" s="19">
        <v>350</v>
      </c>
      <c r="Q229" s="19">
        <v>0</v>
      </c>
      <c r="R229" s="19">
        <v>0</v>
      </c>
      <c r="S229" s="19"/>
      <c r="T229" s="19">
        <f t="shared" si="432"/>
        <v>18137.599999999999</v>
      </c>
      <c r="U229" s="19">
        <f t="shared" si="573"/>
        <v>17832.499999999996</v>
      </c>
      <c r="V229" s="19">
        <f t="shared" si="574"/>
        <v>17832.499999999996</v>
      </c>
      <c r="W229" s="19"/>
      <c r="X229" s="19"/>
      <c r="Y229" s="19"/>
      <c r="Z229" s="19"/>
      <c r="AA229" s="19"/>
      <c r="AB229" s="19"/>
      <c r="AC229" s="19"/>
      <c r="AD229" s="19"/>
      <c r="AE229" s="19"/>
      <c r="AF229" s="50">
        <v>18139.900000000001</v>
      </c>
      <c r="AG229" s="50"/>
      <c r="AH229" s="50">
        <v>0</v>
      </c>
      <c r="AI229" s="50">
        <v>0</v>
      </c>
      <c r="AJ229" s="50">
        <v>0</v>
      </c>
      <c r="AK229" s="50">
        <v>0</v>
      </c>
      <c r="AL229" s="50">
        <v>18133.489590000001</v>
      </c>
      <c r="AM229" s="50">
        <v>0</v>
      </c>
      <c r="AN229" s="50">
        <v>0</v>
      </c>
      <c r="AO229" s="51">
        <v>11457.74108</v>
      </c>
      <c r="AP229" s="51">
        <v>18139.900000000001</v>
      </c>
      <c r="AQ229" s="51">
        <v>0</v>
      </c>
      <c r="AR229" s="51">
        <v>0</v>
      </c>
      <c r="AS229" s="51">
        <v>0</v>
      </c>
      <c r="AT229" s="51">
        <v>0</v>
      </c>
      <c r="AU229" s="51">
        <f t="shared" si="575"/>
        <v>18139.900000000001</v>
      </c>
      <c r="AV229" s="51">
        <f t="shared" si="576"/>
        <v>-2.3000000000029104</v>
      </c>
      <c r="AW229" s="51">
        <f t="shared" si="577"/>
        <v>18137.599999999999</v>
      </c>
      <c r="AX229" s="51">
        <f t="shared" si="578"/>
        <v>17832.499999999996</v>
      </c>
      <c r="AY229" s="51">
        <f t="shared" si="579"/>
        <v>17832.499999999996</v>
      </c>
      <c r="AZ229" s="51"/>
      <c r="BA229" s="52">
        <f t="shared" si="580"/>
        <v>99.964661271561582</v>
      </c>
      <c r="BB229" s="53"/>
    </row>
    <row r="230">
      <c r="B230" s="47" t="s">
        <v>173</v>
      </c>
      <c r="C230" s="47" t="s">
        <v>122</v>
      </c>
      <c r="D230" s="47" t="s">
        <v>98</v>
      </c>
      <c r="E230" s="48" t="str">
        <f t="shared" si="572"/>
        <v>0603</v>
      </c>
      <c r="F230" s="47" t="s">
        <v>235</v>
      </c>
      <c r="G230" s="47" t="s">
        <v>60</v>
      </c>
      <c r="H230" s="49" t="s">
        <v>61</v>
      </c>
      <c r="I230" s="19">
        <v>0.20000000000000001</v>
      </c>
      <c r="J230" s="19">
        <v>0.20000000000000001</v>
      </c>
      <c r="K230" s="19">
        <v>0.20000000000000001</v>
      </c>
      <c r="L230" s="19"/>
      <c r="M230" s="19"/>
      <c r="N230" s="19"/>
      <c r="O230" s="19">
        <v>0</v>
      </c>
      <c r="P230" s="19">
        <v>0</v>
      </c>
      <c r="Q230" s="19">
        <v>0</v>
      </c>
      <c r="R230" s="19">
        <v>0</v>
      </c>
      <c r="S230" s="19"/>
      <c r="T230" s="19">
        <f t="shared" si="432"/>
        <v>0.20000000000000001</v>
      </c>
      <c r="U230" s="19">
        <f t="shared" si="573"/>
        <v>0.20000000000000001</v>
      </c>
      <c r="V230" s="19">
        <f t="shared" si="574"/>
        <v>0.20000000000000001</v>
      </c>
      <c r="W230" s="19"/>
      <c r="X230" s="19"/>
      <c r="Y230" s="19"/>
      <c r="Z230" s="19"/>
      <c r="AA230" s="19"/>
      <c r="AB230" s="19"/>
      <c r="AC230" s="19"/>
      <c r="AD230" s="19"/>
      <c r="AE230" s="19"/>
      <c r="AF230" s="50">
        <v>0.20000000000000001</v>
      </c>
      <c r="AG230" s="50"/>
      <c r="AH230" s="50">
        <v>0</v>
      </c>
      <c r="AI230" s="50">
        <v>0</v>
      </c>
      <c r="AJ230" s="50">
        <v>0</v>
      </c>
      <c r="AK230" s="50">
        <v>0</v>
      </c>
      <c r="AL230" s="50">
        <v>0.17299999999999999</v>
      </c>
      <c r="AM230" s="50">
        <v>0</v>
      </c>
      <c r="AN230" s="50">
        <v>0</v>
      </c>
      <c r="AO230" s="15">
        <v>0.13</v>
      </c>
      <c r="AP230" s="51">
        <v>0.20000000000000001</v>
      </c>
      <c r="AQ230" s="51">
        <v>0</v>
      </c>
      <c r="AR230" s="51">
        <v>0</v>
      </c>
      <c r="AS230" s="51">
        <v>0</v>
      </c>
      <c r="AT230" s="51">
        <v>0</v>
      </c>
      <c r="AU230" s="51">
        <f t="shared" si="575"/>
        <v>0.20000000000000001</v>
      </c>
      <c r="AV230" s="51">
        <f t="shared" si="576"/>
        <v>0</v>
      </c>
      <c r="AW230" s="51">
        <f t="shared" si="577"/>
        <v>0.20000000000000001</v>
      </c>
      <c r="AX230" s="51">
        <f t="shared" si="578"/>
        <v>0.20000000000000001</v>
      </c>
      <c r="AY230" s="51">
        <f t="shared" si="579"/>
        <v>0.20000000000000001</v>
      </c>
      <c r="AZ230" s="51"/>
      <c r="BA230" s="52">
        <f t="shared" si="580"/>
        <v>86.499999999999986</v>
      </c>
      <c r="BB230" s="53"/>
    </row>
    <row r="231" s="39" customFormat="1" ht="31.5">
      <c r="B231" s="40" t="s">
        <v>173</v>
      </c>
      <c r="C231" s="40" t="s">
        <v>122</v>
      </c>
      <c r="D231" s="40" t="s">
        <v>96</v>
      </c>
      <c r="E231" s="38" t="str">
        <f t="shared" si="572"/>
        <v>0605</v>
      </c>
      <c r="F231" s="40"/>
      <c r="G231" s="38"/>
      <c r="H231" s="41" t="s">
        <v>237</v>
      </c>
      <c r="I231" s="42">
        <f t="shared" ref="I231:I233" si="581">I232</f>
        <v>36385.900000000001</v>
      </c>
      <c r="J231" s="42">
        <f t="shared" ref="J231:J233" si="582">J232</f>
        <v>37448.700000000004</v>
      </c>
      <c r="K231" s="42">
        <f t="shared" ref="K231:K233" si="583">K232</f>
        <v>37448.700000000004</v>
      </c>
      <c r="L231" s="42">
        <f t="shared" ref="L231:L233" si="584">L232</f>
        <v>0</v>
      </c>
      <c r="M231" s="42">
        <f t="shared" ref="M231:M233" si="585">M232</f>
        <v>0</v>
      </c>
      <c r="N231" s="42">
        <f t="shared" ref="N231:N233" si="586">N232</f>
        <v>0</v>
      </c>
      <c r="O231" s="42">
        <f>O232+O241</f>
        <v>0</v>
      </c>
      <c r="P231" s="42">
        <f>P232+P241</f>
        <v>0</v>
      </c>
      <c r="Q231" s="42">
        <f>Q232+Q241</f>
        <v>0</v>
      </c>
      <c r="R231" s="42">
        <f>R232+R241</f>
        <v>0</v>
      </c>
      <c r="S231" s="42">
        <f t="shared" ref="S231:S233" si="587">S232</f>
        <v>4906.1000000000004</v>
      </c>
      <c r="T231" s="42">
        <f t="shared" si="432"/>
        <v>41292</v>
      </c>
      <c r="U231" s="42">
        <f t="shared" si="573"/>
        <v>37448.700000000004</v>
      </c>
      <c r="V231" s="42">
        <f t="shared" si="574"/>
        <v>37448.700000000004</v>
      </c>
      <c r="W231" s="42">
        <f t="shared" ref="W231:W233" si="588">W232</f>
        <v>4906.1000000000004</v>
      </c>
      <c r="X231" s="42">
        <f t="shared" ref="X231:X233" si="589">X232</f>
        <v>0</v>
      </c>
      <c r="Y231" s="42">
        <f t="shared" ref="Y231:Y233" si="590">Y232</f>
        <v>0</v>
      </c>
      <c r="Z231" s="42">
        <f t="shared" ref="Z231:Z233" si="591">Z232</f>
        <v>0</v>
      </c>
      <c r="AA231" s="42">
        <f t="shared" ref="AA231:AA233" si="592">AA232</f>
        <v>5979.1999999999998</v>
      </c>
      <c r="AB231" s="42">
        <f t="shared" ref="AB231:AB233" si="593">AB232</f>
        <v>0</v>
      </c>
      <c r="AC231" s="42">
        <f t="shared" ref="AC231:AC233" si="594">AC232</f>
        <v>5979.1999999999998</v>
      </c>
      <c r="AD231" s="42">
        <f t="shared" ref="AD231:AD233" si="595">AD232</f>
        <v>0</v>
      </c>
      <c r="AE231" s="42">
        <f t="shared" ref="AE231:AE233" si="596">AE232</f>
        <v>0</v>
      </c>
      <c r="AF231" s="43">
        <f>AF232+AF241</f>
        <v>40130.100000000006</v>
      </c>
      <c r="AG231" s="43">
        <f>AG232+AG241</f>
        <v>0</v>
      </c>
      <c r="AH231" s="43">
        <f>AH232+AH241</f>
        <v>1520.3999999999999</v>
      </c>
      <c r="AI231" s="43">
        <f>AI232+AI241</f>
        <v>0</v>
      </c>
      <c r="AJ231" s="43">
        <f>AJ232+AJ241</f>
        <v>0</v>
      </c>
      <c r="AK231" s="43">
        <f>AK232+AK241</f>
        <v>0</v>
      </c>
      <c r="AL231" s="43">
        <f>AL232+AL241</f>
        <v>38684.469830000002</v>
      </c>
      <c r="AM231" s="43">
        <f>AM232+AM241</f>
        <v>1520.3999999999999</v>
      </c>
      <c r="AN231" s="43">
        <f>AN232+AN241</f>
        <v>0</v>
      </c>
      <c r="AO231" s="45">
        <f>AO232+AO241</f>
        <v>25698.29968</v>
      </c>
      <c r="AP231" s="45">
        <f>AP232+AP241</f>
        <v>41251.700000000004</v>
      </c>
      <c r="AQ231" s="45">
        <f>AQ232+AQ241</f>
        <v>0</v>
      </c>
      <c r="AR231" s="45">
        <f>AR232+AR241</f>
        <v>0</v>
      </c>
      <c r="AS231" s="45">
        <f>AS232+AS241</f>
        <v>0</v>
      </c>
      <c r="AT231" s="45">
        <f>AT232+AT241</f>
        <v>0</v>
      </c>
      <c r="AU231" s="45">
        <f t="shared" si="575"/>
        <v>41251.700000000004</v>
      </c>
      <c r="AV231" s="45">
        <f t="shared" si="576"/>
        <v>40.299999999995634</v>
      </c>
      <c r="AW231" s="45">
        <f t="shared" si="577"/>
        <v>46198.099999999999</v>
      </c>
      <c r="AX231" s="45">
        <f t="shared" si="578"/>
        <v>43427.900000000001</v>
      </c>
      <c r="AY231" s="45">
        <f t="shared" si="579"/>
        <v>43427.900000000001</v>
      </c>
      <c r="AZ231" s="45">
        <f t="shared" ref="AZ231:AZ233" si="597">AZ232</f>
        <v>0</v>
      </c>
      <c r="BA231" s="46">
        <f t="shared" si="580"/>
        <v>96.397641246844628</v>
      </c>
      <c r="BB231" s="25"/>
    </row>
    <row r="232" ht="31.5">
      <c r="B232" s="47" t="s">
        <v>173</v>
      </c>
      <c r="C232" s="47" t="s">
        <v>122</v>
      </c>
      <c r="D232" s="47" t="s">
        <v>96</v>
      </c>
      <c r="E232" s="48" t="str">
        <f t="shared" si="572"/>
        <v>0605</v>
      </c>
      <c r="F232" s="17" t="s">
        <v>181</v>
      </c>
      <c r="G232" s="48"/>
      <c r="H232" s="49" t="s">
        <v>182</v>
      </c>
      <c r="I232" s="19">
        <f t="shared" si="581"/>
        <v>36385.900000000001</v>
      </c>
      <c r="J232" s="19">
        <f t="shared" si="582"/>
        <v>37448.700000000004</v>
      </c>
      <c r="K232" s="19">
        <f t="shared" si="583"/>
        <v>37448.700000000004</v>
      </c>
      <c r="L232" s="19">
        <f t="shared" si="584"/>
        <v>0</v>
      </c>
      <c r="M232" s="19">
        <f t="shared" si="585"/>
        <v>0</v>
      </c>
      <c r="N232" s="19">
        <f t="shared" si="586"/>
        <v>0</v>
      </c>
      <c r="O232" s="19">
        <f t="shared" ref="O232:O233" si="598">O233</f>
        <v>0</v>
      </c>
      <c r="P232" s="19">
        <f t="shared" ref="P232:P233" si="599">P233</f>
        <v>0</v>
      </c>
      <c r="Q232" s="19">
        <f t="shared" ref="Q232:Q233" si="600">Q233</f>
        <v>0</v>
      </c>
      <c r="R232" s="19">
        <f t="shared" ref="R232:R233" si="601">R233</f>
        <v>0</v>
      </c>
      <c r="S232" s="19">
        <f t="shared" si="587"/>
        <v>4906.1000000000004</v>
      </c>
      <c r="T232" s="19">
        <f t="shared" si="432"/>
        <v>41292</v>
      </c>
      <c r="U232" s="19">
        <f t="shared" si="573"/>
        <v>37448.700000000004</v>
      </c>
      <c r="V232" s="19">
        <f t="shared" si="574"/>
        <v>37448.700000000004</v>
      </c>
      <c r="W232" s="19">
        <f t="shared" si="588"/>
        <v>4906.1000000000004</v>
      </c>
      <c r="X232" s="19">
        <f t="shared" si="589"/>
        <v>0</v>
      </c>
      <c r="Y232" s="19">
        <f t="shared" si="590"/>
        <v>0</v>
      </c>
      <c r="Z232" s="19">
        <f t="shared" si="591"/>
        <v>0</v>
      </c>
      <c r="AA232" s="19">
        <f t="shared" si="592"/>
        <v>5979.1999999999998</v>
      </c>
      <c r="AB232" s="19">
        <f t="shared" si="593"/>
        <v>0</v>
      </c>
      <c r="AC232" s="19">
        <f t="shared" si="594"/>
        <v>5979.1999999999998</v>
      </c>
      <c r="AD232" s="19">
        <f t="shared" si="595"/>
        <v>0</v>
      </c>
      <c r="AE232" s="19">
        <f t="shared" si="596"/>
        <v>0</v>
      </c>
      <c r="AF232" s="50">
        <f t="shared" ref="AF232:AF233" si="602">AF233</f>
        <v>40035.300000000003</v>
      </c>
      <c r="AG232" s="50">
        <f t="shared" ref="AG232:AG233" si="603">AG233</f>
        <v>0</v>
      </c>
      <c r="AH232" s="50">
        <f t="shared" ref="AH232:AH233" si="604">AH233</f>
        <v>1520.3999999999999</v>
      </c>
      <c r="AI232" s="50">
        <f t="shared" ref="AI232:AI233" si="605">AI233</f>
        <v>0</v>
      </c>
      <c r="AJ232" s="50">
        <f t="shared" ref="AJ232:AJ233" si="606">AJ233</f>
        <v>0</v>
      </c>
      <c r="AK232" s="50">
        <f t="shared" ref="AK232:AK233" si="607">AK233</f>
        <v>0</v>
      </c>
      <c r="AL232" s="50">
        <f t="shared" ref="AL232:AL233" si="608">AL233</f>
        <v>38589.669829999999</v>
      </c>
      <c r="AM232" s="50">
        <f t="shared" ref="AM232:AM233" si="609">AM233</f>
        <v>1520.3999999999999</v>
      </c>
      <c r="AN232" s="50">
        <f t="shared" ref="AN232:AN233" si="610">AN233</f>
        <v>0</v>
      </c>
      <c r="AO232" s="15">
        <f t="shared" ref="AO232:AO233" si="611">AO233</f>
        <v>25689.29968</v>
      </c>
      <c r="AP232" s="51">
        <f t="shared" ref="AP232:AP233" si="612">AP233</f>
        <v>41185.700000000004</v>
      </c>
      <c r="AQ232" s="51">
        <f t="shared" ref="AQ232:AQ233" si="613">AQ233</f>
        <v>0</v>
      </c>
      <c r="AR232" s="51">
        <f t="shared" ref="AR232:AR233" si="614">AR233</f>
        <v>0</v>
      </c>
      <c r="AS232" s="51">
        <f t="shared" ref="AS232:AS233" si="615">AS233</f>
        <v>0</v>
      </c>
      <c r="AT232" s="51">
        <f t="shared" ref="AT232:AT233" si="616">AT233</f>
        <v>0</v>
      </c>
      <c r="AU232" s="51">
        <f t="shared" si="575"/>
        <v>41185.700000000004</v>
      </c>
      <c r="AV232" s="51">
        <f t="shared" si="576"/>
        <v>106.29999999999563</v>
      </c>
      <c r="AW232" s="51">
        <f t="shared" si="577"/>
        <v>46198.099999999999</v>
      </c>
      <c r="AX232" s="51">
        <f t="shared" si="578"/>
        <v>43427.900000000001</v>
      </c>
      <c r="AY232" s="51">
        <f t="shared" si="579"/>
        <v>43427.900000000001</v>
      </c>
      <c r="AZ232" s="51">
        <f t="shared" si="597"/>
        <v>0</v>
      </c>
      <c r="BA232" s="52">
        <f t="shared" si="580"/>
        <v>96.389111184379772</v>
      </c>
      <c r="BB232" s="25"/>
    </row>
    <row r="233">
      <c r="B233" s="47" t="s">
        <v>173</v>
      </c>
      <c r="C233" s="47" t="s">
        <v>122</v>
      </c>
      <c r="D233" s="47" t="s">
        <v>96</v>
      </c>
      <c r="E233" s="48" t="str">
        <f t="shared" si="572"/>
        <v>0605</v>
      </c>
      <c r="F233" s="17" t="s">
        <v>183</v>
      </c>
      <c r="G233" s="48"/>
      <c r="H233" s="49" t="s">
        <v>53</v>
      </c>
      <c r="I233" s="19">
        <f t="shared" si="581"/>
        <v>36385.900000000001</v>
      </c>
      <c r="J233" s="19">
        <f t="shared" si="582"/>
        <v>37448.700000000004</v>
      </c>
      <c r="K233" s="19">
        <f t="shared" si="583"/>
        <v>37448.700000000004</v>
      </c>
      <c r="L233" s="19">
        <f t="shared" si="584"/>
        <v>0</v>
      </c>
      <c r="M233" s="19">
        <f t="shared" si="585"/>
        <v>0</v>
      </c>
      <c r="N233" s="19">
        <f t="shared" si="586"/>
        <v>0</v>
      </c>
      <c r="O233" s="19">
        <f t="shared" si="598"/>
        <v>0</v>
      </c>
      <c r="P233" s="19">
        <f t="shared" si="599"/>
        <v>0</v>
      </c>
      <c r="Q233" s="19">
        <f t="shared" si="600"/>
        <v>0</v>
      </c>
      <c r="R233" s="19">
        <f t="shared" si="601"/>
        <v>0</v>
      </c>
      <c r="S233" s="19">
        <f t="shared" si="587"/>
        <v>4906.1000000000004</v>
      </c>
      <c r="T233" s="19">
        <f t="shared" si="432"/>
        <v>41292</v>
      </c>
      <c r="U233" s="19">
        <f t="shared" si="573"/>
        <v>37448.700000000004</v>
      </c>
      <c r="V233" s="19">
        <f t="shared" si="574"/>
        <v>37448.700000000004</v>
      </c>
      <c r="W233" s="19">
        <f t="shared" si="588"/>
        <v>4906.1000000000004</v>
      </c>
      <c r="X233" s="19">
        <f t="shared" si="589"/>
        <v>0</v>
      </c>
      <c r="Y233" s="19">
        <f t="shared" si="590"/>
        <v>0</v>
      </c>
      <c r="Z233" s="19">
        <f t="shared" si="591"/>
        <v>0</v>
      </c>
      <c r="AA233" s="19">
        <f t="shared" si="592"/>
        <v>5979.1999999999998</v>
      </c>
      <c r="AB233" s="19">
        <f t="shared" si="593"/>
        <v>0</v>
      </c>
      <c r="AC233" s="19">
        <f t="shared" si="594"/>
        <v>5979.1999999999998</v>
      </c>
      <c r="AD233" s="19">
        <f t="shared" si="595"/>
        <v>0</v>
      </c>
      <c r="AE233" s="19">
        <f t="shared" si="596"/>
        <v>0</v>
      </c>
      <c r="AF233" s="50">
        <f t="shared" si="602"/>
        <v>40035.300000000003</v>
      </c>
      <c r="AG233" s="50">
        <f t="shared" si="603"/>
        <v>0</v>
      </c>
      <c r="AH233" s="50">
        <f t="shared" si="604"/>
        <v>1520.3999999999999</v>
      </c>
      <c r="AI233" s="50">
        <f t="shared" si="605"/>
        <v>0</v>
      </c>
      <c r="AJ233" s="50">
        <f t="shared" si="606"/>
        <v>0</v>
      </c>
      <c r="AK233" s="50">
        <f t="shared" si="607"/>
        <v>0</v>
      </c>
      <c r="AL233" s="50">
        <f t="shared" si="608"/>
        <v>38589.669829999999</v>
      </c>
      <c r="AM233" s="50">
        <f t="shared" si="609"/>
        <v>1520.3999999999999</v>
      </c>
      <c r="AN233" s="50">
        <f t="shared" si="610"/>
        <v>0</v>
      </c>
      <c r="AO233" s="51">
        <f t="shared" si="611"/>
        <v>25689.29968</v>
      </c>
      <c r="AP233" s="51">
        <f t="shared" si="612"/>
        <v>41185.700000000004</v>
      </c>
      <c r="AQ233" s="51">
        <f t="shared" si="613"/>
        <v>0</v>
      </c>
      <c r="AR233" s="51">
        <f t="shared" si="614"/>
        <v>0</v>
      </c>
      <c r="AS233" s="51">
        <f t="shared" si="615"/>
        <v>0</v>
      </c>
      <c r="AT233" s="51">
        <f t="shared" si="616"/>
        <v>0</v>
      </c>
      <c r="AU233" s="51">
        <f t="shared" si="575"/>
        <v>41185.700000000004</v>
      </c>
      <c r="AV233" s="51">
        <f t="shared" si="576"/>
        <v>106.29999999999563</v>
      </c>
      <c r="AW233" s="51">
        <f t="shared" si="577"/>
        <v>46198.099999999999</v>
      </c>
      <c r="AX233" s="51">
        <f t="shared" si="578"/>
        <v>43427.900000000001</v>
      </c>
      <c r="AY233" s="51">
        <f t="shared" si="579"/>
        <v>43427.900000000001</v>
      </c>
      <c r="AZ233" s="51">
        <f t="shared" si="597"/>
        <v>0</v>
      </c>
      <c r="BA233" s="52">
        <f t="shared" si="580"/>
        <v>96.389111184379772</v>
      </c>
      <c r="BB233" s="25"/>
    </row>
    <row r="234" ht="47.25">
      <c r="B234" s="47" t="s">
        <v>173</v>
      </c>
      <c r="C234" s="47" t="s">
        <v>122</v>
      </c>
      <c r="D234" s="47" t="s">
        <v>96</v>
      </c>
      <c r="E234" s="48" t="str">
        <f t="shared" si="572"/>
        <v>0605</v>
      </c>
      <c r="F234" s="17" t="s">
        <v>238</v>
      </c>
      <c r="G234" s="48"/>
      <c r="H234" s="49" t="s">
        <v>239</v>
      </c>
      <c r="I234" s="19">
        <f>I238+I235</f>
        <v>36385.900000000001</v>
      </c>
      <c r="J234" s="19">
        <f>J238+J235</f>
        <v>37448.700000000004</v>
      </c>
      <c r="K234" s="19">
        <f>K238+K235</f>
        <v>37448.700000000004</v>
      </c>
      <c r="L234" s="19">
        <f>L238+L235</f>
        <v>0</v>
      </c>
      <c r="M234" s="19">
        <f>M238+M235</f>
        <v>0</v>
      </c>
      <c r="N234" s="19">
        <f>N238+N235</f>
        <v>0</v>
      </c>
      <c r="O234" s="19">
        <f>O238+O235</f>
        <v>0</v>
      </c>
      <c r="P234" s="19">
        <f>P238+P235</f>
        <v>0</v>
      </c>
      <c r="Q234" s="19">
        <f>Q238+Q235</f>
        <v>0</v>
      </c>
      <c r="R234" s="19">
        <f>R238+R235</f>
        <v>0</v>
      </c>
      <c r="S234" s="19">
        <f>S238+S235</f>
        <v>4906.1000000000004</v>
      </c>
      <c r="T234" s="19">
        <f t="shared" si="432"/>
        <v>41292</v>
      </c>
      <c r="U234" s="19">
        <f t="shared" si="573"/>
        <v>37448.700000000004</v>
      </c>
      <c r="V234" s="19">
        <f t="shared" si="574"/>
        <v>37448.700000000004</v>
      </c>
      <c r="W234" s="19">
        <f>W238+W235</f>
        <v>4906.1000000000004</v>
      </c>
      <c r="X234" s="19">
        <f>X238+X235</f>
        <v>0</v>
      </c>
      <c r="Y234" s="19">
        <f>Y238+Y235</f>
        <v>0</v>
      </c>
      <c r="Z234" s="19">
        <f>Z238+Z235</f>
        <v>0</v>
      </c>
      <c r="AA234" s="19">
        <f>AA238+AA235</f>
        <v>5979.1999999999998</v>
      </c>
      <c r="AB234" s="19">
        <f>AB238+AB235</f>
        <v>0</v>
      </c>
      <c r="AC234" s="19">
        <f>AC238+AC235</f>
        <v>5979.1999999999998</v>
      </c>
      <c r="AD234" s="19">
        <f>AD238+AD235</f>
        <v>0</v>
      </c>
      <c r="AE234" s="19">
        <f>AE238+AE235</f>
        <v>0</v>
      </c>
      <c r="AF234" s="50">
        <f>AF238+AF235</f>
        <v>40035.300000000003</v>
      </c>
      <c r="AG234" s="50">
        <f>AG238+AG235</f>
        <v>0</v>
      </c>
      <c r="AH234" s="50">
        <f>AH238+AH235</f>
        <v>1520.3999999999999</v>
      </c>
      <c r="AI234" s="50">
        <f>AI238+AI235</f>
        <v>0</v>
      </c>
      <c r="AJ234" s="50">
        <f>AJ238+AJ235</f>
        <v>0</v>
      </c>
      <c r="AK234" s="50">
        <f>AK238+AK235</f>
        <v>0</v>
      </c>
      <c r="AL234" s="50">
        <f>AL238+AL235</f>
        <v>38589.669829999999</v>
      </c>
      <c r="AM234" s="50">
        <f>AM238+AM235</f>
        <v>1520.3999999999999</v>
      </c>
      <c r="AN234" s="50">
        <f>AN238+AN235</f>
        <v>0</v>
      </c>
      <c r="AO234" s="15">
        <f>AO238+AO235</f>
        <v>25689.29968</v>
      </c>
      <c r="AP234" s="51">
        <f>AP238+AP235</f>
        <v>41185.700000000004</v>
      </c>
      <c r="AQ234" s="51">
        <f>AQ238+AQ235</f>
        <v>0</v>
      </c>
      <c r="AR234" s="51">
        <f>AR238+AR235</f>
        <v>0</v>
      </c>
      <c r="AS234" s="51">
        <f>AS238+AS235</f>
        <v>0</v>
      </c>
      <c r="AT234" s="51">
        <f>AT238+AT235</f>
        <v>0</v>
      </c>
      <c r="AU234" s="51">
        <f t="shared" si="575"/>
        <v>41185.700000000004</v>
      </c>
      <c r="AV234" s="51">
        <f t="shared" si="576"/>
        <v>106.29999999999563</v>
      </c>
      <c r="AW234" s="51">
        <f t="shared" si="577"/>
        <v>46198.099999999999</v>
      </c>
      <c r="AX234" s="51">
        <f t="shared" si="578"/>
        <v>43427.900000000001</v>
      </c>
      <c r="AY234" s="51">
        <f t="shared" si="579"/>
        <v>43427.900000000001</v>
      </c>
      <c r="AZ234" s="51">
        <f>AZ238+AZ235</f>
        <v>0</v>
      </c>
      <c r="BA234" s="52">
        <f t="shared" si="580"/>
        <v>96.389111184379772</v>
      </c>
      <c r="BB234" s="25"/>
    </row>
    <row r="235">
      <c r="B235" s="47" t="s">
        <v>173</v>
      </c>
      <c r="C235" s="47" t="s">
        <v>122</v>
      </c>
      <c r="D235" s="47" t="s">
        <v>96</v>
      </c>
      <c r="E235" s="48" t="str">
        <f t="shared" si="572"/>
        <v>0605</v>
      </c>
      <c r="F235" s="17" t="s">
        <v>240</v>
      </c>
      <c r="G235" s="48"/>
      <c r="H235" s="49" t="s">
        <v>69</v>
      </c>
      <c r="I235" s="19">
        <f>I236+I237</f>
        <v>34904.900000000001</v>
      </c>
      <c r="J235" s="19">
        <f>J236+J237</f>
        <v>35922.900000000001</v>
      </c>
      <c r="K235" s="19">
        <f>K236+K237</f>
        <v>35922.900000000001</v>
      </c>
      <c r="L235" s="19">
        <f>L236+L237</f>
        <v>0</v>
      </c>
      <c r="M235" s="19">
        <f>M236+M237</f>
        <v>0</v>
      </c>
      <c r="N235" s="19">
        <f>N236+N237</f>
        <v>0</v>
      </c>
      <c r="O235" s="19">
        <f>O236+O237</f>
        <v>0</v>
      </c>
      <c r="P235" s="19">
        <f>P236+P237</f>
        <v>0</v>
      </c>
      <c r="Q235" s="19">
        <f>Q236+Q237</f>
        <v>0</v>
      </c>
      <c r="R235" s="19">
        <f>R236+R237</f>
        <v>0</v>
      </c>
      <c r="S235" s="19">
        <f>S236+S237</f>
        <v>4906.1000000000004</v>
      </c>
      <c r="T235" s="19">
        <f t="shared" si="432"/>
        <v>39811</v>
      </c>
      <c r="U235" s="19">
        <f t="shared" si="573"/>
        <v>35922.900000000001</v>
      </c>
      <c r="V235" s="19">
        <f t="shared" si="574"/>
        <v>35922.900000000001</v>
      </c>
      <c r="W235" s="19">
        <f>W236+W237</f>
        <v>4906.1000000000004</v>
      </c>
      <c r="X235" s="19">
        <f>X236+X237</f>
        <v>0</v>
      </c>
      <c r="Y235" s="19">
        <f>Y236+Y237</f>
        <v>0</v>
      </c>
      <c r="Z235" s="19">
        <f>Z236+Z237</f>
        <v>0</v>
      </c>
      <c r="AA235" s="19">
        <f>AA236+AA237</f>
        <v>5979.1999999999998</v>
      </c>
      <c r="AB235" s="19">
        <f>AB236+AB237</f>
        <v>0</v>
      </c>
      <c r="AC235" s="19">
        <f>AC236+AC237</f>
        <v>5979.1999999999998</v>
      </c>
      <c r="AD235" s="19">
        <f>AD236+AD237</f>
        <v>0</v>
      </c>
      <c r="AE235" s="19">
        <f>AE236+AE237</f>
        <v>0</v>
      </c>
      <c r="AF235" s="50">
        <f>AF236+AF237</f>
        <v>38514.900000000001</v>
      </c>
      <c r="AG235" s="50">
        <f>AG236+AG237</f>
        <v>0</v>
      </c>
      <c r="AH235" s="50">
        <f>AH236+AH237</f>
        <v>0</v>
      </c>
      <c r="AI235" s="50">
        <f>AI236+AI237</f>
        <v>0</v>
      </c>
      <c r="AJ235" s="50">
        <f>AJ236+AJ237</f>
        <v>0</v>
      </c>
      <c r="AK235" s="50">
        <f>AK236+AK237</f>
        <v>0</v>
      </c>
      <c r="AL235" s="50">
        <f>AL236+AL237</f>
        <v>37069.269829999997</v>
      </c>
      <c r="AM235" s="50">
        <f>AM236+AM237</f>
        <v>0</v>
      </c>
      <c r="AN235" s="50">
        <f>AN236+AN237</f>
        <v>0</v>
      </c>
      <c r="AO235" s="51">
        <f>AO236+AO237</f>
        <v>24674.231319999999</v>
      </c>
      <c r="AP235" s="51">
        <f>AP236+AP237</f>
        <v>39665.300000000003</v>
      </c>
      <c r="AQ235" s="51">
        <f>AQ236+AQ237</f>
        <v>0</v>
      </c>
      <c r="AR235" s="51">
        <f>AR236+AR237</f>
        <v>0</v>
      </c>
      <c r="AS235" s="51">
        <f>AS236+AS237</f>
        <v>0</v>
      </c>
      <c r="AT235" s="51">
        <f>AT236+AT237</f>
        <v>0</v>
      </c>
      <c r="AU235" s="51">
        <f t="shared" si="575"/>
        <v>39665.300000000003</v>
      </c>
      <c r="AV235" s="51">
        <f t="shared" si="576"/>
        <v>145.69999999999709</v>
      </c>
      <c r="AW235" s="51">
        <f t="shared" si="577"/>
        <v>44717.099999999999</v>
      </c>
      <c r="AX235" s="51">
        <f t="shared" si="578"/>
        <v>41902.099999999999</v>
      </c>
      <c r="AY235" s="51">
        <f t="shared" si="579"/>
        <v>41902.099999999999</v>
      </c>
      <c r="AZ235" s="51">
        <f>AZ236+AZ237</f>
        <v>0</v>
      </c>
      <c r="BA235" s="52">
        <f t="shared" si="580"/>
        <v>96.246569068074933</v>
      </c>
      <c r="BB235" s="25"/>
    </row>
    <row r="236" ht="78.75">
      <c r="B236" s="47" t="s">
        <v>173</v>
      </c>
      <c r="C236" s="47" t="s">
        <v>122</v>
      </c>
      <c r="D236" s="47" t="s">
        <v>96</v>
      </c>
      <c r="E236" s="48" t="str">
        <f t="shared" si="572"/>
        <v>0605</v>
      </c>
      <c r="F236" s="17" t="s">
        <v>240</v>
      </c>
      <c r="G236" s="47" t="s">
        <v>70</v>
      </c>
      <c r="H236" s="49" t="s">
        <v>71</v>
      </c>
      <c r="I236" s="19">
        <v>33247.900000000001</v>
      </c>
      <c r="J236" s="19">
        <v>34265.900000000001</v>
      </c>
      <c r="K236" s="19">
        <v>34265.900000000001</v>
      </c>
      <c r="L236" s="19"/>
      <c r="M236" s="19"/>
      <c r="N236" s="19"/>
      <c r="O236" s="19">
        <v>0</v>
      </c>
      <c r="P236" s="19">
        <v>0</v>
      </c>
      <c r="Q236" s="19">
        <v>0</v>
      </c>
      <c r="R236" s="19">
        <v>0</v>
      </c>
      <c r="S236" s="19">
        <v>4906.1000000000004</v>
      </c>
      <c r="T236" s="19">
        <f t="shared" si="432"/>
        <v>38154</v>
      </c>
      <c r="U236" s="19">
        <f t="shared" si="573"/>
        <v>34265.900000000001</v>
      </c>
      <c r="V236" s="19">
        <f t="shared" si="574"/>
        <v>34265.900000000001</v>
      </c>
      <c r="W236" s="19">
        <v>4906.1000000000004</v>
      </c>
      <c r="X236" s="19"/>
      <c r="Y236" s="19"/>
      <c r="Z236" s="19"/>
      <c r="AA236" s="19">
        <v>5979.1999999999998</v>
      </c>
      <c r="AB236" s="19"/>
      <c r="AC236" s="19">
        <v>5979.1999999999998</v>
      </c>
      <c r="AD236" s="19"/>
      <c r="AE236" s="19"/>
      <c r="AF236" s="50">
        <v>37027.036410000001</v>
      </c>
      <c r="AG236" s="50"/>
      <c r="AH236" s="50">
        <v>0</v>
      </c>
      <c r="AI236" s="50">
        <v>0</v>
      </c>
      <c r="AJ236" s="50">
        <v>0</v>
      </c>
      <c r="AK236" s="50">
        <v>0</v>
      </c>
      <c r="AL236" s="50">
        <v>35581.406849999999</v>
      </c>
      <c r="AM236" s="50">
        <v>0</v>
      </c>
      <c r="AN236" s="50">
        <v>0</v>
      </c>
      <c r="AO236" s="15">
        <v>23843.27607</v>
      </c>
      <c r="AP236" s="51">
        <v>38008.300000000003</v>
      </c>
      <c r="AQ236" s="51">
        <v>0</v>
      </c>
      <c r="AR236" s="51">
        <v>0</v>
      </c>
      <c r="AS236" s="51">
        <v>0</v>
      </c>
      <c r="AT236" s="51">
        <v>0</v>
      </c>
      <c r="AU236" s="51">
        <f t="shared" si="575"/>
        <v>38008.300000000003</v>
      </c>
      <c r="AV236" s="51">
        <f t="shared" si="576"/>
        <v>145.69999999999709</v>
      </c>
      <c r="AW236" s="51">
        <f t="shared" si="577"/>
        <v>43060.099999999999</v>
      </c>
      <c r="AX236" s="51">
        <f t="shared" si="578"/>
        <v>40245.099999999999</v>
      </c>
      <c r="AY236" s="51">
        <f t="shared" si="579"/>
        <v>40245.099999999999</v>
      </c>
      <c r="AZ236" s="51"/>
      <c r="BA236" s="52">
        <f t="shared" si="580"/>
        <v>96.095745973313768</v>
      </c>
      <c r="BB236" s="53"/>
    </row>
    <row r="237" ht="31.5">
      <c r="B237" s="47" t="s">
        <v>173</v>
      </c>
      <c r="C237" s="47" t="s">
        <v>122</v>
      </c>
      <c r="D237" s="47" t="s">
        <v>96</v>
      </c>
      <c r="E237" s="48" t="str">
        <f t="shared" si="572"/>
        <v>0605</v>
      </c>
      <c r="F237" s="17" t="s">
        <v>240</v>
      </c>
      <c r="G237" s="47" t="s">
        <v>58</v>
      </c>
      <c r="H237" s="49" t="s">
        <v>59</v>
      </c>
      <c r="I237" s="19">
        <v>1657</v>
      </c>
      <c r="J237" s="19">
        <v>1657</v>
      </c>
      <c r="K237" s="19">
        <v>1657</v>
      </c>
      <c r="L237" s="19"/>
      <c r="M237" s="19"/>
      <c r="N237" s="19"/>
      <c r="O237" s="19">
        <v>0</v>
      </c>
      <c r="P237" s="19">
        <v>0</v>
      </c>
      <c r="Q237" s="19">
        <v>0</v>
      </c>
      <c r="R237" s="19">
        <v>0</v>
      </c>
      <c r="S237" s="19"/>
      <c r="T237" s="19">
        <f t="shared" si="432"/>
        <v>1657</v>
      </c>
      <c r="U237" s="19">
        <f t="shared" si="573"/>
        <v>1657</v>
      </c>
      <c r="V237" s="19">
        <f t="shared" si="574"/>
        <v>1657</v>
      </c>
      <c r="W237" s="19"/>
      <c r="X237" s="19"/>
      <c r="Y237" s="19"/>
      <c r="Z237" s="19"/>
      <c r="AA237" s="19"/>
      <c r="AB237" s="19"/>
      <c r="AC237" s="19"/>
      <c r="AD237" s="19"/>
      <c r="AE237" s="19"/>
      <c r="AF237" s="50">
        <v>1487.8635899999999</v>
      </c>
      <c r="AG237" s="50"/>
      <c r="AH237" s="50">
        <v>0</v>
      </c>
      <c r="AI237" s="50">
        <v>0</v>
      </c>
      <c r="AJ237" s="50">
        <v>0</v>
      </c>
      <c r="AK237" s="50">
        <v>0</v>
      </c>
      <c r="AL237" s="50">
        <v>1487.8629800000001</v>
      </c>
      <c r="AM237" s="50">
        <v>0</v>
      </c>
      <c r="AN237" s="50">
        <v>0</v>
      </c>
      <c r="AO237" s="51">
        <v>830.95524999999998</v>
      </c>
      <c r="AP237" s="51">
        <v>1657</v>
      </c>
      <c r="AQ237" s="51">
        <v>0</v>
      </c>
      <c r="AR237" s="51">
        <v>0</v>
      </c>
      <c r="AS237" s="51">
        <v>0</v>
      </c>
      <c r="AT237" s="51">
        <v>0</v>
      </c>
      <c r="AU237" s="51">
        <f t="shared" si="575"/>
        <v>1657</v>
      </c>
      <c r="AV237" s="51">
        <f t="shared" si="576"/>
        <v>0</v>
      </c>
      <c r="AW237" s="51">
        <f t="shared" si="577"/>
        <v>1657</v>
      </c>
      <c r="AX237" s="51">
        <f t="shared" si="578"/>
        <v>1657</v>
      </c>
      <c r="AY237" s="51">
        <f t="shared" si="579"/>
        <v>1657</v>
      </c>
      <c r="AZ237" s="51"/>
      <c r="BA237" s="52">
        <f t="shared" si="580"/>
        <v>99.999959001617896</v>
      </c>
      <c r="BB237" s="53"/>
    </row>
    <row r="238" ht="63">
      <c r="B238" s="47" t="s">
        <v>173</v>
      </c>
      <c r="C238" s="47" t="s">
        <v>122</v>
      </c>
      <c r="D238" s="47" t="s">
        <v>96</v>
      </c>
      <c r="E238" s="48" t="str">
        <f t="shared" si="572"/>
        <v>0605</v>
      </c>
      <c r="F238" s="17" t="s">
        <v>241</v>
      </c>
      <c r="G238" s="48"/>
      <c r="H238" s="49" t="s">
        <v>242</v>
      </c>
      <c r="I238" s="19">
        <f>I239+I240</f>
        <v>1481</v>
      </c>
      <c r="J238" s="19">
        <f>J239+J240</f>
        <v>1525.8</v>
      </c>
      <c r="K238" s="19">
        <f>K239+K240</f>
        <v>1525.8</v>
      </c>
      <c r="L238" s="19">
        <f>L239+L240</f>
        <v>0</v>
      </c>
      <c r="M238" s="19">
        <f>M239+M240</f>
        <v>0</v>
      </c>
      <c r="N238" s="19">
        <f>N239+N240</f>
        <v>0</v>
      </c>
      <c r="O238" s="19">
        <f>O239+O240</f>
        <v>0</v>
      </c>
      <c r="P238" s="19">
        <f>P239+P240</f>
        <v>0</v>
      </c>
      <c r="Q238" s="19">
        <f>Q239+Q240</f>
        <v>0</v>
      </c>
      <c r="R238" s="19">
        <f>R239+R240</f>
        <v>0</v>
      </c>
      <c r="S238" s="19">
        <f>S239+S240</f>
        <v>0</v>
      </c>
      <c r="T238" s="19">
        <f t="shared" si="432"/>
        <v>1481</v>
      </c>
      <c r="U238" s="19">
        <f t="shared" si="573"/>
        <v>1525.8</v>
      </c>
      <c r="V238" s="19">
        <f t="shared" si="574"/>
        <v>1525.8</v>
      </c>
      <c r="W238" s="19">
        <f>W239+W240</f>
        <v>0</v>
      </c>
      <c r="X238" s="19">
        <f>X239+X240</f>
        <v>0</v>
      </c>
      <c r="Y238" s="19">
        <f>Y239+Y240</f>
        <v>0</v>
      </c>
      <c r="Z238" s="19">
        <f>Z239+Z240</f>
        <v>0</v>
      </c>
      <c r="AA238" s="19">
        <f>AA239+AA240</f>
        <v>0</v>
      </c>
      <c r="AB238" s="19">
        <f>AB239+AB240</f>
        <v>0</v>
      </c>
      <c r="AC238" s="19">
        <f>AC239+AC240</f>
        <v>0</v>
      </c>
      <c r="AD238" s="19">
        <f>AD239+AD240</f>
        <v>0</v>
      </c>
      <c r="AE238" s="19">
        <f>AE239+AE240</f>
        <v>0</v>
      </c>
      <c r="AF238" s="50">
        <f>AF239+AF240</f>
        <v>1520.3999999999999</v>
      </c>
      <c r="AG238" s="50">
        <f>AG239+AG240</f>
        <v>0</v>
      </c>
      <c r="AH238" s="50">
        <f>AH239+AH240</f>
        <v>1520.3999999999999</v>
      </c>
      <c r="AI238" s="50">
        <f>AI239+AI240</f>
        <v>0</v>
      </c>
      <c r="AJ238" s="50">
        <f>AJ239+AJ240</f>
        <v>0</v>
      </c>
      <c r="AK238" s="50">
        <f>AK239+AK240</f>
        <v>0</v>
      </c>
      <c r="AL238" s="50">
        <f>AL239+AL240</f>
        <v>1520.3999999999999</v>
      </c>
      <c r="AM238" s="50">
        <f>AM239+AM240</f>
        <v>1520.3999999999999</v>
      </c>
      <c r="AN238" s="50">
        <f>AN239+AN240</f>
        <v>0</v>
      </c>
      <c r="AO238" s="15">
        <f>AO239+AO240</f>
        <v>1015.06836</v>
      </c>
      <c r="AP238" s="51">
        <f>AP239+AP240</f>
        <v>1520.4000000000001</v>
      </c>
      <c r="AQ238" s="51">
        <f>AQ239+AQ240</f>
        <v>0</v>
      </c>
      <c r="AR238" s="51">
        <f>AR239+AR240</f>
        <v>0</v>
      </c>
      <c r="AS238" s="51">
        <f>AS239+AS240</f>
        <v>0</v>
      </c>
      <c r="AT238" s="51">
        <f>AT239+AT240</f>
        <v>0</v>
      </c>
      <c r="AU238" s="51">
        <f t="shared" si="575"/>
        <v>1520.4000000000001</v>
      </c>
      <c r="AV238" s="51">
        <f t="shared" si="576"/>
        <v>-39.400000000000091</v>
      </c>
      <c r="AW238" s="51">
        <f t="shared" si="577"/>
        <v>1481</v>
      </c>
      <c r="AX238" s="51">
        <f t="shared" si="578"/>
        <v>1525.8</v>
      </c>
      <c r="AY238" s="51">
        <f t="shared" si="579"/>
        <v>1525.8</v>
      </c>
      <c r="AZ238" s="51">
        <f>AZ239+AZ240</f>
        <v>0</v>
      </c>
      <c r="BA238" s="52">
        <f t="shared" si="580"/>
        <v>100</v>
      </c>
      <c r="BB238" s="25"/>
    </row>
    <row r="239" ht="78.75">
      <c r="B239" s="47" t="s">
        <v>173</v>
      </c>
      <c r="C239" s="47" t="s">
        <v>122</v>
      </c>
      <c r="D239" s="47" t="s">
        <v>96</v>
      </c>
      <c r="E239" s="48" t="str">
        <f t="shared" si="572"/>
        <v>0605</v>
      </c>
      <c r="F239" s="17" t="s">
        <v>241</v>
      </c>
      <c r="G239" s="47" t="s">
        <v>70</v>
      </c>
      <c r="H239" s="49" t="s">
        <v>71</v>
      </c>
      <c r="I239" s="19">
        <v>1231</v>
      </c>
      <c r="J239" s="19">
        <v>1275.8</v>
      </c>
      <c r="K239" s="19">
        <v>1275.8</v>
      </c>
      <c r="L239" s="19"/>
      <c r="M239" s="19"/>
      <c r="N239" s="19"/>
      <c r="O239" s="19">
        <v>0</v>
      </c>
      <c r="P239" s="19">
        <v>0</v>
      </c>
      <c r="Q239" s="19">
        <v>0</v>
      </c>
      <c r="R239" s="19">
        <v>0</v>
      </c>
      <c r="S239" s="19"/>
      <c r="T239" s="19">
        <f t="shared" si="432"/>
        <v>1231</v>
      </c>
      <c r="U239" s="19">
        <f t="shared" si="573"/>
        <v>1275.8</v>
      </c>
      <c r="V239" s="19">
        <f t="shared" si="574"/>
        <v>1275.8</v>
      </c>
      <c r="W239" s="19"/>
      <c r="X239" s="19"/>
      <c r="Y239" s="19"/>
      <c r="Z239" s="19"/>
      <c r="AA239" s="19"/>
      <c r="AB239" s="19"/>
      <c r="AC239" s="19"/>
      <c r="AD239" s="19"/>
      <c r="AE239" s="19"/>
      <c r="AF239" s="50">
        <v>1300.5999999999999</v>
      </c>
      <c r="AG239" s="50"/>
      <c r="AH239" s="50">
        <f t="shared" ref="AH239:AH240" si="617">AF239</f>
        <v>1300.5999999999999</v>
      </c>
      <c r="AI239" s="50">
        <f t="shared" ref="AI239:AI240" si="618">AG239</f>
        <v>0</v>
      </c>
      <c r="AJ239" s="50">
        <v>0</v>
      </c>
      <c r="AK239" s="50">
        <v>0</v>
      </c>
      <c r="AL239" s="50">
        <v>1300.5999999999999</v>
      </c>
      <c r="AM239" s="50">
        <f t="shared" ref="AM239:AM240" si="619">AL239</f>
        <v>1300.5999999999999</v>
      </c>
      <c r="AN239" s="50">
        <v>0</v>
      </c>
      <c r="AO239" s="51">
        <v>815.26836000000003</v>
      </c>
      <c r="AP239" s="51">
        <v>1270.4000000000001</v>
      </c>
      <c r="AQ239" s="51">
        <v>0</v>
      </c>
      <c r="AR239" s="51">
        <v>0</v>
      </c>
      <c r="AS239" s="51">
        <v>0</v>
      </c>
      <c r="AT239" s="51">
        <v>0</v>
      </c>
      <c r="AU239" s="51">
        <f t="shared" si="575"/>
        <v>1270.4000000000001</v>
      </c>
      <c r="AV239" s="51">
        <f t="shared" si="576"/>
        <v>-39.400000000000091</v>
      </c>
      <c r="AW239" s="51">
        <f t="shared" si="577"/>
        <v>1231</v>
      </c>
      <c r="AX239" s="51">
        <f t="shared" si="578"/>
        <v>1275.8</v>
      </c>
      <c r="AY239" s="51">
        <f t="shared" si="579"/>
        <v>1275.8</v>
      </c>
      <c r="AZ239" s="51"/>
      <c r="BA239" s="52">
        <f t="shared" si="580"/>
        <v>100</v>
      </c>
      <c r="BB239" s="53"/>
    </row>
    <row r="240" ht="31.5">
      <c r="B240" s="47" t="s">
        <v>173</v>
      </c>
      <c r="C240" s="47" t="s">
        <v>122</v>
      </c>
      <c r="D240" s="47" t="s">
        <v>96</v>
      </c>
      <c r="E240" s="48" t="str">
        <f t="shared" si="572"/>
        <v>0605</v>
      </c>
      <c r="F240" s="17" t="s">
        <v>241</v>
      </c>
      <c r="G240" s="47" t="s">
        <v>58</v>
      </c>
      <c r="H240" s="49" t="s">
        <v>59</v>
      </c>
      <c r="I240" s="19">
        <v>250</v>
      </c>
      <c r="J240" s="19">
        <v>250</v>
      </c>
      <c r="K240" s="19">
        <v>250</v>
      </c>
      <c r="L240" s="19"/>
      <c r="M240" s="19"/>
      <c r="N240" s="19"/>
      <c r="O240" s="19">
        <v>0</v>
      </c>
      <c r="P240" s="19">
        <v>0</v>
      </c>
      <c r="Q240" s="19">
        <v>0</v>
      </c>
      <c r="R240" s="19">
        <v>0</v>
      </c>
      <c r="S240" s="19"/>
      <c r="T240" s="19">
        <f t="shared" si="432"/>
        <v>250</v>
      </c>
      <c r="U240" s="19">
        <f t="shared" si="573"/>
        <v>250</v>
      </c>
      <c r="V240" s="19">
        <f t="shared" si="574"/>
        <v>250</v>
      </c>
      <c r="W240" s="19"/>
      <c r="X240" s="19"/>
      <c r="Y240" s="19"/>
      <c r="Z240" s="19"/>
      <c r="AA240" s="19"/>
      <c r="AB240" s="19"/>
      <c r="AC240" s="19"/>
      <c r="AD240" s="19"/>
      <c r="AE240" s="19"/>
      <c r="AF240" s="50">
        <v>219.80000000000001</v>
      </c>
      <c r="AG240" s="50"/>
      <c r="AH240" s="50">
        <f t="shared" si="617"/>
        <v>219.80000000000001</v>
      </c>
      <c r="AI240" s="50">
        <f t="shared" si="618"/>
        <v>0</v>
      </c>
      <c r="AJ240" s="50">
        <v>0</v>
      </c>
      <c r="AK240" s="50">
        <v>0</v>
      </c>
      <c r="AL240" s="50">
        <v>219.80000000000001</v>
      </c>
      <c r="AM240" s="50">
        <f t="shared" si="619"/>
        <v>219.80000000000001</v>
      </c>
      <c r="AN240" s="50">
        <v>0</v>
      </c>
      <c r="AO240" s="15">
        <v>199.80000000000001</v>
      </c>
      <c r="AP240" s="51">
        <v>250</v>
      </c>
      <c r="AQ240" s="51">
        <v>0</v>
      </c>
      <c r="AR240" s="51">
        <v>0</v>
      </c>
      <c r="AS240" s="51">
        <v>0</v>
      </c>
      <c r="AT240" s="51">
        <v>0</v>
      </c>
      <c r="AU240" s="51">
        <f t="shared" si="575"/>
        <v>250</v>
      </c>
      <c r="AV240" s="51">
        <f t="shared" si="576"/>
        <v>0</v>
      </c>
      <c r="AW240" s="51">
        <f t="shared" si="577"/>
        <v>250</v>
      </c>
      <c r="AX240" s="51">
        <f t="shared" si="578"/>
        <v>250</v>
      </c>
      <c r="AY240" s="51">
        <f t="shared" si="579"/>
        <v>250</v>
      </c>
      <c r="AZ240" s="51"/>
      <c r="BA240" s="52">
        <f t="shared" si="580"/>
        <v>100</v>
      </c>
      <c r="BB240" s="53"/>
    </row>
    <row r="241" ht="47.25">
      <c r="B241" s="47" t="s">
        <v>173</v>
      </c>
      <c r="C241" s="47" t="s">
        <v>122</v>
      </c>
      <c r="D241" s="47" t="s">
        <v>96</v>
      </c>
      <c r="E241" s="48" t="str">
        <f t="shared" si="572"/>
        <v>0605</v>
      </c>
      <c r="F241" s="17" t="s">
        <v>82</v>
      </c>
      <c r="G241" s="48"/>
      <c r="H241" s="49" t="s">
        <v>83</v>
      </c>
      <c r="I241" s="19"/>
      <c r="J241" s="19"/>
      <c r="K241" s="19"/>
      <c r="L241" s="19"/>
      <c r="M241" s="19"/>
      <c r="N241" s="19"/>
      <c r="O241" s="19">
        <f t="shared" ref="O241:O243" si="620">O242</f>
        <v>0</v>
      </c>
      <c r="P241" s="19">
        <f t="shared" ref="P241:P243" si="621">P242</f>
        <v>0</v>
      </c>
      <c r="Q241" s="19">
        <f t="shared" ref="Q241:Q243" si="622">Q242</f>
        <v>0</v>
      </c>
      <c r="R241" s="19">
        <f t="shared" ref="R241:R243" si="623">R242</f>
        <v>0</v>
      </c>
      <c r="S241" s="19"/>
      <c r="T241" s="19">
        <f t="shared" si="432"/>
        <v>0</v>
      </c>
      <c r="U241" s="19"/>
      <c r="V241" s="19"/>
      <c r="W241" s="19"/>
      <c r="X241" s="19"/>
      <c r="Y241" s="19"/>
      <c r="Z241" s="19"/>
      <c r="AA241" s="19"/>
      <c r="AB241" s="19"/>
      <c r="AC241" s="19"/>
      <c r="AD241" s="19"/>
      <c r="AE241" s="19"/>
      <c r="AF241" s="50">
        <f t="shared" ref="AF241:AF243" si="624">AF242</f>
        <v>94.799999999999997</v>
      </c>
      <c r="AG241" s="50">
        <f t="shared" ref="AG241:AG243" si="625">AG242</f>
        <v>0</v>
      </c>
      <c r="AH241" s="50">
        <f t="shared" ref="AH241:AH243" si="626">AH242</f>
        <v>0</v>
      </c>
      <c r="AI241" s="50">
        <f t="shared" ref="AI241:AI243" si="627">AI242</f>
        <v>0</v>
      </c>
      <c r="AJ241" s="50">
        <f t="shared" ref="AJ241:AJ243" si="628">AJ242</f>
        <v>0</v>
      </c>
      <c r="AK241" s="50">
        <f t="shared" ref="AK241:AK243" si="629">AK242</f>
        <v>0</v>
      </c>
      <c r="AL241" s="50">
        <f t="shared" ref="AL241:AL243" si="630">AL242</f>
        <v>94.799999999999997</v>
      </c>
      <c r="AM241" s="50">
        <f t="shared" ref="AM241:AM243" si="631">AM242</f>
        <v>0</v>
      </c>
      <c r="AN241" s="50">
        <f t="shared" ref="AN241:AN243" si="632">AN242</f>
        <v>0</v>
      </c>
      <c r="AO241" s="51">
        <f t="shared" ref="AO241:AO243" si="633">AO242</f>
        <v>9</v>
      </c>
      <c r="AP241" s="51">
        <f t="shared" ref="AP241:AP243" si="634">AP242</f>
        <v>66</v>
      </c>
      <c r="AQ241" s="51">
        <f t="shared" ref="AQ241:AQ243" si="635">AQ242</f>
        <v>0</v>
      </c>
      <c r="AR241" s="51">
        <f t="shared" ref="AR241:AR243" si="636">AR242</f>
        <v>0</v>
      </c>
      <c r="AS241" s="51">
        <f t="shared" ref="AS241:AS243" si="637">AS242</f>
        <v>0</v>
      </c>
      <c r="AT241" s="51">
        <f t="shared" ref="AT241:AT243" si="638">AT242</f>
        <v>0</v>
      </c>
      <c r="AU241" s="51">
        <f t="shared" si="575"/>
        <v>66</v>
      </c>
      <c r="AV241" s="51">
        <f t="shared" si="576"/>
        <v>-66</v>
      </c>
      <c r="AW241" s="51"/>
      <c r="AX241" s="51"/>
      <c r="AY241" s="51"/>
      <c r="AZ241" s="51"/>
      <c r="BA241" s="52">
        <f t="shared" si="580"/>
        <v>100</v>
      </c>
      <c r="BB241" s="53"/>
    </row>
    <row r="242" ht="31.5">
      <c r="B242" s="47" t="s">
        <v>173</v>
      </c>
      <c r="C242" s="47" t="s">
        <v>122</v>
      </c>
      <c r="D242" s="47" t="s">
        <v>96</v>
      </c>
      <c r="E242" s="48" t="str">
        <f t="shared" si="572"/>
        <v>0605</v>
      </c>
      <c r="F242" s="17" t="s">
        <v>84</v>
      </c>
      <c r="G242" s="48"/>
      <c r="H242" s="49" t="s">
        <v>85</v>
      </c>
      <c r="I242" s="19"/>
      <c r="J242" s="19"/>
      <c r="K242" s="19"/>
      <c r="L242" s="19"/>
      <c r="M242" s="19"/>
      <c r="N242" s="19"/>
      <c r="O242" s="19">
        <f t="shared" si="620"/>
        <v>0</v>
      </c>
      <c r="P242" s="19">
        <f t="shared" si="621"/>
        <v>0</v>
      </c>
      <c r="Q242" s="19">
        <f t="shared" si="622"/>
        <v>0</v>
      </c>
      <c r="R242" s="19">
        <f t="shared" si="623"/>
        <v>0</v>
      </c>
      <c r="S242" s="19"/>
      <c r="T242" s="19">
        <f t="shared" si="432"/>
        <v>0</v>
      </c>
      <c r="U242" s="19"/>
      <c r="V242" s="19"/>
      <c r="W242" s="19"/>
      <c r="X242" s="19"/>
      <c r="Y242" s="19"/>
      <c r="Z242" s="19"/>
      <c r="AA242" s="19"/>
      <c r="AB242" s="19"/>
      <c r="AC242" s="19"/>
      <c r="AD242" s="19"/>
      <c r="AE242" s="19"/>
      <c r="AF242" s="50">
        <f t="shared" si="624"/>
        <v>94.799999999999997</v>
      </c>
      <c r="AG242" s="50">
        <f t="shared" si="625"/>
        <v>0</v>
      </c>
      <c r="AH242" s="50">
        <f t="shared" si="626"/>
        <v>0</v>
      </c>
      <c r="AI242" s="50">
        <f t="shared" si="627"/>
        <v>0</v>
      </c>
      <c r="AJ242" s="50">
        <f t="shared" si="628"/>
        <v>0</v>
      </c>
      <c r="AK242" s="50">
        <f t="shared" si="629"/>
        <v>0</v>
      </c>
      <c r="AL242" s="50">
        <f t="shared" si="630"/>
        <v>94.799999999999997</v>
      </c>
      <c r="AM242" s="50">
        <f t="shared" si="631"/>
        <v>0</v>
      </c>
      <c r="AN242" s="50">
        <f t="shared" si="632"/>
        <v>0</v>
      </c>
      <c r="AO242" s="15">
        <f t="shared" si="633"/>
        <v>9</v>
      </c>
      <c r="AP242" s="51">
        <f t="shared" si="634"/>
        <v>66</v>
      </c>
      <c r="AQ242" s="51">
        <f t="shared" si="635"/>
        <v>0</v>
      </c>
      <c r="AR242" s="51">
        <f t="shared" si="636"/>
        <v>0</v>
      </c>
      <c r="AS242" s="51">
        <f t="shared" si="637"/>
        <v>0</v>
      </c>
      <c r="AT242" s="51">
        <f t="shared" si="638"/>
        <v>0</v>
      </c>
      <c r="AU242" s="51">
        <f t="shared" si="575"/>
        <v>66</v>
      </c>
      <c r="AV242" s="51">
        <f t="shared" si="576"/>
        <v>-66</v>
      </c>
      <c r="AW242" s="51"/>
      <c r="AX242" s="51"/>
      <c r="AY242" s="51"/>
      <c r="AZ242" s="51"/>
      <c r="BA242" s="52">
        <f t="shared" si="580"/>
        <v>100</v>
      </c>
      <c r="BB242" s="53"/>
    </row>
    <row r="243" ht="31.5">
      <c r="B243" s="47" t="s">
        <v>173</v>
      </c>
      <c r="C243" s="47" t="s">
        <v>122</v>
      </c>
      <c r="D243" s="47" t="s">
        <v>96</v>
      </c>
      <c r="E243" s="48" t="str">
        <f t="shared" si="572"/>
        <v>0605</v>
      </c>
      <c r="F243" s="17" t="s">
        <v>86</v>
      </c>
      <c r="G243" s="48"/>
      <c r="H243" s="49" t="s">
        <v>87</v>
      </c>
      <c r="I243" s="19"/>
      <c r="J243" s="19"/>
      <c r="K243" s="19"/>
      <c r="L243" s="19"/>
      <c r="M243" s="19"/>
      <c r="N243" s="19"/>
      <c r="O243" s="19">
        <f t="shared" si="620"/>
        <v>0</v>
      </c>
      <c r="P243" s="19">
        <f t="shared" si="621"/>
        <v>0</v>
      </c>
      <c r="Q243" s="19">
        <f t="shared" si="622"/>
        <v>0</v>
      </c>
      <c r="R243" s="19">
        <f t="shared" si="623"/>
        <v>0</v>
      </c>
      <c r="S243" s="19"/>
      <c r="T243" s="19">
        <f t="shared" si="432"/>
        <v>0</v>
      </c>
      <c r="U243" s="19"/>
      <c r="V243" s="19"/>
      <c r="W243" s="19"/>
      <c r="X243" s="19"/>
      <c r="Y243" s="19"/>
      <c r="Z243" s="19"/>
      <c r="AA243" s="19"/>
      <c r="AB243" s="19"/>
      <c r="AC243" s="19"/>
      <c r="AD243" s="19"/>
      <c r="AE243" s="19"/>
      <c r="AF243" s="50">
        <f t="shared" si="624"/>
        <v>94.799999999999997</v>
      </c>
      <c r="AG243" s="50">
        <f t="shared" si="625"/>
        <v>0</v>
      </c>
      <c r="AH243" s="50">
        <f t="shared" si="626"/>
        <v>0</v>
      </c>
      <c r="AI243" s="50">
        <f t="shared" si="627"/>
        <v>0</v>
      </c>
      <c r="AJ243" s="50">
        <f t="shared" si="628"/>
        <v>0</v>
      </c>
      <c r="AK243" s="50">
        <f t="shared" si="629"/>
        <v>0</v>
      </c>
      <c r="AL243" s="50">
        <f t="shared" si="630"/>
        <v>94.799999999999997</v>
      </c>
      <c r="AM243" s="50">
        <f t="shared" si="631"/>
        <v>0</v>
      </c>
      <c r="AN243" s="50">
        <f t="shared" si="632"/>
        <v>0</v>
      </c>
      <c r="AO243" s="51">
        <f t="shared" si="633"/>
        <v>9</v>
      </c>
      <c r="AP243" s="51">
        <f t="shared" si="634"/>
        <v>66</v>
      </c>
      <c r="AQ243" s="51">
        <f t="shared" si="635"/>
        <v>0</v>
      </c>
      <c r="AR243" s="51">
        <f t="shared" si="636"/>
        <v>0</v>
      </c>
      <c r="AS243" s="51">
        <f t="shared" si="637"/>
        <v>0</v>
      </c>
      <c r="AT243" s="51">
        <f t="shared" si="638"/>
        <v>0</v>
      </c>
      <c r="AU243" s="51">
        <f t="shared" si="575"/>
        <v>66</v>
      </c>
      <c r="AV243" s="51">
        <f t="shared" si="576"/>
        <v>-66</v>
      </c>
      <c r="AW243" s="51"/>
      <c r="AX243" s="51"/>
      <c r="AY243" s="51"/>
      <c r="AZ243" s="51"/>
      <c r="BA243" s="52">
        <f t="shared" si="580"/>
        <v>100</v>
      </c>
      <c r="BB243" s="53"/>
    </row>
    <row r="244">
      <c r="B244" s="47" t="s">
        <v>173</v>
      </c>
      <c r="C244" s="47" t="s">
        <v>122</v>
      </c>
      <c r="D244" s="47" t="s">
        <v>96</v>
      </c>
      <c r="E244" s="48" t="str">
        <f t="shared" si="572"/>
        <v>0605</v>
      </c>
      <c r="F244" s="17" t="s">
        <v>86</v>
      </c>
      <c r="G244" s="47" t="s">
        <v>60</v>
      </c>
      <c r="H244" s="49" t="s">
        <v>61</v>
      </c>
      <c r="I244" s="19"/>
      <c r="J244" s="19"/>
      <c r="K244" s="19"/>
      <c r="L244" s="19"/>
      <c r="M244" s="19"/>
      <c r="N244" s="19"/>
      <c r="O244" s="19">
        <v>0</v>
      </c>
      <c r="P244" s="19">
        <v>0</v>
      </c>
      <c r="Q244" s="19">
        <v>0</v>
      </c>
      <c r="R244" s="19">
        <v>0</v>
      </c>
      <c r="S244" s="19"/>
      <c r="T244" s="19">
        <f t="shared" si="432"/>
        <v>0</v>
      </c>
      <c r="U244" s="19"/>
      <c r="V244" s="19"/>
      <c r="W244" s="19"/>
      <c r="X244" s="19"/>
      <c r="Y244" s="19"/>
      <c r="Z244" s="19"/>
      <c r="AA244" s="19"/>
      <c r="AB244" s="19"/>
      <c r="AC244" s="19"/>
      <c r="AD244" s="19"/>
      <c r="AE244" s="19"/>
      <c r="AF244" s="50">
        <v>94.799999999999997</v>
      </c>
      <c r="AG244" s="50"/>
      <c r="AH244" s="50">
        <v>0</v>
      </c>
      <c r="AI244" s="50">
        <v>0</v>
      </c>
      <c r="AJ244" s="50">
        <v>0</v>
      </c>
      <c r="AK244" s="50">
        <v>0</v>
      </c>
      <c r="AL244" s="50">
        <v>94.799999999999997</v>
      </c>
      <c r="AM244" s="50">
        <v>0</v>
      </c>
      <c r="AN244" s="50">
        <v>0</v>
      </c>
      <c r="AO244" s="15">
        <v>9</v>
      </c>
      <c r="AP244" s="51">
        <v>66</v>
      </c>
      <c r="AQ244" s="51">
        <v>0</v>
      </c>
      <c r="AR244" s="51">
        <v>0</v>
      </c>
      <c r="AS244" s="51">
        <v>0</v>
      </c>
      <c r="AT244" s="51">
        <v>0</v>
      </c>
      <c r="AU244" s="51">
        <f t="shared" si="575"/>
        <v>66</v>
      </c>
      <c r="AV244" s="51">
        <f t="shared" si="576"/>
        <v>-66</v>
      </c>
      <c r="AW244" s="51"/>
      <c r="AX244" s="51"/>
      <c r="AY244" s="51"/>
      <c r="AZ244" s="51"/>
      <c r="BA244" s="52">
        <f t="shared" si="580"/>
        <v>100</v>
      </c>
      <c r="BB244" s="53"/>
    </row>
    <row r="245" s="30" customFormat="1" ht="31.5">
      <c r="B245" s="31" t="s">
        <v>243</v>
      </c>
      <c r="C245" s="31"/>
      <c r="D245" s="31"/>
      <c r="E245" s="32" t="str">
        <f t="shared" si="572"/>
        <v/>
      </c>
      <c r="F245" s="31"/>
      <c r="G245" s="31"/>
      <c r="H245" s="33" t="s">
        <v>244</v>
      </c>
      <c r="I245" s="34">
        <f>I246+I331+I410</f>
        <v>2586900.1999999993</v>
      </c>
      <c r="J245" s="34">
        <f>J246+J331+J410</f>
        <v>2676418.1999999997</v>
      </c>
      <c r="K245" s="34">
        <f>K246+K331+K410</f>
        <v>2772256.1999999997</v>
      </c>
      <c r="L245" s="34">
        <f>L246+L331+L410</f>
        <v>31451.599999999999</v>
      </c>
      <c r="M245" s="34">
        <f>M246+M331+M410</f>
        <v>7164.6999999999989</v>
      </c>
      <c r="N245" s="34">
        <f>N246+N331+N410</f>
        <v>15702.299999999999</v>
      </c>
      <c r="O245" s="34">
        <f>O246+O331+O410</f>
        <v>94785.894</v>
      </c>
      <c r="P245" s="34">
        <f>P246+P331+P410</f>
        <v>124030.62300000001</v>
      </c>
      <c r="Q245" s="34">
        <f>Q246+Q331+Q410</f>
        <v>13938.809999999999</v>
      </c>
      <c r="R245" s="34">
        <f>R246+R331+R410</f>
        <v>57773.838000000003</v>
      </c>
      <c r="S245" s="34">
        <f>S246+S331+S410</f>
        <v>134521.14799999999</v>
      </c>
      <c r="T245" s="34">
        <f t="shared" si="432"/>
        <v>3043402.1129999994</v>
      </c>
      <c r="U245" s="34">
        <f t="shared" si="573"/>
        <v>2683582.8999999999</v>
      </c>
      <c r="V245" s="34">
        <f t="shared" si="574"/>
        <v>2787958.4999999995</v>
      </c>
      <c r="W245" s="34">
        <f>W246+W331+W410</f>
        <v>25068.700000000001</v>
      </c>
      <c r="X245" s="34">
        <f>X246+X331+X410</f>
        <v>0</v>
      </c>
      <c r="Y245" s="34">
        <f>Y246+Y331+Y410</f>
        <v>0</v>
      </c>
      <c r="Z245" s="34">
        <f>Z246+Z331+Z410</f>
        <v>106452.448</v>
      </c>
      <c r="AA245" s="34">
        <f>AA246+AA331+AA410</f>
        <v>27703.5</v>
      </c>
      <c r="AB245" s="34">
        <f>AB246+AB331+AB410</f>
        <v>0</v>
      </c>
      <c r="AC245" s="34">
        <f>AC246+AC331+AC410</f>
        <v>27703.5</v>
      </c>
      <c r="AD245" s="34">
        <f>AD246+AD331+AD410</f>
        <v>0</v>
      </c>
      <c r="AE245" s="34">
        <f>AE246+AE331+AE410</f>
        <v>0</v>
      </c>
      <c r="AF245" s="35">
        <f>AF246+AF331+AF410</f>
        <v>3128183.5608599996</v>
      </c>
      <c r="AG245" s="35">
        <f>AG246+AG331+AG410</f>
        <v>0</v>
      </c>
      <c r="AH245" s="35">
        <f>AH246+AH331+AH410</f>
        <v>61118.800469999995</v>
      </c>
      <c r="AI245" s="35">
        <f>AI246+AI331+AI410</f>
        <v>0</v>
      </c>
      <c r="AJ245" s="35">
        <f>AJ246+AJ331+AJ410</f>
        <v>0</v>
      </c>
      <c r="AK245" s="35">
        <f>AK246+AK331+AK410</f>
        <v>0</v>
      </c>
      <c r="AL245" s="35">
        <f>AL246+AL331+AL410</f>
        <v>3035958.34265</v>
      </c>
      <c r="AM245" s="35">
        <f>AM246+AM331+AM410</f>
        <v>61118.800469999995</v>
      </c>
      <c r="AN245" s="35">
        <f>AN246+AN331+AN410</f>
        <v>0</v>
      </c>
      <c r="AO245" s="36">
        <f>AO246+AO331+AO410</f>
        <v>2028707.8620900004</v>
      </c>
      <c r="AP245" s="36">
        <f>AP246+AP331+AP410</f>
        <v>3018085.74639</v>
      </c>
      <c r="AQ245" s="36">
        <f>AQ246+AQ331+AQ410</f>
        <v>94785.894</v>
      </c>
      <c r="AR245" s="36">
        <f>AR246+AR331+AR410</f>
        <v>0</v>
      </c>
      <c r="AS245" s="36">
        <f>AS246+AS331+AS410</f>
        <v>0</v>
      </c>
      <c r="AT245" s="36">
        <f>AT246+AT331+AT410</f>
        <v>0</v>
      </c>
      <c r="AU245" s="36">
        <f t="shared" si="575"/>
        <v>3112871.6403899998</v>
      </c>
      <c r="AV245" s="36">
        <f t="shared" si="576"/>
        <v>-69469.52739000041</v>
      </c>
      <c r="AW245" s="36">
        <f t="shared" si="577"/>
        <v>3174923.2609999995</v>
      </c>
      <c r="AX245" s="36">
        <f t="shared" si="578"/>
        <v>2711286.3999999999</v>
      </c>
      <c r="AY245" s="36">
        <f t="shared" si="579"/>
        <v>2815661.9999999995</v>
      </c>
      <c r="AZ245" s="36">
        <f>AZ246+AZ331+AZ410</f>
        <v>0</v>
      </c>
      <c r="BA245" s="37">
        <f t="shared" si="580"/>
        <v>97.051796468598369</v>
      </c>
      <c r="BB245" s="25"/>
    </row>
    <row r="246" s="30" customFormat="1">
      <c r="B246" s="31" t="s">
        <v>243</v>
      </c>
      <c r="C246" s="31" t="s">
        <v>193</v>
      </c>
      <c r="D246" s="31"/>
      <c r="E246" s="32" t="str">
        <f t="shared" si="572"/>
        <v>07</v>
      </c>
      <c r="F246" s="31"/>
      <c r="G246" s="31"/>
      <c r="H246" s="33" t="s">
        <v>245</v>
      </c>
      <c r="I246" s="34">
        <f>I247+I269+I307</f>
        <v>923223.69999999995</v>
      </c>
      <c r="J246" s="34">
        <f>J247+J269+J307</f>
        <v>927442.5</v>
      </c>
      <c r="K246" s="34">
        <f>K247+K269+K307</f>
        <v>902377.59999999998</v>
      </c>
      <c r="L246" s="34">
        <f>L247+L269+L307</f>
        <v>22814</v>
      </c>
      <c r="M246" s="34">
        <f>M247+M269+M307</f>
        <v>15602.299999999999</v>
      </c>
      <c r="N246" s="34">
        <f>N247+N269+N307</f>
        <v>15602.299999999999</v>
      </c>
      <c r="O246" s="34">
        <f>O247+O269+O307</f>
        <v>11446.299999999999</v>
      </c>
      <c r="P246" s="34">
        <f>P247+P269+P307</f>
        <v>80584.403000000006</v>
      </c>
      <c r="Q246" s="34">
        <f>Q247+Q269+Q307</f>
        <v>0</v>
      </c>
      <c r="R246" s="34">
        <f>R247+R269+R307</f>
        <v>550</v>
      </c>
      <c r="S246" s="34">
        <f>S247+S269+S307</f>
        <v>16726.305</v>
      </c>
      <c r="T246" s="34">
        <f t="shared" si="432"/>
        <v>1055344.7080000001</v>
      </c>
      <c r="U246" s="34">
        <f t="shared" si="573"/>
        <v>943044.80000000005</v>
      </c>
      <c r="V246" s="34">
        <f t="shared" si="574"/>
        <v>917979.90000000002</v>
      </c>
      <c r="W246" s="34">
        <f>W247+W269+W307</f>
        <v>6420.7999999999993</v>
      </c>
      <c r="X246" s="34">
        <f>X247+X269+X307</f>
        <v>0</v>
      </c>
      <c r="Y246" s="34">
        <f>Y247+Y269+Y307</f>
        <v>0</v>
      </c>
      <c r="Z246" s="34">
        <f>Z247+Z269+Z307</f>
        <v>10305.505000000001</v>
      </c>
      <c r="AA246" s="34">
        <f>AA247+AA269+AA307</f>
        <v>140.59999999999999</v>
      </c>
      <c r="AB246" s="34">
        <f>AB247+AB269+AB307</f>
        <v>0</v>
      </c>
      <c r="AC246" s="34">
        <f>AC247+AC269+AC307</f>
        <v>140.59999999999999</v>
      </c>
      <c r="AD246" s="34">
        <f>AD247+AD269+AD307</f>
        <v>0</v>
      </c>
      <c r="AE246" s="34">
        <f>AE247+AE269+AE307</f>
        <v>0</v>
      </c>
      <c r="AF246" s="35">
        <f>AF247+AF269+AF307</f>
        <v>1089034.2781199999</v>
      </c>
      <c r="AG246" s="35">
        <f>AG247+AG269+AG307</f>
        <v>0</v>
      </c>
      <c r="AH246" s="35">
        <f>AH247+AH269+AH307</f>
        <v>773.84400000000005</v>
      </c>
      <c r="AI246" s="35">
        <f>AI247+AI269+AI307</f>
        <v>0</v>
      </c>
      <c r="AJ246" s="35">
        <f>AJ247+AJ269+AJ307</f>
        <v>0</v>
      </c>
      <c r="AK246" s="35">
        <f>AK247+AK269+AK307</f>
        <v>0</v>
      </c>
      <c r="AL246" s="35">
        <f>AL247+AL269+AL307</f>
        <v>1089033.01248</v>
      </c>
      <c r="AM246" s="35">
        <f>AM247+AM269+AM307</f>
        <v>773.84400000000005</v>
      </c>
      <c r="AN246" s="35">
        <f>AN247+AN269+AN307</f>
        <v>0</v>
      </c>
      <c r="AO246" s="54">
        <f>AO247+AO269+AO307</f>
        <v>726018.31165000016</v>
      </c>
      <c r="AP246" s="36">
        <f>AP247+AP269+AP307</f>
        <v>1062986.199</v>
      </c>
      <c r="AQ246" s="36">
        <f>AQ247+AQ269+AQ307</f>
        <v>11446.299999999999</v>
      </c>
      <c r="AR246" s="36">
        <f>AR247+AR269+AR307</f>
        <v>0</v>
      </c>
      <c r="AS246" s="36">
        <f>AS247+AS269+AS307</f>
        <v>0</v>
      </c>
      <c r="AT246" s="36">
        <f>AT247+AT269+AT307</f>
        <v>0</v>
      </c>
      <c r="AU246" s="36">
        <f t="shared" si="575"/>
        <v>1074432.4990000001</v>
      </c>
      <c r="AV246" s="36">
        <f t="shared" si="576"/>
        <v>-19087.790999999968</v>
      </c>
      <c r="AW246" s="36">
        <f t="shared" si="577"/>
        <v>1072071.013</v>
      </c>
      <c r="AX246" s="36">
        <f t="shared" si="578"/>
        <v>943185.40000000002</v>
      </c>
      <c r="AY246" s="36">
        <f t="shared" si="579"/>
        <v>918120.5</v>
      </c>
      <c r="AZ246" s="36">
        <f>AZ247+AZ269+AZ307</f>
        <v>0</v>
      </c>
      <c r="BA246" s="37">
        <f t="shared" si="580"/>
        <v>99.999883783272452</v>
      </c>
      <c r="BB246" s="25"/>
    </row>
    <row r="247" s="39" customFormat="1">
      <c r="B247" s="40" t="s">
        <v>243</v>
      </c>
      <c r="C247" s="40" t="s">
        <v>193</v>
      </c>
      <c r="D247" s="40" t="s">
        <v>98</v>
      </c>
      <c r="E247" s="38" t="str">
        <f t="shared" si="572"/>
        <v>0703</v>
      </c>
      <c r="F247" s="40"/>
      <c r="G247" s="40"/>
      <c r="H247" s="41" t="s">
        <v>246</v>
      </c>
      <c r="I247" s="42">
        <f>I248+I264</f>
        <v>862011.40000000002</v>
      </c>
      <c r="J247" s="42">
        <f>J248+J264</f>
        <v>865583.80000000005</v>
      </c>
      <c r="K247" s="42">
        <f>K248+K264</f>
        <v>840518.90000000002</v>
      </c>
      <c r="L247" s="42">
        <f>L248+L264</f>
        <v>22814</v>
      </c>
      <c r="M247" s="42">
        <f>M248+M264</f>
        <v>15602.299999999999</v>
      </c>
      <c r="N247" s="42">
        <f>N248+N264</f>
        <v>15602.299999999999</v>
      </c>
      <c r="O247" s="42">
        <f>O248+O264</f>
        <v>11411.299999999999</v>
      </c>
      <c r="P247" s="42">
        <f>P248+P264</f>
        <v>80612.903000000006</v>
      </c>
      <c r="Q247" s="42">
        <f>Q248+Q264</f>
        <v>0</v>
      </c>
      <c r="R247" s="42">
        <f>R248+R264</f>
        <v>0</v>
      </c>
      <c r="S247" s="42">
        <f>S248+S264</f>
        <v>15032.905000000001</v>
      </c>
      <c r="T247" s="42">
        <f t="shared" si="432"/>
        <v>991882.50800000015</v>
      </c>
      <c r="U247" s="42">
        <f t="shared" si="573"/>
        <v>881186.10000000009</v>
      </c>
      <c r="V247" s="42">
        <f t="shared" si="574"/>
        <v>856121.20000000007</v>
      </c>
      <c r="W247" s="42">
        <f>W248+W264</f>
        <v>5927.3999999999996</v>
      </c>
      <c r="X247" s="42">
        <f>X248+X264</f>
        <v>0</v>
      </c>
      <c r="Y247" s="42">
        <f>Y248+Y264</f>
        <v>0</v>
      </c>
      <c r="Z247" s="42">
        <f>Z248+Z264</f>
        <v>9105.505000000001</v>
      </c>
      <c r="AA247" s="42">
        <f>AA248+AA264</f>
        <v>140.59999999999999</v>
      </c>
      <c r="AB247" s="42">
        <f>AB248+AB264</f>
        <v>0</v>
      </c>
      <c r="AC247" s="42">
        <f>AC248+AC264</f>
        <v>140.59999999999999</v>
      </c>
      <c r="AD247" s="42">
        <f>AD248+AD264</f>
        <v>0</v>
      </c>
      <c r="AE247" s="42">
        <f>AE248+AE264</f>
        <v>0</v>
      </c>
      <c r="AF247" s="43">
        <f>AF248+AF264</f>
        <v>1017930.8841</v>
      </c>
      <c r="AG247" s="43">
        <f>AG248+AG264</f>
        <v>0</v>
      </c>
      <c r="AH247" s="43">
        <f>AH248+AH264</f>
        <v>0</v>
      </c>
      <c r="AI247" s="43">
        <f>AI248+AI264</f>
        <v>0</v>
      </c>
      <c r="AJ247" s="43">
        <f>AJ248+AJ264</f>
        <v>0</v>
      </c>
      <c r="AK247" s="43">
        <f>AK248+AK264</f>
        <v>0</v>
      </c>
      <c r="AL247" s="43">
        <f>AL248+AL264</f>
        <v>1017930.83646</v>
      </c>
      <c r="AM247" s="43">
        <f>AM248+AM264</f>
        <v>0</v>
      </c>
      <c r="AN247" s="43">
        <f>AN248+AN264</f>
        <v>0</v>
      </c>
      <c r="AO247" s="45">
        <f>AO248+AO264</f>
        <v>675627.02912000008</v>
      </c>
      <c r="AP247" s="45">
        <f>AP248+AP264</f>
        <v>991903.255</v>
      </c>
      <c r="AQ247" s="45">
        <f>AQ248+AQ264</f>
        <v>11411.299999999999</v>
      </c>
      <c r="AR247" s="45">
        <f>AR248+AR264</f>
        <v>0</v>
      </c>
      <c r="AS247" s="45">
        <f>AS248+AS264</f>
        <v>0</v>
      </c>
      <c r="AT247" s="45">
        <f>AT248+AT264</f>
        <v>0</v>
      </c>
      <c r="AU247" s="45">
        <f t="shared" si="575"/>
        <v>1003314.5550000001</v>
      </c>
      <c r="AV247" s="45">
        <f t="shared" si="576"/>
        <v>-11432.046999999904</v>
      </c>
      <c r="AW247" s="45">
        <f t="shared" si="577"/>
        <v>1006915.4130000002</v>
      </c>
      <c r="AX247" s="45">
        <f t="shared" si="578"/>
        <v>881326.70000000007</v>
      </c>
      <c r="AY247" s="45">
        <f t="shared" si="579"/>
        <v>856261.80000000005</v>
      </c>
      <c r="AZ247" s="45">
        <f>AZ248+AZ264</f>
        <v>0</v>
      </c>
      <c r="BA247" s="46">
        <f t="shared" si="580"/>
        <v>99.999995319918014</v>
      </c>
      <c r="BB247" s="25"/>
    </row>
    <row r="248" ht="31.5">
      <c r="B248" s="47" t="s">
        <v>243</v>
      </c>
      <c r="C248" s="47" t="s">
        <v>193</v>
      </c>
      <c r="D248" s="47" t="s">
        <v>98</v>
      </c>
      <c r="E248" s="48" t="str">
        <f t="shared" si="572"/>
        <v>0703</v>
      </c>
      <c r="F248" s="47" t="s">
        <v>110</v>
      </c>
      <c r="G248" s="47"/>
      <c r="H248" s="49" t="s">
        <v>111</v>
      </c>
      <c r="I248" s="19">
        <f>I249</f>
        <v>858573.30000000005</v>
      </c>
      <c r="J248" s="19">
        <f>J249</f>
        <v>865583.80000000005</v>
      </c>
      <c r="K248" s="19">
        <f>K249</f>
        <v>840518.90000000002</v>
      </c>
      <c r="L248" s="19">
        <f>L249</f>
        <v>22814</v>
      </c>
      <c r="M248" s="19">
        <f>M249</f>
        <v>15602.299999999999</v>
      </c>
      <c r="N248" s="19">
        <f>N249</f>
        <v>15602.299999999999</v>
      </c>
      <c r="O248" s="19">
        <f>O249</f>
        <v>11411.299999999999</v>
      </c>
      <c r="P248" s="19">
        <f>P249</f>
        <v>80612.903000000006</v>
      </c>
      <c r="Q248" s="19">
        <f>Q249</f>
        <v>0</v>
      </c>
      <c r="R248" s="19">
        <f>R249</f>
        <v>0</v>
      </c>
      <c r="S248" s="19">
        <f>S249</f>
        <v>15032.905000000001</v>
      </c>
      <c r="T248" s="19">
        <f t="shared" si="432"/>
        <v>988444.40800000017</v>
      </c>
      <c r="U248" s="19">
        <f t="shared" si="573"/>
        <v>881186.10000000009</v>
      </c>
      <c r="V248" s="19">
        <f t="shared" si="574"/>
        <v>856121.20000000007</v>
      </c>
      <c r="W248" s="19">
        <f>W249</f>
        <v>5927.3999999999996</v>
      </c>
      <c r="X248" s="19">
        <f>X249</f>
        <v>0</v>
      </c>
      <c r="Y248" s="19">
        <f>Y249</f>
        <v>0</v>
      </c>
      <c r="Z248" s="19">
        <f>Z249</f>
        <v>9105.505000000001</v>
      </c>
      <c r="AA248" s="19">
        <f>AA249</f>
        <v>140.59999999999999</v>
      </c>
      <c r="AB248" s="19">
        <f>AB249</f>
        <v>0</v>
      </c>
      <c r="AC248" s="19">
        <f>AC249</f>
        <v>140.59999999999999</v>
      </c>
      <c r="AD248" s="19">
        <f>AD249</f>
        <v>0</v>
      </c>
      <c r="AE248" s="19">
        <f>AE249</f>
        <v>0</v>
      </c>
      <c r="AF248" s="50">
        <f>AF249</f>
        <v>1014492.7841</v>
      </c>
      <c r="AG248" s="50">
        <f>AG249</f>
        <v>0</v>
      </c>
      <c r="AH248" s="50">
        <f>AH249</f>
        <v>0</v>
      </c>
      <c r="AI248" s="50">
        <f>AI249</f>
        <v>0</v>
      </c>
      <c r="AJ248" s="50">
        <f>AJ249</f>
        <v>0</v>
      </c>
      <c r="AK248" s="50">
        <f>AK249</f>
        <v>0</v>
      </c>
      <c r="AL248" s="50">
        <f>AL249</f>
        <v>1014492.74424</v>
      </c>
      <c r="AM248" s="50">
        <f>AM249</f>
        <v>0</v>
      </c>
      <c r="AN248" s="50">
        <f>AN249</f>
        <v>0</v>
      </c>
      <c r="AO248" s="15">
        <f>AO249</f>
        <v>672188.93690000009</v>
      </c>
      <c r="AP248" s="51">
        <f>AP249</f>
        <v>988465.15500000003</v>
      </c>
      <c r="AQ248" s="51">
        <f>AQ249</f>
        <v>11411.299999999999</v>
      </c>
      <c r="AR248" s="51">
        <f>AR249</f>
        <v>0</v>
      </c>
      <c r="AS248" s="51">
        <f>AS249</f>
        <v>0</v>
      </c>
      <c r="AT248" s="51">
        <f>AT249</f>
        <v>0</v>
      </c>
      <c r="AU248" s="51">
        <f t="shared" si="575"/>
        <v>999876.45500000007</v>
      </c>
      <c r="AV248" s="51">
        <f t="shared" si="576"/>
        <v>-11432.046999999904</v>
      </c>
      <c r="AW248" s="51">
        <f t="shared" si="577"/>
        <v>1003477.3130000002</v>
      </c>
      <c r="AX248" s="51">
        <f t="shared" si="578"/>
        <v>881326.70000000007</v>
      </c>
      <c r="AY248" s="51">
        <f t="shared" si="579"/>
        <v>856261.80000000005</v>
      </c>
      <c r="AZ248" s="51">
        <f>AZ249</f>
        <v>0</v>
      </c>
      <c r="BA248" s="52">
        <f t="shared" si="580"/>
        <v>99.99999607094297</v>
      </c>
      <c r="BB248" s="25"/>
    </row>
    <row r="249">
      <c r="B249" s="47" t="s">
        <v>243</v>
      </c>
      <c r="C249" s="47" t="s">
        <v>193</v>
      </c>
      <c r="D249" s="47" t="s">
        <v>98</v>
      </c>
      <c r="E249" s="48" t="str">
        <f t="shared" si="572"/>
        <v>0703</v>
      </c>
      <c r="F249" s="47" t="s">
        <v>168</v>
      </c>
      <c r="G249" s="47"/>
      <c r="H249" s="49" t="s">
        <v>53</v>
      </c>
      <c r="I249" s="19">
        <f>I250+I255</f>
        <v>858573.30000000005</v>
      </c>
      <c r="J249" s="19">
        <f>J250+J255</f>
        <v>865583.80000000005</v>
      </c>
      <c r="K249" s="19">
        <f>K250+K255</f>
        <v>840518.90000000002</v>
      </c>
      <c r="L249" s="19">
        <f>L250+L255</f>
        <v>22814</v>
      </c>
      <c r="M249" s="19">
        <f>M250+M255</f>
        <v>15602.299999999999</v>
      </c>
      <c r="N249" s="19">
        <f>N250+N255</f>
        <v>15602.299999999999</v>
      </c>
      <c r="O249" s="19">
        <f>O250+O255</f>
        <v>11411.299999999999</v>
      </c>
      <c r="P249" s="19">
        <f>P250+P255</f>
        <v>80612.903000000006</v>
      </c>
      <c r="Q249" s="19">
        <f>Q250+Q255</f>
        <v>0</v>
      </c>
      <c r="R249" s="19">
        <f>R250+R255</f>
        <v>0</v>
      </c>
      <c r="S249" s="19">
        <f>S250+S255</f>
        <v>15032.905000000001</v>
      </c>
      <c r="T249" s="19">
        <f t="shared" si="432"/>
        <v>988444.40800000017</v>
      </c>
      <c r="U249" s="19">
        <f t="shared" si="573"/>
        <v>881186.10000000009</v>
      </c>
      <c r="V249" s="19">
        <f t="shared" si="574"/>
        <v>856121.20000000007</v>
      </c>
      <c r="W249" s="19">
        <f>W250+W255</f>
        <v>5927.3999999999996</v>
      </c>
      <c r="X249" s="19">
        <f>X250+X255</f>
        <v>0</v>
      </c>
      <c r="Y249" s="19">
        <f>Y250+Y255</f>
        <v>0</v>
      </c>
      <c r="Z249" s="19">
        <f>Z250+Z255</f>
        <v>9105.505000000001</v>
      </c>
      <c r="AA249" s="19">
        <f>AA250+AA255</f>
        <v>140.59999999999999</v>
      </c>
      <c r="AB249" s="19">
        <f>AB250+AB255</f>
        <v>0</v>
      </c>
      <c r="AC249" s="19">
        <f>AC250+AC255</f>
        <v>140.59999999999999</v>
      </c>
      <c r="AD249" s="19">
        <f>AD250+AD255</f>
        <v>0</v>
      </c>
      <c r="AE249" s="19">
        <f>AE250+AE255</f>
        <v>0</v>
      </c>
      <c r="AF249" s="50">
        <f>AF250+AF255</f>
        <v>1014492.7841</v>
      </c>
      <c r="AG249" s="50">
        <f>AG250+AG255</f>
        <v>0</v>
      </c>
      <c r="AH249" s="50">
        <f>AH250+AH255</f>
        <v>0</v>
      </c>
      <c r="AI249" s="50">
        <f>AI250+AI255</f>
        <v>0</v>
      </c>
      <c r="AJ249" s="50">
        <f>AJ250+AJ255</f>
        <v>0</v>
      </c>
      <c r="AK249" s="50">
        <f>AK250+AK255</f>
        <v>0</v>
      </c>
      <c r="AL249" s="50">
        <f>AL250+AL255</f>
        <v>1014492.74424</v>
      </c>
      <c r="AM249" s="50">
        <f>AM250+AM255</f>
        <v>0</v>
      </c>
      <c r="AN249" s="50">
        <f>AN250+AN255</f>
        <v>0</v>
      </c>
      <c r="AO249" s="51">
        <f>AO250+AO255</f>
        <v>672188.93690000009</v>
      </c>
      <c r="AP249" s="51">
        <f>AP250+AP255</f>
        <v>988465.15500000003</v>
      </c>
      <c r="AQ249" s="51">
        <f>AQ250+AQ255</f>
        <v>11411.299999999999</v>
      </c>
      <c r="AR249" s="51">
        <f>AR250+AR255</f>
        <v>0</v>
      </c>
      <c r="AS249" s="51">
        <f>AS250+AS255</f>
        <v>0</v>
      </c>
      <c r="AT249" s="51">
        <f>AT250+AT255</f>
        <v>0</v>
      </c>
      <c r="AU249" s="51">
        <f t="shared" si="575"/>
        <v>999876.45500000007</v>
      </c>
      <c r="AV249" s="51">
        <f t="shared" si="576"/>
        <v>-11432.046999999904</v>
      </c>
      <c r="AW249" s="51">
        <f t="shared" si="577"/>
        <v>1003477.3130000002</v>
      </c>
      <c r="AX249" s="51">
        <f t="shared" si="578"/>
        <v>881326.70000000007</v>
      </c>
      <c r="AY249" s="51">
        <f t="shared" si="579"/>
        <v>856261.80000000005</v>
      </c>
      <c r="AZ249" s="51">
        <f>AZ250+AZ255</f>
        <v>0</v>
      </c>
      <c r="BA249" s="52">
        <f t="shared" si="580"/>
        <v>99.99999607094297</v>
      </c>
      <c r="BB249" s="25"/>
    </row>
    <row r="250" ht="31.5">
      <c r="B250" s="47" t="s">
        <v>243</v>
      </c>
      <c r="C250" s="47" t="s">
        <v>193</v>
      </c>
      <c r="D250" s="47" t="s">
        <v>98</v>
      </c>
      <c r="E250" s="48" t="str">
        <f t="shared" si="572"/>
        <v>0703</v>
      </c>
      <c r="F250" s="47" t="s">
        <v>247</v>
      </c>
      <c r="G250" s="47"/>
      <c r="H250" s="49" t="s">
        <v>248</v>
      </c>
      <c r="I250" s="19">
        <f>I253+I251</f>
        <v>117300.09999999999</v>
      </c>
      <c r="J250" s="19">
        <f>J253+J251</f>
        <v>118571.5</v>
      </c>
      <c r="K250" s="19">
        <f>K253+K251</f>
        <v>93506.599999999991</v>
      </c>
      <c r="L250" s="19">
        <f>L253+L251</f>
        <v>7261.3000000000002</v>
      </c>
      <c r="M250" s="19">
        <f>M253+M251</f>
        <v>0</v>
      </c>
      <c r="N250" s="19">
        <f>N253+N251</f>
        <v>0</v>
      </c>
      <c r="O250" s="19">
        <f>O253+O251</f>
        <v>0</v>
      </c>
      <c r="P250" s="19">
        <f>P253+P251</f>
        <v>9679.9709999999995</v>
      </c>
      <c r="Q250" s="19">
        <f>Q253+Q251</f>
        <v>0</v>
      </c>
      <c r="R250" s="19">
        <f>R253+R251</f>
        <v>0</v>
      </c>
      <c r="S250" s="19">
        <f>S253+S251</f>
        <v>9105.505000000001</v>
      </c>
      <c r="T250" s="19">
        <f t="shared" si="432"/>
        <v>143346.87599999999</v>
      </c>
      <c r="U250" s="19">
        <f t="shared" si="573"/>
        <v>118571.5</v>
      </c>
      <c r="V250" s="19">
        <f t="shared" si="574"/>
        <v>93506.599999999991</v>
      </c>
      <c r="W250" s="19">
        <f>W253+W251</f>
        <v>0</v>
      </c>
      <c r="X250" s="19">
        <f>X253+X251</f>
        <v>0</v>
      </c>
      <c r="Y250" s="19">
        <f>Y253+Y251</f>
        <v>0</v>
      </c>
      <c r="Z250" s="19">
        <f>Z253+Z251</f>
        <v>9105.505000000001</v>
      </c>
      <c r="AA250" s="19">
        <f>AA253+AA251</f>
        <v>140.59999999999999</v>
      </c>
      <c r="AB250" s="19">
        <f>AB253+AB251</f>
        <v>0</v>
      </c>
      <c r="AC250" s="19">
        <f>AC253+AC251</f>
        <v>140.59999999999999</v>
      </c>
      <c r="AD250" s="19">
        <f>AD253+AD251</f>
        <v>0</v>
      </c>
      <c r="AE250" s="19">
        <f>AE253+AE251</f>
        <v>0</v>
      </c>
      <c r="AF250" s="50">
        <f>AF253+AF251</f>
        <v>168816.84229999999</v>
      </c>
      <c r="AG250" s="50">
        <f>AG253+AG251</f>
        <v>0</v>
      </c>
      <c r="AH250" s="50">
        <f>AH253+AH251</f>
        <v>0</v>
      </c>
      <c r="AI250" s="50">
        <f>AI253+AI251</f>
        <v>0</v>
      </c>
      <c r="AJ250" s="50">
        <f>AJ253+AJ251</f>
        <v>0</v>
      </c>
      <c r="AK250" s="50">
        <f>AK253+AK251</f>
        <v>0</v>
      </c>
      <c r="AL250" s="50">
        <f>AL253+AL251</f>
        <v>168816.80244</v>
      </c>
      <c r="AM250" s="50">
        <f>AM253+AM251</f>
        <v>0</v>
      </c>
      <c r="AN250" s="50">
        <f>AN253+AN251</f>
        <v>0</v>
      </c>
      <c r="AO250" s="15">
        <f>AO253+AO251</f>
        <v>62757.751430000004</v>
      </c>
      <c r="AP250" s="51">
        <f>AP253+AP251</f>
        <v>154778.92300000001</v>
      </c>
      <c r="AQ250" s="51">
        <f>AQ253+AQ251</f>
        <v>0</v>
      </c>
      <c r="AR250" s="51">
        <f>AR253+AR251</f>
        <v>0</v>
      </c>
      <c r="AS250" s="51">
        <f>AS253+AS251</f>
        <v>0</v>
      </c>
      <c r="AT250" s="51">
        <f>AT253+AT251</f>
        <v>0</v>
      </c>
      <c r="AU250" s="51">
        <f t="shared" si="575"/>
        <v>154778.92300000001</v>
      </c>
      <c r="AV250" s="51">
        <f t="shared" si="576"/>
        <v>-11432.04700000002</v>
      </c>
      <c r="AW250" s="51">
        <f t="shared" si="577"/>
        <v>152452.38099999999</v>
      </c>
      <c r="AX250" s="51">
        <f t="shared" si="578"/>
        <v>118712.10000000001</v>
      </c>
      <c r="AY250" s="51">
        <f t="shared" si="579"/>
        <v>93647.199999999997</v>
      </c>
      <c r="AZ250" s="51">
        <f>AZ253+AZ251</f>
        <v>0</v>
      </c>
      <c r="BA250" s="52">
        <f t="shared" si="580"/>
        <v>99.999976388611799</v>
      </c>
      <c r="BB250" s="25"/>
    </row>
    <row r="251" ht="31.5">
      <c r="B251" s="47" t="s">
        <v>243</v>
      </c>
      <c r="C251" s="47" t="s">
        <v>193</v>
      </c>
      <c r="D251" s="47" t="s">
        <v>98</v>
      </c>
      <c r="E251" s="48" t="str">
        <f t="shared" si="572"/>
        <v>0703</v>
      </c>
      <c r="F251" s="47" t="s">
        <v>249</v>
      </c>
      <c r="G251" s="47"/>
      <c r="H251" s="49" t="s">
        <v>250</v>
      </c>
      <c r="I251" s="19">
        <f>I252</f>
        <v>474.39999999999998</v>
      </c>
      <c r="J251" s="19">
        <f>J252</f>
        <v>474.39999999999998</v>
      </c>
      <c r="K251" s="19">
        <f>K252</f>
        <v>474.39999999999998</v>
      </c>
      <c r="L251" s="19">
        <f>L252</f>
        <v>0</v>
      </c>
      <c r="M251" s="19">
        <f>M252</f>
        <v>0</v>
      </c>
      <c r="N251" s="19">
        <f>N252</f>
        <v>0</v>
      </c>
      <c r="O251" s="19">
        <f>O252</f>
        <v>0</v>
      </c>
      <c r="P251" s="19">
        <f>P252</f>
        <v>0</v>
      </c>
      <c r="Q251" s="19">
        <f>Q252</f>
        <v>0</v>
      </c>
      <c r="R251" s="19">
        <f>R252</f>
        <v>0</v>
      </c>
      <c r="S251" s="19">
        <f>S252</f>
        <v>140.59999999999999</v>
      </c>
      <c r="T251" s="19">
        <f t="shared" si="432"/>
        <v>615</v>
      </c>
      <c r="U251" s="19">
        <f t="shared" si="573"/>
        <v>474.39999999999998</v>
      </c>
      <c r="V251" s="19">
        <f t="shared" si="574"/>
        <v>474.39999999999998</v>
      </c>
      <c r="W251" s="19">
        <f>W252</f>
        <v>0</v>
      </c>
      <c r="X251" s="19">
        <f>X252</f>
        <v>0</v>
      </c>
      <c r="Y251" s="19">
        <f>Y252</f>
        <v>0</v>
      </c>
      <c r="Z251" s="19">
        <f>Z252</f>
        <v>140.59999999999999</v>
      </c>
      <c r="AA251" s="19">
        <f>AA252</f>
        <v>140.59999999999999</v>
      </c>
      <c r="AB251" s="19">
        <f>AB252</f>
        <v>0</v>
      </c>
      <c r="AC251" s="19">
        <f>AC252</f>
        <v>140.59999999999999</v>
      </c>
      <c r="AD251" s="19">
        <f>AD252</f>
        <v>0</v>
      </c>
      <c r="AE251" s="19"/>
      <c r="AF251" s="50">
        <f>AF252</f>
        <v>538.38699999999994</v>
      </c>
      <c r="AG251" s="50">
        <f>AG252</f>
        <v>0</v>
      </c>
      <c r="AH251" s="50">
        <f>AH252</f>
        <v>0</v>
      </c>
      <c r="AI251" s="50">
        <f>AI252</f>
        <v>0</v>
      </c>
      <c r="AJ251" s="50">
        <f>AJ252</f>
        <v>0</v>
      </c>
      <c r="AK251" s="50">
        <f>AK252</f>
        <v>0</v>
      </c>
      <c r="AL251" s="50">
        <f>AL252</f>
        <v>538.36648000000002</v>
      </c>
      <c r="AM251" s="50">
        <f>AM252</f>
        <v>0</v>
      </c>
      <c r="AN251" s="50">
        <f>AN252</f>
        <v>0</v>
      </c>
      <c r="AO251" s="51">
        <f>AO252</f>
        <v>354.06356</v>
      </c>
      <c r="AP251" s="51">
        <f>AP252</f>
        <v>615</v>
      </c>
      <c r="AQ251" s="51">
        <f>AQ252</f>
        <v>0</v>
      </c>
      <c r="AR251" s="51">
        <f>AR252</f>
        <v>0</v>
      </c>
      <c r="AS251" s="51">
        <f>AS252</f>
        <v>0</v>
      </c>
      <c r="AT251" s="51">
        <f>AT252</f>
        <v>0</v>
      </c>
      <c r="AU251" s="51">
        <f t="shared" si="575"/>
        <v>615</v>
      </c>
      <c r="AV251" s="51">
        <f t="shared" si="576"/>
        <v>0</v>
      </c>
      <c r="AW251" s="51">
        <f t="shared" si="577"/>
        <v>755.60000000000002</v>
      </c>
      <c r="AX251" s="51">
        <f t="shared" si="578"/>
        <v>615</v>
      </c>
      <c r="AY251" s="51">
        <f t="shared" si="579"/>
        <v>615</v>
      </c>
      <c r="AZ251" s="51">
        <f>AZ252</f>
        <v>0</v>
      </c>
      <c r="BA251" s="52">
        <f t="shared" si="580"/>
        <v>99.996188615252606</v>
      </c>
      <c r="BB251" s="25"/>
    </row>
    <row r="252" ht="31.5">
      <c r="B252" s="47" t="s">
        <v>243</v>
      </c>
      <c r="C252" s="47" t="s">
        <v>193</v>
      </c>
      <c r="D252" s="47" t="s">
        <v>98</v>
      </c>
      <c r="E252" s="48" t="str">
        <f t="shared" si="572"/>
        <v>0703</v>
      </c>
      <c r="F252" s="47" t="s">
        <v>249</v>
      </c>
      <c r="G252" s="47" t="s">
        <v>154</v>
      </c>
      <c r="H252" s="49" t="s">
        <v>155</v>
      </c>
      <c r="I252" s="19">
        <v>474.39999999999998</v>
      </c>
      <c r="J252" s="19">
        <v>474.39999999999998</v>
      </c>
      <c r="K252" s="19">
        <v>474.39999999999998</v>
      </c>
      <c r="L252" s="19"/>
      <c r="M252" s="19"/>
      <c r="N252" s="19"/>
      <c r="O252" s="19">
        <v>0</v>
      </c>
      <c r="P252" s="19">
        <v>0</v>
      </c>
      <c r="Q252" s="19">
        <v>0</v>
      </c>
      <c r="R252" s="19">
        <v>0</v>
      </c>
      <c r="S252" s="19">
        <v>140.59999999999999</v>
      </c>
      <c r="T252" s="19">
        <f t="shared" si="432"/>
        <v>615</v>
      </c>
      <c r="U252" s="19">
        <f t="shared" si="573"/>
        <v>474.39999999999998</v>
      </c>
      <c r="V252" s="19">
        <f t="shared" si="574"/>
        <v>474.39999999999998</v>
      </c>
      <c r="W252" s="19"/>
      <c r="X252" s="19"/>
      <c r="Y252" s="19"/>
      <c r="Z252" s="19">
        <v>140.59999999999999</v>
      </c>
      <c r="AA252" s="19">
        <v>140.59999999999999</v>
      </c>
      <c r="AB252" s="19"/>
      <c r="AC252" s="19">
        <v>140.59999999999999</v>
      </c>
      <c r="AD252" s="19"/>
      <c r="AE252" s="19"/>
      <c r="AF252" s="50">
        <v>538.38699999999994</v>
      </c>
      <c r="AG252" s="50"/>
      <c r="AH252" s="50">
        <v>0</v>
      </c>
      <c r="AI252" s="50">
        <v>0</v>
      </c>
      <c r="AJ252" s="50">
        <v>0</v>
      </c>
      <c r="AK252" s="50">
        <v>0</v>
      </c>
      <c r="AL252" s="50">
        <v>538.36648000000002</v>
      </c>
      <c r="AM252" s="50">
        <v>0</v>
      </c>
      <c r="AN252" s="50">
        <v>0</v>
      </c>
      <c r="AO252" s="15">
        <v>354.06356</v>
      </c>
      <c r="AP252" s="51">
        <v>615</v>
      </c>
      <c r="AQ252" s="51">
        <v>0</v>
      </c>
      <c r="AR252" s="51">
        <v>0</v>
      </c>
      <c r="AS252" s="51">
        <v>0</v>
      </c>
      <c r="AT252" s="51">
        <v>0</v>
      </c>
      <c r="AU252" s="51">
        <f t="shared" si="575"/>
        <v>615</v>
      </c>
      <c r="AV252" s="51">
        <f t="shared" si="576"/>
        <v>0</v>
      </c>
      <c r="AW252" s="51">
        <f t="shared" si="577"/>
        <v>755.60000000000002</v>
      </c>
      <c r="AX252" s="51">
        <f t="shared" si="578"/>
        <v>615</v>
      </c>
      <c r="AY252" s="51">
        <f t="shared" si="579"/>
        <v>615</v>
      </c>
      <c r="AZ252" s="51"/>
      <c r="BA252" s="52">
        <f t="shared" si="580"/>
        <v>99.996188615252606</v>
      </c>
      <c r="BB252" s="53"/>
    </row>
    <row r="253" ht="47.25">
      <c r="B253" s="47" t="s">
        <v>243</v>
      </c>
      <c r="C253" s="47" t="s">
        <v>193</v>
      </c>
      <c r="D253" s="47" t="s">
        <v>98</v>
      </c>
      <c r="E253" s="48" t="str">
        <f t="shared" si="572"/>
        <v>0703</v>
      </c>
      <c r="F253" s="47" t="s">
        <v>251</v>
      </c>
      <c r="G253" s="47"/>
      <c r="H253" s="49" t="s">
        <v>252</v>
      </c>
      <c r="I253" s="19">
        <f>I254</f>
        <v>116825.7</v>
      </c>
      <c r="J253" s="19">
        <f>J254</f>
        <v>118097.10000000001</v>
      </c>
      <c r="K253" s="19">
        <f>K254</f>
        <v>93032.199999999997</v>
      </c>
      <c r="L253" s="19">
        <f>L254</f>
        <v>7261.3000000000002</v>
      </c>
      <c r="M253" s="19">
        <f>M254</f>
        <v>0</v>
      </c>
      <c r="N253" s="19">
        <f>N254</f>
        <v>0</v>
      </c>
      <c r="O253" s="19">
        <f>O254</f>
        <v>0</v>
      </c>
      <c r="P253" s="19">
        <f>P254</f>
        <v>9679.9709999999995</v>
      </c>
      <c r="Q253" s="19">
        <f>Q254</f>
        <v>0</v>
      </c>
      <c r="R253" s="19">
        <f>R254</f>
        <v>0</v>
      </c>
      <c r="S253" s="19">
        <f>S254</f>
        <v>8964.9050000000007</v>
      </c>
      <c r="T253" s="19">
        <f t="shared" ref="T253:T316" si="639">I253+L253+S253+R253+Q253+P253+O253</f>
        <v>142731.87599999999</v>
      </c>
      <c r="U253" s="19">
        <f t="shared" si="573"/>
        <v>118097.10000000001</v>
      </c>
      <c r="V253" s="19">
        <f t="shared" si="574"/>
        <v>93032.199999999997</v>
      </c>
      <c r="W253" s="19">
        <f>W254</f>
        <v>0</v>
      </c>
      <c r="X253" s="19">
        <f>X254</f>
        <v>0</v>
      </c>
      <c r="Y253" s="19">
        <f>Y254</f>
        <v>0</v>
      </c>
      <c r="Z253" s="19">
        <f>Z254</f>
        <v>8964.9050000000007</v>
      </c>
      <c r="AA253" s="19">
        <f>AA254</f>
        <v>0</v>
      </c>
      <c r="AB253" s="19">
        <f>AB254</f>
        <v>0</v>
      </c>
      <c r="AC253" s="19">
        <f>AC254</f>
        <v>0</v>
      </c>
      <c r="AD253" s="19">
        <f>AD254</f>
        <v>0</v>
      </c>
      <c r="AE253" s="19"/>
      <c r="AF253" s="50">
        <f>AF254</f>
        <v>168278.4553</v>
      </c>
      <c r="AG253" s="50">
        <f>AG254</f>
        <v>0</v>
      </c>
      <c r="AH253" s="50">
        <f>AH254</f>
        <v>0</v>
      </c>
      <c r="AI253" s="50">
        <f>AI254</f>
        <v>0</v>
      </c>
      <c r="AJ253" s="50">
        <f>AJ254</f>
        <v>0</v>
      </c>
      <c r="AK253" s="50">
        <f>AK254</f>
        <v>0</v>
      </c>
      <c r="AL253" s="50">
        <f>AL254</f>
        <v>168278.43596</v>
      </c>
      <c r="AM253" s="50">
        <f>AM254</f>
        <v>0</v>
      </c>
      <c r="AN253" s="50">
        <f>AN254</f>
        <v>0</v>
      </c>
      <c r="AO253" s="51">
        <f>AO254</f>
        <v>62403.687870000002</v>
      </c>
      <c r="AP253" s="51">
        <f>AP254</f>
        <v>154163.92300000001</v>
      </c>
      <c r="AQ253" s="51">
        <f>AQ254</f>
        <v>0</v>
      </c>
      <c r="AR253" s="51">
        <f>AR254</f>
        <v>0</v>
      </c>
      <c r="AS253" s="51">
        <f>AS254</f>
        <v>0</v>
      </c>
      <c r="AT253" s="51">
        <f>AT254</f>
        <v>0</v>
      </c>
      <c r="AU253" s="51">
        <f t="shared" si="575"/>
        <v>154163.92300000001</v>
      </c>
      <c r="AV253" s="51">
        <f t="shared" si="576"/>
        <v>-11432.04700000002</v>
      </c>
      <c r="AW253" s="51">
        <f t="shared" si="577"/>
        <v>151696.78099999999</v>
      </c>
      <c r="AX253" s="51">
        <f t="shared" si="578"/>
        <v>118097.10000000001</v>
      </c>
      <c r="AY253" s="51">
        <f t="shared" si="579"/>
        <v>93032.199999999997</v>
      </c>
      <c r="AZ253" s="51">
        <f>AZ254</f>
        <v>0</v>
      </c>
      <c r="BA253" s="52">
        <f t="shared" si="580"/>
        <v>99.999988507144323</v>
      </c>
      <c r="BB253" s="25"/>
    </row>
    <row r="254" ht="31.5">
      <c r="B254" s="47" t="s">
        <v>243</v>
      </c>
      <c r="C254" s="47" t="s">
        <v>193</v>
      </c>
      <c r="D254" s="47" t="s">
        <v>98</v>
      </c>
      <c r="E254" s="48" t="str">
        <f t="shared" si="572"/>
        <v>0703</v>
      </c>
      <c r="F254" s="47" t="s">
        <v>251</v>
      </c>
      <c r="G254" s="47" t="s">
        <v>154</v>
      </c>
      <c r="H254" s="49" t="s">
        <v>155</v>
      </c>
      <c r="I254" s="19">
        <v>116825.7</v>
      </c>
      <c r="J254" s="19">
        <v>118097.10000000001</v>
      </c>
      <c r="K254" s="19">
        <v>93032.199999999997</v>
      </c>
      <c r="L254" s="19">
        <v>7261.3000000000002</v>
      </c>
      <c r="M254" s="19"/>
      <c r="N254" s="19"/>
      <c r="O254" s="19">
        <v>0</v>
      </c>
      <c r="P254" s="19">
        <v>9679.9709999999995</v>
      </c>
      <c r="Q254" s="19">
        <v>0</v>
      </c>
      <c r="R254" s="19">
        <v>0</v>
      </c>
      <c r="S254" s="19">
        <v>8964.9050000000007</v>
      </c>
      <c r="T254" s="19">
        <f t="shared" si="639"/>
        <v>142731.87599999999</v>
      </c>
      <c r="U254" s="19">
        <f t="shared" si="573"/>
        <v>118097.10000000001</v>
      </c>
      <c r="V254" s="19">
        <f t="shared" si="574"/>
        <v>93032.199999999997</v>
      </c>
      <c r="W254" s="19"/>
      <c r="X254" s="19"/>
      <c r="Y254" s="19"/>
      <c r="Z254" s="19">
        <v>8964.9050000000007</v>
      </c>
      <c r="AA254" s="19"/>
      <c r="AB254" s="19"/>
      <c r="AC254" s="19"/>
      <c r="AD254" s="19"/>
      <c r="AE254" s="19"/>
      <c r="AF254" s="50">
        <v>168278.4553</v>
      </c>
      <c r="AG254" s="50"/>
      <c r="AH254" s="50">
        <v>0</v>
      </c>
      <c r="AI254" s="50">
        <v>0</v>
      </c>
      <c r="AJ254" s="50">
        <v>0</v>
      </c>
      <c r="AK254" s="50">
        <v>0</v>
      </c>
      <c r="AL254" s="50">
        <v>168278.43596</v>
      </c>
      <c r="AM254" s="50">
        <v>0</v>
      </c>
      <c r="AN254" s="50">
        <v>0</v>
      </c>
      <c r="AO254" s="15">
        <v>62403.687870000002</v>
      </c>
      <c r="AP254" s="51">
        <v>154163.92300000001</v>
      </c>
      <c r="AQ254" s="51">
        <v>0</v>
      </c>
      <c r="AR254" s="51">
        <v>0</v>
      </c>
      <c r="AS254" s="51">
        <v>0</v>
      </c>
      <c r="AT254" s="51">
        <v>0</v>
      </c>
      <c r="AU254" s="51">
        <f t="shared" si="575"/>
        <v>154163.92300000001</v>
      </c>
      <c r="AV254" s="51">
        <f t="shared" si="576"/>
        <v>-11432.04700000002</v>
      </c>
      <c r="AW254" s="51">
        <f t="shared" si="577"/>
        <v>151696.78099999999</v>
      </c>
      <c r="AX254" s="51">
        <f t="shared" si="578"/>
        <v>118097.10000000001</v>
      </c>
      <c r="AY254" s="51">
        <f t="shared" si="579"/>
        <v>93032.199999999997</v>
      </c>
      <c r="AZ254" s="51"/>
      <c r="BA254" s="52">
        <f t="shared" si="580"/>
        <v>99.999988507144323</v>
      </c>
      <c r="BB254" s="53"/>
    </row>
    <row r="255" ht="31.5">
      <c r="B255" s="47" t="s">
        <v>243</v>
      </c>
      <c r="C255" s="47" t="s">
        <v>193</v>
      </c>
      <c r="D255" s="47" t="s">
        <v>98</v>
      </c>
      <c r="E255" s="48" t="str">
        <f t="shared" si="572"/>
        <v>0703</v>
      </c>
      <c r="F255" s="47" t="s">
        <v>253</v>
      </c>
      <c r="G255" s="47"/>
      <c r="H255" s="49" t="s">
        <v>254</v>
      </c>
      <c r="I255" s="19">
        <f>I256+I260+I262+I258</f>
        <v>741273.20000000007</v>
      </c>
      <c r="J255" s="19">
        <f>J256+J260+J262+J258</f>
        <v>747012.30000000005</v>
      </c>
      <c r="K255" s="19">
        <f>K256+K260+K262+K258</f>
        <v>747012.30000000005</v>
      </c>
      <c r="L255" s="19">
        <f>L256+L260+L262+L258</f>
        <v>15552.699999999999</v>
      </c>
      <c r="M255" s="19">
        <f>M256+M260+M262+M258</f>
        <v>15602.299999999999</v>
      </c>
      <c r="N255" s="19">
        <f>N256+N260+N262+N258</f>
        <v>15602.299999999999</v>
      </c>
      <c r="O255" s="19">
        <f>O256+O260+O262+O258</f>
        <v>11411.299999999999</v>
      </c>
      <c r="P255" s="19">
        <f>P256+P260+P262+P258</f>
        <v>70932.932000000001</v>
      </c>
      <c r="Q255" s="19">
        <f>Q256+Q260+Q262+Q258</f>
        <v>0</v>
      </c>
      <c r="R255" s="19">
        <f>R256+R260+R262+R258</f>
        <v>0</v>
      </c>
      <c r="S255" s="19">
        <f>S256+S260+S262+S258</f>
        <v>5927.3999999999996</v>
      </c>
      <c r="T255" s="19">
        <f t="shared" si="639"/>
        <v>845097.53200000012</v>
      </c>
      <c r="U255" s="19">
        <f t="shared" si="573"/>
        <v>762614.60000000009</v>
      </c>
      <c r="V255" s="19">
        <f t="shared" si="574"/>
        <v>762614.60000000009</v>
      </c>
      <c r="W255" s="19">
        <f>W256+W260+W262+W258</f>
        <v>5927.3999999999996</v>
      </c>
      <c r="X255" s="19">
        <f>X256+X260+X262+X258</f>
        <v>0</v>
      </c>
      <c r="Y255" s="19">
        <f>Y256+Y260+Y262+Y258</f>
        <v>0</v>
      </c>
      <c r="Z255" s="19">
        <f>Z256+Z260+Z262+Z258</f>
        <v>0</v>
      </c>
      <c r="AA255" s="19">
        <f>AA256+AA260+AA262+AA258</f>
        <v>0</v>
      </c>
      <c r="AB255" s="19">
        <f>AB256+AB260+AB262+AB258</f>
        <v>0</v>
      </c>
      <c r="AC255" s="19">
        <f>AC256+AC260+AC262+AC258</f>
        <v>0</v>
      </c>
      <c r="AD255" s="19">
        <f>AD256+AD260+AD262+AD258</f>
        <v>0</v>
      </c>
      <c r="AE255" s="19">
        <f>AE256+AE260+AE262+AE258</f>
        <v>0</v>
      </c>
      <c r="AF255" s="50">
        <f>AF256+AF260+AF262+AF258</f>
        <v>845675.94180000003</v>
      </c>
      <c r="AG255" s="50">
        <f>AG256+AG260+AG262+AG258</f>
        <v>0</v>
      </c>
      <c r="AH255" s="50">
        <f>AH256+AH260+AH262+AH258</f>
        <v>0</v>
      </c>
      <c r="AI255" s="50">
        <f>AI256+AI260+AI262+AI258</f>
        <v>0</v>
      </c>
      <c r="AJ255" s="50">
        <f>AJ256+AJ260+AJ262+AJ258</f>
        <v>0</v>
      </c>
      <c r="AK255" s="50">
        <f>AK256+AK260+AK262+AK258</f>
        <v>0</v>
      </c>
      <c r="AL255" s="50">
        <f>AL256+AL260+AL262+AL258</f>
        <v>845675.94180000003</v>
      </c>
      <c r="AM255" s="50">
        <f>AM256+AM260+AM262+AM258</f>
        <v>0</v>
      </c>
      <c r="AN255" s="50">
        <f>AN256+AN260+AN262+AN258</f>
        <v>0</v>
      </c>
      <c r="AO255" s="51">
        <f>AO256+AO260+AO262+AO258</f>
        <v>609431.18547000003</v>
      </c>
      <c r="AP255" s="51">
        <f>AP256+AP260+AP262+AP258</f>
        <v>833686.23199999996</v>
      </c>
      <c r="AQ255" s="51">
        <f>AQ256+AQ260+AQ262+AQ258</f>
        <v>11411.299999999999</v>
      </c>
      <c r="AR255" s="51">
        <f>AR256+AR260+AR262+AR258</f>
        <v>0</v>
      </c>
      <c r="AS255" s="51">
        <f>AS256+AS260+AS262+AS258</f>
        <v>0</v>
      </c>
      <c r="AT255" s="51">
        <f>AT256+AT260+AT262+AT258</f>
        <v>0</v>
      </c>
      <c r="AU255" s="51">
        <f t="shared" si="575"/>
        <v>845097.53200000001</v>
      </c>
      <c r="AV255" s="51">
        <f t="shared" si="576"/>
        <v>1.1641532182693481e-10</v>
      </c>
      <c r="AW255" s="51">
        <f t="shared" si="577"/>
        <v>851024.93200000015</v>
      </c>
      <c r="AX255" s="51">
        <f t="shared" si="578"/>
        <v>762614.60000000009</v>
      </c>
      <c r="AY255" s="51">
        <f t="shared" si="579"/>
        <v>762614.60000000009</v>
      </c>
      <c r="AZ255" s="51">
        <f>AZ256+AZ260+AZ262+AZ258</f>
        <v>0</v>
      </c>
      <c r="BA255" s="52">
        <f t="shared" si="580"/>
        <v>100</v>
      </c>
      <c r="BB255" s="25"/>
    </row>
    <row r="256" ht="47.25">
      <c r="B256" s="47" t="s">
        <v>243</v>
      </c>
      <c r="C256" s="47" t="s">
        <v>193</v>
      </c>
      <c r="D256" s="47" t="s">
        <v>98</v>
      </c>
      <c r="E256" s="48" t="str">
        <f t="shared" si="572"/>
        <v>0703</v>
      </c>
      <c r="F256" s="47" t="s">
        <v>255</v>
      </c>
      <c r="G256" s="47"/>
      <c r="H256" s="49" t="s">
        <v>75</v>
      </c>
      <c r="I256" s="19">
        <f>I257</f>
        <v>710071.40000000002</v>
      </c>
      <c r="J256" s="19">
        <f>J257</f>
        <v>723261.80000000005</v>
      </c>
      <c r="K256" s="19">
        <f>K257</f>
        <v>723261.80000000005</v>
      </c>
      <c r="L256" s="19">
        <f>L257</f>
        <v>15218.299999999999</v>
      </c>
      <c r="M256" s="19">
        <f>M257</f>
        <v>15334.9</v>
      </c>
      <c r="N256" s="19">
        <f>N257</f>
        <v>15334.9</v>
      </c>
      <c r="O256" s="19">
        <f>O257</f>
        <v>0</v>
      </c>
      <c r="P256" s="19">
        <f>P257</f>
        <v>68919.872000000003</v>
      </c>
      <c r="Q256" s="19">
        <f>Q257</f>
        <v>0</v>
      </c>
      <c r="R256" s="19">
        <f>R257</f>
        <v>0</v>
      </c>
      <c r="S256" s="19">
        <f>S257</f>
        <v>0</v>
      </c>
      <c r="T256" s="19">
        <f t="shared" si="639"/>
        <v>794209.57200000004</v>
      </c>
      <c r="U256" s="19">
        <f t="shared" si="573"/>
        <v>738596.70000000007</v>
      </c>
      <c r="V256" s="19">
        <f t="shared" si="574"/>
        <v>738596.70000000007</v>
      </c>
      <c r="W256" s="19">
        <f>W257</f>
        <v>0</v>
      </c>
      <c r="X256" s="19">
        <f>X257</f>
        <v>0</v>
      </c>
      <c r="Y256" s="19">
        <f>Y257</f>
        <v>0</v>
      </c>
      <c r="Z256" s="19">
        <f>Z257</f>
        <v>0</v>
      </c>
      <c r="AA256" s="19">
        <f>AA257</f>
        <v>0</v>
      </c>
      <c r="AB256" s="19">
        <f>AB257</f>
        <v>0</v>
      </c>
      <c r="AC256" s="19">
        <f>AC257</f>
        <v>0</v>
      </c>
      <c r="AD256" s="19">
        <f>AD257</f>
        <v>0</v>
      </c>
      <c r="AE256" s="19">
        <f>AE257</f>
        <v>0</v>
      </c>
      <c r="AF256" s="50">
        <f>AF257</f>
        <v>794209.57200000004</v>
      </c>
      <c r="AG256" s="50">
        <f>AG257</f>
        <v>0</v>
      </c>
      <c r="AH256" s="50">
        <f>AH257</f>
        <v>0</v>
      </c>
      <c r="AI256" s="50">
        <f>AI257</f>
        <v>0</v>
      </c>
      <c r="AJ256" s="50">
        <f>AJ257</f>
        <v>0</v>
      </c>
      <c r="AK256" s="50">
        <f>AK257</f>
        <v>0</v>
      </c>
      <c r="AL256" s="50">
        <f>AL257</f>
        <v>794209.57200000004</v>
      </c>
      <c r="AM256" s="50">
        <f>AM257</f>
        <v>0</v>
      </c>
      <c r="AN256" s="50">
        <f>AN257</f>
        <v>0</v>
      </c>
      <c r="AO256" s="15">
        <f>AO257</f>
        <v>581087.81082000001</v>
      </c>
      <c r="AP256" s="51">
        <f>AP257</f>
        <v>794209.57200000004</v>
      </c>
      <c r="AQ256" s="51">
        <f>AQ257</f>
        <v>0</v>
      </c>
      <c r="AR256" s="51">
        <f>AR257</f>
        <v>0</v>
      </c>
      <c r="AS256" s="51">
        <f>AS257</f>
        <v>0</v>
      </c>
      <c r="AT256" s="51">
        <f>AT257</f>
        <v>0</v>
      </c>
      <c r="AU256" s="51">
        <f t="shared" si="575"/>
        <v>794209.57200000004</v>
      </c>
      <c r="AV256" s="51">
        <f t="shared" si="576"/>
        <v>0</v>
      </c>
      <c r="AW256" s="51">
        <f t="shared" si="577"/>
        <v>794209.57200000004</v>
      </c>
      <c r="AX256" s="51">
        <f t="shared" si="578"/>
        <v>738596.70000000007</v>
      </c>
      <c r="AY256" s="51">
        <f t="shared" si="579"/>
        <v>738596.70000000007</v>
      </c>
      <c r="AZ256" s="51">
        <f>AZ257</f>
        <v>0</v>
      </c>
      <c r="BA256" s="52">
        <f t="shared" si="580"/>
        <v>100</v>
      </c>
      <c r="BB256" s="25"/>
    </row>
    <row r="257" ht="31.5">
      <c r="B257" s="47" t="s">
        <v>243</v>
      </c>
      <c r="C257" s="47" t="s">
        <v>193</v>
      </c>
      <c r="D257" s="47" t="s">
        <v>98</v>
      </c>
      <c r="E257" s="48" t="str">
        <f t="shared" si="572"/>
        <v>0703</v>
      </c>
      <c r="F257" s="47" t="s">
        <v>255</v>
      </c>
      <c r="G257" s="47" t="s">
        <v>154</v>
      </c>
      <c r="H257" s="49" t="s">
        <v>155</v>
      </c>
      <c r="I257" s="19">
        <v>710071.40000000002</v>
      </c>
      <c r="J257" s="19">
        <v>723261.80000000005</v>
      </c>
      <c r="K257" s="19">
        <v>723261.80000000005</v>
      </c>
      <c r="L257" s="19">
        <v>15218.299999999999</v>
      </c>
      <c r="M257" s="19">
        <v>15334.9</v>
      </c>
      <c r="N257" s="19">
        <v>15334.9</v>
      </c>
      <c r="O257" s="19">
        <v>0</v>
      </c>
      <c r="P257" s="19">
        <f>59982.9+8936.972</f>
        <v>68919.872000000003</v>
      </c>
      <c r="Q257" s="19">
        <v>0</v>
      </c>
      <c r="R257" s="19">
        <v>0</v>
      </c>
      <c r="S257" s="19"/>
      <c r="T257" s="19">
        <f t="shared" si="639"/>
        <v>794209.57200000004</v>
      </c>
      <c r="U257" s="19">
        <f t="shared" si="573"/>
        <v>738596.70000000007</v>
      </c>
      <c r="V257" s="19">
        <f t="shared" si="574"/>
        <v>738596.70000000007</v>
      </c>
      <c r="W257" s="19"/>
      <c r="X257" s="19"/>
      <c r="Y257" s="19"/>
      <c r="Z257" s="19"/>
      <c r="AA257" s="19"/>
      <c r="AB257" s="19"/>
      <c r="AC257" s="19"/>
      <c r="AD257" s="19"/>
      <c r="AE257" s="19"/>
      <c r="AF257" s="50">
        <v>794209.57200000004</v>
      </c>
      <c r="AG257" s="50"/>
      <c r="AH257" s="50">
        <v>0</v>
      </c>
      <c r="AI257" s="50">
        <v>0</v>
      </c>
      <c r="AJ257" s="50">
        <v>0</v>
      </c>
      <c r="AK257" s="50">
        <v>0</v>
      </c>
      <c r="AL257" s="50">
        <v>794209.57200000004</v>
      </c>
      <c r="AM257" s="50">
        <v>0</v>
      </c>
      <c r="AN257" s="50">
        <v>0</v>
      </c>
      <c r="AO257" s="51">
        <v>581087.81082000001</v>
      </c>
      <c r="AP257" s="51">
        <v>794209.57200000004</v>
      </c>
      <c r="AQ257" s="51">
        <v>0</v>
      </c>
      <c r="AR257" s="51">
        <v>0</v>
      </c>
      <c r="AS257" s="51">
        <v>0</v>
      </c>
      <c r="AT257" s="51">
        <v>0</v>
      </c>
      <c r="AU257" s="51">
        <f t="shared" si="575"/>
        <v>794209.57200000004</v>
      </c>
      <c r="AV257" s="51">
        <f t="shared" si="576"/>
        <v>0</v>
      </c>
      <c r="AW257" s="51">
        <f t="shared" si="577"/>
        <v>794209.57200000004</v>
      </c>
      <c r="AX257" s="51">
        <f t="shared" si="578"/>
        <v>738596.70000000007</v>
      </c>
      <c r="AY257" s="51">
        <f t="shared" si="579"/>
        <v>738596.70000000007</v>
      </c>
      <c r="AZ257" s="51"/>
      <c r="BA257" s="52">
        <f t="shared" si="580"/>
        <v>100</v>
      </c>
      <c r="BB257" s="53"/>
    </row>
    <row r="258" ht="31.5">
      <c r="B258" s="47" t="s">
        <v>243</v>
      </c>
      <c r="C258" s="47" t="s">
        <v>193</v>
      </c>
      <c r="D258" s="47" t="s">
        <v>98</v>
      </c>
      <c r="E258" s="48" t="str">
        <f t="shared" si="572"/>
        <v>0703</v>
      </c>
      <c r="F258" s="47" t="s">
        <v>256</v>
      </c>
      <c r="G258" s="47"/>
      <c r="H258" s="49" t="s">
        <v>257</v>
      </c>
      <c r="I258" s="19">
        <f>I259</f>
        <v>2560</v>
      </c>
      <c r="J258" s="19">
        <f>J259</f>
        <v>2560</v>
      </c>
      <c r="K258" s="19">
        <f>K259</f>
        <v>2560</v>
      </c>
      <c r="L258" s="19">
        <f>L259</f>
        <v>0</v>
      </c>
      <c r="M258" s="19">
        <f>M259</f>
        <v>0</v>
      </c>
      <c r="N258" s="19">
        <f>N259</f>
        <v>0</v>
      </c>
      <c r="O258" s="19">
        <f>O259</f>
        <v>0</v>
      </c>
      <c r="P258" s="19">
        <f>P259</f>
        <v>0</v>
      </c>
      <c r="Q258" s="19">
        <f>Q259</f>
        <v>0</v>
      </c>
      <c r="R258" s="19">
        <f>R259</f>
        <v>0</v>
      </c>
      <c r="S258" s="19">
        <f>S259</f>
        <v>0</v>
      </c>
      <c r="T258" s="19">
        <f t="shared" si="639"/>
        <v>2560</v>
      </c>
      <c r="U258" s="19">
        <f t="shared" si="573"/>
        <v>2560</v>
      </c>
      <c r="V258" s="19">
        <f t="shared" si="574"/>
        <v>2560</v>
      </c>
      <c r="W258" s="19">
        <f>W259</f>
        <v>0</v>
      </c>
      <c r="X258" s="19">
        <f>X259</f>
        <v>0</v>
      </c>
      <c r="Y258" s="19">
        <f>Y259</f>
        <v>0</v>
      </c>
      <c r="Z258" s="19">
        <f>Z259</f>
        <v>0</v>
      </c>
      <c r="AA258" s="19">
        <f>AA259</f>
        <v>0</v>
      </c>
      <c r="AB258" s="19">
        <f>AB259</f>
        <v>0</v>
      </c>
      <c r="AC258" s="19">
        <f>AC259</f>
        <v>0</v>
      </c>
      <c r="AD258" s="19">
        <f>AD259</f>
        <v>0</v>
      </c>
      <c r="AE258" s="19">
        <f>AE259</f>
        <v>0</v>
      </c>
      <c r="AF258" s="50">
        <f>AF259</f>
        <v>2560</v>
      </c>
      <c r="AG258" s="50">
        <f>AG259</f>
        <v>0</v>
      </c>
      <c r="AH258" s="50">
        <f>AH259</f>
        <v>0</v>
      </c>
      <c r="AI258" s="50">
        <f>AI259</f>
        <v>0</v>
      </c>
      <c r="AJ258" s="50">
        <f>AJ259</f>
        <v>0</v>
      </c>
      <c r="AK258" s="50">
        <f>AK259</f>
        <v>0</v>
      </c>
      <c r="AL258" s="50">
        <f>AL259</f>
        <v>2560</v>
      </c>
      <c r="AM258" s="50">
        <f>AM259</f>
        <v>0</v>
      </c>
      <c r="AN258" s="50">
        <f>AN259</f>
        <v>0</v>
      </c>
      <c r="AO258" s="15">
        <f>AO259</f>
        <v>2560</v>
      </c>
      <c r="AP258" s="51">
        <f>AP259</f>
        <v>2560</v>
      </c>
      <c r="AQ258" s="51">
        <f>AQ259</f>
        <v>0</v>
      </c>
      <c r="AR258" s="51">
        <f>AR259</f>
        <v>0</v>
      </c>
      <c r="AS258" s="51">
        <f>AS259</f>
        <v>0</v>
      </c>
      <c r="AT258" s="51">
        <f>AT259</f>
        <v>0</v>
      </c>
      <c r="AU258" s="51">
        <f t="shared" si="575"/>
        <v>2560</v>
      </c>
      <c r="AV258" s="51">
        <f t="shared" si="576"/>
        <v>0</v>
      </c>
      <c r="AW258" s="51">
        <f t="shared" si="577"/>
        <v>2560</v>
      </c>
      <c r="AX258" s="51">
        <f t="shared" si="578"/>
        <v>2560</v>
      </c>
      <c r="AY258" s="51">
        <f t="shared" si="579"/>
        <v>2560</v>
      </c>
      <c r="AZ258" s="51">
        <f>AZ259</f>
        <v>0</v>
      </c>
      <c r="BA258" s="52">
        <f t="shared" si="580"/>
        <v>100</v>
      </c>
      <c r="BB258" s="25"/>
    </row>
    <row r="259" ht="31.5">
      <c r="B259" s="47" t="s">
        <v>243</v>
      </c>
      <c r="C259" s="47" t="s">
        <v>193</v>
      </c>
      <c r="D259" s="47" t="s">
        <v>98</v>
      </c>
      <c r="E259" s="48" t="str">
        <f t="shared" si="572"/>
        <v>0703</v>
      </c>
      <c r="F259" s="47" t="s">
        <v>256</v>
      </c>
      <c r="G259" s="47" t="s">
        <v>154</v>
      </c>
      <c r="H259" s="49" t="s">
        <v>155</v>
      </c>
      <c r="I259" s="19">
        <v>2560</v>
      </c>
      <c r="J259" s="19">
        <v>2560</v>
      </c>
      <c r="K259" s="19">
        <v>2560</v>
      </c>
      <c r="L259" s="19"/>
      <c r="M259" s="19"/>
      <c r="N259" s="19"/>
      <c r="O259" s="19">
        <v>0</v>
      </c>
      <c r="P259" s="19">
        <v>0</v>
      </c>
      <c r="Q259" s="19">
        <v>0</v>
      </c>
      <c r="R259" s="19">
        <v>0</v>
      </c>
      <c r="S259" s="19"/>
      <c r="T259" s="19">
        <f t="shared" si="639"/>
        <v>2560</v>
      </c>
      <c r="U259" s="19">
        <f t="shared" si="573"/>
        <v>2560</v>
      </c>
      <c r="V259" s="19">
        <f t="shared" si="574"/>
        <v>2560</v>
      </c>
      <c r="W259" s="19"/>
      <c r="X259" s="19"/>
      <c r="Y259" s="19"/>
      <c r="Z259" s="19"/>
      <c r="AA259" s="19"/>
      <c r="AB259" s="19"/>
      <c r="AC259" s="19"/>
      <c r="AD259" s="19"/>
      <c r="AE259" s="19"/>
      <c r="AF259" s="50">
        <v>2560</v>
      </c>
      <c r="AG259" s="50"/>
      <c r="AH259" s="50">
        <v>0</v>
      </c>
      <c r="AI259" s="50">
        <v>0</v>
      </c>
      <c r="AJ259" s="50">
        <v>0</v>
      </c>
      <c r="AK259" s="50">
        <v>0</v>
      </c>
      <c r="AL259" s="50">
        <v>2560</v>
      </c>
      <c r="AM259" s="50">
        <v>0</v>
      </c>
      <c r="AN259" s="50">
        <v>0</v>
      </c>
      <c r="AO259" s="51">
        <v>2560</v>
      </c>
      <c r="AP259" s="51">
        <v>2560</v>
      </c>
      <c r="AQ259" s="51">
        <v>0</v>
      </c>
      <c r="AR259" s="51">
        <v>0</v>
      </c>
      <c r="AS259" s="51">
        <v>0</v>
      </c>
      <c r="AT259" s="51">
        <v>0</v>
      </c>
      <c r="AU259" s="51">
        <f t="shared" si="575"/>
        <v>2560</v>
      </c>
      <c r="AV259" s="51">
        <f t="shared" si="576"/>
        <v>0</v>
      </c>
      <c r="AW259" s="51">
        <f t="shared" si="577"/>
        <v>2560</v>
      </c>
      <c r="AX259" s="51">
        <f t="shared" si="578"/>
        <v>2560</v>
      </c>
      <c r="AY259" s="51">
        <f t="shared" si="579"/>
        <v>2560</v>
      </c>
      <c r="AZ259" s="51"/>
      <c r="BA259" s="52">
        <f t="shared" si="580"/>
        <v>100</v>
      </c>
      <c r="BB259" s="53"/>
    </row>
    <row r="260">
      <c r="B260" s="47" t="s">
        <v>243</v>
      </c>
      <c r="C260" s="47" t="s">
        <v>193</v>
      </c>
      <c r="D260" s="47" t="s">
        <v>98</v>
      </c>
      <c r="E260" s="48" t="str">
        <f t="shared" si="572"/>
        <v>0703</v>
      </c>
      <c r="F260" s="47" t="s">
        <v>258</v>
      </c>
      <c r="G260" s="47"/>
      <c r="H260" s="49" t="s">
        <v>259</v>
      </c>
      <c r="I260" s="19">
        <f>I261</f>
        <v>7451.3000000000002</v>
      </c>
      <c r="J260" s="19">
        <f>J261</f>
        <v>0</v>
      </c>
      <c r="K260" s="19">
        <f>K261</f>
        <v>0</v>
      </c>
      <c r="L260" s="19">
        <f>L261</f>
        <v>67</v>
      </c>
      <c r="M260" s="19">
        <f>M261</f>
        <v>0</v>
      </c>
      <c r="N260" s="19">
        <f>N261</f>
        <v>0</v>
      </c>
      <c r="O260" s="19">
        <f>O261</f>
        <v>11411.299999999999</v>
      </c>
      <c r="P260" s="19">
        <f>P261</f>
        <v>451.64999999999998</v>
      </c>
      <c r="Q260" s="19">
        <f>Q261</f>
        <v>0</v>
      </c>
      <c r="R260" s="19">
        <f>R261</f>
        <v>0</v>
      </c>
      <c r="S260" s="19">
        <f>S261</f>
        <v>5050.5</v>
      </c>
      <c r="T260" s="19">
        <f t="shared" si="639"/>
        <v>24431.75</v>
      </c>
      <c r="U260" s="19">
        <f t="shared" si="573"/>
        <v>0</v>
      </c>
      <c r="V260" s="19">
        <f t="shared" si="574"/>
        <v>0</v>
      </c>
      <c r="W260" s="19">
        <f>W261</f>
        <v>5050.5</v>
      </c>
      <c r="X260" s="19">
        <f>X261</f>
        <v>0</v>
      </c>
      <c r="Y260" s="19">
        <f>Y261</f>
        <v>0</v>
      </c>
      <c r="Z260" s="19">
        <f>Z261</f>
        <v>0</v>
      </c>
      <c r="AA260" s="19">
        <f>AA261</f>
        <v>0</v>
      </c>
      <c r="AB260" s="19">
        <f>AB261</f>
        <v>0</v>
      </c>
      <c r="AC260" s="19">
        <f>AC261</f>
        <v>0</v>
      </c>
      <c r="AD260" s="19">
        <f>AD261</f>
        <v>0</v>
      </c>
      <c r="AE260" s="19"/>
      <c r="AF260" s="50">
        <f>AF261</f>
        <v>26260.159800000001</v>
      </c>
      <c r="AG260" s="50">
        <f>AG261</f>
        <v>0</v>
      </c>
      <c r="AH260" s="50">
        <f>AH261</f>
        <v>0</v>
      </c>
      <c r="AI260" s="50">
        <f>AI261</f>
        <v>0</v>
      </c>
      <c r="AJ260" s="50">
        <f>AJ261</f>
        <v>0</v>
      </c>
      <c r="AK260" s="50">
        <f>AK261</f>
        <v>0</v>
      </c>
      <c r="AL260" s="50">
        <f>AL261</f>
        <v>26260.159800000001</v>
      </c>
      <c r="AM260" s="50">
        <f>AM261</f>
        <v>0</v>
      </c>
      <c r="AN260" s="50">
        <f>AN261</f>
        <v>0</v>
      </c>
      <c r="AO260" s="15">
        <f>AO261</f>
        <v>8559.0761399999992</v>
      </c>
      <c r="AP260" s="51">
        <f>AP261</f>
        <v>13020.450000000001</v>
      </c>
      <c r="AQ260" s="51">
        <f>AQ261</f>
        <v>11411.299999999999</v>
      </c>
      <c r="AR260" s="51">
        <f>AR261</f>
        <v>0</v>
      </c>
      <c r="AS260" s="51">
        <f>AS261</f>
        <v>0</v>
      </c>
      <c r="AT260" s="51">
        <f>AT261</f>
        <v>0</v>
      </c>
      <c r="AU260" s="51">
        <f t="shared" si="575"/>
        <v>24431.75</v>
      </c>
      <c r="AV260" s="51">
        <f t="shared" si="576"/>
        <v>0</v>
      </c>
      <c r="AW260" s="51">
        <f t="shared" si="577"/>
        <v>29482.25</v>
      </c>
      <c r="AX260" s="51">
        <f t="shared" si="578"/>
        <v>0</v>
      </c>
      <c r="AY260" s="51">
        <f t="shared" si="579"/>
        <v>0</v>
      </c>
      <c r="AZ260" s="51">
        <f>AZ261</f>
        <v>0</v>
      </c>
      <c r="BA260" s="52">
        <f t="shared" si="580"/>
        <v>100</v>
      </c>
      <c r="BB260" s="25"/>
    </row>
    <row r="261" ht="31.5">
      <c r="B261" s="47" t="s">
        <v>243</v>
      </c>
      <c r="C261" s="47" t="s">
        <v>193</v>
      </c>
      <c r="D261" s="47" t="s">
        <v>98</v>
      </c>
      <c r="E261" s="48" t="str">
        <f t="shared" si="572"/>
        <v>0703</v>
      </c>
      <c r="F261" s="47" t="s">
        <v>258</v>
      </c>
      <c r="G261" s="47" t="s">
        <v>154</v>
      </c>
      <c r="H261" s="49" t="s">
        <v>155</v>
      </c>
      <c r="I261" s="19">
        <v>7451.3000000000002</v>
      </c>
      <c r="J261" s="19">
        <v>0</v>
      </c>
      <c r="K261" s="19">
        <v>0</v>
      </c>
      <c r="L261" s="19">
        <v>67</v>
      </c>
      <c r="M261" s="19"/>
      <c r="N261" s="19"/>
      <c r="O261" s="19">
        <v>11411.299999999999</v>
      </c>
      <c r="P261" s="19">
        <v>451.64999999999998</v>
      </c>
      <c r="Q261" s="19">
        <v>0</v>
      </c>
      <c r="R261" s="19">
        <v>0</v>
      </c>
      <c r="S261" s="19">
        <v>5050.5</v>
      </c>
      <c r="T261" s="19">
        <f t="shared" si="639"/>
        <v>24431.75</v>
      </c>
      <c r="U261" s="19">
        <f t="shared" si="573"/>
        <v>0</v>
      </c>
      <c r="V261" s="19">
        <f t="shared" si="574"/>
        <v>0</v>
      </c>
      <c r="W261" s="19">
        <v>5050.5</v>
      </c>
      <c r="X261" s="19"/>
      <c r="Y261" s="19"/>
      <c r="Z261" s="19"/>
      <c r="AA261" s="19"/>
      <c r="AB261" s="19"/>
      <c r="AC261" s="19"/>
      <c r="AD261" s="19"/>
      <c r="AE261" s="19"/>
      <c r="AF261" s="50">
        <v>26260.159800000001</v>
      </c>
      <c r="AG261" s="50"/>
      <c r="AH261" s="50">
        <v>0</v>
      </c>
      <c r="AI261" s="50">
        <v>0</v>
      </c>
      <c r="AJ261" s="50">
        <v>0</v>
      </c>
      <c r="AK261" s="50">
        <v>0</v>
      </c>
      <c r="AL261" s="50">
        <v>26260.159800000001</v>
      </c>
      <c r="AM261" s="50">
        <v>0</v>
      </c>
      <c r="AN261" s="50">
        <v>0</v>
      </c>
      <c r="AO261" s="51">
        <v>8559.0761399999992</v>
      </c>
      <c r="AP261" s="51">
        <v>13020.450000000001</v>
      </c>
      <c r="AQ261" s="51">
        <v>11411.299999999999</v>
      </c>
      <c r="AR261" s="51">
        <v>0</v>
      </c>
      <c r="AS261" s="51">
        <v>0</v>
      </c>
      <c r="AT261" s="51">
        <v>0</v>
      </c>
      <c r="AU261" s="51">
        <f t="shared" si="575"/>
        <v>24431.75</v>
      </c>
      <c r="AV261" s="51">
        <f t="shared" si="576"/>
        <v>0</v>
      </c>
      <c r="AW261" s="51">
        <f t="shared" si="577"/>
        <v>29482.25</v>
      </c>
      <c r="AX261" s="51">
        <f t="shared" si="578"/>
        <v>0</v>
      </c>
      <c r="AY261" s="51">
        <f t="shared" si="579"/>
        <v>0</v>
      </c>
      <c r="AZ261" s="51"/>
      <c r="BA261" s="52">
        <f t="shared" si="580"/>
        <v>100</v>
      </c>
      <c r="BB261" s="53"/>
    </row>
    <row r="262" ht="63">
      <c r="B262" s="47" t="s">
        <v>243</v>
      </c>
      <c r="C262" s="47" t="s">
        <v>193</v>
      </c>
      <c r="D262" s="47" t="s">
        <v>98</v>
      </c>
      <c r="E262" s="48" t="str">
        <f t="shared" si="572"/>
        <v>0703</v>
      </c>
      <c r="F262" s="47" t="s">
        <v>260</v>
      </c>
      <c r="G262" s="47"/>
      <c r="H262" s="49" t="s">
        <v>261</v>
      </c>
      <c r="I262" s="19">
        <f>I263</f>
        <v>21190.5</v>
      </c>
      <c r="J262" s="19">
        <f>J263</f>
        <v>21190.5</v>
      </c>
      <c r="K262" s="19">
        <f>K263</f>
        <v>21190.5</v>
      </c>
      <c r="L262" s="19">
        <f>L263</f>
        <v>267.39999999999998</v>
      </c>
      <c r="M262" s="19">
        <f>M263</f>
        <v>267.39999999999998</v>
      </c>
      <c r="N262" s="19">
        <f>N263</f>
        <v>267.39999999999998</v>
      </c>
      <c r="O262" s="19">
        <f>O263</f>
        <v>0</v>
      </c>
      <c r="P262" s="19">
        <f>P263</f>
        <v>1561.4100000000001</v>
      </c>
      <c r="Q262" s="19">
        <f>Q263</f>
        <v>0</v>
      </c>
      <c r="R262" s="19">
        <f>R263</f>
        <v>0</v>
      </c>
      <c r="S262" s="19">
        <f>S263</f>
        <v>876.89999999999998</v>
      </c>
      <c r="T262" s="19">
        <f t="shared" si="639"/>
        <v>23896.210000000003</v>
      </c>
      <c r="U262" s="19">
        <f t="shared" si="573"/>
        <v>21457.900000000001</v>
      </c>
      <c r="V262" s="19">
        <f t="shared" si="574"/>
        <v>21457.900000000001</v>
      </c>
      <c r="W262" s="19">
        <f>W263</f>
        <v>876.89999999999998</v>
      </c>
      <c r="X262" s="19">
        <f>X263</f>
        <v>0</v>
      </c>
      <c r="Y262" s="19">
        <f>Y263</f>
        <v>0</v>
      </c>
      <c r="Z262" s="19">
        <f>Z263</f>
        <v>0</v>
      </c>
      <c r="AA262" s="19">
        <f>AA263</f>
        <v>0</v>
      </c>
      <c r="AB262" s="19">
        <f>AB263</f>
        <v>0</v>
      </c>
      <c r="AC262" s="19">
        <f>AC263</f>
        <v>0</v>
      </c>
      <c r="AD262" s="19">
        <f>AD263</f>
        <v>0</v>
      </c>
      <c r="AE262" s="19"/>
      <c r="AF262" s="50">
        <f>AF263</f>
        <v>22646.209999999999</v>
      </c>
      <c r="AG262" s="50">
        <f>AG263</f>
        <v>0</v>
      </c>
      <c r="AH262" s="50">
        <f>AH263</f>
        <v>0</v>
      </c>
      <c r="AI262" s="50">
        <f>AI263</f>
        <v>0</v>
      </c>
      <c r="AJ262" s="50">
        <f>AJ263</f>
        <v>0</v>
      </c>
      <c r="AK262" s="50">
        <f>AK263</f>
        <v>0</v>
      </c>
      <c r="AL262" s="50">
        <f>AL263</f>
        <v>22646.209999999999</v>
      </c>
      <c r="AM262" s="50">
        <f>AM263</f>
        <v>0</v>
      </c>
      <c r="AN262" s="50">
        <f>AN263</f>
        <v>0</v>
      </c>
      <c r="AO262" s="15">
        <f>AO263</f>
        <v>17224.298510000001</v>
      </c>
      <c r="AP262" s="51">
        <f>AP263</f>
        <v>23896.209999999999</v>
      </c>
      <c r="AQ262" s="51">
        <f>AQ263</f>
        <v>0</v>
      </c>
      <c r="AR262" s="51">
        <f>AR263</f>
        <v>0</v>
      </c>
      <c r="AS262" s="51">
        <f>AS263</f>
        <v>0</v>
      </c>
      <c r="AT262" s="51">
        <f>AT263</f>
        <v>0</v>
      </c>
      <c r="AU262" s="51">
        <f t="shared" si="575"/>
        <v>23896.209999999999</v>
      </c>
      <c r="AV262" s="51">
        <f t="shared" si="576"/>
        <v>3.637978807091713e-12</v>
      </c>
      <c r="AW262" s="51">
        <f t="shared" si="577"/>
        <v>24773.110000000004</v>
      </c>
      <c r="AX262" s="51">
        <f t="shared" si="578"/>
        <v>21457.900000000001</v>
      </c>
      <c r="AY262" s="51">
        <f t="shared" si="579"/>
        <v>21457.900000000001</v>
      </c>
      <c r="AZ262" s="51">
        <f>AZ263</f>
        <v>0</v>
      </c>
      <c r="BA262" s="52">
        <f t="shared" si="580"/>
        <v>100</v>
      </c>
      <c r="BB262" s="25"/>
    </row>
    <row r="263" ht="31.5">
      <c r="B263" s="47" t="s">
        <v>243</v>
      </c>
      <c r="C263" s="47" t="s">
        <v>193</v>
      </c>
      <c r="D263" s="47" t="s">
        <v>98</v>
      </c>
      <c r="E263" s="48" t="str">
        <f t="shared" si="572"/>
        <v>0703</v>
      </c>
      <c r="F263" s="47" t="s">
        <v>260</v>
      </c>
      <c r="G263" s="47" t="s">
        <v>154</v>
      </c>
      <c r="H263" s="49" t="s">
        <v>155</v>
      </c>
      <c r="I263" s="19">
        <v>21190.5</v>
      </c>
      <c r="J263" s="19">
        <v>21190.5</v>
      </c>
      <c r="K263" s="19">
        <v>21190.5</v>
      </c>
      <c r="L263" s="19">
        <v>267.39999999999998</v>
      </c>
      <c r="M263" s="19">
        <v>267.39999999999998</v>
      </c>
      <c r="N263" s="19">
        <v>267.39999999999998</v>
      </c>
      <c r="O263" s="19">
        <v>0</v>
      </c>
      <c r="P263" s="19">
        <v>1561.4100000000001</v>
      </c>
      <c r="Q263" s="19">
        <v>0</v>
      </c>
      <c r="R263" s="19">
        <v>0</v>
      </c>
      <c r="S263" s="19">
        <v>876.89999999999998</v>
      </c>
      <c r="T263" s="19">
        <f t="shared" si="639"/>
        <v>23896.210000000003</v>
      </c>
      <c r="U263" s="19">
        <f t="shared" si="573"/>
        <v>21457.900000000001</v>
      </c>
      <c r="V263" s="19">
        <f t="shared" si="574"/>
        <v>21457.900000000001</v>
      </c>
      <c r="W263" s="19">
        <v>876.89999999999998</v>
      </c>
      <c r="X263" s="19"/>
      <c r="Y263" s="19"/>
      <c r="Z263" s="19"/>
      <c r="AA263" s="19"/>
      <c r="AB263" s="19"/>
      <c r="AC263" s="19"/>
      <c r="AD263" s="19"/>
      <c r="AE263" s="19"/>
      <c r="AF263" s="50">
        <v>22646.209999999999</v>
      </c>
      <c r="AG263" s="50"/>
      <c r="AH263" s="50">
        <v>0</v>
      </c>
      <c r="AI263" s="50">
        <v>0</v>
      </c>
      <c r="AJ263" s="50">
        <v>0</v>
      </c>
      <c r="AK263" s="50">
        <v>0</v>
      </c>
      <c r="AL263" s="50">
        <v>22646.209999999999</v>
      </c>
      <c r="AM263" s="50">
        <v>0</v>
      </c>
      <c r="AN263" s="50">
        <v>0</v>
      </c>
      <c r="AO263" s="51">
        <v>17224.298510000001</v>
      </c>
      <c r="AP263" s="51">
        <v>23896.209999999999</v>
      </c>
      <c r="AQ263" s="51">
        <v>0</v>
      </c>
      <c r="AR263" s="51">
        <v>0</v>
      </c>
      <c r="AS263" s="51">
        <v>0</v>
      </c>
      <c r="AT263" s="51">
        <v>0</v>
      </c>
      <c r="AU263" s="51">
        <f t="shared" si="575"/>
        <v>23896.209999999999</v>
      </c>
      <c r="AV263" s="51">
        <f t="shared" si="576"/>
        <v>3.637978807091713e-12</v>
      </c>
      <c r="AW263" s="51">
        <f t="shared" si="577"/>
        <v>24773.110000000004</v>
      </c>
      <c r="AX263" s="51">
        <f t="shared" si="578"/>
        <v>21457.900000000001</v>
      </c>
      <c r="AY263" s="51">
        <f t="shared" si="579"/>
        <v>21457.900000000001</v>
      </c>
      <c r="AZ263" s="51"/>
      <c r="BA263" s="52">
        <f t="shared" si="580"/>
        <v>100</v>
      </c>
      <c r="BB263" s="53"/>
    </row>
    <row r="264" ht="47.25">
      <c r="B264" s="47" t="s">
        <v>243</v>
      </c>
      <c r="C264" s="47" t="s">
        <v>193</v>
      </c>
      <c r="D264" s="47" t="s">
        <v>98</v>
      </c>
      <c r="E264" s="48" t="str">
        <f t="shared" si="572"/>
        <v>0703</v>
      </c>
      <c r="F264" s="47" t="s">
        <v>262</v>
      </c>
      <c r="G264" s="47"/>
      <c r="H264" s="49" t="s">
        <v>263</v>
      </c>
      <c r="I264" s="19">
        <f t="shared" ref="I264:I267" si="640">I265</f>
        <v>3438.0999999999999</v>
      </c>
      <c r="J264" s="19">
        <f t="shared" ref="J264:J267" si="641">J265</f>
        <v>0</v>
      </c>
      <c r="K264" s="19">
        <f t="shared" ref="K264:K267" si="642">K265</f>
        <v>0</v>
      </c>
      <c r="L264" s="19">
        <f t="shared" ref="L264:L267" si="643">L265</f>
        <v>0</v>
      </c>
      <c r="M264" s="19">
        <f t="shared" ref="M264:M267" si="644">M265</f>
        <v>0</v>
      </c>
      <c r="N264" s="19">
        <f t="shared" ref="N264:N267" si="645">N265</f>
        <v>0</v>
      </c>
      <c r="O264" s="19">
        <f t="shared" ref="O264:O267" si="646">O265</f>
        <v>0</v>
      </c>
      <c r="P264" s="19">
        <f t="shared" ref="P264:P267" si="647">P265</f>
        <v>0</v>
      </c>
      <c r="Q264" s="19">
        <f t="shared" ref="Q264:Q267" si="648">Q265</f>
        <v>0</v>
      </c>
      <c r="R264" s="19">
        <f t="shared" ref="R264:R267" si="649">R265</f>
        <v>0</v>
      </c>
      <c r="S264" s="19">
        <f t="shared" ref="S264:S267" si="650">S265</f>
        <v>0</v>
      </c>
      <c r="T264" s="19">
        <f t="shared" si="639"/>
        <v>3438.0999999999999</v>
      </c>
      <c r="U264" s="19">
        <f t="shared" si="573"/>
        <v>0</v>
      </c>
      <c r="V264" s="19">
        <f t="shared" si="574"/>
        <v>0</v>
      </c>
      <c r="W264" s="19">
        <f t="shared" ref="W264:W267" si="651">W265</f>
        <v>0</v>
      </c>
      <c r="X264" s="19">
        <f t="shared" ref="X264:X267" si="652">X265</f>
        <v>0</v>
      </c>
      <c r="Y264" s="19">
        <f t="shared" ref="Y264:Y267" si="653">Y265</f>
        <v>0</v>
      </c>
      <c r="Z264" s="19">
        <f t="shared" ref="Z264:Z267" si="654">Z265</f>
        <v>0</v>
      </c>
      <c r="AA264" s="19">
        <f t="shared" ref="AA264:AA267" si="655">AA265</f>
        <v>0</v>
      </c>
      <c r="AB264" s="19">
        <f t="shared" ref="AB264:AB267" si="656">AB265</f>
        <v>0</v>
      </c>
      <c r="AC264" s="19">
        <f t="shared" ref="AC264:AC267" si="657">AC265</f>
        <v>0</v>
      </c>
      <c r="AD264" s="19">
        <f t="shared" ref="AD264:AD267" si="658">AD265</f>
        <v>0</v>
      </c>
      <c r="AE264" s="19">
        <f t="shared" ref="AE264:AE267" si="659">AE265</f>
        <v>0</v>
      </c>
      <c r="AF264" s="50">
        <f t="shared" ref="AF264:AF267" si="660">AF265</f>
        <v>3438.0999999999999</v>
      </c>
      <c r="AG264" s="50">
        <f t="shared" ref="AG264:AG267" si="661">AG265</f>
        <v>0</v>
      </c>
      <c r="AH264" s="50">
        <f t="shared" ref="AH264:AH267" si="662">AH265</f>
        <v>0</v>
      </c>
      <c r="AI264" s="50">
        <f t="shared" ref="AI264:AI267" si="663">AI265</f>
        <v>0</v>
      </c>
      <c r="AJ264" s="50">
        <f t="shared" ref="AJ264:AJ267" si="664">AJ265</f>
        <v>0</v>
      </c>
      <c r="AK264" s="50">
        <f t="shared" ref="AK264:AK267" si="665">AK265</f>
        <v>0</v>
      </c>
      <c r="AL264" s="50">
        <f t="shared" ref="AL264:AL267" si="666">AL265</f>
        <v>3438.09222</v>
      </c>
      <c r="AM264" s="50">
        <f t="shared" ref="AM264:AM267" si="667">AM265</f>
        <v>0</v>
      </c>
      <c r="AN264" s="50">
        <f t="shared" ref="AN264:AN267" si="668">AN265</f>
        <v>0</v>
      </c>
      <c r="AO264" s="15">
        <f t="shared" ref="AO264:AO267" si="669">AO265</f>
        <v>3438.09222</v>
      </c>
      <c r="AP264" s="51">
        <f t="shared" ref="AP264:AP267" si="670">AP265</f>
        <v>3438.0999999999999</v>
      </c>
      <c r="AQ264" s="51">
        <f t="shared" ref="AQ264:AQ267" si="671">AQ265</f>
        <v>0</v>
      </c>
      <c r="AR264" s="51">
        <f t="shared" ref="AR264:AR267" si="672">AR265</f>
        <v>0</v>
      </c>
      <c r="AS264" s="51">
        <f t="shared" ref="AS264:AS267" si="673">AS265</f>
        <v>0</v>
      </c>
      <c r="AT264" s="51">
        <f t="shared" ref="AT264:AT267" si="674">AT265</f>
        <v>0</v>
      </c>
      <c r="AU264" s="51">
        <f t="shared" si="575"/>
        <v>3438.0999999999999</v>
      </c>
      <c r="AV264" s="51">
        <f t="shared" si="576"/>
        <v>0</v>
      </c>
      <c r="AW264" s="51">
        <f t="shared" si="577"/>
        <v>3438.0999999999999</v>
      </c>
      <c r="AX264" s="51">
        <f t="shared" si="578"/>
        <v>0</v>
      </c>
      <c r="AY264" s="51">
        <f t="shared" si="579"/>
        <v>0</v>
      </c>
      <c r="AZ264" s="51">
        <f t="shared" ref="AZ264:AZ267" si="675">AZ265</f>
        <v>0</v>
      </c>
      <c r="BA264" s="52">
        <f t="shared" si="580"/>
        <v>99.99977371222478</v>
      </c>
      <c r="BB264" s="25"/>
    </row>
    <row r="265">
      <c r="B265" s="47" t="s">
        <v>243</v>
      </c>
      <c r="C265" s="47" t="s">
        <v>193</v>
      </c>
      <c r="D265" s="47" t="s">
        <v>98</v>
      </c>
      <c r="E265" s="48" t="str">
        <f t="shared" si="572"/>
        <v>0703</v>
      </c>
      <c r="F265" s="47" t="s">
        <v>264</v>
      </c>
      <c r="G265" s="47"/>
      <c r="H265" s="49" t="s">
        <v>53</v>
      </c>
      <c r="I265" s="19">
        <f t="shared" si="640"/>
        <v>3438.0999999999999</v>
      </c>
      <c r="J265" s="19">
        <f t="shared" si="641"/>
        <v>0</v>
      </c>
      <c r="K265" s="19">
        <f t="shared" si="642"/>
        <v>0</v>
      </c>
      <c r="L265" s="19">
        <f t="shared" si="643"/>
        <v>0</v>
      </c>
      <c r="M265" s="19">
        <f t="shared" si="644"/>
        <v>0</v>
      </c>
      <c r="N265" s="19">
        <f t="shared" si="645"/>
        <v>0</v>
      </c>
      <c r="O265" s="19">
        <f t="shared" si="646"/>
        <v>0</v>
      </c>
      <c r="P265" s="19">
        <f t="shared" si="647"/>
        <v>0</v>
      </c>
      <c r="Q265" s="19">
        <f t="shared" si="648"/>
        <v>0</v>
      </c>
      <c r="R265" s="19">
        <f t="shared" si="649"/>
        <v>0</v>
      </c>
      <c r="S265" s="19">
        <f t="shared" si="650"/>
        <v>0</v>
      </c>
      <c r="T265" s="19">
        <f t="shared" si="639"/>
        <v>3438.0999999999999</v>
      </c>
      <c r="U265" s="19">
        <f t="shared" si="573"/>
        <v>0</v>
      </c>
      <c r="V265" s="19">
        <f t="shared" si="574"/>
        <v>0</v>
      </c>
      <c r="W265" s="19">
        <f t="shared" si="651"/>
        <v>0</v>
      </c>
      <c r="X265" s="19">
        <f t="shared" si="652"/>
        <v>0</v>
      </c>
      <c r="Y265" s="19">
        <f t="shared" si="653"/>
        <v>0</v>
      </c>
      <c r="Z265" s="19">
        <f t="shared" si="654"/>
        <v>0</v>
      </c>
      <c r="AA265" s="19">
        <f t="shared" si="655"/>
        <v>0</v>
      </c>
      <c r="AB265" s="19">
        <f t="shared" si="656"/>
        <v>0</v>
      </c>
      <c r="AC265" s="19">
        <f t="shared" si="657"/>
        <v>0</v>
      </c>
      <c r="AD265" s="19">
        <f t="shared" si="658"/>
        <v>0</v>
      </c>
      <c r="AE265" s="19">
        <f t="shared" si="659"/>
        <v>0</v>
      </c>
      <c r="AF265" s="50">
        <f t="shared" si="660"/>
        <v>3438.0999999999999</v>
      </c>
      <c r="AG265" s="50">
        <f t="shared" si="661"/>
        <v>0</v>
      </c>
      <c r="AH265" s="50">
        <f t="shared" si="662"/>
        <v>0</v>
      </c>
      <c r="AI265" s="50">
        <f t="shared" si="663"/>
        <v>0</v>
      </c>
      <c r="AJ265" s="50">
        <f t="shared" si="664"/>
        <v>0</v>
      </c>
      <c r="AK265" s="50">
        <f t="shared" si="665"/>
        <v>0</v>
      </c>
      <c r="AL265" s="50">
        <f t="shared" si="666"/>
        <v>3438.09222</v>
      </c>
      <c r="AM265" s="50">
        <f t="shared" si="667"/>
        <v>0</v>
      </c>
      <c r="AN265" s="50">
        <f t="shared" si="668"/>
        <v>0</v>
      </c>
      <c r="AO265" s="51">
        <f t="shared" si="669"/>
        <v>3438.09222</v>
      </c>
      <c r="AP265" s="51">
        <f t="shared" si="670"/>
        <v>3438.0999999999999</v>
      </c>
      <c r="AQ265" s="51">
        <f t="shared" si="671"/>
        <v>0</v>
      </c>
      <c r="AR265" s="51">
        <f t="shared" si="672"/>
        <v>0</v>
      </c>
      <c r="AS265" s="51">
        <f t="shared" si="673"/>
        <v>0</v>
      </c>
      <c r="AT265" s="51">
        <f t="shared" si="674"/>
        <v>0</v>
      </c>
      <c r="AU265" s="51">
        <f t="shared" si="575"/>
        <v>3438.0999999999999</v>
      </c>
      <c r="AV265" s="51">
        <f t="shared" si="576"/>
        <v>0</v>
      </c>
      <c r="AW265" s="51">
        <f t="shared" si="577"/>
        <v>3438.0999999999999</v>
      </c>
      <c r="AX265" s="51">
        <f t="shared" si="578"/>
        <v>0</v>
      </c>
      <c r="AY265" s="51">
        <f t="shared" si="579"/>
        <v>0</v>
      </c>
      <c r="AZ265" s="51">
        <f t="shared" si="675"/>
        <v>0</v>
      </c>
      <c r="BA265" s="52">
        <f t="shared" si="580"/>
        <v>99.99977371222478</v>
      </c>
      <c r="BB265" s="25"/>
    </row>
    <row r="266" ht="47.25">
      <c r="B266" s="47" t="s">
        <v>243</v>
      </c>
      <c r="C266" s="47" t="s">
        <v>193</v>
      </c>
      <c r="D266" s="47" t="s">
        <v>98</v>
      </c>
      <c r="E266" s="48" t="str">
        <f t="shared" si="572"/>
        <v>0703</v>
      </c>
      <c r="F266" s="47" t="s">
        <v>265</v>
      </c>
      <c r="G266" s="47"/>
      <c r="H266" s="49" t="s">
        <v>266</v>
      </c>
      <c r="I266" s="19">
        <f t="shared" si="640"/>
        <v>3438.0999999999999</v>
      </c>
      <c r="J266" s="19">
        <f t="shared" si="641"/>
        <v>0</v>
      </c>
      <c r="K266" s="19">
        <f t="shared" si="642"/>
        <v>0</v>
      </c>
      <c r="L266" s="19">
        <f t="shared" si="643"/>
        <v>0</v>
      </c>
      <c r="M266" s="19">
        <f t="shared" si="644"/>
        <v>0</v>
      </c>
      <c r="N266" s="19">
        <f t="shared" si="645"/>
        <v>0</v>
      </c>
      <c r="O266" s="19">
        <f t="shared" si="646"/>
        <v>0</v>
      </c>
      <c r="P266" s="19">
        <f t="shared" si="647"/>
        <v>0</v>
      </c>
      <c r="Q266" s="19">
        <f t="shared" si="648"/>
        <v>0</v>
      </c>
      <c r="R266" s="19">
        <f t="shared" si="649"/>
        <v>0</v>
      </c>
      <c r="S266" s="19">
        <f t="shared" si="650"/>
        <v>0</v>
      </c>
      <c r="T266" s="19">
        <f t="shared" si="639"/>
        <v>3438.0999999999999</v>
      </c>
      <c r="U266" s="19">
        <f t="shared" si="573"/>
        <v>0</v>
      </c>
      <c r="V266" s="19">
        <f t="shared" si="574"/>
        <v>0</v>
      </c>
      <c r="W266" s="19">
        <f t="shared" si="651"/>
        <v>0</v>
      </c>
      <c r="X266" s="19">
        <f t="shared" si="652"/>
        <v>0</v>
      </c>
      <c r="Y266" s="19">
        <f t="shared" si="653"/>
        <v>0</v>
      </c>
      <c r="Z266" s="19">
        <f t="shared" si="654"/>
        <v>0</v>
      </c>
      <c r="AA266" s="19">
        <f t="shared" si="655"/>
        <v>0</v>
      </c>
      <c r="AB266" s="19">
        <f t="shared" si="656"/>
        <v>0</v>
      </c>
      <c r="AC266" s="19">
        <f t="shared" si="657"/>
        <v>0</v>
      </c>
      <c r="AD266" s="19">
        <f t="shared" si="658"/>
        <v>0</v>
      </c>
      <c r="AE266" s="19">
        <f t="shared" si="659"/>
        <v>0</v>
      </c>
      <c r="AF266" s="50">
        <f t="shared" si="660"/>
        <v>3438.0999999999999</v>
      </c>
      <c r="AG266" s="50">
        <f t="shared" si="661"/>
        <v>0</v>
      </c>
      <c r="AH266" s="50">
        <f t="shared" si="662"/>
        <v>0</v>
      </c>
      <c r="AI266" s="50">
        <f t="shared" si="663"/>
        <v>0</v>
      </c>
      <c r="AJ266" s="50">
        <f t="shared" si="664"/>
        <v>0</v>
      </c>
      <c r="AK266" s="50">
        <f t="shared" si="665"/>
        <v>0</v>
      </c>
      <c r="AL266" s="50">
        <f t="shared" si="666"/>
        <v>3438.09222</v>
      </c>
      <c r="AM266" s="50">
        <f t="shared" si="667"/>
        <v>0</v>
      </c>
      <c r="AN266" s="50">
        <f t="shared" si="668"/>
        <v>0</v>
      </c>
      <c r="AO266" s="15">
        <f t="shared" si="669"/>
        <v>3438.09222</v>
      </c>
      <c r="AP266" s="51">
        <f t="shared" si="670"/>
        <v>3438.0999999999999</v>
      </c>
      <c r="AQ266" s="51">
        <f t="shared" si="671"/>
        <v>0</v>
      </c>
      <c r="AR266" s="51">
        <f t="shared" si="672"/>
        <v>0</v>
      </c>
      <c r="AS266" s="51">
        <f t="shared" si="673"/>
        <v>0</v>
      </c>
      <c r="AT266" s="51">
        <f t="shared" si="674"/>
        <v>0</v>
      </c>
      <c r="AU266" s="51">
        <f t="shared" si="575"/>
        <v>3438.0999999999999</v>
      </c>
      <c r="AV266" s="51">
        <f t="shared" si="576"/>
        <v>0</v>
      </c>
      <c r="AW266" s="51">
        <f t="shared" si="577"/>
        <v>3438.0999999999999</v>
      </c>
      <c r="AX266" s="51">
        <f t="shared" si="578"/>
        <v>0</v>
      </c>
      <c r="AY266" s="51">
        <f t="shared" si="579"/>
        <v>0</v>
      </c>
      <c r="AZ266" s="51">
        <f t="shared" si="675"/>
        <v>0</v>
      </c>
      <c r="BA266" s="52">
        <f t="shared" si="580"/>
        <v>99.99977371222478</v>
      </c>
      <c r="BB266" s="25"/>
    </row>
    <row r="267" ht="31.5">
      <c r="B267" s="47" t="s">
        <v>243</v>
      </c>
      <c r="C267" s="47" t="s">
        <v>193</v>
      </c>
      <c r="D267" s="47" t="s">
        <v>98</v>
      </c>
      <c r="E267" s="48" t="str">
        <f t="shared" si="572"/>
        <v>0703</v>
      </c>
      <c r="F267" s="47" t="s">
        <v>267</v>
      </c>
      <c r="G267" s="47"/>
      <c r="H267" s="49" t="s">
        <v>268</v>
      </c>
      <c r="I267" s="19">
        <f t="shared" si="640"/>
        <v>3438.0999999999999</v>
      </c>
      <c r="J267" s="19">
        <f t="shared" si="641"/>
        <v>0</v>
      </c>
      <c r="K267" s="19">
        <f t="shared" si="642"/>
        <v>0</v>
      </c>
      <c r="L267" s="19">
        <f t="shared" si="643"/>
        <v>0</v>
      </c>
      <c r="M267" s="19">
        <f t="shared" si="644"/>
        <v>0</v>
      </c>
      <c r="N267" s="19">
        <f t="shared" si="645"/>
        <v>0</v>
      </c>
      <c r="O267" s="19">
        <f t="shared" si="646"/>
        <v>0</v>
      </c>
      <c r="P267" s="19">
        <f t="shared" si="647"/>
        <v>0</v>
      </c>
      <c r="Q267" s="19">
        <f t="shared" si="648"/>
        <v>0</v>
      </c>
      <c r="R267" s="19">
        <f t="shared" si="649"/>
        <v>0</v>
      </c>
      <c r="S267" s="19">
        <f t="shared" si="650"/>
        <v>0</v>
      </c>
      <c r="T267" s="19">
        <f t="shared" si="639"/>
        <v>3438.0999999999999</v>
      </c>
      <c r="U267" s="19">
        <f t="shared" si="573"/>
        <v>0</v>
      </c>
      <c r="V267" s="19">
        <f t="shared" si="574"/>
        <v>0</v>
      </c>
      <c r="W267" s="19">
        <f t="shared" si="651"/>
        <v>0</v>
      </c>
      <c r="X267" s="19">
        <f t="shared" si="652"/>
        <v>0</v>
      </c>
      <c r="Y267" s="19">
        <f t="shared" si="653"/>
        <v>0</v>
      </c>
      <c r="Z267" s="19">
        <f t="shared" si="654"/>
        <v>0</v>
      </c>
      <c r="AA267" s="19">
        <f t="shared" si="655"/>
        <v>0</v>
      </c>
      <c r="AB267" s="19">
        <f t="shared" si="656"/>
        <v>0</v>
      </c>
      <c r="AC267" s="19">
        <f t="shared" si="657"/>
        <v>0</v>
      </c>
      <c r="AD267" s="19">
        <f t="shared" si="658"/>
        <v>0</v>
      </c>
      <c r="AE267" s="19">
        <f t="shared" si="659"/>
        <v>0</v>
      </c>
      <c r="AF267" s="50">
        <f t="shared" si="660"/>
        <v>3438.0999999999999</v>
      </c>
      <c r="AG267" s="50">
        <f t="shared" si="661"/>
        <v>0</v>
      </c>
      <c r="AH267" s="50">
        <f t="shared" si="662"/>
        <v>0</v>
      </c>
      <c r="AI267" s="50">
        <f t="shared" si="663"/>
        <v>0</v>
      </c>
      <c r="AJ267" s="50">
        <f t="shared" si="664"/>
        <v>0</v>
      </c>
      <c r="AK267" s="50">
        <f t="shared" si="665"/>
        <v>0</v>
      </c>
      <c r="AL267" s="50">
        <f t="shared" si="666"/>
        <v>3438.09222</v>
      </c>
      <c r="AM267" s="50">
        <f t="shared" si="667"/>
        <v>0</v>
      </c>
      <c r="AN267" s="50">
        <f t="shared" si="668"/>
        <v>0</v>
      </c>
      <c r="AO267" s="51">
        <f t="shared" si="669"/>
        <v>3438.09222</v>
      </c>
      <c r="AP267" s="51">
        <f t="shared" si="670"/>
        <v>3438.0999999999999</v>
      </c>
      <c r="AQ267" s="51">
        <f t="shared" si="671"/>
        <v>0</v>
      </c>
      <c r="AR267" s="51">
        <f t="shared" si="672"/>
        <v>0</v>
      </c>
      <c r="AS267" s="51">
        <f t="shared" si="673"/>
        <v>0</v>
      </c>
      <c r="AT267" s="51">
        <f t="shared" si="674"/>
        <v>0</v>
      </c>
      <c r="AU267" s="51">
        <f t="shared" si="575"/>
        <v>3438.0999999999999</v>
      </c>
      <c r="AV267" s="51">
        <f t="shared" si="576"/>
        <v>0</v>
      </c>
      <c r="AW267" s="51">
        <f t="shared" si="577"/>
        <v>3438.0999999999999</v>
      </c>
      <c r="AX267" s="51">
        <f t="shared" si="578"/>
        <v>0</v>
      </c>
      <c r="AY267" s="51">
        <f t="shared" si="579"/>
        <v>0</v>
      </c>
      <c r="AZ267" s="51">
        <f t="shared" si="675"/>
        <v>0</v>
      </c>
      <c r="BA267" s="52">
        <f t="shared" si="580"/>
        <v>99.99977371222478</v>
      </c>
      <c r="BB267" s="25"/>
    </row>
    <row r="268" ht="31.5">
      <c r="B268" s="47" t="s">
        <v>243</v>
      </c>
      <c r="C268" s="47" t="s">
        <v>193</v>
      </c>
      <c r="D268" s="47" t="s">
        <v>98</v>
      </c>
      <c r="E268" s="48" t="str">
        <f t="shared" si="572"/>
        <v>0703</v>
      </c>
      <c r="F268" s="47" t="s">
        <v>267</v>
      </c>
      <c r="G268" s="47" t="s">
        <v>154</v>
      </c>
      <c r="H268" s="49" t="s">
        <v>155</v>
      </c>
      <c r="I268" s="19">
        <v>3438.0999999999999</v>
      </c>
      <c r="J268" s="19">
        <v>0</v>
      </c>
      <c r="K268" s="19">
        <v>0</v>
      </c>
      <c r="L268" s="19"/>
      <c r="M268" s="19"/>
      <c r="N268" s="19"/>
      <c r="O268" s="19">
        <v>0</v>
      </c>
      <c r="P268" s="19">
        <v>0</v>
      </c>
      <c r="Q268" s="19">
        <v>0</v>
      </c>
      <c r="R268" s="19">
        <v>0</v>
      </c>
      <c r="S268" s="19"/>
      <c r="T268" s="19">
        <f t="shared" si="639"/>
        <v>3438.0999999999999</v>
      </c>
      <c r="U268" s="19">
        <f t="shared" si="573"/>
        <v>0</v>
      </c>
      <c r="V268" s="19">
        <f t="shared" si="574"/>
        <v>0</v>
      </c>
      <c r="W268" s="19"/>
      <c r="X268" s="19"/>
      <c r="Y268" s="19"/>
      <c r="Z268" s="19"/>
      <c r="AA268" s="19"/>
      <c r="AB268" s="19"/>
      <c r="AC268" s="19"/>
      <c r="AD268" s="19"/>
      <c r="AE268" s="19"/>
      <c r="AF268" s="50">
        <v>3438.0999999999999</v>
      </c>
      <c r="AG268" s="50"/>
      <c r="AH268" s="50">
        <v>0</v>
      </c>
      <c r="AI268" s="50">
        <v>0</v>
      </c>
      <c r="AJ268" s="50">
        <v>0</v>
      </c>
      <c r="AK268" s="50">
        <v>0</v>
      </c>
      <c r="AL268" s="50">
        <v>3438.09222</v>
      </c>
      <c r="AM268" s="50">
        <v>0</v>
      </c>
      <c r="AN268" s="50">
        <v>0</v>
      </c>
      <c r="AO268" s="15">
        <v>3438.09222</v>
      </c>
      <c r="AP268" s="51">
        <v>3438.0999999999999</v>
      </c>
      <c r="AQ268" s="51">
        <v>0</v>
      </c>
      <c r="AR268" s="51">
        <v>0</v>
      </c>
      <c r="AS268" s="51">
        <v>0</v>
      </c>
      <c r="AT268" s="51">
        <v>0</v>
      </c>
      <c r="AU268" s="51">
        <f t="shared" si="575"/>
        <v>3438.0999999999999</v>
      </c>
      <c r="AV268" s="51">
        <f t="shared" si="576"/>
        <v>0</v>
      </c>
      <c r="AW268" s="51">
        <f t="shared" si="577"/>
        <v>3438.0999999999999</v>
      </c>
      <c r="AX268" s="51">
        <f t="shared" si="578"/>
        <v>0</v>
      </c>
      <c r="AY268" s="51">
        <f t="shared" si="579"/>
        <v>0</v>
      </c>
      <c r="AZ268" s="51"/>
      <c r="BA268" s="52">
        <f t="shared" si="580"/>
        <v>99.99977371222478</v>
      </c>
      <c r="BB268" s="53"/>
    </row>
    <row r="269" s="39" customFormat="1">
      <c r="B269" s="40" t="s">
        <v>243</v>
      </c>
      <c r="C269" s="40" t="s">
        <v>193</v>
      </c>
      <c r="D269" s="40" t="s">
        <v>193</v>
      </c>
      <c r="E269" s="38" t="str">
        <f t="shared" si="572"/>
        <v>0707</v>
      </c>
      <c r="F269" s="40"/>
      <c r="G269" s="40"/>
      <c r="H269" s="41" t="s">
        <v>269</v>
      </c>
      <c r="I269" s="42">
        <f>I270+I282+I277+I297</f>
        <v>57002.699999999997</v>
      </c>
      <c r="J269" s="42">
        <f>J270+J282+J277+J297</f>
        <v>57633.100000000006</v>
      </c>
      <c r="K269" s="42">
        <f>K270+K282+K277+K297</f>
        <v>57633.100000000006</v>
      </c>
      <c r="L269" s="42">
        <f>L270+L282+L277+L297</f>
        <v>0</v>
      </c>
      <c r="M269" s="42">
        <f>M270+M282+M277+M297</f>
        <v>0</v>
      </c>
      <c r="N269" s="42">
        <f>N270+N282+N277+N297</f>
        <v>0</v>
      </c>
      <c r="O269" s="42">
        <f>O270+O282+O277+O297+O302</f>
        <v>-300</v>
      </c>
      <c r="P269" s="42">
        <f>P270+P282+P277+P297+P302</f>
        <v>0</v>
      </c>
      <c r="Q269" s="42">
        <f>Q270+Q282+Q277+Q297+Q302</f>
        <v>0</v>
      </c>
      <c r="R269" s="42">
        <f>R270+R282+R277+R297+R302</f>
        <v>550</v>
      </c>
      <c r="S269" s="42">
        <f>S270+S282+S277+S297</f>
        <v>1671.5</v>
      </c>
      <c r="T269" s="42">
        <f t="shared" si="639"/>
        <v>58924.199999999997</v>
      </c>
      <c r="U269" s="42">
        <f t="shared" si="573"/>
        <v>57633.100000000006</v>
      </c>
      <c r="V269" s="42">
        <f t="shared" si="574"/>
        <v>57633.100000000006</v>
      </c>
      <c r="W269" s="42">
        <f>W270+W282+W277+W297</f>
        <v>471.5</v>
      </c>
      <c r="X269" s="42">
        <f>X270+X282+X277+X297</f>
        <v>0</v>
      </c>
      <c r="Y269" s="42">
        <f>Y270+Y282+Y277+Y297</f>
        <v>0</v>
      </c>
      <c r="Z269" s="42">
        <f>Z270+Z282+Z277+Z297</f>
        <v>1200</v>
      </c>
      <c r="AA269" s="42">
        <f>AA270+AA282+AA277+AA297</f>
        <v>0</v>
      </c>
      <c r="AB269" s="42">
        <f>AB270+AB282+AB277+AB297</f>
        <v>0</v>
      </c>
      <c r="AC269" s="42">
        <f>AC270+AC282+AC277+AC297</f>
        <v>0</v>
      </c>
      <c r="AD269" s="42">
        <f>AD270+AD282+AD277+AD297</f>
        <v>0</v>
      </c>
      <c r="AE269" s="42">
        <f>AE270+AE282+AE277+AE297</f>
        <v>0</v>
      </c>
      <c r="AF269" s="43">
        <f>AF270+AF282+AF277+AF297+AF302</f>
        <v>64984.650020000001</v>
      </c>
      <c r="AG269" s="43">
        <f>AG270+AG282+AG277+AG297+AG302</f>
        <v>0</v>
      </c>
      <c r="AH269" s="43">
        <f>AH270+AH282+AH277+AH297+AH302</f>
        <v>0</v>
      </c>
      <c r="AI269" s="43">
        <f>AI270+AI282+AI277+AI297+AI302</f>
        <v>0</v>
      </c>
      <c r="AJ269" s="43">
        <f>AJ270+AJ282+AJ277+AJ297+AJ302</f>
        <v>0</v>
      </c>
      <c r="AK269" s="43">
        <f>AK270+AK282+AK277+AK297+AK302</f>
        <v>0</v>
      </c>
      <c r="AL269" s="43">
        <f>AL270+AL282+AL277+AL297+AL302</f>
        <v>64983.650020000001</v>
      </c>
      <c r="AM269" s="43">
        <f>AM270+AM282+AM277+AM297+AM302</f>
        <v>0</v>
      </c>
      <c r="AN269" s="43">
        <f>AN270+AN282+AN277+AN297+AN302</f>
        <v>0</v>
      </c>
      <c r="AO269" s="45">
        <f>AO270+AO282+AO277+AO297+AO302</f>
        <v>45951.585529999997</v>
      </c>
      <c r="AP269" s="45">
        <f>AP270+AP282+AP277+AP297+AP302</f>
        <v>65299.199999999997</v>
      </c>
      <c r="AQ269" s="45">
        <f>AQ270+AQ282+AQ277+AQ297+AQ302</f>
        <v>-300</v>
      </c>
      <c r="AR269" s="45">
        <f>AR270+AR282+AR277+AR297+AR302</f>
        <v>0</v>
      </c>
      <c r="AS269" s="45">
        <f>AS270+AS282+AS277+AS297+AS302</f>
        <v>0</v>
      </c>
      <c r="AT269" s="45">
        <f>AT270+AT282+AT277+AT297+AT302</f>
        <v>0</v>
      </c>
      <c r="AU269" s="45">
        <f t="shared" si="575"/>
        <v>64999.199999999997</v>
      </c>
      <c r="AV269" s="45">
        <f t="shared" si="576"/>
        <v>-6075</v>
      </c>
      <c r="AW269" s="45">
        <f t="shared" si="577"/>
        <v>60595.699999999997</v>
      </c>
      <c r="AX269" s="45">
        <f t="shared" si="578"/>
        <v>57633.100000000006</v>
      </c>
      <c r="AY269" s="45">
        <f t="shared" si="579"/>
        <v>57633.100000000006</v>
      </c>
      <c r="AZ269" s="45">
        <f>AZ270+AZ282+AZ277+AZ297</f>
        <v>0</v>
      </c>
      <c r="BA269" s="46">
        <f t="shared" si="580"/>
        <v>99.998461175062587</v>
      </c>
      <c r="BB269" s="25"/>
    </row>
    <row r="270">
      <c r="B270" s="47" t="s">
        <v>243</v>
      </c>
      <c r="C270" s="47" t="s">
        <v>193</v>
      </c>
      <c r="D270" s="47" t="s">
        <v>193</v>
      </c>
      <c r="E270" s="48" t="str">
        <f t="shared" si="572"/>
        <v>0707</v>
      </c>
      <c r="F270" s="47" t="s">
        <v>195</v>
      </c>
      <c r="G270" s="47"/>
      <c r="H270" s="49" t="s">
        <v>196</v>
      </c>
      <c r="I270" s="19">
        <f t="shared" ref="I270:I271" si="676">I271</f>
        <v>4360</v>
      </c>
      <c r="J270" s="19">
        <f t="shared" ref="J270:J271" si="677">J271</f>
        <v>4360</v>
      </c>
      <c r="K270" s="19">
        <f t="shared" ref="K270:K271" si="678">K271</f>
        <v>4360</v>
      </c>
      <c r="L270" s="19">
        <f t="shared" ref="L270:L271" si="679">L271</f>
        <v>0</v>
      </c>
      <c r="M270" s="19">
        <f t="shared" ref="M270:M271" si="680">M271</f>
        <v>0</v>
      </c>
      <c r="N270" s="19">
        <f t="shared" ref="N270:N271" si="681">N271</f>
        <v>0</v>
      </c>
      <c r="O270" s="19">
        <f t="shared" ref="O270:O271" si="682">O271</f>
        <v>-300</v>
      </c>
      <c r="P270" s="19">
        <f t="shared" ref="P270:P271" si="683">P271</f>
        <v>0</v>
      </c>
      <c r="Q270" s="19">
        <f t="shared" ref="Q270:Q271" si="684">Q271</f>
        <v>0</v>
      </c>
      <c r="R270" s="19">
        <f t="shared" ref="R270:R271" si="685">R271</f>
        <v>0</v>
      </c>
      <c r="S270" s="19">
        <f t="shared" ref="S270:S271" si="686">S271</f>
        <v>0</v>
      </c>
      <c r="T270" s="19">
        <f t="shared" si="639"/>
        <v>4060</v>
      </c>
      <c r="U270" s="19">
        <f t="shared" si="573"/>
        <v>4360</v>
      </c>
      <c r="V270" s="19">
        <f t="shared" si="574"/>
        <v>4360</v>
      </c>
      <c r="W270" s="19">
        <f t="shared" ref="W270:W271" si="687">W271</f>
        <v>0</v>
      </c>
      <c r="X270" s="19">
        <f t="shared" ref="X270:X271" si="688">X271</f>
        <v>0</v>
      </c>
      <c r="Y270" s="19">
        <f t="shared" ref="Y270:Y271" si="689">Y271</f>
        <v>0</v>
      </c>
      <c r="Z270" s="19">
        <f t="shared" ref="Z270:Z271" si="690">Z271</f>
        <v>0</v>
      </c>
      <c r="AA270" s="19">
        <f t="shared" ref="AA270:AA271" si="691">AA271</f>
        <v>0</v>
      </c>
      <c r="AB270" s="19">
        <f t="shared" ref="AB270:AB271" si="692">AB271</f>
        <v>0</v>
      </c>
      <c r="AC270" s="19">
        <f t="shared" ref="AC270:AC271" si="693">AC271</f>
        <v>0</v>
      </c>
      <c r="AD270" s="19">
        <f t="shared" ref="AD270:AD271" si="694">AD271</f>
        <v>0</v>
      </c>
      <c r="AE270" s="19">
        <f t="shared" ref="AE270:AE271" si="695">AE271</f>
        <v>0</v>
      </c>
      <c r="AF270" s="50">
        <f t="shared" ref="AF270:AF271" si="696">AF271</f>
        <v>9165</v>
      </c>
      <c r="AG270" s="50">
        <f t="shared" ref="AG270:AG271" si="697">AG271</f>
        <v>0</v>
      </c>
      <c r="AH270" s="50">
        <f t="shared" ref="AH270:AH271" si="698">AH271</f>
        <v>0</v>
      </c>
      <c r="AI270" s="50">
        <f t="shared" ref="AI270:AI271" si="699">AI271</f>
        <v>0</v>
      </c>
      <c r="AJ270" s="50">
        <f t="shared" ref="AJ270:AJ271" si="700">AJ271</f>
        <v>0</v>
      </c>
      <c r="AK270" s="50">
        <f t="shared" ref="AK270:AK271" si="701">AK271</f>
        <v>0</v>
      </c>
      <c r="AL270" s="50">
        <f t="shared" ref="AL270:AL271" si="702">AL271</f>
        <v>9165</v>
      </c>
      <c r="AM270" s="50">
        <f t="shared" ref="AM270:AM271" si="703">AM271</f>
        <v>0</v>
      </c>
      <c r="AN270" s="50">
        <f t="shared" ref="AN270:AN271" si="704">AN271</f>
        <v>0</v>
      </c>
      <c r="AO270" s="15">
        <f t="shared" ref="AO270:AO271" si="705">AO271</f>
        <v>8174</v>
      </c>
      <c r="AP270" s="51">
        <f t="shared" ref="AP270:AP271" si="706">AP271</f>
        <v>9465</v>
      </c>
      <c r="AQ270" s="51">
        <f t="shared" ref="AQ270:AQ271" si="707">AQ271</f>
        <v>-300</v>
      </c>
      <c r="AR270" s="51">
        <f t="shared" ref="AR270:AR271" si="708">AR271</f>
        <v>0</v>
      </c>
      <c r="AS270" s="51">
        <f t="shared" ref="AS270:AS271" si="709">AS271</f>
        <v>0</v>
      </c>
      <c r="AT270" s="51">
        <f t="shared" ref="AT270:AT271" si="710">AT271</f>
        <v>0</v>
      </c>
      <c r="AU270" s="51">
        <f t="shared" si="575"/>
        <v>9165</v>
      </c>
      <c r="AV270" s="51">
        <f t="shared" si="576"/>
        <v>-5105</v>
      </c>
      <c r="AW270" s="51">
        <f t="shared" si="577"/>
        <v>4060</v>
      </c>
      <c r="AX270" s="51">
        <f t="shared" si="578"/>
        <v>4360</v>
      </c>
      <c r="AY270" s="51">
        <f t="shared" si="579"/>
        <v>4360</v>
      </c>
      <c r="AZ270" s="51">
        <f t="shared" ref="AZ270:AZ271" si="711">AZ271</f>
        <v>0</v>
      </c>
      <c r="BA270" s="52">
        <f t="shared" si="580"/>
        <v>100</v>
      </c>
      <c r="BB270" s="25"/>
    </row>
    <row r="271">
      <c r="B271" s="47" t="s">
        <v>243</v>
      </c>
      <c r="C271" s="47" t="s">
        <v>193</v>
      </c>
      <c r="D271" s="47" t="s">
        <v>193</v>
      </c>
      <c r="E271" s="48" t="str">
        <f t="shared" si="572"/>
        <v>0707</v>
      </c>
      <c r="F271" s="47" t="s">
        <v>270</v>
      </c>
      <c r="G271" s="47"/>
      <c r="H271" s="49" t="s">
        <v>53</v>
      </c>
      <c r="I271" s="19">
        <f t="shared" si="676"/>
        <v>4360</v>
      </c>
      <c r="J271" s="19">
        <f t="shared" si="677"/>
        <v>4360</v>
      </c>
      <c r="K271" s="19">
        <f t="shared" si="678"/>
        <v>4360</v>
      </c>
      <c r="L271" s="19">
        <f t="shared" si="679"/>
        <v>0</v>
      </c>
      <c r="M271" s="19">
        <f t="shared" si="680"/>
        <v>0</v>
      </c>
      <c r="N271" s="19">
        <f t="shared" si="681"/>
        <v>0</v>
      </c>
      <c r="O271" s="19">
        <f t="shared" si="682"/>
        <v>-300</v>
      </c>
      <c r="P271" s="19">
        <f t="shared" si="683"/>
        <v>0</v>
      </c>
      <c r="Q271" s="19">
        <f t="shared" si="684"/>
        <v>0</v>
      </c>
      <c r="R271" s="19">
        <f t="shared" si="685"/>
        <v>0</v>
      </c>
      <c r="S271" s="19">
        <f t="shared" si="686"/>
        <v>0</v>
      </c>
      <c r="T271" s="19">
        <f t="shared" si="639"/>
        <v>4060</v>
      </c>
      <c r="U271" s="19">
        <f t="shared" si="573"/>
        <v>4360</v>
      </c>
      <c r="V271" s="19">
        <f t="shared" si="574"/>
        <v>4360</v>
      </c>
      <c r="W271" s="19">
        <f t="shared" si="687"/>
        <v>0</v>
      </c>
      <c r="X271" s="19">
        <f t="shared" si="688"/>
        <v>0</v>
      </c>
      <c r="Y271" s="19">
        <f t="shared" si="689"/>
        <v>0</v>
      </c>
      <c r="Z271" s="19">
        <f t="shared" si="690"/>
        <v>0</v>
      </c>
      <c r="AA271" s="19">
        <f t="shared" si="691"/>
        <v>0</v>
      </c>
      <c r="AB271" s="19">
        <f t="shared" si="692"/>
        <v>0</v>
      </c>
      <c r="AC271" s="19">
        <f t="shared" si="693"/>
        <v>0</v>
      </c>
      <c r="AD271" s="19">
        <f t="shared" si="694"/>
        <v>0</v>
      </c>
      <c r="AE271" s="19">
        <f t="shared" si="695"/>
        <v>0</v>
      </c>
      <c r="AF271" s="50">
        <f t="shared" si="696"/>
        <v>9165</v>
      </c>
      <c r="AG271" s="50">
        <f t="shared" si="697"/>
        <v>0</v>
      </c>
      <c r="AH271" s="50">
        <f t="shared" si="698"/>
        <v>0</v>
      </c>
      <c r="AI271" s="50">
        <f t="shared" si="699"/>
        <v>0</v>
      </c>
      <c r="AJ271" s="50">
        <f t="shared" si="700"/>
        <v>0</v>
      </c>
      <c r="AK271" s="50">
        <f t="shared" si="701"/>
        <v>0</v>
      </c>
      <c r="AL271" s="50">
        <f t="shared" si="702"/>
        <v>9165</v>
      </c>
      <c r="AM271" s="50">
        <f t="shared" si="703"/>
        <v>0</v>
      </c>
      <c r="AN271" s="50">
        <f t="shared" si="704"/>
        <v>0</v>
      </c>
      <c r="AO271" s="51">
        <f t="shared" si="705"/>
        <v>8174</v>
      </c>
      <c r="AP271" s="51">
        <f t="shared" si="706"/>
        <v>9465</v>
      </c>
      <c r="AQ271" s="51">
        <f t="shared" si="707"/>
        <v>-300</v>
      </c>
      <c r="AR271" s="51">
        <f t="shared" si="708"/>
        <v>0</v>
      </c>
      <c r="AS271" s="51">
        <f t="shared" si="709"/>
        <v>0</v>
      </c>
      <c r="AT271" s="51">
        <f t="shared" si="710"/>
        <v>0</v>
      </c>
      <c r="AU271" s="51">
        <f t="shared" si="575"/>
        <v>9165</v>
      </c>
      <c r="AV271" s="51">
        <f t="shared" si="576"/>
        <v>-5105</v>
      </c>
      <c r="AW271" s="51">
        <f t="shared" si="577"/>
        <v>4060</v>
      </c>
      <c r="AX271" s="51">
        <f t="shared" si="578"/>
        <v>4360</v>
      </c>
      <c r="AY271" s="51">
        <f t="shared" si="579"/>
        <v>4360</v>
      </c>
      <c r="AZ271" s="51">
        <f t="shared" si="711"/>
        <v>0</v>
      </c>
      <c r="BA271" s="52">
        <f t="shared" si="580"/>
        <v>100</v>
      </c>
      <c r="BB271" s="25"/>
    </row>
    <row r="272" ht="47.25">
      <c r="B272" s="47" t="s">
        <v>243</v>
      </c>
      <c r="C272" s="47" t="s">
        <v>193</v>
      </c>
      <c r="D272" s="47" t="s">
        <v>193</v>
      </c>
      <c r="E272" s="48" t="str">
        <f t="shared" si="572"/>
        <v>0707</v>
      </c>
      <c r="F272" s="47" t="s">
        <v>271</v>
      </c>
      <c r="G272" s="47"/>
      <c r="H272" s="49" t="s">
        <v>272</v>
      </c>
      <c r="I272" s="19">
        <f>I275+I273</f>
        <v>4360</v>
      </c>
      <c r="J272" s="19">
        <f>J275+J273</f>
        <v>4360</v>
      </c>
      <c r="K272" s="19">
        <f>K275+K273</f>
        <v>4360</v>
      </c>
      <c r="L272" s="19">
        <f>L275+L273</f>
        <v>0</v>
      </c>
      <c r="M272" s="19">
        <f>M275+M273</f>
        <v>0</v>
      </c>
      <c r="N272" s="19">
        <f>N275+N273</f>
        <v>0</v>
      </c>
      <c r="O272" s="19">
        <f>O275+O273</f>
        <v>-300</v>
      </c>
      <c r="P272" s="19">
        <f>P275+P273</f>
        <v>0</v>
      </c>
      <c r="Q272" s="19">
        <f>Q275+Q273</f>
        <v>0</v>
      </c>
      <c r="R272" s="19">
        <f>R275+R273</f>
        <v>0</v>
      </c>
      <c r="S272" s="19">
        <f>S275+S273</f>
        <v>0</v>
      </c>
      <c r="T272" s="19">
        <f t="shared" si="639"/>
        <v>4060</v>
      </c>
      <c r="U272" s="19">
        <f t="shared" si="573"/>
        <v>4360</v>
      </c>
      <c r="V272" s="19">
        <f t="shared" si="574"/>
        <v>4360</v>
      </c>
      <c r="W272" s="19">
        <f>W275+W273</f>
        <v>0</v>
      </c>
      <c r="X272" s="19">
        <f>X275+X273</f>
        <v>0</v>
      </c>
      <c r="Y272" s="19">
        <f>Y275+Y273</f>
        <v>0</v>
      </c>
      <c r="Z272" s="19">
        <f>Z275+Z273</f>
        <v>0</v>
      </c>
      <c r="AA272" s="19">
        <f>AA275+AA273</f>
        <v>0</v>
      </c>
      <c r="AB272" s="19">
        <f>AB275+AB273</f>
        <v>0</v>
      </c>
      <c r="AC272" s="19">
        <f>AC275+AC273</f>
        <v>0</v>
      </c>
      <c r="AD272" s="19">
        <f>AD275+AD273</f>
        <v>0</v>
      </c>
      <c r="AE272" s="19">
        <f>AE275+AE273</f>
        <v>0</v>
      </c>
      <c r="AF272" s="50">
        <f>AF275+AF273</f>
        <v>9165</v>
      </c>
      <c r="AG272" s="50">
        <f>AG275+AG273</f>
        <v>0</v>
      </c>
      <c r="AH272" s="50">
        <f>AH275+AH273</f>
        <v>0</v>
      </c>
      <c r="AI272" s="50">
        <f>AI275+AI273</f>
        <v>0</v>
      </c>
      <c r="AJ272" s="50">
        <f>AJ275+AJ273</f>
        <v>0</v>
      </c>
      <c r="AK272" s="50">
        <f>AK275+AK273</f>
        <v>0</v>
      </c>
      <c r="AL272" s="50">
        <f>AL275+AL273</f>
        <v>9165</v>
      </c>
      <c r="AM272" s="50">
        <f>AM275+AM273</f>
        <v>0</v>
      </c>
      <c r="AN272" s="50">
        <f>AN275+AN273</f>
        <v>0</v>
      </c>
      <c r="AO272" s="15">
        <f>AO275+AO273</f>
        <v>8174</v>
      </c>
      <c r="AP272" s="51">
        <f>AP275+AP273</f>
        <v>9465</v>
      </c>
      <c r="AQ272" s="51">
        <f>AQ275+AQ273</f>
        <v>-300</v>
      </c>
      <c r="AR272" s="51">
        <f>AR275+AR273</f>
        <v>0</v>
      </c>
      <c r="AS272" s="51">
        <f>AS275+AS273</f>
        <v>0</v>
      </c>
      <c r="AT272" s="51">
        <f>AT275+AT273</f>
        <v>0</v>
      </c>
      <c r="AU272" s="51">
        <f t="shared" si="575"/>
        <v>9165</v>
      </c>
      <c r="AV272" s="51">
        <f t="shared" si="576"/>
        <v>-5105</v>
      </c>
      <c r="AW272" s="51">
        <f t="shared" si="577"/>
        <v>4060</v>
      </c>
      <c r="AX272" s="51">
        <f t="shared" si="578"/>
        <v>4360</v>
      </c>
      <c r="AY272" s="51">
        <f t="shared" si="579"/>
        <v>4360</v>
      </c>
      <c r="AZ272" s="51">
        <f>AZ275+AZ273</f>
        <v>0</v>
      </c>
      <c r="BA272" s="52">
        <f t="shared" si="580"/>
        <v>100</v>
      </c>
      <c r="BB272" s="25"/>
    </row>
    <row r="273" ht="31.5">
      <c r="B273" s="47" t="s">
        <v>243</v>
      </c>
      <c r="C273" s="47" t="s">
        <v>193</v>
      </c>
      <c r="D273" s="47" t="s">
        <v>193</v>
      </c>
      <c r="E273" s="48" t="str">
        <f t="shared" si="572"/>
        <v>0707</v>
      </c>
      <c r="F273" s="47" t="s">
        <v>273</v>
      </c>
      <c r="G273" s="47"/>
      <c r="H273" s="49" t="s">
        <v>274</v>
      </c>
      <c r="I273" s="19">
        <f>I274</f>
        <v>3350</v>
      </c>
      <c r="J273" s="19">
        <f>J274</f>
        <v>3350</v>
      </c>
      <c r="K273" s="19">
        <f>K274</f>
        <v>3350</v>
      </c>
      <c r="L273" s="19">
        <f>L274</f>
        <v>0</v>
      </c>
      <c r="M273" s="19">
        <f>M274</f>
        <v>0</v>
      </c>
      <c r="N273" s="19">
        <f>N274</f>
        <v>0</v>
      </c>
      <c r="O273" s="19">
        <f>O274</f>
        <v>0</v>
      </c>
      <c r="P273" s="19">
        <f>P274</f>
        <v>0</v>
      </c>
      <c r="Q273" s="19">
        <f>Q274</f>
        <v>0</v>
      </c>
      <c r="R273" s="19">
        <f>R274</f>
        <v>0</v>
      </c>
      <c r="S273" s="19">
        <f>S274</f>
        <v>0</v>
      </c>
      <c r="T273" s="19">
        <f t="shared" si="639"/>
        <v>3350</v>
      </c>
      <c r="U273" s="19">
        <f t="shared" si="573"/>
        <v>3350</v>
      </c>
      <c r="V273" s="19">
        <f t="shared" si="574"/>
        <v>3350</v>
      </c>
      <c r="W273" s="19">
        <f>W274</f>
        <v>0</v>
      </c>
      <c r="X273" s="19">
        <f>X274</f>
        <v>0</v>
      </c>
      <c r="Y273" s="19">
        <f>Y274</f>
        <v>0</v>
      </c>
      <c r="Z273" s="19">
        <f>Z274</f>
        <v>0</v>
      </c>
      <c r="AA273" s="19">
        <f>AA274</f>
        <v>0</v>
      </c>
      <c r="AB273" s="19">
        <f>AB274</f>
        <v>0</v>
      </c>
      <c r="AC273" s="19">
        <f>AC274</f>
        <v>0</v>
      </c>
      <c r="AD273" s="19">
        <f>AD274</f>
        <v>0</v>
      </c>
      <c r="AE273" s="19">
        <f>AE274</f>
        <v>0</v>
      </c>
      <c r="AF273" s="50">
        <f>AF274</f>
        <v>1850</v>
      </c>
      <c r="AG273" s="50">
        <f>AG274</f>
        <v>0</v>
      </c>
      <c r="AH273" s="50">
        <f>AH274</f>
        <v>0</v>
      </c>
      <c r="AI273" s="50">
        <f>AI274</f>
        <v>0</v>
      </c>
      <c r="AJ273" s="50">
        <f>AJ274</f>
        <v>0</v>
      </c>
      <c r="AK273" s="50">
        <f>AK274</f>
        <v>0</v>
      </c>
      <c r="AL273" s="50">
        <f>AL274</f>
        <v>1850</v>
      </c>
      <c r="AM273" s="50">
        <f>AM274</f>
        <v>0</v>
      </c>
      <c r="AN273" s="50">
        <f>AN274</f>
        <v>0</v>
      </c>
      <c r="AO273" s="51">
        <f>AO274</f>
        <v>859</v>
      </c>
      <c r="AP273" s="51">
        <f>AP274</f>
        <v>1850</v>
      </c>
      <c r="AQ273" s="51">
        <f>AQ274</f>
        <v>0</v>
      </c>
      <c r="AR273" s="51">
        <f>AR274</f>
        <v>0</v>
      </c>
      <c r="AS273" s="51">
        <f>AS274</f>
        <v>0</v>
      </c>
      <c r="AT273" s="51">
        <f>AT274</f>
        <v>0</v>
      </c>
      <c r="AU273" s="51">
        <f t="shared" si="575"/>
        <v>1850</v>
      </c>
      <c r="AV273" s="51">
        <f t="shared" si="576"/>
        <v>1500</v>
      </c>
      <c r="AW273" s="51">
        <f t="shared" si="577"/>
        <v>3350</v>
      </c>
      <c r="AX273" s="51">
        <f t="shared" si="578"/>
        <v>3350</v>
      </c>
      <c r="AY273" s="51">
        <f t="shared" si="579"/>
        <v>3350</v>
      </c>
      <c r="AZ273" s="51">
        <f>AZ274</f>
        <v>0</v>
      </c>
      <c r="BA273" s="52">
        <f t="shared" si="580"/>
        <v>100</v>
      </c>
      <c r="BB273" s="25"/>
    </row>
    <row r="274" ht="31.5">
      <c r="B274" s="47" t="s">
        <v>243</v>
      </c>
      <c r="C274" s="47" t="s">
        <v>193</v>
      </c>
      <c r="D274" s="47" t="s">
        <v>193</v>
      </c>
      <c r="E274" s="48" t="str">
        <f t="shared" si="572"/>
        <v>0707</v>
      </c>
      <c r="F274" s="47" t="s">
        <v>273</v>
      </c>
      <c r="G274" s="47" t="s">
        <v>154</v>
      </c>
      <c r="H274" s="49" t="s">
        <v>155</v>
      </c>
      <c r="I274" s="19">
        <v>3350</v>
      </c>
      <c r="J274" s="19">
        <v>3350</v>
      </c>
      <c r="K274" s="19">
        <v>3350</v>
      </c>
      <c r="L274" s="19"/>
      <c r="M274" s="19"/>
      <c r="N274" s="19"/>
      <c r="O274" s="19">
        <v>0</v>
      </c>
      <c r="P274" s="19">
        <v>0</v>
      </c>
      <c r="Q274" s="19">
        <v>0</v>
      </c>
      <c r="R274" s="19">
        <v>0</v>
      </c>
      <c r="S274" s="19"/>
      <c r="T274" s="19">
        <f t="shared" si="639"/>
        <v>3350</v>
      </c>
      <c r="U274" s="19">
        <f t="shared" si="573"/>
        <v>3350</v>
      </c>
      <c r="V274" s="19">
        <f t="shared" si="574"/>
        <v>3350</v>
      </c>
      <c r="W274" s="19"/>
      <c r="X274" s="19"/>
      <c r="Y274" s="19"/>
      <c r="Z274" s="19"/>
      <c r="AA274" s="19"/>
      <c r="AB274" s="19"/>
      <c r="AC274" s="19"/>
      <c r="AD274" s="19"/>
      <c r="AE274" s="19"/>
      <c r="AF274" s="50">
        <v>1850</v>
      </c>
      <c r="AG274" s="50"/>
      <c r="AH274" s="50">
        <v>0</v>
      </c>
      <c r="AI274" s="50">
        <v>0</v>
      </c>
      <c r="AJ274" s="50">
        <v>0</v>
      </c>
      <c r="AK274" s="50">
        <v>0</v>
      </c>
      <c r="AL274" s="50">
        <v>1850</v>
      </c>
      <c r="AM274" s="50">
        <v>0</v>
      </c>
      <c r="AN274" s="50">
        <v>0</v>
      </c>
      <c r="AO274" s="15">
        <v>859</v>
      </c>
      <c r="AP274" s="51">
        <v>1850</v>
      </c>
      <c r="AQ274" s="51">
        <v>0</v>
      </c>
      <c r="AR274" s="51">
        <v>0</v>
      </c>
      <c r="AS274" s="51">
        <v>0</v>
      </c>
      <c r="AT274" s="51">
        <v>0</v>
      </c>
      <c r="AU274" s="51">
        <f t="shared" si="575"/>
        <v>1850</v>
      </c>
      <c r="AV274" s="51">
        <f t="shared" si="576"/>
        <v>1500</v>
      </c>
      <c r="AW274" s="51">
        <f t="shared" si="577"/>
        <v>3350</v>
      </c>
      <c r="AX274" s="51">
        <f t="shared" si="578"/>
        <v>3350</v>
      </c>
      <c r="AY274" s="51">
        <f t="shared" si="579"/>
        <v>3350</v>
      </c>
      <c r="AZ274" s="51"/>
      <c r="BA274" s="52">
        <f t="shared" si="580"/>
        <v>100</v>
      </c>
      <c r="BB274" s="53"/>
    </row>
    <row r="275" ht="63">
      <c r="B275" s="47" t="s">
        <v>243</v>
      </c>
      <c r="C275" s="47" t="s">
        <v>193</v>
      </c>
      <c r="D275" s="47" t="s">
        <v>193</v>
      </c>
      <c r="E275" s="48" t="str">
        <f t="shared" si="572"/>
        <v>0707</v>
      </c>
      <c r="F275" s="47" t="s">
        <v>275</v>
      </c>
      <c r="G275" s="47"/>
      <c r="H275" s="49" t="s">
        <v>276</v>
      </c>
      <c r="I275" s="19">
        <f>I276</f>
        <v>1010</v>
      </c>
      <c r="J275" s="19">
        <f>J276</f>
        <v>1010</v>
      </c>
      <c r="K275" s="19">
        <f>K276</f>
        <v>1010</v>
      </c>
      <c r="L275" s="19">
        <f>L276</f>
        <v>0</v>
      </c>
      <c r="M275" s="19">
        <f>M276</f>
        <v>0</v>
      </c>
      <c r="N275" s="19">
        <f>N276</f>
        <v>0</v>
      </c>
      <c r="O275" s="19">
        <f>O276</f>
        <v>-300</v>
      </c>
      <c r="P275" s="19">
        <f>P276</f>
        <v>0</v>
      </c>
      <c r="Q275" s="19">
        <f>Q276</f>
        <v>0</v>
      </c>
      <c r="R275" s="19">
        <f>R276</f>
        <v>0</v>
      </c>
      <c r="S275" s="19">
        <f>S276</f>
        <v>0</v>
      </c>
      <c r="T275" s="19">
        <f t="shared" si="639"/>
        <v>710</v>
      </c>
      <c r="U275" s="19">
        <f t="shared" si="573"/>
        <v>1010</v>
      </c>
      <c r="V275" s="19">
        <f t="shared" si="574"/>
        <v>1010</v>
      </c>
      <c r="W275" s="19">
        <f>W276</f>
        <v>0</v>
      </c>
      <c r="X275" s="19">
        <f>X276</f>
        <v>0</v>
      </c>
      <c r="Y275" s="19">
        <f>Y276</f>
        <v>0</v>
      </c>
      <c r="Z275" s="19">
        <f>Z276</f>
        <v>0</v>
      </c>
      <c r="AA275" s="19">
        <f>AA276</f>
        <v>0</v>
      </c>
      <c r="AB275" s="19">
        <f>AB276</f>
        <v>0</v>
      </c>
      <c r="AC275" s="19">
        <f>AC276</f>
        <v>0</v>
      </c>
      <c r="AD275" s="19">
        <f>AD276</f>
        <v>0</v>
      </c>
      <c r="AE275" s="19">
        <f>AE276</f>
        <v>0</v>
      </c>
      <c r="AF275" s="50">
        <f>AF276</f>
        <v>7315</v>
      </c>
      <c r="AG275" s="50">
        <f>AG276</f>
        <v>0</v>
      </c>
      <c r="AH275" s="50">
        <f>AH276</f>
        <v>0</v>
      </c>
      <c r="AI275" s="50">
        <f>AI276</f>
        <v>0</v>
      </c>
      <c r="AJ275" s="50">
        <f>AJ276</f>
        <v>0</v>
      </c>
      <c r="AK275" s="50">
        <f>AK276</f>
        <v>0</v>
      </c>
      <c r="AL275" s="50">
        <f>AL276</f>
        <v>7315</v>
      </c>
      <c r="AM275" s="50">
        <f>AM276</f>
        <v>0</v>
      </c>
      <c r="AN275" s="50">
        <f>AN276</f>
        <v>0</v>
      </c>
      <c r="AO275" s="51">
        <f>AO276</f>
        <v>7315</v>
      </c>
      <c r="AP275" s="51">
        <f>AP276</f>
        <v>7615</v>
      </c>
      <c r="AQ275" s="51">
        <f>AQ276</f>
        <v>-300</v>
      </c>
      <c r="AR275" s="51">
        <f>AR276</f>
        <v>0</v>
      </c>
      <c r="AS275" s="51">
        <f>AS276</f>
        <v>0</v>
      </c>
      <c r="AT275" s="51">
        <f>AT276</f>
        <v>0</v>
      </c>
      <c r="AU275" s="51">
        <f t="shared" si="575"/>
        <v>7315</v>
      </c>
      <c r="AV275" s="51">
        <f t="shared" si="576"/>
        <v>-6605</v>
      </c>
      <c r="AW275" s="51">
        <f t="shared" si="577"/>
        <v>710</v>
      </c>
      <c r="AX275" s="51">
        <f t="shared" si="578"/>
        <v>1010</v>
      </c>
      <c r="AY275" s="51">
        <f t="shared" si="579"/>
        <v>1010</v>
      </c>
      <c r="AZ275" s="51">
        <f>AZ276</f>
        <v>0</v>
      </c>
      <c r="BA275" s="52">
        <f t="shared" si="580"/>
        <v>100</v>
      </c>
      <c r="BB275" s="25"/>
    </row>
    <row r="276" ht="31.5">
      <c r="B276" s="47" t="s">
        <v>243</v>
      </c>
      <c r="C276" s="47" t="s">
        <v>193</v>
      </c>
      <c r="D276" s="47" t="s">
        <v>193</v>
      </c>
      <c r="E276" s="48" t="str">
        <f t="shared" si="572"/>
        <v>0707</v>
      </c>
      <c r="F276" s="47" t="s">
        <v>275</v>
      </c>
      <c r="G276" s="47" t="s">
        <v>154</v>
      </c>
      <c r="H276" s="49" t="s">
        <v>155</v>
      </c>
      <c r="I276" s="19">
        <v>1010</v>
      </c>
      <c r="J276" s="19">
        <v>1010</v>
      </c>
      <c r="K276" s="19">
        <v>1010</v>
      </c>
      <c r="L276" s="19"/>
      <c r="M276" s="19"/>
      <c r="N276" s="19"/>
      <c r="O276" s="19">
        <v>-300</v>
      </c>
      <c r="P276" s="19">
        <v>0</v>
      </c>
      <c r="Q276" s="19">
        <v>0</v>
      </c>
      <c r="R276" s="19">
        <v>0</v>
      </c>
      <c r="S276" s="19"/>
      <c r="T276" s="19">
        <f t="shared" si="639"/>
        <v>710</v>
      </c>
      <c r="U276" s="19">
        <f t="shared" si="573"/>
        <v>1010</v>
      </c>
      <c r="V276" s="19">
        <f t="shared" si="574"/>
        <v>1010</v>
      </c>
      <c r="W276" s="19"/>
      <c r="X276" s="19"/>
      <c r="Y276" s="19"/>
      <c r="Z276" s="19"/>
      <c r="AA276" s="19"/>
      <c r="AB276" s="19"/>
      <c r="AC276" s="19"/>
      <c r="AD276" s="19"/>
      <c r="AE276" s="19"/>
      <c r="AF276" s="50">
        <v>7315</v>
      </c>
      <c r="AG276" s="50"/>
      <c r="AH276" s="50">
        <v>0</v>
      </c>
      <c r="AI276" s="50">
        <v>0</v>
      </c>
      <c r="AJ276" s="50">
        <v>0</v>
      </c>
      <c r="AK276" s="50">
        <v>0</v>
      </c>
      <c r="AL276" s="50">
        <v>7315</v>
      </c>
      <c r="AM276" s="50">
        <v>0</v>
      </c>
      <c r="AN276" s="50">
        <v>0</v>
      </c>
      <c r="AO276" s="15">
        <v>7315</v>
      </c>
      <c r="AP276" s="51">
        <v>7615</v>
      </c>
      <c r="AQ276" s="51">
        <v>-300</v>
      </c>
      <c r="AR276" s="51">
        <v>0</v>
      </c>
      <c r="AS276" s="51">
        <v>0</v>
      </c>
      <c r="AT276" s="51">
        <v>0</v>
      </c>
      <c r="AU276" s="51">
        <f t="shared" si="575"/>
        <v>7315</v>
      </c>
      <c r="AV276" s="51">
        <f t="shared" si="576"/>
        <v>-6605</v>
      </c>
      <c r="AW276" s="51">
        <f t="shared" si="577"/>
        <v>710</v>
      </c>
      <c r="AX276" s="51">
        <f t="shared" si="578"/>
        <v>1010</v>
      </c>
      <c r="AY276" s="51">
        <f t="shared" si="579"/>
        <v>1010</v>
      </c>
      <c r="AZ276" s="51"/>
      <c r="BA276" s="52">
        <f t="shared" si="580"/>
        <v>100</v>
      </c>
      <c r="BB276" s="53"/>
    </row>
    <row r="277">
      <c r="B277" s="47" t="s">
        <v>243</v>
      </c>
      <c r="C277" s="47" t="s">
        <v>193</v>
      </c>
      <c r="D277" s="47" t="s">
        <v>193</v>
      </c>
      <c r="E277" s="48" t="str">
        <f t="shared" si="572"/>
        <v>0707</v>
      </c>
      <c r="F277" s="47" t="s">
        <v>277</v>
      </c>
      <c r="G277" s="48"/>
      <c r="H277" s="49" t="s">
        <v>278</v>
      </c>
      <c r="I277" s="19">
        <f t="shared" ref="I277:I283" si="712">I278</f>
        <v>5434.3000000000002</v>
      </c>
      <c r="J277" s="19">
        <f t="shared" ref="J277:J283" si="713">J278</f>
        <v>5434.3000000000002</v>
      </c>
      <c r="K277" s="19">
        <f t="shared" ref="K277:K283" si="714">K278</f>
        <v>5434.3000000000002</v>
      </c>
      <c r="L277" s="19">
        <f t="shared" ref="L277:L283" si="715">L278</f>
        <v>0</v>
      </c>
      <c r="M277" s="19">
        <f t="shared" ref="M277:M283" si="716">M278</f>
        <v>0</v>
      </c>
      <c r="N277" s="19">
        <f t="shared" ref="N277:N283" si="717">N278</f>
        <v>0</v>
      </c>
      <c r="O277" s="19">
        <f t="shared" ref="O277:O283" si="718">O278</f>
        <v>0</v>
      </c>
      <c r="P277" s="19">
        <f t="shared" ref="P277:P283" si="719">P278</f>
        <v>0</v>
      </c>
      <c r="Q277" s="19">
        <f t="shared" ref="Q277:Q283" si="720">Q278</f>
        <v>0</v>
      </c>
      <c r="R277" s="19">
        <f t="shared" ref="R277:R283" si="721">R278</f>
        <v>0</v>
      </c>
      <c r="S277" s="19">
        <f t="shared" ref="S277:S283" si="722">S278</f>
        <v>0</v>
      </c>
      <c r="T277" s="19">
        <f t="shared" si="639"/>
        <v>5434.3000000000002</v>
      </c>
      <c r="U277" s="19">
        <f t="shared" si="573"/>
        <v>5434.3000000000002</v>
      </c>
      <c r="V277" s="19">
        <f t="shared" si="574"/>
        <v>5434.3000000000002</v>
      </c>
      <c r="W277" s="19">
        <f t="shared" ref="W277:W283" si="723">W278</f>
        <v>0</v>
      </c>
      <c r="X277" s="19">
        <f t="shared" ref="X277:X283" si="724">X278</f>
        <v>0</v>
      </c>
      <c r="Y277" s="19">
        <f t="shared" ref="Y277:Y283" si="725">Y278</f>
        <v>0</v>
      </c>
      <c r="Z277" s="19">
        <f t="shared" ref="Z277:Z283" si="726">Z278</f>
        <v>0</v>
      </c>
      <c r="AA277" s="19">
        <f t="shared" ref="AA277:AA283" si="727">AA278</f>
        <v>0</v>
      </c>
      <c r="AB277" s="19">
        <f t="shared" ref="AB277:AB283" si="728">AB278</f>
        <v>0</v>
      </c>
      <c r="AC277" s="19">
        <f t="shared" ref="AC277:AC283" si="729">AC278</f>
        <v>0</v>
      </c>
      <c r="AD277" s="19">
        <f t="shared" ref="AD277:AD283" si="730">AD278</f>
        <v>0</v>
      </c>
      <c r="AE277" s="19">
        <f t="shared" ref="AE277:AE283" si="731">AE278</f>
        <v>0</v>
      </c>
      <c r="AF277" s="50">
        <f t="shared" ref="AF277:AF283" si="732">AF278</f>
        <v>5434.3000000000002</v>
      </c>
      <c r="AG277" s="50">
        <f t="shared" ref="AG277:AG283" si="733">AG278</f>
        <v>0</v>
      </c>
      <c r="AH277" s="50">
        <f t="shared" ref="AH277:AH283" si="734">AH278</f>
        <v>0</v>
      </c>
      <c r="AI277" s="50">
        <f t="shared" ref="AI277:AI283" si="735">AI278</f>
        <v>0</v>
      </c>
      <c r="AJ277" s="50">
        <f t="shared" ref="AJ277:AJ283" si="736">AJ278</f>
        <v>0</v>
      </c>
      <c r="AK277" s="50">
        <f t="shared" ref="AK277:AK283" si="737">AK278</f>
        <v>0</v>
      </c>
      <c r="AL277" s="50">
        <f t="shared" ref="AL277:AL283" si="738">AL278</f>
        <v>5434.3000000000002</v>
      </c>
      <c r="AM277" s="50">
        <f t="shared" ref="AM277:AM283" si="739">AM278</f>
        <v>0</v>
      </c>
      <c r="AN277" s="50">
        <f t="shared" ref="AN277:AN283" si="740">AN278</f>
        <v>0</v>
      </c>
      <c r="AO277" s="51">
        <f t="shared" ref="AO277:AO283" si="741">AO278</f>
        <v>2404</v>
      </c>
      <c r="AP277" s="51">
        <f t="shared" ref="AP277:AP283" si="742">AP278</f>
        <v>5434.3000000000002</v>
      </c>
      <c r="AQ277" s="51">
        <f t="shared" ref="AQ277:AQ283" si="743">AQ278</f>
        <v>0</v>
      </c>
      <c r="AR277" s="51">
        <f t="shared" ref="AR277:AR283" si="744">AR278</f>
        <v>0</v>
      </c>
      <c r="AS277" s="51">
        <f t="shared" ref="AS277:AS283" si="745">AS278</f>
        <v>0</v>
      </c>
      <c r="AT277" s="51">
        <f t="shared" ref="AT277:AT283" si="746">AT278</f>
        <v>0</v>
      </c>
      <c r="AU277" s="51">
        <f t="shared" si="575"/>
        <v>5434.3000000000002</v>
      </c>
      <c r="AV277" s="51">
        <f t="shared" si="576"/>
        <v>0</v>
      </c>
      <c r="AW277" s="51">
        <f t="shared" si="577"/>
        <v>5434.3000000000002</v>
      </c>
      <c r="AX277" s="51">
        <f t="shared" si="578"/>
        <v>5434.3000000000002</v>
      </c>
      <c r="AY277" s="51">
        <f t="shared" si="579"/>
        <v>5434.3000000000002</v>
      </c>
      <c r="AZ277" s="51">
        <f t="shared" ref="AZ277:AZ283" si="747">AZ278</f>
        <v>0</v>
      </c>
      <c r="BA277" s="52">
        <f t="shared" si="580"/>
        <v>100</v>
      </c>
      <c r="BB277" s="25"/>
    </row>
    <row r="278">
      <c r="B278" s="47" t="s">
        <v>243</v>
      </c>
      <c r="C278" s="47" t="s">
        <v>193</v>
      </c>
      <c r="D278" s="47" t="s">
        <v>193</v>
      </c>
      <c r="E278" s="48" t="str">
        <f t="shared" si="572"/>
        <v>0707</v>
      </c>
      <c r="F278" s="47" t="s">
        <v>279</v>
      </c>
      <c r="G278" s="48"/>
      <c r="H278" s="49" t="s">
        <v>53</v>
      </c>
      <c r="I278" s="19">
        <f t="shared" si="712"/>
        <v>5434.3000000000002</v>
      </c>
      <c r="J278" s="19">
        <f t="shared" si="713"/>
        <v>5434.3000000000002</v>
      </c>
      <c r="K278" s="19">
        <f t="shared" si="714"/>
        <v>5434.3000000000002</v>
      </c>
      <c r="L278" s="19">
        <f t="shared" si="715"/>
        <v>0</v>
      </c>
      <c r="M278" s="19">
        <f t="shared" si="716"/>
        <v>0</v>
      </c>
      <c r="N278" s="19">
        <f t="shared" si="717"/>
        <v>0</v>
      </c>
      <c r="O278" s="19">
        <f t="shared" si="718"/>
        <v>0</v>
      </c>
      <c r="P278" s="19">
        <f t="shared" si="719"/>
        <v>0</v>
      </c>
      <c r="Q278" s="19">
        <f t="shared" si="720"/>
        <v>0</v>
      </c>
      <c r="R278" s="19">
        <f t="shared" si="721"/>
        <v>0</v>
      </c>
      <c r="S278" s="19">
        <f t="shared" si="722"/>
        <v>0</v>
      </c>
      <c r="T278" s="19">
        <f t="shared" si="639"/>
        <v>5434.3000000000002</v>
      </c>
      <c r="U278" s="19">
        <f t="shared" si="573"/>
        <v>5434.3000000000002</v>
      </c>
      <c r="V278" s="19">
        <f t="shared" si="574"/>
        <v>5434.3000000000002</v>
      </c>
      <c r="W278" s="19">
        <f t="shared" si="723"/>
        <v>0</v>
      </c>
      <c r="X278" s="19">
        <f t="shared" si="724"/>
        <v>0</v>
      </c>
      <c r="Y278" s="19">
        <f t="shared" si="725"/>
        <v>0</v>
      </c>
      <c r="Z278" s="19">
        <f t="shared" si="726"/>
        <v>0</v>
      </c>
      <c r="AA278" s="19">
        <f t="shared" si="727"/>
        <v>0</v>
      </c>
      <c r="AB278" s="19">
        <f t="shared" si="728"/>
        <v>0</v>
      </c>
      <c r="AC278" s="19">
        <f t="shared" si="729"/>
        <v>0</v>
      </c>
      <c r="AD278" s="19">
        <f t="shared" si="730"/>
        <v>0</v>
      </c>
      <c r="AE278" s="19">
        <f t="shared" si="731"/>
        <v>0</v>
      </c>
      <c r="AF278" s="50">
        <f t="shared" si="732"/>
        <v>5434.3000000000002</v>
      </c>
      <c r="AG278" s="50">
        <f t="shared" si="733"/>
        <v>0</v>
      </c>
      <c r="AH278" s="50">
        <f t="shared" si="734"/>
        <v>0</v>
      </c>
      <c r="AI278" s="50">
        <f t="shared" si="735"/>
        <v>0</v>
      </c>
      <c r="AJ278" s="50">
        <f t="shared" si="736"/>
        <v>0</v>
      </c>
      <c r="AK278" s="50">
        <f t="shared" si="737"/>
        <v>0</v>
      </c>
      <c r="AL278" s="50">
        <f t="shared" si="738"/>
        <v>5434.3000000000002</v>
      </c>
      <c r="AM278" s="50">
        <f t="shared" si="739"/>
        <v>0</v>
      </c>
      <c r="AN278" s="50">
        <f t="shared" si="740"/>
        <v>0</v>
      </c>
      <c r="AO278" s="15">
        <f t="shared" si="741"/>
        <v>2404</v>
      </c>
      <c r="AP278" s="51">
        <f t="shared" si="742"/>
        <v>5434.3000000000002</v>
      </c>
      <c r="AQ278" s="51">
        <f t="shared" si="743"/>
        <v>0</v>
      </c>
      <c r="AR278" s="51">
        <f t="shared" si="744"/>
        <v>0</v>
      </c>
      <c r="AS278" s="51">
        <f t="shared" si="745"/>
        <v>0</v>
      </c>
      <c r="AT278" s="51">
        <f t="shared" si="746"/>
        <v>0</v>
      </c>
      <c r="AU278" s="51">
        <f t="shared" si="575"/>
        <v>5434.3000000000002</v>
      </c>
      <c r="AV278" s="51">
        <f t="shared" si="576"/>
        <v>0</v>
      </c>
      <c r="AW278" s="51">
        <f t="shared" si="577"/>
        <v>5434.3000000000002</v>
      </c>
      <c r="AX278" s="51">
        <f t="shared" si="578"/>
        <v>5434.3000000000002</v>
      </c>
      <c r="AY278" s="51">
        <f t="shared" si="579"/>
        <v>5434.3000000000002</v>
      </c>
      <c r="AZ278" s="51">
        <f t="shared" si="747"/>
        <v>0</v>
      </c>
      <c r="BA278" s="52">
        <f t="shared" si="580"/>
        <v>100</v>
      </c>
      <c r="BB278" s="25"/>
    </row>
    <row r="279" ht="47.25">
      <c r="B279" s="47" t="s">
        <v>243</v>
      </c>
      <c r="C279" s="47" t="s">
        <v>193</v>
      </c>
      <c r="D279" s="47" t="s">
        <v>193</v>
      </c>
      <c r="E279" s="48" t="str">
        <f t="shared" si="572"/>
        <v>0707</v>
      </c>
      <c r="F279" s="47" t="s">
        <v>280</v>
      </c>
      <c r="G279" s="48"/>
      <c r="H279" s="49" t="s">
        <v>281</v>
      </c>
      <c r="I279" s="19">
        <f t="shared" si="712"/>
        <v>5434.3000000000002</v>
      </c>
      <c r="J279" s="19">
        <f t="shared" si="713"/>
        <v>5434.3000000000002</v>
      </c>
      <c r="K279" s="19">
        <f t="shared" si="714"/>
        <v>5434.3000000000002</v>
      </c>
      <c r="L279" s="19">
        <f t="shared" si="715"/>
        <v>0</v>
      </c>
      <c r="M279" s="19">
        <f t="shared" si="716"/>
        <v>0</v>
      </c>
      <c r="N279" s="19">
        <f t="shared" si="717"/>
        <v>0</v>
      </c>
      <c r="O279" s="19">
        <f t="shared" si="718"/>
        <v>0</v>
      </c>
      <c r="P279" s="19">
        <f t="shared" si="719"/>
        <v>0</v>
      </c>
      <c r="Q279" s="19">
        <f t="shared" si="720"/>
        <v>0</v>
      </c>
      <c r="R279" s="19">
        <f t="shared" si="721"/>
        <v>0</v>
      </c>
      <c r="S279" s="19">
        <f t="shared" si="722"/>
        <v>0</v>
      </c>
      <c r="T279" s="19">
        <f t="shared" si="639"/>
        <v>5434.3000000000002</v>
      </c>
      <c r="U279" s="19">
        <f t="shared" si="573"/>
        <v>5434.3000000000002</v>
      </c>
      <c r="V279" s="19">
        <f t="shared" si="574"/>
        <v>5434.3000000000002</v>
      </c>
      <c r="W279" s="19">
        <f t="shared" si="723"/>
        <v>0</v>
      </c>
      <c r="X279" s="19">
        <f t="shared" si="724"/>
        <v>0</v>
      </c>
      <c r="Y279" s="19">
        <f t="shared" si="725"/>
        <v>0</v>
      </c>
      <c r="Z279" s="19">
        <f t="shared" si="726"/>
        <v>0</v>
      </c>
      <c r="AA279" s="19">
        <f t="shared" si="727"/>
        <v>0</v>
      </c>
      <c r="AB279" s="19">
        <f t="shared" si="728"/>
        <v>0</v>
      </c>
      <c r="AC279" s="19">
        <f t="shared" si="729"/>
        <v>0</v>
      </c>
      <c r="AD279" s="19">
        <f t="shared" si="730"/>
        <v>0</v>
      </c>
      <c r="AE279" s="19">
        <f t="shared" si="731"/>
        <v>0</v>
      </c>
      <c r="AF279" s="50">
        <f t="shared" si="732"/>
        <v>5434.3000000000002</v>
      </c>
      <c r="AG279" s="50">
        <f t="shared" si="733"/>
        <v>0</v>
      </c>
      <c r="AH279" s="50">
        <f t="shared" si="734"/>
        <v>0</v>
      </c>
      <c r="AI279" s="50">
        <f t="shared" si="735"/>
        <v>0</v>
      </c>
      <c r="AJ279" s="50">
        <f t="shared" si="736"/>
        <v>0</v>
      </c>
      <c r="AK279" s="50">
        <f t="shared" si="737"/>
        <v>0</v>
      </c>
      <c r="AL279" s="50">
        <f t="shared" si="738"/>
        <v>5434.3000000000002</v>
      </c>
      <c r="AM279" s="50">
        <f t="shared" si="739"/>
        <v>0</v>
      </c>
      <c r="AN279" s="50">
        <f t="shared" si="740"/>
        <v>0</v>
      </c>
      <c r="AO279" s="51">
        <f t="shared" si="741"/>
        <v>2404</v>
      </c>
      <c r="AP279" s="51">
        <f t="shared" si="742"/>
        <v>5434.3000000000002</v>
      </c>
      <c r="AQ279" s="51">
        <f t="shared" si="743"/>
        <v>0</v>
      </c>
      <c r="AR279" s="51">
        <f t="shared" si="744"/>
        <v>0</v>
      </c>
      <c r="AS279" s="51">
        <f t="shared" si="745"/>
        <v>0</v>
      </c>
      <c r="AT279" s="51">
        <f t="shared" si="746"/>
        <v>0</v>
      </c>
      <c r="AU279" s="51">
        <f t="shared" si="575"/>
        <v>5434.3000000000002</v>
      </c>
      <c r="AV279" s="51">
        <f t="shared" si="576"/>
        <v>0</v>
      </c>
      <c r="AW279" s="51">
        <f t="shared" si="577"/>
        <v>5434.3000000000002</v>
      </c>
      <c r="AX279" s="51">
        <f t="shared" si="578"/>
        <v>5434.3000000000002</v>
      </c>
      <c r="AY279" s="51">
        <f t="shared" si="579"/>
        <v>5434.3000000000002</v>
      </c>
      <c r="AZ279" s="51">
        <f t="shared" si="747"/>
        <v>0</v>
      </c>
      <c r="BA279" s="52">
        <f t="shared" si="580"/>
        <v>100</v>
      </c>
      <c r="BB279" s="25"/>
    </row>
    <row r="280" ht="31.5">
      <c r="B280" s="47" t="s">
        <v>243</v>
      </c>
      <c r="C280" s="47" t="s">
        <v>193</v>
      </c>
      <c r="D280" s="47" t="s">
        <v>193</v>
      </c>
      <c r="E280" s="48" t="str">
        <f t="shared" si="572"/>
        <v>0707</v>
      </c>
      <c r="F280" s="47" t="s">
        <v>282</v>
      </c>
      <c r="G280" s="48"/>
      <c r="H280" s="49" t="s">
        <v>283</v>
      </c>
      <c r="I280" s="19">
        <f t="shared" si="712"/>
        <v>5434.3000000000002</v>
      </c>
      <c r="J280" s="19">
        <f t="shared" si="713"/>
        <v>5434.3000000000002</v>
      </c>
      <c r="K280" s="19">
        <f t="shared" si="714"/>
        <v>5434.3000000000002</v>
      </c>
      <c r="L280" s="19">
        <f t="shared" si="715"/>
        <v>0</v>
      </c>
      <c r="M280" s="19">
        <f t="shared" si="716"/>
        <v>0</v>
      </c>
      <c r="N280" s="19">
        <f t="shared" si="717"/>
        <v>0</v>
      </c>
      <c r="O280" s="19">
        <f t="shared" si="718"/>
        <v>0</v>
      </c>
      <c r="P280" s="19">
        <f t="shared" si="719"/>
        <v>0</v>
      </c>
      <c r="Q280" s="19">
        <f t="shared" si="720"/>
        <v>0</v>
      </c>
      <c r="R280" s="19">
        <f t="shared" si="721"/>
        <v>0</v>
      </c>
      <c r="S280" s="19">
        <f t="shared" si="722"/>
        <v>0</v>
      </c>
      <c r="T280" s="19">
        <f t="shared" si="639"/>
        <v>5434.3000000000002</v>
      </c>
      <c r="U280" s="19">
        <f t="shared" si="573"/>
        <v>5434.3000000000002</v>
      </c>
      <c r="V280" s="19">
        <f t="shared" si="574"/>
        <v>5434.3000000000002</v>
      </c>
      <c r="W280" s="19">
        <f t="shared" si="723"/>
        <v>0</v>
      </c>
      <c r="X280" s="19">
        <f t="shared" si="724"/>
        <v>0</v>
      </c>
      <c r="Y280" s="19">
        <f t="shared" si="725"/>
        <v>0</v>
      </c>
      <c r="Z280" s="19">
        <f t="shared" si="726"/>
        <v>0</v>
      </c>
      <c r="AA280" s="19">
        <f t="shared" si="727"/>
        <v>0</v>
      </c>
      <c r="AB280" s="19">
        <f t="shared" si="728"/>
        <v>0</v>
      </c>
      <c r="AC280" s="19">
        <f t="shared" si="729"/>
        <v>0</v>
      </c>
      <c r="AD280" s="19">
        <f t="shared" si="730"/>
        <v>0</v>
      </c>
      <c r="AE280" s="19">
        <f t="shared" si="731"/>
        <v>0</v>
      </c>
      <c r="AF280" s="50">
        <f t="shared" si="732"/>
        <v>5434.3000000000002</v>
      </c>
      <c r="AG280" s="50">
        <f t="shared" si="733"/>
        <v>0</v>
      </c>
      <c r="AH280" s="50">
        <f t="shared" si="734"/>
        <v>0</v>
      </c>
      <c r="AI280" s="50">
        <f t="shared" si="735"/>
        <v>0</v>
      </c>
      <c r="AJ280" s="50">
        <f t="shared" si="736"/>
        <v>0</v>
      </c>
      <c r="AK280" s="50">
        <f t="shared" si="737"/>
        <v>0</v>
      </c>
      <c r="AL280" s="50">
        <f t="shared" si="738"/>
        <v>5434.3000000000002</v>
      </c>
      <c r="AM280" s="50">
        <f t="shared" si="739"/>
        <v>0</v>
      </c>
      <c r="AN280" s="50">
        <f t="shared" si="740"/>
        <v>0</v>
      </c>
      <c r="AO280" s="15">
        <f t="shared" si="741"/>
        <v>2404</v>
      </c>
      <c r="AP280" s="51">
        <f t="shared" si="742"/>
        <v>5434.3000000000002</v>
      </c>
      <c r="AQ280" s="51">
        <f t="shared" si="743"/>
        <v>0</v>
      </c>
      <c r="AR280" s="51">
        <f t="shared" si="744"/>
        <v>0</v>
      </c>
      <c r="AS280" s="51">
        <f t="shared" si="745"/>
        <v>0</v>
      </c>
      <c r="AT280" s="51">
        <f t="shared" si="746"/>
        <v>0</v>
      </c>
      <c r="AU280" s="51">
        <f t="shared" si="575"/>
        <v>5434.3000000000002</v>
      </c>
      <c r="AV280" s="51">
        <f t="shared" si="576"/>
        <v>0</v>
      </c>
      <c r="AW280" s="51">
        <f t="shared" si="577"/>
        <v>5434.3000000000002</v>
      </c>
      <c r="AX280" s="51">
        <f t="shared" si="578"/>
        <v>5434.3000000000002</v>
      </c>
      <c r="AY280" s="51">
        <f t="shared" si="579"/>
        <v>5434.3000000000002</v>
      </c>
      <c r="AZ280" s="51">
        <f t="shared" si="747"/>
        <v>0</v>
      </c>
      <c r="BA280" s="52">
        <f t="shared" si="580"/>
        <v>100</v>
      </c>
      <c r="BB280" s="25"/>
    </row>
    <row r="281" ht="31.5">
      <c r="B281" s="47" t="s">
        <v>243</v>
      </c>
      <c r="C281" s="47" t="s">
        <v>193</v>
      </c>
      <c r="D281" s="47" t="s">
        <v>193</v>
      </c>
      <c r="E281" s="48" t="str">
        <f t="shared" si="572"/>
        <v>0707</v>
      </c>
      <c r="F281" s="47" t="s">
        <v>282</v>
      </c>
      <c r="G281" s="47" t="s">
        <v>154</v>
      </c>
      <c r="H281" s="49" t="s">
        <v>155</v>
      </c>
      <c r="I281" s="19">
        <v>5434.3000000000002</v>
      </c>
      <c r="J281" s="19">
        <v>5434.3000000000002</v>
      </c>
      <c r="K281" s="19">
        <v>5434.3000000000002</v>
      </c>
      <c r="L281" s="19"/>
      <c r="M281" s="19"/>
      <c r="N281" s="19"/>
      <c r="O281" s="19">
        <v>0</v>
      </c>
      <c r="P281" s="19">
        <v>0</v>
      </c>
      <c r="Q281" s="19">
        <v>0</v>
      </c>
      <c r="R281" s="19">
        <v>0</v>
      </c>
      <c r="S281" s="19"/>
      <c r="T281" s="19">
        <f t="shared" si="639"/>
        <v>5434.3000000000002</v>
      </c>
      <c r="U281" s="19">
        <f t="shared" si="573"/>
        <v>5434.3000000000002</v>
      </c>
      <c r="V281" s="19">
        <f t="shared" si="574"/>
        <v>5434.3000000000002</v>
      </c>
      <c r="W281" s="19"/>
      <c r="X281" s="19"/>
      <c r="Y281" s="19"/>
      <c r="Z281" s="19"/>
      <c r="AA281" s="19"/>
      <c r="AB281" s="19"/>
      <c r="AC281" s="19"/>
      <c r="AD281" s="19"/>
      <c r="AE281" s="19"/>
      <c r="AF281" s="50">
        <v>5434.3000000000002</v>
      </c>
      <c r="AG281" s="50"/>
      <c r="AH281" s="50">
        <v>0</v>
      </c>
      <c r="AI281" s="50">
        <v>0</v>
      </c>
      <c r="AJ281" s="50">
        <v>0</v>
      </c>
      <c r="AK281" s="50">
        <v>0</v>
      </c>
      <c r="AL281" s="50">
        <v>5434.3000000000002</v>
      </c>
      <c r="AM281" s="50">
        <v>0</v>
      </c>
      <c r="AN281" s="50">
        <v>0</v>
      </c>
      <c r="AO281" s="51">
        <v>2404</v>
      </c>
      <c r="AP281" s="51">
        <v>5434.3000000000002</v>
      </c>
      <c r="AQ281" s="51">
        <v>0</v>
      </c>
      <c r="AR281" s="51">
        <v>0</v>
      </c>
      <c r="AS281" s="51">
        <v>0</v>
      </c>
      <c r="AT281" s="51">
        <v>0</v>
      </c>
      <c r="AU281" s="51">
        <f t="shared" si="575"/>
        <v>5434.3000000000002</v>
      </c>
      <c r="AV281" s="51">
        <f t="shared" si="576"/>
        <v>0</v>
      </c>
      <c r="AW281" s="51">
        <f t="shared" si="577"/>
        <v>5434.3000000000002</v>
      </c>
      <c r="AX281" s="51">
        <f t="shared" si="578"/>
        <v>5434.3000000000002</v>
      </c>
      <c r="AY281" s="51">
        <f t="shared" si="579"/>
        <v>5434.3000000000002</v>
      </c>
      <c r="AZ281" s="51"/>
      <c r="BA281" s="52">
        <f t="shared" si="580"/>
        <v>100</v>
      </c>
      <c r="BB281" s="53"/>
    </row>
    <row r="282" ht="31.5">
      <c r="B282" s="47" t="s">
        <v>243</v>
      </c>
      <c r="C282" s="47" t="s">
        <v>193</v>
      </c>
      <c r="D282" s="47" t="s">
        <v>193</v>
      </c>
      <c r="E282" s="48" t="str">
        <f t="shared" si="572"/>
        <v>0707</v>
      </c>
      <c r="F282" s="47" t="s">
        <v>110</v>
      </c>
      <c r="G282" s="47"/>
      <c r="H282" s="49" t="s">
        <v>111</v>
      </c>
      <c r="I282" s="19">
        <f t="shared" si="712"/>
        <v>44708.399999999994</v>
      </c>
      <c r="J282" s="19">
        <f t="shared" si="713"/>
        <v>45338.800000000003</v>
      </c>
      <c r="K282" s="19">
        <f t="shared" si="714"/>
        <v>45338.800000000003</v>
      </c>
      <c r="L282" s="19">
        <f t="shared" si="715"/>
        <v>0</v>
      </c>
      <c r="M282" s="19">
        <f t="shared" si="716"/>
        <v>0</v>
      </c>
      <c r="N282" s="19">
        <f t="shared" si="717"/>
        <v>0</v>
      </c>
      <c r="O282" s="19">
        <f t="shared" si="718"/>
        <v>0</v>
      </c>
      <c r="P282" s="19">
        <f t="shared" si="719"/>
        <v>0</v>
      </c>
      <c r="Q282" s="19">
        <f t="shared" si="720"/>
        <v>0</v>
      </c>
      <c r="R282" s="19">
        <f t="shared" si="721"/>
        <v>550</v>
      </c>
      <c r="S282" s="19">
        <f t="shared" si="722"/>
        <v>1671.5</v>
      </c>
      <c r="T282" s="19">
        <f t="shared" si="639"/>
        <v>46929.899999999994</v>
      </c>
      <c r="U282" s="19">
        <f t="shared" si="573"/>
        <v>45338.800000000003</v>
      </c>
      <c r="V282" s="19">
        <f t="shared" si="574"/>
        <v>45338.800000000003</v>
      </c>
      <c r="W282" s="19">
        <f t="shared" si="723"/>
        <v>471.5</v>
      </c>
      <c r="X282" s="19">
        <f t="shared" si="724"/>
        <v>0</v>
      </c>
      <c r="Y282" s="19">
        <f t="shared" si="725"/>
        <v>0</v>
      </c>
      <c r="Z282" s="19">
        <f t="shared" si="726"/>
        <v>1200</v>
      </c>
      <c r="AA282" s="19">
        <f t="shared" si="727"/>
        <v>0</v>
      </c>
      <c r="AB282" s="19">
        <f t="shared" si="728"/>
        <v>0</v>
      </c>
      <c r="AC282" s="19">
        <f t="shared" si="729"/>
        <v>0</v>
      </c>
      <c r="AD282" s="19">
        <f t="shared" si="730"/>
        <v>0</v>
      </c>
      <c r="AE282" s="19">
        <f t="shared" si="731"/>
        <v>0</v>
      </c>
      <c r="AF282" s="50">
        <f t="shared" si="732"/>
        <v>46915.350019999998</v>
      </c>
      <c r="AG282" s="50">
        <f t="shared" si="733"/>
        <v>0</v>
      </c>
      <c r="AH282" s="50">
        <f t="shared" si="734"/>
        <v>0</v>
      </c>
      <c r="AI282" s="50">
        <f t="shared" si="735"/>
        <v>0</v>
      </c>
      <c r="AJ282" s="50">
        <f t="shared" si="736"/>
        <v>0</v>
      </c>
      <c r="AK282" s="50">
        <f t="shared" si="737"/>
        <v>0</v>
      </c>
      <c r="AL282" s="50">
        <f t="shared" si="738"/>
        <v>46915.350019999998</v>
      </c>
      <c r="AM282" s="50">
        <f t="shared" si="739"/>
        <v>0</v>
      </c>
      <c r="AN282" s="50">
        <f t="shared" si="740"/>
        <v>0</v>
      </c>
      <c r="AO282" s="15">
        <f t="shared" si="741"/>
        <v>32494.585529999997</v>
      </c>
      <c r="AP282" s="51">
        <f t="shared" si="742"/>
        <v>46929.899999999994</v>
      </c>
      <c r="AQ282" s="51">
        <f t="shared" si="743"/>
        <v>0</v>
      </c>
      <c r="AR282" s="51">
        <f t="shared" si="744"/>
        <v>0</v>
      </c>
      <c r="AS282" s="51">
        <f t="shared" si="745"/>
        <v>0</v>
      </c>
      <c r="AT282" s="51">
        <f t="shared" si="746"/>
        <v>0</v>
      </c>
      <c r="AU282" s="51">
        <f t="shared" si="575"/>
        <v>46929.899999999994</v>
      </c>
      <c r="AV282" s="51">
        <f t="shared" si="576"/>
        <v>0</v>
      </c>
      <c r="AW282" s="51">
        <f t="shared" si="577"/>
        <v>48601.399999999994</v>
      </c>
      <c r="AX282" s="51">
        <f t="shared" si="578"/>
        <v>45338.800000000003</v>
      </c>
      <c r="AY282" s="51">
        <f t="shared" si="579"/>
        <v>45338.800000000003</v>
      </c>
      <c r="AZ282" s="51">
        <f t="shared" si="747"/>
        <v>0</v>
      </c>
      <c r="BA282" s="52">
        <f t="shared" si="580"/>
        <v>100</v>
      </c>
      <c r="BB282" s="25"/>
    </row>
    <row r="283">
      <c r="B283" s="47" t="s">
        <v>243</v>
      </c>
      <c r="C283" s="47" t="s">
        <v>193</v>
      </c>
      <c r="D283" s="47" t="s">
        <v>193</v>
      </c>
      <c r="E283" s="48" t="str">
        <f t="shared" si="572"/>
        <v>0707</v>
      </c>
      <c r="F283" s="47" t="s">
        <v>168</v>
      </c>
      <c r="G283" s="47"/>
      <c r="H283" s="49" t="s">
        <v>53</v>
      </c>
      <c r="I283" s="19">
        <f t="shared" si="712"/>
        <v>44708.399999999994</v>
      </c>
      <c r="J283" s="19">
        <f t="shared" si="713"/>
        <v>45338.800000000003</v>
      </c>
      <c r="K283" s="19">
        <f t="shared" si="714"/>
        <v>45338.800000000003</v>
      </c>
      <c r="L283" s="19">
        <f t="shared" si="715"/>
        <v>0</v>
      </c>
      <c r="M283" s="19">
        <f t="shared" si="716"/>
        <v>0</v>
      </c>
      <c r="N283" s="19">
        <f t="shared" si="717"/>
        <v>0</v>
      </c>
      <c r="O283" s="19">
        <f t="shared" si="718"/>
        <v>0</v>
      </c>
      <c r="P283" s="19">
        <f t="shared" si="719"/>
        <v>0</v>
      </c>
      <c r="Q283" s="19">
        <f t="shared" si="720"/>
        <v>0</v>
      </c>
      <c r="R283" s="19">
        <f t="shared" si="721"/>
        <v>550</v>
      </c>
      <c r="S283" s="19">
        <f t="shared" si="722"/>
        <v>1671.5</v>
      </c>
      <c r="T283" s="19">
        <f t="shared" si="639"/>
        <v>46929.899999999994</v>
      </c>
      <c r="U283" s="19">
        <f t="shared" si="573"/>
        <v>45338.800000000003</v>
      </c>
      <c r="V283" s="19">
        <f t="shared" si="574"/>
        <v>45338.800000000003</v>
      </c>
      <c r="W283" s="19">
        <f t="shared" si="723"/>
        <v>471.5</v>
      </c>
      <c r="X283" s="19">
        <f t="shared" si="724"/>
        <v>0</v>
      </c>
      <c r="Y283" s="19">
        <f t="shared" si="725"/>
        <v>0</v>
      </c>
      <c r="Z283" s="19">
        <f t="shared" si="726"/>
        <v>1200</v>
      </c>
      <c r="AA283" s="19">
        <f t="shared" si="727"/>
        <v>0</v>
      </c>
      <c r="AB283" s="19">
        <f t="shared" si="728"/>
        <v>0</v>
      </c>
      <c r="AC283" s="19">
        <f t="shared" si="729"/>
        <v>0</v>
      </c>
      <c r="AD283" s="19">
        <f t="shared" si="730"/>
        <v>0</v>
      </c>
      <c r="AE283" s="19">
        <f t="shared" si="731"/>
        <v>0</v>
      </c>
      <c r="AF283" s="50">
        <f t="shared" si="732"/>
        <v>46915.350019999998</v>
      </c>
      <c r="AG283" s="50">
        <f t="shared" si="733"/>
        <v>0</v>
      </c>
      <c r="AH283" s="50">
        <f t="shared" si="734"/>
        <v>0</v>
      </c>
      <c r="AI283" s="50">
        <f t="shared" si="735"/>
        <v>0</v>
      </c>
      <c r="AJ283" s="50">
        <f t="shared" si="736"/>
        <v>0</v>
      </c>
      <c r="AK283" s="50">
        <f t="shared" si="737"/>
        <v>0</v>
      </c>
      <c r="AL283" s="50">
        <f t="shared" si="738"/>
        <v>46915.350019999998</v>
      </c>
      <c r="AM283" s="50">
        <f t="shared" si="739"/>
        <v>0</v>
      </c>
      <c r="AN283" s="50">
        <f t="shared" si="740"/>
        <v>0</v>
      </c>
      <c r="AO283" s="51">
        <f t="shared" si="741"/>
        <v>32494.585529999997</v>
      </c>
      <c r="AP283" s="51">
        <f t="shared" si="742"/>
        <v>46929.899999999994</v>
      </c>
      <c r="AQ283" s="51">
        <f t="shared" si="743"/>
        <v>0</v>
      </c>
      <c r="AR283" s="51">
        <f t="shared" si="744"/>
        <v>0</v>
      </c>
      <c r="AS283" s="51">
        <f t="shared" si="745"/>
        <v>0</v>
      </c>
      <c r="AT283" s="51">
        <f t="shared" si="746"/>
        <v>0</v>
      </c>
      <c r="AU283" s="51">
        <f t="shared" si="575"/>
        <v>46929.899999999994</v>
      </c>
      <c r="AV283" s="51">
        <f t="shared" si="576"/>
        <v>0</v>
      </c>
      <c r="AW283" s="51">
        <f t="shared" si="577"/>
        <v>48601.399999999994</v>
      </c>
      <c r="AX283" s="51">
        <f t="shared" si="578"/>
        <v>45338.800000000003</v>
      </c>
      <c r="AY283" s="51">
        <f t="shared" si="579"/>
        <v>45338.800000000003</v>
      </c>
      <c r="AZ283" s="51">
        <f t="shared" si="747"/>
        <v>0</v>
      </c>
      <c r="BA283" s="52">
        <f t="shared" si="580"/>
        <v>100</v>
      </c>
      <c r="BB283" s="25"/>
    </row>
    <row r="284" ht="47.25">
      <c r="B284" s="47" t="s">
        <v>243</v>
      </c>
      <c r="C284" s="47" t="s">
        <v>193</v>
      </c>
      <c r="D284" s="47" t="s">
        <v>193</v>
      </c>
      <c r="E284" s="48" t="str">
        <f t="shared" si="572"/>
        <v>0707</v>
      </c>
      <c r="F284" s="47" t="s">
        <v>284</v>
      </c>
      <c r="G284" s="47"/>
      <c r="H284" s="49" t="s">
        <v>285</v>
      </c>
      <c r="I284" s="19">
        <f>I285+I287+I289+I291+I295</f>
        <v>44708.399999999994</v>
      </c>
      <c r="J284" s="19">
        <f>J285+J287+J289+J291+J295</f>
        <v>45338.800000000003</v>
      </c>
      <c r="K284" s="19">
        <f>K285+K287+K289+K291+K295</f>
        <v>45338.800000000003</v>
      </c>
      <c r="L284" s="19">
        <f>L285+L287+L289+L291+L295</f>
        <v>0</v>
      </c>
      <c r="M284" s="19">
        <f>M285+M287+M289+M291+M295</f>
        <v>0</v>
      </c>
      <c r="N284" s="19">
        <f>N285+N287+N289+N291+N295</f>
        <v>0</v>
      </c>
      <c r="O284" s="19">
        <f>O285+O287+O289+O291+O295</f>
        <v>0</v>
      </c>
      <c r="P284" s="19">
        <f>P285+P287+P289+P291+P295</f>
        <v>0</v>
      </c>
      <c r="Q284" s="19">
        <f>Q285+Q287+Q289+Q291+Q295</f>
        <v>0</v>
      </c>
      <c r="R284" s="19">
        <f>R285+R287+R289+R291+R295</f>
        <v>550</v>
      </c>
      <c r="S284" s="19">
        <f>S285+S287+S289+S291+S295</f>
        <v>1671.5</v>
      </c>
      <c r="T284" s="19">
        <f t="shared" si="639"/>
        <v>46929.899999999994</v>
      </c>
      <c r="U284" s="19">
        <f t="shared" si="573"/>
        <v>45338.800000000003</v>
      </c>
      <c r="V284" s="19">
        <f t="shared" si="574"/>
        <v>45338.800000000003</v>
      </c>
      <c r="W284" s="19">
        <f>W285+W287+W289+W291+W295</f>
        <v>471.5</v>
      </c>
      <c r="X284" s="19">
        <f>X285+X287+X289+X291+X295</f>
        <v>0</v>
      </c>
      <c r="Y284" s="19">
        <f>Y285+Y287+Y289+Y291+Y295</f>
        <v>0</v>
      </c>
      <c r="Z284" s="19">
        <f>Z285+Z287+Z289+Z291+Z295</f>
        <v>1200</v>
      </c>
      <c r="AA284" s="19">
        <f>AA285+AA287+AA289+AA291+AA295</f>
        <v>0</v>
      </c>
      <c r="AB284" s="19">
        <f>AB285+AB287+AB289+AB291+AB295</f>
        <v>0</v>
      </c>
      <c r="AC284" s="19">
        <f>AC285+AC287+AC289+AC291+AC295</f>
        <v>0</v>
      </c>
      <c r="AD284" s="19">
        <f>AD285+AD287+AD289+AD291+AD295</f>
        <v>0</v>
      </c>
      <c r="AE284" s="19">
        <f>AE285+AE287+AE289+AE291+AE295</f>
        <v>0</v>
      </c>
      <c r="AF284" s="50">
        <f>AF285+AF287+AF289+AF291+AF295</f>
        <v>46915.350019999998</v>
      </c>
      <c r="AG284" s="50">
        <f>AG285+AG287+AG289+AG291+AG295</f>
        <v>0</v>
      </c>
      <c r="AH284" s="50">
        <f>AH285+AH287+AH289+AH291+AH295</f>
        <v>0</v>
      </c>
      <c r="AI284" s="50">
        <f>AI285+AI287+AI289+AI291+AI295</f>
        <v>0</v>
      </c>
      <c r="AJ284" s="50">
        <f>AJ285+AJ287+AJ289+AJ291+AJ295</f>
        <v>0</v>
      </c>
      <c r="AK284" s="50">
        <f>AK285+AK287+AK289+AK291+AK295</f>
        <v>0</v>
      </c>
      <c r="AL284" s="50">
        <f>AL285+AL287+AL289+AL291+AL295</f>
        <v>46915.350019999998</v>
      </c>
      <c r="AM284" s="50">
        <f>AM285+AM287+AM289+AM291+AM295</f>
        <v>0</v>
      </c>
      <c r="AN284" s="50">
        <f>AN285+AN287+AN289+AN291+AN295</f>
        <v>0</v>
      </c>
      <c r="AO284" s="15">
        <f>AO285+AO287+AO289+AO291+AO295</f>
        <v>32494.585529999997</v>
      </c>
      <c r="AP284" s="51">
        <f>AP285+AP287+AP289+AP291+AP295</f>
        <v>46929.899999999994</v>
      </c>
      <c r="AQ284" s="51">
        <f>AQ285+AQ287+AQ289+AQ291+AQ295</f>
        <v>0</v>
      </c>
      <c r="AR284" s="51">
        <f>AR285+AR287+AR289+AR291+AR295</f>
        <v>0</v>
      </c>
      <c r="AS284" s="51">
        <f>AS285+AS287+AS289+AS291+AS295</f>
        <v>0</v>
      </c>
      <c r="AT284" s="51">
        <f>AT285+AT287+AT289+AT291+AT295</f>
        <v>0</v>
      </c>
      <c r="AU284" s="51">
        <f t="shared" si="575"/>
        <v>46929.899999999994</v>
      </c>
      <c r="AV284" s="51">
        <f t="shared" si="576"/>
        <v>0</v>
      </c>
      <c r="AW284" s="51">
        <f t="shared" si="577"/>
        <v>48601.399999999994</v>
      </c>
      <c r="AX284" s="51">
        <f t="shared" si="578"/>
        <v>45338.800000000003</v>
      </c>
      <c r="AY284" s="51">
        <f t="shared" si="579"/>
        <v>45338.800000000003</v>
      </c>
      <c r="AZ284" s="51">
        <f>AZ285+AZ287+AZ289+AZ291+AZ295</f>
        <v>0</v>
      </c>
      <c r="BA284" s="52">
        <f t="shared" si="580"/>
        <v>100</v>
      </c>
      <c r="BB284" s="25"/>
    </row>
    <row r="285" ht="47.25">
      <c r="B285" s="47" t="s">
        <v>243</v>
      </c>
      <c r="C285" s="47" t="s">
        <v>193</v>
      </c>
      <c r="D285" s="47" t="s">
        <v>193</v>
      </c>
      <c r="E285" s="48" t="str">
        <f t="shared" si="572"/>
        <v>0707</v>
      </c>
      <c r="F285" s="47" t="s">
        <v>286</v>
      </c>
      <c r="G285" s="47"/>
      <c r="H285" s="49" t="s">
        <v>75</v>
      </c>
      <c r="I285" s="19">
        <f>I286</f>
        <v>32699.299999999999</v>
      </c>
      <c r="J285" s="19">
        <f>J286</f>
        <v>33956.5</v>
      </c>
      <c r="K285" s="19">
        <f>K286</f>
        <v>33956.5</v>
      </c>
      <c r="L285" s="19">
        <f>L286</f>
        <v>0</v>
      </c>
      <c r="M285" s="19">
        <f>M286</f>
        <v>0</v>
      </c>
      <c r="N285" s="19">
        <f>N286</f>
        <v>0</v>
      </c>
      <c r="O285" s="19">
        <f>O286</f>
        <v>0</v>
      </c>
      <c r="P285" s="19">
        <f>P286</f>
        <v>0</v>
      </c>
      <c r="Q285" s="19">
        <f>Q286</f>
        <v>0</v>
      </c>
      <c r="R285" s="19">
        <f>R286</f>
        <v>0</v>
      </c>
      <c r="S285" s="19">
        <f>S286</f>
        <v>0</v>
      </c>
      <c r="T285" s="19">
        <f t="shared" si="639"/>
        <v>32699.299999999999</v>
      </c>
      <c r="U285" s="19">
        <f t="shared" si="573"/>
        <v>33956.5</v>
      </c>
      <c r="V285" s="19">
        <f t="shared" si="574"/>
        <v>33956.5</v>
      </c>
      <c r="W285" s="19">
        <f>W286</f>
        <v>0</v>
      </c>
      <c r="X285" s="19">
        <f>X286</f>
        <v>0</v>
      </c>
      <c r="Y285" s="19">
        <f>Y286</f>
        <v>0</v>
      </c>
      <c r="Z285" s="19">
        <f>Z286</f>
        <v>0</v>
      </c>
      <c r="AA285" s="19">
        <f>AA286</f>
        <v>0</v>
      </c>
      <c r="AB285" s="19">
        <f>AB286</f>
        <v>0</v>
      </c>
      <c r="AC285" s="19">
        <f>AC286</f>
        <v>0</v>
      </c>
      <c r="AD285" s="19">
        <f>AD286</f>
        <v>0</v>
      </c>
      <c r="AE285" s="19">
        <f>AE286</f>
        <v>0</v>
      </c>
      <c r="AF285" s="50">
        <f>AF286</f>
        <v>32684.750019999999</v>
      </c>
      <c r="AG285" s="50">
        <f>AG286</f>
        <v>0</v>
      </c>
      <c r="AH285" s="50">
        <f>AH286</f>
        <v>0</v>
      </c>
      <c r="AI285" s="50">
        <f>AI286</f>
        <v>0</v>
      </c>
      <c r="AJ285" s="50">
        <f>AJ286</f>
        <v>0</v>
      </c>
      <c r="AK285" s="50">
        <f>AK286</f>
        <v>0</v>
      </c>
      <c r="AL285" s="50">
        <f>AL286</f>
        <v>32684.750019999999</v>
      </c>
      <c r="AM285" s="50">
        <f>AM286</f>
        <v>0</v>
      </c>
      <c r="AN285" s="50">
        <f>AN286</f>
        <v>0</v>
      </c>
      <c r="AO285" s="51">
        <f>AO286</f>
        <v>21342.879799999999</v>
      </c>
      <c r="AP285" s="51">
        <f>AP286</f>
        <v>32699.299999999999</v>
      </c>
      <c r="AQ285" s="51">
        <f>AQ286</f>
        <v>0</v>
      </c>
      <c r="AR285" s="51">
        <f>AR286</f>
        <v>0</v>
      </c>
      <c r="AS285" s="51">
        <f>AS286</f>
        <v>0</v>
      </c>
      <c r="AT285" s="51">
        <f>AT286</f>
        <v>0</v>
      </c>
      <c r="AU285" s="51">
        <f t="shared" si="575"/>
        <v>32699.299999999999</v>
      </c>
      <c r="AV285" s="51">
        <f t="shared" si="576"/>
        <v>0</v>
      </c>
      <c r="AW285" s="51">
        <f t="shared" si="577"/>
        <v>32699.299999999999</v>
      </c>
      <c r="AX285" s="51">
        <f t="shared" si="578"/>
        <v>33956.5</v>
      </c>
      <c r="AY285" s="51">
        <f t="shared" si="579"/>
        <v>33956.5</v>
      </c>
      <c r="AZ285" s="51">
        <f>AZ286</f>
        <v>0</v>
      </c>
      <c r="BA285" s="52">
        <f t="shared" si="580"/>
        <v>100</v>
      </c>
      <c r="BB285" s="25"/>
    </row>
    <row r="286" ht="31.5">
      <c r="B286" s="47" t="s">
        <v>243</v>
      </c>
      <c r="C286" s="47" t="s">
        <v>193</v>
      </c>
      <c r="D286" s="47" t="s">
        <v>193</v>
      </c>
      <c r="E286" s="48" t="str">
        <f t="shared" si="572"/>
        <v>0707</v>
      </c>
      <c r="F286" s="47" t="s">
        <v>286</v>
      </c>
      <c r="G286" s="47" t="s">
        <v>154</v>
      </c>
      <c r="H286" s="49" t="s">
        <v>155</v>
      </c>
      <c r="I286" s="19">
        <v>32699.299999999999</v>
      </c>
      <c r="J286" s="19">
        <v>33956.5</v>
      </c>
      <c r="K286" s="19">
        <v>33956.5</v>
      </c>
      <c r="L286" s="19"/>
      <c r="M286" s="19"/>
      <c r="N286" s="19"/>
      <c r="O286" s="19">
        <v>0</v>
      </c>
      <c r="P286" s="19">
        <v>0</v>
      </c>
      <c r="Q286" s="19">
        <v>0</v>
      </c>
      <c r="R286" s="19">
        <v>0</v>
      </c>
      <c r="S286" s="19"/>
      <c r="T286" s="19">
        <f t="shared" si="639"/>
        <v>32699.299999999999</v>
      </c>
      <c r="U286" s="19">
        <f t="shared" si="573"/>
        <v>33956.5</v>
      </c>
      <c r="V286" s="19">
        <f t="shared" si="574"/>
        <v>33956.5</v>
      </c>
      <c r="W286" s="19"/>
      <c r="X286" s="19"/>
      <c r="Y286" s="19"/>
      <c r="Z286" s="19"/>
      <c r="AA286" s="19"/>
      <c r="AB286" s="19"/>
      <c r="AC286" s="19"/>
      <c r="AD286" s="19"/>
      <c r="AE286" s="19"/>
      <c r="AF286" s="50">
        <v>32684.750019999999</v>
      </c>
      <c r="AG286" s="50"/>
      <c r="AH286" s="50">
        <v>0</v>
      </c>
      <c r="AI286" s="50">
        <v>0</v>
      </c>
      <c r="AJ286" s="50">
        <v>0</v>
      </c>
      <c r="AK286" s="50">
        <v>0</v>
      </c>
      <c r="AL286" s="50">
        <v>32684.750019999999</v>
      </c>
      <c r="AM286" s="50">
        <v>0</v>
      </c>
      <c r="AN286" s="50">
        <v>0</v>
      </c>
      <c r="AO286" s="15">
        <v>21342.879799999999</v>
      </c>
      <c r="AP286" s="51">
        <v>32699.299999999999</v>
      </c>
      <c r="AQ286" s="51">
        <v>0</v>
      </c>
      <c r="AR286" s="51">
        <v>0</v>
      </c>
      <c r="AS286" s="51">
        <v>0</v>
      </c>
      <c r="AT286" s="51">
        <v>0</v>
      </c>
      <c r="AU286" s="51">
        <f t="shared" si="575"/>
        <v>32699.299999999999</v>
      </c>
      <c r="AV286" s="51">
        <f t="shared" si="576"/>
        <v>0</v>
      </c>
      <c r="AW286" s="51">
        <f t="shared" si="577"/>
        <v>32699.299999999999</v>
      </c>
      <c r="AX286" s="51">
        <f t="shared" si="578"/>
        <v>33956.5</v>
      </c>
      <c r="AY286" s="51">
        <f t="shared" si="579"/>
        <v>33956.5</v>
      </c>
      <c r="AZ286" s="51"/>
      <c r="BA286" s="52">
        <f t="shared" si="580"/>
        <v>100</v>
      </c>
      <c r="BB286" s="53"/>
    </row>
    <row r="287">
      <c r="B287" s="47" t="s">
        <v>243</v>
      </c>
      <c r="C287" s="47" t="s">
        <v>193</v>
      </c>
      <c r="D287" s="47" t="s">
        <v>193</v>
      </c>
      <c r="E287" s="48" t="str">
        <f t="shared" si="572"/>
        <v>0707</v>
      </c>
      <c r="F287" s="47" t="s">
        <v>287</v>
      </c>
      <c r="G287" s="47"/>
      <c r="H287" s="49" t="s">
        <v>288</v>
      </c>
      <c r="I287" s="19">
        <f>I288</f>
        <v>6705.8999999999996</v>
      </c>
      <c r="J287" s="19">
        <f>J288</f>
        <v>6705.8999999999996</v>
      </c>
      <c r="K287" s="19">
        <f>K288</f>
        <v>6705.8999999999996</v>
      </c>
      <c r="L287" s="19">
        <f>L288</f>
        <v>0</v>
      </c>
      <c r="M287" s="19">
        <f>M288</f>
        <v>0</v>
      </c>
      <c r="N287" s="19">
        <f>N288</f>
        <v>0</v>
      </c>
      <c r="O287" s="19">
        <f>O288</f>
        <v>0</v>
      </c>
      <c r="P287" s="19">
        <f>P288</f>
        <v>0</v>
      </c>
      <c r="Q287" s="19">
        <f>Q288</f>
        <v>0</v>
      </c>
      <c r="R287" s="19">
        <f>R288</f>
        <v>0</v>
      </c>
      <c r="S287" s="19">
        <f>S288</f>
        <v>0</v>
      </c>
      <c r="T287" s="19">
        <f t="shared" si="639"/>
        <v>6705.8999999999996</v>
      </c>
      <c r="U287" s="19">
        <f t="shared" si="573"/>
        <v>6705.8999999999996</v>
      </c>
      <c r="V287" s="19">
        <f t="shared" si="574"/>
        <v>6705.8999999999996</v>
      </c>
      <c r="W287" s="19">
        <f>W288</f>
        <v>0</v>
      </c>
      <c r="X287" s="19">
        <f>X288</f>
        <v>0</v>
      </c>
      <c r="Y287" s="19">
        <f>Y288</f>
        <v>0</v>
      </c>
      <c r="Z287" s="19">
        <f>Z288</f>
        <v>0</v>
      </c>
      <c r="AA287" s="19">
        <f>AA288</f>
        <v>0</v>
      </c>
      <c r="AB287" s="19">
        <f>AB288</f>
        <v>0</v>
      </c>
      <c r="AC287" s="19">
        <f>AC288</f>
        <v>0</v>
      </c>
      <c r="AD287" s="19">
        <f>AD288</f>
        <v>0</v>
      </c>
      <c r="AE287" s="19">
        <f>AE288</f>
        <v>0</v>
      </c>
      <c r="AF287" s="50">
        <f>AF288</f>
        <v>6705.8999999999996</v>
      </c>
      <c r="AG287" s="50">
        <f>AG288</f>
        <v>0</v>
      </c>
      <c r="AH287" s="50">
        <f>AH288</f>
        <v>0</v>
      </c>
      <c r="AI287" s="50">
        <f>AI288</f>
        <v>0</v>
      </c>
      <c r="AJ287" s="50">
        <f>AJ288</f>
        <v>0</v>
      </c>
      <c r="AK287" s="50">
        <f>AK288</f>
        <v>0</v>
      </c>
      <c r="AL287" s="50">
        <f>AL288</f>
        <v>6705.8999999999996</v>
      </c>
      <c r="AM287" s="50">
        <f>AM288</f>
        <v>0</v>
      </c>
      <c r="AN287" s="50">
        <f>AN288</f>
        <v>0</v>
      </c>
      <c r="AO287" s="51">
        <f>AO288</f>
        <v>6705.8999999999996</v>
      </c>
      <c r="AP287" s="51">
        <f>AP288</f>
        <v>6705.8999999999996</v>
      </c>
      <c r="AQ287" s="51">
        <f>AQ288</f>
        <v>0</v>
      </c>
      <c r="AR287" s="51">
        <f>AR288</f>
        <v>0</v>
      </c>
      <c r="AS287" s="51">
        <f>AS288</f>
        <v>0</v>
      </c>
      <c r="AT287" s="51">
        <f>AT288</f>
        <v>0</v>
      </c>
      <c r="AU287" s="51">
        <f t="shared" si="575"/>
        <v>6705.8999999999996</v>
      </c>
      <c r="AV287" s="51">
        <f t="shared" si="576"/>
        <v>0</v>
      </c>
      <c r="AW287" s="51">
        <f t="shared" si="577"/>
        <v>6705.8999999999996</v>
      </c>
      <c r="AX287" s="51">
        <f t="shared" si="578"/>
        <v>6705.8999999999996</v>
      </c>
      <c r="AY287" s="51">
        <f t="shared" si="579"/>
        <v>6705.8999999999996</v>
      </c>
      <c r="AZ287" s="51">
        <f>AZ288</f>
        <v>0</v>
      </c>
      <c r="BA287" s="52">
        <f t="shared" si="580"/>
        <v>100</v>
      </c>
      <c r="BB287" s="25"/>
    </row>
    <row r="288" ht="31.5">
      <c r="B288" s="47" t="s">
        <v>243</v>
      </c>
      <c r="C288" s="47" t="s">
        <v>193</v>
      </c>
      <c r="D288" s="47" t="s">
        <v>193</v>
      </c>
      <c r="E288" s="48" t="str">
        <f t="shared" si="572"/>
        <v>0707</v>
      </c>
      <c r="F288" s="47" t="s">
        <v>287</v>
      </c>
      <c r="G288" s="47" t="s">
        <v>154</v>
      </c>
      <c r="H288" s="49" t="s">
        <v>155</v>
      </c>
      <c r="I288" s="19">
        <v>6705.8999999999996</v>
      </c>
      <c r="J288" s="19">
        <v>6705.8999999999996</v>
      </c>
      <c r="K288" s="19">
        <v>6705.8999999999996</v>
      </c>
      <c r="L288" s="19"/>
      <c r="M288" s="19"/>
      <c r="N288" s="19"/>
      <c r="O288" s="19">
        <v>0</v>
      </c>
      <c r="P288" s="19">
        <v>0</v>
      </c>
      <c r="Q288" s="19">
        <v>0</v>
      </c>
      <c r="R288" s="19">
        <v>0</v>
      </c>
      <c r="S288" s="19"/>
      <c r="T288" s="19">
        <f t="shared" si="639"/>
        <v>6705.8999999999996</v>
      </c>
      <c r="U288" s="19">
        <f t="shared" si="573"/>
        <v>6705.8999999999996</v>
      </c>
      <c r="V288" s="19">
        <f t="shared" si="574"/>
        <v>6705.8999999999996</v>
      </c>
      <c r="W288" s="19"/>
      <c r="X288" s="19"/>
      <c r="Y288" s="19"/>
      <c r="Z288" s="19"/>
      <c r="AA288" s="19"/>
      <c r="AB288" s="19"/>
      <c r="AC288" s="19"/>
      <c r="AD288" s="19"/>
      <c r="AE288" s="19"/>
      <c r="AF288" s="50">
        <v>6705.8999999999996</v>
      </c>
      <c r="AG288" s="50"/>
      <c r="AH288" s="50">
        <v>0</v>
      </c>
      <c r="AI288" s="50">
        <v>0</v>
      </c>
      <c r="AJ288" s="50">
        <v>0</v>
      </c>
      <c r="AK288" s="50">
        <v>0</v>
      </c>
      <c r="AL288" s="50">
        <v>6705.8999999999996</v>
      </c>
      <c r="AM288" s="50">
        <v>0</v>
      </c>
      <c r="AN288" s="50">
        <v>0</v>
      </c>
      <c r="AO288" s="15">
        <v>6705.8999999999996</v>
      </c>
      <c r="AP288" s="51">
        <v>6705.8999999999996</v>
      </c>
      <c r="AQ288" s="51">
        <v>0</v>
      </c>
      <c r="AR288" s="51">
        <v>0</v>
      </c>
      <c r="AS288" s="51">
        <v>0</v>
      </c>
      <c r="AT288" s="51">
        <v>0</v>
      </c>
      <c r="AU288" s="51">
        <f t="shared" si="575"/>
        <v>6705.8999999999996</v>
      </c>
      <c r="AV288" s="51">
        <f t="shared" si="576"/>
        <v>0</v>
      </c>
      <c r="AW288" s="51">
        <f t="shared" si="577"/>
        <v>6705.8999999999996</v>
      </c>
      <c r="AX288" s="51">
        <f t="shared" si="578"/>
        <v>6705.8999999999996</v>
      </c>
      <c r="AY288" s="51">
        <f t="shared" si="579"/>
        <v>6705.8999999999996</v>
      </c>
      <c r="AZ288" s="51"/>
      <c r="BA288" s="52">
        <f t="shared" si="580"/>
        <v>100</v>
      </c>
      <c r="BB288" s="53"/>
    </row>
    <row r="289">
      <c r="B289" s="47" t="s">
        <v>243</v>
      </c>
      <c r="C289" s="47" t="s">
        <v>193</v>
      </c>
      <c r="D289" s="47" t="s">
        <v>193</v>
      </c>
      <c r="E289" s="48" t="str">
        <f t="shared" si="572"/>
        <v>0707</v>
      </c>
      <c r="F289" s="47" t="s">
        <v>289</v>
      </c>
      <c r="G289" s="47"/>
      <c r="H289" s="49" t="s">
        <v>259</v>
      </c>
      <c r="I289" s="19">
        <f>I290</f>
        <v>720.5</v>
      </c>
      <c r="J289" s="19">
        <f>J290</f>
        <v>0</v>
      </c>
      <c r="K289" s="19">
        <f>K290</f>
        <v>0</v>
      </c>
      <c r="L289" s="19">
        <f>L290</f>
        <v>0</v>
      </c>
      <c r="M289" s="19">
        <f>M290</f>
        <v>0</v>
      </c>
      <c r="N289" s="19">
        <f>N290</f>
        <v>0</v>
      </c>
      <c r="O289" s="19">
        <f>O290</f>
        <v>0</v>
      </c>
      <c r="P289" s="19">
        <f>P290</f>
        <v>0</v>
      </c>
      <c r="Q289" s="19">
        <f>Q290</f>
        <v>0</v>
      </c>
      <c r="R289" s="19">
        <f>R290</f>
        <v>0</v>
      </c>
      <c r="S289" s="19">
        <f>S290</f>
        <v>471.5</v>
      </c>
      <c r="T289" s="19">
        <f t="shared" si="639"/>
        <v>1192</v>
      </c>
      <c r="U289" s="19">
        <f t="shared" si="573"/>
        <v>0</v>
      </c>
      <c r="V289" s="19">
        <f t="shared" si="574"/>
        <v>0</v>
      </c>
      <c r="W289" s="19">
        <f>W290</f>
        <v>471.5</v>
      </c>
      <c r="X289" s="19">
        <f>X290</f>
        <v>0</v>
      </c>
      <c r="Y289" s="19">
        <f>Y290</f>
        <v>0</v>
      </c>
      <c r="Z289" s="19">
        <f>Z290</f>
        <v>0</v>
      </c>
      <c r="AA289" s="19">
        <f>AA290</f>
        <v>0</v>
      </c>
      <c r="AB289" s="19">
        <f>AB290</f>
        <v>0</v>
      </c>
      <c r="AC289" s="19">
        <f>AC290</f>
        <v>0</v>
      </c>
      <c r="AD289" s="19">
        <f>AD290</f>
        <v>0</v>
      </c>
      <c r="AE289" s="19"/>
      <c r="AF289" s="50">
        <f>AF290</f>
        <v>1192</v>
      </c>
      <c r="AG289" s="50">
        <f>AG290</f>
        <v>0</v>
      </c>
      <c r="AH289" s="50">
        <f>AH290</f>
        <v>0</v>
      </c>
      <c r="AI289" s="50">
        <f>AI290</f>
        <v>0</v>
      </c>
      <c r="AJ289" s="50">
        <f>AJ290</f>
        <v>0</v>
      </c>
      <c r="AK289" s="50">
        <f>AK290</f>
        <v>0</v>
      </c>
      <c r="AL289" s="50">
        <f>AL290</f>
        <v>1192</v>
      </c>
      <c r="AM289" s="50">
        <f>AM290</f>
        <v>0</v>
      </c>
      <c r="AN289" s="50">
        <f>AN290</f>
        <v>0</v>
      </c>
      <c r="AO289" s="51">
        <f>AO290</f>
        <v>1192</v>
      </c>
      <c r="AP289" s="51">
        <f>AP290</f>
        <v>1192</v>
      </c>
      <c r="AQ289" s="51">
        <f>AQ290</f>
        <v>0</v>
      </c>
      <c r="AR289" s="51">
        <f>AR290</f>
        <v>0</v>
      </c>
      <c r="AS289" s="51">
        <f>AS290</f>
        <v>0</v>
      </c>
      <c r="AT289" s="51">
        <f>AT290</f>
        <v>0</v>
      </c>
      <c r="AU289" s="51">
        <f t="shared" si="575"/>
        <v>1192</v>
      </c>
      <c r="AV289" s="51">
        <f t="shared" si="576"/>
        <v>0</v>
      </c>
      <c r="AW289" s="51">
        <f t="shared" si="577"/>
        <v>1663.5</v>
      </c>
      <c r="AX289" s="51">
        <f t="shared" si="578"/>
        <v>0</v>
      </c>
      <c r="AY289" s="51">
        <f t="shared" si="579"/>
        <v>0</v>
      </c>
      <c r="AZ289" s="51">
        <f>AZ290</f>
        <v>0</v>
      </c>
      <c r="BA289" s="52">
        <f t="shared" si="580"/>
        <v>100</v>
      </c>
      <c r="BB289" s="25"/>
    </row>
    <row r="290" ht="31.5">
      <c r="B290" s="47" t="s">
        <v>243</v>
      </c>
      <c r="C290" s="47" t="s">
        <v>193</v>
      </c>
      <c r="D290" s="47" t="s">
        <v>193</v>
      </c>
      <c r="E290" s="48" t="str">
        <f t="shared" si="572"/>
        <v>0707</v>
      </c>
      <c r="F290" s="47" t="s">
        <v>289</v>
      </c>
      <c r="G290" s="47" t="s">
        <v>154</v>
      </c>
      <c r="H290" s="49" t="s">
        <v>155</v>
      </c>
      <c r="I290" s="19">
        <v>720.5</v>
      </c>
      <c r="J290" s="19">
        <v>0</v>
      </c>
      <c r="K290" s="19">
        <v>0</v>
      </c>
      <c r="L290" s="19"/>
      <c r="M290" s="19"/>
      <c r="N290" s="19"/>
      <c r="O290" s="19">
        <v>0</v>
      </c>
      <c r="P290" s="19">
        <v>0</v>
      </c>
      <c r="Q290" s="19">
        <v>0</v>
      </c>
      <c r="R290" s="19">
        <v>0</v>
      </c>
      <c r="S290" s="19">
        <v>471.5</v>
      </c>
      <c r="T290" s="19">
        <f t="shared" si="639"/>
        <v>1192</v>
      </c>
      <c r="U290" s="19">
        <f t="shared" si="573"/>
        <v>0</v>
      </c>
      <c r="V290" s="19">
        <f t="shared" si="574"/>
        <v>0</v>
      </c>
      <c r="W290" s="19">
        <v>471.5</v>
      </c>
      <c r="X290" s="19"/>
      <c r="Y290" s="19"/>
      <c r="Z290" s="19"/>
      <c r="AA290" s="19"/>
      <c r="AB290" s="19"/>
      <c r="AC290" s="19"/>
      <c r="AD290" s="19"/>
      <c r="AE290" s="19"/>
      <c r="AF290" s="50">
        <v>1192</v>
      </c>
      <c r="AG290" s="50"/>
      <c r="AH290" s="50">
        <v>0</v>
      </c>
      <c r="AI290" s="50">
        <v>0</v>
      </c>
      <c r="AJ290" s="50">
        <v>0</v>
      </c>
      <c r="AK290" s="50">
        <v>0</v>
      </c>
      <c r="AL290" s="50">
        <v>1192</v>
      </c>
      <c r="AM290" s="50">
        <v>0</v>
      </c>
      <c r="AN290" s="50">
        <v>0</v>
      </c>
      <c r="AO290" s="15">
        <v>1192</v>
      </c>
      <c r="AP290" s="51">
        <v>1192</v>
      </c>
      <c r="AQ290" s="51">
        <v>0</v>
      </c>
      <c r="AR290" s="51">
        <v>0</v>
      </c>
      <c r="AS290" s="51">
        <v>0</v>
      </c>
      <c r="AT290" s="51">
        <v>0</v>
      </c>
      <c r="AU290" s="51">
        <f t="shared" si="575"/>
        <v>1192</v>
      </c>
      <c r="AV290" s="51">
        <f t="shared" si="576"/>
        <v>0</v>
      </c>
      <c r="AW290" s="51">
        <f t="shared" si="577"/>
        <v>1663.5</v>
      </c>
      <c r="AX290" s="51">
        <f t="shared" si="578"/>
        <v>0</v>
      </c>
      <c r="AY290" s="51">
        <f t="shared" si="579"/>
        <v>0</v>
      </c>
      <c r="AZ290" s="51"/>
      <c r="BA290" s="52">
        <f t="shared" si="580"/>
        <v>100</v>
      </c>
      <c r="BB290" s="53"/>
    </row>
    <row r="291">
      <c r="B291" s="47" t="s">
        <v>243</v>
      </c>
      <c r="C291" s="47" t="s">
        <v>193</v>
      </c>
      <c r="D291" s="47" t="s">
        <v>193</v>
      </c>
      <c r="E291" s="48" t="str">
        <f t="shared" si="572"/>
        <v>0707</v>
      </c>
      <c r="F291" s="47" t="s">
        <v>290</v>
      </c>
      <c r="G291" s="47"/>
      <c r="H291" s="49" t="s">
        <v>291</v>
      </c>
      <c r="I291" s="19">
        <f>I294+I292+I293</f>
        <v>2249.5999999999999</v>
      </c>
      <c r="J291" s="19">
        <f>J294+J292+J293</f>
        <v>2249.5999999999999</v>
      </c>
      <c r="K291" s="19">
        <f>K294+K292+K293</f>
        <v>2249.5999999999999</v>
      </c>
      <c r="L291" s="19">
        <f>L294+L292+L293</f>
        <v>0</v>
      </c>
      <c r="M291" s="19">
        <f>M294+M292+M293</f>
        <v>0</v>
      </c>
      <c r="N291" s="19">
        <f>N294+N292+N293</f>
        <v>0</v>
      </c>
      <c r="O291" s="19">
        <f>O294+O292+O293</f>
        <v>0</v>
      </c>
      <c r="P291" s="19">
        <f>P294+P292+P293</f>
        <v>0</v>
      </c>
      <c r="Q291" s="19">
        <f>Q294+Q292+Q293</f>
        <v>0</v>
      </c>
      <c r="R291" s="19">
        <f>R294+R292+R293</f>
        <v>550</v>
      </c>
      <c r="S291" s="19">
        <f>S294+S292+S293</f>
        <v>1200</v>
      </c>
      <c r="T291" s="19">
        <f t="shared" si="639"/>
        <v>3999.5999999999999</v>
      </c>
      <c r="U291" s="19">
        <f t="shared" si="573"/>
        <v>2249.5999999999999</v>
      </c>
      <c r="V291" s="19">
        <f t="shared" si="574"/>
        <v>2249.5999999999999</v>
      </c>
      <c r="W291" s="19">
        <f>W294+W292+W293</f>
        <v>0</v>
      </c>
      <c r="X291" s="19">
        <f>X294+X292+X293</f>
        <v>0</v>
      </c>
      <c r="Y291" s="19">
        <f>Y294+Y292+Y293</f>
        <v>0</v>
      </c>
      <c r="Z291" s="19">
        <f>Z294+Z292+Z293</f>
        <v>1200</v>
      </c>
      <c r="AA291" s="19">
        <f>AA294+AA292+AA293</f>
        <v>0</v>
      </c>
      <c r="AB291" s="19">
        <f>AB294+AB292+AB293</f>
        <v>0</v>
      </c>
      <c r="AC291" s="19">
        <f>AC294+AC292+AC293</f>
        <v>0</v>
      </c>
      <c r="AD291" s="19">
        <f>AD294+AD292+AD293</f>
        <v>0</v>
      </c>
      <c r="AE291" s="19">
        <f>AE294+AE292+AE293</f>
        <v>0</v>
      </c>
      <c r="AF291" s="50">
        <f>AF294+AF292+AF293</f>
        <v>3999.5999999999999</v>
      </c>
      <c r="AG291" s="50">
        <f>AG294+AG292+AG293</f>
        <v>0</v>
      </c>
      <c r="AH291" s="50">
        <f>AH294+AH292+AH293</f>
        <v>0</v>
      </c>
      <c r="AI291" s="50">
        <f>AI294+AI292+AI293</f>
        <v>0</v>
      </c>
      <c r="AJ291" s="50">
        <f>AJ294+AJ292+AJ293</f>
        <v>0</v>
      </c>
      <c r="AK291" s="50">
        <f>AK294+AK292+AK293</f>
        <v>0</v>
      </c>
      <c r="AL291" s="50">
        <f>AL294+AL292+AL293</f>
        <v>3999.5999999999999</v>
      </c>
      <c r="AM291" s="50">
        <f>AM294+AM292+AM293</f>
        <v>0</v>
      </c>
      <c r="AN291" s="50">
        <f>AN294+AN292+AN293</f>
        <v>0</v>
      </c>
      <c r="AO291" s="51">
        <f>AO294+AO292+AO293</f>
        <v>2253.9057299999999</v>
      </c>
      <c r="AP291" s="51">
        <f>AP294+AP292+AP293</f>
        <v>3999.5999999999999</v>
      </c>
      <c r="AQ291" s="51">
        <f>AQ294+AQ292+AQ293</f>
        <v>0</v>
      </c>
      <c r="AR291" s="51">
        <f>AR294+AR292+AR293</f>
        <v>0</v>
      </c>
      <c r="AS291" s="51">
        <f>AS294+AS292+AS293</f>
        <v>0</v>
      </c>
      <c r="AT291" s="51">
        <f>AT294+AT292+AT293</f>
        <v>0</v>
      </c>
      <c r="AU291" s="51">
        <f t="shared" si="575"/>
        <v>3999.5999999999999</v>
      </c>
      <c r="AV291" s="51">
        <f t="shared" si="576"/>
        <v>0</v>
      </c>
      <c r="AW291" s="51">
        <f t="shared" si="577"/>
        <v>5199.6000000000004</v>
      </c>
      <c r="AX291" s="51">
        <f t="shared" si="578"/>
        <v>2249.5999999999999</v>
      </c>
      <c r="AY291" s="51">
        <f t="shared" si="579"/>
        <v>2249.5999999999999</v>
      </c>
      <c r="AZ291" s="51">
        <f>AZ294+AZ292+AZ293</f>
        <v>0</v>
      </c>
      <c r="BA291" s="52">
        <f t="shared" si="580"/>
        <v>100</v>
      </c>
      <c r="BB291" s="25"/>
    </row>
    <row r="292" ht="31.5">
      <c r="B292" s="47" t="s">
        <v>243</v>
      </c>
      <c r="C292" s="47" t="s">
        <v>193</v>
      </c>
      <c r="D292" s="47" t="s">
        <v>193</v>
      </c>
      <c r="E292" s="48" t="str">
        <f t="shared" ref="E292:E355" si="748">CONCATENATE(C292,D292)</f>
        <v>0707</v>
      </c>
      <c r="F292" s="47" t="s">
        <v>290</v>
      </c>
      <c r="G292" s="47" t="s">
        <v>58</v>
      </c>
      <c r="H292" s="49" t="s">
        <v>59</v>
      </c>
      <c r="I292" s="19">
        <v>767.60000000000002</v>
      </c>
      <c r="J292" s="19">
        <v>767.60000000000002</v>
      </c>
      <c r="K292" s="19">
        <v>767.60000000000002</v>
      </c>
      <c r="L292" s="19"/>
      <c r="M292" s="19"/>
      <c r="N292" s="19"/>
      <c r="O292" s="19">
        <v>0</v>
      </c>
      <c r="P292" s="19">
        <v>0</v>
      </c>
      <c r="Q292" s="19">
        <v>0</v>
      </c>
      <c r="R292" s="19">
        <v>0</v>
      </c>
      <c r="S292" s="19"/>
      <c r="T292" s="19">
        <f t="shared" si="639"/>
        <v>767.60000000000002</v>
      </c>
      <c r="U292" s="19">
        <f t="shared" ref="U292:U355" si="749">J292+M292</f>
        <v>767.60000000000002</v>
      </c>
      <c r="V292" s="19">
        <f t="shared" ref="V292:V355" si="750">K292+N292</f>
        <v>767.60000000000002</v>
      </c>
      <c r="W292" s="19"/>
      <c r="X292" s="19"/>
      <c r="Y292" s="19"/>
      <c r="Z292" s="19"/>
      <c r="AA292" s="19"/>
      <c r="AB292" s="19"/>
      <c r="AC292" s="19"/>
      <c r="AD292" s="19"/>
      <c r="AE292" s="19"/>
      <c r="AF292" s="50">
        <v>767.60000000000002</v>
      </c>
      <c r="AG292" s="50"/>
      <c r="AH292" s="50">
        <v>0</v>
      </c>
      <c r="AI292" s="50">
        <v>0</v>
      </c>
      <c r="AJ292" s="50">
        <v>0</v>
      </c>
      <c r="AK292" s="50">
        <v>0</v>
      </c>
      <c r="AL292" s="50">
        <v>767.60000000000002</v>
      </c>
      <c r="AM292" s="50">
        <v>0</v>
      </c>
      <c r="AN292" s="50">
        <v>0</v>
      </c>
      <c r="AO292" s="15">
        <v>295.93333000000001</v>
      </c>
      <c r="AP292" s="51">
        <v>767.60000000000002</v>
      </c>
      <c r="AQ292" s="51">
        <v>0</v>
      </c>
      <c r="AR292" s="51">
        <v>0</v>
      </c>
      <c r="AS292" s="51">
        <v>0</v>
      </c>
      <c r="AT292" s="51">
        <v>0</v>
      </c>
      <c r="AU292" s="51">
        <f t="shared" ref="AU292:AU355" si="751">AP292+AS292+AT292+AR292+AQ292</f>
        <v>767.60000000000002</v>
      </c>
      <c r="AV292" s="51">
        <f t="shared" ref="AV292:AV355" si="752">T292-AU292</f>
        <v>0</v>
      </c>
      <c r="AW292" s="51">
        <f t="shared" ref="AW292:AW355" si="753">T292+W292+X292+Y292+Z292</f>
        <v>767.60000000000002</v>
      </c>
      <c r="AX292" s="51">
        <f t="shared" ref="AX292:AX355" si="754">U292+AA292+AB292</f>
        <v>767.60000000000002</v>
      </c>
      <c r="AY292" s="51">
        <f t="shared" ref="AY292:AY355" si="755">V292+AC292+AE292+AD292</f>
        <v>767.60000000000002</v>
      </c>
      <c r="AZ292" s="51"/>
      <c r="BA292" s="52">
        <f t="shared" ref="BA292:BA355" si="756">AL292/AF292*100</f>
        <v>100</v>
      </c>
      <c r="BB292" s="53"/>
    </row>
    <row r="293">
      <c r="B293" s="47" t="s">
        <v>243</v>
      </c>
      <c r="C293" s="47" t="s">
        <v>193</v>
      </c>
      <c r="D293" s="47" t="s">
        <v>193</v>
      </c>
      <c r="E293" s="48" t="str">
        <f t="shared" si="748"/>
        <v>0707</v>
      </c>
      <c r="F293" s="47" t="s">
        <v>290</v>
      </c>
      <c r="G293" s="47" t="s">
        <v>72</v>
      </c>
      <c r="H293" s="49" t="s">
        <v>73</v>
      </c>
      <c r="I293" s="19">
        <v>400</v>
      </c>
      <c r="J293" s="19">
        <v>400</v>
      </c>
      <c r="K293" s="19">
        <v>400</v>
      </c>
      <c r="L293" s="19"/>
      <c r="M293" s="19"/>
      <c r="N293" s="19"/>
      <c r="O293" s="19">
        <v>0</v>
      </c>
      <c r="P293" s="19">
        <v>0</v>
      </c>
      <c r="Q293" s="19">
        <v>0</v>
      </c>
      <c r="R293" s="19">
        <v>0</v>
      </c>
      <c r="S293" s="19"/>
      <c r="T293" s="19">
        <f t="shared" si="639"/>
        <v>400</v>
      </c>
      <c r="U293" s="19">
        <f t="shared" si="749"/>
        <v>400</v>
      </c>
      <c r="V293" s="19">
        <f t="shared" si="750"/>
        <v>400</v>
      </c>
      <c r="W293" s="19"/>
      <c r="X293" s="19"/>
      <c r="Y293" s="19"/>
      <c r="Z293" s="19"/>
      <c r="AA293" s="19"/>
      <c r="AB293" s="19"/>
      <c r="AC293" s="19"/>
      <c r="AD293" s="19"/>
      <c r="AE293" s="19"/>
      <c r="AF293" s="50">
        <v>400</v>
      </c>
      <c r="AG293" s="50"/>
      <c r="AH293" s="50">
        <v>0</v>
      </c>
      <c r="AI293" s="50">
        <v>0</v>
      </c>
      <c r="AJ293" s="50">
        <v>0</v>
      </c>
      <c r="AK293" s="50">
        <v>0</v>
      </c>
      <c r="AL293" s="50">
        <v>400</v>
      </c>
      <c r="AM293" s="50">
        <v>0</v>
      </c>
      <c r="AN293" s="50">
        <v>0</v>
      </c>
      <c r="AO293" s="51">
        <v>0</v>
      </c>
      <c r="AP293" s="51">
        <v>400</v>
      </c>
      <c r="AQ293" s="51">
        <v>0</v>
      </c>
      <c r="AR293" s="51">
        <v>0</v>
      </c>
      <c r="AS293" s="51">
        <v>0</v>
      </c>
      <c r="AT293" s="51">
        <v>0</v>
      </c>
      <c r="AU293" s="51">
        <f t="shared" si="751"/>
        <v>400</v>
      </c>
      <c r="AV293" s="51">
        <f t="shared" si="752"/>
        <v>0</v>
      </c>
      <c r="AW293" s="51">
        <f t="shared" si="753"/>
        <v>400</v>
      </c>
      <c r="AX293" s="51">
        <f t="shared" si="754"/>
        <v>400</v>
      </c>
      <c r="AY293" s="51">
        <f t="shared" si="755"/>
        <v>400</v>
      </c>
      <c r="AZ293" s="51"/>
      <c r="BA293" s="52">
        <f t="shared" si="756"/>
        <v>100</v>
      </c>
      <c r="BB293" s="53"/>
    </row>
    <row r="294" ht="31.5">
      <c r="B294" s="47" t="s">
        <v>243</v>
      </c>
      <c r="C294" s="47" t="s">
        <v>193</v>
      </c>
      <c r="D294" s="47" t="s">
        <v>193</v>
      </c>
      <c r="E294" s="48" t="str">
        <f t="shared" si="748"/>
        <v>0707</v>
      </c>
      <c r="F294" s="47" t="s">
        <v>290</v>
      </c>
      <c r="G294" s="47" t="s">
        <v>154</v>
      </c>
      <c r="H294" s="49" t="s">
        <v>155</v>
      </c>
      <c r="I294" s="19">
        <v>1082</v>
      </c>
      <c r="J294" s="19">
        <v>1082</v>
      </c>
      <c r="K294" s="19">
        <v>1082</v>
      </c>
      <c r="L294" s="19"/>
      <c r="M294" s="19"/>
      <c r="N294" s="19"/>
      <c r="O294" s="19">
        <v>0</v>
      </c>
      <c r="P294" s="19">
        <v>0</v>
      </c>
      <c r="Q294" s="19">
        <v>0</v>
      </c>
      <c r="R294" s="19">
        <v>550</v>
      </c>
      <c r="S294" s="19">
        <v>1200</v>
      </c>
      <c r="T294" s="19">
        <f t="shared" si="639"/>
        <v>2832</v>
      </c>
      <c r="U294" s="19">
        <f t="shared" si="749"/>
        <v>1082</v>
      </c>
      <c r="V294" s="19">
        <f t="shared" si="750"/>
        <v>1082</v>
      </c>
      <c r="W294" s="19"/>
      <c r="X294" s="19"/>
      <c r="Y294" s="19"/>
      <c r="Z294" s="19">
        <v>1200</v>
      </c>
      <c r="AA294" s="19"/>
      <c r="AB294" s="19"/>
      <c r="AC294" s="19"/>
      <c r="AD294" s="19"/>
      <c r="AE294" s="19"/>
      <c r="AF294" s="50">
        <v>2832</v>
      </c>
      <c r="AG294" s="50"/>
      <c r="AH294" s="50">
        <v>0</v>
      </c>
      <c r="AI294" s="50">
        <v>0</v>
      </c>
      <c r="AJ294" s="50">
        <v>0</v>
      </c>
      <c r="AK294" s="50">
        <v>0</v>
      </c>
      <c r="AL294" s="50">
        <v>2832</v>
      </c>
      <c r="AM294" s="50">
        <v>0</v>
      </c>
      <c r="AN294" s="50">
        <v>0</v>
      </c>
      <c r="AO294" s="15">
        <v>1957.9724000000001</v>
      </c>
      <c r="AP294" s="51">
        <v>2832</v>
      </c>
      <c r="AQ294" s="51">
        <v>0</v>
      </c>
      <c r="AR294" s="51">
        <v>0</v>
      </c>
      <c r="AS294" s="51">
        <v>0</v>
      </c>
      <c r="AT294" s="51">
        <v>0</v>
      </c>
      <c r="AU294" s="51">
        <f t="shared" si="751"/>
        <v>2832</v>
      </c>
      <c r="AV294" s="51">
        <f t="shared" si="752"/>
        <v>0</v>
      </c>
      <c r="AW294" s="51">
        <f t="shared" si="753"/>
        <v>4032</v>
      </c>
      <c r="AX294" s="51">
        <f t="shared" si="754"/>
        <v>1082</v>
      </c>
      <c r="AY294" s="51">
        <f t="shared" si="755"/>
        <v>1082</v>
      </c>
      <c r="AZ294" s="51"/>
      <c r="BA294" s="52">
        <f t="shared" si="756"/>
        <v>100</v>
      </c>
      <c r="BB294" s="53"/>
    </row>
    <row r="295" ht="63">
      <c r="B295" s="47" t="s">
        <v>243</v>
      </c>
      <c r="C295" s="47" t="s">
        <v>193</v>
      </c>
      <c r="D295" s="47" t="s">
        <v>193</v>
      </c>
      <c r="E295" s="48" t="str">
        <f t="shared" si="748"/>
        <v>0707</v>
      </c>
      <c r="F295" s="47" t="s">
        <v>292</v>
      </c>
      <c r="G295" s="47"/>
      <c r="H295" s="49" t="s">
        <v>293</v>
      </c>
      <c r="I295" s="19">
        <f>I296</f>
        <v>2333.0999999999999</v>
      </c>
      <c r="J295" s="19">
        <f>J296</f>
        <v>2426.8000000000002</v>
      </c>
      <c r="K295" s="19">
        <f>K296</f>
        <v>2426.8000000000002</v>
      </c>
      <c r="L295" s="19">
        <f>L296</f>
        <v>0</v>
      </c>
      <c r="M295" s="19">
        <f>M296</f>
        <v>0</v>
      </c>
      <c r="N295" s="19">
        <f>N296</f>
        <v>0</v>
      </c>
      <c r="O295" s="19">
        <f>O296</f>
        <v>0</v>
      </c>
      <c r="P295" s="19">
        <f>P296</f>
        <v>0</v>
      </c>
      <c r="Q295" s="19">
        <f>Q296</f>
        <v>0</v>
      </c>
      <c r="R295" s="19">
        <f>R296</f>
        <v>0</v>
      </c>
      <c r="S295" s="19">
        <f>S296</f>
        <v>0</v>
      </c>
      <c r="T295" s="19">
        <f t="shared" si="639"/>
        <v>2333.0999999999999</v>
      </c>
      <c r="U295" s="19">
        <f t="shared" si="749"/>
        <v>2426.8000000000002</v>
      </c>
      <c r="V295" s="19">
        <f t="shared" si="750"/>
        <v>2426.8000000000002</v>
      </c>
      <c r="W295" s="19">
        <f>W296</f>
        <v>0</v>
      </c>
      <c r="X295" s="19">
        <f>X296</f>
        <v>0</v>
      </c>
      <c r="Y295" s="19">
        <f>Y296</f>
        <v>0</v>
      </c>
      <c r="Z295" s="19">
        <f>Z296</f>
        <v>0</v>
      </c>
      <c r="AA295" s="19">
        <f>AA296</f>
        <v>0</v>
      </c>
      <c r="AB295" s="19">
        <f>AB296</f>
        <v>0</v>
      </c>
      <c r="AC295" s="19">
        <f>AC296</f>
        <v>0</v>
      </c>
      <c r="AD295" s="19">
        <f>AD296</f>
        <v>0</v>
      </c>
      <c r="AE295" s="19">
        <f>AE296</f>
        <v>0</v>
      </c>
      <c r="AF295" s="50">
        <f>AF296</f>
        <v>2333.0999999999999</v>
      </c>
      <c r="AG295" s="50">
        <f>AG296</f>
        <v>0</v>
      </c>
      <c r="AH295" s="50">
        <f>AH296</f>
        <v>0</v>
      </c>
      <c r="AI295" s="50">
        <f>AI296</f>
        <v>0</v>
      </c>
      <c r="AJ295" s="50">
        <f>AJ296</f>
        <v>0</v>
      </c>
      <c r="AK295" s="50">
        <f>AK296</f>
        <v>0</v>
      </c>
      <c r="AL295" s="50">
        <f>AL296</f>
        <v>2333.0999999999999</v>
      </c>
      <c r="AM295" s="50">
        <f>AM296</f>
        <v>0</v>
      </c>
      <c r="AN295" s="50">
        <f>AN296</f>
        <v>0</v>
      </c>
      <c r="AO295" s="51">
        <f>AO296</f>
        <v>999.89999999999998</v>
      </c>
      <c r="AP295" s="51">
        <f>AP296</f>
        <v>2333.0999999999999</v>
      </c>
      <c r="AQ295" s="51">
        <f>AQ296</f>
        <v>0</v>
      </c>
      <c r="AR295" s="51">
        <f>AR296</f>
        <v>0</v>
      </c>
      <c r="AS295" s="51">
        <f>AS296</f>
        <v>0</v>
      </c>
      <c r="AT295" s="51">
        <f>AT296</f>
        <v>0</v>
      </c>
      <c r="AU295" s="51">
        <f t="shared" si="751"/>
        <v>2333.0999999999999</v>
      </c>
      <c r="AV295" s="51">
        <f t="shared" si="752"/>
        <v>0</v>
      </c>
      <c r="AW295" s="51">
        <f t="shared" si="753"/>
        <v>2333.0999999999999</v>
      </c>
      <c r="AX295" s="51">
        <f t="shared" si="754"/>
        <v>2426.8000000000002</v>
      </c>
      <c r="AY295" s="51">
        <f t="shared" si="755"/>
        <v>2426.8000000000002</v>
      </c>
      <c r="AZ295" s="51">
        <f>AZ296</f>
        <v>0</v>
      </c>
      <c r="BA295" s="52">
        <f t="shared" si="756"/>
        <v>100</v>
      </c>
      <c r="BB295" s="25"/>
    </row>
    <row r="296" ht="31.5">
      <c r="B296" s="47" t="s">
        <v>243</v>
      </c>
      <c r="C296" s="47" t="s">
        <v>193</v>
      </c>
      <c r="D296" s="47" t="s">
        <v>193</v>
      </c>
      <c r="E296" s="48" t="str">
        <f t="shared" si="748"/>
        <v>0707</v>
      </c>
      <c r="F296" s="47" t="s">
        <v>292</v>
      </c>
      <c r="G296" s="47" t="s">
        <v>154</v>
      </c>
      <c r="H296" s="49" t="s">
        <v>155</v>
      </c>
      <c r="I296" s="19">
        <v>2333.0999999999999</v>
      </c>
      <c r="J296" s="19">
        <v>2426.8000000000002</v>
      </c>
      <c r="K296" s="19">
        <v>2426.8000000000002</v>
      </c>
      <c r="L296" s="19"/>
      <c r="M296" s="19"/>
      <c r="N296" s="19"/>
      <c r="O296" s="19">
        <v>0</v>
      </c>
      <c r="P296" s="19">
        <v>0</v>
      </c>
      <c r="Q296" s="19">
        <v>0</v>
      </c>
      <c r="R296" s="19">
        <v>0</v>
      </c>
      <c r="S296" s="19"/>
      <c r="T296" s="19">
        <f t="shared" si="639"/>
        <v>2333.0999999999999</v>
      </c>
      <c r="U296" s="19">
        <f t="shared" si="749"/>
        <v>2426.8000000000002</v>
      </c>
      <c r="V296" s="19">
        <f t="shared" si="750"/>
        <v>2426.8000000000002</v>
      </c>
      <c r="W296" s="19"/>
      <c r="X296" s="19"/>
      <c r="Y296" s="19"/>
      <c r="Z296" s="19"/>
      <c r="AA296" s="19"/>
      <c r="AB296" s="19"/>
      <c r="AC296" s="19"/>
      <c r="AD296" s="19"/>
      <c r="AE296" s="19"/>
      <c r="AF296" s="50">
        <v>2333.0999999999999</v>
      </c>
      <c r="AG296" s="50"/>
      <c r="AH296" s="50">
        <v>0</v>
      </c>
      <c r="AI296" s="50">
        <v>0</v>
      </c>
      <c r="AJ296" s="50">
        <v>0</v>
      </c>
      <c r="AK296" s="50">
        <v>0</v>
      </c>
      <c r="AL296" s="50">
        <v>2333.0999999999999</v>
      </c>
      <c r="AM296" s="50">
        <v>0</v>
      </c>
      <c r="AN296" s="50">
        <v>0</v>
      </c>
      <c r="AO296" s="15">
        <v>999.89999999999998</v>
      </c>
      <c r="AP296" s="51">
        <v>2333.0999999999999</v>
      </c>
      <c r="AQ296" s="51">
        <v>0</v>
      </c>
      <c r="AR296" s="51">
        <v>0</v>
      </c>
      <c r="AS296" s="51">
        <v>0</v>
      </c>
      <c r="AT296" s="51">
        <v>0</v>
      </c>
      <c r="AU296" s="51">
        <f t="shared" si="751"/>
        <v>2333.0999999999999</v>
      </c>
      <c r="AV296" s="51">
        <f t="shared" si="752"/>
        <v>0</v>
      </c>
      <c r="AW296" s="51">
        <f t="shared" si="753"/>
        <v>2333.0999999999999</v>
      </c>
      <c r="AX296" s="51">
        <f t="shared" si="754"/>
        <v>2426.8000000000002</v>
      </c>
      <c r="AY296" s="51">
        <f t="shared" si="755"/>
        <v>2426.8000000000002</v>
      </c>
      <c r="AZ296" s="51"/>
      <c r="BA296" s="52">
        <f t="shared" si="756"/>
        <v>100</v>
      </c>
      <c r="BB296" s="53"/>
    </row>
    <row r="297" ht="47.25">
      <c r="B297" s="47" t="s">
        <v>243</v>
      </c>
      <c r="C297" s="47" t="s">
        <v>193</v>
      </c>
      <c r="D297" s="47" t="s">
        <v>193</v>
      </c>
      <c r="E297" s="48" t="str">
        <f t="shared" si="748"/>
        <v>0707</v>
      </c>
      <c r="F297" s="47" t="s">
        <v>262</v>
      </c>
      <c r="G297" s="47"/>
      <c r="H297" s="49" t="s">
        <v>263</v>
      </c>
      <c r="I297" s="19">
        <f t="shared" ref="I297:I300" si="757">I298</f>
        <v>2500</v>
      </c>
      <c r="J297" s="19">
        <f t="shared" ref="J297:J300" si="758">J298</f>
        <v>2500</v>
      </c>
      <c r="K297" s="19">
        <f t="shared" ref="K297:K300" si="759">K298</f>
        <v>2500</v>
      </c>
      <c r="L297" s="19">
        <f t="shared" ref="L297:L300" si="760">L298</f>
        <v>0</v>
      </c>
      <c r="M297" s="19">
        <f t="shared" ref="M297:M300" si="761">M298</f>
        <v>0</v>
      </c>
      <c r="N297" s="19">
        <f t="shared" ref="N297:N300" si="762">N298</f>
        <v>0</v>
      </c>
      <c r="O297" s="19">
        <f t="shared" ref="O297:O302" si="763">O298</f>
        <v>0</v>
      </c>
      <c r="P297" s="19">
        <f t="shared" ref="P297:P302" si="764">P298</f>
        <v>0</v>
      </c>
      <c r="Q297" s="19">
        <f t="shared" ref="Q297:Q302" si="765">Q298</f>
        <v>0</v>
      </c>
      <c r="R297" s="19">
        <f t="shared" ref="R297:R302" si="766">R298</f>
        <v>0</v>
      </c>
      <c r="S297" s="19">
        <f t="shared" ref="S297:S300" si="767">S298</f>
        <v>0</v>
      </c>
      <c r="T297" s="19">
        <f t="shared" si="639"/>
        <v>2500</v>
      </c>
      <c r="U297" s="19">
        <f t="shared" si="749"/>
        <v>2500</v>
      </c>
      <c r="V297" s="19">
        <f t="shared" si="750"/>
        <v>2500</v>
      </c>
      <c r="W297" s="19">
        <f t="shared" ref="W297:W300" si="768">W298</f>
        <v>0</v>
      </c>
      <c r="X297" s="19">
        <f t="shared" ref="X297:X300" si="769">X298</f>
        <v>0</v>
      </c>
      <c r="Y297" s="19">
        <f t="shared" ref="Y297:Y300" si="770">Y298</f>
        <v>0</v>
      </c>
      <c r="Z297" s="19">
        <f t="shared" ref="Z297:Z300" si="771">Z298</f>
        <v>0</v>
      </c>
      <c r="AA297" s="19">
        <f t="shared" ref="AA297:AA300" si="772">AA298</f>
        <v>0</v>
      </c>
      <c r="AB297" s="19">
        <f t="shared" ref="AB297:AB300" si="773">AB298</f>
        <v>0</v>
      </c>
      <c r="AC297" s="19">
        <f t="shared" ref="AC297:AC300" si="774">AC298</f>
        <v>0</v>
      </c>
      <c r="AD297" s="19">
        <f t="shared" ref="AD297:AD300" si="775">AD298</f>
        <v>0</v>
      </c>
      <c r="AE297" s="19">
        <f t="shared" ref="AE297:AE300" si="776">AE298</f>
        <v>0</v>
      </c>
      <c r="AF297" s="50">
        <f t="shared" ref="AF297:AF302" si="777">AF298</f>
        <v>2500</v>
      </c>
      <c r="AG297" s="50">
        <f t="shared" ref="AG297:AG302" si="778">AG298</f>
        <v>0</v>
      </c>
      <c r="AH297" s="50">
        <f t="shared" ref="AH297:AH302" si="779">AH298</f>
        <v>0</v>
      </c>
      <c r="AI297" s="50">
        <f t="shared" ref="AI297:AI302" si="780">AI298</f>
        <v>0</v>
      </c>
      <c r="AJ297" s="50">
        <f t="shared" ref="AJ297:AJ302" si="781">AJ298</f>
        <v>0</v>
      </c>
      <c r="AK297" s="50">
        <f t="shared" ref="AK297:AK302" si="782">AK298</f>
        <v>0</v>
      </c>
      <c r="AL297" s="50">
        <f t="shared" ref="AL297:AL302" si="783">AL298</f>
        <v>2499</v>
      </c>
      <c r="AM297" s="50">
        <f t="shared" ref="AM297:AM302" si="784">AM298</f>
        <v>0</v>
      </c>
      <c r="AN297" s="50">
        <f t="shared" ref="AN297:AN302" si="785">AN298</f>
        <v>0</v>
      </c>
      <c r="AO297" s="51">
        <f t="shared" ref="AO297:AO302" si="786">AO298</f>
        <v>2499</v>
      </c>
      <c r="AP297" s="51">
        <f t="shared" ref="AP297:AP302" si="787">AP298</f>
        <v>2500</v>
      </c>
      <c r="AQ297" s="51">
        <f t="shared" ref="AQ297:AQ302" si="788">AQ298</f>
        <v>0</v>
      </c>
      <c r="AR297" s="51">
        <f t="shared" ref="AR297:AR302" si="789">AR298</f>
        <v>0</v>
      </c>
      <c r="AS297" s="51">
        <f t="shared" ref="AS297:AS302" si="790">AS298</f>
        <v>0</v>
      </c>
      <c r="AT297" s="51">
        <f t="shared" ref="AT297:AT302" si="791">AT298</f>
        <v>0</v>
      </c>
      <c r="AU297" s="51">
        <f t="shared" si="751"/>
        <v>2500</v>
      </c>
      <c r="AV297" s="51">
        <f t="shared" si="752"/>
        <v>0</v>
      </c>
      <c r="AW297" s="51">
        <f t="shared" si="753"/>
        <v>2500</v>
      </c>
      <c r="AX297" s="51">
        <f t="shared" si="754"/>
        <v>2500</v>
      </c>
      <c r="AY297" s="51">
        <f t="shared" si="755"/>
        <v>2500</v>
      </c>
      <c r="AZ297" s="51">
        <f t="shared" ref="AZ297:AZ300" si="792">AZ298</f>
        <v>0</v>
      </c>
      <c r="BA297" s="52">
        <f t="shared" si="756"/>
        <v>99.960000000000008</v>
      </c>
      <c r="BB297" s="25"/>
    </row>
    <row r="298">
      <c r="B298" s="47" t="s">
        <v>243</v>
      </c>
      <c r="C298" s="47" t="s">
        <v>193</v>
      </c>
      <c r="D298" s="47" t="s">
        <v>193</v>
      </c>
      <c r="E298" s="48" t="str">
        <f t="shared" si="748"/>
        <v>0707</v>
      </c>
      <c r="F298" s="47" t="s">
        <v>264</v>
      </c>
      <c r="G298" s="47"/>
      <c r="H298" s="49" t="s">
        <v>53</v>
      </c>
      <c r="I298" s="19">
        <f t="shared" si="757"/>
        <v>2500</v>
      </c>
      <c r="J298" s="19">
        <f t="shared" si="758"/>
        <v>2500</v>
      </c>
      <c r="K298" s="19">
        <f t="shared" si="759"/>
        <v>2500</v>
      </c>
      <c r="L298" s="19">
        <f t="shared" si="760"/>
        <v>0</v>
      </c>
      <c r="M298" s="19">
        <f t="shared" si="761"/>
        <v>0</v>
      </c>
      <c r="N298" s="19">
        <f t="shared" si="762"/>
        <v>0</v>
      </c>
      <c r="O298" s="19">
        <f t="shared" si="763"/>
        <v>0</v>
      </c>
      <c r="P298" s="19">
        <f t="shared" si="764"/>
        <v>0</v>
      </c>
      <c r="Q298" s="19">
        <f t="shared" si="765"/>
        <v>0</v>
      </c>
      <c r="R298" s="19">
        <f t="shared" si="766"/>
        <v>0</v>
      </c>
      <c r="S298" s="19">
        <f t="shared" si="767"/>
        <v>0</v>
      </c>
      <c r="T298" s="19">
        <f t="shared" si="639"/>
        <v>2500</v>
      </c>
      <c r="U298" s="19">
        <f t="shared" si="749"/>
        <v>2500</v>
      </c>
      <c r="V298" s="19">
        <f t="shared" si="750"/>
        <v>2500</v>
      </c>
      <c r="W298" s="19">
        <f t="shared" si="768"/>
        <v>0</v>
      </c>
      <c r="X298" s="19">
        <f t="shared" si="769"/>
        <v>0</v>
      </c>
      <c r="Y298" s="19">
        <f t="shared" si="770"/>
        <v>0</v>
      </c>
      <c r="Z298" s="19">
        <f t="shared" si="771"/>
        <v>0</v>
      </c>
      <c r="AA298" s="19">
        <f t="shared" si="772"/>
        <v>0</v>
      </c>
      <c r="AB298" s="19">
        <f t="shared" si="773"/>
        <v>0</v>
      </c>
      <c r="AC298" s="19">
        <f t="shared" si="774"/>
        <v>0</v>
      </c>
      <c r="AD298" s="19">
        <f t="shared" si="775"/>
        <v>0</v>
      </c>
      <c r="AE298" s="19">
        <f t="shared" si="776"/>
        <v>0</v>
      </c>
      <c r="AF298" s="50">
        <f t="shared" si="777"/>
        <v>2500</v>
      </c>
      <c r="AG298" s="50">
        <f t="shared" si="778"/>
        <v>0</v>
      </c>
      <c r="AH298" s="50">
        <f t="shared" si="779"/>
        <v>0</v>
      </c>
      <c r="AI298" s="50">
        <f t="shared" si="780"/>
        <v>0</v>
      </c>
      <c r="AJ298" s="50">
        <f t="shared" si="781"/>
        <v>0</v>
      </c>
      <c r="AK298" s="50">
        <f t="shared" si="782"/>
        <v>0</v>
      </c>
      <c r="AL298" s="50">
        <f t="shared" si="783"/>
        <v>2499</v>
      </c>
      <c r="AM298" s="50">
        <f t="shared" si="784"/>
        <v>0</v>
      </c>
      <c r="AN298" s="50">
        <f t="shared" si="785"/>
        <v>0</v>
      </c>
      <c r="AO298" s="15">
        <f t="shared" si="786"/>
        <v>2499</v>
      </c>
      <c r="AP298" s="51">
        <f t="shared" si="787"/>
        <v>2500</v>
      </c>
      <c r="AQ298" s="51">
        <f t="shared" si="788"/>
        <v>0</v>
      </c>
      <c r="AR298" s="51">
        <f t="shared" si="789"/>
        <v>0</v>
      </c>
      <c r="AS298" s="51">
        <f t="shared" si="790"/>
        <v>0</v>
      </c>
      <c r="AT298" s="51">
        <f t="shared" si="791"/>
        <v>0</v>
      </c>
      <c r="AU298" s="51">
        <f t="shared" si="751"/>
        <v>2500</v>
      </c>
      <c r="AV298" s="51">
        <f t="shared" si="752"/>
        <v>0</v>
      </c>
      <c r="AW298" s="51">
        <f t="shared" si="753"/>
        <v>2500</v>
      </c>
      <c r="AX298" s="51">
        <f t="shared" si="754"/>
        <v>2500</v>
      </c>
      <c r="AY298" s="51">
        <f t="shared" si="755"/>
        <v>2500</v>
      </c>
      <c r="AZ298" s="51">
        <f t="shared" si="792"/>
        <v>0</v>
      </c>
      <c r="BA298" s="52">
        <f t="shared" si="756"/>
        <v>99.960000000000008</v>
      </c>
      <c r="BB298" s="25"/>
    </row>
    <row r="299" ht="47.25">
      <c r="B299" s="47" t="s">
        <v>243</v>
      </c>
      <c r="C299" s="47" t="s">
        <v>193</v>
      </c>
      <c r="D299" s="47" t="s">
        <v>193</v>
      </c>
      <c r="E299" s="48" t="str">
        <f t="shared" si="748"/>
        <v>0707</v>
      </c>
      <c r="F299" s="47" t="s">
        <v>265</v>
      </c>
      <c r="G299" s="47"/>
      <c r="H299" s="49" t="s">
        <v>266</v>
      </c>
      <c r="I299" s="19">
        <f t="shared" si="757"/>
        <v>2500</v>
      </c>
      <c r="J299" s="19">
        <f t="shared" si="758"/>
        <v>2500</v>
      </c>
      <c r="K299" s="19">
        <f t="shared" si="759"/>
        <v>2500</v>
      </c>
      <c r="L299" s="19">
        <f t="shared" si="760"/>
        <v>0</v>
      </c>
      <c r="M299" s="19">
        <f t="shared" si="761"/>
        <v>0</v>
      </c>
      <c r="N299" s="19">
        <f t="shared" si="762"/>
        <v>0</v>
      </c>
      <c r="O299" s="19">
        <f t="shared" si="763"/>
        <v>0</v>
      </c>
      <c r="P299" s="19">
        <f t="shared" si="764"/>
        <v>0</v>
      </c>
      <c r="Q299" s="19">
        <f t="shared" si="765"/>
        <v>0</v>
      </c>
      <c r="R299" s="19">
        <f t="shared" si="766"/>
        <v>0</v>
      </c>
      <c r="S299" s="19">
        <f t="shared" si="767"/>
        <v>0</v>
      </c>
      <c r="T299" s="19">
        <f t="shared" si="639"/>
        <v>2500</v>
      </c>
      <c r="U299" s="19">
        <f t="shared" si="749"/>
        <v>2500</v>
      </c>
      <c r="V299" s="19">
        <f t="shared" si="750"/>
        <v>2500</v>
      </c>
      <c r="W299" s="19">
        <f t="shared" si="768"/>
        <v>0</v>
      </c>
      <c r="X299" s="19">
        <f t="shared" si="769"/>
        <v>0</v>
      </c>
      <c r="Y299" s="19">
        <f t="shared" si="770"/>
        <v>0</v>
      </c>
      <c r="Z299" s="19">
        <f t="shared" si="771"/>
        <v>0</v>
      </c>
      <c r="AA299" s="19">
        <f t="shared" si="772"/>
        <v>0</v>
      </c>
      <c r="AB299" s="19">
        <f t="shared" si="773"/>
        <v>0</v>
      </c>
      <c r="AC299" s="19">
        <f t="shared" si="774"/>
        <v>0</v>
      </c>
      <c r="AD299" s="19">
        <f t="shared" si="775"/>
        <v>0</v>
      </c>
      <c r="AE299" s="19">
        <f t="shared" si="776"/>
        <v>0</v>
      </c>
      <c r="AF299" s="50">
        <f t="shared" si="777"/>
        <v>2500</v>
      </c>
      <c r="AG299" s="50">
        <f t="shared" si="778"/>
        <v>0</v>
      </c>
      <c r="AH299" s="50">
        <f t="shared" si="779"/>
        <v>0</v>
      </c>
      <c r="AI299" s="50">
        <f t="shared" si="780"/>
        <v>0</v>
      </c>
      <c r="AJ299" s="50">
        <f t="shared" si="781"/>
        <v>0</v>
      </c>
      <c r="AK299" s="50">
        <f t="shared" si="782"/>
        <v>0</v>
      </c>
      <c r="AL299" s="50">
        <f t="shared" si="783"/>
        <v>2499</v>
      </c>
      <c r="AM299" s="50">
        <f t="shared" si="784"/>
        <v>0</v>
      </c>
      <c r="AN299" s="50">
        <f t="shared" si="785"/>
        <v>0</v>
      </c>
      <c r="AO299" s="51">
        <f t="shared" si="786"/>
        <v>2499</v>
      </c>
      <c r="AP299" s="51">
        <f t="shared" si="787"/>
        <v>2500</v>
      </c>
      <c r="AQ299" s="51">
        <f t="shared" si="788"/>
        <v>0</v>
      </c>
      <c r="AR299" s="51">
        <f t="shared" si="789"/>
        <v>0</v>
      </c>
      <c r="AS299" s="51">
        <f t="shared" si="790"/>
        <v>0</v>
      </c>
      <c r="AT299" s="51">
        <f t="shared" si="791"/>
        <v>0</v>
      </c>
      <c r="AU299" s="51">
        <f t="shared" si="751"/>
        <v>2500</v>
      </c>
      <c r="AV299" s="51">
        <f t="shared" si="752"/>
        <v>0</v>
      </c>
      <c r="AW299" s="51">
        <f t="shared" si="753"/>
        <v>2500</v>
      </c>
      <c r="AX299" s="51">
        <f t="shared" si="754"/>
        <v>2500</v>
      </c>
      <c r="AY299" s="51">
        <f t="shared" si="755"/>
        <v>2500</v>
      </c>
      <c r="AZ299" s="51">
        <f t="shared" si="792"/>
        <v>0</v>
      </c>
      <c r="BA299" s="52">
        <f t="shared" si="756"/>
        <v>99.960000000000008</v>
      </c>
      <c r="BB299" s="25"/>
    </row>
    <row r="300" ht="31.5">
      <c r="B300" s="47" t="s">
        <v>243</v>
      </c>
      <c r="C300" s="47" t="s">
        <v>193</v>
      </c>
      <c r="D300" s="47" t="s">
        <v>193</v>
      </c>
      <c r="E300" s="48" t="str">
        <f t="shared" si="748"/>
        <v>0707</v>
      </c>
      <c r="F300" s="47" t="s">
        <v>294</v>
      </c>
      <c r="G300" s="47"/>
      <c r="H300" s="49" t="s">
        <v>295</v>
      </c>
      <c r="I300" s="19">
        <f t="shared" si="757"/>
        <v>2500</v>
      </c>
      <c r="J300" s="19">
        <f t="shared" si="758"/>
        <v>2500</v>
      </c>
      <c r="K300" s="19">
        <f t="shared" si="759"/>
        <v>2500</v>
      </c>
      <c r="L300" s="19">
        <f t="shared" si="760"/>
        <v>0</v>
      </c>
      <c r="M300" s="19">
        <f t="shared" si="761"/>
        <v>0</v>
      </c>
      <c r="N300" s="19">
        <f t="shared" si="762"/>
        <v>0</v>
      </c>
      <c r="O300" s="19">
        <f t="shared" si="763"/>
        <v>0</v>
      </c>
      <c r="P300" s="19">
        <f t="shared" si="764"/>
        <v>0</v>
      </c>
      <c r="Q300" s="19">
        <f t="shared" si="765"/>
        <v>0</v>
      </c>
      <c r="R300" s="19">
        <f t="shared" si="766"/>
        <v>0</v>
      </c>
      <c r="S300" s="19">
        <f t="shared" si="767"/>
        <v>0</v>
      </c>
      <c r="T300" s="19">
        <f t="shared" si="639"/>
        <v>2500</v>
      </c>
      <c r="U300" s="19">
        <f t="shared" si="749"/>
        <v>2500</v>
      </c>
      <c r="V300" s="19">
        <f t="shared" si="750"/>
        <v>2500</v>
      </c>
      <c r="W300" s="19">
        <f t="shared" si="768"/>
        <v>0</v>
      </c>
      <c r="X300" s="19">
        <f t="shared" si="769"/>
        <v>0</v>
      </c>
      <c r="Y300" s="19">
        <f t="shared" si="770"/>
        <v>0</v>
      </c>
      <c r="Z300" s="19">
        <f t="shared" si="771"/>
        <v>0</v>
      </c>
      <c r="AA300" s="19">
        <f t="shared" si="772"/>
        <v>0</v>
      </c>
      <c r="AB300" s="19">
        <f t="shared" si="773"/>
        <v>0</v>
      </c>
      <c r="AC300" s="19">
        <f t="shared" si="774"/>
        <v>0</v>
      </c>
      <c r="AD300" s="19">
        <f t="shared" si="775"/>
        <v>0</v>
      </c>
      <c r="AE300" s="19">
        <f t="shared" si="776"/>
        <v>0</v>
      </c>
      <c r="AF300" s="50">
        <f t="shared" si="777"/>
        <v>2500</v>
      </c>
      <c r="AG300" s="50">
        <f t="shared" si="778"/>
        <v>0</v>
      </c>
      <c r="AH300" s="50">
        <f t="shared" si="779"/>
        <v>0</v>
      </c>
      <c r="AI300" s="50">
        <f t="shared" si="780"/>
        <v>0</v>
      </c>
      <c r="AJ300" s="50">
        <f t="shared" si="781"/>
        <v>0</v>
      </c>
      <c r="AK300" s="50">
        <f t="shared" si="782"/>
        <v>0</v>
      </c>
      <c r="AL300" s="50">
        <f t="shared" si="783"/>
        <v>2499</v>
      </c>
      <c r="AM300" s="50">
        <f t="shared" si="784"/>
        <v>0</v>
      </c>
      <c r="AN300" s="50">
        <f t="shared" si="785"/>
        <v>0</v>
      </c>
      <c r="AO300" s="15">
        <f t="shared" si="786"/>
        <v>2499</v>
      </c>
      <c r="AP300" s="51">
        <f t="shared" si="787"/>
        <v>2500</v>
      </c>
      <c r="AQ300" s="51">
        <f t="shared" si="788"/>
        <v>0</v>
      </c>
      <c r="AR300" s="51">
        <f t="shared" si="789"/>
        <v>0</v>
      </c>
      <c r="AS300" s="51">
        <f t="shared" si="790"/>
        <v>0</v>
      </c>
      <c r="AT300" s="51">
        <f t="shared" si="791"/>
        <v>0</v>
      </c>
      <c r="AU300" s="51">
        <f t="shared" si="751"/>
        <v>2500</v>
      </c>
      <c r="AV300" s="51">
        <f t="shared" si="752"/>
        <v>0</v>
      </c>
      <c r="AW300" s="51">
        <f t="shared" si="753"/>
        <v>2500</v>
      </c>
      <c r="AX300" s="51">
        <f t="shared" si="754"/>
        <v>2500</v>
      </c>
      <c r="AY300" s="51">
        <f t="shared" si="755"/>
        <v>2500</v>
      </c>
      <c r="AZ300" s="51">
        <f t="shared" si="792"/>
        <v>0</v>
      </c>
      <c r="BA300" s="52">
        <f t="shared" si="756"/>
        <v>99.960000000000008</v>
      </c>
      <c r="BB300" s="25"/>
    </row>
    <row r="301" ht="31.5">
      <c r="B301" s="47" t="s">
        <v>243</v>
      </c>
      <c r="C301" s="47" t="s">
        <v>193</v>
      </c>
      <c r="D301" s="47" t="s">
        <v>193</v>
      </c>
      <c r="E301" s="48" t="str">
        <f t="shared" si="748"/>
        <v>0707</v>
      </c>
      <c r="F301" s="47" t="s">
        <v>294</v>
      </c>
      <c r="G301" s="47" t="s">
        <v>154</v>
      </c>
      <c r="H301" s="49" t="s">
        <v>155</v>
      </c>
      <c r="I301" s="19">
        <v>2500</v>
      </c>
      <c r="J301" s="19">
        <v>2500</v>
      </c>
      <c r="K301" s="19">
        <v>2500</v>
      </c>
      <c r="L301" s="19"/>
      <c r="M301" s="19"/>
      <c r="N301" s="19"/>
      <c r="O301" s="19">
        <v>0</v>
      </c>
      <c r="P301" s="19">
        <v>0</v>
      </c>
      <c r="Q301" s="19">
        <v>0</v>
      </c>
      <c r="R301" s="19">
        <v>0</v>
      </c>
      <c r="S301" s="19"/>
      <c r="T301" s="19">
        <f t="shared" si="639"/>
        <v>2500</v>
      </c>
      <c r="U301" s="19">
        <f t="shared" si="749"/>
        <v>2500</v>
      </c>
      <c r="V301" s="19">
        <f t="shared" si="750"/>
        <v>2500</v>
      </c>
      <c r="W301" s="19"/>
      <c r="X301" s="19"/>
      <c r="Y301" s="19"/>
      <c r="Z301" s="19"/>
      <c r="AA301" s="19"/>
      <c r="AB301" s="19"/>
      <c r="AC301" s="19"/>
      <c r="AD301" s="19"/>
      <c r="AE301" s="19"/>
      <c r="AF301" s="50">
        <v>2500</v>
      </c>
      <c r="AG301" s="50"/>
      <c r="AH301" s="50">
        <v>0</v>
      </c>
      <c r="AI301" s="50">
        <v>0</v>
      </c>
      <c r="AJ301" s="50">
        <v>0</v>
      </c>
      <c r="AK301" s="50">
        <v>0</v>
      </c>
      <c r="AL301" s="50">
        <v>2499</v>
      </c>
      <c r="AM301" s="50">
        <v>0</v>
      </c>
      <c r="AN301" s="50">
        <v>0</v>
      </c>
      <c r="AO301" s="51">
        <v>2499</v>
      </c>
      <c r="AP301" s="51">
        <v>2500</v>
      </c>
      <c r="AQ301" s="51">
        <v>0</v>
      </c>
      <c r="AR301" s="51">
        <v>0</v>
      </c>
      <c r="AS301" s="51">
        <v>0</v>
      </c>
      <c r="AT301" s="51">
        <v>0</v>
      </c>
      <c r="AU301" s="51">
        <f t="shared" si="751"/>
        <v>2500</v>
      </c>
      <c r="AV301" s="51">
        <f t="shared" si="752"/>
        <v>0</v>
      </c>
      <c r="AW301" s="51">
        <f t="shared" si="753"/>
        <v>2500</v>
      </c>
      <c r="AX301" s="51">
        <f t="shared" si="754"/>
        <v>2500</v>
      </c>
      <c r="AY301" s="51">
        <f t="shared" si="755"/>
        <v>2500</v>
      </c>
      <c r="AZ301" s="51"/>
      <c r="BA301" s="52">
        <f t="shared" si="756"/>
        <v>99.960000000000008</v>
      </c>
      <c r="BB301" s="53"/>
    </row>
    <row r="302" ht="31.5">
      <c r="B302" s="47" t="s">
        <v>243</v>
      </c>
      <c r="C302" s="47" t="s">
        <v>193</v>
      </c>
      <c r="D302" s="47" t="s">
        <v>193</v>
      </c>
      <c r="E302" s="48" t="str">
        <f t="shared" si="748"/>
        <v>0707</v>
      </c>
      <c r="F302" s="47" t="s">
        <v>76</v>
      </c>
      <c r="G302" s="48"/>
      <c r="H302" s="49" t="s">
        <v>77</v>
      </c>
      <c r="I302" s="19"/>
      <c r="J302" s="19"/>
      <c r="K302" s="19"/>
      <c r="L302" s="19"/>
      <c r="M302" s="19"/>
      <c r="N302" s="19"/>
      <c r="O302" s="19">
        <f t="shared" si="763"/>
        <v>0</v>
      </c>
      <c r="P302" s="19">
        <f t="shared" si="764"/>
        <v>0</v>
      </c>
      <c r="Q302" s="19">
        <f t="shared" si="765"/>
        <v>0</v>
      </c>
      <c r="R302" s="19">
        <f t="shared" si="766"/>
        <v>0</v>
      </c>
      <c r="S302" s="19"/>
      <c r="T302" s="19">
        <f t="shared" si="639"/>
        <v>0</v>
      </c>
      <c r="U302" s="19"/>
      <c r="V302" s="19"/>
      <c r="W302" s="19"/>
      <c r="X302" s="19"/>
      <c r="Y302" s="19"/>
      <c r="Z302" s="19"/>
      <c r="AA302" s="19"/>
      <c r="AB302" s="19"/>
      <c r="AC302" s="19"/>
      <c r="AD302" s="19"/>
      <c r="AE302" s="19"/>
      <c r="AF302" s="50">
        <f t="shared" si="777"/>
        <v>970</v>
      </c>
      <c r="AG302" s="50">
        <f t="shared" si="778"/>
        <v>0</v>
      </c>
      <c r="AH302" s="50">
        <f t="shared" si="779"/>
        <v>0</v>
      </c>
      <c r="AI302" s="50">
        <f t="shared" si="780"/>
        <v>0</v>
      </c>
      <c r="AJ302" s="50">
        <f t="shared" si="781"/>
        <v>0</v>
      </c>
      <c r="AK302" s="50">
        <f t="shared" si="782"/>
        <v>0</v>
      </c>
      <c r="AL302" s="50">
        <f t="shared" si="783"/>
        <v>970</v>
      </c>
      <c r="AM302" s="50">
        <f t="shared" si="784"/>
        <v>0</v>
      </c>
      <c r="AN302" s="50">
        <f t="shared" si="785"/>
        <v>0</v>
      </c>
      <c r="AO302" s="15">
        <f t="shared" si="786"/>
        <v>380</v>
      </c>
      <c r="AP302" s="51">
        <f t="shared" si="787"/>
        <v>970</v>
      </c>
      <c r="AQ302" s="51">
        <f t="shared" si="788"/>
        <v>0</v>
      </c>
      <c r="AR302" s="51">
        <f t="shared" si="789"/>
        <v>0</v>
      </c>
      <c r="AS302" s="51">
        <f t="shared" si="790"/>
        <v>0</v>
      </c>
      <c r="AT302" s="51">
        <f t="shared" si="791"/>
        <v>0</v>
      </c>
      <c r="AU302" s="51">
        <f t="shared" si="751"/>
        <v>970</v>
      </c>
      <c r="AV302" s="51">
        <f t="shared" si="752"/>
        <v>-970</v>
      </c>
      <c r="AW302" s="51"/>
      <c r="AX302" s="51"/>
      <c r="AY302" s="51"/>
      <c r="AZ302" s="51"/>
      <c r="BA302" s="52">
        <f t="shared" si="756"/>
        <v>100</v>
      </c>
      <c r="BB302" s="53"/>
    </row>
    <row r="303" ht="47.25">
      <c r="B303" s="47" t="s">
        <v>243</v>
      </c>
      <c r="C303" s="47" t="s">
        <v>193</v>
      </c>
      <c r="D303" s="47" t="s">
        <v>193</v>
      </c>
      <c r="E303" s="48" t="str">
        <f t="shared" si="748"/>
        <v>0707</v>
      </c>
      <c r="F303" s="47" t="s">
        <v>296</v>
      </c>
      <c r="G303" s="48"/>
      <c r="H303" s="49" t="s">
        <v>297</v>
      </c>
      <c r="I303" s="19"/>
      <c r="J303" s="19"/>
      <c r="K303" s="19"/>
      <c r="L303" s="19"/>
      <c r="M303" s="19"/>
      <c r="N303" s="19"/>
      <c r="O303" s="19">
        <f>O305</f>
        <v>0</v>
      </c>
      <c r="P303" s="19">
        <f>P305</f>
        <v>0</v>
      </c>
      <c r="Q303" s="19">
        <f>Q305</f>
        <v>0</v>
      </c>
      <c r="R303" s="19">
        <f>R305</f>
        <v>0</v>
      </c>
      <c r="S303" s="19"/>
      <c r="T303" s="19">
        <f t="shared" si="639"/>
        <v>0</v>
      </c>
      <c r="U303" s="19"/>
      <c r="V303" s="19"/>
      <c r="W303" s="19"/>
      <c r="X303" s="19"/>
      <c r="Y303" s="19"/>
      <c r="Z303" s="19"/>
      <c r="AA303" s="19"/>
      <c r="AB303" s="19"/>
      <c r="AC303" s="19"/>
      <c r="AD303" s="19"/>
      <c r="AE303" s="19"/>
      <c r="AF303" s="50">
        <f>AF305</f>
        <v>970</v>
      </c>
      <c r="AG303" s="50">
        <f>AG305</f>
        <v>0</v>
      </c>
      <c r="AH303" s="50">
        <f>AH305</f>
        <v>0</v>
      </c>
      <c r="AI303" s="50">
        <f>AI305</f>
        <v>0</v>
      </c>
      <c r="AJ303" s="50">
        <f>AJ305</f>
        <v>0</v>
      </c>
      <c r="AK303" s="50">
        <f>AK305</f>
        <v>0</v>
      </c>
      <c r="AL303" s="50">
        <f>AL305</f>
        <v>970</v>
      </c>
      <c r="AM303" s="50">
        <f>AM305</f>
        <v>0</v>
      </c>
      <c r="AN303" s="50">
        <f>AN305</f>
        <v>0</v>
      </c>
      <c r="AO303" s="51">
        <f>AO305</f>
        <v>380</v>
      </c>
      <c r="AP303" s="51">
        <f>AP305</f>
        <v>970</v>
      </c>
      <c r="AQ303" s="51">
        <f>AQ305</f>
        <v>0</v>
      </c>
      <c r="AR303" s="51">
        <f>AR305</f>
        <v>0</v>
      </c>
      <c r="AS303" s="51">
        <f>AS305</f>
        <v>0</v>
      </c>
      <c r="AT303" s="51">
        <f>AT305</f>
        <v>0</v>
      </c>
      <c r="AU303" s="51">
        <f t="shared" si="751"/>
        <v>970</v>
      </c>
      <c r="AV303" s="51">
        <f t="shared" si="752"/>
        <v>-970</v>
      </c>
      <c r="AW303" s="51"/>
      <c r="AX303" s="51"/>
      <c r="AY303" s="51"/>
      <c r="AZ303" s="51"/>
      <c r="BA303" s="52">
        <f t="shared" si="756"/>
        <v>100</v>
      </c>
      <c r="BB303" s="53"/>
    </row>
    <row r="304" ht="31.5" hidden="1">
      <c r="B304" s="47" t="s">
        <v>243</v>
      </c>
      <c r="C304" s="47" t="s">
        <v>193</v>
      </c>
      <c r="D304" s="47" t="s">
        <v>193</v>
      </c>
      <c r="E304" s="48" t="str">
        <f t="shared" si="748"/>
        <v>0707</v>
      </c>
      <c r="F304" s="47" t="s">
        <v>296</v>
      </c>
      <c r="G304" s="47" t="s">
        <v>154</v>
      </c>
      <c r="H304" s="49" t="s">
        <v>155</v>
      </c>
      <c r="I304" s="19"/>
      <c r="J304" s="19"/>
      <c r="K304" s="19"/>
      <c r="L304" s="19"/>
      <c r="M304" s="19"/>
      <c r="N304" s="19"/>
      <c r="O304" s="19">
        <v>0</v>
      </c>
      <c r="P304" s="19">
        <v>0</v>
      </c>
      <c r="Q304" s="19">
        <v>0</v>
      </c>
      <c r="R304" s="19">
        <v>0</v>
      </c>
      <c r="S304" s="19"/>
      <c r="T304" s="19">
        <f t="shared" si="639"/>
        <v>0</v>
      </c>
      <c r="U304" s="19"/>
      <c r="V304" s="19"/>
      <c r="W304" s="19"/>
      <c r="X304" s="19"/>
      <c r="Y304" s="19"/>
      <c r="Z304" s="19"/>
      <c r="AA304" s="19"/>
      <c r="AB304" s="19"/>
      <c r="AC304" s="19"/>
      <c r="AD304" s="19"/>
      <c r="AE304" s="19"/>
      <c r="AF304" s="50">
        <v>0</v>
      </c>
      <c r="AG304" s="50"/>
      <c r="AH304" s="50">
        <v>0</v>
      </c>
      <c r="AI304" s="50">
        <v>0</v>
      </c>
      <c r="AJ304" s="50">
        <v>0</v>
      </c>
      <c r="AK304" s="50">
        <v>0</v>
      </c>
      <c r="AL304" s="50">
        <v>0</v>
      </c>
      <c r="AM304" s="50">
        <v>0</v>
      </c>
      <c r="AN304" s="50">
        <v>0</v>
      </c>
      <c r="AO304" s="15">
        <v>0</v>
      </c>
      <c r="AP304" s="51">
        <v>0</v>
      </c>
      <c r="AQ304" s="51">
        <v>0</v>
      </c>
      <c r="AR304" s="51">
        <v>0</v>
      </c>
      <c r="AS304" s="51">
        <v>0</v>
      </c>
      <c r="AT304" s="51">
        <v>0</v>
      </c>
      <c r="AU304" s="51">
        <f t="shared" si="751"/>
        <v>0</v>
      </c>
      <c r="AV304" s="51">
        <f t="shared" si="752"/>
        <v>0</v>
      </c>
      <c r="AW304" s="51"/>
      <c r="AX304" s="51"/>
      <c r="AY304" s="51"/>
      <c r="AZ304" s="51"/>
      <c r="BA304" s="52"/>
      <c r="BB304" s="25">
        <v>0</v>
      </c>
    </row>
    <row r="305" ht="47.25">
      <c r="B305" s="47" t="s">
        <v>243</v>
      </c>
      <c r="C305" s="47" t="s">
        <v>193</v>
      </c>
      <c r="D305" s="47" t="s">
        <v>193</v>
      </c>
      <c r="E305" s="48" t="str">
        <f t="shared" si="748"/>
        <v>0707</v>
      </c>
      <c r="F305" s="47" t="s">
        <v>298</v>
      </c>
      <c r="G305" s="47"/>
      <c r="H305" s="64" t="s">
        <v>299</v>
      </c>
      <c r="I305" s="19"/>
      <c r="J305" s="19"/>
      <c r="K305" s="19"/>
      <c r="L305" s="19"/>
      <c r="M305" s="19"/>
      <c r="N305" s="19"/>
      <c r="O305" s="19">
        <f>O306</f>
        <v>0</v>
      </c>
      <c r="P305" s="19">
        <f>P306</f>
        <v>0</v>
      </c>
      <c r="Q305" s="19">
        <f>Q306</f>
        <v>0</v>
      </c>
      <c r="R305" s="19">
        <f>R306</f>
        <v>0</v>
      </c>
      <c r="S305" s="19"/>
      <c r="T305" s="19">
        <f t="shared" si="639"/>
        <v>0</v>
      </c>
      <c r="U305" s="19"/>
      <c r="V305" s="19"/>
      <c r="W305" s="19"/>
      <c r="X305" s="19"/>
      <c r="Y305" s="19"/>
      <c r="Z305" s="19"/>
      <c r="AA305" s="19"/>
      <c r="AB305" s="19"/>
      <c r="AC305" s="19"/>
      <c r="AD305" s="19"/>
      <c r="AE305" s="19"/>
      <c r="AF305" s="50">
        <f>AF306</f>
        <v>970</v>
      </c>
      <c r="AG305" s="50">
        <f>AG306</f>
        <v>0</v>
      </c>
      <c r="AH305" s="50">
        <f>AH306</f>
        <v>0</v>
      </c>
      <c r="AI305" s="50">
        <f>AI306</f>
        <v>0</v>
      </c>
      <c r="AJ305" s="50">
        <f>AJ306</f>
        <v>0</v>
      </c>
      <c r="AK305" s="50">
        <f>AK306</f>
        <v>0</v>
      </c>
      <c r="AL305" s="50">
        <f>AL306</f>
        <v>970</v>
      </c>
      <c r="AM305" s="50">
        <f>AM306</f>
        <v>0</v>
      </c>
      <c r="AN305" s="50">
        <f>AN306</f>
        <v>0</v>
      </c>
      <c r="AO305" s="51">
        <f>AO306</f>
        <v>380</v>
      </c>
      <c r="AP305" s="51">
        <f>AP306</f>
        <v>970</v>
      </c>
      <c r="AQ305" s="51">
        <f>AQ306</f>
        <v>0</v>
      </c>
      <c r="AR305" s="51">
        <f>AR306</f>
        <v>0</v>
      </c>
      <c r="AS305" s="51">
        <f>AS306</f>
        <v>0</v>
      </c>
      <c r="AT305" s="51">
        <f>AT306</f>
        <v>0</v>
      </c>
      <c r="AU305" s="51">
        <f t="shared" si="751"/>
        <v>970</v>
      </c>
      <c r="AV305" s="51">
        <f t="shared" si="752"/>
        <v>-970</v>
      </c>
      <c r="AW305" s="51"/>
      <c r="AX305" s="51"/>
      <c r="AY305" s="51"/>
      <c r="AZ305" s="51"/>
      <c r="BA305" s="52">
        <f t="shared" si="756"/>
        <v>100</v>
      </c>
      <c r="BB305" s="53"/>
    </row>
    <row r="306" ht="31.5">
      <c r="B306" s="47" t="s">
        <v>243</v>
      </c>
      <c r="C306" s="47" t="s">
        <v>193</v>
      </c>
      <c r="D306" s="47" t="s">
        <v>193</v>
      </c>
      <c r="E306" s="48" t="str">
        <f t="shared" si="748"/>
        <v>0707</v>
      </c>
      <c r="F306" s="47" t="s">
        <v>298</v>
      </c>
      <c r="G306" s="47" t="s">
        <v>154</v>
      </c>
      <c r="H306" s="49" t="s">
        <v>155</v>
      </c>
      <c r="I306" s="19"/>
      <c r="J306" s="19"/>
      <c r="K306" s="19"/>
      <c r="L306" s="19"/>
      <c r="M306" s="19"/>
      <c r="N306" s="19"/>
      <c r="O306" s="19">
        <v>0</v>
      </c>
      <c r="P306" s="19">
        <v>0</v>
      </c>
      <c r="Q306" s="19">
        <v>0</v>
      </c>
      <c r="R306" s="19">
        <v>0</v>
      </c>
      <c r="S306" s="19"/>
      <c r="T306" s="19">
        <f t="shared" si="639"/>
        <v>0</v>
      </c>
      <c r="U306" s="19"/>
      <c r="V306" s="19"/>
      <c r="W306" s="19"/>
      <c r="X306" s="19"/>
      <c r="Y306" s="19"/>
      <c r="Z306" s="19"/>
      <c r="AA306" s="19"/>
      <c r="AB306" s="19"/>
      <c r="AC306" s="19"/>
      <c r="AD306" s="19"/>
      <c r="AE306" s="19"/>
      <c r="AF306" s="50">
        <v>970</v>
      </c>
      <c r="AG306" s="50"/>
      <c r="AH306" s="50">
        <v>0</v>
      </c>
      <c r="AI306" s="50">
        <v>0</v>
      </c>
      <c r="AJ306" s="50">
        <v>0</v>
      </c>
      <c r="AK306" s="50">
        <v>0</v>
      </c>
      <c r="AL306" s="50">
        <v>970</v>
      </c>
      <c r="AM306" s="50">
        <v>0</v>
      </c>
      <c r="AN306" s="50">
        <v>0</v>
      </c>
      <c r="AO306" s="15">
        <v>380</v>
      </c>
      <c r="AP306" s="51">
        <v>970</v>
      </c>
      <c r="AQ306" s="51">
        <v>0</v>
      </c>
      <c r="AR306" s="51">
        <v>0</v>
      </c>
      <c r="AS306" s="51">
        <v>0</v>
      </c>
      <c r="AT306" s="51">
        <v>0</v>
      </c>
      <c r="AU306" s="51">
        <f t="shared" si="751"/>
        <v>970</v>
      </c>
      <c r="AV306" s="51">
        <f t="shared" si="752"/>
        <v>-970</v>
      </c>
      <c r="AW306" s="51"/>
      <c r="AX306" s="51"/>
      <c r="AY306" s="51"/>
      <c r="AZ306" s="51"/>
      <c r="BA306" s="52">
        <f t="shared" si="756"/>
        <v>100</v>
      </c>
      <c r="BB306" s="53"/>
    </row>
    <row r="307" s="39" customFormat="1">
      <c r="B307" s="40" t="s">
        <v>243</v>
      </c>
      <c r="C307" s="40" t="s">
        <v>193</v>
      </c>
      <c r="D307" s="40" t="s">
        <v>90</v>
      </c>
      <c r="E307" s="38" t="str">
        <f t="shared" si="748"/>
        <v>0709</v>
      </c>
      <c r="F307" s="40"/>
      <c r="G307" s="40"/>
      <c r="H307" s="41" t="s">
        <v>300</v>
      </c>
      <c r="I307" s="42">
        <f>I308+I317</f>
        <v>4209.6000000000004</v>
      </c>
      <c r="J307" s="42">
        <f>J308+J317</f>
        <v>4225.6000000000004</v>
      </c>
      <c r="K307" s="42">
        <f>K308+K317</f>
        <v>4225.6000000000004</v>
      </c>
      <c r="L307" s="42">
        <f>L308+L317</f>
        <v>0</v>
      </c>
      <c r="M307" s="42">
        <f>M308+M317</f>
        <v>0</v>
      </c>
      <c r="N307" s="42">
        <f>N308+N317</f>
        <v>0</v>
      </c>
      <c r="O307" s="42">
        <f>O308+O317+O326</f>
        <v>335</v>
      </c>
      <c r="P307" s="42">
        <f>P308+P317+P326</f>
        <v>-28.5</v>
      </c>
      <c r="Q307" s="42">
        <f>Q308+Q317+Q326</f>
        <v>0</v>
      </c>
      <c r="R307" s="42">
        <f>R308+R317+R326</f>
        <v>0</v>
      </c>
      <c r="S307" s="42">
        <f>S308+S317</f>
        <v>21.899999999999999</v>
      </c>
      <c r="T307" s="42">
        <f t="shared" si="639"/>
        <v>4538</v>
      </c>
      <c r="U307" s="42">
        <f t="shared" si="749"/>
        <v>4225.6000000000004</v>
      </c>
      <c r="V307" s="42">
        <f t="shared" si="750"/>
        <v>4225.6000000000004</v>
      </c>
      <c r="W307" s="42">
        <f>W308+W317</f>
        <v>21.899999999999999</v>
      </c>
      <c r="X307" s="42">
        <f>X308+X317</f>
        <v>0</v>
      </c>
      <c r="Y307" s="42">
        <f>Y308+Y317</f>
        <v>0</v>
      </c>
      <c r="Z307" s="42">
        <f>Z308+Z317</f>
        <v>0</v>
      </c>
      <c r="AA307" s="42">
        <f>AA308+AA317</f>
        <v>0</v>
      </c>
      <c r="AB307" s="42">
        <f>AB308+AB317</f>
        <v>0</v>
      </c>
      <c r="AC307" s="42">
        <f>AC308+AC317</f>
        <v>0</v>
      </c>
      <c r="AD307" s="42">
        <f>AD308+AD317</f>
        <v>0</v>
      </c>
      <c r="AE307" s="42">
        <f>AE308+AE317</f>
        <v>0</v>
      </c>
      <c r="AF307" s="43">
        <f>AF308+AF317+AF326</f>
        <v>6118.7440000000006</v>
      </c>
      <c r="AG307" s="43">
        <f>AG308+AG317+AG326</f>
        <v>0</v>
      </c>
      <c r="AH307" s="43">
        <f>AH308+AH317+AH326</f>
        <v>773.84400000000005</v>
      </c>
      <c r="AI307" s="43">
        <f>AI308+AI317+AI326</f>
        <v>0</v>
      </c>
      <c r="AJ307" s="43">
        <f>AJ308+AJ317+AJ326</f>
        <v>0</v>
      </c>
      <c r="AK307" s="43">
        <f>AK308+AK317+AK326</f>
        <v>0</v>
      </c>
      <c r="AL307" s="43">
        <f>AL308+AL317+AL326</f>
        <v>6118.5259999999998</v>
      </c>
      <c r="AM307" s="43">
        <f>AM308+AM317+AM326</f>
        <v>773.84400000000005</v>
      </c>
      <c r="AN307" s="43">
        <f>AN308+AN317+AN326</f>
        <v>0</v>
      </c>
      <c r="AO307" s="45">
        <f>AO308+AO317+AO326</f>
        <v>4439.6970000000001</v>
      </c>
      <c r="AP307" s="45">
        <f>AP308+AP317+AP326</f>
        <v>5783.7440000000006</v>
      </c>
      <c r="AQ307" s="45">
        <f>AQ308+AQ317+AQ326</f>
        <v>335</v>
      </c>
      <c r="AR307" s="45">
        <f>AR308+AR317+AR326</f>
        <v>0</v>
      </c>
      <c r="AS307" s="45">
        <f>AS308+AS317+AS326</f>
        <v>0</v>
      </c>
      <c r="AT307" s="45">
        <f>AT308+AT317+AT326</f>
        <v>0</v>
      </c>
      <c r="AU307" s="45">
        <f t="shared" si="751"/>
        <v>6118.7440000000006</v>
      </c>
      <c r="AV307" s="45">
        <f t="shared" si="752"/>
        <v>-1580.7440000000006</v>
      </c>
      <c r="AW307" s="45">
        <f t="shared" si="753"/>
        <v>4559.8999999999996</v>
      </c>
      <c r="AX307" s="45">
        <f t="shared" si="754"/>
        <v>4225.6000000000004</v>
      </c>
      <c r="AY307" s="45">
        <f t="shared" si="755"/>
        <v>4225.6000000000004</v>
      </c>
      <c r="AZ307" s="45">
        <f>AZ308+AZ317</f>
        <v>0</v>
      </c>
      <c r="BA307" s="46">
        <f t="shared" si="756"/>
        <v>99.996437177303051</v>
      </c>
      <c r="BB307" s="25"/>
    </row>
    <row r="308" ht="31.5">
      <c r="B308" s="47" t="s">
        <v>243</v>
      </c>
      <c r="C308" s="47" t="s">
        <v>193</v>
      </c>
      <c r="D308" s="47" t="s">
        <v>90</v>
      </c>
      <c r="E308" s="48" t="str">
        <f t="shared" si="748"/>
        <v>0709</v>
      </c>
      <c r="F308" s="47" t="s">
        <v>110</v>
      </c>
      <c r="G308" s="47"/>
      <c r="H308" s="49" t="s">
        <v>111</v>
      </c>
      <c r="I308" s="19">
        <f t="shared" ref="I308:I309" si="793">I309</f>
        <v>2905</v>
      </c>
      <c r="J308" s="19">
        <f t="shared" ref="J308:J309" si="794">J309</f>
        <v>2905</v>
      </c>
      <c r="K308" s="19">
        <f t="shared" ref="K308:K309" si="795">K309</f>
        <v>2905</v>
      </c>
      <c r="L308" s="19">
        <f t="shared" ref="L308:L309" si="796">L309</f>
        <v>0</v>
      </c>
      <c r="M308" s="19">
        <f t="shared" ref="M308:M309" si="797">M309</f>
        <v>0</v>
      </c>
      <c r="N308" s="19">
        <f t="shared" ref="N308:N309" si="798">N309</f>
        <v>0</v>
      </c>
      <c r="O308" s="19">
        <f t="shared" ref="O308:O309" si="799">O309</f>
        <v>0</v>
      </c>
      <c r="P308" s="19">
        <f t="shared" ref="P308:P309" si="800">P309</f>
        <v>0</v>
      </c>
      <c r="Q308" s="19">
        <f t="shared" ref="Q308:Q309" si="801">Q309</f>
        <v>0</v>
      </c>
      <c r="R308" s="19">
        <f t="shared" ref="R308:R309" si="802">R309</f>
        <v>0</v>
      </c>
      <c r="S308" s="19">
        <f t="shared" ref="S308:S309" si="803">S309</f>
        <v>0</v>
      </c>
      <c r="T308" s="19">
        <f t="shared" si="639"/>
        <v>2905</v>
      </c>
      <c r="U308" s="19">
        <f t="shared" si="749"/>
        <v>2905</v>
      </c>
      <c r="V308" s="19">
        <f t="shared" si="750"/>
        <v>2905</v>
      </c>
      <c r="W308" s="19">
        <f t="shared" ref="W308:W309" si="804">W309</f>
        <v>0</v>
      </c>
      <c r="X308" s="19">
        <f t="shared" ref="X308:X309" si="805">X309</f>
        <v>0</v>
      </c>
      <c r="Y308" s="19">
        <f t="shared" ref="Y308:Y309" si="806">Y309</f>
        <v>0</v>
      </c>
      <c r="Z308" s="19">
        <f t="shared" ref="Z308:Z309" si="807">Z309</f>
        <v>0</v>
      </c>
      <c r="AA308" s="19">
        <f t="shared" ref="AA308:AA309" si="808">AA309</f>
        <v>0</v>
      </c>
      <c r="AB308" s="19">
        <f t="shared" ref="AB308:AB309" si="809">AB309</f>
        <v>0</v>
      </c>
      <c r="AC308" s="19">
        <f t="shared" ref="AC308:AC309" si="810">AC309</f>
        <v>0</v>
      </c>
      <c r="AD308" s="19">
        <f t="shared" ref="AD308:AD309" si="811">AD309</f>
        <v>0</v>
      </c>
      <c r="AE308" s="19">
        <f t="shared" ref="AE308:AE309" si="812">AE309</f>
        <v>0</v>
      </c>
      <c r="AF308" s="50">
        <f t="shared" ref="AF308:AF309" si="813">AF309</f>
        <v>2905</v>
      </c>
      <c r="AG308" s="50">
        <f t="shared" ref="AG308:AG309" si="814">AG309</f>
        <v>0</v>
      </c>
      <c r="AH308" s="50">
        <f t="shared" ref="AH308:AH309" si="815">AH309</f>
        <v>0</v>
      </c>
      <c r="AI308" s="50">
        <f t="shared" ref="AI308:AI309" si="816">AI309</f>
        <v>0</v>
      </c>
      <c r="AJ308" s="50">
        <f t="shared" ref="AJ308:AJ309" si="817">AJ309</f>
        <v>0</v>
      </c>
      <c r="AK308" s="50">
        <f t="shared" ref="AK308:AK309" si="818">AK309</f>
        <v>0</v>
      </c>
      <c r="AL308" s="50">
        <f t="shared" ref="AL308:AL309" si="819">AL309</f>
        <v>2905</v>
      </c>
      <c r="AM308" s="50">
        <f t="shared" ref="AM308:AM309" si="820">AM309</f>
        <v>0</v>
      </c>
      <c r="AN308" s="50">
        <f t="shared" ref="AN308:AN309" si="821">AN309</f>
        <v>0</v>
      </c>
      <c r="AO308" s="15">
        <f t="shared" ref="AO308:AO309" si="822">AO309</f>
        <v>1661.191</v>
      </c>
      <c r="AP308" s="51">
        <f t="shared" ref="AP308:AP309" si="823">AP309</f>
        <v>2905</v>
      </c>
      <c r="AQ308" s="51">
        <f t="shared" ref="AQ308:AQ309" si="824">AQ309</f>
        <v>0</v>
      </c>
      <c r="AR308" s="51">
        <f t="shared" ref="AR308:AR309" si="825">AR309</f>
        <v>0</v>
      </c>
      <c r="AS308" s="51">
        <f t="shared" ref="AS308:AS309" si="826">AS309</f>
        <v>0</v>
      </c>
      <c r="AT308" s="51">
        <f t="shared" ref="AT308:AT309" si="827">AT309</f>
        <v>0</v>
      </c>
      <c r="AU308" s="51">
        <f t="shared" si="751"/>
        <v>2905</v>
      </c>
      <c r="AV308" s="51">
        <f t="shared" si="752"/>
        <v>0</v>
      </c>
      <c r="AW308" s="51">
        <f t="shared" si="753"/>
        <v>2905</v>
      </c>
      <c r="AX308" s="51">
        <f t="shared" si="754"/>
        <v>2905</v>
      </c>
      <c r="AY308" s="51">
        <f t="shared" si="755"/>
        <v>2905</v>
      </c>
      <c r="AZ308" s="51">
        <f t="shared" ref="AZ308:AZ309" si="828">AZ309</f>
        <v>0</v>
      </c>
      <c r="BA308" s="52">
        <f t="shared" si="756"/>
        <v>100</v>
      </c>
      <c r="BB308" s="25"/>
    </row>
    <row r="309">
      <c r="B309" s="47" t="s">
        <v>243</v>
      </c>
      <c r="C309" s="47" t="s">
        <v>193</v>
      </c>
      <c r="D309" s="47" t="s">
        <v>90</v>
      </c>
      <c r="E309" s="48" t="str">
        <f t="shared" si="748"/>
        <v>0709</v>
      </c>
      <c r="F309" s="47" t="s">
        <v>168</v>
      </c>
      <c r="G309" s="47"/>
      <c r="H309" s="49" t="s">
        <v>53</v>
      </c>
      <c r="I309" s="19">
        <f t="shared" si="793"/>
        <v>2905</v>
      </c>
      <c r="J309" s="19">
        <f t="shared" si="794"/>
        <v>2905</v>
      </c>
      <c r="K309" s="19">
        <f t="shared" si="795"/>
        <v>2905</v>
      </c>
      <c r="L309" s="19">
        <f t="shared" si="796"/>
        <v>0</v>
      </c>
      <c r="M309" s="19">
        <f t="shared" si="797"/>
        <v>0</v>
      </c>
      <c r="N309" s="19">
        <f t="shared" si="798"/>
        <v>0</v>
      </c>
      <c r="O309" s="19">
        <f t="shared" si="799"/>
        <v>0</v>
      </c>
      <c r="P309" s="19">
        <f t="shared" si="800"/>
        <v>0</v>
      </c>
      <c r="Q309" s="19">
        <f t="shared" si="801"/>
        <v>0</v>
      </c>
      <c r="R309" s="19">
        <f t="shared" si="802"/>
        <v>0</v>
      </c>
      <c r="S309" s="19">
        <f t="shared" si="803"/>
        <v>0</v>
      </c>
      <c r="T309" s="19">
        <f t="shared" si="639"/>
        <v>2905</v>
      </c>
      <c r="U309" s="19">
        <f t="shared" si="749"/>
        <v>2905</v>
      </c>
      <c r="V309" s="19">
        <f t="shared" si="750"/>
        <v>2905</v>
      </c>
      <c r="W309" s="19">
        <f t="shared" si="804"/>
        <v>0</v>
      </c>
      <c r="X309" s="19">
        <f t="shared" si="805"/>
        <v>0</v>
      </c>
      <c r="Y309" s="19">
        <f t="shared" si="806"/>
        <v>0</v>
      </c>
      <c r="Z309" s="19">
        <f t="shared" si="807"/>
        <v>0</v>
      </c>
      <c r="AA309" s="19">
        <f t="shared" si="808"/>
        <v>0</v>
      </c>
      <c r="AB309" s="19">
        <f t="shared" si="809"/>
        <v>0</v>
      </c>
      <c r="AC309" s="19">
        <f t="shared" si="810"/>
        <v>0</v>
      </c>
      <c r="AD309" s="19">
        <f t="shared" si="811"/>
        <v>0</v>
      </c>
      <c r="AE309" s="19">
        <f t="shared" si="812"/>
        <v>0</v>
      </c>
      <c r="AF309" s="50">
        <f t="shared" si="813"/>
        <v>2905</v>
      </c>
      <c r="AG309" s="50">
        <f t="shared" si="814"/>
        <v>0</v>
      </c>
      <c r="AH309" s="50">
        <f t="shared" si="815"/>
        <v>0</v>
      </c>
      <c r="AI309" s="50">
        <f t="shared" si="816"/>
        <v>0</v>
      </c>
      <c r="AJ309" s="50">
        <f t="shared" si="817"/>
        <v>0</v>
      </c>
      <c r="AK309" s="50">
        <f t="shared" si="818"/>
        <v>0</v>
      </c>
      <c r="AL309" s="50">
        <f t="shared" si="819"/>
        <v>2905</v>
      </c>
      <c r="AM309" s="50">
        <f t="shared" si="820"/>
        <v>0</v>
      </c>
      <c r="AN309" s="50">
        <f t="shared" si="821"/>
        <v>0</v>
      </c>
      <c r="AO309" s="51">
        <f t="shared" si="822"/>
        <v>1661.191</v>
      </c>
      <c r="AP309" s="51">
        <f t="shared" si="823"/>
        <v>2905</v>
      </c>
      <c r="AQ309" s="51">
        <f t="shared" si="824"/>
        <v>0</v>
      </c>
      <c r="AR309" s="51">
        <f t="shared" si="825"/>
        <v>0</v>
      </c>
      <c r="AS309" s="51">
        <f t="shared" si="826"/>
        <v>0</v>
      </c>
      <c r="AT309" s="51">
        <f t="shared" si="827"/>
        <v>0</v>
      </c>
      <c r="AU309" s="51">
        <f t="shared" si="751"/>
        <v>2905</v>
      </c>
      <c r="AV309" s="51">
        <f t="shared" si="752"/>
        <v>0</v>
      </c>
      <c r="AW309" s="51">
        <f t="shared" si="753"/>
        <v>2905</v>
      </c>
      <c r="AX309" s="51">
        <f t="shared" si="754"/>
        <v>2905</v>
      </c>
      <c r="AY309" s="51">
        <f t="shared" si="755"/>
        <v>2905</v>
      </c>
      <c r="AZ309" s="51">
        <f t="shared" si="828"/>
        <v>0</v>
      </c>
      <c r="BA309" s="52">
        <f t="shared" si="756"/>
        <v>100</v>
      </c>
      <c r="BB309" s="25"/>
    </row>
    <row r="310" ht="31.5">
      <c r="B310" s="47" t="s">
        <v>243</v>
      </c>
      <c r="C310" s="47" t="s">
        <v>193</v>
      </c>
      <c r="D310" s="47" t="s">
        <v>90</v>
      </c>
      <c r="E310" s="48" t="str">
        <f t="shared" si="748"/>
        <v>0709</v>
      </c>
      <c r="F310" s="47" t="s">
        <v>253</v>
      </c>
      <c r="G310" s="47"/>
      <c r="H310" s="49" t="s">
        <v>254</v>
      </c>
      <c r="I310" s="19">
        <f>I311+I315</f>
        <v>2905</v>
      </c>
      <c r="J310" s="19">
        <f>J311+J315</f>
        <v>2905</v>
      </c>
      <c r="K310" s="19">
        <f>K311+K315</f>
        <v>2905</v>
      </c>
      <c r="L310" s="19">
        <f>L311+L315</f>
        <v>0</v>
      </c>
      <c r="M310" s="19">
        <f>M311+M315</f>
        <v>0</v>
      </c>
      <c r="N310" s="19">
        <f>N311+N315</f>
        <v>0</v>
      </c>
      <c r="O310" s="19">
        <f>O311+O315</f>
        <v>0</v>
      </c>
      <c r="P310" s="19">
        <f>P311+P315</f>
        <v>0</v>
      </c>
      <c r="Q310" s="19">
        <f>Q311+Q315</f>
        <v>0</v>
      </c>
      <c r="R310" s="19">
        <f>R311+R315</f>
        <v>0</v>
      </c>
      <c r="S310" s="19">
        <f>S311+S315</f>
        <v>0</v>
      </c>
      <c r="T310" s="19">
        <f t="shared" si="639"/>
        <v>2905</v>
      </c>
      <c r="U310" s="19">
        <f t="shared" si="749"/>
        <v>2905</v>
      </c>
      <c r="V310" s="19">
        <f t="shared" si="750"/>
        <v>2905</v>
      </c>
      <c r="W310" s="19">
        <f>W311+W315</f>
        <v>0</v>
      </c>
      <c r="X310" s="19">
        <f>X311+X315</f>
        <v>0</v>
      </c>
      <c r="Y310" s="19">
        <f>Y311+Y315</f>
        <v>0</v>
      </c>
      <c r="Z310" s="19">
        <f>Z311+Z315</f>
        <v>0</v>
      </c>
      <c r="AA310" s="19">
        <f>AA311+AA315</f>
        <v>0</v>
      </c>
      <c r="AB310" s="19">
        <f>AB311+AB315</f>
        <v>0</v>
      </c>
      <c r="AC310" s="19">
        <f>AC311+AC315</f>
        <v>0</v>
      </c>
      <c r="AD310" s="19">
        <f>AD311+AD315</f>
        <v>0</v>
      </c>
      <c r="AE310" s="19">
        <f>AE311+AE315</f>
        <v>0</v>
      </c>
      <c r="AF310" s="50">
        <f>AF311+AF315</f>
        <v>2905</v>
      </c>
      <c r="AG310" s="50">
        <f>AG311+AG315</f>
        <v>0</v>
      </c>
      <c r="AH310" s="50">
        <f>AH311+AH315</f>
        <v>0</v>
      </c>
      <c r="AI310" s="50">
        <f>AI311+AI315</f>
        <v>0</v>
      </c>
      <c r="AJ310" s="50">
        <f>AJ311+AJ315</f>
        <v>0</v>
      </c>
      <c r="AK310" s="50">
        <f>AK311+AK315</f>
        <v>0</v>
      </c>
      <c r="AL310" s="50">
        <f>AL311+AL315</f>
        <v>2905</v>
      </c>
      <c r="AM310" s="50">
        <f>AM311+AM315</f>
        <v>0</v>
      </c>
      <c r="AN310" s="50">
        <f>AN311+AN315</f>
        <v>0</v>
      </c>
      <c r="AO310" s="15">
        <f>AO311+AO315</f>
        <v>1661.191</v>
      </c>
      <c r="AP310" s="51">
        <f>AP311+AP315</f>
        <v>2905</v>
      </c>
      <c r="AQ310" s="51">
        <f>AQ311+AQ315</f>
        <v>0</v>
      </c>
      <c r="AR310" s="51">
        <f>AR311+AR315</f>
        <v>0</v>
      </c>
      <c r="AS310" s="51">
        <f>AS311+AS315</f>
        <v>0</v>
      </c>
      <c r="AT310" s="51">
        <f>AT311+AT315</f>
        <v>0</v>
      </c>
      <c r="AU310" s="51">
        <f t="shared" si="751"/>
        <v>2905</v>
      </c>
      <c r="AV310" s="51">
        <f t="shared" si="752"/>
        <v>0</v>
      </c>
      <c r="AW310" s="51">
        <f t="shared" si="753"/>
        <v>2905</v>
      </c>
      <c r="AX310" s="51">
        <f t="shared" si="754"/>
        <v>2905</v>
      </c>
      <c r="AY310" s="51">
        <f t="shared" si="755"/>
        <v>2905</v>
      </c>
      <c r="AZ310" s="51">
        <f>AZ311+AZ315</f>
        <v>0</v>
      </c>
      <c r="BA310" s="52">
        <f t="shared" si="756"/>
        <v>100</v>
      </c>
      <c r="BB310" s="25"/>
    </row>
    <row r="311" ht="31.5">
      <c r="B311" s="47" t="s">
        <v>243</v>
      </c>
      <c r="C311" s="47" t="s">
        <v>193</v>
      </c>
      <c r="D311" s="47" t="s">
        <v>90</v>
      </c>
      <c r="E311" s="48" t="str">
        <f t="shared" si="748"/>
        <v>0709</v>
      </c>
      <c r="F311" s="47" t="s">
        <v>256</v>
      </c>
      <c r="G311" s="47"/>
      <c r="H311" s="49" t="s">
        <v>257</v>
      </c>
      <c r="I311" s="19">
        <f>I312+I313+I314</f>
        <v>2425</v>
      </c>
      <c r="J311" s="19">
        <f>J312+J313+J314</f>
        <v>2425</v>
      </c>
      <c r="K311" s="19">
        <f>K312+K313+K314</f>
        <v>2425</v>
      </c>
      <c r="L311" s="19">
        <f>L312+L313+L314</f>
        <v>0</v>
      </c>
      <c r="M311" s="19">
        <f>M312+M313+M314</f>
        <v>0</v>
      </c>
      <c r="N311" s="19">
        <f>N312+N313+N314</f>
        <v>0</v>
      </c>
      <c r="O311" s="19">
        <f>O312+O313+O314</f>
        <v>0</v>
      </c>
      <c r="P311" s="19">
        <f>P312+P313+P314</f>
        <v>0</v>
      </c>
      <c r="Q311" s="19">
        <f>Q312+Q313+Q314</f>
        <v>0</v>
      </c>
      <c r="R311" s="19">
        <f>R312+R313+R314</f>
        <v>0</v>
      </c>
      <c r="S311" s="19">
        <f>S312+S313+S314</f>
        <v>0</v>
      </c>
      <c r="T311" s="19">
        <f t="shared" si="639"/>
        <v>2425</v>
      </c>
      <c r="U311" s="19">
        <f t="shared" si="749"/>
        <v>2425</v>
      </c>
      <c r="V311" s="19">
        <f t="shared" si="750"/>
        <v>2425</v>
      </c>
      <c r="W311" s="19">
        <f>W312+W313+W314</f>
        <v>0</v>
      </c>
      <c r="X311" s="19">
        <f>X312+X313+X314</f>
        <v>0</v>
      </c>
      <c r="Y311" s="19">
        <f>Y312+Y313+Y314</f>
        <v>0</v>
      </c>
      <c r="Z311" s="19">
        <f>Z312+Z313+Z314</f>
        <v>0</v>
      </c>
      <c r="AA311" s="19">
        <f>AA312+AA313+AA314</f>
        <v>0</v>
      </c>
      <c r="AB311" s="19">
        <f>AB312+AB313+AB314</f>
        <v>0</v>
      </c>
      <c r="AC311" s="19">
        <f>AC312+AC313+AC314</f>
        <v>0</v>
      </c>
      <c r="AD311" s="19">
        <f>AD312+AD313+AD314</f>
        <v>0</v>
      </c>
      <c r="AE311" s="19">
        <f>AE312+AE313+AE314</f>
        <v>0</v>
      </c>
      <c r="AF311" s="50">
        <f>AF312+AF313+AF314</f>
        <v>2425</v>
      </c>
      <c r="AG311" s="50">
        <f>AG312+AG313+AG314</f>
        <v>0</v>
      </c>
      <c r="AH311" s="50">
        <f>AH312+AH313+AH314</f>
        <v>0</v>
      </c>
      <c r="AI311" s="50">
        <f>AI312+AI313+AI314</f>
        <v>0</v>
      </c>
      <c r="AJ311" s="50">
        <f>AJ312+AJ313+AJ314</f>
        <v>0</v>
      </c>
      <c r="AK311" s="50">
        <f>AK312+AK313+AK314</f>
        <v>0</v>
      </c>
      <c r="AL311" s="50">
        <f>AL312+AL313+AL314</f>
        <v>2425</v>
      </c>
      <c r="AM311" s="50">
        <f>AM312+AM313+AM314</f>
        <v>0</v>
      </c>
      <c r="AN311" s="50">
        <f>AN312+AN313+AN314</f>
        <v>0</v>
      </c>
      <c r="AO311" s="51">
        <f>AO312+AO313+AO314</f>
        <v>1301.191</v>
      </c>
      <c r="AP311" s="51">
        <f>AP312+AP313+AP314</f>
        <v>2425</v>
      </c>
      <c r="AQ311" s="51">
        <f>AQ312+AQ313+AQ314</f>
        <v>0</v>
      </c>
      <c r="AR311" s="51">
        <f>AR312+AR313+AR314</f>
        <v>0</v>
      </c>
      <c r="AS311" s="51">
        <f>AS312+AS313+AS314</f>
        <v>0</v>
      </c>
      <c r="AT311" s="51">
        <f>AT312+AT313+AT314</f>
        <v>0</v>
      </c>
      <c r="AU311" s="51">
        <f t="shared" si="751"/>
        <v>2425</v>
      </c>
      <c r="AV311" s="51">
        <f t="shared" si="752"/>
        <v>0</v>
      </c>
      <c r="AW311" s="51">
        <f t="shared" si="753"/>
        <v>2425</v>
      </c>
      <c r="AX311" s="51">
        <f t="shared" si="754"/>
        <v>2425</v>
      </c>
      <c r="AY311" s="51">
        <f t="shared" si="755"/>
        <v>2425</v>
      </c>
      <c r="AZ311" s="51">
        <f>AZ312+AZ313+AZ314</f>
        <v>0</v>
      </c>
      <c r="BA311" s="52">
        <f t="shared" si="756"/>
        <v>100</v>
      </c>
      <c r="BB311" s="25"/>
    </row>
    <row r="312" ht="31.5">
      <c r="B312" s="47" t="s">
        <v>243</v>
      </c>
      <c r="C312" s="47" t="s">
        <v>193</v>
      </c>
      <c r="D312" s="47" t="s">
        <v>90</v>
      </c>
      <c r="E312" s="48" t="str">
        <f t="shared" si="748"/>
        <v>0709</v>
      </c>
      <c r="F312" s="47" t="s">
        <v>256</v>
      </c>
      <c r="G312" s="47" t="s">
        <v>58</v>
      </c>
      <c r="H312" s="49" t="s">
        <v>59</v>
      </c>
      <c r="I312" s="19">
        <v>5.2999999999999998</v>
      </c>
      <c r="J312" s="19">
        <v>5.2999999999999998</v>
      </c>
      <c r="K312" s="19">
        <v>5.2999999999999998</v>
      </c>
      <c r="L312" s="19"/>
      <c r="M312" s="19"/>
      <c r="N312" s="19"/>
      <c r="O312" s="19">
        <v>0</v>
      </c>
      <c r="P312" s="19">
        <v>0</v>
      </c>
      <c r="Q312" s="19">
        <v>0</v>
      </c>
      <c r="R312" s="19">
        <v>0</v>
      </c>
      <c r="S312" s="19"/>
      <c r="T312" s="19">
        <f t="shared" si="639"/>
        <v>5.2999999999999998</v>
      </c>
      <c r="U312" s="19">
        <f t="shared" si="749"/>
        <v>5.2999999999999998</v>
      </c>
      <c r="V312" s="19">
        <f t="shared" si="750"/>
        <v>5.2999999999999998</v>
      </c>
      <c r="W312" s="19"/>
      <c r="X312" s="19"/>
      <c r="Y312" s="19"/>
      <c r="Z312" s="19"/>
      <c r="AA312" s="19"/>
      <c r="AB312" s="19"/>
      <c r="AC312" s="19"/>
      <c r="AD312" s="19"/>
      <c r="AE312" s="19"/>
      <c r="AF312" s="50">
        <v>5.2999999999999998</v>
      </c>
      <c r="AG312" s="50"/>
      <c r="AH312" s="50">
        <v>0</v>
      </c>
      <c r="AI312" s="50">
        <v>0</v>
      </c>
      <c r="AJ312" s="50">
        <v>0</v>
      </c>
      <c r="AK312" s="50">
        <v>0</v>
      </c>
      <c r="AL312" s="50">
        <v>5.2999999999999998</v>
      </c>
      <c r="AM312" s="50">
        <v>0</v>
      </c>
      <c r="AN312" s="50">
        <v>0</v>
      </c>
      <c r="AO312" s="15">
        <v>0.86099999999999999</v>
      </c>
      <c r="AP312" s="51">
        <v>5.2999999999999998</v>
      </c>
      <c r="AQ312" s="51">
        <v>0</v>
      </c>
      <c r="AR312" s="51">
        <v>0</v>
      </c>
      <c r="AS312" s="51">
        <v>0</v>
      </c>
      <c r="AT312" s="51">
        <v>0</v>
      </c>
      <c r="AU312" s="51">
        <f t="shared" si="751"/>
        <v>5.2999999999999998</v>
      </c>
      <c r="AV312" s="51">
        <f t="shared" si="752"/>
        <v>0</v>
      </c>
      <c r="AW312" s="51">
        <f t="shared" si="753"/>
        <v>5.2999999999999998</v>
      </c>
      <c r="AX312" s="51">
        <f t="shared" si="754"/>
        <v>5.2999999999999998</v>
      </c>
      <c r="AY312" s="51">
        <f t="shared" si="755"/>
        <v>5.2999999999999998</v>
      </c>
      <c r="AZ312" s="51"/>
      <c r="BA312" s="52">
        <f t="shared" si="756"/>
        <v>100</v>
      </c>
      <c r="BB312" s="53"/>
    </row>
    <row r="313">
      <c r="B313" s="47" t="s">
        <v>243</v>
      </c>
      <c r="C313" s="47" t="s">
        <v>193</v>
      </c>
      <c r="D313" s="47" t="s">
        <v>90</v>
      </c>
      <c r="E313" s="48" t="str">
        <f t="shared" si="748"/>
        <v>0709</v>
      </c>
      <c r="F313" s="47" t="s">
        <v>256</v>
      </c>
      <c r="G313" s="47" t="s">
        <v>72</v>
      </c>
      <c r="H313" s="49" t="s">
        <v>73</v>
      </c>
      <c r="I313" s="19">
        <v>220</v>
      </c>
      <c r="J313" s="19">
        <v>220</v>
      </c>
      <c r="K313" s="19">
        <v>220</v>
      </c>
      <c r="L313" s="19"/>
      <c r="M313" s="19"/>
      <c r="N313" s="19"/>
      <c r="O313" s="19">
        <v>0</v>
      </c>
      <c r="P313" s="19">
        <v>0</v>
      </c>
      <c r="Q313" s="19">
        <v>0</v>
      </c>
      <c r="R313" s="19">
        <v>0</v>
      </c>
      <c r="S313" s="19"/>
      <c r="T313" s="19">
        <f t="shared" si="639"/>
        <v>220</v>
      </c>
      <c r="U313" s="19">
        <f t="shared" si="749"/>
        <v>220</v>
      </c>
      <c r="V313" s="19">
        <f t="shared" si="750"/>
        <v>220</v>
      </c>
      <c r="W313" s="19"/>
      <c r="X313" s="19"/>
      <c r="Y313" s="19"/>
      <c r="Z313" s="19"/>
      <c r="AA313" s="19"/>
      <c r="AB313" s="19"/>
      <c r="AC313" s="19"/>
      <c r="AD313" s="19"/>
      <c r="AE313" s="19"/>
      <c r="AF313" s="50">
        <v>220</v>
      </c>
      <c r="AG313" s="50"/>
      <c r="AH313" s="50">
        <v>0</v>
      </c>
      <c r="AI313" s="50">
        <v>0</v>
      </c>
      <c r="AJ313" s="50">
        <v>0</v>
      </c>
      <c r="AK313" s="50">
        <v>0</v>
      </c>
      <c r="AL313" s="50">
        <v>220</v>
      </c>
      <c r="AM313" s="50">
        <v>0</v>
      </c>
      <c r="AN313" s="50">
        <v>0</v>
      </c>
      <c r="AO313" s="51">
        <v>0</v>
      </c>
      <c r="AP313" s="51">
        <v>220</v>
      </c>
      <c r="AQ313" s="51">
        <v>0</v>
      </c>
      <c r="AR313" s="51">
        <v>0</v>
      </c>
      <c r="AS313" s="51">
        <v>0</v>
      </c>
      <c r="AT313" s="51">
        <v>0</v>
      </c>
      <c r="AU313" s="51">
        <f t="shared" si="751"/>
        <v>220</v>
      </c>
      <c r="AV313" s="51">
        <f t="shared" si="752"/>
        <v>0</v>
      </c>
      <c r="AW313" s="51">
        <f t="shared" si="753"/>
        <v>220</v>
      </c>
      <c r="AX313" s="51">
        <f t="shared" si="754"/>
        <v>220</v>
      </c>
      <c r="AY313" s="51">
        <f t="shared" si="755"/>
        <v>220</v>
      </c>
      <c r="AZ313" s="51"/>
      <c r="BA313" s="52">
        <f t="shared" si="756"/>
        <v>100</v>
      </c>
      <c r="BB313" s="53"/>
    </row>
    <row r="314" ht="31.5">
      <c r="B314" s="47" t="s">
        <v>243</v>
      </c>
      <c r="C314" s="47" t="s">
        <v>193</v>
      </c>
      <c r="D314" s="47" t="s">
        <v>90</v>
      </c>
      <c r="E314" s="48" t="str">
        <f t="shared" si="748"/>
        <v>0709</v>
      </c>
      <c r="F314" s="47" t="s">
        <v>256</v>
      </c>
      <c r="G314" s="47" t="s">
        <v>154</v>
      </c>
      <c r="H314" s="49" t="s">
        <v>155</v>
      </c>
      <c r="I314" s="19">
        <v>2199.6999999999998</v>
      </c>
      <c r="J314" s="19">
        <v>2199.6999999999998</v>
      </c>
      <c r="K314" s="19">
        <v>2199.6999999999998</v>
      </c>
      <c r="L314" s="19"/>
      <c r="M314" s="19"/>
      <c r="N314" s="19"/>
      <c r="O314" s="19">
        <v>0</v>
      </c>
      <c r="P314" s="19">
        <v>0</v>
      </c>
      <c r="Q314" s="19">
        <v>0</v>
      </c>
      <c r="R314" s="19">
        <v>0</v>
      </c>
      <c r="S314" s="19"/>
      <c r="T314" s="19">
        <f t="shared" si="639"/>
        <v>2199.6999999999998</v>
      </c>
      <c r="U314" s="19">
        <f t="shared" si="749"/>
        <v>2199.6999999999998</v>
      </c>
      <c r="V314" s="19">
        <f t="shared" si="750"/>
        <v>2199.6999999999998</v>
      </c>
      <c r="W314" s="19"/>
      <c r="X314" s="19"/>
      <c r="Y314" s="19"/>
      <c r="Z314" s="19"/>
      <c r="AA314" s="19"/>
      <c r="AB314" s="19"/>
      <c r="AC314" s="19"/>
      <c r="AD314" s="19"/>
      <c r="AE314" s="19"/>
      <c r="AF314" s="50">
        <v>2199.6999999999998</v>
      </c>
      <c r="AG314" s="50"/>
      <c r="AH314" s="50">
        <v>0</v>
      </c>
      <c r="AI314" s="50">
        <v>0</v>
      </c>
      <c r="AJ314" s="50">
        <v>0</v>
      </c>
      <c r="AK314" s="50">
        <v>0</v>
      </c>
      <c r="AL314" s="50">
        <v>2199.6999999999998</v>
      </c>
      <c r="AM314" s="50">
        <v>0</v>
      </c>
      <c r="AN314" s="50">
        <v>0</v>
      </c>
      <c r="AO314" s="15">
        <v>1300.3299999999999</v>
      </c>
      <c r="AP314" s="51">
        <v>2199.6999999999998</v>
      </c>
      <c r="AQ314" s="51">
        <v>0</v>
      </c>
      <c r="AR314" s="51">
        <v>0</v>
      </c>
      <c r="AS314" s="51">
        <v>0</v>
      </c>
      <c r="AT314" s="51">
        <v>0</v>
      </c>
      <c r="AU314" s="51">
        <f t="shared" si="751"/>
        <v>2199.6999999999998</v>
      </c>
      <c r="AV314" s="51">
        <f t="shared" si="752"/>
        <v>0</v>
      </c>
      <c r="AW314" s="51">
        <f t="shared" si="753"/>
        <v>2199.6999999999998</v>
      </c>
      <c r="AX314" s="51">
        <f t="shared" si="754"/>
        <v>2199.6999999999998</v>
      </c>
      <c r="AY314" s="51">
        <f t="shared" si="755"/>
        <v>2199.6999999999998</v>
      </c>
      <c r="AZ314" s="51"/>
      <c r="BA314" s="52">
        <f t="shared" si="756"/>
        <v>100</v>
      </c>
      <c r="BB314" s="53"/>
    </row>
    <row r="315" ht="47.25">
      <c r="B315" s="47" t="s">
        <v>243</v>
      </c>
      <c r="C315" s="47" t="s">
        <v>193</v>
      </c>
      <c r="D315" s="47" t="s">
        <v>90</v>
      </c>
      <c r="E315" s="48" t="str">
        <f t="shared" si="748"/>
        <v>0709</v>
      </c>
      <c r="F315" s="47" t="s">
        <v>301</v>
      </c>
      <c r="G315" s="47"/>
      <c r="H315" s="49" t="s">
        <v>302</v>
      </c>
      <c r="I315" s="19">
        <f>I316</f>
        <v>480</v>
      </c>
      <c r="J315" s="19">
        <f>J316</f>
        <v>480</v>
      </c>
      <c r="K315" s="19">
        <f>K316</f>
        <v>480</v>
      </c>
      <c r="L315" s="19">
        <f>L316</f>
        <v>0</v>
      </c>
      <c r="M315" s="19">
        <f>M316</f>
        <v>0</v>
      </c>
      <c r="N315" s="19">
        <f>N316</f>
        <v>0</v>
      </c>
      <c r="O315" s="19">
        <f>O316</f>
        <v>0</v>
      </c>
      <c r="P315" s="19">
        <f>P316</f>
        <v>0</v>
      </c>
      <c r="Q315" s="19">
        <f>Q316</f>
        <v>0</v>
      </c>
      <c r="R315" s="19">
        <f>R316</f>
        <v>0</v>
      </c>
      <c r="S315" s="19">
        <f>S316</f>
        <v>0</v>
      </c>
      <c r="T315" s="19">
        <f t="shared" si="639"/>
        <v>480</v>
      </c>
      <c r="U315" s="19">
        <f t="shared" si="749"/>
        <v>480</v>
      </c>
      <c r="V315" s="19">
        <f t="shared" si="750"/>
        <v>480</v>
      </c>
      <c r="W315" s="19">
        <f>W316</f>
        <v>0</v>
      </c>
      <c r="X315" s="19">
        <f>X316</f>
        <v>0</v>
      </c>
      <c r="Y315" s="19">
        <f>Y316</f>
        <v>0</v>
      </c>
      <c r="Z315" s="19">
        <f>Z316</f>
        <v>0</v>
      </c>
      <c r="AA315" s="19">
        <f>AA316</f>
        <v>0</v>
      </c>
      <c r="AB315" s="19">
        <f>AB316</f>
        <v>0</v>
      </c>
      <c r="AC315" s="19">
        <f>AC316</f>
        <v>0</v>
      </c>
      <c r="AD315" s="19">
        <f>AD316</f>
        <v>0</v>
      </c>
      <c r="AE315" s="19">
        <f>AE316</f>
        <v>0</v>
      </c>
      <c r="AF315" s="50">
        <f>AF316</f>
        <v>480</v>
      </c>
      <c r="AG315" s="50">
        <f>AG316</f>
        <v>0</v>
      </c>
      <c r="AH315" s="50">
        <f>AH316</f>
        <v>0</v>
      </c>
      <c r="AI315" s="50">
        <f>AI316</f>
        <v>0</v>
      </c>
      <c r="AJ315" s="50">
        <f>AJ316</f>
        <v>0</v>
      </c>
      <c r="AK315" s="50">
        <f>AK316</f>
        <v>0</v>
      </c>
      <c r="AL315" s="50">
        <f>AL316</f>
        <v>480</v>
      </c>
      <c r="AM315" s="50">
        <f>AM316</f>
        <v>0</v>
      </c>
      <c r="AN315" s="50">
        <f>AN316</f>
        <v>0</v>
      </c>
      <c r="AO315" s="51">
        <f>AO316</f>
        <v>360</v>
      </c>
      <c r="AP315" s="51">
        <f>AP316</f>
        <v>480</v>
      </c>
      <c r="AQ315" s="51">
        <f>AQ316</f>
        <v>0</v>
      </c>
      <c r="AR315" s="51">
        <f>AR316</f>
        <v>0</v>
      </c>
      <c r="AS315" s="51">
        <f>AS316</f>
        <v>0</v>
      </c>
      <c r="AT315" s="51">
        <f>AT316</f>
        <v>0</v>
      </c>
      <c r="AU315" s="51">
        <f t="shared" si="751"/>
        <v>480</v>
      </c>
      <c r="AV315" s="51">
        <f t="shared" si="752"/>
        <v>0</v>
      </c>
      <c r="AW315" s="51">
        <f t="shared" si="753"/>
        <v>480</v>
      </c>
      <c r="AX315" s="51">
        <f t="shared" si="754"/>
        <v>480</v>
      </c>
      <c r="AY315" s="51">
        <f t="shared" si="755"/>
        <v>480</v>
      </c>
      <c r="AZ315" s="51">
        <f>AZ316</f>
        <v>0</v>
      </c>
      <c r="BA315" s="52">
        <f t="shared" si="756"/>
        <v>100</v>
      </c>
      <c r="BB315" s="25"/>
    </row>
    <row r="316">
      <c r="B316" s="47" t="s">
        <v>243</v>
      </c>
      <c r="C316" s="47" t="s">
        <v>193</v>
      </c>
      <c r="D316" s="47" t="s">
        <v>90</v>
      </c>
      <c r="E316" s="48" t="str">
        <f t="shared" si="748"/>
        <v>0709</v>
      </c>
      <c r="F316" s="47" t="s">
        <v>301</v>
      </c>
      <c r="G316" s="47" t="s">
        <v>72</v>
      </c>
      <c r="H316" s="49" t="s">
        <v>73</v>
      </c>
      <c r="I316" s="19">
        <v>480</v>
      </c>
      <c r="J316" s="19">
        <v>480</v>
      </c>
      <c r="K316" s="19">
        <v>480</v>
      </c>
      <c r="L316" s="19"/>
      <c r="M316" s="19"/>
      <c r="N316" s="19"/>
      <c r="O316" s="19">
        <v>0</v>
      </c>
      <c r="P316" s="19">
        <v>0</v>
      </c>
      <c r="Q316" s="19">
        <v>0</v>
      </c>
      <c r="R316" s="19">
        <v>0</v>
      </c>
      <c r="S316" s="19"/>
      <c r="T316" s="19">
        <f t="shared" si="639"/>
        <v>480</v>
      </c>
      <c r="U316" s="19">
        <f t="shared" si="749"/>
        <v>480</v>
      </c>
      <c r="V316" s="19">
        <f t="shared" si="750"/>
        <v>480</v>
      </c>
      <c r="W316" s="19"/>
      <c r="X316" s="19"/>
      <c r="Y316" s="19"/>
      <c r="Z316" s="19"/>
      <c r="AA316" s="19"/>
      <c r="AB316" s="19"/>
      <c r="AC316" s="19"/>
      <c r="AD316" s="19"/>
      <c r="AE316" s="19"/>
      <c r="AF316" s="50">
        <v>480</v>
      </c>
      <c r="AG316" s="50"/>
      <c r="AH316" s="50">
        <v>0</v>
      </c>
      <c r="AI316" s="50">
        <v>0</v>
      </c>
      <c r="AJ316" s="50">
        <v>0</v>
      </c>
      <c r="AK316" s="50">
        <v>0</v>
      </c>
      <c r="AL316" s="50">
        <v>480</v>
      </c>
      <c r="AM316" s="50">
        <v>0</v>
      </c>
      <c r="AN316" s="50">
        <v>0</v>
      </c>
      <c r="AO316" s="15">
        <v>360</v>
      </c>
      <c r="AP316" s="51">
        <v>480</v>
      </c>
      <c r="AQ316" s="51">
        <v>0</v>
      </c>
      <c r="AR316" s="51">
        <v>0</v>
      </c>
      <c r="AS316" s="51">
        <v>0</v>
      </c>
      <c r="AT316" s="51">
        <v>0</v>
      </c>
      <c r="AU316" s="51">
        <f t="shared" si="751"/>
        <v>480</v>
      </c>
      <c r="AV316" s="51">
        <f t="shared" si="752"/>
        <v>0</v>
      </c>
      <c r="AW316" s="51">
        <f t="shared" si="753"/>
        <v>480</v>
      </c>
      <c r="AX316" s="51">
        <f t="shared" si="754"/>
        <v>480</v>
      </c>
      <c r="AY316" s="51">
        <f t="shared" si="755"/>
        <v>480</v>
      </c>
      <c r="AZ316" s="51"/>
      <c r="BA316" s="52">
        <f t="shared" si="756"/>
        <v>100</v>
      </c>
      <c r="BB316" s="53"/>
    </row>
    <row r="317" ht="47.25">
      <c r="B317" s="47" t="s">
        <v>243</v>
      </c>
      <c r="C317" s="47" t="s">
        <v>193</v>
      </c>
      <c r="D317" s="47" t="s">
        <v>90</v>
      </c>
      <c r="E317" s="48" t="str">
        <f t="shared" si="748"/>
        <v>0709</v>
      </c>
      <c r="F317" s="47" t="s">
        <v>262</v>
      </c>
      <c r="G317" s="47"/>
      <c r="H317" s="49" t="s">
        <v>263</v>
      </c>
      <c r="I317" s="19">
        <f t="shared" ref="I317:I318" si="829">I318</f>
        <v>1304.5999999999999</v>
      </c>
      <c r="J317" s="19">
        <f t="shared" ref="J317:J318" si="830">J318</f>
        <v>1320.5999999999999</v>
      </c>
      <c r="K317" s="19">
        <f t="shared" ref="K317:K318" si="831">K318</f>
        <v>1320.5999999999999</v>
      </c>
      <c r="L317" s="19">
        <f t="shared" ref="L317:L318" si="832">L318</f>
        <v>0</v>
      </c>
      <c r="M317" s="19">
        <f t="shared" ref="M317:M318" si="833">M318</f>
        <v>0</v>
      </c>
      <c r="N317" s="19">
        <f t="shared" ref="N317:N318" si="834">N318</f>
        <v>0</v>
      </c>
      <c r="O317" s="19">
        <f t="shared" ref="O317:O318" si="835">O318</f>
        <v>335</v>
      </c>
      <c r="P317" s="19">
        <f t="shared" ref="P317:P318" si="836">P318</f>
        <v>-28.5</v>
      </c>
      <c r="Q317" s="19">
        <f t="shared" ref="Q317:Q318" si="837">Q318</f>
        <v>0</v>
      </c>
      <c r="R317" s="19">
        <f t="shared" ref="R317:R318" si="838">R318</f>
        <v>0</v>
      </c>
      <c r="S317" s="19">
        <f t="shared" ref="S317:S318" si="839">S318</f>
        <v>21.899999999999999</v>
      </c>
      <c r="T317" s="19">
        <f t="shared" ref="T317:T380" si="840">I317+L317+S317+R317+Q317+P317+O317</f>
        <v>1633</v>
      </c>
      <c r="U317" s="19">
        <f t="shared" si="749"/>
        <v>1320.5999999999999</v>
      </c>
      <c r="V317" s="19">
        <f t="shared" si="750"/>
        <v>1320.5999999999999</v>
      </c>
      <c r="W317" s="19">
        <f t="shared" ref="W317:W318" si="841">W318</f>
        <v>21.899999999999999</v>
      </c>
      <c r="X317" s="19">
        <f t="shared" ref="X317:X318" si="842">X318</f>
        <v>0</v>
      </c>
      <c r="Y317" s="19">
        <f t="shared" ref="Y317:Y318" si="843">Y318</f>
        <v>0</v>
      </c>
      <c r="Z317" s="19">
        <f t="shared" ref="Z317:Z318" si="844">Z318</f>
        <v>0</v>
      </c>
      <c r="AA317" s="19">
        <f t="shared" ref="AA317:AA318" si="845">AA318</f>
        <v>0</v>
      </c>
      <c r="AB317" s="19">
        <f t="shared" ref="AB317:AB318" si="846">AB318</f>
        <v>0</v>
      </c>
      <c r="AC317" s="19">
        <f t="shared" ref="AC317:AC318" si="847">AC318</f>
        <v>0</v>
      </c>
      <c r="AD317" s="19">
        <f t="shared" ref="AD317:AD318" si="848">AD318</f>
        <v>0</v>
      </c>
      <c r="AE317" s="19">
        <f t="shared" ref="AE317:AE318" si="849">AE318</f>
        <v>0</v>
      </c>
      <c r="AF317" s="50">
        <f t="shared" ref="AF317:AF318" si="850">AF318</f>
        <v>2473.7440000000001</v>
      </c>
      <c r="AG317" s="50">
        <f t="shared" ref="AG317:AG318" si="851">AG318</f>
        <v>0</v>
      </c>
      <c r="AH317" s="50">
        <f t="shared" ref="AH317:AH318" si="852">AH318</f>
        <v>773.84400000000005</v>
      </c>
      <c r="AI317" s="50">
        <f t="shared" ref="AI317:AI318" si="853">AI318</f>
        <v>0</v>
      </c>
      <c r="AJ317" s="50">
        <f t="shared" ref="AJ317:AJ318" si="854">AJ318</f>
        <v>0</v>
      </c>
      <c r="AK317" s="50">
        <f t="shared" ref="AK317:AK318" si="855">AK318</f>
        <v>0</v>
      </c>
      <c r="AL317" s="50">
        <f t="shared" ref="AL317:AL318" si="856">AL318</f>
        <v>2473.5259999999998</v>
      </c>
      <c r="AM317" s="50">
        <f t="shared" ref="AM317:AM318" si="857">AM318</f>
        <v>773.84400000000005</v>
      </c>
      <c r="AN317" s="50">
        <f t="shared" ref="AN317:AN318" si="858">AN318</f>
        <v>0</v>
      </c>
      <c r="AO317" s="51">
        <f t="shared" ref="AO317:AO318" si="859">AO318</f>
        <v>2138.5060000000003</v>
      </c>
      <c r="AP317" s="51">
        <f t="shared" ref="AP317:AP318" si="860">AP318</f>
        <v>2138.7440000000001</v>
      </c>
      <c r="AQ317" s="51">
        <f t="shared" ref="AQ317:AQ318" si="861">AQ318</f>
        <v>335</v>
      </c>
      <c r="AR317" s="51">
        <f t="shared" ref="AR317:AR318" si="862">AR318</f>
        <v>0</v>
      </c>
      <c r="AS317" s="51">
        <f t="shared" ref="AS317:AS318" si="863">AS318</f>
        <v>0</v>
      </c>
      <c r="AT317" s="51">
        <f t="shared" ref="AT317:AT318" si="864">AT318</f>
        <v>0</v>
      </c>
      <c r="AU317" s="51">
        <f t="shared" si="751"/>
        <v>2473.7440000000001</v>
      </c>
      <c r="AV317" s="51">
        <f t="shared" si="752"/>
        <v>-840.74400000000014</v>
      </c>
      <c r="AW317" s="51">
        <f t="shared" si="753"/>
        <v>1654.9000000000001</v>
      </c>
      <c r="AX317" s="51">
        <f t="shared" si="754"/>
        <v>1320.5999999999999</v>
      </c>
      <c r="AY317" s="51">
        <f t="shared" si="755"/>
        <v>1320.5999999999999</v>
      </c>
      <c r="AZ317" s="51">
        <f t="shared" ref="AZ317:AZ318" si="865">AZ318</f>
        <v>0</v>
      </c>
      <c r="BA317" s="52">
        <f t="shared" si="756"/>
        <v>99.991187447043814</v>
      </c>
      <c r="BB317" s="25"/>
    </row>
    <row r="318">
      <c r="B318" s="47" t="s">
        <v>243</v>
      </c>
      <c r="C318" s="47" t="s">
        <v>193</v>
      </c>
      <c r="D318" s="47" t="s">
        <v>90</v>
      </c>
      <c r="E318" s="48" t="str">
        <f t="shared" si="748"/>
        <v>0709</v>
      </c>
      <c r="F318" s="47" t="s">
        <v>264</v>
      </c>
      <c r="G318" s="47"/>
      <c r="H318" s="49" t="s">
        <v>53</v>
      </c>
      <c r="I318" s="19">
        <f t="shared" si="829"/>
        <v>1304.5999999999999</v>
      </c>
      <c r="J318" s="19">
        <f t="shared" si="830"/>
        <v>1320.5999999999999</v>
      </c>
      <c r="K318" s="19">
        <f t="shared" si="831"/>
        <v>1320.5999999999999</v>
      </c>
      <c r="L318" s="19">
        <f t="shared" si="832"/>
        <v>0</v>
      </c>
      <c r="M318" s="19">
        <f t="shared" si="833"/>
        <v>0</v>
      </c>
      <c r="N318" s="19">
        <f t="shared" si="834"/>
        <v>0</v>
      </c>
      <c r="O318" s="19">
        <f t="shared" si="835"/>
        <v>335</v>
      </c>
      <c r="P318" s="19">
        <f t="shared" si="836"/>
        <v>-28.5</v>
      </c>
      <c r="Q318" s="19">
        <f t="shared" si="837"/>
        <v>0</v>
      </c>
      <c r="R318" s="19">
        <f t="shared" si="838"/>
        <v>0</v>
      </c>
      <c r="S318" s="19">
        <f t="shared" si="839"/>
        <v>21.899999999999999</v>
      </c>
      <c r="T318" s="19">
        <f t="shared" si="840"/>
        <v>1633</v>
      </c>
      <c r="U318" s="19">
        <f t="shared" si="749"/>
        <v>1320.5999999999999</v>
      </c>
      <c r="V318" s="19">
        <f t="shared" si="750"/>
        <v>1320.5999999999999</v>
      </c>
      <c r="W318" s="19">
        <f t="shared" si="841"/>
        <v>21.899999999999999</v>
      </c>
      <c r="X318" s="19">
        <f t="shared" si="842"/>
        <v>0</v>
      </c>
      <c r="Y318" s="19">
        <f t="shared" si="843"/>
        <v>0</v>
      </c>
      <c r="Z318" s="19">
        <f t="shared" si="844"/>
        <v>0</v>
      </c>
      <c r="AA318" s="19">
        <f t="shared" si="845"/>
        <v>0</v>
      </c>
      <c r="AB318" s="19">
        <f t="shared" si="846"/>
        <v>0</v>
      </c>
      <c r="AC318" s="19">
        <f t="shared" si="847"/>
        <v>0</v>
      </c>
      <c r="AD318" s="19">
        <f t="shared" si="848"/>
        <v>0</v>
      </c>
      <c r="AE318" s="19">
        <f t="shared" si="849"/>
        <v>0</v>
      </c>
      <c r="AF318" s="50">
        <f t="shared" si="850"/>
        <v>2473.7440000000001</v>
      </c>
      <c r="AG318" s="50">
        <f t="shared" si="851"/>
        <v>0</v>
      </c>
      <c r="AH318" s="50">
        <f t="shared" si="852"/>
        <v>773.84400000000005</v>
      </c>
      <c r="AI318" s="50">
        <f t="shared" si="853"/>
        <v>0</v>
      </c>
      <c r="AJ318" s="50">
        <f t="shared" si="854"/>
        <v>0</v>
      </c>
      <c r="AK318" s="50">
        <f t="shared" si="855"/>
        <v>0</v>
      </c>
      <c r="AL318" s="50">
        <f t="shared" si="856"/>
        <v>2473.5259999999998</v>
      </c>
      <c r="AM318" s="50">
        <f t="shared" si="857"/>
        <v>773.84400000000005</v>
      </c>
      <c r="AN318" s="50">
        <f t="shared" si="858"/>
        <v>0</v>
      </c>
      <c r="AO318" s="15">
        <f t="shared" si="859"/>
        <v>2138.5060000000003</v>
      </c>
      <c r="AP318" s="51">
        <f t="shared" si="860"/>
        <v>2138.7440000000001</v>
      </c>
      <c r="AQ318" s="51">
        <f t="shared" si="861"/>
        <v>335</v>
      </c>
      <c r="AR318" s="51">
        <f t="shared" si="862"/>
        <v>0</v>
      </c>
      <c r="AS318" s="51">
        <f t="shared" si="863"/>
        <v>0</v>
      </c>
      <c r="AT318" s="51">
        <f t="shared" si="864"/>
        <v>0</v>
      </c>
      <c r="AU318" s="51">
        <f t="shared" si="751"/>
        <v>2473.7440000000001</v>
      </c>
      <c r="AV318" s="51">
        <f t="shared" si="752"/>
        <v>-840.74400000000014</v>
      </c>
      <c r="AW318" s="51">
        <f t="shared" si="753"/>
        <v>1654.9000000000001</v>
      </c>
      <c r="AX318" s="51">
        <f t="shared" si="754"/>
        <v>1320.5999999999999</v>
      </c>
      <c r="AY318" s="51">
        <f t="shared" si="755"/>
        <v>1320.5999999999999</v>
      </c>
      <c r="AZ318" s="51">
        <f t="shared" si="865"/>
        <v>0</v>
      </c>
      <c r="BA318" s="52">
        <f t="shared" si="756"/>
        <v>99.991187447043814</v>
      </c>
      <c r="BB318" s="25"/>
    </row>
    <row r="319" ht="31.5">
      <c r="B319" s="47" t="s">
        <v>243</v>
      </c>
      <c r="C319" s="47" t="s">
        <v>193</v>
      </c>
      <c r="D319" s="47" t="s">
        <v>90</v>
      </c>
      <c r="E319" s="48" t="str">
        <f t="shared" si="748"/>
        <v>0709</v>
      </c>
      <c r="F319" s="47" t="s">
        <v>303</v>
      </c>
      <c r="G319" s="47"/>
      <c r="H319" s="49" t="s">
        <v>304</v>
      </c>
      <c r="I319" s="19">
        <f>I320+I322</f>
        <v>1304.5999999999999</v>
      </c>
      <c r="J319" s="19">
        <f>J320+J322</f>
        <v>1320.5999999999999</v>
      </c>
      <c r="K319" s="19">
        <f>K320+K322</f>
        <v>1320.5999999999999</v>
      </c>
      <c r="L319" s="19">
        <f>L320+L322</f>
        <v>0</v>
      </c>
      <c r="M319" s="19">
        <f>M320+M322</f>
        <v>0</v>
      </c>
      <c r="N319" s="19">
        <f>N320+N322</f>
        <v>0</v>
      </c>
      <c r="O319" s="19">
        <f>O320+O322+O324</f>
        <v>335</v>
      </c>
      <c r="P319" s="19">
        <f>P320+P322+P324</f>
        <v>-28.5</v>
      </c>
      <c r="Q319" s="19">
        <f>Q320+Q322</f>
        <v>0</v>
      </c>
      <c r="R319" s="19">
        <f>R320+R322</f>
        <v>0</v>
      </c>
      <c r="S319" s="19">
        <f>S320+S322</f>
        <v>21.899999999999999</v>
      </c>
      <c r="T319" s="19">
        <f t="shared" si="840"/>
        <v>1633</v>
      </c>
      <c r="U319" s="19">
        <f t="shared" si="749"/>
        <v>1320.5999999999999</v>
      </c>
      <c r="V319" s="19">
        <f t="shared" si="750"/>
        <v>1320.5999999999999</v>
      </c>
      <c r="W319" s="19">
        <f>W320+W322</f>
        <v>21.899999999999999</v>
      </c>
      <c r="X319" s="19">
        <f>X320+X322</f>
        <v>0</v>
      </c>
      <c r="Y319" s="19">
        <f>Y320+Y322</f>
        <v>0</v>
      </c>
      <c r="Z319" s="19">
        <f>Z320+Z322</f>
        <v>0</v>
      </c>
      <c r="AA319" s="19">
        <f>AA320+AA322</f>
        <v>0</v>
      </c>
      <c r="AB319" s="19">
        <f>AB320+AB322</f>
        <v>0</v>
      </c>
      <c r="AC319" s="19">
        <f>AC320+AC322</f>
        <v>0</v>
      </c>
      <c r="AD319" s="19">
        <f>AD320+AD322</f>
        <v>0</v>
      </c>
      <c r="AE319" s="19">
        <f>AE320+AE322</f>
        <v>0</v>
      </c>
      <c r="AF319" s="50">
        <f>AF320+AF322+AF324</f>
        <v>2473.7440000000001</v>
      </c>
      <c r="AG319" s="50">
        <f>AG320+AG322+AG324</f>
        <v>0</v>
      </c>
      <c r="AH319" s="50">
        <f>AH320+AH322+AH324</f>
        <v>773.84400000000005</v>
      </c>
      <c r="AI319" s="50">
        <f>AI320+AI322+AI324</f>
        <v>0</v>
      </c>
      <c r="AJ319" s="50">
        <f>AJ320+AJ322+AJ324</f>
        <v>0</v>
      </c>
      <c r="AK319" s="50">
        <f>AK320+AK322+AK324</f>
        <v>0</v>
      </c>
      <c r="AL319" s="50">
        <f>AL320+AL322+AL324</f>
        <v>2473.5259999999998</v>
      </c>
      <c r="AM319" s="50">
        <f>AM320+AM322+AM324</f>
        <v>773.84400000000005</v>
      </c>
      <c r="AN319" s="50">
        <f>AN320+AN322+AN324</f>
        <v>0</v>
      </c>
      <c r="AO319" s="51">
        <f>AO320+AO322+AO324</f>
        <v>2138.5060000000003</v>
      </c>
      <c r="AP319" s="51">
        <f>AP320+AP322+AP324</f>
        <v>2138.7440000000001</v>
      </c>
      <c r="AQ319" s="51">
        <f>AQ320+AQ322+AQ324</f>
        <v>335</v>
      </c>
      <c r="AR319" s="51">
        <f>AR320+AR322+AR324</f>
        <v>0</v>
      </c>
      <c r="AS319" s="51">
        <f>AS320+AS322+AS324</f>
        <v>0</v>
      </c>
      <c r="AT319" s="51">
        <f>AT320+AT322+AT324</f>
        <v>0</v>
      </c>
      <c r="AU319" s="51">
        <f t="shared" si="751"/>
        <v>2473.7440000000001</v>
      </c>
      <c r="AV319" s="51">
        <f t="shared" si="752"/>
        <v>-840.74400000000014</v>
      </c>
      <c r="AW319" s="51">
        <f t="shared" si="753"/>
        <v>1654.9000000000001</v>
      </c>
      <c r="AX319" s="51">
        <f t="shared" si="754"/>
        <v>1320.5999999999999</v>
      </c>
      <c r="AY319" s="51">
        <f t="shared" si="755"/>
        <v>1320.5999999999999</v>
      </c>
      <c r="AZ319" s="51">
        <f>AZ320+AZ322</f>
        <v>0</v>
      </c>
      <c r="BA319" s="52">
        <f t="shared" si="756"/>
        <v>99.991187447043814</v>
      </c>
      <c r="BB319" s="25"/>
    </row>
    <row r="320" ht="47.25">
      <c r="B320" s="47" t="s">
        <v>243</v>
      </c>
      <c r="C320" s="47" t="s">
        <v>193</v>
      </c>
      <c r="D320" s="47" t="s">
        <v>90</v>
      </c>
      <c r="E320" s="48" t="str">
        <f t="shared" si="748"/>
        <v>0709</v>
      </c>
      <c r="F320" s="47" t="s">
        <v>305</v>
      </c>
      <c r="G320" s="47"/>
      <c r="H320" s="49" t="s">
        <v>75</v>
      </c>
      <c r="I320" s="19">
        <f>I321</f>
        <v>1298</v>
      </c>
      <c r="J320" s="19">
        <f>J321</f>
        <v>1320.5999999999999</v>
      </c>
      <c r="K320" s="19">
        <f>K321</f>
        <v>1320.5999999999999</v>
      </c>
      <c r="L320" s="19">
        <f>L321</f>
        <v>0</v>
      </c>
      <c r="M320" s="19">
        <f>M321</f>
        <v>0</v>
      </c>
      <c r="N320" s="19">
        <f>N321</f>
        <v>0</v>
      </c>
      <c r="O320" s="19">
        <f>O321</f>
        <v>335</v>
      </c>
      <c r="P320" s="19">
        <f>P321</f>
        <v>0</v>
      </c>
      <c r="Q320" s="19">
        <f>Q321</f>
        <v>0</v>
      </c>
      <c r="R320" s="19">
        <f>R321</f>
        <v>0</v>
      </c>
      <c r="S320" s="19">
        <f>S321</f>
        <v>0</v>
      </c>
      <c r="T320" s="19">
        <f t="shared" si="840"/>
        <v>1633</v>
      </c>
      <c r="U320" s="19">
        <f t="shared" si="749"/>
        <v>1320.5999999999999</v>
      </c>
      <c r="V320" s="19">
        <f t="shared" si="750"/>
        <v>1320.5999999999999</v>
      </c>
      <c r="W320" s="19">
        <f>W321</f>
        <v>0</v>
      </c>
      <c r="X320" s="19">
        <f>X321</f>
        <v>0</v>
      </c>
      <c r="Y320" s="19">
        <f>Y321</f>
        <v>0</v>
      </c>
      <c r="Z320" s="19">
        <f>Z321</f>
        <v>0</v>
      </c>
      <c r="AA320" s="19">
        <f>AA321</f>
        <v>0</v>
      </c>
      <c r="AB320" s="19">
        <f>AB321</f>
        <v>0</v>
      </c>
      <c r="AC320" s="19">
        <f>AC321</f>
        <v>0</v>
      </c>
      <c r="AD320" s="19">
        <f>AD321</f>
        <v>0</v>
      </c>
      <c r="AE320" s="19">
        <f>AE321</f>
        <v>0</v>
      </c>
      <c r="AF320" s="50">
        <f>AF321</f>
        <v>1699.9000000000001</v>
      </c>
      <c r="AG320" s="50">
        <f>AG321</f>
        <v>0</v>
      </c>
      <c r="AH320" s="50">
        <f>AH321</f>
        <v>0</v>
      </c>
      <c r="AI320" s="50">
        <f>AI321</f>
        <v>0</v>
      </c>
      <c r="AJ320" s="50">
        <f>AJ321</f>
        <v>0</v>
      </c>
      <c r="AK320" s="50">
        <f>AK321</f>
        <v>0</v>
      </c>
      <c r="AL320" s="50">
        <f>AL321</f>
        <v>1699.682</v>
      </c>
      <c r="AM320" s="50">
        <f>AM321</f>
        <v>0</v>
      </c>
      <c r="AN320" s="50">
        <f>AN321</f>
        <v>0</v>
      </c>
      <c r="AO320" s="15">
        <f>AO321</f>
        <v>1364.662</v>
      </c>
      <c r="AP320" s="51">
        <f>AP321</f>
        <v>1364.9000000000001</v>
      </c>
      <c r="AQ320" s="51">
        <f>AQ321</f>
        <v>335</v>
      </c>
      <c r="AR320" s="51">
        <f>AR321</f>
        <v>0</v>
      </c>
      <c r="AS320" s="51">
        <f>AS321</f>
        <v>0</v>
      </c>
      <c r="AT320" s="51">
        <f>AT321</f>
        <v>0</v>
      </c>
      <c r="AU320" s="51">
        <f t="shared" si="751"/>
        <v>1699.9000000000001</v>
      </c>
      <c r="AV320" s="51">
        <f t="shared" si="752"/>
        <v>-66.900000000000091</v>
      </c>
      <c r="AW320" s="51">
        <f t="shared" si="753"/>
        <v>1633</v>
      </c>
      <c r="AX320" s="51">
        <f t="shared" si="754"/>
        <v>1320.5999999999999</v>
      </c>
      <c r="AY320" s="51">
        <f t="shared" si="755"/>
        <v>1320.5999999999999</v>
      </c>
      <c r="AZ320" s="51">
        <f>AZ321</f>
        <v>0</v>
      </c>
      <c r="BA320" s="52">
        <f t="shared" si="756"/>
        <v>99.987175716218601</v>
      </c>
      <c r="BB320" s="25"/>
    </row>
    <row r="321" ht="31.5">
      <c r="B321" s="47" t="s">
        <v>243</v>
      </c>
      <c r="C321" s="47" t="s">
        <v>193</v>
      </c>
      <c r="D321" s="47" t="s">
        <v>90</v>
      </c>
      <c r="E321" s="48" t="str">
        <f t="shared" si="748"/>
        <v>0709</v>
      </c>
      <c r="F321" s="47" t="s">
        <v>305</v>
      </c>
      <c r="G321" s="47" t="s">
        <v>154</v>
      </c>
      <c r="H321" s="49" t="s">
        <v>155</v>
      </c>
      <c r="I321" s="19">
        <v>1298</v>
      </c>
      <c r="J321" s="19">
        <v>1320.5999999999999</v>
      </c>
      <c r="K321" s="19">
        <v>1320.5999999999999</v>
      </c>
      <c r="L321" s="19"/>
      <c r="M321" s="19"/>
      <c r="N321" s="19"/>
      <c r="O321" s="19">
        <v>335</v>
      </c>
      <c r="P321" s="19">
        <v>0</v>
      </c>
      <c r="Q321" s="19">
        <v>0</v>
      </c>
      <c r="R321" s="19">
        <v>0</v>
      </c>
      <c r="S321" s="19"/>
      <c r="T321" s="19">
        <f t="shared" si="840"/>
        <v>1633</v>
      </c>
      <c r="U321" s="19">
        <f t="shared" si="749"/>
        <v>1320.5999999999999</v>
      </c>
      <c r="V321" s="19">
        <f t="shared" si="750"/>
        <v>1320.5999999999999</v>
      </c>
      <c r="W321" s="19"/>
      <c r="X321" s="19"/>
      <c r="Y321" s="19"/>
      <c r="Z321" s="19"/>
      <c r="AA321" s="19"/>
      <c r="AB321" s="19"/>
      <c r="AC321" s="19"/>
      <c r="AD321" s="19"/>
      <c r="AE321" s="19"/>
      <c r="AF321" s="50">
        <v>1699.9000000000001</v>
      </c>
      <c r="AG321" s="50"/>
      <c r="AH321" s="50">
        <v>0</v>
      </c>
      <c r="AI321" s="50">
        <v>0</v>
      </c>
      <c r="AJ321" s="50">
        <v>0</v>
      </c>
      <c r="AK321" s="50">
        <v>0</v>
      </c>
      <c r="AL321" s="50">
        <v>1699.682</v>
      </c>
      <c r="AM321" s="50">
        <v>0</v>
      </c>
      <c r="AN321" s="50">
        <v>0</v>
      </c>
      <c r="AO321" s="51">
        <v>1364.662</v>
      </c>
      <c r="AP321" s="51">
        <v>1364.9000000000001</v>
      </c>
      <c r="AQ321" s="51">
        <v>335</v>
      </c>
      <c r="AR321" s="51">
        <v>0</v>
      </c>
      <c r="AS321" s="51">
        <v>0</v>
      </c>
      <c r="AT321" s="51">
        <v>0</v>
      </c>
      <c r="AU321" s="51">
        <f t="shared" si="751"/>
        <v>1699.9000000000001</v>
      </c>
      <c r="AV321" s="51">
        <f t="shared" si="752"/>
        <v>-66.900000000000091</v>
      </c>
      <c r="AW321" s="51">
        <f t="shared" si="753"/>
        <v>1633</v>
      </c>
      <c r="AX321" s="51">
        <f t="shared" si="754"/>
        <v>1320.5999999999999</v>
      </c>
      <c r="AY321" s="51">
        <f t="shared" si="755"/>
        <v>1320.5999999999999</v>
      </c>
      <c r="AZ321" s="51"/>
      <c r="BA321" s="52">
        <f t="shared" si="756"/>
        <v>99.987175716218601</v>
      </c>
      <c r="BB321" s="53"/>
    </row>
    <row r="322" hidden="1">
      <c r="B322" s="47" t="s">
        <v>243</v>
      </c>
      <c r="C322" s="47" t="s">
        <v>193</v>
      </c>
      <c r="D322" s="47" t="s">
        <v>90</v>
      </c>
      <c r="E322" s="48" t="str">
        <f t="shared" si="748"/>
        <v>0709</v>
      </c>
      <c r="F322" s="47" t="s">
        <v>306</v>
      </c>
      <c r="G322" s="47"/>
      <c r="H322" s="49" t="s">
        <v>259</v>
      </c>
      <c r="I322" s="19">
        <f>I323</f>
        <v>6.5999999999999996</v>
      </c>
      <c r="J322" s="19">
        <f>J323</f>
        <v>0</v>
      </c>
      <c r="K322" s="19">
        <f>K323</f>
        <v>0</v>
      </c>
      <c r="L322" s="19">
        <f>L323</f>
        <v>0</v>
      </c>
      <c r="M322" s="19">
        <f>M323</f>
        <v>0</v>
      </c>
      <c r="N322" s="19">
        <f>N323</f>
        <v>0</v>
      </c>
      <c r="O322" s="19">
        <f>O323</f>
        <v>0</v>
      </c>
      <c r="P322" s="19">
        <f>P323</f>
        <v>-28.5</v>
      </c>
      <c r="Q322" s="19">
        <f>Q323</f>
        <v>0</v>
      </c>
      <c r="R322" s="19">
        <f>R323</f>
        <v>0</v>
      </c>
      <c r="S322" s="19">
        <f>S323</f>
        <v>21.899999999999999</v>
      </c>
      <c r="T322" s="19">
        <f t="shared" si="840"/>
        <v>0</v>
      </c>
      <c r="U322" s="19">
        <f t="shared" si="749"/>
        <v>0</v>
      </c>
      <c r="V322" s="19">
        <f t="shared" si="750"/>
        <v>0</v>
      </c>
      <c r="W322" s="19">
        <f>W323</f>
        <v>21.899999999999999</v>
      </c>
      <c r="X322" s="19">
        <f>X323</f>
        <v>0</v>
      </c>
      <c r="Y322" s="19">
        <f>Y323</f>
        <v>0</v>
      </c>
      <c r="Z322" s="19">
        <f>Z323</f>
        <v>0</v>
      </c>
      <c r="AA322" s="19">
        <f>AA323</f>
        <v>0</v>
      </c>
      <c r="AB322" s="19">
        <f>AB323</f>
        <v>0</v>
      </c>
      <c r="AC322" s="19">
        <f>AC323</f>
        <v>0</v>
      </c>
      <c r="AD322" s="19">
        <f>AD323</f>
        <v>0</v>
      </c>
      <c r="AE322" s="19"/>
      <c r="AF322" s="50">
        <f>AF323</f>
        <v>0</v>
      </c>
      <c r="AG322" s="50">
        <f>AG323</f>
        <v>0</v>
      </c>
      <c r="AH322" s="50">
        <f>AH323</f>
        <v>0</v>
      </c>
      <c r="AI322" s="50">
        <f>AI323</f>
        <v>0</v>
      </c>
      <c r="AJ322" s="50">
        <f>AJ323</f>
        <v>0</v>
      </c>
      <c r="AK322" s="50">
        <f>AK323</f>
        <v>0</v>
      </c>
      <c r="AL322" s="50">
        <f>AL323</f>
        <v>0</v>
      </c>
      <c r="AM322" s="50">
        <f>AM323</f>
        <v>0</v>
      </c>
      <c r="AN322" s="50">
        <f>AN323</f>
        <v>0</v>
      </c>
      <c r="AO322" s="15">
        <f>AO323</f>
        <v>0</v>
      </c>
      <c r="AP322" s="51">
        <f>AP323</f>
        <v>0</v>
      </c>
      <c r="AQ322" s="51">
        <f>AQ323</f>
        <v>0</v>
      </c>
      <c r="AR322" s="51">
        <f>AR323</f>
        <v>0</v>
      </c>
      <c r="AS322" s="51">
        <f>AS323</f>
        <v>0</v>
      </c>
      <c r="AT322" s="51">
        <f>AT323</f>
        <v>0</v>
      </c>
      <c r="AU322" s="51">
        <f t="shared" si="751"/>
        <v>0</v>
      </c>
      <c r="AV322" s="51">
        <f t="shared" si="752"/>
        <v>0</v>
      </c>
      <c r="AW322" s="51">
        <f t="shared" si="753"/>
        <v>21.899999999999999</v>
      </c>
      <c r="AX322" s="51">
        <f t="shared" si="754"/>
        <v>0</v>
      </c>
      <c r="AY322" s="51">
        <f t="shared" si="755"/>
        <v>0</v>
      </c>
      <c r="AZ322" s="51">
        <f>AZ323</f>
        <v>0</v>
      </c>
      <c r="BA322" s="52"/>
      <c r="BB322" s="25">
        <v>0</v>
      </c>
    </row>
    <row r="323" ht="31.5" hidden="1">
      <c r="B323" s="47" t="s">
        <v>243</v>
      </c>
      <c r="C323" s="47" t="s">
        <v>193</v>
      </c>
      <c r="D323" s="47" t="s">
        <v>90</v>
      </c>
      <c r="E323" s="48" t="str">
        <f t="shared" si="748"/>
        <v>0709</v>
      </c>
      <c r="F323" s="47" t="s">
        <v>306</v>
      </c>
      <c r="G323" s="47" t="s">
        <v>154</v>
      </c>
      <c r="H323" s="49" t="s">
        <v>155</v>
      </c>
      <c r="I323" s="19">
        <v>6.5999999999999996</v>
      </c>
      <c r="J323" s="19">
        <v>0</v>
      </c>
      <c r="K323" s="19">
        <v>0</v>
      </c>
      <c r="L323" s="19"/>
      <c r="M323" s="19"/>
      <c r="N323" s="19"/>
      <c r="O323" s="19">
        <v>0</v>
      </c>
      <c r="P323" s="19">
        <v>-28.5</v>
      </c>
      <c r="Q323" s="19">
        <v>0</v>
      </c>
      <c r="R323" s="19">
        <v>0</v>
      </c>
      <c r="S323" s="19">
        <v>21.899999999999999</v>
      </c>
      <c r="T323" s="19">
        <f t="shared" si="840"/>
        <v>0</v>
      </c>
      <c r="U323" s="19">
        <f t="shared" si="749"/>
        <v>0</v>
      </c>
      <c r="V323" s="19">
        <f t="shared" si="750"/>
        <v>0</v>
      </c>
      <c r="W323" s="19">
        <v>21.899999999999999</v>
      </c>
      <c r="X323" s="19"/>
      <c r="Y323" s="19"/>
      <c r="Z323" s="19"/>
      <c r="AA323" s="19"/>
      <c r="AB323" s="19"/>
      <c r="AC323" s="19"/>
      <c r="AD323" s="19"/>
      <c r="AE323" s="19"/>
      <c r="AF323" s="50">
        <v>0</v>
      </c>
      <c r="AG323" s="50"/>
      <c r="AH323" s="50">
        <v>0</v>
      </c>
      <c r="AI323" s="50">
        <v>0</v>
      </c>
      <c r="AJ323" s="50">
        <v>0</v>
      </c>
      <c r="AK323" s="50">
        <v>0</v>
      </c>
      <c r="AL323" s="50">
        <v>0</v>
      </c>
      <c r="AM323" s="50">
        <v>0</v>
      </c>
      <c r="AN323" s="50">
        <v>0</v>
      </c>
      <c r="AO323" s="51">
        <v>0</v>
      </c>
      <c r="AP323" s="51">
        <v>0</v>
      </c>
      <c r="AQ323" s="51">
        <v>0</v>
      </c>
      <c r="AR323" s="51">
        <v>0</v>
      </c>
      <c r="AS323" s="51">
        <v>0</v>
      </c>
      <c r="AT323" s="51">
        <v>0</v>
      </c>
      <c r="AU323" s="51">
        <f t="shared" si="751"/>
        <v>0</v>
      </c>
      <c r="AV323" s="51">
        <f t="shared" si="752"/>
        <v>0</v>
      </c>
      <c r="AW323" s="51">
        <f t="shared" si="753"/>
        <v>21.899999999999999</v>
      </c>
      <c r="AX323" s="51">
        <f t="shared" si="754"/>
        <v>0</v>
      </c>
      <c r="AY323" s="51">
        <f t="shared" si="755"/>
        <v>0</v>
      </c>
      <c r="AZ323" s="51"/>
      <c r="BA323" s="52"/>
      <c r="BB323" s="53">
        <v>0</v>
      </c>
    </row>
    <row r="324">
      <c r="B324" s="47" t="s">
        <v>243</v>
      </c>
      <c r="C324" s="47" t="s">
        <v>193</v>
      </c>
      <c r="D324" s="47" t="s">
        <v>90</v>
      </c>
      <c r="E324" s="48" t="str">
        <f t="shared" si="748"/>
        <v>0709</v>
      </c>
      <c r="F324" s="17" t="s">
        <v>307</v>
      </c>
      <c r="G324" s="47"/>
      <c r="H324" s="57" t="s">
        <v>308</v>
      </c>
      <c r="I324" s="19"/>
      <c r="J324" s="19"/>
      <c r="K324" s="19"/>
      <c r="L324" s="19"/>
      <c r="M324" s="19"/>
      <c r="N324" s="19"/>
      <c r="O324" s="19">
        <f>O325</f>
        <v>0</v>
      </c>
      <c r="P324" s="19">
        <f>P325</f>
        <v>0</v>
      </c>
      <c r="Q324" s="19"/>
      <c r="R324" s="19"/>
      <c r="S324" s="19"/>
      <c r="T324" s="19">
        <f t="shared" si="840"/>
        <v>0</v>
      </c>
      <c r="U324" s="19"/>
      <c r="V324" s="19"/>
      <c r="W324" s="19"/>
      <c r="X324" s="19"/>
      <c r="Y324" s="19"/>
      <c r="Z324" s="19"/>
      <c r="AA324" s="19"/>
      <c r="AB324" s="19"/>
      <c r="AC324" s="19"/>
      <c r="AD324" s="19"/>
      <c r="AE324" s="19"/>
      <c r="AF324" s="50">
        <f>AF325</f>
        <v>773.84400000000005</v>
      </c>
      <c r="AG324" s="50">
        <f>AG325</f>
        <v>0</v>
      </c>
      <c r="AH324" s="50">
        <f>AH325</f>
        <v>773.84400000000005</v>
      </c>
      <c r="AI324" s="50">
        <f>AI325</f>
        <v>0</v>
      </c>
      <c r="AJ324" s="50">
        <f>AJ325</f>
        <v>0</v>
      </c>
      <c r="AK324" s="50">
        <f>AK325</f>
        <v>0</v>
      </c>
      <c r="AL324" s="50">
        <f>AL325</f>
        <v>773.84400000000005</v>
      </c>
      <c r="AM324" s="50">
        <f>AM325</f>
        <v>773.84400000000005</v>
      </c>
      <c r="AN324" s="50">
        <f>AN325</f>
        <v>0</v>
      </c>
      <c r="AO324" s="15">
        <f>AO325</f>
        <v>773.84400000000005</v>
      </c>
      <c r="AP324" s="51">
        <f>AP325</f>
        <v>773.84400000000005</v>
      </c>
      <c r="AQ324" s="51">
        <f>AQ325</f>
        <v>0</v>
      </c>
      <c r="AR324" s="51">
        <f>AR325</f>
        <v>0</v>
      </c>
      <c r="AS324" s="51">
        <f>AS325</f>
        <v>0</v>
      </c>
      <c r="AT324" s="51">
        <f>AT325</f>
        <v>0</v>
      </c>
      <c r="AU324" s="51">
        <f t="shared" si="751"/>
        <v>773.84400000000005</v>
      </c>
      <c r="AV324" s="51">
        <f t="shared" si="752"/>
        <v>-773.84400000000005</v>
      </c>
      <c r="AW324" s="51"/>
      <c r="AX324" s="51"/>
      <c r="AY324" s="51"/>
      <c r="AZ324" s="51"/>
      <c r="BA324" s="52">
        <f t="shared" si="756"/>
        <v>100</v>
      </c>
      <c r="BB324" s="53"/>
    </row>
    <row r="325" ht="31.5">
      <c r="B325" s="47" t="s">
        <v>243</v>
      </c>
      <c r="C325" s="47" t="s">
        <v>193</v>
      </c>
      <c r="D325" s="47" t="s">
        <v>90</v>
      </c>
      <c r="E325" s="48" t="str">
        <f t="shared" si="748"/>
        <v>0709</v>
      </c>
      <c r="F325" s="17" t="s">
        <v>307</v>
      </c>
      <c r="G325" s="47" t="s">
        <v>154</v>
      </c>
      <c r="H325" s="49" t="s">
        <v>155</v>
      </c>
      <c r="I325" s="19"/>
      <c r="J325" s="19"/>
      <c r="K325" s="19"/>
      <c r="L325" s="19"/>
      <c r="M325" s="19"/>
      <c r="N325" s="19"/>
      <c r="O325" s="19">
        <v>0</v>
      </c>
      <c r="P325" s="19">
        <v>0</v>
      </c>
      <c r="Q325" s="19"/>
      <c r="R325" s="19"/>
      <c r="S325" s="19"/>
      <c r="T325" s="19">
        <f t="shared" si="840"/>
        <v>0</v>
      </c>
      <c r="U325" s="19"/>
      <c r="V325" s="19"/>
      <c r="W325" s="19"/>
      <c r="X325" s="19"/>
      <c r="Y325" s="19"/>
      <c r="Z325" s="19"/>
      <c r="AA325" s="19"/>
      <c r="AB325" s="19"/>
      <c r="AC325" s="19"/>
      <c r="AD325" s="19"/>
      <c r="AE325" s="19"/>
      <c r="AF325" s="50">
        <v>773.84400000000005</v>
      </c>
      <c r="AG325" s="50"/>
      <c r="AH325" s="50">
        <f>AF325</f>
        <v>773.84400000000005</v>
      </c>
      <c r="AI325" s="50">
        <f>AG325</f>
        <v>0</v>
      </c>
      <c r="AJ325" s="50">
        <v>0</v>
      </c>
      <c r="AK325" s="50">
        <v>0</v>
      </c>
      <c r="AL325" s="50">
        <v>773.84400000000005</v>
      </c>
      <c r="AM325" s="50">
        <f>AL325</f>
        <v>773.84400000000005</v>
      </c>
      <c r="AN325" s="50">
        <v>0</v>
      </c>
      <c r="AO325" s="51">
        <v>773.84400000000005</v>
      </c>
      <c r="AP325" s="51">
        <v>773.84400000000005</v>
      </c>
      <c r="AQ325" s="51">
        <v>0</v>
      </c>
      <c r="AR325" s="51">
        <v>0</v>
      </c>
      <c r="AS325" s="51">
        <v>0</v>
      </c>
      <c r="AT325" s="51">
        <v>0</v>
      </c>
      <c r="AU325" s="51">
        <f t="shared" si="751"/>
        <v>773.84400000000005</v>
      </c>
      <c r="AV325" s="51">
        <f t="shared" si="752"/>
        <v>-773.84400000000005</v>
      </c>
      <c r="AW325" s="51"/>
      <c r="AX325" s="51"/>
      <c r="AY325" s="51"/>
      <c r="AZ325" s="51"/>
      <c r="BA325" s="52">
        <f t="shared" si="756"/>
        <v>100</v>
      </c>
      <c r="BB325" s="53"/>
    </row>
    <row r="326" ht="31.5">
      <c r="B326" s="47" t="s">
        <v>243</v>
      </c>
      <c r="C326" s="47" t="s">
        <v>193</v>
      </c>
      <c r="D326" s="47" t="s">
        <v>90</v>
      </c>
      <c r="E326" s="48" t="str">
        <f t="shared" si="748"/>
        <v>0709</v>
      </c>
      <c r="F326" s="47" t="s">
        <v>76</v>
      </c>
      <c r="G326" s="48"/>
      <c r="H326" s="49" t="s">
        <v>77</v>
      </c>
      <c r="I326" s="19"/>
      <c r="J326" s="19"/>
      <c r="K326" s="19"/>
      <c r="L326" s="19"/>
      <c r="M326" s="19"/>
      <c r="N326" s="19"/>
      <c r="O326" s="19">
        <f>O327</f>
        <v>0</v>
      </c>
      <c r="P326" s="19">
        <f>P327</f>
        <v>0</v>
      </c>
      <c r="Q326" s="19">
        <f>Q327</f>
        <v>0</v>
      </c>
      <c r="R326" s="19">
        <f>R327</f>
        <v>0</v>
      </c>
      <c r="S326" s="19"/>
      <c r="T326" s="19">
        <f t="shared" si="840"/>
        <v>0</v>
      </c>
      <c r="U326" s="19"/>
      <c r="V326" s="19"/>
      <c r="W326" s="19"/>
      <c r="X326" s="19"/>
      <c r="Y326" s="19"/>
      <c r="Z326" s="19"/>
      <c r="AA326" s="19"/>
      <c r="AB326" s="19"/>
      <c r="AC326" s="19"/>
      <c r="AD326" s="19"/>
      <c r="AE326" s="19"/>
      <c r="AF326" s="50">
        <f>AF327</f>
        <v>740</v>
      </c>
      <c r="AG326" s="50">
        <f>AG327</f>
        <v>0</v>
      </c>
      <c r="AH326" s="50">
        <f>AH327</f>
        <v>0</v>
      </c>
      <c r="AI326" s="50">
        <f>AI327</f>
        <v>0</v>
      </c>
      <c r="AJ326" s="50">
        <f>AJ327</f>
        <v>0</v>
      </c>
      <c r="AK326" s="50">
        <f>AK327</f>
        <v>0</v>
      </c>
      <c r="AL326" s="50">
        <f>AL327</f>
        <v>740</v>
      </c>
      <c r="AM326" s="50">
        <f>AM327</f>
        <v>0</v>
      </c>
      <c r="AN326" s="50">
        <f>AN327</f>
        <v>0</v>
      </c>
      <c r="AO326" s="15">
        <f>AO327</f>
        <v>640</v>
      </c>
      <c r="AP326" s="51">
        <f>AP327</f>
        <v>740</v>
      </c>
      <c r="AQ326" s="51">
        <f>AQ327</f>
        <v>0</v>
      </c>
      <c r="AR326" s="51">
        <f>AR327</f>
        <v>0</v>
      </c>
      <c r="AS326" s="51">
        <f>AS327</f>
        <v>0</v>
      </c>
      <c r="AT326" s="51">
        <f>AT327</f>
        <v>0</v>
      </c>
      <c r="AU326" s="51">
        <f t="shared" si="751"/>
        <v>740</v>
      </c>
      <c r="AV326" s="51">
        <f t="shared" si="752"/>
        <v>-740</v>
      </c>
      <c r="AW326" s="51"/>
      <c r="AX326" s="51"/>
      <c r="AY326" s="51"/>
      <c r="AZ326" s="51"/>
      <c r="BA326" s="52">
        <f t="shared" si="756"/>
        <v>100</v>
      </c>
      <c r="BB326" s="53"/>
    </row>
    <row r="327" ht="47.25">
      <c r="B327" s="47" t="s">
        <v>243</v>
      </c>
      <c r="C327" s="47" t="s">
        <v>193</v>
      </c>
      <c r="D327" s="47" t="s">
        <v>90</v>
      </c>
      <c r="E327" s="48" t="str">
        <f t="shared" si="748"/>
        <v>0709</v>
      </c>
      <c r="F327" s="47" t="s">
        <v>296</v>
      </c>
      <c r="G327" s="48"/>
      <c r="H327" s="49" t="s">
        <v>297</v>
      </c>
      <c r="I327" s="19"/>
      <c r="J327" s="19"/>
      <c r="K327" s="19"/>
      <c r="L327" s="19"/>
      <c r="M327" s="19"/>
      <c r="N327" s="19"/>
      <c r="O327" s="19">
        <f>O328+O329</f>
        <v>0</v>
      </c>
      <c r="P327" s="19">
        <f>P328+P329</f>
        <v>0</v>
      </c>
      <c r="Q327" s="19">
        <f>Q328+Q329</f>
        <v>0</v>
      </c>
      <c r="R327" s="19">
        <f>R328+R329</f>
        <v>0</v>
      </c>
      <c r="S327" s="19"/>
      <c r="T327" s="19">
        <f t="shared" si="840"/>
        <v>0</v>
      </c>
      <c r="U327" s="19"/>
      <c r="V327" s="19"/>
      <c r="W327" s="19"/>
      <c r="X327" s="19"/>
      <c r="Y327" s="19"/>
      <c r="Z327" s="19"/>
      <c r="AA327" s="19"/>
      <c r="AB327" s="19"/>
      <c r="AC327" s="19"/>
      <c r="AD327" s="19"/>
      <c r="AE327" s="19"/>
      <c r="AF327" s="50">
        <f>AF328+AF329</f>
        <v>740</v>
      </c>
      <c r="AG327" s="50">
        <f>AG328+AG329</f>
        <v>0</v>
      </c>
      <c r="AH327" s="50">
        <f>AH328+AH329</f>
        <v>0</v>
      </c>
      <c r="AI327" s="50">
        <f>AI328+AI329</f>
        <v>0</v>
      </c>
      <c r="AJ327" s="50">
        <f>AJ328+AJ329</f>
        <v>0</v>
      </c>
      <c r="AK327" s="50">
        <f>AK328+AK329</f>
        <v>0</v>
      </c>
      <c r="AL327" s="50">
        <f>AL328+AL329</f>
        <v>740</v>
      </c>
      <c r="AM327" s="50">
        <f>AM328+AM329</f>
        <v>0</v>
      </c>
      <c r="AN327" s="50">
        <f>AN328+AN329</f>
        <v>0</v>
      </c>
      <c r="AO327" s="51">
        <f>AO328+AO329</f>
        <v>640</v>
      </c>
      <c r="AP327" s="51">
        <f>AP328+AP329</f>
        <v>740</v>
      </c>
      <c r="AQ327" s="51">
        <f>AQ328+AQ329</f>
        <v>0</v>
      </c>
      <c r="AR327" s="51">
        <f>AR328+AR329</f>
        <v>0</v>
      </c>
      <c r="AS327" s="51">
        <f>AS328+AS329</f>
        <v>0</v>
      </c>
      <c r="AT327" s="51">
        <f>AT328+AT329</f>
        <v>0</v>
      </c>
      <c r="AU327" s="51">
        <f t="shared" si="751"/>
        <v>740</v>
      </c>
      <c r="AV327" s="51">
        <f t="shared" si="752"/>
        <v>-740</v>
      </c>
      <c r="AW327" s="51"/>
      <c r="AX327" s="51"/>
      <c r="AY327" s="51"/>
      <c r="AZ327" s="51"/>
      <c r="BA327" s="52">
        <f t="shared" si="756"/>
        <v>100</v>
      </c>
      <c r="BB327" s="53"/>
    </row>
    <row r="328" ht="31.5" hidden="1">
      <c r="B328" s="47" t="s">
        <v>243</v>
      </c>
      <c r="C328" s="47" t="s">
        <v>193</v>
      </c>
      <c r="D328" s="47" t="s">
        <v>90</v>
      </c>
      <c r="E328" s="48" t="str">
        <f t="shared" si="748"/>
        <v>0709</v>
      </c>
      <c r="F328" s="47" t="s">
        <v>296</v>
      </c>
      <c r="G328" s="47" t="s">
        <v>154</v>
      </c>
      <c r="H328" s="49" t="s">
        <v>155</v>
      </c>
      <c r="I328" s="19"/>
      <c r="J328" s="19"/>
      <c r="K328" s="19"/>
      <c r="L328" s="19"/>
      <c r="M328" s="19"/>
      <c r="N328" s="19"/>
      <c r="O328" s="19">
        <v>0</v>
      </c>
      <c r="P328" s="19">
        <v>0</v>
      </c>
      <c r="Q328" s="19">
        <v>0</v>
      </c>
      <c r="R328" s="19">
        <v>0</v>
      </c>
      <c r="S328" s="19"/>
      <c r="T328" s="19">
        <f t="shared" si="840"/>
        <v>0</v>
      </c>
      <c r="U328" s="19"/>
      <c r="V328" s="19"/>
      <c r="W328" s="19"/>
      <c r="X328" s="19"/>
      <c r="Y328" s="19"/>
      <c r="Z328" s="19"/>
      <c r="AA328" s="19"/>
      <c r="AB328" s="19"/>
      <c r="AC328" s="19"/>
      <c r="AD328" s="19"/>
      <c r="AE328" s="19"/>
      <c r="AF328" s="50">
        <v>0</v>
      </c>
      <c r="AG328" s="50"/>
      <c r="AH328" s="50">
        <v>0</v>
      </c>
      <c r="AI328" s="50">
        <v>0</v>
      </c>
      <c r="AJ328" s="50">
        <v>0</v>
      </c>
      <c r="AK328" s="50">
        <v>0</v>
      </c>
      <c r="AL328" s="50">
        <v>0</v>
      </c>
      <c r="AM328" s="50">
        <v>0</v>
      </c>
      <c r="AN328" s="50">
        <v>0</v>
      </c>
      <c r="AO328" s="15">
        <v>0</v>
      </c>
      <c r="AP328" s="51">
        <v>0</v>
      </c>
      <c r="AQ328" s="51">
        <v>0</v>
      </c>
      <c r="AR328" s="51">
        <v>0</v>
      </c>
      <c r="AS328" s="51">
        <v>0</v>
      </c>
      <c r="AT328" s="51">
        <v>0</v>
      </c>
      <c r="AU328" s="51">
        <f t="shared" si="751"/>
        <v>0</v>
      </c>
      <c r="AV328" s="51">
        <f t="shared" si="752"/>
        <v>0</v>
      </c>
      <c r="AW328" s="51"/>
      <c r="AX328" s="51"/>
      <c r="AY328" s="51"/>
      <c r="AZ328" s="51"/>
      <c r="BA328" s="52"/>
      <c r="BB328" s="25">
        <v>0</v>
      </c>
    </row>
    <row r="329" ht="47.25">
      <c r="B329" s="47" t="s">
        <v>243</v>
      </c>
      <c r="C329" s="47" t="s">
        <v>193</v>
      </c>
      <c r="D329" s="47" t="s">
        <v>90</v>
      </c>
      <c r="E329" s="48" t="str">
        <f t="shared" si="748"/>
        <v>0709</v>
      </c>
      <c r="F329" s="47" t="s">
        <v>298</v>
      </c>
      <c r="G329" s="47"/>
      <c r="H329" s="64" t="s">
        <v>299</v>
      </c>
      <c r="I329" s="19"/>
      <c r="J329" s="19"/>
      <c r="K329" s="19"/>
      <c r="L329" s="19"/>
      <c r="M329" s="19"/>
      <c r="N329" s="19"/>
      <c r="O329" s="19">
        <f>O330</f>
        <v>0</v>
      </c>
      <c r="P329" s="19">
        <f>P330</f>
        <v>0</v>
      </c>
      <c r="Q329" s="19">
        <f>Q330</f>
        <v>0</v>
      </c>
      <c r="R329" s="19">
        <f>R330</f>
        <v>0</v>
      </c>
      <c r="S329" s="19"/>
      <c r="T329" s="19">
        <f t="shared" si="840"/>
        <v>0</v>
      </c>
      <c r="U329" s="19"/>
      <c r="V329" s="19"/>
      <c r="W329" s="19"/>
      <c r="X329" s="19"/>
      <c r="Y329" s="19"/>
      <c r="Z329" s="19"/>
      <c r="AA329" s="19"/>
      <c r="AB329" s="19"/>
      <c r="AC329" s="19"/>
      <c r="AD329" s="19"/>
      <c r="AE329" s="19"/>
      <c r="AF329" s="50">
        <f>AF330</f>
        <v>740</v>
      </c>
      <c r="AG329" s="50">
        <f>AG330</f>
        <v>0</v>
      </c>
      <c r="AH329" s="50">
        <f>AH330</f>
        <v>0</v>
      </c>
      <c r="AI329" s="50">
        <f>AI330</f>
        <v>0</v>
      </c>
      <c r="AJ329" s="50">
        <f>AJ330</f>
        <v>0</v>
      </c>
      <c r="AK329" s="50">
        <f>AK330</f>
        <v>0</v>
      </c>
      <c r="AL329" s="50">
        <f>AL330</f>
        <v>740</v>
      </c>
      <c r="AM329" s="50">
        <f>AM330</f>
        <v>0</v>
      </c>
      <c r="AN329" s="50">
        <f>AN330</f>
        <v>0</v>
      </c>
      <c r="AO329" s="51">
        <f>AO330</f>
        <v>640</v>
      </c>
      <c r="AP329" s="51">
        <f>AP330</f>
        <v>740</v>
      </c>
      <c r="AQ329" s="51">
        <f>AQ330</f>
        <v>0</v>
      </c>
      <c r="AR329" s="51">
        <f>AR330</f>
        <v>0</v>
      </c>
      <c r="AS329" s="51">
        <f>AS330</f>
        <v>0</v>
      </c>
      <c r="AT329" s="51">
        <f>AT330</f>
        <v>0</v>
      </c>
      <c r="AU329" s="51">
        <f t="shared" si="751"/>
        <v>740</v>
      </c>
      <c r="AV329" s="51">
        <f t="shared" si="752"/>
        <v>-740</v>
      </c>
      <c r="AW329" s="51"/>
      <c r="AX329" s="51"/>
      <c r="AY329" s="51"/>
      <c r="AZ329" s="51"/>
      <c r="BA329" s="52">
        <f t="shared" si="756"/>
        <v>100</v>
      </c>
      <c r="BB329" s="53"/>
    </row>
    <row r="330" ht="31.5">
      <c r="B330" s="47" t="s">
        <v>243</v>
      </c>
      <c r="C330" s="47" t="s">
        <v>193</v>
      </c>
      <c r="D330" s="47" t="s">
        <v>90</v>
      </c>
      <c r="E330" s="48" t="str">
        <f t="shared" si="748"/>
        <v>0709</v>
      </c>
      <c r="F330" s="47" t="s">
        <v>298</v>
      </c>
      <c r="G330" s="47" t="s">
        <v>154</v>
      </c>
      <c r="H330" s="49" t="s">
        <v>155</v>
      </c>
      <c r="I330" s="19"/>
      <c r="J330" s="19"/>
      <c r="K330" s="19"/>
      <c r="L330" s="19"/>
      <c r="M330" s="19"/>
      <c r="N330" s="19"/>
      <c r="O330" s="19">
        <v>0</v>
      </c>
      <c r="P330" s="19">
        <v>0</v>
      </c>
      <c r="Q330" s="19">
        <v>0</v>
      </c>
      <c r="R330" s="19">
        <v>0</v>
      </c>
      <c r="S330" s="19"/>
      <c r="T330" s="19">
        <f t="shared" si="840"/>
        <v>0</v>
      </c>
      <c r="U330" s="19"/>
      <c r="V330" s="19"/>
      <c r="W330" s="19"/>
      <c r="X330" s="19"/>
      <c r="Y330" s="19"/>
      <c r="Z330" s="19"/>
      <c r="AA330" s="19"/>
      <c r="AB330" s="19"/>
      <c r="AC330" s="19"/>
      <c r="AD330" s="19"/>
      <c r="AE330" s="19"/>
      <c r="AF330" s="50">
        <v>740</v>
      </c>
      <c r="AG330" s="50"/>
      <c r="AH330" s="50">
        <v>0</v>
      </c>
      <c r="AI330" s="50">
        <v>0</v>
      </c>
      <c r="AJ330" s="50">
        <v>0</v>
      </c>
      <c r="AK330" s="50">
        <v>0</v>
      </c>
      <c r="AL330" s="50">
        <v>740</v>
      </c>
      <c r="AM330" s="50">
        <v>0</v>
      </c>
      <c r="AN330" s="50">
        <v>0</v>
      </c>
      <c r="AO330" s="15">
        <v>640</v>
      </c>
      <c r="AP330" s="51">
        <v>740</v>
      </c>
      <c r="AQ330" s="51">
        <v>0</v>
      </c>
      <c r="AR330" s="51">
        <v>0</v>
      </c>
      <c r="AS330" s="51">
        <v>0</v>
      </c>
      <c r="AT330" s="51">
        <v>0</v>
      </c>
      <c r="AU330" s="51">
        <f t="shared" si="751"/>
        <v>740</v>
      </c>
      <c r="AV330" s="51">
        <f t="shared" si="752"/>
        <v>-740</v>
      </c>
      <c r="AW330" s="51"/>
      <c r="AX330" s="51"/>
      <c r="AY330" s="51"/>
      <c r="AZ330" s="51"/>
      <c r="BA330" s="52">
        <f t="shared" si="756"/>
        <v>100</v>
      </c>
      <c r="BB330" s="53"/>
    </row>
    <row r="331" s="30" customFormat="1">
      <c r="B331" s="31" t="s">
        <v>243</v>
      </c>
      <c r="C331" s="31" t="s">
        <v>107</v>
      </c>
      <c r="D331" s="31"/>
      <c r="E331" s="32" t="str">
        <f t="shared" si="748"/>
        <v>08</v>
      </c>
      <c r="F331" s="31"/>
      <c r="G331" s="31"/>
      <c r="H331" s="33" t="s">
        <v>108</v>
      </c>
      <c r="I331" s="34">
        <f>I332+I399</f>
        <v>1663476.4999999995</v>
      </c>
      <c r="J331" s="34">
        <f>J332+J399</f>
        <v>1748775.6999999997</v>
      </c>
      <c r="K331" s="34">
        <f>K332+K399</f>
        <v>1869678.5999999999</v>
      </c>
      <c r="L331" s="34">
        <f>L332+L399</f>
        <v>8537.6000000000004</v>
      </c>
      <c r="M331" s="34">
        <f>M332+M399</f>
        <v>-8537.6000000000004</v>
      </c>
      <c r="N331" s="34">
        <f>N332+N399</f>
        <v>0</v>
      </c>
      <c r="O331" s="34">
        <f>O332+O399</f>
        <v>83339.593999999997</v>
      </c>
      <c r="P331" s="34">
        <f>P332+P399</f>
        <v>43446.220000000001</v>
      </c>
      <c r="Q331" s="34">
        <f>Q332+Q399</f>
        <v>13938.809999999999</v>
      </c>
      <c r="R331" s="34">
        <f>R332+R399</f>
        <v>57223.838000000003</v>
      </c>
      <c r="S331" s="34">
        <f>S332+S399</f>
        <v>117794.84299999999</v>
      </c>
      <c r="T331" s="34">
        <f t="shared" si="840"/>
        <v>1987757.4049999996</v>
      </c>
      <c r="U331" s="34">
        <f t="shared" si="749"/>
        <v>1740238.0999999996</v>
      </c>
      <c r="V331" s="34">
        <f t="shared" si="750"/>
        <v>1869678.5999999999</v>
      </c>
      <c r="W331" s="34">
        <f>W332+W399</f>
        <v>18647.900000000001</v>
      </c>
      <c r="X331" s="34">
        <f>X332+X399</f>
        <v>0</v>
      </c>
      <c r="Y331" s="34">
        <f>Y332+Y399</f>
        <v>0</v>
      </c>
      <c r="Z331" s="34">
        <f>Z332+Z399</f>
        <v>96146.942999999999</v>
      </c>
      <c r="AA331" s="34">
        <f>AA332+AA399</f>
        <v>27562.900000000001</v>
      </c>
      <c r="AB331" s="34">
        <f>AB332+AB399</f>
        <v>0</v>
      </c>
      <c r="AC331" s="34">
        <f>AC332+AC399</f>
        <v>27562.900000000001</v>
      </c>
      <c r="AD331" s="34">
        <f>AD332+AD399</f>
        <v>0</v>
      </c>
      <c r="AE331" s="34">
        <f>AE332+AE399</f>
        <v>0</v>
      </c>
      <c r="AF331" s="35">
        <f>AF332+AF399</f>
        <v>2037599.2827399999</v>
      </c>
      <c r="AG331" s="35">
        <f>AG332+AG399</f>
        <v>0</v>
      </c>
      <c r="AH331" s="35">
        <f>AH332+AH399</f>
        <v>60344.956469999997</v>
      </c>
      <c r="AI331" s="35">
        <f>AI332+AI399</f>
        <v>0</v>
      </c>
      <c r="AJ331" s="35">
        <f>AJ332+AJ399</f>
        <v>0</v>
      </c>
      <c r="AK331" s="35">
        <f>AK332+AK399</f>
        <v>0</v>
      </c>
      <c r="AL331" s="35">
        <f>AL332+AL399</f>
        <v>1945375.33017</v>
      </c>
      <c r="AM331" s="35">
        <f>AM332+AM399</f>
        <v>60344.956469999997</v>
      </c>
      <c r="AN331" s="35">
        <f>AN332+AN399</f>
        <v>0</v>
      </c>
      <c r="AO331" s="36">
        <f>AO332+AO399</f>
        <v>1302689.5504400001</v>
      </c>
      <c r="AP331" s="36">
        <f>AP332+AP399</f>
        <v>1954799.54739</v>
      </c>
      <c r="AQ331" s="36">
        <f>AQ332+AQ399</f>
        <v>83339.593999999997</v>
      </c>
      <c r="AR331" s="36">
        <f>AR332+AR399</f>
        <v>0</v>
      </c>
      <c r="AS331" s="36">
        <f>AS332+AS399</f>
        <v>0</v>
      </c>
      <c r="AT331" s="36">
        <f>AT332+AT399</f>
        <v>0</v>
      </c>
      <c r="AU331" s="36">
        <f t="shared" si="751"/>
        <v>2038139.14139</v>
      </c>
      <c r="AV331" s="36">
        <f t="shared" si="752"/>
        <v>-50381.736390000442</v>
      </c>
      <c r="AW331" s="36">
        <f t="shared" si="753"/>
        <v>2102552.2479999997</v>
      </c>
      <c r="AX331" s="36">
        <f t="shared" si="754"/>
        <v>1767800.9999999995</v>
      </c>
      <c r="AY331" s="36">
        <f t="shared" si="755"/>
        <v>1897241.4999999998</v>
      </c>
      <c r="AZ331" s="36">
        <f>AZ332+AZ399</f>
        <v>0</v>
      </c>
      <c r="BA331" s="37">
        <f t="shared" si="756"/>
        <v>95.473891586475986</v>
      </c>
      <c r="BB331" s="25"/>
    </row>
    <row r="332" s="39" customFormat="1">
      <c r="B332" s="40" t="s">
        <v>243</v>
      </c>
      <c r="C332" s="40" t="s">
        <v>107</v>
      </c>
      <c r="D332" s="40" t="s">
        <v>46</v>
      </c>
      <c r="E332" s="38" t="str">
        <f t="shared" si="748"/>
        <v>0801</v>
      </c>
      <c r="F332" s="40"/>
      <c r="G332" s="40"/>
      <c r="H332" s="41" t="s">
        <v>109</v>
      </c>
      <c r="I332" s="42">
        <f>I333+I345+I382+I389</f>
        <v>1514970.0999999996</v>
      </c>
      <c r="J332" s="42">
        <f>J333+J345+J382+J389</f>
        <v>1596160.4999999998</v>
      </c>
      <c r="K332" s="42">
        <f>K333+K345+K382+K389</f>
        <v>1717063.3999999999</v>
      </c>
      <c r="L332" s="42">
        <f>L333+L345+L382+L389</f>
        <v>8537.6000000000004</v>
      </c>
      <c r="M332" s="42">
        <f>M333+M345+M382+M389</f>
        <v>-8537.6000000000004</v>
      </c>
      <c r="N332" s="42">
        <f>N333+N345+N382+N389</f>
        <v>0</v>
      </c>
      <c r="O332" s="42">
        <f>O333+O345+O382+O389+O394</f>
        <v>83339.593999999997</v>
      </c>
      <c r="P332" s="42">
        <f>P333+P345+P382+P389+P394</f>
        <v>43446.220000000001</v>
      </c>
      <c r="Q332" s="42">
        <f>Q333+Q345+Q382+Q389+Q394</f>
        <v>13938.809999999999</v>
      </c>
      <c r="R332" s="42">
        <f>R333+R345+R382+R389+R394</f>
        <v>57223.838000000003</v>
      </c>
      <c r="S332" s="42">
        <f>S333+S345+S382+S389</f>
        <v>99146.942999999999</v>
      </c>
      <c r="T332" s="42">
        <f t="shared" si="840"/>
        <v>1820603.1049999997</v>
      </c>
      <c r="U332" s="42">
        <f t="shared" si="749"/>
        <v>1587622.8999999997</v>
      </c>
      <c r="V332" s="42">
        <f t="shared" si="750"/>
        <v>1717063.3999999999</v>
      </c>
      <c r="W332" s="42">
        <f>W333+W345+W382+W389</f>
        <v>0</v>
      </c>
      <c r="X332" s="42">
        <f>X333+X345+X382+X389</f>
        <v>0</v>
      </c>
      <c r="Y332" s="42">
        <f>Y333+Y345+Y382+Y389</f>
        <v>0</v>
      </c>
      <c r="Z332" s="42">
        <f>Z333+Z345+Z382+Z389</f>
        <v>96146.942999999999</v>
      </c>
      <c r="AA332" s="42">
        <f>AA333+AA345+AA382+AA389</f>
        <v>4972.5</v>
      </c>
      <c r="AB332" s="42">
        <f>AB333+AB345+AB382+AB389</f>
        <v>0</v>
      </c>
      <c r="AC332" s="42">
        <f>AC333+AC345+AC382+AC389</f>
        <v>4972.5</v>
      </c>
      <c r="AD332" s="42">
        <f>AD333+AD345+AD382+AD389</f>
        <v>0</v>
      </c>
      <c r="AE332" s="42">
        <f>AE333+AE345+AE382+AE389</f>
        <v>0</v>
      </c>
      <c r="AF332" s="43">
        <f>AF333+AF345+AF382+AF389+AF394</f>
        <v>1870778.9641799999</v>
      </c>
      <c r="AG332" s="43">
        <f>AG333+AG345+AG382+AG389+AG394</f>
        <v>0</v>
      </c>
      <c r="AH332" s="43">
        <f>AH333+AH345+AH382+AH389+AH394</f>
        <v>60344.956469999997</v>
      </c>
      <c r="AI332" s="43">
        <f>AI333+AI345+AI382+AI389+AI394</f>
        <v>0</v>
      </c>
      <c r="AJ332" s="43">
        <f>AJ333+AJ345+AJ382+AJ389+AJ394</f>
        <v>0</v>
      </c>
      <c r="AK332" s="43">
        <f>AK333+AK345+AK382+AK389+AK394</f>
        <v>0</v>
      </c>
      <c r="AL332" s="43">
        <f>AL333+AL345+AL382+AL389+AL394</f>
        <v>1784660.5072599999</v>
      </c>
      <c r="AM332" s="43">
        <f>AM333+AM345+AM382+AM389+AM394</f>
        <v>60344.956469999997</v>
      </c>
      <c r="AN332" s="43">
        <f>AN333+AN345+AN382+AN389+AN394</f>
        <v>0</v>
      </c>
      <c r="AO332" s="44">
        <f>AO333+AO345+AO382+AO389+AO394</f>
        <v>1197126.7486700001</v>
      </c>
      <c r="AP332" s="45">
        <f>AP333+AP345+AP382+AP389+AP394</f>
        <v>1787691.84739</v>
      </c>
      <c r="AQ332" s="45">
        <f>AQ333+AQ345+AQ382+AQ389+AQ394</f>
        <v>83339.593999999997</v>
      </c>
      <c r="AR332" s="45">
        <f>AR333+AR345+AR382+AR389+AR394</f>
        <v>0</v>
      </c>
      <c r="AS332" s="45">
        <f>AS333+AS345+AS382+AS389+AS394</f>
        <v>0</v>
      </c>
      <c r="AT332" s="45">
        <f>AT333+AT345+AT382+AT389+AT394</f>
        <v>0</v>
      </c>
      <c r="AU332" s="45">
        <f t="shared" si="751"/>
        <v>1871031.4413900001</v>
      </c>
      <c r="AV332" s="45">
        <f t="shared" si="752"/>
        <v>-50428.336390000302</v>
      </c>
      <c r="AW332" s="45">
        <f t="shared" si="753"/>
        <v>1916750.0479999997</v>
      </c>
      <c r="AX332" s="45">
        <f t="shared" si="754"/>
        <v>1592595.3999999997</v>
      </c>
      <c r="AY332" s="45">
        <f t="shared" si="755"/>
        <v>1722035.8999999999</v>
      </c>
      <c r="AZ332" s="45">
        <f>AZ333+AZ345+AZ382+AZ389</f>
        <v>0</v>
      </c>
      <c r="BA332" s="46">
        <f t="shared" si="756"/>
        <v>95.396652487069872</v>
      </c>
      <c r="BB332" s="25"/>
    </row>
    <row r="333">
      <c r="B333" s="47" t="s">
        <v>243</v>
      </c>
      <c r="C333" s="47" t="s">
        <v>107</v>
      </c>
      <c r="D333" s="47" t="s">
        <v>46</v>
      </c>
      <c r="E333" s="48" t="str">
        <f t="shared" si="748"/>
        <v>0801</v>
      </c>
      <c r="F333" s="47" t="s">
        <v>195</v>
      </c>
      <c r="G333" s="47"/>
      <c r="H333" s="49" t="s">
        <v>196</v>
      </c>
      <c r="I333" s="19">
        <f>I338</f>
        <v>2693</v>
      </c>
      <c r="J333" s="19">
        <f>J338</f>
        <v>2693</v>
      </c>
      <c r="K333" s="19">
        <f>K338</f>
        <v>2693</v>
      </c>
      <c r="L333" s="19">
        <f>L338</f>
        <v>0</v>
      </c>
      <c r="M333" s="19">
        <f>M338</f>
        <v>0</v>
      </c>
      <c r="N333" s="19">
        <f>N338</f>
        <v>0</v>
      </c>
      <c r="O333" s="19">
        <f>O338+O334</f>
        <v>0</v>
      </c>
      <c r="P333" s="19">
        <f>P338+P334</f>
        <v>0</v>
      </c>
      <c r="Q333" s="19">
        <f>Q338+Q334</f>
        <v>0</v>
      </c>
      <c r="R333" s="19">
        <f>R338+R334</f>
        <v>0</v>
      </c>
      <c r="S333" s="19">
        <f>S338</f>
        <v>190</v>
      </c>
      <c r="T333" s="19">
        <f t="shared" si="840"/>
        <v>2883</v>
      </c>
      <c r="U333" s="19">
        <f t="shared" si="749"/>
        <v>2693</v>
      </c>
      <c r="V333" s="19">
        <f t="shared" si="750"/>
        <v>2693</v>
      </c>
      <c r="W333" s="19">
        <f>W338</f>
        <v>0</v>
      </c>
      <c r="X333" s="19">
        <f>X338</f>
        <v>0</v>
      </c>
      <c r="Y333" s="19">
        <f>Y338</f>
        <v>0</v>
      </c>
      <c r="Z333" s="19">
        <f>Z338</f>
        <v>190</v>
      </c>
      <c r="AA333" s="19">
        <f>AA338</f>
        <v>190</v>
      </c>
      <c r="AB333" s="19">
        <f>AB338</f>
        <v>0</v>
      </c>
      <c r="AC333" s="19">
        <f>AC338</f>
        <v>190</v>
      </c>
      <c r="AD333" s="19">
        <f>AD338</f>
        <v>0</v>
      </c>
      <c r="AE333" s="19">
        <f>AE338</f>
        <v>0</v>
      </c>
      <c r="AF333" s="50">
        <f>AF338+AF334</f>
        <v>7794.92047</v>
      </c>
      <c r="AG333" s="50">
        <f>AG338+AG334</f>
        <v>0</v>
      </c>
      <c r="AH333" s="50">
        <f>AH338+AH334</f>
        <v>1199.67047</v>
      </c>
      <c r="AI333" s="50">
        <f>AI338+AI334</f>
        <v>0</v>
      </c>
      <c r="AJ333" s="50">
        <f>AJ338+AJ334</f>
        <v>0</v>
      </c>
      <c r="AK333" s="50">
        <f>AK338+AK334</f>
        <v>0</v>
      </c>
      <c r="AL333" s="50">
        <f>AL338+AL334</f>
        <v>7794.92047</v>
      </c>
      <c r="AM333" s="50">
        <f>AM338+AM334</f>
        <v>1199.67047</v>
      </c>
      <c r="AN333" s="50">
        <f>AN338+AN334</f>
        <v>0</v>
      </c>
      <c r="AO333" s="51">
        <f>AO338+AO334</f>
        <v>5861.92047</v>
      </c>
      <c r="AP333" s="51">
        <f>AP338+AP334</f>
        <v>7798</v>
      </c>
      <c r="AQ333" s="51">
        <f>AQ338+AQ334</f>
        <v>0</v>
      </c>
      <c r="AR333" s="51">
        <f>AR338+AR334</f>
        <v>0</v>
      </c>
      <c r="AS333" s="51">
        <f>AS338+AS334</f>
        <v>0</v>
      </c>
      <c r="AT333" s="51">
        <f>AT338+AT334</f>
        <v>0</v>
      </c>
      <c r="AU333" s="51">
        <f t="shared" si="751"/>
        <v>7798</v>
      </c>
      <c r="AV333" s="51">
        <f t="shared" si="752"/>
        <v>-4915</v>
      </c>
      <c r="AW333" s="51">
        <f t="shared" si="753"/>
        <v>3073</v>
      </c>
      <c r="AX333" s="51">
        <f t="shared" si="754"/>
        <v>2883</v>
      </c>
      <c r="AY333" s="51">
        <f t="shared" si="755"/>
        <v>2883</v>
      </c>
      <c r="AZ333" s="51">
        <f>AZ338</f>
        <v>0</v>
      </c>
      <c r="BA333" s="52">
        <f t="shared" si="756"/>
        <v>100</v>
      </c>
      <c r="BB333" s="25"/>
    </row>
    <row r="334">
      <c r="B334" s="47" t="s">
        <v>243</v>
      </c>
      <c r="C334" s="47" t="s">
        <v>107</v>
      </c>
      <c r="D334" s="47" t="s">
        <v>46</v>
      </c>
      <c r="E334" s="48" t="str">
        <f t="shared" si="748"/>
        <v>0801</v>
      </c>
      <c r="F334" s="47" t="s">
        <v>197</v>
      </c>
      <c r="G334" s="48"/>
      <c r="H334" s="49" t="s">
        <v>113</v>
      </c>
      <c r="I334" s="19"/>
      <c r="J334" s="19"/>
      <c r="K334" s="19"/>
      <c r="L334" s="19"/>
      <c r="M334" s="19"/>
      <c r="N334" s="19"/>
      <c r="O334" s="19">
        <f t="shared" ref="O334:O338" si="866">O335</f>
        <v>0</v>
      </c>
      <c r="P334" s="19">
        <f t="shared" ref="P334:P338" si="867">P335</f>
        <v>0</v>
      </c>
      <c r="Q334" s="19">
        <f t="shared" ref="Q334:Q338" si="868">Q335</f>
        <v>0</v>
      </c>
      <c r="R334" s="19">
        <f t="shared" ref="R334:R338" si="869">R335</f>
        <v>0</v>
      </c>
      <c r="S334" s="19"/>
      <c r="T334" s="19">
        <f t="shared" si="840"/>
        <v>0</v>
      </c>
      <c r="U334" s="19"/>
      <c r="V334" s="19"/>
      <c r="W334" s="19"/>
      <c r="X334" s="19"/>
      <c r="Y334" s="19"/>
      <c r="Z334" s="19"/>
      <c r="AA334" s="19"/>
      <c r="AB334" s="19"/>
      <c r="AC334" s="19"/>
      <c r="AD334" s="19"/>
      <c r="AE334" s="19"/>
      <c r="AF334" s="50">
        <f t="shared" ref="AF334:AF338" si="870">AF335</f>
        <v>1411.92047</v>
      </c>
      <c r="AG334" s="50">
        <f t="shared" ref="AG334:AG338" si="871">AG335</f>
        <v>0</v>
      </c>
      <c r="AH334" s="50">
        <f t="shared" ref="AH334:AH338" si="872">AH335</f>
        <v>1199.67047</v>
      </c>
      <c r="AI334" s="50">
        <f t="shared" ref="AI334:AI338" si="873">AI335</f>
        <v>0</v>
      </c>
      <c r="AJ334" s="50">
        <f t="shared" ref="AJ334:AJ338" si="874">AJ335</f>
        <v>0</v>
      </c>
      <c r="AK334" s="50">
        <f t="shared" ref="AK334:AK338" si="875">AK335</f>
        <v>0</v>
      </c>
      <c r="AL334" s="50">
        <f t="shared" ref="AL334:AL338" si="876">AL335</f>
        <v>1411.92047</v>
      </c>
      <c r="AM334" s="50">
        <f t="shared" ref="AM334:AM338" si="877">AM335</f>
        <v>1199.67047</v>
      </c>
      <c r="AN334" s="50">
        <f t="shared" ref="AN334:AN338" si="878">AN335</f>
        <v>0</v>
      </c>
      <c r="AO334" s="15">
        <f t="shared" ref="AO334:AO338" si="879">AO335</f>
        <v>1411.92047</v>
      </c>
      <c r="AP334" s="51">
        <f t="shared" ref="AP334:AP338" si="880">AP335</f>
        <v>1415</v>
      </c>
      <c r="AQ334" s="51">
        <f t="shared" ref="AQ334:AQ338" si="881">AQ335</f>
        <v>0</v>
      </c>
      <c r="AR334" s="51">
        <f t="shared" ref="AR334:AR338" si="882">AR335</f>
        <v>0</v>
      </c>
      <c r="AS334" s="51">
        <f t="shared" ref="AS334:AS338" si="883">AS335</f>
        <v>0</v>
      </c>
      <c r="AT334" s="51">
        <f t="shared" ref="AT334:AT338" si="884">AT335</f>
        <v>0</v>
      </c>
      <c r="AU334" s="51">
        <f t="shared" si="751"/>
        <v>1415</v>
      </c>
      <c r="AV334" s="51">
        <f t="shared" si="752"/>
        <v>-1415</v>
      </c>
      <c r="AW334" s="51"/>
      <c r="AX334" s="51"/>
      <c r="AY334" s="51"/>
      <c r="AZ334" s="51"/>
      <c r="BA334" s="52">
        <f t="shared" si="756"/>
        <v>100</v>
      </c>
      <c r="BB334" s="25"/>
    </row>
    <row r="335" ht="47.25">
      <c r="B335" s="47" t="s">
        <v>243</v>
      </c>
      <c r="C335" s="47" t="s">
        <v>107</v>
      </c>
      <c r="D335" s="47" t="s">
        <v>46</v>
      </c>
      <c r="E335" s="48" t="str">
        <f t="shared" si="748"/>
        <v>0801</v>
      </c>
      <c r="F335" s="47" t="s">
        <v>198</v>
      </c>
      <c r="G335" s="48"/>
      <c r="H335" s="49" t="s">
        <v>199</v>
      </c>
      <c r="I335" s="19"/>
      <c r="J335" s="19"/>
      <c r="K335" s="19"/>
      <c r="L335" s="19"/>
      <c r="M335" s="19"/>
      <c r="N335" s="19"/>
      <c r="O335" s="19">
        <f t="shared" si="866"/>
        <v>0</v>
      </c>
      <c r="P335" s="19">
        <f t="shared" si="867"/>
        <v>0</v>
      </c>
      <c r="Q335" s="19">
        <f t="shared" si="868"/>
        <v>0</v>
      </c>
      <c r="R335" s="19">
        <f t="shared" si="869"/>
        <v>0</v>
      </c>
      <c r="S335" s="19"/>
      <c r="T335" s="19">
        <f t="shared" si="840"/>
        <v>0</v>
      </c>
      <c r="U335" s="19"/>
      <c r="V335" s="19"/>
      <c r="W335" s="19"/>
      <c r="X335" s="19"/>
      <c r="Y335" s="19"/>
      <c r="Z335" s="19"/>
      <c r="AA335" s="19"/>
      <c r="AB335" s="19"/>
      <c r="AC335" s="19"/>
      <c r="AD335" s="19"/>
      <c r="AE335" s="19"/>
      <c r="AF335" s="50">
        <f t="shared" si="870"/>
        <v>1411.92047</v>
      </c>
      <c r="AG335" s="50">
        <f t="shared" si="871"/>
        <v>0</v>
      </c>
      <c r="AH335" s="50">
        <f t="shared" si="872"/>
        <v>1199.67047</v>
      </c>
      <c r="AI335" s="50">
        <f t="shared" si="873"/>
        <v>0</v>
      </c>
      <c r="AJ335" s="50">
        <f t="shared" si="874"/>
        <v>0</v>
      </c>
      <c r="AK335" s="50">
        <f t="shared" si="875"/>
        <v>0</v>
      </c>
      <c r="AL335" s="50">
        <f t="shared" si="876"/>
        <v>1411.92047</v>
      </c>
      <c r="AM335" s="50">
        <f t="shared" si="877"/>
        <v>1199.67047</v>
      </c>
      <c r="AN335" s="50">
        <f t="shared" si="878"/>
        <v>0</v>
      </c>
      <c r="AO335" s="51">
        <f t="shared" si="879"/>
        <v>1411.92047</v>
      </c>
      <c r="AP335" s="51">
        <f t="shared" si="880"/>
        <v>1415</v>
      </c>
      <c r="AQ335" s="51">
        <f t="shared" si="881"/>
        <v>0</v>
      </c>
      <c r="AR335" s="51">
        <f t="shared" si="882"/>
        <v>0</v>
      </c>
      <c r="AS335" s="51">
        <f t="shared" si="883"/>
        <v>0</v>
      </c>
      <c r="AT335" s="51">
        <f t="shared" si="884"/>
        <v>0</v>
      </c>
      <c r="AU335" s="51">
        <f t="shared" si="751"/>
        <v>1415</v>
      </c>
      <c r="AV335" s="51">
        <f t="shared" si="752"/>
        <v>-1415</v>
      </c>
      <c r="AW335" s="51"/>
      <c r="AX335" s="51"/>
      <c r="AY335" s="51"/>
      <c r="AZ335" s="51"/>
      <c r="BA335" s="52">
        <f t="shared" si="756"/>
        <v>100</v>
      </c>
      <c r="BB335" s="25"/>
    </row>
    <row r="336" ht="31.5">
      <c r="B336" s="47" t="s">
        <v>243</v>
      </c>
      <c r="C336" s="47" t="s">
        <v>107</v>
      </c>
      <c r="D336" s="47" t="s">
        <v>46</v>
      </c>
      <c r="E336" s="48" t="str">
        <f t="shared" si="748"/>
        <v>0801</v>
      </c>
      <c r="F336" s="17" t="s">
        <v>309</v>
      </c>
      <c r="G336" s="47"/>
      <c r="H336" s="57" t="s">
        <v>310</v>
      </c>
      <c r="I336" s="19"/>
      <c r="J336" s="19"/>
      <c r="K336" s="19"/>
      <c r="L336" s="19"/>
      <c r="M336" s="19"/>
      <c r="N336" s="19"/>
      <c r="O336" s="19">
        <f t="shared" si="866"/>
        <v>0</v>
      </c>
      <c r="P336" s="19">
        <f t="shared" si="867"/>
        <v>0</v>
      </c>
      <c r="Q336" s="19">
        <f t="shared" si="868"/>
        <v>0</v>
      </c>
      <c r="R336" s="19">
        <f t="shared" si="869"/>
        <v>0</v>
      </c>
      <c r="S336" s="19"/>
      <c r="T336" s="19">
        <f t="shared" si="840"/>
        <v>0</v>
      </c>
      <c r="U336" s="19"/>
      <c r="V336" s="19"/>
      <c r="W336" s="19"/>
      <c r="X336" s="19"/>
      <c r="Y336" s="19"/>
      <c r="Z336" s="19"/>
      <c r="AA336" s="19"/>
      <c r="AB336" s="19"/>
      <c r="AC336" s="19"/>
      <c r="AD336" s="19"/>
      <c r="AE336" s="19"/>
      <c r="AF336" s="50">
        <f t="shared" si="870"/>
        <v>1411.92047</v>
      </c>
      <c r="AG336" s="50">
        <f t="shared" si="871"/>
        <v>0</v>
      </c>
      <c r="AH336" s="50">
        <f t="shared" si="872"/>
        <v>1199.67047</v>
      </c>
      <c r="AI336" s="50">
        <f t="shared" si="873"/>
        <v>0</v>
      </c>
      <c r="AJ336" s="50">
        <f t="shared" si="874"/>
        <v>0</v>
      </c>
      <c r="AK336" s="50">
        <f t="shared" si="875"/>
        <v>0</v>
      </c>
      <c r="AL336" s="50">
        <f t="shared" si="876"/>
        <v>1411.92047</v>
      </c>
      <c r="AM336" s="50">
        <f t="shared" si="877"/>
        <v>1199.67047</v>
      </c>
      <c r="AN336" s="50">
        <f t="shared" si="878"/>
        <v>0</v>
      </c>
      <c r="AO336" s="15">
        <f t="shared" si="879"/>
        <v>1411.92047</v>
      </c>
      <c r="AP336" s="51">
        <f t="shared" si="880"/>
        <v>1415</v>
      </c>
      <c r="AQ336" s="51">
        <f t="shared" si="881"/>
        <v>0</v>
      </c>
      <c r="AR336" s="51">
        <f t="shared" si="882"/>
        <v>0</v>
      </c>
      <c r="AS336" s="51">
        <f t="shared" si="883"/>
        <v>0</v>
      </c>
      <c r="AT336" s="51">
        <f t="shared" si="884"/>
        <v>0</v>
      </c>
      <c r="AU336" s="51">
        <f t="shared" si="751"/>
        <v>1415</v>
      </c>
      <c r="AV336" s="51">
        <f t="shared" si="752"/>
        <v>-1415</v>
      </c>
      <c r="AW336" s="51"/>
      <c r="AX336" s="51"/>
      <c r="AY336" s="51"/>
      <c r="AZ336" s="51"/>
      <c r="BA336" s="52">
        <f t="shared" si="756"/>
        <v>100</v>
      </c>
      <c r="BB336" s="25"/>
    </row>
    <row r="337" ht="31.5">
      <c r="B337" s="47" t="s">
        <v>243</v>
      </c>
      <c r="C337" s="47" t="s">
        <v>107</v>
      </c>
      <c r="D337" s="47" t="s">
        <v>46</v>
      </c>
      <c r="E337" s="48" t="str">
        <f t="shared" si="748"/>
        <v>0801</v>
      </c>
      <c r="F337" s="17" t="s">
        <v>309</v>
      </c>
      <c r="G337" s="47" t="s">
        <v>154</v>
      </c>
      <c r="H337" s="49" t="s">
        <v>155</v>
      </c>
      <c r="I337" s="19"/>
      <c r="J337" s="19"/>
      <c r="K337" s="19"/>
      <c r="L337" s="19"/>
      <c r="M337" s="19"/>
      <c r="N337" s="19"/>
      <c r="O337" s="19">
        <v>0</v>
      </c>
      <c r="P337" s="19">
        <v>0</v>
      </c>
      <c r="Q337" s="19">
        <v>0</v>
      </c>
      <c r="R337" s="19">
        <v>0</v>
      </c>
      <c r="S337" s="19"/>
      <c r="T337" s="19">
        <f t="shared" si="840"/>
        <v>0</v>
      </c>
      <c r="U337" s="19"/>
      <c r="V337" s="19"/>
      <c r="W337" s="19"/>
      <c r="X337" s="19"/>
      <c r="Y337" s="19"/>
      <c r="Z337" s="19"/>
      <c r="AA337" s="19"/>
      <c r="AB337" s="19"/>
      <c r="AC337" s="19"/>
      <c r="AD337" s="19"/>
      <c r="AE337" s="19"/>
      <c r="AF337" s="50">
        <v>1411.92047</v>
      </c>
      <c r="AG337" s="65"/>
      <c r="AH337" s="50">
        <v>1199.67047</v>
      </c>
      <c r="AI337" s="50"/>
      <c r="AJ337" s="50">
        <v>0</v>
      </c>
      <c r="AK337" s="50">
        <v>0</v>
      </c>
      <c r="AL337" s="50">
        <v>1411.92047</v>
      </c>
      <c r="AM337" s="50">
        <v>1199.67047</v>
      </c>
      <c r="AN337" s="50">
        <v>0</v>
      </c>
      <c r="AO337" s="51">
        <v>1411.92047</v>
      </c>
      <c r="AP337" s="51">
        <v>1415</v>
      </c>
      <c r="AQ337" s="51">
        <v>0</v>
      </c>
      <c r="AR337" s="51">
        <v>0</v>
      </c>
      <c r="AS337" s="51">
        <v>0</v>
      </c>
      <c r="AT337" s="51">
        <v>0</v>
      </c>
      <c r="AU337" s="51">
        <f t="shared" si="751"/>
        <v>1415</v>
      </c>
      <c r="AV337" s="51">
        <f t="shared" si="752"/>
        <v>-1415</v>
      </c>
      <c r="AW337" s="51"/>
      <c r="AX337" s="51"/>
      <c r="AY337" s="51"/>
      <c r="AZ337" s="51"/>
      <c r="BA337" s="52">
        <f t="shared" si="756"/>
        <v>100</v>
      </c>
      <c r="BB337" s="25"/>
    </row>
    <row r="338">
      <c r="B338" s="47" t="s">
        <v>243</v>
      </c>
      <c r="C338" s="47" t="s">
        <v>107</v>
      </c>
      <c r="D338" s="47" t="s">
        <v>46</v>
      </c>
      <c r="E338" s="48" t="str">
        <f t="shared" si="748"/>
        <v>0801</v>
      </c>
      <c r="F338" s="47" t="s">
        <v>270</v>
      </c>
      <c r="G338" s="47"/>
      <c r="H338" s="49" t="s">
        <v>53</v>
      </c>
      <c r="I338" s="19">
        <f>I339</f>
        <v>2693</v>
      </c>
      <c r="J338" s="19">
        <f>J339</f>
        <v>2693</v>
      </c>
      <c r="K338" s="19">
        <f>K339</f>
        <v>2693</v>
      </c>
      <c r="L338" s="19">
        <f>L339</f>
        <v>0</v>
      </c>
      <c r="M338" s="19">
        <f>M339</f>
        <v>0</v>
      </c>
      <c r="N338" s="19">
        <f>N339</f>
        <v>0</v>
      </c>
      <c r="O338" s="19">
        <f t="shared" si="866"/>
        <v>0</v>
      </c>
      <c r="P338" s="19">
        <f t="shared" si="867"/>
        <v>0</v>
      </c>
      <c r="Q338" s="19">
        <f t="shared" si="868"/>
        <v>0</v>
      </c>
      <c r="R338" s="19">
        <f t="shared" si="869"/>
        <v>0</v>
      </c>
      <c r="S338" s="19">
        <f>S339</f>
        <v>190</v>
      </c>
      <c r="T338" s="19">
        <f t="shared" si="840"/>
        <v>2883</v>
      </c>
      <c r="U338" s="19">
        <f t="shared" si="749"/>
        <v>2693</v>
      </c>
      <c r="V338" s="19">
        <f t="shared" si="750"/>
        <v>2693</v>
      </c>
      <c r="W338" s="19">
        <f>W339</f>
        <v>0</v>
      </c>
      <c r="X338" s="19">
        <f>X339</f>
        <v>0</v>
      </c>
      <c r="Y338" s="19">
        <f>Y339</f>
        <v>0</v>
      </c>
      <c r="Z338" s="19">
        <f>Z339</f>
        <v>190</v>
      </c>
      <c r="AA338" s="19">
        <f>AA339</f>
        <v>190</v>
      </c>
      <c r="AB338" s="19">
        <f>AB339</f>
        <v>0</v>
      </c>
      <c r="AC338" s="19">
        <f>AC339</f>
        <v>190</v>
      </c>
      <c r="AD338" s="19">
        <f>AD339</f>
        <v>0</v>
      </c>
      <c r="AE338" s="19">
        <f>AE339</f>
        <v>0</v>
      </c>
      <c r="AF338" s="50">
        <f t="shared" si="870"/>
        <v>6383</v>
      </c>
      <c r="AG338" s="50">
        <f t="shared" si="871"/>
        <v>0</v>
      </c>
      <c r="AH338" s="50">
        <f t="shared" si="872"/>
        <v>0</v>
      </c>
      <c r="AI338" s="50">
        <f t="shared" si="873"/>
        <v>0</v>
      </c>
      <c r="AJ338" s="50">
        <f t="shared" si="874"/>
        <v>0</v>
      </c>
      <c r="AK338" s="50">
        <f t="shared" si="875"/>
        <v>0</v>
      </c>
      <c r="AL338" s="50">
        <f t="shared" si="876"/>
        <v>6383</v>
      </c>
      <c r="AM338" s="50">
        <f t="shared" si="877"/>
        <v>0</v>
      </c>
      <c r="AN338" s="50">
        <f t="shared" si="878"/>
        <v>0</v>
      </c>
      <c r="AO338" s="15">
        <f t="shared" si="879"/>
        <v>4450</v>
      </c>
      <c r="AP338" s="51">
        <f t="shared" si="880"/>
        <v>6383</v>
      </c>
      <c r="AQ338" s="51">
        <f t="shared" si="881"/>
        <v>0</v>
      </c>
      <c r="AR338" s="51">
        <f t="shared" si="882"/>
        <v>0</v>
      </c>
      <c r="AS338" s="51">
        <f t="shared" si="883"/>
        <v>0</v>
      </c>
      <c r="AT338" s="51">
        <f t="shared" si="884"/>
        <v>0</v>
      </c>
      <c r="AU338" s="51">
        <f t="shared" si="751"/>
        <v>6383</v>
      </c>
      <c r="AV338" s="51">
        <f t="shared" si="752"/>
        <v>-3500</v>
      </c>
      <c r="AW338" s="51">
        <f t="shared" si="753"/>
        <v>3073</v>
      </c>
      <c r="AX338" s="51">
        <f t="shared" si="754"/>
        <v>2883</v>
      </c>
      <c r="AY338" s="51">
        <f t="shared" si="755"/>
        <v>2883</v>
      </c>
      <c r="AZ338" s="51">
        <f>AZ339</f>
        <v>0</v>
      </c>
      <c r="BA338" s="52">
        <f t="shared" si="756"/>
        <v>100</v>
      </c>
      <c r="BB338" s="25"/>
    </row>
    <row r="339" ht="47.25">
      <c r="B339" s="47" t="s">
        <v>243</v>
      </c>
      <c r="C339" s="47" t="s">
        <v>107</v>
      </c>
      <c r="D339" s="47" t="s">
        <v>46</v>
      </c>
      <c r="E339" s="48" t="str">
        <f t="shared" si="748"/>
        <v>0801</v>
      </c>
      <c r="F339" s="47" t="s">
        <v>271</v>
      </c>
      <c r="G339" s="47"/>
      <c r="H339" s="49" t="s">
        <v>272</v>
      </c>
      <c r="I339" s="19">
        <f>I340+I343</f>
        <v>2693</v>
      </c>
      <c r="J339" s="19">
        <f>J340+J343</f>
        <v>2693</v>
      </c>
      <c r="K339" s="19">
        <f>K340+K343</f>
        <v>2693</v>
      </c>
      <c r="L339" s="19">
        <f>L340+L343</f>
        <v>0</v>
      </c>
      <c r="M339" s="19">
        <f>M340+M343</f>
        <v>0</v>
      </c>
      <c r="N339" s="19">
        <f>N340+N343</f>
        <v>0</v>
      </c>
      <c r="O339" s="19">
        <f>O340+O343</f>
        <v>0</v>
      </c>
      <c r="P339" s="19">
        <f>P340+P343</f>
        <v>0</v>
      </c>
      <c r="Q339" s="19">
        <f>Q340+Q343</f>
        <v>0</v>
      </c>
      <c r="R339" s="19">
        <f>R340+R343</f>
        <v>0</v>
      </c>
      <c r="S339" s="19">
        <f>S340+S343</f>
        <v>190</v>
      </c>
      <c r="T339" s="19">
        <f t="shared" si="840"/>
        <v>2883</v>
      </c>
      <c r="U339" s="19">
        <f t="shared" si="749"/>
        <v>2693</v>
      </c>
      <c r="V339" s="19">
        <f t="shared" si="750"/>
        <v>2693</v>
      </c>
      <c r="W339" s="19">
        <f>W340+W343</f>
        <v>0</v>
      </c>
      <c r="X339" s="19">
        <f>X340+X343</f>
        <v>0</v>
      </c>
      <c r="Y339" s="19">
        <f>Y340+Y343</f>
        <v>0</v>
      </c>
      <c r="Z339" s="19">
        <f>Z340+Z343</f>
        <v>190</v>
      </c>
      <c r="AA339" s="19">
        <f>AA340+AA343</f>
        <v>190</v>
      </c>
      <c r="AB339" s="19">
        <f>AB340+AB343</f>
        <v>0</v>
      </c>
      <c r="AC339" s="19">
        <f>AC340+AC343</f>
        <v>190</v>
      </c>
      <c r="AD339" s="19">
        <f>AD340+AD343</f>
        <v>0</v>
      </c>
      <c r="AE339" s="19">
        <f>AE340+AE343</f>
        <v>0</v>
      </c>
      <c r="AF339" s="50">
        <f>AF340+AF343</f>
        <v>6383</v>
      </c>
      <c r="AG339" s="50">
        <f>AG340+AG343</f>
        <v>0</v>
      </c>
      <c r="AH339" s="50">
        <f>AH340+AH343</f>
        <v>0</v>
      </c>
      <c r="AI339" s="50">
        <f>AI340+AI343</f>
        <v>0</v>
      </c>
      <c r="AJ339" s="50">
        <f>AJ340+AJ343</f>
        <v>0</v>
      </c>
      <c r="AK339" s="50">
        <f>AK340+AK343</f>
        <v>0</v>
      </c>
      <c r="AL339" s="50">
        <f>AL340+AL343</f>
        <v>6383</v>
      </c>
      <c r="AM339" s="50">
        <f>AM340+AM343</f>
        <v>0</v>
      </c>
      <c r="AN339" s="50">
        <f>AN340+AN343</f>
        <v>0</v>
      </c>
      <c r="AO339" s="51">
        <f>AO340+AO343</f>
        <v>4450</v>
      </c>
      <c r="AP339" s="51">
        <f>AP340+AP343</f>
        <v>6383</v>
      </c>
      <c r="AQ339" s="51">
        <f>AQ340+AQ343</f>
        <v>0</v>
      </c>
      <c r="AR339" s="51">
        <f>AR340+AR343</f>
        <v>0</v>
      </c>
      <c r="AS339" s="51">
        <f>AS340+AS343</f>
        <v>0</v>
      </c>
      <c r="AT339" s="51">
        <f>AT340+AT343</f>
        <v>0</v>
      </c>
      <c r="AU339" s="51">
        <f t="shared" si="751"/>
        <v>6383</v>
      </c>
      <c r="AV339" s="51">
        <f t="shared" si="752"/>
        <v>-3500</v>
      </c>
      <c r="AW339" s="51">
        <f t="shared" si="753"/>
        <v>3073</v>
      </c>
      <c r="AX339" s="51">
        <f t="shared" si="754"/>
        <v>2883</v>
      </c>
      <c r="AY339" s="51">
        <f t="shared" si="755"/>
        <v>2883</v>
      </c>
      <c r="AZ339" s="51">
        <f>AZ340+AZ343</f>
        <v>0</v>
      </c>
      <c r="BA339" s="52">
        <f t="shared" si="756"/>
        <v>100</v>
      </c>
      <c r="BB339" s="25"/>
    </row>
    <row r="340" ht="31.5">
      <c r="B340" s="47" t="s">
        <v>243</v>
      </c>
      <c r="C340" s="47" t="s">
        <v>107</v>
      </c>
      <c r="D340" s="47" t="s">
        <v>46</v>
      </c>
      <c r="E340" s="48" t="str">
        <f t="shared" si="748"/>
        <v>0801</v>
      </c>
      <c r="F340" s="47" t="s">
        <v>273</v>
      </c>
      <c r="G340" s="47"/>
      <c r="H340" s="49" t="s">
        <v>274</v>
      </c>
      <c r="I340" s="19">
        <f>I341+I342</f>
        <v>2133</v>
      </c>
      <c r="J340" s="19">
        <f>J341+J342</f>
        <v>2133</v>
      </c>
      <c r="K340" s="19">
        <f>K341+K342</f>
        <v>2133</v>
      </c>
      <c r="L340" s="19">
        <f>L341+L342</f>
        <v>0</v>
      </c>
      <c r="M340" s="19">
        <f>M341+M342</f>
        <v>0</v>
      </c>
      <c r="N340" s="19">
        <f>N341+N342</f>
        <v>0</v>
      </c>
      <c r="O340" s="19">
        <f>O341+O342</f>
        <v>0</v>
      </c>
      <c r="P340" s="19">
        <f>P341+P342</f>
        <v>0</v>
      </c>
      <c r="Q340" s="19">
        <f>Q341+Q342</f>
        <v>0</v>
      </c>
      <c r="R340" s="19">
        <f>R341+R342</f>
        <v>0</v>
      </c>
      <c r="S340" s="19">
        <f>S341+S342</f>
        <v>0</v>
      </c>
      <c r="T340" s="19">
        <f t="shared" si="840"/>
        <v>2133</v>
      </c>
      <c r="U340" s="19">
        <f t="shared" si="749"/>
        <v>2133</v>
      </c>
      <c r="V340" s="19">
        <f t="shared" si="750"/>
        <v>2133</v>
      </c>
      <c r="W340" s="19">
        <f>W341+W342</f>
        <v>0</v>
      </c>
      <c r="X340" s="19">
        <f>X341+X342</f>
        <v>0</v>
      </c>
      <c r="Y340" s="19">
        <f>Y341+Y342</f>
        <v>0</v>
      </c>
      <c r="Z340" s="19">
        <f>Z341+Z342</f>
        <v>0</v>
      </c>
      <c r="AA340" s="19">
        <f>AA341+AA342</f>
        <v>0</v>
      </c>
      <c r="AB340" s="19">
        <f>AB341+AB342</f>
        <v>0</v>
      </c>
      <c r="AC340" s="19">
        <f>AC341+AC342</f>
        <v>0</v>
      </c>
      <c r="AD340" s="19">
        <f>AD341+AD342</f>
        <v>0</v>
      </c>
      <c r="AE340" s="19">
        <f>AE341+AE342</f>
        <v>0</v>
      </c>
      <c r="AF340" s="50">
        <f>AF341+AF342</f>
        <v>5633</v>
      </c>
      <c r="AG340" s="50">
        <f>AG341+AG342</f>
        <v>0</v>
      </c>
      <c r="AH340" s="50">
        <f>AH341+AH342</f>
        <v>0</v>
      </c>
      <c r="AI340" s="50">
        <f>AI341+AI342</f>
        <v>0</v>
      </c>
      <c r="AJ340" s="50">
        <f>AJ341+AJ342</f>
        <v>0</v>
      </c>
      <c r="AK340" s="50">
        <f>AK341+AK342</f>
        <v>0</v>
      </c>
      <c r="AL340" s="50">
        <f>AL341+AL342</f>
        <v>5633</v>
      </c>
      <c r="AM340" s="50">
        <f>AM341+AM342</f>
        <v>0</v>
      </c>
      <c r="AN340" s="50">
        <f>AN341+AN342</f>
        <v>0</v>
      </c>
      <c r="AO340" s="15">
        <f>AO341+AO342</f>
        <v>4450</v>
      </c>
      <c r="AP340" s="51">
        <f>AP341+AP342</f>
        <v>5633</v>
      </c>
      <c r="AQ340" s="51">
        <f>AQ341+AQ342</f>
        <v>0</v>
      </c>
      <c r="AR340" s="51">
        <f>AR341+AR342</f>
        <v>0</v>
      </c>
      <c r="AS340" s="51">
        <f>AS341+AS342</f>
        <v>0</v>
      </c>
      <c r="AT340" s="51">
        <f>AT341+AT342</f>
        <v>0</v>
      </c>
      <c r="AU340" s="51">
        <f t="shared" si="751"/>
        <v>5633</v>
      </c>
      <c r="AV340" s="51">
        <f t="shared" si="752"/>
        <v>-3500</v>
      </c>
      <c r="AW340" s="51">
        <f t="shared" si="753"/>
        <v>2133</v>
      </c>
      <c r="AX340" s="51">
        <f t="shared" si="754"/>
        <v>2133</v>
      </c>
      <c r="AY340" s="51">
        <f t="shared" si="755"/>
        <v>2133</v>
      </c>
      <c r="AZ340" s="51">
        <f>AZ341+AZ342</f>
        <v>0</v>
      </c>
      <c r="BA340" s="52">
        <f t="shared" si="756"/>
        <v>100</v>
      </c>
      <c r="BB340" s="25"/>
    </row>
    <row r="341" ht="31.5">
      <c r="B341" s="47" t="s">
        <v>243</v>
      </c>
      <c r="C341" s="47" t="s">
        <v>107</v>
      </c>
      <c r="D341" s="47" t="s">
        <v>46</v>
      </c>
      <c r="E341" s="48" t="str">
        <f t="shared" si="748"/>
        <v>0801</v>
      </c>
      <c r="F341" s="47" t="s">
        <v>273</v>
      </c>
      <c r="G341" s="47" t="s">
        <v>58</v>
      </c>
      <c r="H341" s="49" t="s">
        <v>59</v>
      </c>
      <c r="I341" s="19">
        <v>250</v>
      </c>
      <c r="J341" s="19">
        <v>250</v>
      </c>
      <c r="K341" s="19">
        <v>250</v>
      </c>
      <c r="L341" s="19"/>
      <c r="M341" s="19"/>
      <c r="N341" s="19"/>
      <c r="O341" s="19">
        <v>0</v>
      </c>
      <c r="P341" s="19">
        <v>0</v>
      </c>
      <c r="Q341" s="19">
        <v>0</v>
      </c>
      <c r="R341" s="19">
        <v>0</v>
      </c>
      <c r="S341" s="19"/>
      <c r="T341" s="19">
        <f t="shared" si="840"/>
        <v>250</v>
      </c>
      <c r="U341" s="19">
        <f t="shared" si="749"/>
        <v>250</v>
      </c>
      <c r="V341" s="19">
        <f t="shared" si="750"/>
        <v>250</v>
      </c>
      <c r="W341" s="19"/>
      <c r="X341" s="19"/>
      <c r="Y341" s="19"/>
      <c r="Z341" s="19"/>
      <c r="AA341" s="19"/>
      <c r="AB341" s="19"/>
      <c r="AC341" s="19"/>
      <c r="AD341" s="19"/>
      <c r="AE341" s="19"/>
      <c r="AF341" s="50">
        <v>250</v>
      </c>
      <c r="AG341" s="50"/>
      <c r="AH341" s="50">
        <v>0</v>
      </c>
      <c r="AI341" s="50">
        <v>0</v>
      </c>
      <c r="AJ341" s="50">
        <v>0</v>
      </c>
      <c r="AK341" s="50">
        <v>0</v>
      </c>
      <c r="AL341" s="50">
        <v>250</v>
      </c>
      <c r="AM341" s="50">
        <v>0</v>
      </c>
      <c r="AN341" s="50">
        <v>0</v>
      </c>
      <c r="AO341" s="51">
        <v>250</v>
      </c>
      <c r="AP341" s="51">
        <v>250</v>
      </c>
      <c r="AQ341" s="51">
        <v>0</v>
      </c>
      <c r="AR341" s="51">
        <v>0</v>
      </c>
      <c r="AS341" s="51">
        <v>0</v>
      </c>
      <c r="AT341" s="51">
        <v>0</v>
      </c>
      <c r="AU341" s="51">
        <f t="shared" si="751"/>
        <v>250</v>
      </c>
      <c r="AV341" s="51">
        <f t="shared" si="752"/>
        <v>0</v>
      </c>
      <c r="AW341" s="51">
        <f t="shared" si="753"/>
        <v>250</v>
      </c>
      <c r="AX341" s="51">
        <f t="shared" si="754"/>
        <v>250</v>
      </c>
      <c r="AY341" s="51">
        <f t="shared" si="755"/>
        <v>250</v>
      </c>
      <c r="AZ341" s="51"/>
      <c r="BA341" s="52">
        <f t="shared" si="756"/>
        <v>100</v>
      </c>
      <c r="BB341" s="53"/>
    </row>
    <row r="342" ht="31.5">
      <c r="B342" s="47" t="s">
        <v>243</v>
      </c>
      <c r="C342" s="47" t="s">
        <v>107</v>
      </c>
      <c r="D342" s="47" t="s">
        <v>46</v>
      </c>
      <c r="E342" s="48" t="str">
        <f t="shared" si="748"/>
        <v>0801</v>
      </c>
      <c r="F342" s="47" t="s">
        <v>273</v>
      </c>
      <c r="G342" s="47" t="s">
        <v>154</v>
      </c>
      <c r="H342" s="49" t="s">
        <v>155</v>
      </c>
      <c r="I342" s="19">
        <v>1883</v>
      </c>
      <c r="J342" s="19">
        <v>1883</v>
      </c>
      <c r="K342" s="19">
        <v>1883</v>
      </c>
      <c r="L342" s="19"/>
      <c r="M342" s="19"/>
      <c r="N342" s="19"/>
      <c r="O342" s="19">
        <v>0</v>
      </c>
      <c r="P342" s="19">
        <v>0</v>
      </c>
      <c r="Q342" s="19">
        <v>0</v>
      </c>
      <c r="R342" s="19">
        <v>0</v>
      </c>
      <c r="S342" s="19"/>
      <c r="T342" s="19">
        <f t="shared" si="840"/>
        <v>1883</v>
      </c>
      <c r="U342" s="19">
        <f t="shared" si="749"/>
        <v>1883</v>
      </c>
      <c r="V342" s="19">
        <f t="shared" si="750"/>
        <v>1883</v>
      </c>
      <c r="W342" s="19"/>
      <c r="X342" s="19"/>
      <c r="Y342" s="19"/>
      <c r="Z342" s="19"/>
      <c r="AA342" s="19"/>
      <c r="AB342" s="19"/>
      <c r="AC342" s="19"/>
      <c r="AD342" s="19"/>
      <c r="AE342" s="19"/>
      <c r="AF342" s="50">
        <v>5383</v>
      </c>
      <c r="AG342" s="50"/>
      <c r="AH342" s="50">
        <v>0</v>
      </c>
      <c r="AI342" s="50">
        <v>0</v>
      </c>
      <c r="AJ342" s="50">
        <v>0</v>
      </c>
      <c r="AK342" s="50">
        <v>0</v>
      </c>
      <c r="AL342" s="50">
        <v>5383</v>
      </c>
      <c r="AM342" s="50">
        <v>0</v>
      </c>
      <c r="AN342" s="50">
        <v>0</v>
      </c>
      <c r="AO342" s="15">
        <v>4200</v>
      </c>
      <c r="AP342" s="51">
        <v>5383</v>
      </c>
      <c r="AQ342" s="51">
        <v>0</v>
      </c>
      <c r="AR342" s="51">
        <v>0</v>
      </c>
      <c r="AS342" s="51">
        <v>0</v>
      </c>
      <c r="AT342" s="51">
        <v>0</v>
      </c>
      <c r="AU342" s="51">
        <f t="shared" si="751"/>
        <v>5383</v>
      </c>
      <c r="AV342" s="51">
        <f t="shared" si="752"/>
        <v>-3500</v>
      </c>
      <c r="AW342" s="51">
        <f t="shared" si="753"/>
        <v>1883</v>
      </c>
      <c r="AX342" s="51">
        <f t="shared" si="754"/>
        <v>1883</v>
      </c>
      <c r="AY342" s="51">
        <f t="shared" si="755"/>
        <v>1883</v>
      </c>
      <c r="AZ342" s="51"/>
      <c r="BA342" s="52">
        <f t="shared" si="756"/>
        <v>100</v>
      </c>
      <c r="BB342" s="53"/>
    </row>
    <row r="343" ht="63">
      <c r="B343" s="47" t="s">
        <v>243</v>
      </c>
      <c r="C343" s="47" t="s">
        <v>107</v>
      </c>
      <c r="D343" s="47" t="s">
        <v>46</v>
      </c>
      <c r="E343" s="48" t="str">
        <f t="shared" si="748"/>
        <v>0801</v>
      </c>
      <c r="F343" s="47" t="s">
        <v>275</v>
      </c>
      <c r="G343" s="47"/>
      <c r="H343" s="49" t="s">
        <v>276</v>
      </c>
      <c r="I343" s="19">
        <f>I344</f>
        <v>560</v>
      </c>
      <c r="J343" s="19">
        <f>J344</f>
        <v>560</v>
      </c>
      <c r="K343" s="19">
        <f>K344</f>
        <v>560</v>
      </c>
      <c r="L343" s="19">
        <f>L344</f>
        <v>0</v>
      </c>
      <c r="M343" s="19">
        <f>M344</f>
        <v>0</v>
      </c>
      <c r="N343" s="19">
        <f>N344</f>
        <v>0</v>
      </c>
      <c r="O343" s="19">
        <f>O344</f>
        <v>0</v>
      </c>
      <c r="P343" s="19">
        <f>P344</f>
        <v>0</v>
      </c>
      <c r="Q343" s="19">
        <f>Q344</f>
        <v>0</v>
      </c>
      <c r="R343" s="19">
        <f>R344</f>
        <v>0</v>
      </c>
      <c r="S343" s="19">
        <f>S344</f>
        <v>190</v>
      </c>
      <c r="T343" s="19">
        <f t="shared" si="840"/>
        <v>750</v>
      </c>
      <c r="U343" s="19">
        <f t="shared" si="749"/>
        <v>560</v>
      </c>
      <c r="V343" s="19">
        <f t="shared" si="750"/>
        <v>560</v>
      </c>
      <c r="W343" s="19">
        <f>W344</f>
        <v>0</v>
      </c>
      <c r="X343" s="19">
        <f>X344</f>
        <v>0</v>
      </c>
      <c r="Y343" s="19">
        <f>Y344</f>
        <v>0</v>
      </c>
      <c r="Z343" s="19">
        <f>Z344</f>
        <v>190</v>
      </c>
      <c r="AA343" s="19">
        <f>AA344</f>
        <v>190</v>
      </c>
      <c r="AB343" s="19">
        <f>AB344</f>
        <v>0</v>
      </c>
      <c r="AC343" s="19">
        <f>AC344</f>
        <v>190</v>
      </c>
      <c r="AD343" s="19">
        <f>AD344</f>
        <v>0</v>
      </c>
      <c r="AE343" s="19"/>
      <c r="AF343" s="50">
        <f>AF344</f>
        <v>750</v>
      </c>
      <c r="AG343" s="50">
        <f>AG344</f>
        <v>0</v>
      </c>
      <c r="AH343" s="50">
        <f>AH344</f>
        <v>0</v>
      </c>
      <c r="AI343" s="50">
        <f>AI344</f>
        <v>0</v>
      </c>
      <c r="AJ343" s="50">
        <f>AJ344</f>
        <v>0</v>
      </c>
      <c r="AK343" s="50">
        <f>AK344</f>
        <v>0</v>
      </c>
      <c r="AL343" s="50">
        <f>AL344</f>
        <v>750</v>
      </c>
      <c r="AM343" s="50">
        <f>AM344</f>
        <v>0</v>
      </c>
      <c r="AN343" s="50">
        <f>AN344</f>
        <v>0</v>
      </c>
      <c r="AO343" s="51">
        <f>AO344</f>
        <v>0</v>
      </c>
      <c r="AP343" s="51">
        <f>AP344</f>
        <v>750</v>
      </c>
      <c r="AQ343" s="51">
        <f>AQ344</f>
        <v>0</v>
      </c>
      <c r="AR343" s="51">
        <f>AR344</f>
        <v>0</v>
      </c>
      <c r="AS343" s="51">
        <f>AS344</f>
        <v>0</v>
      </c>
      <c r="AT343" s="51">
        <f>AT344</f>
        <v>0</v>
      </c>
      <c r="AU343" s="51">
        <f t="shared" si="751"/>
        <v>750</v>
      </c>
      <c r="AV343" s="51">
        <f t="shared" si="752"/>
        <v>0</v>
      </c>
      <c r="AW343" s="51">
        <f t="shared" si="753"/>
        <v>940</v>
      </c>
      <c r="AX343" s="51">
        <f t="shared" si="754"/>
        <v>750</v>
      </c>
      <c r="AY343" s="51">
        <f t="shared" si="755"/>
        <v>750</v>
      </c>
      <c r="AZ343" s="51">
        <f>AZ344</f>
        <v>0</v>
      </c>
      <c r="BA343" s="52">
        <f t="shared" si="756"/>
        <v>100</v>
      </c>
      <c r="BB343" s="25"/>
    </row>
    <row r="344" ht="31.5">
      <c r="B344" s="47" t="s">
        <v>243</v>
      </c>
      <c r="C344" s="47" t="s">
        <v>107</v>
      </c>
      <c r="D344" s="47" t="s">
        <v>46</v>
      </c>
      <c r="E344" s="48" t="str">
        <f t="shared" si="748"/>
        <v>0801</v>
      </c>
      <c r="F344" s="47" t="s">
        <v>275</v>
      </c>
      <c r="G344" s="47" t="s">
        <v>154</v>
      </c>
      <c r="H344" s="49" t="s">
        <v>155</v>
      </c>
      <c r="I344" s="19">
        <v>560</v>
      </c>
      <c r="J344" s="19">
        <v>560</v>
      </c>
      <c r="K344" s="19">
        <v>560</v>
      </c>
      <c r="L344" s="19"/>
      <c r="M344" s="19"/>
      <c r="N344" s="19"/>
      <c r="O344" s="19">
        <v>0</v>
      </c>
      <c r="P344" s="19">
        <v>0</v>
      </c>
      <c r="Q344" s="19">
        <v>0</v>
      </c>
      <c r="R344" s="19">
        <v>0</v>
      </c>
      <c r="S344" s="19">
        <v>190</v>
      </c>
      <c r="T344" s="19">
        <f t="shared" si="840"/>
        <v>750</v>
      </c>
      <c r="U344" s="19">
        <f t="shared" si="749"/>
        <v>560</v>
      </c>
      <c r="V344" s="19">
        <f t="shared" si="750"/>
        <v>560</v>
      </c>
      <c r="W344" s="19"/>
      <c r="X344" s="19"/>
      <c r="Y344" s="19"/>
      <c r="Z344" s="19">
        <v>190</v>
      </c>
      <c r="AA344" s="19">
        <v>190</v>
      </c>
      <c r="AB344" s="19"/>
      <c r="AC344" s="19">
        <v>190</v>
      </c>
      <c r="AD344" s="19"/>
      <c r="AE344" s="19"/>
      <c r="AF344" s="50">
        <v>750</v>
      </c>
      <c r="AG344" s="50"/>
      <c r="AH344" s="50">
        <v>0</v>
      </c>
      <c r="AI344" s="50">
        <v>0</v>
      </c>
      <c r="AJ344" s="50">
        <v>0</v>
      </c>
      <c r="AK344" s="50">
        <v>0</v>
      </c>
      <c r="AL344" s="50">
        <v>750</v>
      </c>
      <c r="AM344" s="50">
        <v>0</v>
      </c>
      <c r="AN344" s="50">
        <v>0</v>
      </c>
      <c r="AO344" s="15">
        <v>0</v>
      </c>
      <c r="AP344" s="51">
        <v>750</v>
      </c>
      <c r="AQ344" s="51">
        <v>0</v>
      </c>
      <c r="AR344" s="51">
        <v>0</v>
      </c>
      <c r="AS344" s="51">
        <v>0</v>
      </c>
      <c r="AT344" s="51">
        <v>0</v>
      </c>
      <c r="AU344" s="51">
        <f t="shared" si="751"/>
        <v>750</v>
      </c>
      <c r="AV344" s="51">
        <f t="shared" si="752"/>
        <v>0</v>
      </c>
      <c r="AW344" s="51">
        <f t="shared" si="753"/>
        <v>940</v>
      </c>
      <c r="AX344" s="51">
        <f t="shared" si="754"/>
        <v>750</v>
      </c>
      <c r="AY344" s="51">
        <f t="shared" si="755"/>
        <v>750</v>
      </c>
      <c r="AZ344" s="51"/>
      <c r="BA344" s="52">
        <f t="shared" si="756"/>
        <v>100</v>
      </c>
      <c r="BB344" s="53"/>
    </row>
    <row r="345" ht="31.5">
      <c r="B345" s="47" t="s">
        <v>243</v>
      </c>
      <c r="C345" s="47" t="s">
        <v>107</v>
      </c>
      <c r="D345" s="47" t="s">
        <v>46</v>
      </c>
      <c r="E345" s="48" t="str">
        <f t="shared" si="748"/>
        <v>0801</v>
      </c>
      <c r="F345" s="47" t="s">
        <v>110</v>
      </c>
      <c r="G345" s="47"/>
      <c r="H345" s="49" t="s">
        <v>111</v>
      </c>
      <c r="I345" s="19">
        <f>I350</f>
        <v>1505030.5999999996</v>
      </c>
      <c r="J345" s="19">
        <f>J350</f>
        <v>1587997.2999999998</v>
      </c>
      <c r="K345" s="19">
        <f>K350</f>
        <v>1707879.7</v>
      </c>
      <c r="L345" s="19">
        <f>L350</f>
        <v>8537.6000000000004</v>
      </c>
      <c r="M345" s="19">
        <f>M350</f>
        <v>-8537.6000000000004</v>
      </c>
      <c r="N345" s="19">
        <f>N350</f>
        <v>0</v>
      </c>
      <c r="O345" s="19">
        <f>O350+O346</f>
        <v>82989.593999999997</v>
      </c>
      <c r="P345" s="19">
        <f>P350+P346</f>
        <v>43446.220000000001</v>
      </c>
      <c r="Q345" s="19">
        <f>Q350+Q346</f>
        <v>13938.809999999999</v>
      </c>
      <c r="R345" s="19">
        <f>R350+R346</f>
        <v>55405.838000000003</v>
      </c>
      <c r="S345" s="19">
        <f>S350</f>
        <v>98956.942999999999</v>
      </c>
      <c r="T345" s="19">
        <f t="shared" si="840"/>
        <v>1808305.6049999997</v>
      </c>
      <c r="U345" s="19">
        <f t="shared" si="749"/>
        <v>1579459.6999999997</v>
      </c>
      <c r="V345" s="19">
        <f t="shared" si="750"/>
        <v>1707879.7</v>
      </c>
      <c r="W345" s="19">
        <f>W350</f>
        <v>0</v>
      </c>
      <c r="X345" s="19">
        <f>X350</f>
        <v>0</v>
      </c>
      <c r="Y345" s="19">
        <f>Y350</f>
        <v>0</v>
      </c>
      <c r="Z345" s="19">
        <f>Z350</f>
        <v>95956.942999999999</v>
      </c>
      <c r="AA345" s="19">
        <f>AA350</f>
        <v>4782.5</v>
      </c>
      <c r="AB345" s="19">
        <f>AB350</f>
        <v>0</v>
      </c>
      <c r="AC345" s="19">
        <f>AC350</f>
        <v>4782.5</v>
      </c>
      <c r="AD345" s="19">
        <f>AD350</f>
        <v>0</v>
      </c>
      <c r="AE345" s="19">
        <f>AE350</f>
        <v>0</v>
      </c>
      <c r="AF345" s="50">
        <f>AF350+AF346</f>
        <v>1838097.2463199999</v>
      </c>
      <c r="AG345" s="50">
        <f>AG350+AG346</f>
        <v>0</v>
      </c>
      <c r="AH345" s="50">
        <f>AH350+AH346</f>
        <v>59145.286</v>
      </c>
      <c r="AI345" s="50">
        <f>AI350+AI346</f>
        <v>0</v>
      </c>
      <c r="AJ345" s="50">
        <f>AJ350+AJ346</f>
        <v>0</v>
      </c>
      <c r="AK345" s="50">
        <f>AK350+AK346</f>
        <v>0</v>
      </c>
      <c r="AL345" s="50">
        <f>AL350+AL346</f>
        <v>1751978.7893999999</v>
      </c>
      <c r="AM345" s="50">
        <f>AM350+AM346</f>
        <v>59145.286</v>
      </c>
      <c r="AN345" s="50">
        <f>AN350+AN346</f>
        <v>0</v>
      </c>
      <c r="AO345" s="51">
        <f>AO350+AO346</f>
        <v>1176060.2382</v>
      </c>
      <c r="AP345" s="51">
        <f>AP350+AP346</f>
        <v>1756372.05</v>
      </c>
      <c r="AQ345" s="51">
        <f>AQ350+AQ346</f>
        <v>82989.593999999997</v>
      </c>
      <c r="AR345" s="51">
        <f>AR350+AR346</f>
        <v>0</v>
      </c>
      <c r="AS345" s="51">
        <f>AS350+AS346</f>
        <v>0</v>
      </c>
      <c r="AT345" s="51">
        <f>AT350+AT346</f>
        <v>0</v>
      </c>
      <c r="AU345" s="51">
        <f t="shared" si="751"/>
        <v>1839361.6440000001</v>
      </c>
      <c r="AV345" s="51">
        <f t="shared" si="752"/>
        <v>-31056.039000000339</v>
      </c>
      <c r="AW345" s="51">
        <f t="shared" si="753"/>
        <v>1904262.5479999997</v>
      </c>
      <c r="AX345" s="51">
        <f t="shared" si="754"/>
        <v>1584242.1999999997</v>
      </c>
      <c r="AY345" s="51">
        <f t="shared" si="755"/>
        <v>1712662.2</v>
      </c>
      <c r="AZ345" s="51">
        <f>AZ350</f>
        <v>0</v>
      </c>
      <c r="BA345" s="52">
        <f t="shared" si="756"/>
        <v>95.314804094700918</v>
      </c>
      <c r="BB345" s="25"/>
    </row>
    <row r="346">
      <c r="B346" s="47" t="s">
        <v>243</v>
      </c>
      <c r="C346" s="47" t="s">
        <v>107</v>
      </c>
      <c r="D346" s="47" t="s">
        <v>46</v>
      </c>
      <c r="E346" s="48" t="str">
        <f t="shared" si="748"/>
        <v>0801</v>
      </c>
      <c r="F346" s="47" t="s">
        <v>311</v>
      </c>
      <c r="G346" s="47"/>
      <c r="H346" s="66" t="s">
        <v>312</v>
      </c>
      <c r="I346" s="19"/>
      <c r="J346" s="19"/>
      <c r="K346" s="19"/>
      <c r="L346" s="19"/>
      <c r="M346" s="19"/>
      <c r="N346" s="19"/>
      <c r="O346" s="19">
        <f t="shared" ref="O346:O348" si="885">O347</f>
        <v>0</v>
      </c>
      <c r="P346" s="19">
        <f t="shared" ref="P346:P348" si="886">P347</f>
        <v>0</v>
      </c>
      <c r="Q346" s="19">
        <f t="shared" ref="Q346:Q348" si="887">Q347</f>
        <v>0</v>
      </c>
      <c r="R346" s="19">
        <f t="shared" ref="R346:R348" si="888">R347</f>
        <v>0</v>
      </c>
      <c r="S346" s="19"/>
      <c r="T346" s="19">
        <f t="shared" si="840"/>
        <v>0</v>
      </c>
      <c r="U346" s="19"/>
      <c r="V346" s="19"/>
      <c r="W346" s="19"/>
      <c r="X346" s="19"/>
      <c r="Y346" s="19"/>
      <c r="Z346" s="19"/>
      <c r="AA346" s="19"/>
      <c r="AB346" s="19"/>
      <c r="AC346" s="19"/>
      <c r="AD346" s="19"/>
      <c r="AE346" s="19"/>
      <c r="AF346" s="50">
        <f t="shared" ref="AF346:AF348" si="889">AF347</f>
        <v>16016.016</v>
      </c>
      <c r="AG346" s="50">
        <f t="shared" ref="AG346:AG348" si="890">AG347</f>
        <v>0</v>
      </c>
      <c r="AH346" s="50">
        <f t="shared" ref="AH346:AH348" si="891">AH347</f>
        <v>16000</v>
      </c>
      <c r="AI346" s="50">
        <f t="shared" ref="AI346:AI348" si="892">AI347</f>
        <v>0</v>
      </c>
      <c r="AJ346" s="50">
        <f t="shared" ref="AJ346:AJ348" si="893">AJ347</f>
        <v>0</v>
      </c>
      <c r="AK346" s="50">
        <f t="shared" ref="AK346:AK348" si="894">AK347</f>
        <v>0</v>
      </c>
      <c r="AL346" s="50">
        <f t="shared" ref="AL346:AL348" si="895">AL347</f>
        <v>16016.016</v>
      </c>
      <c r="AM346" s="50">
        <f t="shared" ref="AM346:AM348" si="896">AM347</f>
        <v>16000</v>
      </c>
      <c r="AN346" s="50">
        <f t="shared" ref="AN346:AN348" si="897">AN347</f>
        <v>0</v>
      </c>
      <c r="AO346" s="15">
        <f t="shared" ref="AO346:AO348" si="898">AO347</f>
        <v>16016.016</v>
      </c>
      <c r="AP346" s="51">
        <f t="shared" ref="AP346:AP348" si="899">AP347</f>
        <v>16016.016</v>
      </c>
      <c r="AQ346" s="51">
        <f t="shared" ref="AQ346:AQ348" si="900">AQ347</f>
        <v>0</v>
      </c>
      <c r="AR346" s="51">
        <f t="shared" ref="AR346:AR348" si="901">AR347</f>
        <v>0</v>
      </c>
      <c r="AS346" s="51">
        <f t="shared" ref="AS346:AS348" si="902">AS347</f>
        <v>0</v>
      </c>
      <c r="AT346" s="51">
        <f t="shared" ref="AT346:AT348" si="903">AT347</f>
        <v>0</v>
      </c>
      <c r="AU346" s="51">
        <f t="shared" si="751"/>
        <v>16016.016</v>
      </c>
      <c r="AV346" s="51">
        <f t="shared" si="752"/>
        <v>-16016.016</v>
      </c>
      <c r="AW346" s="51"/>
      <c r="AX346" s="51"/>
      <c r="AY346" s="51"/>
      <c r="AZ346" s="51"/>
      <c r="BA346" s="52">
        <f t="shared" si="756"/>
        <v>100</v>
      </c>
      <c r="BB346" s="25"/>
    </row>
    <row r="347" ht="30">
      <c r="B347" s="47" t="s">
        <v>243</v>
      </c>
      <c r="C347" s="47" t="s">
        <v>107</v>
      </c>
      <c r="D347" s="47" t="s">
        <v>46</v>
      </c>
      <c r="E347" s="48" t="str">
        <f t="shared" si="748"/>
        <v>0801</v>
      </c>
      <c r="F347" s="47" t="s">
        <v>313</v>
      </c>
      <c r="G347" s="47"/>
      <c r="H347" s="66" t="s">
        <v>314</v>
      </c>
      <c r="I347" s="19"/>
      <c r="J347" s="19"/>
      <c r="K347" s="19"/>
      <c r="L347" s="19"/>
      <c r="M347" s="19"/>
      <c r="N347" s="19"/>
      <c r="O347" s="19">
        <f t="shared" si="885"/>
        <v>0</v>
      </c>
      <c r="P347" s="19">
        <f t="shared" si="886"/>
        <v>0</v>
      </c>
      <c r="Q347" s="19">
        <f t="shared" si="887"/>
        <v>0</v>
      </c>
      <c r="R347" s="19">
        <f t="shared" si="888"/>
        <v>0</v>
      </c>
      <c r="S347" s="19"/>
      <c r="T347" s="19">
        <f t="shared" si="840"/>
        <v>0</v>
      </c>
      <c r="U347" s="19"/>
      <c r="V347" s="19"/>
      <c r="W347" s="19"/>
      <c r="X347" s="19"/>
      <c r="Y347" s="19"/>
      <c r="Z347" s="19"/>
      <c r="AA347" s="19"/>
      <c r="AB347" s="19"/>
      <c r="AC347" s="19"/>
      <c r="AD347" s="19"/>
      <c r="AE347" s="19"/>
      <c r="AF347" s="50">
        <f t="shared" si="889"/>
        <v>16016.016</v>
      </c>
      <c r="AG347" s="50">
        <f t="shared" si="890"/>
        <v>0</v>
      </c>
      <c r="AH347" s="50">
        <f t="shared" si="891"/>
        <v>16000</v>
      </c>
      <c r="AI347" s="50">
        <f t="shared" si="892"/>
        <v>0</v>
      </c>
      <c r="AJ347" s="50">
        <f t="shared" si="893"/>
        <v>0</v>
      </c>
      <c r="AK347" s="50">
        <f t="shared" si="894"/>
        <v>0</v>
      </c>
      <c r="AL347" s="50">
        <f t="shared" si="895"/>
        <v>16016.016</v>
      </c>
      <c r="AM347" s="50">
        <f t="shared" si="896"/>
        <v>16000</v>
      </c>
      <c r="AN347" s="50">
        <f t="shared" si="897"/>
        <v>0</v>
      </c>
      <c r="AO347" s="51">
        <f t="shared" si="898"/>
        <v>16016.016</v>
      </c>
      <c r="AP347" s="51">
        <f t="shared" si="899"/>
        <v>16016.016</v>
      </c>
      <c r="AQ347" s="51">
        <f t="shared" si="900"/>
        <v>0</v>
      </c>
      <c r="AR347" s="51">
        <f t="shared" si="901"/>
        <v>0</v>
      </c>
      <c r="AS347" s="51">
        <f t="shared" si="902"/>
        <v>0</v>
      </c>
      <c r="AT347" s="51">
        <f t="shared" si="903"/>
        <v>0</v>
      </c>
      <c r="AU347" s="51">
        <f t="shared" si="751"/>
        <v>16016.016</v>
      </c>
      <c r="AV347" s="51">
        <f t="shared" si="752"/>
        <v>-16016.016</v>
      </c>
      <c r="AW347" s="51"/>
      <c r="AX347" s="51"/>
      <c r="AY347" s="51"/>
      <c r="AZ347" s="51"/>
      <c r="BA347" s="52">
        <f t="shared" si="756"/>
        <v>100</v>
      </c>
      <c r="BB347" s="25"/>
    </row>
    <row r="348">
      <c r="B348" s="47" t="s">
        <v>243</v>
      </c>
      <c r="C348" s="47" t="s">
        <v>107</v>
      </c>
      <c r="D348" s="47" t="s">
        <v>46</v>
      </c>
      <c r="E348" s="48" t="str">
        <f t="shared" si="748"/>
        <v>0801</v>
      </c>
      <c r="F348" s="17" t="s">
        <v>315</v>
      </c>
      <c r="G348" s="47"/>
      <c r="H348" s="57" t="s">
        <v>316</v>
      </c>
      <c r="I348" s="19"/>
      <c r="J348" s="19"/>
      <c r="K348" s="19"/>
      <c r="L348" s="19"/>
      <c r="M348" s="19"/>
      <c r="N348" s="19"/>
      <c r="O348" s="19">
        <f t="shared" si="885"/>
        <v>0</v>
      </c>
      <c r="P348" s="19">
        <f t="shared" si="886"/>
        <v>0</v>
      </c>
      <c r="Q348" s="19">
        <f t="shared" si="887"/>
        <v>0</v>
      </c>
      <c r="R348" s="19">
        <f t="shared" si="888"/>
        <v>0</v>
      </c>
      <c r="S348" s="19"/>
      <c r="T348" s="19">
        <f t="shared" si="840"/>
        <v>0</v>
      </c>
      <c r="U348" s="19"/>
      <c r="V348" s="19"/>
      <c r="W348" s="19"/>
      <c r="X348" s="19"/>
      <c r="Y348" s="19"/>
      <c r="Z348" s="19"/>
      <c r="AA348" s="19"/>
      <c r="AB348" s="19"/>
      <c r="AC348" s="19"/>
      <c r="AD348" s="19"/>
      <c r="AE348" s="19"/>
      <c r="AF348" s="50">
        <f t="shared" si="889"/>
        <v>16016.016</v>
      </c>
      <c r="AG348" s="50">
        <f t="shared" si="890"/>
        <v>0</v>
      </c>
      <c r="AH348" s="50">
        <f t="shared" si="891"/>
        <v>16000</v>
      </c>
      <c r="AI348" s="50">
        <f t="shared" si="892"/>
        <v>0</v>
      </c>
      <c r="AJ348" s="50">
        <f t="shared" si="893"/>
        <v>0</v>
      </c>
      <c r="AK348" s="50">
        <f t="shared" si="894"/>
        <v>0</v>
      </c>
      <c r="AL348" s="50">
        <f t="shared" si="895"/>
        <v>16016.016</v>
      </c>
      <c r="AM348" s="50">
        <f t="shared" si="896"/>
        <v>16000</v>
      </c>
      <c r="AN348" s="50">
        <f t="shared" si="897"/>
        <v>0</v>
      </c>
      <c r="AO348" s="15">
        <f t="shared" si="898"/>
        <v>16016.016</v>
      </c>
      <c r="AP348" s="51">
        <f t="shared" si="899"/>
        <v>16016.016</v>
      </c>
      <c r="AQ348" s="51">
        <f t="shared" si="900"/>
        <v>0</v>
      </c>
      <c r="AR348" s="51">
        <f t="shared" si="901"/>
        <v>0</v>
      </c>
      <c r="AS348" s="51">
        <f t="shared" si="902"/>
        <v>0</v>
      </c>
      <c r="AT348" s="51">
        <f t="shared" si="903"/>
        <v>0</v>
      </c>
      <c r="AU348" s="51">
        <f t="shared" si="751"/>
        <v>16016.016</v>
      </c>
      <c r="AV348" s="51">
        <f t="shared" si="752"/>
        <v>-16016.016</v>
      </c>
      <c r="AW348" s="51"/>
      <c r="AX348" s="51"/>
      <c r="AY348" s="51"/>
      <c r="AZ348" s="51"/>
      <c r="BA348" s="52">
        <f t="shared" si="756"/>
        <v>100</v>
      </c>
      <c r="BB348" s="25"/>
    </row>
    <row r="349" ht="31.5">
      <c r="B349" s="47" t="s">
        <v>243</v>
      </c>
      <c r="C349" s="47" t="s">
        <v>107</v>
      </c>
      <c r="D349" s="47" t="s">
        <v>46</v>
      </c>
      <c r="E349" s="48" t="str">
        <f t="shared" si="748"/>
        <v>0801</v>
      </c>
      <c r="F349" s="17" t="s">
        <v>315</v>
      </c>
      <c r="G349" s="47" t="s">
        <v>154</v>
      </c>
      <c r="H349" s="49" t="s">
        <v>155</v>
      </c>
      <c r="I349" s="19"/>
      <c r="J349" s="19"/>
      <c r="K349" s="19"/>
      <c r="L349" s="19"/>
      <c r="M349" s="19"/>
      <c r="N349" s="19"/>
      <c r="O349" s="19">
        <v>0</v>
      </c>
      <c r="P349" s="19">
        <v>0</v>
      </c>
      <c r="Q349" s="19">
        <v>0</v>
      </c>
      <c r="R349" s="19">
        <v>0</v>
      </c>
      <c r="S349" s="19"/>
      <c r="T349" s="19">
        <f t="shared" si="840"/>
        <v>0</v>
      </c>
      <c r="U349" s="19"/>
      <c r="V349" s="19"/>
      <c r="W349" s="19"/>
      <c r="X349" s="19"/>
      <c r="Y349" s="19"/>
      <c r="Z349" s="19"/>
      <c r="AA349" s="19"/>
      <c r="AB349" s="19"/>
      <c r="AC349" s="19"/>
      <c r="AD349" s="19"/>
      <c r="AE349" s="19"/>
      <c r="AF349" s="50">
        <v>16016.016</v>
      </c>
      <c r="AG349" s="50"/>
      <c r="AH349" s="50">
        <v>16000</v>
      </c>
      <c r="AI349" s="50"/>
      <c r="AJ349" s="50">
        <v>0</v>
      </c>
      <c r="AK349" s="50">
        <v>0</v>
      </c>
      <c r="AL349" s="50">
        <v>16016.016</v>
      </c>
      <c r="AM349" s="50">
        <v>16000</v>
      </c>
      <c r="AN349" s="50">
        <v>0</v>
      </c>
      <c r="AO349" s="51">
        <v>16016.016</v>
      </c>
      <c r="AP349" s="51">
        <v>16016.016</v>
      </c>
      <c r="AQ349" s="51">
        <v>0</v>
      </c>
      <c r="AR349" s="51">
        <v>0</v>
      </c>
      <c r="AS349" s="51">
        <v>0</v>
      </c>
      <c r="AT349" s="51">
        <v>0</v>
      </c>
      <c r="AU349" s="51">
        <f t="shared" si="751"/>
        <v>16016.016</v>
      </c>
      <c r="AV349" s="51">
        <f t="shared" si="752"/>
        <v>-16016.016</v>
      </c>
      <c r="AW349" s="51"/>
      <c r="AX349" s="51"/>
      <c r="AY349" s="51"/>
      <c r="AZ349" s="51"/>
      <c r="BA349" s="52">
        <f t="shared" si="756"/>
        <v>100</v>
      </c>
      <c r="BB349" s="25"/>
    </row>
    <row r="350">
      <c r="B350" s="47" t="s">
        <v>243</v>
      </c>
      <c r="C350" s="47" t="s">
        <v>107</v>
      </c>
      <c r="D350" s="47" t="s">
        <v>46</v>
      </c>
      <c r="E350" s="48" t="str">
        <f t="shared" si="748"/>
        <v>0801</v>
      </c>
      <c r="F350" s="47" t="s">
        <v>168</v>
      </c>
      <c r="G350" s="47"/>
      <c r="H350" s="49" t="s">
        <v>53</v>
      </c>
      <c r="I350" s="19">
        <f>I351+I360+I373</f>
        <v>1505030.5999999996</v>
      </c>
      <c r="J350" s="19">
        <f>J351+J360+J373</f>
        <v>1587997.2999999998</v>
      </c>
      <c r="K350" s="19">
        <f>K351+K360+K373</f>
        <v>1707879.7</v>
      </c>
      <c r="L350" s="19">
        <f>L351+L360+L373</f>
        <v>8537.6000000000004</v>
      </c>
      <c r="M350" s="19">
        <f>M351+M360+M373</f>
        <v>-8537.6000000000004</v>
      </c>
      <c r="N350" s="19">
        <f>N351+N360+N373</f>
        <v>0</v>
      </c>
      <c r="O350" s="19">
        <f>O351+O360+O373</f>
        <v>82989.593999999997</v>
      </c>
      <c r="P350" s="19">
        <f>P351+P360+P373</f>
        <v>43446.220000000001</v>
      </c>
      <c r="Q350" s="19">
        <f>Q351+Q360+Q373</f>
        <v>13938.809999999999</v>
      </c>
      <c r="R350" s="19">
        <f>R351+R360+R373</f>
        <v>55405.838000000003</v>
      </c>
      <c r="S350" s="19">
        <f>S351+S360+S373</f>
        <v>98956.942999999999</v>
      </c>
      <c r="T350" s="19">
        <f t="shared" si="840"/>
        <v>1808305.6049999997</v>
      </c>
      <c r="U350" s="19">
        <f t="shared" si="749"/>
        <v>1579459.6999999997</v>
      </c>
      <c r="V350" s="19">
        <f t="shared" si="750"/>
        <v>1707879.7</v>
      </c>
      <c r="W350" s="19">
        <f>W351+W360+W373</f>
        <v>0</v>
      </c>
      <c r="X350" s="19">
        <f>X351+X360+X373</f>
        <v>0</v>
      </c>
      <c r="Y350" s="19">
        <f>Y351+Y360+Y373</f>
        <v>0</v>
      </c>
      <c r="Z350" s="19">
        <f>Z351+Z360+Z373</f>
        <v>95956.942999999999</v>
      </c>
      <c r="AA350" s="19">
        <f>AA351+AA360+AA373</f>
        <v>4782.5</v>
      </c>
      <c r="AB350" s="19">
        <f>AB351+AB360+AB373</f>
        <v>0</v>
      </c>
      <c r="AC350" s="19">
        <f>AC351+AC360+AC373</f>
        <v>4782.5</v>
      </c>
      <c r="AD350" s="19">
        <f>AD351+AD360+AD373</f>
        <v>0</v>
      </c>
      <c r="AE350" s="19">
        <f>AE351+AE360+AE373</f>
        <v>0</v>
      </c>
      <c r="AF350" s="50">
        <f>AF351+AF360+AF373</f>
        <v>1822081.2303199999</v>
      </c>
      <c r="AG350" s="50">
        <f>AG351+AG360+AG373</f>
        <v>0</v>
      </c>
      <c r="AH350" s="50">
        <f>AH351+AH360+AH373</f>
        <v>43145.286</v>
      </c>
      <c r="AI350" s="50">
        <f>AI351+AI360+AI373</f>
        <v>0</v>
      </c>
      <c r="AJ350" s="50">
        <f>AJ351+AJ360+AJ373</f>
        <v>0</v>
      </c>
      <c r="AK350" s="50">
        <f>AK351+AK360+AK373</f>
        <v>0</v>
      </c>
      <c r="AL350" s="50">
        <f>AL351+AL360+AL373</f>
        <v>1735962.7733999998</v>
      </c>
      <c r="AM350" s="50">
        <f>AM351+AM360+AM373</f>
        <v>43145.286</v>
      </c>
      <c r="AN350" s="50">
        <f>AN351+AN360+AN373</f>
        <v>0</v>
      </c>
      <c r="AO350" s="15">
        <f>AO351+AO360+AO373</f>
        <v>1160044.2222</v>
      </c>
      <c r="AP350" s="51">
        <f>AP351+AP360+AP373</f>
        <v>1740356.034</v>
      </c>
      <c r="AQ350" s="51">
        <f>AQ351+AQ360+AQ373</f>
        <v>82989.593999999997</v>
      </c>
      <c r="AR350" s="51">
        <f>AR351+AR360+AR373</f>
        <v>0</v>
      </c>
      <c r="AS350" s="51">
        <f>AS351+AS360+AS373</f>
        <v>0</v>
      </c>
      <c r="AT350" s="51">
        <f>AT351+AT360+AT373</f>
        <v>0</v>
      </c>
      <c r="AU350" s="51">
        <f t="shared" si="751"/>
        <v>1823345.628</v>
      </c>
      <c r="AV350" s="51">
        <f t="shared" si="752"/>
        <v>-15040.023000000278</v>
      </c>
      <c r="AW350" s="51">
        <f t="shared" si="753"/>
        <v>1904262.5479999997</v>
      </c>
      <c r="AX350" s="51">
        <f t="shared" si="754"/>
        <v>1584242.1999999997</v>
      </c>
      <c r="AY350" s="51">
        <f t="shared" si="755"/>
        <v>1712662.2</v>
      </c>
      <c r="AZ350" s="51">
        <f>AZ351+AZ360+AZ373</f>
        <v>0</v>
      </c>
      <c r="BA350" s="52">
        <f t="shared" si="756"/>
        <v>95.27362142329541</v>
      </c>
      <c r="BB350" s="25"/>
    </row>
    <row r="351" ht="31.5">
      <c r="B351" s="47" t="s">
        <v>243</v>
      </c>
      <c r="C351" s="47" t="s">
        <v>107</v>
      </c>
      <c r="D351" s="47" t="s">
        <v>46</v>
      </c>
      <c r="E351" s="48" t="str">
        <f t="shared" si="748"/>
        <v>0801</v>
      </c>
      <c r="F351" s="47" t="s">
        <v>169</v>
      </c>
      <c r="G351" s="47"/>
      <c r="H351" s="49" t="s">
        <v>170</v>
      </c>
      <c r="I351" s="19">
        <f>I352+I354+I358</f>
        <v>377781.90000000002</v>
      </c>
      <c r="J351" s="19">
        <f>J352+J354+J358</f>
        <v>304342.29999999999</v>
      </c>
      <c r="K351" s="19">
        <f>K352+K354+K358</f>
        <v>332903.90000000002</v>
      </c>
      <c r="L351" s="19">
        <f>L352+L354+L358</f>
        <v>0</v>
      </c>
      <c r="M351" s="19">
        <f>M352+M354+M358</f>
        <v>0</v>
      </c>
      <c r="N351" s="19">
        <f>N352+N354+N358</f>
        <v>0</v>
      </c>
      <c r="O351" s="19">
        <f>O352+O354+O358</f>
        <v>37934.493999999999</v>
      </c>
      <c r="P351" s="19">
        <f>P352+P354+P358</f>
        <v>36911.849999999999</v>
      </c>
      <c r="Q351" s="19">
        <f>Q352+Q354+Q358</f>
        <v>5546.5569999999998</v>
      </c>
      <c r="R351" s="19">
        <f>R352+R354+R358</f>
        <v>10327.108</v>
      </c>
      <c r="S351" s="19">
        <f>S352+S354+S358</f>
        <v>13896</v>
      </c>
      <c r="T351" s="19">
        <f t="shared" si="840"/>
        <v>482397.90899999999</v>
      </c>
      <c r="U351" s="19">
        <f t="shared" si="749"/>
        <v>304342.29999999999</v>
      </c>
      <c r="V351" s="19">
        <f t="shared" si="750"/>
        <v>332903.90000000002</v>
      </c>
      <c r="W351" s="19">
        <f>W352+W354+W358</f>
        <v>0</v>
      </c>
      <c r="X351" s="19">
        <f>X352+X354+X358</f>
        <v>0</v>
      </c>
      <c r="Y351" s="19">
        <f>Y352+Y354+Y358</f>
        <v>0</v>
      </c>
      <c r="Z351" s="19">
        <f>Z352+Z354+Z358</f>
        <v>10896</v>
      </c>
      <c r="AA351" s="19">
        <f>AA352+AA354+AA358</f>
        <v>4396</v>
      </c>
      <c r="AB351" s="19">
        <f>AB352+AB354+AB358</f>
        <v>0</v>
      </c>
      <c r="AC351" s="19">
        <f>AC352+AC354+AC358</f>
        <v>4396</v>
      </c>
      <c r="AD351" s="19">
        <f>AD352+AD354+AD358</f>
        <v>0</v>
      </c>
      <c r="AE351" s="19">
        <f>AE352+AE354+AE358</f>
        <v>0</v>
      </c>
      <c r="AF351" s="50">
        <f>AF352+AF354+AF358</f>
        <v>482397.90899999999</v>
      </c>
      <c r="AG351" s="50">
        <f>AG352+AG354+AG358</f>
        <v>0</v>
      </c>
      <c r="AH351" s="50">
        <f>AH352+AH354+AH358</f>
        <v>16657.200000000001</v>
      </c>
      <c r="AI351" s="50">
        <f>AI352+AI354+AI358</f>
        <v>0</v>
      </c>
      <c r="AJ351" s="50">
        <f>AJ352+AJ354+AJ358</f>
        <v>0</v>
      </c>
      <c r="AK351" s="50">
        <f>AK352+AK354+AK358</f>
        <v>0</v>
      </c>
      <c r="AL351" s="50">
        <f>AL352+AL354+AL358</f>
        <v>432931.04210999998</v>
      </c>
      <c r="AM351" s="50">
        <f>AM352+AM354+AM358</f>
        <v>16657.200000000001</v>
      </c>
      <c r="AN351" s="50">
        <f>AN352+AN354+AN358</f>
        <v>0</v>
      </c>
      <c r="AO351" s="51">
        <f>AO352+AO354+AO358</f>
        <v>284924.18997999997</v>
      </c>
      <c r="AP351" s="51">
        <f>AP352+AP354+AP358</f>
        <v>444463.41499999998</v>
      </c>
      <c r="AQ351" s="51">
        <f>AQ352+AQ354+AQ358</f>
        <v>37934.493999999999</v>
      </c>
      <c r="AR351" s="51">
        <f>AR352+AR354+AR358</f>
        <v>0</v>
      </c>
      <c r="AS351" s="51">
        <f>AS352+AS354+AS358</f>
        <v>0</v>
      </c>
      <c r="AT351" s="51">
        <f>AT352+AT354+AT358</f>
        <v>0</v>
      </c>
      <c r="AU351" s="51">
        <f t="shared" si="751"/>
        <v>482397.90899999999</v>
      </c>
      <c r="AV351" s="51">
        <f t="shared" si="752"/>
        <v>0</v>
      </c>
      <c r="AW351" s="51">
        <f t="shared" si="753"/>
        <v>493293.90899999999</v>
      </c>
      <c r="AX351" s="51">
        <f t="shared" si="754"/>
        <v>308738.29999999999</v>
      </c>
      <c r="AY351" s="51">
        <f t="shared" si="755"/>
        <v>337299.90000000002</v>
      </c>
      <c r="AZ351" s="51">
        <f>AZ352+AZ354+AZ358</f>
        <v>0</v>
      </c>
      <c r="BA351" s="52">
        <f t="shared" si="756"/>
        <v>89.745629911094824</v>
      </c>
      <c r="BB351" s="25"/>
    </row>
    <row r="352" ht="47.25">
      <c r="B352" s="47" t="s">
        <v>243</v>
      </c>
      <c r="C352" s="47" t="s">
        <v>107</v>
      </c>
      <c r="D352" s="47" t="s">
        <v>46</v>
      </c>
      <c r="E352" s="48" t="str">
        <f t="shared" si="748"/>
        <v>0801</v>
      </c>
      <c r="F352" s="47" t="s">
        <v>317</v>
      </c>
      <c r="G352" s="47"/>
      <c r="H352" s="49" t="s">
        <v>75</v>
      </c>
      <c r="I352" s="19">
        <f>I353</f>
        <v>126440</v>
      </c>
      <c r="J352" s="19">
        <f>J353</f>
        <v>126440</v>
      </c>
      <c r="K352" s="19">
        <f>K353</f>
        <v>126440</v>
      </c>
      <c r="L352" s="19">
        <f>L353</f>
        <v>0</v>
      </c>
      <c r="M352" s="19">
        <f>M353</f>
        <v>0</v>
      </c>
      <c r="N352" s="19">
        <f>N353</f>
        <v>0</v>
      </c>
      <c r="O352" s="19">
        <f>O353</f>
        <v>0</v>
      </c>
      <c r="P352" s="19">
        <f>P353</f>
        <v>0</v>
      </c>
      <c r="Q352" s="19">
        <f>Q353</f>
        <v>0</v>
      </c>
      <c r="R352" s="19">
        <f>R353</f>
        <v>0</v>
      </c>
      <c r="S352" s="19">
        <f>S353</f>
        <v>0</v>
      </c>
      <c r="T352" s="19">
        <f t="shared" si="840"/>
        <v>126440</v>
      </c>
      <c r="U352" s="19">
        <f t="shared" si="749"/>
        <v>126440</v>
      </c>
      <c r="V352" s="19">
        <f t="shared" si="750"/>
        <v>126440</v>
      </c>
      <c r="W352" s="19">
        <f>W353</f>
        <v>0</v>
      </c>
      <c r="X352" s="19">
        <f>X353</f>
        <v>0</v>
      </c>
      <c r="Y352" s="19">
        <f>Y353</f>
        <v>0</v>
      </c>
      <c r="Z352" s="19">
        <f>Z353</f>
        <v>0</v>
      </c>
      <c r="AA352" s="19">
        <f>AA353</f>
        <v>0</v>
      </c>
      <c r="AB352" s="19">
        <f>AB353</f>
        <v>0</v>
      </c>
      <c r="AC352" s="19">
        <f>AC353</f>
        <v>0</v>
      </c>
      <c r="AD352" s="19">
        <f>AD353</f>
        <v>0</v>
      </c>
      <c r="AE352" s="19">
        <f>AE353</f>
        <v>0</v>
      </c>
      <c r="AF352" s="50">
        <f>AF353</f>
        <v>126440</v>
      </c>
      <c r="AG352" s="50">
        <f>AG353</f>
        <v>0</v>
      </c>
      <c r="AH352" s="50">
        <f>AH353</f>
        <v>0</v>
      </c>
      <c r="AI352" s="50">
        <f>AI353</f>
        <v>0</v>
      </c>
      <c r="AJ352" s="50">
        <f>AJ353</f>
        <v>0</v>
      </c>
      <c r="AK352" s="50">
        <f>AK353</f>
        <v>0</v>
      </c>
      <c r="AL352" s="50">
        <f>AL353</f>
        <v>126440</v>
      </c>
      <c r="AM352" s="50">
        <f>AM353</f>
        <v>0</v>
      </c>
      <c r="AN352" s="50">
        <f>AN353</f>
        <v>0</v>
      </c>
      <c r="AO352" s="15">
        <f>AO353</f>
        <v>112199.16452999999</v>
      </c>
      <c r="AP352" s="51">
        <f>AP353</f>
        <v>126440</v>
      </c>
      <c r="AQ352" s="51">
        <f>AQ353</f>
        <v>0</v>
      </c>
      <c r="AR352" s="51">
        <f>AR353</f>
        <v>0</v>
      </c>
      <c r="AS352" s="51">
        <f>AS353</f>
        <v>0</v>
      </c>
      <c r="AT352" s="51">
        <f>AT353</f>
        <v>0</v>
      </c>
      <c r="AU352" s="51">
        <f t="shared" si="751"/>
        <v>126440</v>
      </c>
      <c r="AV352" s="51">
        <f t="shared" si="752"/>
        <v>0</v>
      </c>
      <c r="AW352" s="51">
        <f t="shared" si="753"/>
        <v>126440</v>
      </c>
      <c r="AX352" s="51">
        <f t="shared" si="754"/>
        <v>126440</v>
      </c>
      <c r="AY352" s="51">
        <f t="shared" si="755"/>
        <v>126440</v>
      </c>
      <c r="AZ352" s="51">
        <f>AZ353</f>
        <v>0</v>
      </c>
      <c r="BA352" s="52">
        <f t="shared" si="756"/>
        <v>100</v>
      </c>
      <c r="BB352" s="25"/>
    </row>
    <row r="353" ht="31.5">
      <c r="B353" s="47" t="s">
        <v>243</v>
      </c>
      <c r="C353" s="47" t="s">
        <v>107</v>
      </c>
      <c r="D353" s="47" t="s">
        <v>46</v>
      </c>
      <c r="E353" s="48" t="str">
        <f t="shared" si="748"/>
        <v>0801</v>
      </c>
      <c r="F353" s="47" t="s">
        <v>317</v>
      </c>
      <c r="G353" s="47" t="s">
        <v>154</v>
      </c>
      <c r="H353" s="49" t="s">
        <v>155</v>
      </c>
      <c r="I353" s="19">
        <v>126440</v>
      </c>
      <c r="J353" s="19">
        <v>126440</v>
      </c>
      <c r="K353" s="19">
        <v>126440</v>
      </c>
      <c r="L353" s="19"/>
      <c r="M353" s="19"/>
      <c r="N353" s="19"/>
      <c r="O353" s="19">
        <v>0</v>
      </c>
      <c r="P353" s="19">
        <v>0</v>
      </c>
      <c r="Q353" s="19">
        <v>0</v>
      </c>
      <c r="R353" s="19">
        <v>0</v>
      </c>
      <c r="S353" s="19"/>
      <c r="T353" s="19">
        <f t="shared" si="840"/>
        <v>126440</v>
      </c>
      <c r="U353" s="19">
        <f t="shared" si="749"/>
        <v>126440</v>
      </c>
      <c r="V353" s="19">
        <f t="shared" si="750"/>
        <v>126440</v>
      </c>
      <c r="W353" s="19"/>
      <c r="X353" s="19"/>
      <c r="Y353" s="19"/>
      <c r="Z353" s="19"/>
      <c r="AA353" s="19"/>
      <c r="AB353" s="19"/>
      <c r="AC353" s="19"/>
      <c r="AD353" s="19"/>
      <c r="AE353" s="19"/>
      <c r="AF353" s="50">
        <v>126440</v>
      </c>
      <c r="AG353" s="50"/>
      <c r="AH353" s="50">
        <v>0</v>
      </c>
      <c r="AI353" s="50">
        <v>0</v>
      </c>
      <c r="AJ353" s="50">
        <v>0</v>
      </c>
      <c r="AK353" s="50">
        <v>0</v>
      </c>
      <c r="AL353" s="50">
        <v>126440</v>
      </c>
      <c r="AM353" s="50">
        <v>0</v>
      </c>
      <c r="AN353" s="50">
        <v>0</v>
      </c>
      <c r="AO353" s="51">
        <v>112199.16452999999</v>
      </c>
      <c r="AP353" s="51">
        <v>126440</v>
      </c>
      <c r="AQ353" s="51">
        <v>0</v>
      </c>
      <c r="AR353" s="51">
        <v>0</v>
      </c>
      <c r="AS353" s="51">
        <v>0</v>
      </c>
      <c r="AT353" s="51">
        <v>0</v>
      </c>
      <c r="AU353" s="51">
        <f t="shared" si="751"/>
        <v>126440</v>
      </c>
      <c r="AV353" s="51">
        <f t="shared" si="752"/>
        <v>0</v>
      </c>
      <c r="AW353" s="51">
        <f t="shared" si="753"/>
        <v>126440</v>
      </c>
      <c r="AX353" s="51">
        <f t="shared" si="754"/>
        <v>126440</v>
      </c>
      <c r="AY353" s="51">
        <f t="shared" si="755"/>
        <v>126440</v>
      </c>
      <c r="AZ353" s="51"/>
      <c r="BA353" s="52">
        <f t="shared" si="756"/>
        <v>100</v>
      </c>
      <c r="BB353" s="53"/>
    </row>
    <row r="354" ht="31.5">
      <c r="B354" s="47" t="s">
        <v>243</v>
      </c>
      <c r="C354" s="47" t="s">
        <v>107</v>
      </c>
      <c r="D354" s="47" t="s">
        <v>46</v>
      </c>
      <c r="E354" s="48" t="str">
        <f t="shared" si="748"/>
        <v>0801</v>
      </c>
      <c r="F354" s="47" t="s">
        <v>171</v>
      </c>
      <c r="G354" s="47"/>
      <c r="H354" s="49" t="s">
        <v>172</v>
      </c>
      <c r="I354" s="19">
        <f>I355+I356+I357</f>
        <v>234684.70000000001</v>
      </c>
      <c r="J354" s="19">
        <f>J355+J356+J357</f>
        <v>154738.60000000001</v>
      </c>
      <c r="K354" s="19">
        <f>K355+K356+K357</f>
        <v>189806.70000000001</v>
      </c>
      <c r="L354" s="19">
        <f>L355+L356+L357</f>
        <v>0</v>
      </c>
      <c r="M354" s="19">
        <f>M355+M356+M357</f>
        <v>0</v>
      </c>
      <c r="N354" s="19">
        <f>N355+N356+N357</f>
        <v>0</v>
      </c>
      <c r="O354" s="19">
        <f>O355+O356+O357</f>
        <v>37934.493999999999</v>
      </c>
      <c r="P354" s="19">
        <f>P355+P356+P357</f>
        <v>36911.849999999999</v>
      </c>
      <c r="Q354" s="19">
        <f>Q355+Q356+Q357</f>
        <v>5546.5569999999998</v>
      </c>
      <c r="R354" s="19">
        <f>R355+R356+R357</f>
        <v>10327.108</v>
      </c>
      <c r="S354" s="19">
        <f>S355+S356+S357</f>
        <v>13896</v>
      </c>
      <c r="T354" s="19">
        <f t="shared" si="840"/>
        <v>339300.70899999997</v>
      </c>
      <c r="U354" s="19">
        <f t="shared" si="749"/>
        <v>154738.60000000001</v>
      </c>
      <c r="V354" s="19">
        <f t="shared" si="750"/>
        <v>189806.70000000001</v>
      </c>
      <c r="W354" s="19">
        <f>W355+W356+W357</f>
        <v>0</v>
      </c>
      <c r="X354" s="19">
        <f>X355+X356+X357</f>
        <v>0</v>
      </c>
      <c r="Y354" s="19">
        <f>Y355+Y356+Y357</f>
        <v>0</v>
      </c>
      <c r="Z354" s="19">
        <f>Z355+Z356+Z357</f>
        <v>10896</v>
      </c>
      <c r="AA354" s="19">
        <f>AA355+AA356+AA357</f>
        <v>4396</v>
      </c>
      <c r="AB354" s="19">
        <f>AB355+AB356+AB357</f>
        <v>0</v>
      </c>
      <c r="AC354" s="19">
        <f>AC355+AC356+AC357</f>
        <v>4396</v>
      </c>
      <c r="AD354" s="19">
        <f>AD355+AD356+AD357</f>
        <v>0</v>
      </c>
      <c r="AE354" s="19">
        <f>AE355+AE356+AE357</f>
        <v>0</v>
      </c>
      <c r="AF354" s="50">
        <f>AF355+AF356+AF357</f>
        <v>339300.70899999997</v>
      </c>
      <c r="AG354" s="50">
        <f>AG355+AG356+AG357</f>
        <v>0</v>
      </c>
      <c r="AH354" s="50">
        <f>AH355+AH356+AH357</f>
        <v>0</v>
      </c>
      <c r="AI354" s="50">
        <f>AI355+AI356+AI357</f>
        <v>0</v>
      </c>
      <c r="AJ354" s="50">
        <f>AJ355+AJ356+AJ357</f>
        <v>0</v>
      </c>
      <c r="AK354" s="50">
        <f>AK355+AK356+AK357</f>
        <v>0</v>
      </c>
      <c r="AL354" s="50">
        <f>AL355+AL356+AL357</f>
        <v>289833.84210999997</v>
      </c>
      <c r="AM354" s="50">
        <f>AM355+AM356+AM357</f>
        <v>0</v>
      </c>
      <c r="AN354" s="50">
        <f>AN355+AN356+AN357</f>
        <v>0</v>
      </c>
      <c r="AO354" s="15">
        <f>AO355+AO356+AO357</f>
        <v>172725.02544999999</v>
      </c>
      <c r="AP354" s="51">
        <f>AP355+AP356+AP357</f>
        <v>301366.21499999997</v>
      </c>
      <c r="AQ354" s="51">
        <f>AQ355+AQ356+AQ357</f>
        <v>37934.493999999999</v>
      </c>
      <c r="AR354" s="51">
        <f>AR355+AR356+AR357</f>
        <v>0</v>
      </c>
      <c r="AS354" s="51">
        <f>AS355+AS356+AS357</f>
        <v>0</v>
      </c>
      <c r="AT354" s="51">
        <f>AT355+AT356+AT357</f>
        <v>0</v>
      </c>
      <c r="AU354" s="51">
        <f t="shared" si="751"/>
        <v>339300.70899999997</v>
      </c>
      <c r="AV354" s="51">
        <f t="shared" si="752"/>
        <v>0</v>
      </c>
      <c r="AW354" s="51">
        <f t="shared" si="753"/>
        <v>350196.70899999997</v>
      </c>
      <c r="AX354" s="51">
        <f t="shared" si="754"/>
        <v>159134.60000000001</v>
      </c>
      <c r="AY354" s="51">
        <f t="shared" si="755"/>
        <v>194202.70000000001</v>
      </c>
      <c r="AZ354" s="51">
        <f>AZ355+AZ356+AZ357</f>
        <v>0</v>
      </c>
      <c r="BA354" s="52">
        <f t="shared" si="756"/>
        <v>85.420936184957981</v>
      </c>
      <c r="BB354" s="25"/>
    </row>
    <row r="355" ht="31.5">
      <c r="B355" s="47" t="s">
        <v>243</v>
      </c>
      <c r="C355" s="47" t="s">
        <v>107</v>
      </c>
      <c r="D355" s="47" t="s">
        <v>46</v>
      </c>
      <c r="E355" s="48" t="str">
        <f t="shared" si="748"/>
        <v>0801</v>
      </c>
      <c r="F355" s="47" t="s">
        <v>171</v>
      </c>
      <c r="G355" s="47" t="s">
        <v>58</v>
      </c>
      <c r="H355" s="49" t="s">
        <v>59</v>
      </c>
      <c r="I355" s="19">
        <v>861</v>
      </c>
      <c r="J355" s="19">
        <v>914.89999999999998</v>
      </c>
      <c r="K355" s="19">
        <v>983</v>
      </c>
      <c r="L355" s="19"/>
      <c r="M355" s="19"/>
      <c r="N355" s="19"/>
      <c r="O355" s="19">
        <v>0</v>
      </c>
      <c r="P355" s="19">
        <v>0</v>
      </c>
      <c r="Q355" s="19">
        <v>0</v>
      </c>
      <c r="R355" s="19">
        <v>0</v>
      </c>
      <c r="S355" s="19"/>
      <c r="T355" s="19">
        <f t="shared" si="840"/>
        <v>861</v>
      </c>
      <c r="U355" s="19">
        <f t="shared" si="749"/>
        <v>914.89999999999998</v>
      </c>
      <c r="V355" s="19">
        <f t="shared" si="750"/>
        <v>983</v>
      </c>
      <c r="W355" s="19"/>
      <c r="X355" s="19"/>
      <c r="Y355" s="19"/>
      <c r="Z355" s="19"/>
      <c r="AA355" s="19"/>
      <c r="AB355" s="19"/>
      <c r="AC355" s="19"/>
      <c r="AD355" s="19"/>
      <c r="AE355" s="19"/>
      <c r="AF355" s="50">
        <v>861</v>
      </c>
      <c r="AG355" s="50"/>
      <c r="AH355" s="50">
        <v>0</v>
      </c>
      <c r="AI355" s="50">
        <v>0</v>
      </c>
      <c r="AJ355" s="50">
        <v>0</v>
      </c>
      <c r="AK355" s="50">
        <v>0</v>
      </c>
      <c r="AL355" s="50">
        <v>861</v>
      </c>
      <c r="AM355" s="50">
        <v>0</v>
      </c>
      <c r="AN355" s="50">
        <v>0</v>
      </c>
      <c r="AO355" s="51">
        <v>424.38999000000001</v>
      </c>
      <c r="AP355" s="51">
        <v>861</v>
      </c>
      <c r="AQ355" s="51">
        <v>0</v>
      </c>
      <c r="AR355" s="51">
        <v>0</v>
      </c>
      <c r="AS355" s="51">
        <v>0</v>
      </c>
      <c r="AT355" s="51">
        <v>0</v>
      </c>
      <c r="AU355" s="51">
        <f t="shared" si="751"/>
        <v>861</v>
      </c>
      <c r="AV355" s="51">
        <f t="shared" si="752"/>
        <v>0</v>
      </c>
      <c r="AW355" s="51">
        <f t="shared" si="753"/>
        <v>861</v>
      </c>
      <c r="AX355" s="51">
        <f t="shared" si="754"/>
        <v>914.89999999999998</v>
      </c>
      <c r="AY355" s="51">
        <f t="shared" si="755"/>
        <v>983</v>
      </c>
      <c r="AZ355" s="51"/>
      <c r="BA355" s="52">
        <f t="shared" si="756"/>
        <v>100</v>
      </c>
      <c r="BB355" s="53"/>
    </row>
    <row r="356">
      <c r="B356" s="47" t="s">
        <v>243</v>
      </c>
      <c r="C356" s="47" t="s">
        <v>107</v>
      </c>
      <c r="D356" s="47" t="s">
        <v>46</v>
      </c>
      <c r="E356" s="48" t="str">
        <f t="shared" ref="E356:E419" si="904">CONCATENATE(C356,D356)</f>
        <v>0801</v>
      </c>
      <c r="F356" s="47" t="s">
        <v>171</v>
      </c>
      <c r="G356" s="47" t="s">
        <v>72</v>
      </c>
      <c r="H356" s="49" t="s">
        <v>73</v>
      </c>
      <c r="I356" s="19">
        <v>1034.5</v>
      </c>
      <c r="J356" s="19">
        <v>1034.5</v>
      </c>
      <c r="K356" s="19">
        <v>1034.5</v>
      </c>
      <c r="L356" s="19"/>
      <c r="M356" s="19"/>
      <c r="N356" s="19"/>
      <c r="O356" s="19">
        <v>0</v>
      </c>
      <c r="P356" s="19">
        <v>0</v>
      </c>
      <c r="Q356" s="19">
        <v>0</v>
      </c>
      <c r="R356" s="19">
        <v>0</v>
      </c>
      <c r="S356" s="19"/>
      <c r="T356" s="19">
        <f t="shared" si="840"/>
        <v>1034.5</v>
      </c>
      <c r="U356" s="19">
        <f t="shared" ref="U356:U419" si="905">J356+M356</f>
        <v>1034.5</v>
      </c>
      <c r="V356" s="19">
        <f t="shared" ref="V356:V419" si="906">K356+N356</f>
        <v>1034.5</v>
      </c>
      <c r="W356" s="19"/>
      <c r="X356" s="19"/>
      <c r="Y356" s="19"/>
      <c r="Z356" s="19"/>
      <c r="AA356" s="19"/>
      <c r="AB356" s="19"/>
      <c r="AC356" s="19"/>
      <c r="AD356" s="19"/>
      <c r="AE356" s="19"/>
      <c r="AF356" s="50">
        <v>919.55499999999995</v>
      </c>
      <c r="AG356" s="50"/>
      <c r="AH356" s="50">
        <v>0</v>
      </c>
      <c r="AI356" s="50">
        <v>0</v>
      </c>
      <c r="AJ356" s="50">
        <v>0</v>
      </c>
      <c r="AK356" s="50">
        <v>0</v>
      </c>
      <c r="AL356" s="50">
        <v>919.54399999999998</v>
      </c>
      <c r="AM356" s="50">
        <v>0</v>
      </c>
      <c r="AN356" s="50">
        <v>0</v>
      </c>
      <c r="AO356" s="15">
        <v>919.54399999999998</v>
      </c>
      <c r="AP356" s="51">
        <v>919.55499999999995</v>
      </c>
      <c r="AQ356" s="51">
        <v>0</v>
      </c>
      <c r="AR356" s="51">
        <v>0</v>
      </c>
      <c r="AS356" s="51">
        <v>0</v>
      </c>
      <c r="AT356" s="51">
        <v>0</v>
      </c>
      <c r="AU356" s="51">
        <f t="shared" ref="AU356:AU419" si="907">AP356+AS356+AT356+AR356+AQ356</f>
        <v>919.55499999999995</v>
      </c>
      <c r="AV356" s="51">
        <f t="shared" ref="AV356:AV419" si="908">T356-AU356</f>
        <v>114.94500000000005</v>
      </c>
      <c r="AW356" s="51">
        <f t="shared" ref="AW356:AW419" si="909">T356+W356+X356+Y356+Z356</f>
        <v>1034.5</v>
      </c>
      <c r="AX356" s="51">
        <f t="shared" ref="AX356:AX419" si="910">U356+AA356+AB356</f>
        <v>1034.5</v>
      </c>
      <c r="AY356" s="51">
        <f t="shared" ref="AY356:AY419" si="911">V356+AC356+AE356+AD356</f>
        <v>1034.5</v>
      </c>
      <c r="AZ356" s="51"/>
      <c r="BA356" s="52">
        <f t="shared" ref="BA356:BA419" si="912">AL356/AF356*100</f>
        <v>99.998803769214462</v>
      </c>
      <c r="BB356" s="53"/>
    </row>
    <row r="357" ht="31.5">
      <c r="B357" s="47" t="s">
        <v>243</v>
      </c>
      <c r="C357" s="47" t="s">
        <v>107</v>
      </c>
      <c r="D357" s="47" t="s">
        <v>46</v>
      </c>
      <c r="E357" s="48" t="str">
        <f t="shared" si="904"/>
        <v>0801</v>
      </c>
      <c r="F357" s="47" t="s">
        <v>171</v>
      </c>
      <c r="G357" s="47" t="s">
        <v>154</v>
      </c>
      <c r="H357" s="49" t="s">
        <v>155</v>
      </c>
      <c r="I357" s="19">
        <v>232789.20000000001</v>
      </c>
      <c r="J357" s="19">
        <v>152789.20000000001</v>
      </c>
      <c r="K357" s="19">
        <v>187789.20000000001</v>
      </c>
      <c r="L357" s="19"/>
      <c r="M357" s="19"/>
      <c r="N357" s="19"/>
      <c r="O357" s="19">
        <v>37934.493999999999</v>
      </c>
      <c r="P357" s="19">
        <f>-588.15+37500</f>
        <v>36911.849999999999</v>
      </c>
      <c r="Q357" s="19">
        <v>5546.5569999999998</v>
      </c>
      <c r="R357" s="19">
        <v>10327.108</v>
      </c>
      <c r="S357" s="19">
        <f>10896+3000</f>
        <v>13896</v>
      </c>
      <c r="T357" s="19">
        <f t="shared" si="840"/>
        <v>337405.20899999997</v>
      </c>
      <c r="U357" s="19">
        <f t="shared" si="905"/>
        <v>152789.20000000001</v>
      </c>
      <c r="V357" s="19">
        <f t="shared" si="906"/>
        <v>187789.20000000001</v>
      </c>
      <c r="W357" s="19"/>
      <c r="X357" s="19"/>
      <c r="Y357" s="19"/>
      <c r="Z357" s="19">
        <v>10896</v>
      </c>
      <c r="AA357" s="19">
        <v>4396</v>
      </c>
      <c r="AB357" s="19"/>
      <c r="AC357" s="19">
        <v>4396</v>
      </c>
      <c r="AD357" s="19"/>
      <c r="AE357" s="19"/>
      <c r="AF357" s="50">
        <v>337520.15399999998</v>
      </c>
      <c r="AG357" s="50"/>
      <c r="AH357" s="50">
        <v>0</v>
      </c>
      <c r="AI357" s="50">
        <v>0</v>
      </c>
      <c r="AJ357" s="50">
        <v>0</v>
      </c>
      <c r="AK357" s="50">
        <v>0</v>
      </c>
      <c r="AL357" s="50">
        <v>288053.29810999997</v>
      </c>
      <c r="AM357" s="50">
        <v>0</v>
      </c>
      <c r="AN357" s="50">
        <v>0</v>
      </c>
      <c r="AO357" s="51">
        <v>171381.09146</v>
      </c>
      <c r="AP357" s="51">
        <v>299585.65999999997</v>
      </c>
      <c r="AQ357" s="51">
        <v>37934.493999999999</v>
      </c>
      <c r="AR357" s="51">
        <v>0</v>
      </c>
      <c r="AS357" s="51">
        <v>0</v>
      </c>
      <c r="AT357" s="51">
        <v>0</v>
      </c>
      <c r="AU357" s="51">
        <f t="shared" si="907"/>
        <v>337520.15399999998</v>
      </c>
      <c r="AV357" s="51">
        <f t="shared" si="908"/>
        <v>-114.94500000000698</v>
      </c>
      <c r="AW357" s="51">
        <f t="shared" si="909"/>
        <v>348301.20899999997</v>
      </c>
      <c r="AX357" s="51">
        <f t="shared" si="910"/>
        <v>157185.20000000001</v>
      </c>
      <c r="AY357" s="51">
        <f t="shared" si="911"/>
        <v>192185.20000000001</v>
      </c>
      <c r="AZ357" s="51"/>
      <c r="BA357" s="52">
        <f t="shared" si="912"/>
        <v>85.34402899982085</v>
      </c>
      <c r="BB357" s="53"/>
    </row>
    <row r="358" ht="31.5">
      <c r="B358" s="47" t="s">
        <v>243</v>
      </c>
      <c r="C358" s="47" t="s">
        <v>107</v>
      </c>
      <c r="D358" s="47" t="s">
        <v>46</v>
      </c>
      <c r="E358" s="48" t="str">
        <f t="shared" si="904"/>
        <v>0801</v>
      </c>
      <c r="F358" s="47" t="s">
        <v>318</v>
      </c>
      <c r="G358" s="47"/>
      <c r="H358" s="49" t="s">
        <v>319</v>
      </c>
      <c r="I358" s="19">
        <f>I359</f>
        <v>16657.200000000001</v>
      </c>
      <c r="J358" s="19">
        <f>J359</f>
        <v>23163.700000000001</v>
      </c>
      <c r="K358" s="19">
        <f>K359</f>
        <v>16657.200000000001</v>
      </c>
      <c r="L358" s="19">
        <f>L359</f>
        <v>0</v>
      </c>
      <c r="M358" s="19">
        <f>M359</f>
        <v>0</v>
      </c>
      <c r="N358" s="19">
        <f>N359</f>
        <v>0</v>
      </c>
      <c r="O358" s="19">
        <f>O359</f>
        <v>0</v>
      </c>
      <c r="P358" s="19">
        <f>P359</f>
        <v>0</v>
      </c>
      <c r="Q358" s="19">
        <f>Q359</f>
        <v>0</v>
      </c>
      <c r="R358" s="19">
        <f>R359</f>
        <v>0</v>
      </c>
      <c r="S358" s="19">
        <f>S359</f>
        <v>0</v>
      </c>
      <c r="T358" s="19">
        <f t="shared" si="840"/>
        <v>16657.200000000001</v>
      </c>
      <c r="U358" s="19">
        <f t="shared" si="905"/>
        <v>23163.700000000001</v>
      </c>
      <c r="V358" s="19">
        <f t="shared" si="906"/>
        <v>16657.200000000001</v>
      </c>
      <c r="W358" s="19">
        <f>W359</f>
        <v>0</v>
      </c>
      <c r="X358" s="19">
        <f>X359</f>
        <v>0</v>
      </c>
      <c r="Y358" s="19">
        <f>Y359</f>
        <v>0</v>
      </c>
      <c r="Z358" s="19">
        <f>Z359</f>
        <v>0</v>
      </c>
      <c r="AA358" s="19">
        <f>AA359</f>
        <v>0</v>
      </c>
      <c r="AB358" s="19">
        <f>AB359</f>
        <v>0</v>
      </c>
      <c r="AC358" s="19">
        <f>AC359</f>
        <v>0</v>
      </c>
      <c r="AD358" s="19">
        <f>AD359</f>
        <v>0</v>
      </c>
      <c r="AE358" s="19">
        <f>AE359</f>
        <v>0</v>
      </c>
      <c r="AF358" s="50">
        <f>AF359</f>
        <v>16657.200000000001</v>
      </c>
      <c r="AG358" s="50">
        <f>AG359</f>
        <v>0</v>
      </c>
      <c r="AH358" s="50">
        <f>AH359</f>
        <v>16657.200000000001</v>
      </c>
      <c r="AI358" s="50">
        <f>AI359</f>
        <v>0</v>
      </c>
      <c r="AJ358" s="50">
        <f>AJ359</f>
        <v>0</v>
      </c>
      <c r="AK358" s="50">
        <f>AK359</f>
        <v>0</v>
      </c>
      <c r="AL358" s="50">
        <f>AL359</f>
        <v>16657.200000000001</v>
      </c>
      <c r="AM358" s="50">
        <f>AM359</f>
        <v>16657.200000000001</v>
      </c>
      <c r="AN358" s="50">
        <f>AN359</f>
        <v>0</v>
      </c>
      <c r="AO358" s="15">
        <f>AO359</f>
        <v>0</v>
      </c>
      <c r="AP358" s="51">
        <f>AP359</f>
        <v>16657.200000000001</v>
      </c>
      <c r="AQ358" s="51">
        <f>AQ359</f>
        <v>0</v>
      </c>
      <c r="AR358" s="51">
        <f>AR359</f>
        <v>0</v>
      </c>
      <c r="AS358" s="51">
        <f>AS359</f>
        <v>0</v>
      </c>
      <c r="AT358" s="51">
        <f>AT359</f>
        <v>0</v>
      </c>
      <c r="AU358" s="51">
        <f t="shared" si="907"/>
        <v>16657.200000000001</v>
      </c>
      <c r="AV358" s="51">
        <f t="shared" si="908"/>
        <v>0</v>
      </c>
      <c r="AW358" s="51">
        <f t="shared" si="909"/>
        <v>16657.200000000001</v>
      </c>
      <c r="AX358" s="51">
        <f t="shared" si="910"/>
        <v>23163.700000000001</v>
      </c>
      <c r="AY358" s="51">
        <f t="shared" si="911"/>
        <v>16657.200000000001</v>
      </c>
      <c r="AZ358" s="51">
        <f>AZ359</f>
        <v>0</v>
      </c>
      <c r="BA358" s="52">
        <f t="shared" si="912"/>
        <v>100</v>
      </c>
      <c r="BB358" s="25"/>
    </row>
    <row r="359" ht="31.5">
      <c r="B359" s="47" t="s">
        <v>243</v>
      </c>
      <c r="C359" s="47" t="s">
        <v>107</v>
      </c>
      <c r="D359" s="47" t="s">
        <v>46</v>
      </c>
      <c r="E359" s="48" t="str">
        <f t="shared" si="904"/>
        <v>0801</v>
      </c>
      <c r="F359" s="47" t="s">
        <v>318</v>
      </c>
      <c r="G359" s="47" t="s">
        <v>154</v>
      </c>
      <c r="H359" s="49" t="s">
        <v>155</v>
      </c>
      <c r="I359" s="19">
        <v>16657.200000000001</v>
      </c>
      <c r="J359" s="19">
        <v>23163.700000000001</v>
      </c>
      <c r="K359" s="19">
        <v>16657.200000000001</v>
      </c>
      <c r="L359" s="19"/>
      <c r="M359" s="19"/>
      <c r="N359" s="19"/>
      <c r="O359" s="19">
        <v>0</v>
      </c>
      <c r="P359" s="19">
        <v>0</v>
      </c>
      <c r="Q359" s="19">
        <v>0</v>
      </c>
      <c r="R359" s="19">
        <v>0</v>
      </c>
      <c r="S359" s="19"/>
      <c r="T359" s="19">
        <f t="shared" si="840"/>
        <v>16657.200000000001</v>
      </c>
      <c r="U359" s="19">
        <f t="shared" si="905"/>
        <v>23163.700000000001</v>
      </c>
      <c r="V359" s="19">
        <f t="shared" si="906"/>
        <v>16657.200000000001</v>
      </c>
      <c r="W359" s="19"/>
      <c r="X359" s="19"/>
      <c r="Y359" s="19"/>
      <c r="Z359" s="19"/>
      <c r="AA359" s="19"/>
      <c r="AB359" s="19"/>
      <c r="AC359" s="19"/>
      <c r="AD359" s="19"/>
      <c r="AE359" s="19"/>
      <c r="AF359" s="50">
        <v>16657.200000000001</v>
      </c>
      <c r="AG359" s="50"/>
      <c r="AH359" s="50">
        <f>AF359</f>
        <v>16657.200000000001</v>
      </c>
      <c r="AI359" s="50">
        <v>0</v>
      </c>
      <c r="AJ359" s="50">
        <v>0</v>
      </c>
      <c r="AK359" s="50">
        <v>0</v>
      </c>
      <c r="AL359" s="50">
        <v>16657.200000000001</v>
      </c>
      <c r="AM359" s="50">
        <f>AL359</f>
        <v>16657.200000000001</v>
      </c>
      <c r="AN359" s="50">
        <v>0</v>
      </c>
      <c r="AO359" s="51">
        <v>0</v>
      </c>
      <c r="AP359" s="51">
        <v>16657.200000000001</v>
      </c>
      <c r="AQ359" s="51">
        <v>0</v>
      </c>
      <c r="AR359" s="51">
        <v>0</v>
      </c>
      <c r="AS359" s="51">
        <v>0</v>
      </c>
      <c r="AT359" s="51">
        <v>0</v>
      </c>
      <c r="AU359" s="51">
        <f t="shared" si="907"/>
        <v>16657.200000000001</v>
      </c>
      <c r="AV359" s="51">
        <f t="shared" si="908"/>
        <v>0</v>
      </c>
      <c r="AW359" s="51">
        <f t="shared" si="909"/>
        <v>16657.200000000001</v>
      </c>
      <c r="AX359" s="51">
        <f t="shared" si="910"/>
        <v>23163.700000000001</v>
      </c>
      <c r="AY359" s="51">
        <f t="shared" si="911"/>
        <v>16657.200000000001</v>
      </c>
      <c r="AZ359" s="51"/>
      <c r="BA359" s="52">
        <f t="shared" si="912"/>
        <v>100</v>
      </c>
      <c r="BB359" s="53"/>
    </row>
    <row r="360" ht="47.25">
      <c r="B360" s="47" t="s">
        <v>243</v>
      </c>
      <c r="C360" s="47" t="s">
        <v>107</v>
      </c>
      <c r="D360" s="47" t="s">
        <v>46</v>
      </c>
      <c r="E360" s="48" t="str">
        <f t="shared" si="904"/>
        <v>0801</v>
      </c>
      <c r="F360" s="47" t="s">
        <v>320</v>
      </c>
      <c r="G360" s="47"/>
      <c r="H360" s="49" t="s">
        <v>321</v>
      </c>
      <c r="I360" s="19">
        <f>I361+I363+I367+I369</f>
        <v>1017117.7999999998</v>
      </c>
      <c r="J360" s="19">
        <f>J361+J363+J367+J369</f>
        <v>1017111.2999999998</v>
      </c>
      <c r="K360" s="19">
        <f>K361+K363+K367+K369</f>
        <v>1027153.5</v>
      </c>
      <c r="L360" s="19">
        <f>L361+L363+L367+L369</f>
        <v>0</v>
      </c>
      <c r="M360" s="19">
        <f>M361+M363+M367+M369</f>
        <v>0</v>
      </c>
      <c r="N360" s="19">
        <f>N361+N363+N367+N369</f>
        <v>0</v>
      </c>
      <c r="O360" s="19">
        <f>O361+O363+O367+O369+O365+O371</f>
        <v>45055.099999999999</v>
      </c>
      <c r="P360" s="19">
        <f>P361+P363+P367+P369+P365+P371</f>
        <v>6534.3699999999999</v>
      </c>
      <c r="Q360" s="19">
        <f>Q361+Q363+Q367+Q369+Q365+Q371</f>
        <v>7874.7529999999997</v>
      </c>
      <c r="R360" s="19">
        <f>R361+R363+R367+R369+R365+R371</f>
        <v>0</v>
      </c>
      <c r="S360" s="19">
        <f>S361+S363+S367+S369+S365</f>
        <v>17400.5</v>
      </c>
      <c r="T360" s="19">
        <f t="shared" si="840"/>
        <v>1093982.523</v>
      </c>
      <c r="U360" s="19">
        <f t="shared" si="905"/>
        <v>1017111.2999999998</v>
      </c>
      <c r="V360" s="19">
        <f t="shared" si="906"/>
        <v>1027153.5</v>
      </c>
      <c r="W360" s="19">
        <f>W361+W363+W367+W369+W365</f>
        <v>0</v>
      </c>
      <c r="X360" s="19">
        <f>X361+X363+X367+X369+X365</f>
        <v>0</v>
      </c>
      <c r="Y360" s="19">
        <f>Y361+Y363+Y367+Y369+Y365</f>
        <v>0</v>
      </c>
      <c r="Z360" s="19">
        <f>Z361+Z363+Z367+Z369+Z365</f>
        <v>17400.5</v>
      </c>
      <c r="AA360" s="19">
        <f>AA361+AA363+AA367+AA369+AA365</f>
        <v>0</v>
      </c>
      <c r="AB360" s="19">
        <f>AB361+AB363+AB367+AB369+AB365</f>
        <v>0</v>
      </c>
      <c r="AC360" s="19">
        <f>AC361+AC363+AC367+AC369+AC365</f>
        <v>0</v>
      </c>
      <c r="AD360" s="19">
        <f>AD361+AD363+AD367+AD369+AD365</f>
        <v>0</v>
      </c>
      <c r="AE360" s="19">
        <f>AE361+AE363+AE367+AE369+AE365</f>
        <v>0</v>
      </c>
      <c r="AF360" s="50">
        <f>AF361+AF363+AF367+AF369+AF365+AF371</f>
        <v>1099207.3607099999</v>
      </c>
      <c r="AG360" s="50">
        <f>AG361+AG363+AG367+AG369+AG365+AG371</f>
        <v>0</v>
      </c>
      <c r="AH360" s="50">
        <f>AH361+AH363+AH367+AH369+AH365+AH371</f>
        <v>6488.0860000000002</v>
      </c>
      <c r="AI360" s="50">
        <f>AI361+AI363+AI367+AI369+AI365+AI371</f>
        <v>0</v>
      </c>
      <c r="AJ360" s="50">
        <f>AJ361+AJ363+AJ367+AJ369+AJ365+AJ371</f>
        <v>0</v>
      </c>
      <c r="AK360" s="50">
        <f>AK361+AK363+AK367+AK369+AK365+AK371</f>
        <v>0</v>
      </c>
      <c r="AL360" s="50">
        <f>AL361+AL363+AL367+AL369+AL365+AL371</f>
        <v>1099207.3607099999</v>
      </c>
      <c r="AM360" s="50">
        <f>AM361+AM363+AM367+AM369+AM365+AM371</f>
        <v>6488.0860000000002</v>
      </c>
      <c r="AN360" s="50">
        <f>AN361+AN363+AN367+AN369+AN365+AN371</f>
        <v>0</v>
      </c>
      <c r="AO360" s="15">
        <f>AO361+AO363+AO367+AO369+AO365+AO371</f>
        <v>756259.43114</v>
      </c>
      <c r="AP360" s="51">
        <f>AP361+AP363+AP367+AP369+AP365+AP371</f>
        <v>1055415.5090000001</v>
      </c>
      <c r="AQ360" s="51">
        <f>AQ361+AQ363+AQ367+AQ369+AQ365+AQ371</f>
        <v>45055.099999999999</v>
      </c>
      <c r="AR360" s="51">
        <f>AR361+AR363+AR367+AR369+AR365+AR371</f>
        <v>0</v>
      </c>
      <c r="AS360" s="51">
        <f>AS361+AS363+AS367+AS369+AS365+AS371</f>
        <v>0</v>
      </c>
      <c r="AT360" s="51">
        <f>AT361+AT363+AT367+AT369+AT365+AT371</f>
        <v>0</v>
      </c>
      <c r="AU360" s="51">
        <f t="shared" si="907"/>
        <v>1100470.6090000002</v>
      </c>
      <c r="AV360" s="51">
        <f t="shared" si="908"/>
        <v>-6488.0860000001267</v>
      </c>
      <c r="AW360" s="51">
        <f t="shared" si="909"/>
        <v>1111383.023</v>
      </c>
      <c r="AX360" s="51">
        <f t="shared" si="910"/>
        <v>1017111.2999999998</v>
      </c>
      <c r="AY360" s="51">
        <f t="shared" si="911"/>
        <v>1027153.5</v>
      </c>
      <c r="AZ360" s="51">
        <f>AZ361+AZ363+AZ367+AZ369+AZ365</f>
        <v>0</v>
      </c>
      <c r="BA360" s="52">
        <f t="shared" si="912"/>
        <v>100</v>
      </c>
      <c r="BB360" s="25"/>
    </row>
    <row r="361" ht="47.25">
      <c r="B361" s="47" t="s">
        <v>243</v>
      </c>
      <c r="C361" s="47" t="s">
        <v>107</v>
      </c>
      <c r="D361" s="47" t="s">
        <v>46</v>
      </c>
      <c r="E361" s="48" t="str">
        <f t="shared" si="904"/>
        <v>0801</v>
      </c>
      <c r="F361" s="47" t="s">
        <v>322</v>
      </c>
      <c r="G361" s="47"/>
      <c r="H361" s="49" t="s">
        <v>75</v>
      </c>
      <c r="I361" s="19">
        <f>I362</f>
        <v>690001.39999999991</v>
      </c>
      <c r="J361" s="19">
        <f>J362</f>
        <v>690001.39999999991</v>
      </c>
      <c r="K361" s="19">
        <f>K362</f>
        <v>699944.5</v>
      </c>
      <c r="L361" s="19">
        <f>L362</f>
        <v>0</v>
      </c>
      <c r="M361" s="19">
        <f>M362</f>
        <v>0</v>
      </c>
      <c r="N361" s="19">
        <f>N362</f>
        <v>0</v>
      </c>
      <c r="O361" s="19">
        <f>O362</f>
        <v>0</v>
      </c>
      <c r="P361" s="19">
        <f>P362</f>
        <v>0</v>
      </c>
      <c r="Q361" s="19">
        <f>Q362</f>
        <v>7874.7529999999997</v>
      </c>
      <c r="R361" s="19">
        <f>R362</f>
        <v>0</v>
      </c>
      <c r="S361" s="19">
        <f>S362</f>
        <v>0</v>
      </c>
      <c r="T361" s="19">
        <f t="shared" si="840"/>
        <v>697876.15299999993</v>
      </c>
      <c r="U361" s="19">
        <f t="shared" si="905"/>
        <v>690001.39999999991</v>
      </c>
      <c r="V361" s="19">
        <f t="shared" si="906"/>
        <v>699944.5</v>
      </c>
      <c r="W361" s="19">
        <f>W362</f>
        <v>0</v>
      </c>
      <c r="X361" s="19">
        <f>X362</f>
        <v>0</v>
      </c>
      <c r="Y361" s="19">
        <f>Y362</f>
        <v>0</v>
      </c>
      <c r="Z361" s="19">
        <f>Z362</f>
        <v>0</v>
      </c>
      <c r="AA361" s="19">
        <f>AA362</f>
        <v>0</v>
      </c>
      <c r="AB361" s="19">
        <f>AB362</f>
        <v>0</v>
      </c>
      <c r="AC361" s="19">
        <f>AC362</f>
        <v>0</v>
      </c>
      <c r="AD361" s="19">
        <f>AD362</f>
        <v>0</v>
      </c>
      <c r="AE361" s="19">
        <f>AE362</f>
        <v>0</v>
      </c>
      <c r="AF361" s="50">
        <f>AF362</f>
        <v>697854.30471000005</v>
      </c>
      <c r="AG361" s="50">
        <f>AG362</f>
        <v>0</v>
      </c>
      <c r="AH361" s="50">
        <f>AH362</f>
        <v>0</v>
      </c>
      <c r="AI361" s="50">
        <f>AI362</f>
        <v>0</v>
      </c>
      <c r="AJ361" s="50">
        <f>AJ362</f>
        <v>0</v>
      </c>
      <c r="AK361" s="50">
        <f>AK362</f>
        <v>0</v>
      </c>
      <c r="AL361" s="50">
        <f>AL362</f>
        <v>697854.30471000005</v>
      </c>
      <c r="AM361" s="50">
        <f>AM362</f>
        <v>0</v>
      </c>
      <c r="AN361" s="50">
        <f>AN362</f>
        <v>0</v>
      </c>
      <c r="AO361" s="51">
        <f>AO362</f>
        <v>507154.14383000002</v>
      </c>
      <c r="AP361" s="51">
        <f>AP362</f>
        <v>697876.15300000005</v>
      </c>
      <c r="AQ361" s="51">
        <f>AQ362</f>
        <v>0</v>
      </c>
      <c r="AR361" s="51">
        <f>AR362</f>
        <v>0</v>
      </c>
      <c r="AS361" s="51">
        <f>AS362</f>
        <v>0</v>
      </c>
      <c r="AT361" s="51">
        <f>AT362</f>
        <v>0</v>
      </c>
      <c r="AU361" s="51">
        <f t="shared" si="907"/>
        <v>697876.15300000005</v>
      </c>
      <c r="AV361" s="51">
        <f t="shared" si="908"/>
        <v>-1.1641532182693481e-10</v>
      </c>
      <c r="AW361" s="51">
        <f t="shared" si="909"/>
        <v>697876.15299999993</v>
      </c>
      <c r="AX361" s="51">
        <f t="shared" si="910"/>
        <v>690001.39999999991</v>
      </c>
      <c r="AY361" s="51">
        <f t="shared" si="911"/>
        <v>699944.5</v>
      </c>
      <c r="AZ361" s="51">
        <f>AZ362</f>
        <v>0</v>
      </c>
      <c r="BA361" s="52">
        <f t="shared" si="912"/>
        <v>100</v>
      </c>
      <c r="BB361" s="25"/>
    </row>
    <row r="362" ht="31.5">
      <c r="B362" s="47" t="s">
        <v>243</v>
      </c>
      <c r="C362" s="47" t="s">
        <v>107</v>
      </c>
      <c r="D362" s="47" t="s">
        <v>46</v>
      </c>
      <c r="E362" s="48" t="str">
        <f t="shared" si="904"/>
        <v>0801</v>
      </c>
      <c r="F362" s="47" t="s">
        <v>322</v>
      </c>
      <c r="G362" s="47" t="s">
        <v>154</v>
      </c>
      <c r="H362" s="49" t="s">
        <v>155</v>
      </c>
      <c r="I362" s="19">
        <v>690001.39999999991</v>
      </c>
      <c r="J362" s="19">
        <v>690001.39999999991</v>
      </c>
      <c r="K362" s="19">
        <v>699944.5</v>
      </c>
      <c r="L362" s="19"/>
      <c r="M362" s="19"/>
      <c r="N362" s="19"/>
      <c r="O362" s="19">
        <v>0</v>
      </c>
      <c r="P362" s="19">
        <v>0</v>
      </c>
      <c r="Q362" s="19">
        <v>7874.7529999999997</v>
      </c>
      <c r="R362" s="19">
        <v>0</v>
      </c>
      <c r="S362" s="19"/>
      <c r="T362" s="19">
        <f t="shared" si="840"/>
        <v>697876.15299999993</v>
      </c>
      <c r="U362" s="19">
        <f t="shared" si="905"/>
        <v>690001.39999999991</v>
      </c>
      <c r="V362" s="19">
        <f t="shared" si="906"/>
        <v>699944.5</v>
      </c>
      <c r="W362" s="19"/>
      <c r="X362" s="19"/>
      <c r="Y362" s="19"/>
      <c r="Z362" s="19"/>
      <c r="AA362" s="19"/>
      <c r="AB362" s="19"/>
      <c r="AC362" s="19"/>
      <c r="AD362" s="19"/>
      <c r="AE362" s="19"/>
      <c r="AF362" s="50">
        <v>697854.30471000005</v>
      </c>
      <c r="AG362" s="50"/>
      <c r="AH362" s="50">
        <v>0</v>
      </c>
      <c r="AI362" s="50">
        <v>0</v>
      </c>
      <c r="AJ362" s="50">
        <v>0</v>
      </c>
      <c r="AK362" s="50">
        <v>0</v>
      </c>
      <c r="AL362" s="50">
        <v>697854.30471000005</v>
      </c>
      <c r="AM362" s="50">
        <v>0</v>
      </c>
      <c r="AN362" s="50">
        <v>0</v>
      </c>
      <c r="AO362" s="15">
        <v>507154.14383000002</v>
      </c>
      <c r="AP362" s="51">
        <v>697876.15300000005</v>
      </c>
      <c r="AQ362" s="51">
        <v>0</v>
      </c>
      <c r="AR362" s="51">
        <v>0</v>
      </c>
      <c r="AS362" s="51">
        <v>0</v>
      </c>
      <c r="AT362" s="51">
        <v>0</v>
      </c>
      <c r="AU362" s="51">
        <f t="shared" si="907"/>
        <v>697876.15300000005</v>
      </c>
      <c r="AV362" s="51">
        <f t="shared" si="908"/>
        <v>-1.1641532182693481e-10</v>
      </c>
      <c r="AW362" s="51">
        <f t="shared" si="909"/>
        <v>697876.15299999993</v>
      </c>
      <c r="AX362" s="51">
        <f t="shared" si="910"/>
        <v>690001.39999999991</v>
      </c>
      <c r="AY362" s="51">
        <f t="shared" si="911"/>
        <v>699944.5</v>
      </c>
      <c r="AZ362" s="51"/>
      <c r="BA362" s="52">
        <f t="shared" si="912"/>
        <v>100</v>
      </c>
      <c r="BB362" s="53"/>
    </row>
    <row r="363" ht="47.25">
      <c r="B363" s="47" t="s">
        <v>243</v>
      </c>
      <c r="C363" s="47" t="s">
        <v>107</v>
      </c>
      <c r="D363" s="47" t="s">
        <v>46</v>
      </c>
      <c r="E363" s="48" t="str">
        <f t="shared" si="904"/>
        <v>0801</v>
      </c>
      <c r="F363" s="47" t="s">
        <v>323</v>
      </c>
      <c r="G363" s="47"/>
      <c r="H363" s="49" t="s">
        <v>324</v>
      </c>
      <c r="I363" s="19">
        <f>I364</f>
        <v>16003</v>
      </c>
      <c r="J363" s="19">
        <f>J364</f>
        <v>15996.5</v>
      </c>
      <c r="K363" s="19">
        <f>K364</f>
        <v>16095.599999999999</v>
      </c>
      <c r="L363" s="19">
        <f>L364</f>
        <v>0</v>
      </c>
      <c r="M363" s="19">
        <f>M364</f>
        <v>0</v>
      </c>
      <c r="N363" s="19">
        <f>N364</f>
        <v>0</v>
      </c>
      <c r="O363" s="19">
        <f>O364</f>
        <v>0</v>
      </c>
      <c r="P363" s="19">
        <f>P364</f>
        <v>6534.3699999999999</v>
      </c>
      <c r="Q363" s="19">
        <f>Q364</f>
        <v>0</v>
      </c>
      <c r="R363" s="19">
        <f>R364</f>
        <v>0</v>
      </c>
      <c r="S363" s="19">
        <f>S364</f>
        <v>0</v>
      </c>
      <c r="T363" s="19">
        <f t="shared" si="840"/>
        <v>22537.369999999999</v>
      </c>
      <c r="U363" s="19">
        <f t="shared" si="905"/>
        <v>15996.5</v>
      </c>
      <c r="V363" s="19">
        <f t="shared" si="906"/>
        <v>16095.599999999999</v>
      </c>
      <c r="W363" s="19">
        <f>W364</f>
        <v>0</v>
      </c>
      <c r="X363" s="19">
        <f>X364</f>
        <v>0</v>
      </c>
      <c r="Y363" s="19">
        <f>Y364</f>
        <v>0</v>
      </c>
      <c r="Z363" s="19">
        <f>Z364</f>
        <v>0</v>
      </c>
      <c r="AA363" s="19">
        <f>AA364</f>
        <v>0</v>
      </c>
      <c r="AB363" s="19">
        <f>AB364</f>
        <v>0</v>
      </c>
      <c r="AC363" s="19">
        <f>AC364</f>
        <v>0</v>
      </c>
      <c r="AD363" s="19">
        <f>AD364</f>
        <v>0</v>
      </c>
      <c r="AE363" s="19">
        <f>AE364</f>
        <v>0</v>
      </c>
      <c r="AF363" s="50">
        <f>AF364</f>
        <v>22471.833780000001</v>
      </c>
      <c r="AG363" s="50">
        <f>AG364</f>
        <v>0</v>
      </c>
      <c r="AH363" s="50">
        <f>AH364</f>
        <v>0</v>
      </c>
      <c r="AI363" s="50">
        <f>AI364</f>
        <v>0</v>
      </c>
      <c r="AJ363" s="50">
        <f>AJ364</f>
        <v>0</v>
      </c>
      <c r="AK363" s="50">
        <f>AK364</f>
        <v>0</v>
      </c>
      <c r="AL363" s="50">
        <f>AL364</f>
        <v>22471.833780000001</v>
      </c>
      <c r="AM363" s="50">
        <f>AM364</f>
        <v>0</v>
      </c>
      <c r="AN363" s="50">
        <f>AN364</f>
        <v>0</v>
      </c>
      <c r="AO363" s="51">
        <f>AO364</f>
        <v>13254.595160000001</v>
      </c>
      <c r="AP363" s="51">
        <f>AP364</f>
        <v>22471.833780000001</v>
      </c>
      <c r="AQ363" s="51">
        <f>AQ364</f>
        <v>0</v>
      </c>
      <c r="AR363" s="51">
        <f>AR364</f>
        <v>0</v>
      </c>
      <c r="AS363" s="51">
        <f>AS364</f>
        <v>0</v>
      </c>
      <c r="AT363" s="51">
        <f>AT364</f>
        <v>0</v>
      </c>
      <c r="AU363" s="51">
        <f t="shared" si="907"/>
        <v>22471.833780000001</v>
      </c>
      <c r="AV363" s="51">
        <f t="shared" si="908"/>
        <v>65.536219999998139</v>
      </c>
      <c r="AW363" s="51">
        <f t="shared" si="909"/>
        <v>22537.369999999999</v>
      </c>
      <c r="AX363" s="51">
        <f t="shared" si="910"/>
        <v>15996.5</v>
      </c>
      <c r="AY363" s="51">
        <f t="shared" si="911"/>
        <v>16095.599999999999</v>
      </c>
      <c r="AZ363" s="51">
        <f>AZ364</f>
        <v>0</v>
      </c>
      <c r="BA363" s="52">
        <f t="shared" si="912"/>
        <v>100</v>
      </c>
      <c r="BB363" s="25"/>
    </row>
    <row r="364" ht="31.5">
      <c r="B364" s="47" t="s">
        <v>243</v>
      </c>
      <c r="C364" s="47" t="s">
        <v>107</v>
      </c>
      <c r="D364" s="47" t="s">
        <v>46</v>
      </c>
      <c r="E364" s="48" t="str">
        <f t="shared" si="904"/>
        <v>0801</v>
      </c>
      <c r="F364" s="47" t="s">
        <v>323</v>
      </c>
      <c r="G364" s="47" t="s">
        <v>154</v>
      </c>
      <c r="H364" s="49" t="s">
        <v>155</v>
      </c>
      <c r="I364" s="19">
        <v>16003</v>
      </c>
      <c r="J364" s="19">
        <v>15996.5</v>
      </c>
      <c r="K364" s="19">
        <v>16095.599999999999</v>
      </c>
      <c r="L364" s="19"/>
      <c r="M364" s="19"/>
      <c r="N364" s="19"/>
      <c r="O364" s="19">
        <v>0</v>
      </c>
      <c r="P364" s="19">
        <f>588.15+5946.22</f>
        <v>6534.3699999999999</v>
      </c>
      <c r="Q364" s="19">
        <v>0</v>
      </c>
      <c r="R364" s="19">
        <v>0</v>
      </c>
      <c r="S364" s="19"/>
      <c r="T364" s="19">
        <f t="shared" si="840"/>
        <v>22537.369999999999</v>
      </c>
      <c r="U364" s="19">
        <f t="shared" si="905"/>
        <v>15996.5</v>
      </c>
      <c r="V364" s="19">
        <f t="shared" si="906"/>
        <v>16095.599999999999</v>
      </c>
      <c r="W364" s="19"/>
      <c r="X364" s="19"/>
      <c r="Y364" s="19"/>
      <c r="Z364" s="19"/>
      <c r="AA364" s="19"/>
      <c r="AB364" s="19"/>
      <c r="AC364" s="19"/>
      <c r="AD364" s="19"/>
      <c r="AE364" s="19"/>
      <c r="AF364" s="50">
        <v>22471.833780000001</v>
      </c>
      <c r="AG364" s="50"/>
      <c r="AH364" s="50">
        <v>0</v>
      </c>
      <c r="AI364" s="50">
        <v>0</v>
      </c>
      <c r="AJ364" s="50">
        <v>0</v>
      </c>
      <c r="AK364" s="50">
        <v>0</v>
      </c>
      <c r="AL364" s="50">
        <v>22471.833780000001</v>
      </c>
      <c r="AM364" s="50">
        <v>0</v>
      </c>
      <c r="AN364" s="50">
        <v>0</v>
      </c>
      <c r="AO364" s="15">
        <v>13254.595160000001</v>
      </c>
      <c r="AP364" s="51">
        <v>22471.833780000001</v>
      </c>
      <c r="AQ364" s="51">
        <v>0</v>
      </c>
      <c r="AR364" s="51">
        <v>0</v>
      </c>
      <c r="AS364" s="51">
        <v>0</v>
      </c>
      <c r="AT364" s="51">
        <v>0</v>
      </c>
      <c r="AU364" s="51">
        <f t="shared" si="907"/>
        <v>22471.833780000001</v>
      </c>
      <c r="AV364" s="51">
        <f t="shared" si="908"/>
        <v>65.536219999998139</v>
      </c>
      <c r="AW364" s="51">
        <f t="shared" si="909"/>
        <v>22537.369999999999</v>
      </c>
      <c r="AX364" s="51">
        <f t="shared" si="910"/>
        <v>15996.5</v>
      </c>
      <c r="AY364" s="51">
        <f t="shared" si="911"/>
        <v>16095.599999999999</v>
      </c>
      <c r="AZ364" s="51"/>
      <c r="BA364" s="52">
        <f t="shared" si="912"/>
        <v>100</v>
      </c>
      <c r="BB364" s="53"/>
    </row>
    <row r="365">
      <c r="B365" s="47" t="s">
        <v>243</v>
      </c>
      <c r="C365" s="47" t="s">
        <v>107</v>
      </c>
      <c r="D365" s="47" t="s">
        <v>46</v>
      </c>
      <c r="E365" s="48" t="str">
        <f t="shared" si="904"/>
        <v>0801</v>
      </c>
      <c r="F365" s="47" t="s">
        <v>325</v>
      </c>
      <c r="G365" s="47"/>
      <c r="H365" s="49" t="s">
        <v>259</v>
      </c>
      <c r="I365" s="19"/>
      <c r="J365" s="19"/>
      <c r="K365" s="19"/>
      <c r="L365" s="19"/>
      <c r="M365" s="19"/>
      <c r="N365" s="19"/>
      <c r="O365" s="19">
        <f>O366</f>
        <v>45055.099999999999</v>
      </c>
      <c r="P365" s="19">
        <f>P366</f>
        <v>0</v>
      </c>
      <c r="Q365" s="19">
        <f>Q366</f>
        <v>0</v>
      </c>
      <c r="R365" s="19">
        <f>R366</f>
        <v>0</v>
      </c>
      <c r="S365" s="19">
        <f>S366</f>
        <v>17400.5</v>
      </c>
      <c r="T365" s="19">
        <f t="shared" si="840"/>
        <v>62455.599999999999</v>
      </c>
      <c r="U365" s="19"/>
      <c r="V365" s="19"/>
      <c r="W365" s="19">
        <f>W366</f>
        <v>0</v>
      </c>
      <c r="X365" s="19">
        <f>X366</f>
        <v>0</v>
      </c>
      <c r="Y365" s="19">
        <f>Y366</f>
        <v>0</v>
      </c>
      <c r="Z365" s="19">
        <f>Z366</f>
        <v>17400.5</v>
      </c>
      <c r="AA365" s="19">
        <f>AA366</f>
        <v>0</v>
      </c>
      <c r="AB365" s="19">
        <f>AB366</f>
        <v>0</v>
      </c>
      <c r="AC365" s="19">
        <f>AC366</f>
        <v>0</v>
      </c>
      <c r="AD365" s="19">
        <f>AD366</f>
        <v>0</v>
      </c>
      <c r="AE365" s="19"/>
      <c r="AF365" s="50">
        <f>AF366</f>
        <v>61214.199999999997</v>
      </c>
      <c r="AG365" s="50">
        <f>AG366</f>
        <v>0</v>
      </c>
      <c r="AH365" s="50">
        <f>AH366</f>
        <v>0</v>
      </c>
      <c r="AI365" s="50">
        <f>AI366</f>
        <v>0</v>
      </c>
      <c r="AJ365" s="50">
        <f>AJ366</f>
        <v>0</v>
      </c>
      <c r="AK365" s="50">
        <f>AK366</f>
        <v>0</v>
      </c>
      <c r="AL365" s="50">
        <f>AL366</f>
        <v>61214.199999999997</v>
      </c>
      <c r="AM365" s="50">
        <f>AM366</f>
        <v>0</v>
      </c>
      <c r="AN365" s="50">
        <f>AN366</f>
        <v>0</v>
      </c>
      <c r="AO365" s="51">
        <f>AO366</f>
        <v>11347.780000000001</v>
      </c>
      <c r="AP365" s="51">
        <f>AP366</f>
        <v>17400.5</v>
      </c>
      <c r="AQ365" s="51">
        <f>AQ366</f>
        <v>45055.099999999999</v>
      </c>
      <c r="AR365" s="51">
        <f>AR366</f>
        <v>0</v>
      </c>
      <c r="AS365" s="51">
        <f>AS366</f>
        <v>0</v>
      </c>
      <c r="AT365" s="51">
        <f>AT366</f>
        <v>0</v>
      </c>
      <c r="AU365" s="51">
        <f t="shared" si="907"/>
        <v>62455.599999999999</v>
      </c>
      <c r="AV365" s="51">
        <f t="shared" si="908"/>
        <v>0</v>
      </c>
      <c r="AW365" s="51">
        <f t="shared" si="909"/>
        <v>79856.100000000006</v>
      </c>
      <c r="AX365" s="51">
        <f t="shared" si="910"/>
        <v>0</v>
      </c>
      <c r="AY365" s="51">
        <f t="shared" si="911"/>
        <v>0</v>
      </c>
      <c r="AZ365" s="51">
        <f>AZ366</f>
        <v>0</v>
      </c>
      <c r="BA365" s="52">
        <f t="shared" si="912"/>
        <v>100</v>
      </c>
      <c r="BB365" s="25"/>
    </row>
    <row r="366" ht="31.5">
      <c r="B366" s="47" t="s">
        <v>243</v>
      </c>
      <c r="C366" s="47" t="s">
        <v>107</v>
      </c>
      <c r="D366" s="47" t="s">
        <v>46</v>
      </c>
      <c r="E366" s="48" t="str">
        <f t="shared" si="904"/>
        <v>0801</v>
      </c>
      <c r="F366" s="47" t="s">
        <v>325</v>
      </c>
      <c r="G366" s="47" t="s">
        <v>154</v>
      </c>
      <c r="H366" s="49" t="s">
        <v>155</v>
      </c>
      <c r="I366" s="19"/>
      <c r="J366" s="19"/>
      <c r="K366" s="19"/>
      <c r="L366" s="19"/>
      <c r="M366" s="19"/>
      <c r="N366" s="19"/>
      <c r="O366" s="19">
        <v>45055.099999999999</v>
      </c>
      <c r="P366" s="19">
        <v>0</v>
      </c>
      <c r="Q366" s="19">
        <v>0</v>
      </c>
      <c r="R366" s="19">
        <v>0</v>
      </c>
      <c r="S366" s="19">
        <v>17400.5</v>
      </c>
      <c r="T366" s="19">
        <f t="shared" si="840"/>
        <v>62455.599999999999</v>
      </c>
      <c r="U366" s="19"/>
      <c r="V366" s="19"/>
      <c r="W366" s="19"/>
      <c r="X366" s="19"/>
      <c r="Y366" s="19"/>
      <c r="Z366" s="19">
        <v>17400.5</v>
      </c>
      <c r="AA366" s="19"/>
      <c r="AB366" s="19"/>
      <c r="AC366" s="19"/>
      <c r="AD366" s="19"/>
      <c r="AE366" s="19"/>
      <c r="AF366" s="50">
        <v>61214.199999999997</v>
      </c>
      <c r="AG366" s="50"/>
      <c r="AH366" s="50">
        <v>0</v>
      </c>
      <c r="AI366" s="50">
        <v>0</v>
      </c>
      <c r="AJ366" s="50">
        <v>0</v>
      </c>
      <c r="AK366" s="50">
        <v>0</v>
      </c>
      <c r="AL366" s="50">
        <v>61214.199999999997</v>
      </c>
      <c r="AM366" s="50">
        <v>0</v>
      </c>
      <c r="AN366" s="50">
        <v>0</v>
      </c>
      <c r="AO366" s="15">
        <v>11347.780000000001</v>
      </c>
      <c r="AP366" s="51">
        <v>17400.5</v>
      </c>
      <c r="AQ366" s="51">
        <v>45055.099999999999</v>
      </c>
      <c r="AR366" s="51">
        <v>0</v>
      </c>
      <c r="AS366" s="51">
        <v>0</v>
      </c>
      <c r="AT366" s="51">
        <v>0</v>
      </c>
      <c r="AU366" s="51">
        <f t="shared" si="907"/>
        <v>62455.599999999999</v>
      </c>
      <c r="AV366" s="51">
        <f t="shared" si="908"/>
        <v>0</v>
      </c>
      <c r="AW366" s="51">
        <f t="shared" si="909"/>
        <v>79856.100000000006</v>
      </c>
      <c r="AX366" s="51">
        <f t="shared" si="910"/>
        <v>0</v>
      </c>
      <c r="AY366" s="51">
        <f t="shared" si="911"/>
        <v>0</v>
      </c>
      <c r="AZ366" s="51"/>
      <c r="BA366" s="52">
        <f t="shared" si="912"/>
        <v>100</v>
      </c>
      <c r="BB366" s="53"/>
    </row>
    <row r="367">
      <c r="B367" s="47" t="s">
        <v>243</v>
      </c>
      <c r="C367" s="47" t="s">
        <v>107</v>
      </c>
      <c r="D367" s="47" t="s">
        <v>46</v>
      </c>
      <c r="E367" s="48" t="str">
        <f t="shared" si="904"/>
        <v>0801</v>
      </c>
      <c r="F367" s="47" t="s">
        <v>326</v>
      </c>
      <c r="G367" s="47"/>
      <c r="H367" s="49" t="s">
        <v>327</v>
      </c>
      <c r="I367" s="19">
        <f>I368</f>
        <v>294521.70000000001</v>
      </c>
      <c r="J367" s="19">
        <f>J368</f>
        <v>294521.70000000001</v>
      </c>
      <c r="K367" s="19">
        <f>K368</f>
        <v>294521.70000000001</v>
      </c>
      <c r="L367" s="19">
        <f>L368</f>
        <v>0</v>
      </c>
      <c r="M367" s="19">
        <f>M368</f>
        <v>0</v>
      </c>
      <c r="N367" s="19">
        <f>N368</f>
        <v>0</v>
      </c>
      <c r="O367" s="19">
        <f>O368</f>
        <v>0</v>
      </c>
      <c r="P367" s="19">
        <f>P368</f>
        <v>0</v>
      </c>
      <c r="Q367" s="19">
        <f>Q368</f>
        <v>0</v>
      </c>
      <c r="R367" s="19">
        <f>R368</f>
        <v>0</v>
      </c>
      <c r="S367" s="19">
        <f>S368</f>
        <v>0</v>
      </c>
      <c r="T367" s="19">
        <f t="shared" si="840"/>
        <v>294521.70000000001</v>
      </c>
      <c r="U367" s="19">
        <f t="shared" si="905"/>
        <v>294521.70000000001</v>
      </c>
      <c r="V367" s="19">
        <f t="shared" si="906"/>
        <v>294521.70000000001</v>
      </c>
      <c r="W367" s="19">
        <f>W368</f>
        <v>0</v>
      </c>
      <c r="X367" s="19">
        <f>X368</f>
        <v>0</v>
      </c>
      <c r="Y367" s="19">
        <f>Y368</f>
        <v>0</v>
      </c>
      <c r="Z367" s="19">
        <f>Z368</f>
        <v>0</v>
      </c>
      <c r="AA367" s="19">
        <f>AA368</f>
        <v>0</v>
      </c>
      <c r="AB367" s="19">
        <f>AB368</f>
        <v>0</v>
      </c>
      <c r="AC367" s="19">
        <f>AC368</f>
        <v>0</v>
      </c>
      <c r="AD367" s="19">
        <f>AD368</f>
        <v>0</v>
      </c>
      <c r="AE367" s="19">
        <f>AE368</f>
        <v>0</v>
      </c>
      <c r="AF367" s="50">
        <f>AF368</f>
        <v>294521.70000000001</v>
      </c>
      <c r="AG367" s="50">
        <f>AG368</f>
        <v>0</v>
      </c>
      <c r="AH367" s="50">
        <f>AH368</f>
        <v>0</v>
      </c>
      <c r="AI367" s="50">
        <f>AI368</f>
        <v>0</v>
      </c>
      <c r="AJ367" s="50">
        <f>AJ368</f>
        <v>0</v>
      </c>
      <c r="AK367" s="50">
        <f>AK368</f>
        <v>0</v>
      </c>
      <c r="AL367" s="50">
        <f>AL368</f>
        <v>294521.70000000001</v>
      </c>
      <c r="AM367" s="50">
        <f>AM368</f>
        <v>0</v>
      </c>
      <c r="AN367" s="50">
        <f>AN368</f>
        <v>0</v>
      </c>
      <c r="AO367" s="51">
        <f>AO368</f>
        <v>207624.12239999999</v>
      </c>
      <c r="AP367" s="51">
        <f>AP368</f>
        <v>294521.70000000001</v>
      </c>
      <c r="AQ367" s="51">
        <f>AQ368</f>
        <v>0</v>
      </c>
      <c r="AR367" s="51">
        <f>AR368</f>
        <v>0</v>
      </c>
      <c r="AS367" s="51">
        <f>AS368</f>
        <v>0</v>
      </c>
      <c r="AT367" s="51">
        <f>AT368</f>
        <v>0</v>
      </c>
      <c r="AU367" s="51">
        <f t="shared" si="907"/>
        <v>294521.70000000001</v>
      </c>
      <c r="AV367" s="51">
        <f t="shared" si="908"/>
        <v>0</v>
      </c>
      <c r="AW367" s="51">
        <f t="shared" si="909"/>
        <v>294521.70000000001</v>
      </c>
      <c r="AX367" s="51">
        <f t="shared" si="910"/>
        <v>294521.70000000001</v>
      </c>
      <c r="AY367" s="51">
        <f t="shared" si="911"/>
        <v>294521.70000000001</v>
      </c>
      <c r="AZ367" s="51">
        <f>AZ368</f>
        <v>0</v>
      </c>
      <c r="BA367" s="52">
        <f t="shared" si="912"/>
        <v>100</v>
      </c>
      <c r="BB367" s="25"/>
    </row>
    <row r="368" ht="31.5">
      <c r="B368" s="47" t="s">
        <v>243</v>
      </c>
      <c r="C368" s="47" t="s">
        <v>107</v>
      </c>
      <c r="D368" s="47" t="s">
        <v>46</v>
      </c>
      <c r="E368" s="48" t="str">
        <f t="shared" si="904"/>
        <v>0801</v>
      </c>
      <c r="F368" s="47" t="s">
        <v>326</v>
      </c>
      <c r="G368" s="47" t="s">
        <v>154</v>
      </c>
      <c r="H368" s="49" t="s">
        <v>155</v>
      </c>
      <c r="I368" s="19">
        <v>294521.70000000001</v>
      </c>
      <c r="J368" s="19">
        <v>294521.70000000001</v>
      </c>
      <c r="K368" s="19">
        <v>294521.70000000001</v>
      </c>
      <c r="L368" s="19"/>
      <c r="M368" s="19"/>
      <c r="N368" s="19"/>
      <c r="O368" s="19">
        <v>0</v>
      </c>
      <c r="P368" s="19">
        <v>0</v>
      </c>
      <c r="Q368" s="19">
        <v>0</v>
      </c>
      <c r="R368" s="19">
        <v>0</v>
      </c>
      <c r="S368" s="19"/>
      <c r="T368" s="19">
        <f t="shared" si="840"/>
        <v>294521.70000000001</v>
      </c>
      <c r="U368" s="19">
        <f t="shared" si="905"/>
        <v>294521.70000000001</v>
      </c>
      <c r="V368" s="19">
        <f t="shared" si="906"/>
        <v>294521.70000000001</v>
      </c>
      <c r="W368" s="19"/>
      <c r="X368" s="19"/>
      <c r="Y368" s="19"/>
      <c r="Z368" s="19"/>
      <c r="AA368" s="19"/>
      <c r="AB368" s="19"/>
      <c r="AC368" s="19"/>
      <c r="AD368" s="19"/>
      <c r="AE368" s="19"/>
      <c r="AF368" s="50">
        <v>294521.70000000001</v>
      </c>
      <c r="AG368" s="50"/>
      <c r="AH368" s="50">
        <v>0</v>
      </c>
      <c r="AI368" s="50">
        <v>0</v>
      </c>
      <c r="AJ368" s="50">
        <v>0</v>
      </c>
      <c r="AK368" s="50">
        <v>0</v>
      </c>
      <c r="AL368" s="50">
        <v>294521.70000000001</v>
      </c>
      <c r="AM368" s="50">
        <v>0</v>
      </c>
      <c r="AN368" s="50">
        <v>0</v>
      </c>
      <c r="AO368" s="15">
        <v>207624.12239999999</v>
      </c>
      <c r="AP368" s="51">
        <v>294521.70000000001</v>
      </c>
      <c r="AQ368" s="51">
        <v>0</v>
      </c>
      <c r="AR368" s="51">
        <v>0</v>
      </c>
      <c r="AS368" s="51">
        <v>0</v>
      </c>
      <c r="AT368" s="51">
        <v>0</v>
      </c>
      <c r="AU368" s="51">
        <f t="shared" si="907"/>
        <v>294521.70000000001</v>
      </c>
      <c r="AV368" s="51">
        <f t="shared" si="908"/>
        <v>0</v>
      </c>
      <c r="AW368" s="51">
        <f t="shared" si="909"/>
        <v>294521.70000000001</v>
      </c>
      <c r="AX368" s="51">
        <f t="shared" si="910"/>
        <v>294521.70000000001</v>
      </c>
      <c r="AY368" s="51">
        <f t="shared" si="911"/>
        <v>294521.70000000001</v>
      </c>
      <c r="AZ368" s="51"/>
      <c r="BA368" s="52">
        <f t="shared" si="912"/>
        <v>100</v>
      </c>
      <c r="BB368" s="53"/>
    </row>
    <row r="369" ht="63">
      <c r="B369" s="47" t="s">
        <v>243</v>
      </c>
      <c r="C369" s="47" t="s">
        <v>107</v>
      </c>
      <c r="D369" s="47" t="s">
        <v>46</v>
      </c>
      <c r="E369" s="48" t="str">
        <f t="shared" si="904"/>
        <v>0801</v>
      </c>
      <c r="F369" s="47" t="s">
        <v>328</v>
      </c>
      <c r="G369" s="47"/>
      <c r="H369" s="49" t="s">
        <v>329</v>
      </c>
      <c r="I369" s="19">
        <f>I370</f>
        <v>16591.700000000001</v>
      </c>
      <c r="J369" s="19">
        <f>J370</f>
        <v>16591.700000000001</v>
      </c>
      <c r="K369" s="19">
        <f>K370</f>
        <v>16591.700000000001</v>
      </c>
      <c r="L369" s="19">
        <f>L370</f>
        <v>0</v>
      </c>
      <c r="M369" s="19">
        <f>M370</f>
        <v>0</v>
      </c>
      <c r="N369" s="19">
        <f>N370</f>
        <v>0</v>
      </c>
      <c r="O369" s="19">
        <f>O370</f>
        <v>0</v>
      </c>
      <c r="P369" s="19">
        <f>P370</f>
        <v>0</v>
      </c>
      <c r="Q369" s="19">
        <f>Q370</f>
        <v>0</v>
      </c>
      <c r="R369" s="19">
        <f>R370</f>
        <v>0</v>
      </c>
      <c r="S369" s="19">
        <f>S370</f>
        <v>0</v>
      </c>
      <c r="T369" s="19">
        <f t="shared" si="840"/>
        <v>16591.700000000001</v>
      </c>
      <c r="U369" s="19">
        <f t="shared" si="905"/>
        <v>16591.700000000001</v>
      </c>
      <c r="V369" s="19">
        <f t="shared" si="906"/>
        <v>16591.700000000001</v>
      </c>
      <c r="W369" s="19">
        <f>W370</f>
        <v>0</v>
      </c>
      <c r="X369" s="19">
        <f>X370</f>
        <v>0</v>
      </c>
      <c r="Y369" s="19">
        <f>Y370</f>
        <v>0</v>
      </c>
      <c r="Z369" s="19">
        <f>Z370</f>
        <v>0</v>
      </c>
      <c r="AA369" s="19">
        <f>AA370</f>
        <v>0</v>
      </c>
      <c r="AB369" s="19">
        <f>AB370</f>
        <v>0</v>
      </c>
      <c r="AC369" s="19">
        <f>AC370</f>
        <v>0</v>
      </c>
      <c r="AD369" s="19">
        <f>AD370</f>
        <v>0</v>
      </c>
      <c r="AE369" s="19">
        <f>AE370</f>
        <v>0</v>
      </c>
      <c r="AF369" s="50">
        <f>AF370</f>
        <v>16591.700000000001</v>
      </c>
      <c r="AG369" s="50">
        <f>AG370</f>
        <v>0</v>
      </c>
      <c r="AH369" s="50">
        <f>AH370</f>
        <v>0</v>
      </c>
      <c r="AI369" s="50">
        <f>AI370</f>
        <v>0</v>
      </c>
      <c r="AJ369" s="50">
        <f>AJ370</f>
        <v>0</v>
      </c>
      <c r="AK369" s="50">
        <f>AK370</f>
        <v>0</v>
      </c>
      <c r="AL369" s="50">
        <f>AL370</f>
        <v>16591.700000000001</v>
      </c>
      <c r="AM369" s="50">
        <f>AM370</f>
        <v>0</v>
      </c>
      <c r="AN369" s="50">
        <f>AN370</f>
        <v>0</v>
      </c>
      <c r="AO369" s="51">
        <f>AO370</f>
        <v>12177.077020000001</v>
      </c>
      <c r="AP369" s="51">
        <f>AP370</f>
        <v>16591.700000000001</v>
      </c>
      <c r="AQ369" s="51">
        <f>AQ370</f>
        <v>0</v>
      </c>
      <c r="AR369" s="51">
        <f>AR370</f>
        <v>0</v>
      </c>
      <c r="AS369" s="51">
        <f>AS370</f>
        <v>0</v>
      </c>
      <c r="AT369" s="51">
        <f>AT370</f>
        <v>0</v>
      </c>
      <c r="AU369" s="51">
        <f t="shared" si="907"/>
        <v>16591.700000000001</v>
      </c>
      <c r="AV369" s="51">
        <f t="shared" si="908"/>
        <v>0</v>
      </c>
      <c r="AW369" s="51">
        <f t="shared" si="909"/>
        <v>16591.700000000001</v>
      </c>
      <c r="AX369" s="51">
        <f t="shared" si="910"/>
        <v>16591.700000000001</v>
      </c>
      <c r="AY369" s="51">
        <f t="shared" si="911"/>
        <v>16591.700000000001</v>
      </c>
      <c r="AZ369" s="51">
        <f>AZ370</f>
        <v>0</v>
      </c>
      <c r="BA369" s="52">
        <f t="shared" si="912"/>
        <v>100</v>
      </c>
      <c r="BB369" s="25"/>
    </row>
    <row r="370" ht="31.5">
      <c r="B370" s="47" t="s">
        <v>243</v>
      </c>
      <c r="C370" s="47" t="s">
        <v>107</v>
      </c>
      <c r="D370" s="47" t="s">
        <v>46</v>
      </c>
      <c r="E370" s="48" t="str">
        <f t="shared" si="904"/>
        <v>0801</v>
      </c>
      <c r="F370" s="47" t="s">
        <v>328</v>
      </c>
      <c r="G370" s="47" t="s">
        <v>154</v>
      </c>
      <c r="H370" s="49" t="s">
        <v>155</v>
      </c>
      <c r="I370" s="19">
        <v>16591.700000000001</v>
      </c>
      <c r="J370" s="19">
        <v>16591.700000000001</v>
      </c>
      <c r="K370" s="19">
        <v>16591.700000000001</v>
      </c>
      <c r="L370" s="19"/>
      <c r="M370" s="19"/>
      <c r="N370" s="19"/>
      <c r="O370" s="19">
        <v>0</v>
      </c>
      <c r="P370" s="19">
        <v>0</v>
      </c>
      <c r="Q370" s="19">
        <v>0</v>
      </c>
      <c r="R370" s="19">
        <v>0</v>
      </c>
      <c r="S370" s="19"/>
      <c r="T370" s="19">
        <f t="shared" si="840"/>
        <v>16591.700000000001</v>
      </c>
      <c r="U370" s="19">
        <f t="shared" si="905"/>
        <v>16591.700000000001</v>
      </c>
      <c r="V370" s="19">
        <f t="shared" si="906"/>
        <v>16591.700000000001</v>
      </c>
      <c r="W370" s="19"/>
      <c r="X370" s="19"/>
      <c r="Y370" s="19"/>
      <c r="Z370" s="19"/>
      <c r="AA370" s="19"/>
      <c r="AB370" s="19"/>
      <c r="AC370" s="19"/>
      <c r="AD370" s="19"/>
      <c r="AE370" s="19"/>
      <c r="AF370" s="50">
        <v>16591.700000000001</v>
      </c>
      <c r="AG370" s="50"/>
      <c r="AH370" s="50">
        <v>0</v>
      </c>
      <c r="AI370" s="50">
        <v>0</v>
      </c>
      <c r="AJ370" s="50">
        <v>0</v>
      </c>
      <c r="AK370" s="50">
        <v>0</v>
      </c>
      <c r="AL370" s="50">
        <v>16591.700000000001</v>
      </c>
      <c r="AM370" s="50">
        <v>0</v>
      </c>
      <c r="AN370" s="50">
        <v>0</v>
      </c>
      <c r="AO370" s="15">
        <v>12177.077020000001</v>
      </c>
      <c r="AP370" s="51">
        <v>16591.700000000001</v>
      </c>
      <c r="AQ370" s="51">
        <v>0</v>
      </c>
      <c r="AR370" s="51">
        <v>0</v>
      </c>
      <c r="AS370" s="51">
        <v>0</v>
      </c>
      <c r="AT370" s="51">
        <v>0</v>
      </c>
      <c r="AU370" s="51">
        <f t="shared" si="907"/>
        <v>16591.700000000001</v>
      </c>
      <c r="AV370" s="51">
        <f t="shared" si="908"/>
        <v>0</v>
      </c>
      <c r="AW370" s="51">
        <f t="shared" si="909"/>
        <v>16591.700000000001</v>
      </c>
      <c r="AX370" s="51">
        <f t="shared" si="910"/>
        <v>16591.700000000001</v>
      </c>
      <c r="AY370" s="51">
        <f t="shared" si="911"/>
        <v>16591.700000000001</v>
      </c>
      <c r="AZ370" s="51"/>
      <c r="BA370" s="52">
        <f t="shared" si="912"/>
        <v>100</v>
      </c>
      <c r="BB370" s="53"/>
    </row>
    <row r="371" ht="31.5">
      <c r="B371" s="47" t="s">
        <v>243</v>
      </c>
      <c r="C371" s="47" t="s">
        <v>107</v>
      </c>
      <c r="D371" s="47" t="s">
        <v>46</v>
      </c>
      <c r="E371" s="48" t="str">
        <f t="shared" si="904"/>
        <v>0801</v>
      </c>
      <c r="F371" s="17" t="s">
        <v>330</v>
      </c>
      <c r="G371" s="47"/>
      <c r="H371" s="64" t="s">
        <v>331</v>
      </c>
      <c r="I371" s="19"/>
      <c r="J371" s="19"/>
      <c r="K371" s="19"/>
      <c r="L371" s="19"/>
      <c r="M371" s="19"/>
      <c r="N371" s="19"/>
      <c r="O371" s="19">
        <f>O372</f>
        <v>0</v>
      </c>
      <c r="P371" s="19">
        <f>P372</f>
        <v>0</v>
      </c>
      <c r="Q371" s="19">
        <f>Q372</f>
        <v>0</v>
      </c>
      <c r="R371" s="19">
        <f>R372</f>
        <v>0</v>
      </c>
      <c r="S371" s="19"/>
      <c r="T371" s="19">
        <f t="shared" si="840"/>
        <v>0</v>
      </c>
      <c r="U371" s="19"/>
      <c r="V371" s="19"/>
      <c r="W371" s="19"/>
      <c r="X371" s="19"/>
      <c r="Y371" s="19"/>
      <c r="Z371" s="19"/>
      <c r="AA371" s="19"/>
      <c r="AB371" s="19"/>
      <c r="AC371" s="19"/>
      <c r="AD371" s="19"/>
      <c r="AE371" s="19"/>
      <c r="AF371" s="50">
        <f>AF372</f>
        <v>6553.6222200000002</v>
      </c>
      <c r="AG371" s="50">
        <f>AG372</f>
        <v>0</v>
      </c>
      <c r="AH371" s="50">
        <f>AH372</f>
        <v>6488.0860000000002</v>
      </c>
      <c r="AI371" s="50">
        <f>AI372</f>
        <v>0</v>
      </c>
      <c r="AJ371" s="50">
        <f>AJ372</f>
        <v>0</v>
      </c>
      <c r="AK371" s="50">
        <f>AK372</f>
        <v>0</v>
      </c>
      <c r="AL371" s="50">
        <f>AL372</f>
        <v>6553.6222200000002</v>
      </c>
      <c r="AM371" s="50">
        <f>AM372</f>
        <v>6488.0860000000002</v>
      </c>
      <c r="AN371" s="50">
        <f>AN372</f>
        <v>0</v>
      </c>
      <c r="AO371" s="51">
        <f>AO372</f>
        <v>4701.7127300000002</v>
      </c>
      <c r="AP371" s="51">
        <f>AP372</f>
        <v>6553.6222200000002</v>
      </c>
      <c r="AQ371" s="51">
        <f>AQ372</f>
        <v>0</v>
      </c>
      <c r="AR371" s="51">
        <f>AR372</f>
        <v>0</v>
      </c>
      <c r="AS371" s="51">
        <f>AS372</f>
        <v>0</v>
      </c>
      <c r="AT371" s="51">
        <f>AT372</f>
        <v>0</v>
      </c>
      <c r="AU371" s="51">
        <f t="shared" si="907"/>
        <v>6553.6222200000002</v>
      </c>
      <c r="AV371" s="51">
        <f t="shared" si="908"/>
        <v>-6553.6222200000002</v>
      </c>
      <c r="AW371" s="51"/>
      <c r="AX371" s="51"/>
      <c r="AY371" s="51"/>
      <c r="AZ371" s="51"/>
      <c r="BA371" s="52">
        <f t="shared" si="912"/>
        <v>100</v>
      </c>
      <c r="BB371" s="53"/>
    </row>
    <row r="372" ht="31.5">
      <c r="B372" s="47" t="s">
        <v>243</v>
      </c>
      <c r="C372" s="47" t="s">
        <v>107</v>
      </c>
      <c r="D372" s="47" t="s">
        <v>46</v>
      </c>
      <c r="E372" s="48" t="str">
        <f t="shared" si="904"/>
        <v>0801</v>
      </c>
      <c r="F372" s="17" t="s">
        <v>330</v>
      </c>
      <c r="G372" s="47" t="s">
        <v>154</v>
      </c>
      <c r="H372" s="49" t="s">
        <v>155</v>
      </c>
      <c r="I372" s="19"/>
      <c r="J372" s="19"/>
      <c r="K372" s="19"/>
      <c r="L372" s="19"/>
      <c r="M372" s="19"/>
      <c r="N372" s="19"/>
      <c r="O372" s="19">
        <v>0</v>
      </c>
      <c r="P372" s="19">
        <v>0</v>
      </c>
      <c r="Q372" s="19">
        <v>0</v>
      </c>
      <c r="R372" s="19">
        <v>0</v>
      </c>
      <c r="S372" s="19"/>
      <c r="T372" s="19">
        <f t="shared" si="840"/>
        <v>0</v>
      </c>
      <c r="U372" s="19"/>
      <c r="V372" s="19"/>
      <c r="W372" s="19"/>
      <c r="X372" s="19"/>
      <c r="Y372" s="19"/>
      <c r="Z372" s="19"/>
      <c r="AA372" s="19"/>
      <c r="AB372" s="19"/>
      <c r="AC372" s="19"/>
      <c r="AD372" s="19"/>
      <c r="AE372" s="19"/>
      <c r="AF372" s="50">
        <v>6553.6222200000002</v>
      </c>
      <c r="AG372" s="50"/>
      <c r="AH372" s="50">
        <v>6488.0860000000002</v>
      </c>
      <c r="AI372" s="50"/>
      <c r="AJ372" s="50">
        <v>0</v>
      </c>
      <c r="AK372" s="50">
        <v>0</v>
      </c>
      <c r="AL372" s="50">
        <v>6553.6222200000002</v>
      </c>
      <c r="AM372" s="50">
        <v>6488.0860000000002</v>
      </c>
      <c r="AN372" s="50">
        <v>0</v>
      </c>
      <c r="AO372" s="15">
        <v>4701.7127300000002</v>
      </c>
      <c r="AP372" s="51">
        <v>6553.6222200000002</v>
      </c>
      <c r="AQ372" s="51">
        <v>0</v>
      </c>
      <c r="AR372" s="51">
        <v>0</v>
      </c>
      <c r="AS372" s="51">
        <v>0</v>
      </c>
      <c r="AT372" s="51">
        <v>0</v>
      </c>
      <c r="AU372" s="51">
        <f t="shared" si="907"/>
        <v>6553.6222200000002</v>
      </c>
      <c r="AV372" s="51">
        <f t="shared" si="908"/>
        <v>-6553.6222200000002</v>
      </c>
      <c r="AW372" s="51"/>
      <c r="AX372" s="51"/>
      <c r="AY372" s="51"/>
      <c r="AZ372" s="51"/>
      <c r="BA372" s="52">
        <f t="shared" si="912"/>
        <v>100</v>
      </c>
      <c r="BB372" s="53"/>
    </row>
    <row r="373" ht="31.5">
      <c r="B373" s="47" t="s">
        <v>243</v>
      </c>
      <c r="C373" s="47" t="s">
        <v>107</v>
      </c>
      <c r="D373" s="47" t="s">
        <v>46</v>
      </c>
      <c r="E373" s="48" t="str">
        <f t="shared" si="904"/>
        <v>0801</v>
      </c>
      <c r="F373" s="47" t="s">
        <v>247</v>
      </c>
      <c r="G373" s="47"/>
      <c r="H373" s="49" t="s">
        <v>248</v>
      </c>
      <c r="I373" s="19">
        <f>I374+I376+I378</f>
        <v>110130.89999999999</v>
      </c>
      <c r="J373" s="19">
        <f>J374+J376+J378</f>
        <v>266543.70000000001</v>
      </c>
      <c r="K373" s="19">
        <f>K374+K376+K378</f>
        <v>347822.29999999999</v>
      </c>
      <c r="L373" s="19">
        <f>L374+L376+L378</f>
        <v>8537.6000000000004</v>
      </c>
      <c r="M373" s="19">
        <f>M374+M376+M378</f>
        <v>-8537.6000000000004</v>
      </c>
      <c r="N373" s="19">
        <f>N374+N376+N378</f>
        <v>0</v>
      </c>
      <c r="O373" s="19">
        <f>O374+O376+O378+O380</f>
        <v>0</v>
      </c>
      <c r="P373" s="19">
        <f>P374+P376+P378+P380</f>
        <v>0</v>
      </c>
      <c r="Q373" s="19">
        <f>Q374+Q376+Q378</f>
        <v>517.5</v>
      </c>
      <c r="R373" s="19">
        <f>R374+R376+R378</f>
        <v>45078.730000000003</v>
      </c>
      <c r="S373" s="19">
        <f>S374+S376+S378</f>
        <v>67660.442999999999</v>
      </c>
      <c r="T373" s="19">
        <f t="shared" si="840"/>
        <v>231925.17300000001</v>
      </c>
      <c r="U373" s="19">
        <f t="shared" si="905"/>
        <v>258006.10000000001</v>
      </c>
      <c r="V373" s="19">
        <f t="shared" si="906"/>
        <v>347822.29999999999</v>
      </c>
      <c r="W373" s="19">
        <f>W374+W376+W378</f>
        <v>0</v>
      </c>
      <c r="X373" s="19">
        <f>X374+X376+X378</f>
        <v>0</v>
      </c>
      <c r="Y373" s="19">
        <f>Y374+Y376+Y378</f>
        <v>0</v>
      </c>
      <c r="Z373" s="19">
        <f>Z374+Z376+Z378</f>
        <v>67660.442999999999</v>
      </c>
      <c r="AA373" s="19">
        <f>AA374+AA376+AA378</f>
        <v>386.5</v>
      </c>
      <c r="AB373" s="19">
        <f>AB374+AB376+AB378</f>
        <v>0</v>
      </c>
      <c r="AC373" s="19">
        <f>AC374+AC376+AC378</f>
        <v>386.5</v>
      </c>
      <c r="AD373" s="19">
        <f>AD374+AD376+AD378</f>
        <v>0</v>
      </c>
      <c r="AE373" s="19">
        <f>AE374+AE376+AE378</f>
        <v>0</v>
      </c>
      <c r="AF373" s="50">
        <f>AF374+AF376+AF378+AF380</f>
        <v>240475.96061000001</v>
      </c>
      <c r="AG373" s="50">
        <f>AG374+AG376+AG378+AG380</f>
        <v>0</v>
      </c>
      <c r="AH373" s="50">
        <f>AH374+AH376+AH378+AH380</f>
        <v>20000</v>
      </c>
      <c r="AI373" s="50">
        <f>AI374+AI376+AI378+AI380</f>
        <v>0</v>
      </c>
      <c r="AJ373" s="50">
        <f>AJ374+AJ376+AJ378+AJ380</f>
        <v>0</v>
      </c>
      <c r="AK373" s="50">
        <f>AK374+AK376+AK378+AK380</f>
        <v>0</v>
      </c>
      <c r="AL373" s="50">
        <f>AL374+AL376+AL378+AL380</f>
        <v>203824.37057999999</v>
      </c>
      <c r="AM373" s="50">
        <f>AM374+AM376+AM378+AM380</f>
        <v>20000</v>
      </c>
      <c r="AN373" s="50">
        <f>AN374+AN376+AN378+AN380</f>
        <v>0</v>
      </c>
      <c r="AO373" s="51">
        <f>AO374+AO376+AO378+AO380</f>
        <v>118860.60107999999</v>
      </c>
      <c r="AP373" s="51">
        <f>AP374+AP376+AP378+AP380</f>
        <v>240477.10999999999</v>
      </c>
      <c r="AQ373" s="51">
        <f>AQ374+AQ376+AQ378+AQ380</f>
        <v>0</v>
      </c>
      <c r="AR373" s="51">
        <f>AR374+AR376+AR378+AR380</f>
        <v>0</v>
      </c>
      <c r="AS373" s="51">
        <f>AS374+AS376+AS378+AS380</f>
        <v>0</v>
      </c>
      <c r="AT373" s="51">
        <f>AT374+AT376+AT378+AT380</f>
        <v>0</v>
      </c>
      <c r="AU373" s="51">
        <f t="shared" si="907"/>
        <v>240477.10999999999</v>
      </c>
      <c r="AV373" s="51">
        <f t="shared" si="908"/>
        <v>-8551.9369999999763</v>
      </c>
      <c r="AW373" s="51">
        <f t="shared" si="909"/>
        <v>299585.61600000004</v>
      </c>
      <c r="AX373" s="51">
        <f t="shared" si="910"/>
        <v>258392.60000000001</v>
      </c>
      <c r="AY373" s="51">
        <f t="shared" si="911"/>
        <v>348208.79999999999</v>
      </c>
      <c r="AZ373" s="51">
        <f>AZ374+AZ376+AZ378</f>
        <v>0</v>
      </c>
      <c r="BA373" s="52">
        <f t="shared" si="912"/>
        <v>84.758730171187054</v>
      </c>
      <c r="BB373" s="25"/>
    </row>
    <row r="374">
      <c r="B374" s="47" t="s">
        <v>243</v>
      </c>
      <c r="C374" s="47" t="s">
        <v>107</v>
      </c>
      <c r="D374" s="47" t="s">
        <v>46</v>
      </c>
      <c r="E374" s="48" t="str">
        <f t="shared" si="904"/>
        <v>0801</v>
      </c>
      <c r="F374" s="47" t="s">
        <v>332</v>
      </c>
      <c r="G374" s="47"/>
      <c r="H374" s="49" t="s">
        <v>333</v>
      </c>
      <c r="I374" s="19">
        <f>I375</f>
        <v>23378.799999999999</v>
      </c>
      <c r="J374" s="19">
        <f>J375</f>
        <v>2317</v>
      </c>
      <c r="K374" s="19">
        <f>K375</f>
        <v>2317</v>
      </c>
      <c r="L374" s="19">
        <f>L375</f>
        <v>0</v>
      </c>
      <c r="M374" s="19">
        <f>M375</f>
        <v>0</v>
      </c>
      <c r="N374" s="19">
        <f>N375</f>
        <v>0</v>
      </c>
      <c r="O374" s="19">
        <f>O375</f>
        <v>0</v>
      </c>
      <c r="P374" s="19">
        <f>P375</f>
        <v>0</v>
      </c>
      <c r="Q374" s="19">
        <f>Q375</f>
        <v>517.5</v>
      </c>
      <c r="R374" s="19">
        <f>R375</f>
        <v>45078.730000000003</v>
      </c>
      <c r="S374" s="19">
        <f>S375</f>
        <v>7980.1360000000004</v>
      </c>
      <c r="T374" s="19">
        <f t="shared" si="840"/>
        <v>76955.165999999997</v>
      </c>
      <c r="U374" s="19">
        <f t="shared" si="905"/>
        <v>2317</v>
      </c>
      <c r="V374" s="19">
        <f t="shared" si="906"/>
        <v>2317</v>
      </c>
      <c r="W374" s="19">
        <f>W375</f>
        <v>0</v>
      </c>
      <c r="X374" s="19">
        <f>X375</f>
        <v>0</v>
      </c>
      <c r="Y374" s="19">
        <f>Y375</f>
        <v>0</v>
      </c>
      <c r="Z374" s="19">
        <f>Z375</f>
        <v>7980.1360000000004</v>
      </c>
      <c r="AA374" s="19">
        <f>AA375</f>
        <v>0</v>
      </c>
      <c r="AB374" s="19">
        <f>AB375</f>
        <v>0</v>
      </c>
      <c r="AC374" s="19">
        <f>AC375</f>
        <v>0</v>
      </c>
      <c r="AD374" s="19">
        <f>AD375</f>
        <v>0</v>
      </c>
      <c r="AE374" s="19"/>
      <c r="AF374" s="50">
        <f>AF375</f>
        <v>76955.165999999997</v>
      </c>
      <c r="AG374" s="50">
        <f>AG375</f>
        <v>0</v>
      </c>
      <c r="AH374" s="50">
        <f>AH375</f>
        <v>0</v>
      </c>
      <c r="AI374" s="50">
        <f>AI375</f>
        <v>0</v>
      </c>
      <c r="AJ374" s="50">
        <f>AJ375</f>
        <v>0</v>
      </c>
      <c r="AK374" s="50">
        <f>AK375</f>
        <v>0</v>
      </c>
      <c r="AL374" s="50">
        <f>AL375</f>
        <v>42374.744639999997</v>
      </c>
      <c r="AM374" s="50">
        <f>AM375</f>
        <v>0</v>
      </c>
      <c r="AN374" s="50">
        <f>AN375</f>
        <v>0</v>
      </c>
      <c r="AO374" s="15">
        <f>AO375</f>
        <v>32076.018339999999</v>
      </c>
      <c r="AP374" s="51">
        <f>AP375</f>
        <v>76955.165999999997</v>
      </c>
      <c r="AQ374" s="51">
        <f>AQ375</f>
        <v>0</v>
      </c>
      <c r="AR374" s="51">
        <f>AR375</f>
        <v>0</v>
      </c>
      <c r="AS374" s="51">
        <f>AS375</f>
        <v>0</v>
      </c>
      <c r="AT374" s="51">
        <f>AT375</f>
        <v>0</v>
      </c>
      <c r="AU374" s="51">
        <f t="shared" si="907"/>
        <v>76955.165999999997</v>
      </c>
      <c r="AV374" s="51">
        <f t="shared" si="908"/>
        <v>0</v>
      </c>
      <c r="AW374" s="51">
        <f t="shared" si="909"/>
        <v>84935.301999999996</v>
      </c>
      <c r="AX374" s="51">
        <f t="shared" si="910"/>
        <v>2317</v>
      </c>
      <c r="AY374" s="51">
        <f t="shared" si="911"/>
        <v>2317</v>
      </c>
      <c r="AZ374" s="51">
        <f>AZ375</f>
        <v>0</v>
      </c>
      <c r="BA374" s="52">
        <f t="shared" si="912"/>
        <v>55.064197561473648</v>
      </c>
      <c r="BB374" s="25"/>
    </row>
    <row r="375" ht="31.5">
      <c r="B375" s="47" t="s">
        <v>243</v>
      </c>
      <c r="C375" s="47" t="s">
        <v>107</v>
      </c>
      <c r="D375" s="47" t="s">
        <v>46</v>
      </c>
      <c r="E375" s="48" t="str">
        <f t="shared" si="904"/>
        <v>0801</v>
      </c>
      <c r="F375" s="47" t="s">
        <v>332</v>
      </c>
      <c r="G375" s="47" t="s">
        <v>154</v>
      </c>
      <c r="H375" s="49" t="s">
        <v>155</v>
      </c>
      <c r="I375" s="19">
        <v>23378.799999999999</v>
      </c>
      <c r="J375" s="19">
        <v>2317</v>
      </c>
      <c r="K375" s="19">
        <v>2317</v>
      </c>
      <c r="L375" s="19"/>
      <c r="M375" s="19"/>
      <c r="N375" s="19"/>
      <c r="O375" s="19">
        <v>0</v>
      </c>
      <c r="P375" s="19">
        <v>0</v>
      </c>
      <c r="Q375" s="19">
        <v>517.5</v>
      </c>
      <c r="R375" s="19">
        <v>45078.730000000003</v>
      </c>
      <c r="S375" s="19">
        <v>7980.1360000000004</v>
      </c>
      <c r="T375" s="19">
        <f t="shared" si="840"/>
        <v>76955.165999999997</v>
      </c>
      <c r="U375" s="19">
        <f t="shared" si="905"/>
        <v>2317</v>
      </c>
      <c r="V375" s="19">
        <f t="shared" si="906"/>
        <v>2317</v>
      </c>
      <c r="W375" s="19"/>
      <c r="X375" s="19"/>
      <c r="Y375" s="19"/>
      <c r="Z375" s="19">
        <v>7980.1360000000004</v>
      </c>
      <c r="AA375" s="19"/>
      <c r="AB375" s="19"/>
      <c r="AC375" s="19"/>
      <c r="AD375" s="19"/>
      <c r="AE375" s="19"/>
      <c r="AF375" s="50">
        <v>76955.165999999997</v>
      </c>
      <c r="AG375" s="50"/>
      <c r="AH375" s="50">
        <v>0</v>
      </c>
      <c r="AI375" s="50">
        <v>0</v>
      </c>
      <c r="AJ375" s="50">
        <v>0</v>
      </c>
      <c r="AK375" s="50">
        <v>0</v>
      </c>
      <c r="AL375" s="50">
        <v>42374.744639999997</v>
      </c>
      <c r="AM375" s="50">
        <v>0</v>
      </c>
      <c r="AN375" s="50">
        <v>0</v>
      </c>
      <c r="AO375" s="51">
        <v>32076.018339999999</v>
      </c>
      <c r="AP375" s="51">
        <v>76955.165999999997</v>
      </c>
      <c r="AQ375" s="51">
        <v>0</v>
      </c>
      <c r="AR375" s="51">
        <v>0</v>
      </c>
      <c r="AS375" s="51">
        <v>0</v>
      </c>
      <c r="AT375" s="51">
        <v>0</v>
      </c>
      <c r="AU375" s="51">
        <f t="shared" si="907"/>
        <v>76955.165999999997</v>
      </c>
      <c r="AV375" s="51">
        <f t="shared" si="908"/>
        <v>0</v>
      </c>
      <c r="AW375" s="51">
        <f t="shared" si="909"/>
        <v>84935.301999999996</v>
      </c>
      <c r="AX375" s="51">
        <f t="shared" si="910"/>
        <v>2317</v>
      </c>
      <c r="AY375" s="51">
        <f t="shared" si="911"/>
        <v>2317</v>
      </c>
      <c r="AZ375" s="51"/>
      <c r="BA375" s="52">
        <f t="shared" si="912"/>
        <v>55.064197561473648</v>
      </c>
      <c r="BB375" s="53"/>
    </row>
    <row r="376" ht="31.5">
      <c r="B376" s="47" t="s">
        <v>243</v>
      </c>
      <c r="C376" s="47" t="s">
        <v>107</v>
      </c>
      <c r="D376" s="47" t="s">
        <v>46</v>
      </c>
      <c r="E376" s="48" t="str">
        <f t="shared" si="904"/>
        <v>0801</v>
      </c>
      <c r="F376" s="47" t="s">
        <v>249</v>
      </c>
      <c r="G376" s="47"/>
      <c r="H376" s="49" t="s">
        <v>250</v>
      </c>
      <c r="I376" s="19">
        <f>I377</f>
        <v>1304.8</v>
      </c>
      <c r="J376" s="19">
        <f>J377</f>
        <v>1304.8</v>
      </c>
      <c r="K376" s="19">
        <f>K377</f>
        <v>1304.8</v>
      </c>
      <c r="L376" s="19">
        <f>L377</f>
        <v>0</v>
      </c>
      <c r="M376" s="19">
        <f>M377</f>
        <v>0</v>
      </c>
      <c r="N376" s="19">
        <f>N377</f>
        <v>0</v>
      </c>
      <c r="O376" s="19">
        <f>O377</f>
        <v>0</v>
      </c>
      <c r="P376" s="19">
        <f>P377</f>
        <v>0</v>
      </c>
      <c r="Q376" s="19">
        <f>Q377</f>
        <v>0</v>
      </c>
      <c r="R376" s="19">
        <f>R377</f>
        <v>0</v>
      </c>
      <c r="S376" s="19">
        <f>S377</f>
        <v>386.5</v>
      </c>
      <c r="T376" s="19">
        <f t="shared" si="840"/>
        <v>1691.3</v>
      </c>
      <c r="U376" s="19">
        <f t="shared" si="905"/>
        <v>1304.8</v>
      </c>
      <c r="V376" s="19">
        <f t="shared" si="906"/>
        <v>1304.8</v>
      </c>
      <c r="W376" s="19">
        <f>W377</f>
        <v>0</v>
      </c>
      <c r="X376" s="19">
        <f>X377</f>
        <v>0</v>
      </c>
      <c r="Y376" s="19">
        <f>Y377</f>
        <v>0</v>
      </c>
      <c r="Z376" s="19">
        <f>Z377</f>
        <v>386.5</v>
      </c>
      <c r="AA376" s="19">
        <f>AA377</f>
        <v>386.5</v>
      </c>
      <c r="AB376" s="19">
        <f>AB377</f>
        <v>0</v>
      </c>
      <c r="AC376" s="19">
        <f>AC377</f>
        <v>386.5</v>
      </c>
      <c r="AD376" s="19">
        <f>AD377</f>
        <v>0</v>
      </c>
      <c r="AE376" s="19"/>
      <c r="AF376" s="50">
        <f>AF377</f>
        <v>1690.1506099999999</v>
      </c>
      <c r="AG376" s="50">
        <f>AG377</f>
        <v>0</v>
      </c>
      <c r="AH376" s="50">
        <f>AH377</f>
        <v>0</v>
      </c>
      <c r="AI376" s="50">
        <f>AI377</f>
        <v>0</v>
      </c>
      <c r="AJ376" s="50">
        <f>AJ377</f>
        <v>0</v>
      </c>
      <c r="AK376" s="50">
        <f>AK377</f>
        <v>0</v>
      </c>
      <c r="AL376" s="50">
        <f>AL377</f>
        <v>1690.1067700000001</v>
      </c>
      <c r="AM376" s="50">
        <f>AM377</f>
        <v>0</v>
      </c>
      <c r="AN376" s="50">
        <f>AN377</f>
        <v>0</v>
      </c>
      <c r="AO376" s="15">
        <f>AO377</f>
        <v>1122.07611</v>
      </c>
      <c r="AP376" s="51">
        <f>AP377</f>
        <v>1691.3</v>
      </c>
      <c r="AQ376" s="51">
        <f>AQ377</f>
        <v>0</v>
      </c>
      <c r="AR376" s="51">
        <f>AR377</f>
        <v>0</v>
      </c>
      <c r="AS376" s="51">
        <f>AS377</f>
        <v>0</v>
      </c>
      <c r="AT376" s="51">
        <f>AT377</f>
        <v>0</v>
      </c>
      <c r="AU376" s="51">
        <f t="shared" si="907"/>
        <v>1691.3</v>
      </c>
      <c r="AV376" s="51">
        <f t="shared" si="908"/>
        <v>0</v>
      </c>
      <c r="AW376" s="51">
        <f t="shared" si="909"/>
        <v>2077.8000000000002</v>
      </c>
      <c r="AX376" s="51">
        <f t="shared" si="910"/>
        <v>1691.3</v>
      </c>
      <c r="AY376" s="51">
        <f t="shared" si="911"/>
        <v>1691.3</v>
      </c>
      <c r="AZ376" s="51">
        <f>AZ377</f>
        <v>0</v>
      </c>
      <c r="BA376" s="52">
        <f t="shared" si="912"/>
        <v>99.997406148319527</v>
      </c>
      <c r="BB376" s="25"/>
    </row>
    <row r="377" ht="31.5">
      <c r="B377" s="47" t="s">
        <v>243</v>
      </c>
      <c r="C377" s="47" t="s">
        <v>107</v>
      </c>
      <c r="D377" s="47" t="s">
        <v>46</v>
      </c>
      <c r="E377" s="48" t="str">
        <f t="shared" si="904"/>
        <v>0801</v>
      </c>
      <c r="F377" s="47" t="s">
        <v>249</v>
      </c>
      <c r="G377" s="47" t="s">
        <v>154</v>
      </c>
      <c r="H377" s="49" t="s">
        <v>155</v>
      </c>
      <c r="I377" s="19">
        <v>1304.8</v>
      </c>
      <c r="J377" s="19">
        <v>1304.8</v>
      </c>
      <c r="K377" s="19">
        <v>1304.8</v>
      </c>
      <c r="L377" s="19"/>
      <c r="M377" s="19"/>
      <c r="N377" s="19"/>
      <c r="O377" s="19">
        <v>0</v>
      </c>
      <c r="P377" s="19">
        <v>0</v>
      </c>
      <c r="Q377" s="19">
        <v>0</v>
      </c>
      <c r="R377" s="19">
        <v>0</v>
      </c>
      <c r="S377" s="19">
        <v>386.5</v>
      </c>
      <c r="T377" s="19">
        <f t="shared" si="840"/>
        <v>1691.3</v>
      </c>
      <c r="U377" s="19">
        <f t="shared" si="905"/>
        <v>1304.8</v>
      </c>
      <c r="V377" s="19">
        <f t="shared" si="906"/>
        <v>1304.8</v>
      </c>
      <c r="W377" s="19"/>
      <c r="X377" s="19"/>
      <c r="Y377" s="19"/>
      <c r="Z377" s="19">
        <v>386.5</v>
      </c>
      <c r="AA377" s="19">
        <v>386.5</v>
      </c>
      <c r="AB377" s="19"/>
      <c r="AC377" s="19">
        <v>386.5</v>
      </c>
      <c r="AD377" s="19"/>
      <c r="AE377" s="19"/>
      <c r="AF377" s="50">
        <v>1690.1506099999999</v>
      </c>
      <c r="AG377" s="50"/>
      <c r="AH377" s="50">
        <v>0</v>
      </c>
      <c r="AI377" s="50">
        <v>0</v>
      </c>
      <c r="AJ377" s="50">
        <v>0</v>
      </c>
      <c r="AK377" s="50">
        <v>0</v>
      </c>
      <c r="AL377" s="50">
        <v>1690.1067700000001</v>
      </c>
      <c r="AM377" s="50">
        <v>0</v>
      </c>
      <c r="AN377" s="50">
        <v>0</v>
      </c>
      <c r="AO377" s="51">
        <v>1122.07611</v>
      </c>
      <c r="AP377" s="51">
        <v>1691.3</v>
      </c>
      <c r="AQ377" s="51">
        <v>0</v>
      </c>
      <c r="AR377" s="51">
        <v>0</v>
      </c>
      <c r="AS377" s="51">
        <v>0</v>
      </c>
      <c r="AT377" s="51">
        <v>0</v>
      </c>
      <c r="AU377" s="51">
        <f t="shared" si="907"/>
        <v>1691.3</v>
      </c>
      <c r="AV377" s="51">
        <f t="shared" si="908"/>
        <v>0</v>
      </c>
      <c r="AW377" s="51">
        <f t="shared" si="909"/>
        <v>2077.8000000000002</v>
      </c>
      <c r="AX377" s="51">
        <f t="shared" si="910"/>
        <v>1691.3</v>
      </c>
      <c r="AY377" s="51">
        <f t="shared" si="911"/>
        <v>1691.3</v>
      </c>
      <c r="AZ377" s="51"/>
      <c r="BA377" s="52">
        <f t="shared" si="912"/>
        <v>99.997406148319527</v>
      </c>
      <c r="BB377" s="53"/>
    </row>
    <row r="378" ht="47.25">
      <c r="B378" s="47" t="s">
        <v>243</v>
      </c>
      <c r="C378" s="47" t="s">
        <v>107</v>
      </c>
      <c r="D378" s="47" t="s">
        <v>46</v>
      </c>
      <c r="E378" s="48" t="str">
        <f t="shared" si="904"/>
        <v>0801</v>
      </c>
      <c r="F378" s="47" t="s">
        <v>251</v>
      </c>
      <c r="G378" s="47"/>
      <c r="H378" s="49" t="s">
        <v>252</v>
      </c>
      <c r="I378" s="19">
        <f>I379</f>
        <v>85447.300000000003</v>
      </c>
      <c r="J378" s="19">
        <f>J379</f>
        <v>262921.90000000002</v>
      </c>
      <c r="K378" s="19">
        <f>K379</f>
        <v>344200.5</v>
      </c>
      <c r="L378" s="19">
        <f>L379</f>
        <v>8537.6000000000004</v>
      </c>
      <c r="M378" s="19">
        <f>M379</f>
        <v>-8537.6000000000004</v>
      </c>
      <c r="N378" s="19">
        <f>N379</f>
        <v>0</v>
      </c>
      <c r="O378" s="19">
        <f>O379</f>
        <v>0</v>
      </c>
      <c r="P378" s="19">
        <f>P379</f>
        <v>0</v>
      </c>
      <c r="Q378" s="19">
        <f>Q379</f>
        <v>0</v>
      </c>
      <c r="R378" s="19">
        <f>R379</f>
        <v>0</v>
      </c>
      <c r="S378" s="19">
        <f>S379</f>
        <v>59293.807000000001</v>
      </c>
      <c r="T378" s="19">
        <f t="shared" si="840"/>
        <v>153278.70699999999</v>
      </c>
      <c r="U378" s="19">
        <f t="shared" si="905"/>
        <v>254384.30000000002</v>
      </c>
      <c r="V378" s="19">
        <f t="shared" si="906"/>
        <v>344200.5</v>
      </c>
      <c r="W378" s="19">
        <f>W379</f>
        <v>0</v>
      </c>
      <c r="X378" s="19">
        <f>X379</f>
        <v>0</v>
      </c>
      <c r="Y378" s="19">
        <f>Y379</f>
        <v>0</v>
      </c>
      <c r="Z378" s="19">
        <f>Z379</f>
        <v>59293.807000000001</v>
      </c>
      <c r="AA378" s="19">
        <f>AA379</f>
        <v>0</v>
      </c>
      <c r="AB378" s="19">
        <f>AB379</f>
        <v>0</v>
      </c>
      <c r="AC378" s="19">
        <f>AC379</f>
        <v>0</v>
      </c>
      <c r="AD378" s="19">
        <f>AD379</f>
        <v>0</v>
      </c>
      <c r="AE378" s="19"/>
      <c r="AF378" s="50">
        <f>AF379</f>
        <v>121830.644</v>
      </c>
      <c r="AG378" s="50">
        <f>AG379</f>
        <v>0</v>
      </c>
      <c r="AH378" s="50">
        <f>AH379</f>
        <v>0</v>
      </c>
      <c r="AI378" s="50">
        <f>AI379</f>
        <v>0</v>
      </c>
      <c r="AJ378" s="50">
        <f>AJ379</f>
        <v>0</v>
      </c>
      <c r="AK378" s="50">
        <f>AK379</f>
        <v>0</v>
      </c>
      <c r="AL378" s="50">
        <f>AL379</f>
        <v>119759.51917</v>
      </c>
      <c r="AM378" s="50">
        <f>AM379</f>
        <v>0</v>
      </c>
      <c r="AN378" s="50">
        <f>AN379</f>
        <v>0</v>
      </c>
      <c r="AO378" s="15">
        <f>AO379</f>
        <v>45662.506630000003</v>
      </c>
      <c r="AP378" s="51">
        <f>AP379</f>
        <v>121830.644</v>
      </c>
      <c r="AQ378" s="51">
        <f>AQ379</f>
        <v>0</v>
      </c>
      <c r="AR378" s="51">
        <f>AR379</f>
        <v>0</v>
      </c>
      <c r="AS378" s="51">
        <f>AS379</f>
        <v>0</v>
      </c>
      <c r="AT378" s="51">
        <f>AT379</f>
        <v>0</v>
      </c>
      <c r="AU378" s="51">
        <f t="shared" si="907"/>
        <v>121830.644</v>
      </c>
      <c r="AV378" s="51">
        <f t="shared" si="908"/>
        <v>31448.062999999995</v>
      </c>
      <c r="AW378" s="51">
        <f t="shared" si="909"/>
        <v>212572.514</v>
      </c>
      <c r="AX378" s="51">
        <f t="shared" si="910"/>
        <v>254384.30000000002</v>
      </c>
      <c r="AY378" s="51">
        <f t="shared" si="911"/>
        <v>344200.5</v>
      </c>
      <c r="AZ378" s="51">
        <f>AZ379</f>
        <v>0</v>
      </c>
      <c r="BA378" s="52">
        <f t="shared" si="912"/>
        <v>98.299996813609553</v>
      </c>
      <c r="BB378" s="25"/>
    </row>
    <row r="379" ht="31.5">
      <c r="B379" s="47" t="s">
        <v>243</v>
      </c>
      <c r="C379" s="47" t="s">
        <v>107</v>
      </c>
      <c r="D379" s="47" t="s">
        <v>46</v>
      </c>
      <c r="E379" s="48" t="str">
        <f t="shared" si="904"/>
        <v>0801</v>
      </c>
      <c r="F379" s="47" t="s">
        <v>251</v>
      </c>
      <c r="G379" s="47" t="s">
        <v>154</v>
      </c>
      <c r="H379" s="49" t="s">
        <v>155</v>
      </c>
      <c r="I379" s="19">
        <v>85447.300000000003</v>
      </c>
      <c r="J379" s="19">
        <v>262921.90000000002</v>
      </c>
      <c r="K379" s="19">
        <v>344200.5</v>
      </c>
      <c r="L379" s="19">
        <v>8537.6000000000004</v>
      </c>
      <c r="M379" s="19">
        <v>-8537.6000000000004</v>
      </c>
      <c r="N379" s="19"/>
      <c r="O379" s="19">
        <v>0</v>
      </c>
      <c r="P379" s="19">
        <v>0</v>
      </c>
      <c r="Q379" s="19">
        <v>0</v>
      </c>
      <c r="R379" s="19">
        <v>0</v>
      </c>
      <c r="S379" s="19">
        <v>59293.807000000001</v>
      </c>
      <c r="T379" s="19">
        <f t="shared" si="840"/>
        <v>153278.70699999999</v>
      </c>
      <c r="U379" s="19">
        <f t="shared" si="905"/>
        <v>254384.30000000002</v>
      </c>
      <c r="V379" s="19">
        <f t="shared" si="906"/>
        <v>344200.5</v>
      </c>
      <c r="W379" s="19"/>
      <c r="X379" s="19"/>
      <c r="Y379" s="19"/>
      <c r="Z379" s="19">
        <v>59293.807000000001</v>
      </c>
      <c r="AA379" s="19"/>
      <c r="AB379" s="19"/>
      <c r="AC379" s="19"/>
      <c r="AD379" s="19"/>
      <c r="AE379" s="19"/>
      <c r="AF379" s="50">
        <v>121830.644</v>
      </c>
      <c r="AG379" s="50"/>
      <c r="AH379" s="50">
        <v>0</v>
      </c>
      <c r="AI379" s="50">
        <v>0</v>
      </c>
      <c r="AJ379" s="50">
        <v>0</v>
      </c>
      <c r="AK379" s="50">
        <v>0</v>
      </c>
      <c r="AL379" s="50">
        <v>119759.51917</v>
      </c>
      <c r="AM379" s="50">
        <v>0</v>
      </c>
      <c r="AN379" s="50">
        <v>0</v>
      </c>
      <c r="AO379" s="51">
        <v>45662.506630000003</v>
      </c>
      <c r="AP379" s="51">
        <v>121830.644</v>
      </c>
      <c r="AQ379" s="51">
        <v>0</v>
      </c>
      <c r="AR379" s="51">
        <v>0</v>
      </c>
      <c r="AS379" s="51">
        <v>0</v>
      </c>
      <c r="AT379" s="51">
        <v>0</v>
      </c>
      <c r="AU379" s="51">
        <f t="shared" si="907"/>
        <v>121830.644</v>
      </c>
      <c r="AV379" s="51">
        <f t="shared" si="908"/>
        <v>31448.062999999995</v>
      </c>
      <c r="AW379" s="51">
        <f t="shared" si="909"/>
        <v>212572.514</v>
      </c>
      <c r="AX379" s="51">
        <f t="shared" si="910"/>
        <v>254384.30000000002</v>
      </c>
      <c r="AY379" s="51">
        <f t="shared" si="911"/>
        <v>344200.5</v>
      </c>
      <c r="AZ379" s="51"/>
      <c r="BA379" s="52">
        <f t="shared" si="912"/>
        <v>98.299996813609553</v>
      </c>
      <c r="BB379" s="53"/>
    </row>
    <row r="380" ht="31.5">
      <c r="B380" s="47" t="s">
        <v>243</v>
      </c>
      <c r="C380" s="47" t="s">
        <v>107</v>
      </c>
      <c r="D380" s="47" t="s">
        <v>46</v>
      </c>
      <c r="E380" s="48" t="str">
        <f t="shared" si="904"/>
        <v>0801</v>
      </c>
      <c r="F380" s="17" t="s">
        <v>334</v>
      </c>
      <c r="G380" s="47"/>
      <c r="H380" s="64" t="s">
        <v>335</v>
      </c>
      <c r="I380" s="19"/>
      <c r="J380" s="19"/>
      <c r="K380" s="19"/>
      <c r="L380" s="19"/>
      <c r="M380" s="19"/>
      <c r="N380" s="19"/>
      <c r="O380" s="19">
        <f>O381</f>
        <v>0</v>
      </c>
      <c r="P380" s="19">
        <f>P381</f>
        <v>0</v>
      </c>
      <c r="Q380" s="19"/>
      <c r="R380" s="19"/>
      <c r="S380" s="19"/>
      <c r="T380" s="19">
        <f t="shared" si="840"/>
        <v>0</v>
      </c>
      <c r="U380" s="19"/>
      <c r="V380" s="19"/>
      <c r="W380" s="19"/>
      <c r="X380" s="19"/>
      <c r="Y380" s="19"/>
      <c r="Z380" s="19"/>
      <c r="AA380" s="19"/>
      <c r="AB380" s="19"/>
      <c r="AC380" s="19"/>
      <c r="AD380" s="19"/>
      <c r="AE380" s="19"/>
      <c r="AF380" s="50">
        <f>AF381</f>
        <v>40000</v>
      </c>
      <c r="AG380" s="50">
        <f>AG381</f>
        <v>0</v>
      </c>
      <c r="AH380" s="50">
        <f>AH381</f>
        <v>20000</v>
      </c>
      <c r="AI380" s="50">
        <f>AI381</f>
        <v>0</v>
      </c>
      <c r="AJ380" s="50">
        <f>AJ381</f>
        <v>0</v>
      </c>
      <c r="AK380" s="50">
        <f>AK381</f>
        <v>0</v>
      </c>
      <c r="AL380" s="50">
        <f>AL381</f>
        <v>40000</v>
      </c>
      <c r="AM380" s="50">
        <f>AM381</f>
        <v>20000</v>
      </c>
      <c r="AN380" s="50">
        <f>AN381</f>
        <v>0</v>
      </c>
      <c r="AO380" s="15">
        <f>AO381</f>
        <v>40000</v>
      </c>
      <c r="AP380" s="51">
        <f>AP381</f>
        <v>40000</v>
      </c>
      <c r="AQ380" s="51">
        <f>AQ381</f>
        <v>0</v>
      </c>
      <c r="AR380" s="51">
        <f>AR381</f>
        <v>0</v>
      </c>
      <c r="AS380" s="51">
        <f>AS381</f>
        <v>0</v>
      </c>
      <c r="AT380" s="51">
        <f>AT381</f>
        <v>0</v>
      </c>
      <c r="AU380" s="51">
        <f t="shared" si="907"/>
        <v>40000</v>
      </c>
      <c r="AV380" s="51">
        <f t="shared" si="908"/>
        <v>-40000</v>
      </c>
      <c r="AW380" s="51"/>
      <c r="AX380" s="51"/>
      <c r="AY380" s="51"/>
      <c r="AZ380" s="51"/>
      <c r="BA380" s="52">
        <f t="shared" si="912"/>
        <v>100</v>
      </c>
      <c r="BB380" s="53"/>
    </row>
    <row r="381" ht="31.5">
      <c r="B381" s="47" t="s">
        <v>243</v>
      </c>
      <c r="C381" s="47" t="s">
        <v>107</v>
      </c>
      <c r="D381" s="47" t="s">
        <v>46</v>
      </c>
      <c r="E381" s="48" t="str">
        <f t="shared" si="904"/>
        <v>0801</v>
      </c>
      <c r="F381" s="17" t="s">
        <v>334</v>
      </c>
      <c r="G381" s="47" t="s">
        <v>154</v>
      </c>
      <c r="H381" s="49" t="s">
        <v>155</v>
      </c>
      <c r="I381" s="19"/>
      <c r="J381" s="19"/>
      <c r="K381" s="19"/>
      <c r="L381" s="19"/>
      <c r="M381" s="19"/>
      <c r="N381" s="19"/>
      <c r="O381" s="19">
        <v>0</v>
      </c>
      <c r="P381" s="19">
        <v>0</v>
      </c>
      <c r="Q381" s="19"/>
      <c r="R381" s="19"/>
      <c r="S381" s="19"/>
      <c r="T381" s="19">
        <f t="shared" ref="T381:T444" si="913">I381+L381+S381+R381+Q381+P381+O381</f>
        <v>0</v>
      </c>
      <c r="U381" s="19"/>
      <c r="V381" s="19"/>
      <c r="W381" s="19"/>
      <c r="X381" s="19"/>
      <c r="Y381" s="19"/>
      <c r="Z381" s="19"/>
      <c r="AA381" s="19"/>
      <c r="AB381" s="19"/>
      <c r="AC381" s="19"/>
      <c r="AD381" s="19"/>
      <c r="AE381" s="19"/>
      <c r="AF381" s="50">
        <v>40000</v>
      </c>
      <c r="AG381" s="50"/>
      <c r="AH381" s="50">
        <v>20000</v>
      </c>
      <c r="AI381" s="50"/>
      <c r="AJ381" s="50">
        <v>0</v>
      </c>
      <c r="AK381" s="50">
        <v>0</v>
      </c>
      <c r="AL381" s="50">
        <v>40000</v>
      </c>
      <c r="AM381" s="50">
        <v>20000</v>
      </c>
      <c r="AN381" s="50">
        <v>0</v>
      </c>
      <c r="AO381" s="51">
        <v>40000</v>
      </c>
      <c r="AP381" s="51">
        <v>40000</v>
      </c>
      <c r="AQ381" s="51">
        <v>0</v>
      </c>
      <c r="AR381" s="51">
        <v>0</v>
      </c>
      <c r="AS381" s="51">
        <v>0</v>
      </c>
      <c r="AT381" s="51">
        <v>0</v>
      </c>
      <c r="AU381" s="51">
        <f t="shared" si="907"/>
        <v>40000</v>
      </c>
      <c r="AV381" s="51">
        <f t="shared" si="908"/>
        <v>-40000</v>
      </c>
      <c r="AW381" s="51"/>
      <c r="AX381" s="51"/>
      <c r="AY381" s="51"/>
      <c r="AZ381" s="51"/>
      <c r="BA381" s="52">
        <f t="shared" si="912"/>
        <v>100</v>
      </c>
      <c r="BB381" s="53"/>
    </row>
    <row r="382" ht="47.25">
      <c r="B382" s="47" t="s">
        <v>243</v>
      </c>
      <c r="C382" s="47" t="s">
        <v>107</v>
      </c>
      <c r="D382" s="47" t="s">
        <v>46</v>
      </c>
      <c r="E382" s="48" t="str">
        <f t="shared" si="904"/>
        <v>0801</v>
      </c>
      <c r="F382" s="47" t="s">
        <v>262</v>
      </c>
      <c r="G382" s="47"/>
      <c r="H382" s="49" t="s">
        <v>263</v>
      </c>
      <c r="I382" s="19">
        <f t="shared" ref="I382:I383" si="914">I383</f>
        <v>3564.5</v>
      </c>
      <c r="J382" s="19">
        <f t="shared" ref="J382:J383" si="915">J383</f>
        <v>1788.2</v>
      </c>
      <c r="K382" s="19">
        <f t="shared" ref="K382:K383" si="916">K383</f>
        <v>2808.6999999999998</v>
      </c>
      <c r="L382" s="19">
        <f t="shared" ref="L382:L383" si="917">L383</f>
        <v>0</v>
      </c>
      <c r="M382" s="19">
        <f t="shared" ref="M382:M383" si="918">M383</f>
        <v>0</v>
      </c>
      <c r="N382" s="19">
        <f t="shared" ref="N382:N383" si="919">N383</f>
        <v>0</v>
      </c>
      <c r="O382" s="19">
        <f t="shared" ref="O382:O383" si="920">O383</f>
        <v>350</v>
      </c>
      <c r="P382" s="19">
        <f t="shared" ref="P382:P383" si="921">P383</f>
        <v>0</v>
      </c>
      <c r="Q382" s="19">
        <f t="shared" ref="Q382:Q383" si="922">Q383</f>
        <v>0</v>
      </c>
      <c r="R382" s="19">
        <f t="shared" ref="R382:R383" si="923">R383</f>
        <v>0</v>
      </c>
      <c r="S382" s="19">
        <f t="shared" ref="S382:S383" si="924">S383</f>
        <v>0</v>
      </c>
      <c r="T382" s="19">
        <f t="shared" si="913"/>
        <v>3914.5</v>
      </c>
      <c r="U382" s="19">
        <f t="shared" si="905"/>
        <v>1788.2</v>
      </c>
      <c r="V382" s="19">
        <f t="shared" si="906"/>
        <v>2808.6999999999998</v>
      </c>
      <c r="W382" s="19">
        <f t="shared" ref="W382:W383" si="925">W383</f>
        <v>0</v>
      </c>
      <c r="X382" s="19">
        <f t="shared" ref="X382:X383" si="926">X383</f>
        <v>0</v>
      </c>
      <c r="Y382" s="19">
        <f t="shared" ref="Y382:Y383" si="927">Y383</f>
        <v>0</v>
      </c>
      <c r="Z382" s="19">
        <f t="shared" ref="Z382:Z383" si="928">Z383</f>
        <v>0</v>
      </c>
      <c r="AA382" s="19">
        <f t="shared" ref="AA382:AA383" si="929">AA383</f>
        <v>0</v>
      </c>
      <c r="AB382" s="19">
        <f t="shared" ref="AB382:AB383" si="930">AB383</f>
        <v>0</v>
      </c>
      <c r="AC382" s="19">
        <f t="shared" ref="AC382:AC383" si="931">AC383</f>
        <v>0</v>
      </c>
      <c r="AD382" s="19">
        <f t="shared" ref="AD382:AD383" si="932">AD383</f>
        <v>0</v>
      </c>
      <c r="AE382" s="19">
        <f t="shared" ref="AE382:AE383" si="933">AE383</f>
        <v>0</v>
      </c>
      <c r="AF382" s="50">
        <f t="shared" ref="AF382:AF383" si="934">AF383</f>
        <v>4028.3000000000002</v>
      </c>
      <c r="AG382" s="50">
        <f t="shared" ref="AG382:AG383" si="935">AG383</f>
        <v>0</v>
      </c>
      <c r="AH382" s="50">
        <f t="shared" ref="AH382:AH383" si="936">AH383</f>
        <v>0</v>
      </c>
      <c r="AI382" s="50">
        <f t="shared" ref="AI382:AI383" si="937">AI383</f>
        <v>0</v>
      </c>
      <c r="AJ382" s="50">
        <f t="shared" ref="AJ382:AJ383" si="938">AJ383</f>
        <v>0</v>
      </c>
      <c r="AK382" s="50">
        <f t="shared" ref="AK382:AK383" si="939">AK383</f>
        <v>0</v>
      </c>
      <c r="AL382" s="50">
        <f t="shared" ref="AL382:AL383" si="940">AL383</f>
        <v>4028.3000000000002</v>
      </c>
      <c r="AM382" s="50">
        <f t="shared" ref="AM382:AM383" si="941">AM383</f>
        <v>0</v>
      </c>
      <c r="AN382" s="50">
        <f t="shared" ref="AN382:AN383" si="942">AN383</f>
        <v>0</v>
      </c>
      <c r="AO382" s="15">
        <f t="shared" ref="AO382:AO383" si="943">AO383</f>
        <v>2304</v>
      </c>
      <c r="AP382" s="51">
        <f t="shared" ref="AP382:AP383" si="944">AP383</f>
        <v>3678.3000000000002</v>
      </c>
      <c r="AQ382" s="51">
        <f t="shared" ref="AQ382:AQ383" si="945">AQ383</f>
        <v>350</v>
      </c>
      <c r="AR382" s="51">
        <f t="shared" ref="AR382:AR383" si="946">AR383</f>
        <v>0</v>
      </c>
      <c r="AS382" s="51">
        <f t="shared" ref="AS382:AS383" si="947">AS383</f>
        <v>0</v>
      </c>
      <c r="AT382" s="51">
        <f t="shared" ref="AT382:AT383" si="948">AT383</f>
        <v>0</v>
      </c>
      <c r="AU382" s="51">
        <f t="shared" si="907"/>
        <v>4028.3000000000002</v>
      </c>
      <c r="AV382" s="51">
        <f t="shared" si="908"/>
        <v>-113.80000000000018</v>
      </c>
      <c r="AW382" s="51">
        <f t="shared" si="909"/>
        <v>3914.5</v>
      </c>
      <c r="AX382" s="51">
        <f t="shared" si="910"/>
        <v>1788.2</v>
      </c>
      <c r="AY382" s="51">
        <f t="shared" si="911"/>
        <v>2808.6999999999998</v>
      </c>
      <c r="AZ382" s="51">
        <f t="shared" ref="AZ382:AZ383" si="949">AZ383</f>
        <v>0</v>
      </c>
      <c r="BA382" s="52">
        <f t="shared" si="912"/>
        <v>100</v>
      </c>
      <c r="BB382" s="25"/>
    </row>
    <row r="383">
      <c r="B383" s="47" t="s">
        <v>243</v>
      </c>
      <c r="C383" s="47" t="s">
        <v>107</v>
      </c>
      <c r="D383" s="47" t="s">
        <v>46</v>
      </c>
      <c r="E383" s="48" t="str">
        <f t="shared" si="904"/>
        <v>0801</v>
      </c>
      <c r="F383" s="47" t="s">
        <v>264</v>
      </c>
      <c r="G383" s="47"/>
      <c r="H383" s="49" t="s">
        <v>53</v>
      </c>
      <c r="I383" s="19">
        <f t="shared" si="914"/>
        <v>3564.5</v>
      </c>
      <c r="J383" s="19">
        <f t="shared" si="915"/>
        <v>1788.2</v>
      </c>
      <c r="K383" s="19">
        <f t="shared" si="916"/>
        <v>2808.6999999999998</v>
      </c>
      <c r="L383" s="19">
        <f t="shared" si="917"/>
        <v>0</v>
      </c>
      <c r="M383" s="19">
        <f t="shared" si="918"/>
        <v>0</v>
      </c>
      <c r="N383" s="19">
        <f t="shared" si="919"/>
        <v>0</v>
      </c>
      <c r="O383" s="19">
        <f t="shared" si="920"/>
        <v>350</v>
      </c>
      <c r="P383" s="19">
        <f t="shared" si="921"/>
        <v>0</v>
      </c>
      <c r="Q383" s="19">
        <f t="shared" si="922"/>
        <v>0</v>
      </c>
      <c r="R383" s="19">
        <f t="shared" si="923"/>
        <v>0</v>
      </c>
      <c r="S383" s="19">
        <f t="shared" si="924"/>
        <v>0</v>
      </c>
      <c r="T383" s="19">
        <f t="shared" si="913"/>
        <v>3914.5</v>
      </c>
      <c r="U383" s="19">
        <f t="shared" si="905"/>
        <v>1788.2</v>
      </c>
      <c r="V383" s="19">
        <f t="shared" si="906"/>
        <v>2808.6999999999998</v>
      </c>
      <c r="W383" s="19">
        <f t="shared" si="925"/>
        <v>0</v>
      </c>
      <c r="X383" s="19">
        <f t="shared" si="926"/>
        <v>0</v>
      </c>
      <c r="Y383" s="19">
        <f t="shared" si="927"/>
        <v>0</v>
      </c>
      <c r="Z383" s="19">
        <f t="shared" si="928"/>
        <v>0</v>
      </c>
      <c r="AA383" s="19">
        <f t="shared" si="929"/>
        <v>0</v>
      </c>
      <c r="AB383" s="19">
        <f t="shared" si="930"/>
        <v>0</v>
      </c>
      <c r="AC383" s="19">
        <f t="shared" si="931"/>
        <v>0</v>
      </c>
      <c r="AD383" s="19">
        <f t="shared" si="932"/>
        <v>0</v>
      </c>
      <c r="AE383" s="19">
        <f t="shared" si="933"/>
        <v>0</v>
      </c>
      <c r="AF383" s="50">
        <f t="shared" si="934"/>
        <v>4028.3000000000002</v>
      </c>
      <c r="AG383" s="50">
        <f t="shared" si="935"/>
        <v>0</v>
      </c>
      <c r="AH383" s="50">
        <f t="shared" si="936"/>
        <v>0</v>
      </c>
      <c r="AI383" s="50">
        <f t="shared" si="937"/>
        <v>0</v>
      </c>
      <c r="AJ383" s="50">
        <f t="shared" si="938"/>
        <v>0</v>
      </c>
      <c r="AK383" s="50">
        <f t="shared" si="939"/>
        <v>0</v>
      </c>
      <c r="AL383" s="50">
        <f t="shared" si="940"/>
        <v>4028.3000000000002</v>
      </c>
      <c r="AM383" s="50">
        <f t="shared" si="941"/>
        <v>0</v>
      </c>
      <c r="AN383" s="50">
        <f t="shared" si="942"/>
        <v>0</v>
      </c>
      <c r="AO383" s="51">
        <f t="shared" si="943"/>
        <v>2304</v>
      </c>
      <c r="AP383" s="51">
        <f t="shared" si="944"/>
        <v>3678.3000000000002</v>
      </c>
      <c r="AQ383" s="51">
        <f t="shared" si="945"/>
        <v>350</v>
      </c>
      <c r="AR383" s="51">
        <f t="shared" si="946"/>
        <v>0</v>
      </c>
      <c r="AS383" s="51">
        <f t="shared" si="947"/>
        <v>0</v>
      </c>
      <c r="AT383" s="51">
        <f t="shared" si="948"/>
        <v>0</v>
      </c>
      <c r="AU383" s="51">
        <f t="shared" si="907"/>
        <v>4028.3000000000002</v>
      </c>
      <c r="AV383" s="51">
        <f t="shared" si="908"/>
        <v>-113.80000000000018</v>
      </c>
      <c r="AW383" s="51">
        <f t="shared" si="909"/>
        <v>3914.5</v>
      </c>
      <c r="AX383" s="51">
        <f t="shared" si="910"/>
        <v>1788.2</v>
      </c>
      <c r="AY383" s="51">
        <f t="shared" si="911"/>
        <v>2808.6999999999998</v>
      </c>
      <c r="AZ383" s="51">
        <f t="shared" si="949"/>
        <v>0</v>
      </c>
      <c r="BA383" s="52">
        <f t="shared" si="912"/>
        <v>100</v>
      </c>
      <c r="BB383" s="25"/>
    </row>
    <row r="384" ht="47.25">
      <c r="B384" s="47" t="s">
        <v>243</v>
      </c>
      <c r="C384" s="47" t="s">
        <v>107</v>
      </c>
      <c r="D384" s="47" t="s">
        <v>46</v>
      </c>
      <c r="E384" s="48" t="str">
        <f t="shared" si="904"/>
        <v>0801</v>
      </c>
      <c r="F384" s="47" t="s">
        <v>265</v>
      </c>
      <c r="G384" s="47"/>
      <c r="H384" s="49" t="s">
        <v>266</v>
      </c>
      <c r="I384" s="19">
        <f>I385+I387</f>
        <v>3564.5</v>
      </c>
      <c r="J384" s="19">
        <f>J385+J387</f>
        <v>1788.2</v>
      </c>
      <c r="K384" s="19">
        <f>K385+K387</f>
        <v>2808.6999999999998</v>
      </c>
      <c r="L384" s="19">
        <f>L385+L387</f>
        <v>0</v>
      </c>
      <c r="M384" s="19">
        <f>M385+M387</f>
        <v>0</v>
      </c>
      <c r="N384" s="19">
        <f>N385+N387</f>
        <v>0</v>
      </c>
      <c r="O384" s="19">
        <f>O385+O387</f>
        <v>350</v>
      </c>
      <c r="P384" s="19">
        <f>P385+P387</f>
        <v>0</v>
      </c>
      <c r="Q384" s="19">
        <f>Q385+Q387</f>
        <v>0</v>
      </c>
      <c r="R384" s="19">
        <f>R385+R387</f>
        <v>0</v>
      </c>
      <c r="S384" s="19">
        <f>S385+S387</f>
        <v>0</v>
      </c>
      <c r="T384" s="19">
        <f t="shared" si="913"/>
        <v>3914.5</v>
      </c>
      <c r="U384" s="19">
        <f t="shared" si="905"/>
        <v>1788.2</v>
      </c>
      <c r="V384" s="19">
        <f t="shared" si="906"/>
        <v>2808.6999999999998</v>
      </c>
      <c r="W384" s="19">
        <f>W385+W387</f>
        <v>0</v>
      </c>
      <c r="X384" s="19">
        <f>X385+X387</f>
        <v>0</v>
      </c>
      <c r="Y384" s="19">
        <f>Y385+Y387</f>
        <v>0</v>
      </c>
      <c r="Z384" s="19">
        <f>Z385+Z387</f>
        <v>0</v>
      </c>
      <c r="AA384" s="19">
        <f>AA385+AA387</f>
        <v>0</v>
      </c>
      <c r="AB384" s="19">
        <f>AB385+AB387</f>
        <v>0</v>
      </c>
      <c r="AC384" s="19">
        <f>AC385+AC387</f>
        <v>0</v>
      </c>
      <c r="AD384" s="19">
        <f>AD385+AD387</f>
        <v>0</v>
      </c>
      <c r="AE384" s="19">
        <f>AE385+AE387</f>
        <v>0</v>
      </c>
      <c r="AF384" s="50">
        <f>AF385+AF387</f>
        <v>4028.3000000000002</v>
      </c>
      <c r="AG384" s="50">
        <f>AG385+AG387</f>
        <v>0</v>
      </c>
      <c r="AH384" s="50">
        <f>AH385+AH387</f>
        <v>0</v>
      </c>
      <c r="AI384" s="50">
        <f>AI385+AI387</f>
        <v>0</v>
      </c>
      <c r="AJ384" s="50">
        <f>AJ385+AJ387</f>
        <v>0</v>
      </c>
      <c r="AK384" s="50">
        <f>AK385+AK387</f>
        <v>0</v>
      </c>
      <c r="AL384" s="50">
        <f>AL385+AL387</f>
        <v>4028.3000000000002</v>
      </c>
      <c r="AM384" s="50">
        <f>AM385+AM387</f>
        <v>0</v>
      </c>
      <c r="AN384" s="50">
        <f>AN385+AN387</f>
        <v>0</v>
      </c>
      <c r="AO384" s="15">
        <f>AO385+AO387</f>
        <v>2304</v>
      </c>
      <c r="AP384" s="51">
        <f>AP385+AP387</f>
        <v>3678.3000000000002</v>
      </c>
      <c r="AQ384" s="51">
        <f>AQ385+AQ387</f>
        <v>350</v>
      </c>
      <c r="AR384" s="51">
        <f>AR385+AR387</f>
        <v>0</v>
      </c>
      <c r="AS384" s="51">
        <f>AS385+AS387</f>
        <v>0</v>
      </c>
      <c r="AT384" s="51">
        <f>AT385+AT387</f>
        <v>0</v>
      </c>
      <c r="AU384" s="51">
        <f t="shared" si="907"/>
        <v>4028.3000000000002</v>
      </c>
      <c r="AV384" s="51">
        <f t="shared" si="908"/>
        <v>-113.80000000000018</v>
      </c>
      <c r="AW384" s="51">
        <f t="shared" si="909"/>
        <v>3914.5</v>
      </c>
      <c r="AX384" s="51">
        <f t="shared" si="910"/>
        <v>1788.2</v>
      </c>
      <c r="AY384" s="51">
        <f t="shared" si="911"/>
        <v>2808.6999999999998</v>
      </c>
      <c r="AZ384" s="51">
        <f>AZ385+AZ387</f>
        <v>0</v>
      </c>
      <c r="BA384" s="52">
        <f t="shared" si="912"/>
        <v>100</v>
      </c>
      <c r="BB384" s="25"/>
    </row>
    <row r="385" ht="31.5">
      <c r="B385" s="47" t="s">
        <v>243</v>
      </c>
      <c r="C385" s="47" t="s">
        <v>107</v>
      </c>
      <c r="D385" s="47" t="s">
        <v>46</v>
      </c>
      <c r="E385" s="48" t="str">
        <f t="shared" si="904"/>
        <v>0801</v>
      </c>
      <c r="F385" s="47" t="s">
        <v>336</v>
      </c>
      <c r="G385" s="47"/>
      <c r="H385" s="49" t="s">
        <v>337</v>
      </c>
      <c r="I385" s="19">
        <f>I386</f>
        <v>1260.5</v>
      </c>
      <c r="J385" s="19">
        <f>J386</f>
        <v>1260.5</v>
      </c>
      <c r="K385" s="19">
        <f>K386</f>
        <v>1260.5</v>
      </c>
      <c r="L385" s="19">
        <f>L386</f>
        <v>0</v>
      </c>
      <c r="M385" s="19">
        <f>M386</f>
        <v>0</v>
      </c>
      <c r="N385" s="19">
        <f>N386</f>
        <v>0</v>
      </c>
      <c r="O385" s="19">
        <f>O386</f>
        <v>350</v>
      </c>
      <c r="P385" s="19">
        <f>P386</f>
        <v>0</v>
      </c>
      <c r="Q385" s="19">
        <f>Q386</f>
        <v>0</v>
      </c>
      <c r="R385" s="19">
        <f>R386</f>
        <v>0</v>
      </c>
      <c r="S385" s="19">
        <f>S386</f>
        <v>0</v>
      </c>
      <c r="T385" s="19">
        <f t="shared" si="913"/>
        <v>1610.5</v>
      </c>
      <c r="U385" s="19">
        <f t="shared" si="905"/>
        <v>1260.5</v>
      </c>
      <c r="V385" s="19">
        <f t="shared" si="906"/>
        <v>1260.5</v>
      </c>
      <c r="W385" s="19">
        <f>W386</f>
        <v>0</v>
      </c>
      <c r="X385" s="19">
        <f>X386</f>
        <v>0</v>
      </c>
      <c r="Y385" s="19">
        <f>Y386</f>
        <v>0</v>
      </c>
      <c r="Z385" s="19">
        <f>Z386</f>
        <v>0</v>
      </c>
      <c r="AA385" s="19">
        <f>AA386</f>
        <v>0</v>
      </c>
      <c r="AB385" s="19">
        <f>AB386</f>
        <v>0</v>
      </c>
      <c r="AC385" s="19">
        <f>AC386</f>
        <v>0</v>
      </c>
      <c r="AD385" s="19">
        <f>AD386</f>
        <v>0</v>
      </c>
      <c r="AE385" s="19">
        <f>AE386</f>
        <v>0</v>
      </c>
      <c r="AF385" s="50">
        <f>AF386</f>
        <v>1724.3</v>
      </c>
      <c r="AG385" s="50">
        <f>AG386</f>
        <v>0</v>
      </c>
      <c r="AH385" s="50">
        <f>AH386</f>
        <v>0</v>
      </c>
      <c r="AI385" s="50">
        <f>AI386</f>
        <v>0</v>
      </c>
      <c r="AJ385" s="50">
        <f>AJ386</f>
        <v>0</v>
      </c>
      <c r="AK385" s="50">
        <f>AK386</f>
        <v>0</v>
      </c>
      <c r="AL385" s="50">
        <f>AL386</f>
        <v>1724.3</v>
      </c>
      <c r="AM385" s="50">
        <f>AM386</f>
        <v>0</v>
      </c>
      <c r="AN385" s="50">
        <f>AN386</f>
        <v>0</v>
      </c>
      <c r="AO385" s="51">
        <f>AO386</f>
        <v>0</v>
      </c>
      <c r="AP385" s="51">
        <f>AP386</f>
        <v>1374.3</v>
      </c>
      <c r="AQ385" s="51">
        <f>AQ386</f>
        <v>350</v>
      </c>
      <c r="AR385" s="51">
        <f>AR386</f>
        <v>0</v>
      </c>
      <c r="AS385" s="51">
        <f>AS386</f>
        <v>0</v>
      </c>
      <c r="AT385" s="51">
        <f>AT386</f>
        <v>0</v>
      </c>
      <c r="AU385" s="51">
        <f t="shared" si="907"/>
        <v>1724.3</v>
      </c>
      <c r="AV385" s="51">
        <f t="shared" si="908"/>
        <v>-113.79999999999995</v>
      </c>
      <c r="AW385" s="51">
        <f t="shared" si="909"/>
        <v>1610.5</v>
      </c>
      <c r="AX385" s="51">
        <f t="shared" si="910"/>
        <v>1260.5</v>
      </c>
      <c r="AY385" s="51">
        <f t="shared" si="911"/>
        <v>1260.5</v>
      </c>
      <c r="AZ385" s="51">
        <f>AZ386</f>
        <v>0</v>
      </c>
      <c r="BA385" s="52">
        <f t="shared" si="912"/>
        <v>100</v>
      </c>
      <c r="BB385" s="25"/>
    </row>
    <row r="386" ht="31.5">
      <c r="B386" s="47" t="s">
        <v>243</v>
      </c>
      <c r="C386" s="47" t="s">
        <v>107</v>
      </c>
      <c r="D386" s="47" t="s">
        <v>46</v>
      </c>
      <c r="E386" s="48" t="str">
        <f t="shared" si="904"/>
        <v>0801</v>
      </c>
      <c r="F386" s="47" t="s">
        <v>336</v>
      </c>
      <c r="G386" s="47" t="s">
        <v>154</v>
      </c>
      <c r="H386" s="49" t="s">
        <v>155</v>
      </c>
      <c r="I386" s="19">
        <v>1260.5</v>
      </c>
      <c r="J386" s="19">
        <v>1260.5</v>
      </c>
      <c r="K386" s="19">
        <v>1260.5</v>
      </c>
      <c r="L386" s="19"/>
      <c r="M386" s="19"/>
      <c r="N386" s="19"/>
      <c r="O386" s="19">
        <v>350</v>
      </c>
      <c r="P386" s="19">
        <v>0</v>
      </c>
      <c r="Q386" s="19">
        <v>0</v>
      </c>
      <c r="R386" s="19">
        <v>0</v>
      </c>
      <c r="S386" s="19"/>
      <c r="T386" s="19">
        <f t="shared" si="913"/>
        <v>1610.5</v>
      </c>
      <c r="U386" s="19">
        <f t="shared" si="905"/>
        <v>1260.5</v>
      </c>
      <c r="V386" s="19">
        <f t="shared" si="906"/>
        <v>1260.5</v>
      </c>
      <c r="W386" s="19"/>
      <c r="X386" s="19"/>
      <c r="Y386" s="19"/>
      <c r="Z386" s="19"/>
      <c r="AA386" s="19"/>
      <c r="AB386" s="19"/>
      <c r="AC386" s="19"/>
      <c r="AD386" s="19"/>
      <c r="AE386" s="19"/>
      <c r="AF386" s="50">
        <v>1724.3</v>
      </c>
      <c r="AG386" s="50"/>
      <c r="AH386" s="50">
        <v>0</v>
      </c>
      <c r="AI386" s="50">
        <v>0</v>
      </c>
      <c r="AJ386" s="50">
        <v>0</v>
      </c>
      <c r="AK386" s="50">
        <v>0</v>
      </c>
      <c r="AL386" s="50">
        <v>1724.3</v>
      </c>
      <c r="AM386" s="50">
        <v>0</v>
      </c>
      <c r="AN386" s="50">
        <v>0</v>
      </c>
      <c r="AO386" s="15">
        <v>0</v>
      </c>
      <c r="AP386" s="51">
        <v>1374.3</v>
      </c>
      <c r="AQ386" s="51">
        <v>350</v>
      </c>
      <c r="AR386" s="51">
        <v>0</v>
      </c>
      <c r="AS386" s="51">
        <v>0</v>
      </c>
      <c r="AT386" s="51">
        <v>0</v>
      </c>
      <c r="AU386" s="51">
        <f t="shared" si="907"/>
        <v>1724.3</v>
      </c>
      <c r="AV386" s="51">
        <f t="shared" si="908"/>
        <v>-113.79999999999995</v>
      </c>
      <c r="AW386" s="51">
        <f t="shared" si="909"/>
        <v>1610.5</v>
      </c>
      <c r="AX386" s="51">
        <f t="shared" si="910"/>
        <v>1260.5</v>
      </c>
      <c r="AY386" s="51">
        <f t="shared" si="911"/>
        <v>1260.5</v>
      </c>
      <c r="AZ386" s="51"/>
      <c r="BA386" s="52">
        <f t="shared" si="912"/>
        <v>100</v>
      </c>
      <c r="BB386" s="53"/>
    </row>
    <row r="387" ht="31.5">
      <c r="B387" s="47" t="s">
        <v>243</v>
      </c>
      <c r="C387" s="47" t="s">
        <v>107</v>
      </c>
      <c r="D387" s="47" t="s">
        <v>46</v>
      </c>
      <c r="E387" s="48" t="str">
        <f t="shared" si="904"/>
        <v>0801</v>
      </c>
      <c r="F387" s="47" t="s">
        <v>267</v>
      </c>
      <c r="G387" s="47"/>
      <c r="H387" s="49" t="s">
        <v>268</v>
      </c>
      <c r="I387" s="19">
        <f>I388</f>
        <v>2304</v>
      </c>
      <c r="J387" s="19">
        <f>J388</f>
        <v>527.70000000000005</v>
      </c>
      <c r="K387" s="19">
        <f>K388</f>
        <v>1548.2</v>
      </c>
      <c r="L387" s="19">
        <f>L388</f>
        <v>0</v>
      </c>
      <c r="M387" s="19">
        <f>M388</f>
        <v>0</v>
      </c>
      <c r="N387" s="19">
        <f>N388</f>
        <v>0</v>
      </c>
      <c r="O387" s="19">
        <f>O388</f>
        <v>0</v>
      </c>
      <c r="P387" s="19">
        <f>P388</f>
        <v>0</v>
      </c>
      <c r="Q387" s="19">
        <f>Q388</f>
        <v>0</v>
      </c>
      <c r="R387" s="19">
        <f>R388</f>
        <v>0</v>
      </c>
      <c r="S387" s="19">
        <f>S388</f>
        <v>0</v>
      </c>
      <c r="T387" s="19">
        <f t="shared" si="913"/>
        <v>2304</v>
      </c>
      <c r="U387" s="19">
        <f t="shared" si="905"/>
        <v>527.70000000000005</v>
      </c>
      <c r="V387" s="19">
        <f t="shared" si="906"/>
        <v>1548.2</v>
      </c>
      <c r="W387" s="19">
        <f>W388</f>
        <v>0</v>
      </c>
      <c r="X387" s="19">
        <f>X388</f>
        <v>0</v>
      </c>
      <c r="Y387" s="19">
        <f>Y388</f>
        <v>0</v>
      </c>
      <c r="Z387" s="19">
        <f>Z388</f>
        <v>0</v>
      </c>
      <c r="AA387" s="19">
        <f>AA388</f>
        <v>0</v>
      </c>
      <c r="AB387" s="19">
        <f>AB388</f>
        <v>0</v>
      </c>
      <c r="AC387" s="19">
        <f>AC388</f>
        <v>0</v>
      </c>
      <c r="AD387" s="19">
        <f>AD388</f>
        <v>0</v>
      </c>
      <c r="AE387" s="19">
        <f>AE388</f>
        <v>0</v>
      </c>
      <c r="AF387" s="50">
        <f>AF388</f>
        <v>2304</v>
      </c>
      <c r="AG387" s="50">
        <f>AG388</f>
        <v>0</v>
      </c>
      <c r="AH387" s="50">
        <f>AH388</f>
        <v>0</v>
      </c>
      <c r="AI387" s="50">
        <f>AI388</f>
        <v>0</v>
      </c>
      <c r="AJ387" s="50">
        <f>AJ388</f>
        <v>0</v>
      </c>
      <c r="AK387" s="50">
        <f>AK388</f>
        <v>0</v>
      </c>
      <c r="AL387" s="50">
        <f>AL388</f>
        <v>2304</v>
      </c>
      <c r="AM387" s="50">
        <f>AM388</f>
        <v>0</v>
      </c>
      <c r="AN387" s="50">
        <f>AN388</f>
        <v>0</v>
      </c>
      <c r="AO387" s="51">
        <f>AO388</f>
        <v>2304</v>
      </c>
      <c r="AP387" s="51">
        <f>AP388</f>
        <v>2304</v>
      </c>
      <c r="AQ387" s="51">
        <f>AQ388</f>
        <v>0</v>
      </c>
      <c r="AR387" s="51">
        <f>AR388</f>
        <v>0</v>
      </c>
      <c r="AS387" s="51">
        <f>AS388</f>
        <v>0</v>
      </c>
      <c r="AT387" s="51">
        <f>AT388</f>
        <v>0</v>
      </c>
      <c r="AU387" s="51">
        <f t="shared" si="907"/>
        <v>2304</v>
      </c>
      <c r="AV387" s="51">
        <f t="shared" si="908"/>
        <v>0</v>
      </c>
      <c r="AW387" s="51">
        <f t="shared" si="909"/>
        <v>2304</v>
      </c>
      <c r="AX387" s="51">
        <f t="shared" si="910"/>
        <v>527.70000000000005</v>
      </c>
      <c r="AY387" s="51">
        <f t="shared" si="911"/>
        <v>1548.2</v>
      </c>
      <c r="AZ387" s="51">
        <f>AZ388</f>
        <v>0</v>
      </c>
      <c r="BA387" s="52">
        <f t="shared" si="912"/>
        <v>100</v>
      </c>
      <c r="BB387" s="25"/>
    </row>
    <row r="388" ht="31.5">
      <c r="B388" s="47" t="s">
        <v>243</v>
      </c>
      <c r="C388" s="47" t="s">
        <v>107</v>
      </c>
      <c r="D388" s="47" t="s">
        <v>46</v>
      </c>
      <c r="E388" s="48" t="str">
        <f t="shared" si="904"/>
        <v>0801</v>
      </c>
      <c r="F388" s="47" t="s">
        <v>267</v>
      </c>
      <c r="G388" s="47" t="s">
        <v>154</v>
      </c>
      <c r="H388" s="49" t="s">
        <v>155</v>
      </c>
      <c r="I388" s="19">
        <v>2304</v>
      </c>
      <c r="J388" s="19">
        <v>527.70000000000005</v>
      </c>
      <c r="K388" s="19">
        <v>1548.2</v>
      </c>
      <c r="L388" s="19"/>
      <c r="M388" s="19"/>
      <c r="N388" s="19"/>
      <c r="O388" s="19">
        <v>0</v>
      </c>
      <c r="P388" s="19">
        <v>0</v>
      </c>
      <c r="Q388" s="19">
        <v>0</v>
      </c>
      <c r="R388" s="19">
        <v>0</v>
      </c>
      <c r="S388" s="19"/>
      <c r="T388" s="19">
        <f t="shared" si="913"/>
        <v>2304</v>
      </c>
      <c r="U388" s="19">
        <f t="shared" si="905"/>
        <v>527.70000000000005</v>
      </c>
      <c r="V388" s="19">
        <f t="shared" si="906"/>
        <v>1548.2</v>
      </c>
      <c r="W388" s="19"/>
      <c r="X388" s="19"/>
      <c r="Y388" s="19"/>
      <c r="Z388" s="19"/>
      <c r="AA388" s="19"/>
      <c r="AB388" s="19"/>
      <c r="AC388" s="19"/>
      <c r="AD388" s="19"/>
      <c r="AE388" s="19"/>
      <c r="AF388" s="50">
        <v>2304</v>
      </c>
      <c r="AG388" s="50"/>
      <c r="AH388" s="50">
        <v>0</v>
      </c>
      <c r="AI388" s="50">
        <v>0</v>
      </c>
      <c r="AJ388" s="50">
        <v>0</v>
      </c>
      <c r="AK388" s="50">
        <v>0</v>
      </c>
      <c r="AL388" s="50">
        <v>2304</v>
      </c>
      <c r="AM388" s="50">
        <v>0</v>
      </c>
      <c r="AN388" s="50">
        <v>0</v>
      </c>
      <c r="AO388" s="15">
        <v>2304</v>
      </c>
      <c r="AP388" s="51">
        <v>2304</v>
      </c>
      <c r="AQ388" s="51">
        <v>0</v>
      </c>
      <c r="AR388" s="51">
        <v>0</v>
      </c>
      <c r="AS388" s="51">
        <v>0</v>
      </c>
      <c r="AT388" s="51">
        <v>0</v>
      </c>
      <c r="AU388" s="51">
        <f t="shared" si="907"/>
        <v>2304</v>
      </c>
      <c r="AV388" s="51">
        <f t="shared" si="908"/>
        <v>0</v>
      </c>
      <c r="AW388" s="51">
        <f t="shared" si="909"/>
        <v>2304</v>
      </c>
      <c r="AX388" s="51">
        <f t="shared" si="910"/>
        <v>527.70000000000005</v>
      </c>
      <c r="AY388" s="51">
        <f t="shared" si="911"/>
        <v>1548.2</v>
      </c>
      <c r="AZ388" s="51"/>
      <c r="BA388" s="52">
        <f t="shared" si="912"/>
        <v>100</v>
      </c>
      <c r="BB388" s="53"/>
    </row>
    <row r="389" ht="31.5">
      <c r="B389" s="47" t="s">
        <v>243</v>
      </c>
      <c r="C389" s="47" t="s">
        <v>107</v>
      </c>
      <c r="D389" s="47" t="s">
        <v>46</v>
      </c>
      <c r="E389" s="48" t="str">
        <f t="shared" si="904"/>
        <v>0801</v>
      </c>
      <c r="F389" s="47" t="s">
        <v>181</v>
      </c>
      <c r="G389" s="47"/>
      <c r="H389" s="49" t="s">
        <v>182</v>
      </c>
      <c r="I389" s="19">
        <f t="shared" ref="I389:I401" si="950">I390</f>
        <v>3682</v>
      </c>
      <c r="J389" s="19">
        <f t="shared" ref="J389:J401" si="951">J390</f>
        <v>3682</v>
      </c>
      <c r="K389" s="19">
        <f t="shared" ref="K389:K401" si="952">K390</f>
        <v>3682</v>
      </c>
      <c r="L389" s="19">
        <f t="shared" ref="L389:L401" si="953">L390</f>
        <v>0</v>
      </c>
      <c r="M389" s="19">
        <f t="shared" ref="M389:M401" si="954">M390</f>
        <v>0</v>
      </c>
      <c r="N389" s="19">
        <f t="shared" ref="N389:N401" si="955">N390</f>
        <v>0</v>
      </c>
      <c r="O389" s="19">
        <f t="shared" ref="O389:O394" si="956">O390</f>
        <v>0</v>
      </c>
      <c r="P389" s="19">
        <f t="shared" ref="P389:P394" si="957">P390</f>
        <v>0</v>
      </c>
      <c r="Q389" s="19">
        <f t="shared" ref="Q389:Q394" si="958">Q390</f>
        <v>0</v>
      </c>
      <c r="R389" s="19">
        <f t="shared" ref="R389:R394" si="959">R390</f>
        <v>1818</v>
      </c>
      <c r="S389" s="19">
        <f t="shared" ref="S389:S401" si="960">S390</f>
        <v>0</v>
      </c>
      <c r="T389" s="19">
        <f t="shared" si="913"/>
        <v>5500</v>
      </c>
      <c r="U389" s="19">
        <f t="shared" si="905"/>
        <v>3682</v>
      </c>
      <c r="V389" s="19">
        <f t="shared" si="906"/>
        <v>3682</v>
      </c>
      <c r="W389" s="19">
        <f t="shared" ref="W389:W401" si="961">W390</f>
        <v>0</v>
      </c>
      <c r="X389" s="19">
        <f t="shared" ref="X389:X401" si="962">X390</f>
        <v>0</v>
      </c>
      <c r="Y389" s="19">
        <f t="shared" ref="Y389:Y401" si="963">Y390</f>
        <v>0</v>
      </c>
      <c r="Z389" s="19">
        <f t="shared" ref="Z389:Z401" si="964">Z390</f>
        <v>0</v>
      </c>
      <c r="AA389" s="19">
        <f t="shared" ref="AA389:AA401" si="965">AA390</f>
        <v>0</v>
      </c>
      <c r="AB389" s="19">
        <f t="shared" ref="AB389:AB401" si="966">AB390</f>
        <v>0</v>
      </c>
      <c r="AC389" s="19">
        <f t="shared" ref="AC389:AC401" si="967">AC390</f>
        <v>0</v>
      </c>
      <c r="AD389" s="19">
        <f t="shared" ref="AD389:AD401" si="968">AD390</f>
        <v>0</v>
      </c>
      <c r="AE389" s="19">
        <f t="shared" ref="AE389:AE401" si="969">AE390</f>
        <v>0</v>
      </c>
      <c r="AF389" s="50">
        <f t="shared" ref="AF389:AF394" si="970">AF390</f>
        <v>5500</v>
      </c>
      <c r="AG389" s="50">
        <f t="shared" ref="AG389:AG394" si="971">AG390</f>
        <v>0</v>
      </c>
      <c r="AH389" s="50">
        <f t="shared" ref="AH389:AH394" si="972">AH390</f>
        <v>0</v>
      </c>
      <c r="AI389" s="50">
        <f t="shared" ref="AI389:AI394" si="973">AI390</f>
        <v>0</v>
      </c>
      <c r="AJ389" s="50">
        <f t="shared" ref="AJ389:AJ394" si="974">AJ390</f>
        <v>0</v>
      </c>
      <c r="AK389" s="50">
        <f t="shared" ref="AK389:AK394" si="975">AK390</f>
        <v>0</v>
      </c>
      <c r="AL389" s="50">
        <f t="shared" ref="AL389:AL394" si="976">AL390</f>
        <v>5500</v>
      </c>
      <c r="AM389" s="50">
        <f t="shared" ref="AM389:AM394" si="977">AM390</f>
        <v>0</v>
      </c>
      <c r="AN389" s="50">
        <f t="shared" ref="AN389:AN394" si="978">AN390</f>
        <v>0</v>
      </c>
      <c r="AO389" s="51">
        <f t="shared" ref="AO389:AO394" si="979">AO390</f>
        <v>5500</v>
      </c>
      <c r="AP389" s="51">
        <f t="shared" ref="AP389:AP394" si="980">AP390</f>
        <v>5500</v>
      </c>
      <c r="AQ389" s="51">
        <f t="shared" ref="AQ389:AQ394" si="981">AQ390</f>
        <v>0</v>
      </c>
      <c r="AR389" s="51">
        <f t="shared" ref="AR389:AR394" si="982">AR390</f>
        <v>0</v>
      </c>
      <c r="AS389" s="51">
        <f t="shared" ref="AS389:AS394" si="983">AS390</f>
        <v>0</v>
      </c>
      <c r="AT389" s="51">
        <f t="shared" ref="AT389:AT394" si="984">AT390</f>
        <v>0</v>
      </c>
      <c r="AU389" s="51">
        <f t="shared" si="907"/>
        <v>5500</v>
      </c>
      <c r="AV389" s="51">
        <f t="shared" si="908"/>
        <v>0</v>
      </c>
      <c r="AW389" s="51">
        <f t="shared" si="909"/>
        <v>5500</v>
      </c>
      <c r="AX389" s="51">
        <f t="shared" si="910"/>
        <v>3682</v>
      </c>
      <c r="AY389" s="51">
        <f t="shared" si="911"/>
        <v>3682</v>
      </c>
      <c r="AZ389" s="51">
        <f t="shared" ref="AZ389:AZ401" si="985">AZ390</f>
        <v>0</v>
      </c>
      <c r="BA389" s="52">
        <f t="shared" si="912"/>
        <v>100</v>
      </c>
      <c r="BB389" s="25"/>
    </row>
    <row r="390">
      <c r="B390" s="47" t="s">
        <v>243</v>
      </c>
      <c r="C390" s="47" t="s">
        <v>107</v>
      </c>
      <c r="D390" s="47" t="s">
        <v>46</v>
      </c>
      <c r="E390" s="48" t="str">
        <f t="shared" si="904"/>
        <v>0801</v>
      </c>
      <c r="F390" s="47" t="s">
        <v>183</v>
      </c>
      <c r="G390" s="47"/>
      <c r="H390" s="49" t="s">
        <v>53</v>
      </c>
      <c r="I390" s="19">
        <f t="shared" si="950"/>
        <v>3682</v>
      </c>
      <c r="J390" s="19">
        <f t="shared" si="951"/>
        <v>3682</v>
      </c>
      <c r="K390" s="19">
        <f t="shared" si="952"/>
        <v>3682</v>
      </c>
      <c r="L390" s="19">
        <f t="shared" si="953"/>
        <v>0</v>
      </c>
      <c r="M390" s="19">
        <f t="shared" si="954"/>
        <v>0</v>
      </c>
      <c r="N390" s="19">
        <f t="shared" si="955"/>
        <v>0</v>
      </c>
      <c r="O390" s="19">
        <f t="shared" si="956"/>
        <v>0</v>
      </c>
      <c r="P390" s="19">
        <f t="shared" si="957"/>
        <v>0</v>
      </c>
      <c r="Q390" s="19">
        <f t="shared" si="958"/>
        <v>0</v>
      </c>
      <c r="R390" s="19">
        <f t="shared" si="959"/>
        <v>1818</v>
      </c>
      <c r="S390" s="19">
        <f t="shared" si="960"/>
        <v>0</v>
      </c>
      <c r="T390" s="19">
        <f t="shared" si="913"/>
        <v>5500</v>
      </c>
      <c r="U390" s="19">
        <f t="shared" si="905"/>
        <v>3682</v>
      </c>
      <c r="V390" s="19">
        <f t="shared" si="906"/>
        <v>3682</v>
      </c>
      <c r="W390" s="19">
        <f t="shared" si="961"/>
        <v>0</v>
      </c>
      <c r="X390" s="19">
        <f t="shared" si="962"/>
        <v>0</v>
      </c>
      <c r="Y390" s="19">
        <f t="shared" si="963"/>
        <v>0</v>
      </c>
      <c r="Z390" s="19">
        <f t="shared" si="964"/>
        <v>0</v>
      </c>
      <c r="AA390" s="19">
        <f t="shared" si="965"/>
        <v>0</v>
      </c>
      <c r="AB390" s="19">
        <f t="shared" si="966"/>
        <v>0</v>
      </c>
      <c r="AC390" s="19">
        <f t="shared" si="967"/>
        <v>0</v>
      </c>
      <c r="AD390" s="19">
        <f t="shared" si="968"/>
        <v>0</v>
      </c>
      <c r="AE390" s="19">
        <f t="shared" si="969"/>
        <v>0</v>
      </c>
      <c r="AF390" s="50">
        <f t="shared" si="970"/>
        <v>5500</v>
      </c>
      <c r="AG390" s="50">
        <f t="shared" si="971"/>
        <v>0</v>
      </c>
      <c r="AH390" s="50">
        <f t="shared" si="972"/>
        <v>0</v>
      </c>
      <c r="AI390" s="50">
        <f t="shared" si="973"/>
        <v>0</v>
      </c>
      <c r="AJ390" s="50">
        <f t="shared" si="974"/>
        <v>0</v>
      </c>
      <c r="AK390" s="50">
        <f t="shared" si="975"/>
        <v>0</v>
      </c>
      <c r="AL390" s="50">
        <f t="shared" si="976"/>
        <v>5500</v>
      </c>
      <c r="AM390" s="50">
        <f t="shared" si="977"/>
        <v>0</v>
      </c>
      <c r="AN390" s="50">
        <f t="shared" si="978"/>
        <v>0</v>
      </c>
      <c r="AO390" s="15">
        <f t="shared" si="979"/>
        <v>5500</v>
      </c>
      <c r="AP390" s="51">
        <f t="shared" si="980"/>
        <v>5500</v>
      </c>
      <c r="AQ390" s="51">
        <f t="shared" si="981"/>
        <v>0</v>
      </c>
      <c r="AR390" s="51">
        <f t="shared" si="982"/>
        <v>0</v>
      </c>
      <c r="AS390" s="51">
        <f t="shared" si="983"/>
        <v>0</v>
      </c>
      <c r="AT390" s="51">
        <f t="shared" si="984"/>
        <v>0</v>
      </c>
      <c r="AU390" s="51">
        <f t="shared" si="907"/>
        <v>5500</v>
      </c>
      <c r="AV390" s="51">
        <f t="shared" si="908"/>
        <v>0</v>
      </c>
      <c r="AW390" s="51">
        <f t="shared" si="909"/>
        <v>5500</v>
      </c>
      <c r="AX390" s="51">
        <f t="shared" si="910"/>
        <v>3682</v>
      </c>
      <c r="AY390" s="51">
        <f t="shared" si="911"/>
        <v>3682</v>
      </c>
      <c r="AZ390" s="51">
        <f t="shared" si="985"/>
        <v>0</v>
      </c>
      <c r="BA390" s="52">
        <f t="shared" si="912"/>
        <v>100</v>
      </c>
      <c r="BB390" s="25"/>
    </row>
    <row r="391" ht="47.25">
      <c r="B391" s="47" t="s">
        <v>243</v>
      </c>
      <c r="C391" s="47" t="s">
        <v>107</v>
      </c>
      <c r="D391" s="47" t="s">
        <v>46</v>
      </c>
      <c r="E391" s="48" t="str">
        <f t="shared" si="904"/>
        <v>0801</v>
      </c>
      <c r="F391" s="47" t="s">
        <v>219</v>
      </c>
      <c r="G391" s="47"/>
      <c r="H391" s="49" t="s">
        <v>220</v>
      </c>
      <c r="I391" s="19">
        <f t="shared" si="950"/>
        <v>3682</v>
      </c>
      <c r="J391" s="19">
        <f t="shared" si="951"/>
        <v>3682</v>
      </c>
      <c r="K391" s="19">
        <f t="shared" si="952"/>
        <v>3682</v>
      </c>
      <c r="L391" s="19">
        <f t="shared" si="953"/>
        <v>0</v>
      </c>
      <c r="M391" s="19">
        <f t="shared" si="954"/>
        <v>0</v>
      </c>
      <c r="N391" s="19">
        <f t="shared" si="955"/>
        <v>0</v>
      </c>
      <c r="O391" s="19">
        <f t="shared" si="956"/>
        <v>0</v>
      </c>
      <c r="P391" s="19">
        <f t="shared" si="957"/>
        <v>0</v>
      </c>
      <c r="Q391" s="19">
        <f t="shared" si="958"/>
        <v>0</v>
      </c>
      <c r="R391" s="19">
        <f t="shared" si="959"/>
        <v>1818</v>
      </c>
      <c r="S391" s="19">
        <f t="shared" si="960"/>
        <v>0</v>
      </c>
      <c r="T391" s="19">
        <f t="shared" si="913"/>
        <v>5500</v>
      </c>
      <c r="U391" s="19">
        <f t="shared" si="905"/>
        <v>3682</v>
      </c>
      <c r="V391" s="19">
        <f t="shared" si="906"/>
        <v>3682</v>
      </c>
      <c r="W391" s="19">
        <f t="shared" si="961"/>
        <v>0</v>
      </c>
      <c r="X391" s="19">
        <f t="shared" si="962"/>
        <v>0</v>
      </c>
      <c r="Y391" s="19">
        <f t="shared" si="963"/>
        <v>0</v>
      </c>
      <c r="Z391" s="19">
        <f t="shared" si="964"/>
        <v>0</v>
      </c>
      <c r="AA391" s="19">
        <f t="shared" si="965"/>
        <v>0</v>
      </c>
      <c r="AB391" s="19">
        <f t="shared" si="966"/>
        <v>0</v>
      </c>
      <c r="AC391" s="19">
        <f t="shared" si="967"/>
        <v>0</v>
      </c>
      <c r="AD391" s="19">
        <f t="shared" si="968"/>
        <v>0</v>
      </c>
      <c r="AE391" s="19">
        <f t="shared" si="969"/>
        <v>0</v>
      </c>
      <c r="AF391" s="50">
        <f t="shared" si="970"/>
        <v>5500</v>
      </c>
      <c r="AG391" s="50">
        <f t="shared" si="971"/>
        <v>0</v>
      </c>
      <c r="AH391" s="50">
        <f t="shared" si="972"/>
        <v>0</v>
      </c>
      <c r="AI391" s="50">
        <f t="shared" si="973"/>
        <v>0</v>
      </c>
      <c r="AJ391" s="50">
        <f t="shared" si="974"/>
        <v>0</v>
      </c>
      <c r="AK391" s="50">
        <f t="shared" si="975"/>
        <v>0</v>
      </c>
      <c r="AL391" s="50">
        <f t="shared" si="976"/>
        <v>5500</v>
      </c>
      <c r="AM391" s="50">
        <f t="shared" si="977"/>
        <v>0</v>
      </c>
      <c r="AN391" s="50">
        <f t="shared" si="978"/>
        <v>0</v>
      </c>
      <c r="AO391" s="51">
        <f t="shared" si="979"/>
        <v>5500</v>
      </c>
      <c r="AP391" s="51">
        <f t="shared" si="980"/>
        <v>5500</v>
      </c>
      <c r="AQ391" s="51">
        <f t="shared" si="981"/>
        <v>0</v>
      </c>
      <c r="AR391" s="51">
        <f t="shared" si="982"/>
        <v>0</v>
      </c>
      <c r="AS391" s="51">
        <f t="shared" si="983"/>
        <v>0</v>
      </c>
      <c r="AT391" s="51">
        <f t="shared" si="984"/>
        <v>0</v>
      </c>
      <c r="AU391" s="51">
        <f t="shared" si="907"/>
        <v>5500</v>
      </c>
      <c r="AV391" s="51">
        <f t="shared" si="908"/>
        <v>0</v>
      </c>
      <c r="AW391" s="51">
        <f t="shared" si="909"/>
        <v>5500</v>
      </c>
      <c r="AX391" s="51">
        <f t="shared" si="910"/>
        <v>3682</v>
      </c>
      <c r="AY391" s="51">
        <f t="shared" si="911"/>
        <v>3682</v>
      </c>
      <c r="AZ391" s="51">
        <f t="shared" si="985"/>
        <v>0</v>
      </c>
      <c r="BA391" s="52">
        <f t="shared" si="912"/>
        <v>100</v>
      </c>
      <c r="BB391" s="25"/>
    </row>
    <row r="392">
      <c r="B392" s="47" t="s">
        <v>243</v>
      </c>
      <c r="C392" s="47" t="s">
        <v>107</v>
      </c>
      <c r="D392" s="47" t="s">
        <v>46</v>
      </c>
      <c r="E392" s="48" t="str">
        <f t="shared" si="904"/>
        <v>0801</v>
      </c>
      <c r="F392" s="47" t="s">
        <v>235</v>
      </c>
      <c r="G392" s="47"/>
      <c r="H392" s="49" t="s">
        <v>236</v>
      </c>
      <c r="I392" s="19">
        <f t="shared" si="950"/>
        <v>3682</v>
      </c>
      <c r="J392" s="19">
        <f t="shared" si="951"/>
        <v>3682</v>
      </c>
      <c r="K392" s="19">
        <f t="shared" si="952"/>
        <v>3682</v>
      </c>
      <c r="L392" s="19">
        <f t="shared" si="953"/>
        <v>0</v>
      </c>
      <c r="M392" s="19">
        <f t="shared" si="954"/>
        <v>0</v>
      </c>
      <c r="N392" s="19">
        <f t="shared" si="955"/>
        <v>0</v>
      </c>
      <c r="O392" s="19">
        <f t="shared" si="956"/>
        <v>0</v>
      </c>
      <c r="P392" s="19">
        <f t="shared" si="957"/>
        <v>0</v>
      </c>
      <c r="Q392" s="19">
        <f t="shared" si="958"/>
        <v>0</v>
      </c>
      <c r="R392" s="19">
        <f t="shared" si="959"/>
        <v>1818</v>
      </c>
      <c r="S392" s="19">
        <f t="shared" si="960"/>
        <v>0</v>
      </c>
      <c r="T392" s="19">
        <f t="shared" si="913"/>
        <v>5500</v>
      </c>
      <c r="U392" s="19">
        <f t="shared" si="905"/>
        <v>3682</v>
      </c>
      <c r="V392" s="19">
        <f t="shared" si="906"/>
        <v>3682</v>
      </c>
      <c r="W392" s="19">
        <f t="shared" si="961"/>
        <v>0</v>
      </c>
      <c r="X392" s="19">
        <f t="shared" si="962"/>
        <v>0</v>
      </c>
      <c r="Y392" s="19">
        <f t="shared" si="963"/>
        <v>0</v>
      </c>
      <c r="Z392" s="19">
        <f t="shared" si="964"/>
        <v>0</v>
      </c>
      <c r="AA392" s="19">
        <f t="shared" si="965"/>
        <v>0</v>
      </c>
      <c r="AB392" s="19">
        <f t="shared" si="966"/>
        <v>0</v>
      </c>
      <c r="AC392" s="19">
        <f t="shared" si="967"/>
        <v>0</v>
      </c>
      <c r="AD392" s="19">
        <f t="shared" si="968"/>
        <v>0</v>
      </c>
      <c r="AE392" s="19">
        <f t="shared" si="969"/>
        <v>0</v>
      </c>
      <c r="AF392" s="50">
        <f t="shared" si="970"/>
        <v>5500</v>
      </c>
      <c r="AG392" s="50">
        <f t="shared" si="971"/>
        <v>0</v>
      </c>
      <c r="AH392" s="50">
        <f t="shared" si="972"/>
        <v>0</v>
      </c>
      <c r="AI392" s="50">
        <f t="shared" si="973"/>
        <v>0</v>
      </c>
      <c r="AJ392" s="50">
        <f t="shared" si="974"/>
        <v>0</v>
      </c>
      <c r="AK392" s="50">
        <f t="shared" si="975"/>
        <v>0</v>
      </c>
      <c r="AL392" s="50">
        <f t="shared" si="976"/>
        <v>5500</v>
      </c>
      <c r="AM392" s="50">
        <f t="shared" si="977"/>
        <v>0</v>
      </c>
      <c r="AN392" s="50">
        <f t="shared" si="978"/>
        <v>0</v>
      </c>
      <c r="AO392" s="15">
        <f t="shared" si="979"/>
        <v>5500</v>
      </c>
      <c r="AP392" s="51">
        <f t="shared" si="980"/>
        <v>5500</v>
      </c>
      <c r="AQ392" s="51">
        <f t="shared" si="981"/>
        <v>0</v>
      </c>
      <c r="AR392" s="51">
        <f t="shared" si="982"/>
        <v>0</v>
      </c>
      <c r="AS392" s="51">
        <f t="shared" si="983"/>
        <v>0</v>
      </c>
      <c r="AT392" s="51">
        <f t="shared" si="984"/>
        <v>0</v>
      </c>
      <c r="AU392" s="51">
        <f t="shared" si="907"/>
        <v>5500</v>
      </c>
      <c r="AV392" s="51">
        <f t="shared" si="908"/>
        <v>0</v>
      </c>
      <c r="AW392" s="51">
        <f t="shared" si="909"/>
        <v>5500</v>
      </c>
      <c r="AX392" s="51">
        <f t="shared" si="910"/>
        <v>3682</v>
      </c>
      <c r="AY392" s="51">
        <f t="shared" si="911"/>
        <v>3682</v>
      </c>
      <c r="AZ392" s="51">
        <f t="shared" si="985"/>
        <v>0</v>
      </c>
      <c r="BA392" s="52">
        <f t="shared" si="912"/>
        <v>100</v>
      </c>
      <c r="BB392" s="25"/>
    </row>
    <row r="393" ht="31.5">
      <c r="B393" s="47" t="s">
        <v>243</v>
      </c>
      <c r="C393" s="47" t="s">
        <v>107</v>
      </c>
      <c r="D393" s="47" t="s">
        <v>46</v>
      </c>
      <c r="E393" s="48" t="str">
        <f t="shared" si="904"/>
        <v>0801</v>
      </c>
      <c r="F393" s="47" t="s">
        <v>235</v>
      </c>
      <c r="G393" s="47" t="s">
        <v>154</v>
      </c>
      <c r="H393" s="49" t="s">
        <v>155</v>
      </c>
      <c r="I393" s="19">
        <v>3682</v>
      </c>
      <c r="J393" s="19">
        <v>3682</v>
      </c>
      <c r="K393" s="19">
        <v>3682</v>
      </c>
      <c r="L393" s="19"/>
      <c r="M393" s="19"/>
      <c r="N393" s="19"/>
      <c r="O393" s="19">
        <v>0</v>
      </c>
      <c r="P393" s="19">
        <v>0</v>
      </c>
      <c r="Q393" s="19">
        <v>0</v>
      </c>
      <c r="R393" s="19">
        <v>1818</v>
      </c>
      <c r="S393" s="19"/>
      <c r="T393" s="19">
        <f t="shared" si="913"/>
        <v>5500</v>
      </c>
      <c r="U393" s="19">
        <f t="shared" si="905"/>
        <v>3682</v>
      </c>
      <c r="V393" s="19">
        <f t="shared" si="906"/>
        <v>3682</v>
      </c>
      <c r="W393" s="19"/>
      <c r="X393" s="19"/>
      <c r="Y393" s="19"/>
      <c r="Z393" s="19"/>
      <c r="AA393" s="19"/>
      <c r="AB393" s="19"/>
      <c r="AC393" s="19"/>
      <c r="AD393" s="19"/>
      <c r="AE393" s="19"/>
      <c r="AF393" s="50">
        <v>5500</v>
      </c>
      <c r="AG393" s="50"/>
      <c r="AH393" s="50">
        <v>0</v>
      </c>
      <c r="AI393" s="50">
        <v>0</v>
      </c>
      <c r="AJ393" s="50">
        <v>0</v>
      </c>
      <c r="AK393" s="50">
        <v>0</v>
      </c>
      <c r="AL393" s="50">
        <v>5500</v>
      </c>
      <c r="AM393" s="50">
        <v>0</v>
      </c>
      <c r="AN393" s="50">
        <v>0</v>
      </c>
      <c r="AO393" s="51">
        <v>5500</v>
      </c>
      <c r="AP393" s="51">
        <v>5500</v>
      </c>
      <c r="AQ393" s="51">
        <v>0</v>
      </c>
      <c r="AR393" s="51">
        <v>0</v>
      </c>
      <c r="AS393" s="51">
        <v>0</v>
      </c>
      <c r="AT393" s="51">
        <v>0</v>
      </c>
      <c r="AU393" s="51">
        <f t="shared" si="907"/>
        <v>5500</v>
      </c>
      <c r="AV393" s="51">
        <f t="shared" si="908"/>
        <v>0</v>
      </c>
      <c r="AW393" s="51">
        <f t="shared" si="909"/>
        <v>5500</v>
      </c>
      <c r="AX393" s="51">
        <f t="shared" si="910"/>
        <v>3682</v>
      </c>
      <c r="AY393" s="51">
        <f t="shared" si="911"/>
        <v>3682</v>
      </c>
      <c r="AZ393" s="51"/>
      <c r="BA393" s="52">
        <f t="shared" si="912"/>
        <v>100</v>
      </c>
      <c r="BB393" s="53"/>
    </row>
    <row r="394" ht="31.5">
      <c r="B394" s="47" t="s">
        <v>243</v>
      </c>
      <c r="C394" s="47" t="s">
        <v>107</v>
      </c>
      <c r="D394" s="47" t="s">
        <v>46</v>
      </c>
      <c r="E394" s="48" t="str">
        <f t="shared" si="904"/>
        <v>0801</v>
      </c>
      <c r="F394" s="47" t="s">
        <v>76</v>
      </c>
      <c r="G394" s="48"/>
      <c r="H394" s="49" t="s">
        <v>77</v>
      </c>
      <c r="I394" s="19"/>
      <c r="J394" s="19"/>
      <c r="K394" s="19"/>
      <c r="L394" s="19"/>
      <c r="M394" s="19"/>
      <c r="N394" s="19"/>
      <c r="O394" s="19">
        <f t="shared" si="956"/>
        <v>0</v>
      </c>
      <c r="P394" s="19">
        <f t="shared" si="957"/>
        <v>0</v>
      </c>
      <c r="Q394" s="19">
        <f t="shared" si="958"/>
        <v>0</v>
      </c>
      <c r="R394" s="19">
        <f t="shared" si="959"/>
        <v>0</v>
      </c>
      <c r="S394" s="19"/>
      <c r="T394" s="19">
        <f t="shared" si="913"/>
        <v>0</v>
      </c>
      <c r="U394" s="19"/>
      <c r="V394" s="19"/>
      <c r="W394" s="19"/>
      <c r="X394" s="19"/>
      <c r="Y394" s="19"/>
      <c r="Z394" s="19"/>
      <c r="AA394" s="19"/>
      <c r="AB394" s="19"/>
      <c r="AC394" s="19"/>
      <c r="AD394" s="19"/>
      <c r="AE394" s="19"/>
      <c r="AF394" s="50">
        <f t="shared" si="970"/>
        <v>15358.49739</v>
      </c>
      <c r="AG394" s="50">
        <f t="shared" si="971"/>
        <v>0</v>
      </c>
      <c r="AH394" s="50">
        <f t="shared" si="972"/>
        <v>0</v>
      </c>
      <c r="AI394" s="50">
        <f t="shared" si="973"/>
        <v>0</v>
      </c>
      <c r="AJ394" s="50">
        <f t="shared" si="974"/>
        <v>0</v>
      </c>
      <c r="AK394" s="50">
        <f t="shared" si="975"/>
        <v>0</v>
      </c>
      <c r="AL394" s="50">
        <f t="shared" si="976"/>
        <v>15358.49739</v>
      </c>
      <c r="AM394" s="50">
        <f t="shared" si="977"/>
        <v>0</v>
      </c>
      <c r="AN394" s="50">
        <f t="shared" si="978"/>
        <v>0</v>
      </c>
      <c r="AO394" s="15">
        <f t="shared" si="979"/>
        <v>7400.5900000000001</v>
      </c>
      <c r="AP394" s="51">
        <f t="shared" si="980"/>
        <v>14343.49739</v>
      </c>
      <c r="AQ394" s="51">
        <f t="shared" si="981"/>
        <v>0</v>
      </c>
      <c r="AR394" s="51">
        <f t="shared" si="982"/>
        <v>0</v>
      </c>
      <c r="AS394" s="51">
        <f t="shared" si="983"/>
        <v>0</v>
      </c>
      <c r="AT394" s="51">
        <f t="shared" si="984"/>
        <v>0</v>
      </c>
      <c r="AU394" s="51">
        <f t="shared" si="907"/>
        <v>14343.49739</v>
      </c>
      <c r="AV394" s="51">
        <f t="shared" si="908"/>
        <v>-14343.49739</v>
      </c>
      <c r="AW394" s="51"/>
      <c r="AX394" s="51"/>
      <c r="AY394" s="51"/>
      <c r="AZ394" s="51"/>
      <c r="BA394" s="52">
        <f t="shared" si="912"/>
        <v>100</v>
      </c>
      <c r="BB394" s="53"/>
    </row>
    <row r="395" ht="47.25">
      <c r="B395" s="47" t="s">
        <v>243</v>
      </c>
      <c r="C395" s="47" t="s">
        <v>107</v>
      </c>
      <c r="D395" s="47" t="s">
        <v>46</v>
      </c>
      <c r="E395" s="48" t="str">
        <f t="shared" si="904"/>
        <v>0801</v>
      </c>
      <c r="F395" s="47" t="s">
        <v>296</v>
      </c>
      <c r="G395" s="48"/>
      <c r="H395" s="49" t="s">
        <v>297</v>
      </c>
      <c r="I395" s="19"/>
      <c r="J395" s="19"/>
      <c r="K395" s="19"/>
      <c r="L395" s="19"/>
      <c r="M395" s="19"/>
      <c r="N395" s="19"/>
      <c r="O395" s="19">
        <f>O396+O397</f>
        <v>0</v>
      </c>
      <c r="P395" s="19">
        <f>P396+P397</f>
        <v>0</v>
      </c>
      <c r="Q395" s="19">
        <f>Q396+Q397</f>
        <v>0</v>
      </c>
      <c r="R395" s="19">
        <f>R396+R397</f>
        <v>0</v>
      </c>
      <c r="S395" s="19"/>
      <c r="T395" s="19">
        <f t="shared" si="913"/>
        <v>0</v>
      </c>
      <c r="U395" s="19"/>
      <c r="V395" s="19"/>
      <c r="W395" s="19"/>
      <c r="X395" s="19"/>
      <c r="Y395" s="19"/>
      <c r="Z395" s="19"/>
      <c r="AA395" s="19"/>
      <c r="AB395" s="19"/>
      <c r="AC395" s="19"/>
      <c r="AD395" s="19"/>
      <c r="AE395" s="19"/>
      <c r="AF395" s="50">
        <f>AF396+AF397</f>
        <v>15358.49739</v>
      </c>
      <c r="AG395" s="50">
        <f>AG396+AG397</f>
        <v>0</v>
      </c>
      <c r="AH395" s="50">
        <f>AH396+AH397</f>
        <v>0</v>
      </c>
      <c r="AI395" s="50">
        <f>AI396+AI397</f>
        <v>0</v>
      </c>
      <c r="AJ395" s="50">
        <f>AJ396+AJ397</f>
        <v>0</v>
      </c>
      <c r="AK395" s="50">
        <f>AK396+AK397</f>
        <v>0</v>
      </c>
      <c r="AL395" s="50">
        <f>AL396+AL397</f>
        <v>15358.49739</v>
      </c>
      <c r="AM395" s="50">
        <f>AM396+AM397</f>
        <v>0</v>
      </c>
      <c r="AN395" s="50">
        <f>AN396+AN397</f>
        <v>0</v>
      </c>
      <c r="AO395" s="51">
        <f>AO396+AO397</f>
        <v>7400.5900000000001</v>
      </c>
      <c r="AP395" s="51">
        <f>AP396+AP397</f>
        <v>14343.49739</v>
      </c>
      <c r="AQ395" s="51">
        <f>AQ396+AQ397</f>
        <v>0</v>
      </c>
      <c r="AR395" s="51">
        <f>AR396+AR397</f>
        <v>0</v>
      </c>
      <c r="AS395" s="51">
        <f>AS396+AS397</f>
        <v>0</v>
      </c>
      <c r="AT395" s="51">
        <f>AT396+AT397</f>
        <v>0</v>
      </c>
      <c r="AU395" s="51">
        <f t="shared" si="907"/>
        <v>14343.49739</v>
      </c>
      <c r="AV395" s="51">
        <f t="shared" si="908"/>
        <v>-14343.49739</v>
      </c>
      <c r="AW395" s="51"/>
      <c r="AX395" s="51"/>
      <c r="AY395" s="51"/>
      <c r="AZ395" s="51"/>
      <c r="BA395" s="52">
        <f t="shared" si="912"/>
        <v>100</v>
      </c>
      <c r="BB395" s="53"/>
    </row>
    <row r="396" ht="31.5" hidden="1">
      <c r="B396" s="47" t="s">
        <v>243</v>
      </c>
      <c r="C396" s="47" t="s">
        <v>107</v>
      </c>
      <c r="D396" s="47" t="s">
        <v>46</v>
      </c>
      <c r="E396" s="48" t="str">
        <f t="shared" si="904"/>
        <v>0801</v>
      </c>
      <c r="F396" s="47" t="s">
        <v>296</v>
      </c>
      <c r="G396" s="47" t="s">
        <v>154</v>
      </c>
      <c r="H396" s="49" t="s">
        <v>155</v>
      </c>
      <c r="I396" s="19"/>
      <c r="J396" s="19"/>
      <c r="K396" s="19"/>
      <c r="L396" s="19"/>
      <c r="M396" s="19"/>
      <c r="N396" s="19"/>
      <c r="O396" s="19">
        <v>0</v>
      </c>
      <c r="P396" s="19">
        <v>0</v>
      </c>
      <c r="Q396" s="19">
        <v>0</v>
      </c>
      <c r="R396" s="19">
        <v>0</v>
      </c>
      <c r="S396" s="19"/>
      <c r="T396" s="19">
        <f t="shared" si="913"/>
        <v>0</v>
      </c>
      <c r="U396" s="19"/>
      <c r="V396" s="19"/>
      <c r="W396" s="19"/>
      <c r="X396" s="19"/>
      <c r="Y396" s="19"/>
      <c r="Z396" s="19"/>
      <c r="AA396" s="19"/>
      <c r="AB396" s="19"/>
      <c r="AC396" s="19"/>
      <c r="AD396" s="19"/>
      <c r="AE396" s="19"/>
      <c r="AF396" s="50">
        <v>0</v>
      </c>
      <c r="AG396" s="50"/>
      <c r="AH396" s="50">
        <v>0</v>
      </c>
      <c r="AI396" s="50">
        <v>0</v>
      </c>
      <c r="AJ396" s="50">
        <v>0</v>
      </c>
      <c r="AK396" s="50">
        <v>0</v>
      </c>
      <c r="AL396" s="50">
        <v>0</v>
      </c>
      <c r="AM396" s="50">
        <v>0</v>
      </c>
      <c r="AN396" s="50">
        <v>0</v>
      </c>
      <c r="AO396" s="15">
        <v>0</v>
      </c>
      <c r="AP396" s="51">
        <v>0</v>
      </c>
      <c r="AQ396" s="51">
        <v>0</v>
      </c>
      <c r="AR396" s="51">
        <v>0</v>
      </c>
      <c r="AS396" s="51">
        <v>0</v>
      </c>
      <c r="AT396" s="51">
        <v>0</v>
      </c>
      <c r="AU396" s="51">
        <f t="shared" si="907"/>
        <v>0</v>
      </c>
      <c r="AV396" s="51">
        <f t="shared" si="908"/>
        <v>0</v>
      </c>
      <c r="AW396" s="51"/>
      <c r="AX396" s="51"/>
      <c r="AY396" s="51"/>
      <c r="AZ396" s="51"/>
      <c r="BA396" s="52"/>
      <c r="BB396" s="25">
        <v>0</v>
      </c>
    </row>
    <row r="397" ht="47.25">
      <c r="B397" s="47" t="s">
        <v>243</v>
      </c>
      <c r="C397" s="47" t="s">
        <v>107</v>
      </c>
      <c r="D397" s="47" t="s">
        <v>46</v>
      </c>
      <c r="E397" s="48" t="str">
        <f t="shared" si="904"/>
        <v>0801</v>
      </c>
      <c r="F397" s="47" t="s">
        <v>298</v>
      </c>
      <c r="G397" s="47"/>
      <c r="H397" s="64" t="s">
        <v>299</v>
      </c>
      <c r="I397" s="19"/>
      <c r="J397" s="19"/>
      <c r="K397" s="19"/>
      <c r="L397" s="19"/>
      <c r="M397" s="19"/>
      <c r="N397" s="19"/>
      <c r="O397" s="19">
        <f>O398</f>
        <v>0</v>
      </c>
      <c r="P397" s="19">
        <f>P398</f>
        <v>0</v>
      </c>
      <c r="Q397" s="19">
        <f>Q398</f>
        <v>0</v>
      </c>
      <c r="R397" s="19">
        <f>R398</f>
        <v>0</v>
      </c>
      <c r="S397" s="19"/>
      <c r="T397" s="19">
        <f t="shared" si="913"/>
        <v>0</v>
      </c>
      <c r="U397" s="19"/>
      <c r="V397" s="19"/>
      <c r="W397" s="19"/>
      <c r="X397" s="19"/>
      <c r="Y397" s="19"/>
      <c r="Z397" s="19"/>
      <c r="AA397" s="19"/>
      <c r="AB397" s="19"/>
      <c r="AC397" s="19"/>
      <c r="AD397" s="19"/>
      <c r="AE397" s="19"/>
      <c r="AF397" s="50">
        <f>AF398</f>
        <v>15358.49739</v>
      </c>
      <c r="AG397" s="50">
        <f>AG398</f>
        <v>0</v>
      </c>
      <c r="AH397" s="50">
        <f>AH398</f>
        <v>0</v>
      </c>
      <c r="AI397" s="50">
        <f>AI398</f>
        <v>0</v>
      </c>
      <c r="AJ397" s="50">
        <f>AJ398</f>
        <v>0</v>
      </c>
      <c r="AK397" s="50">
        <f>AK398</f>
        <v>0</v>
      </c>
      <c r="AL397" s="50">
        <f>AL398</f>
        <v>15358.49739</v>
      </c>
      <c r="AM397" s="50">
        <f>AM398</f>
        <v>0</v>
      </c>
      <c r="AN397" s="50">
        <f>AN398</f>
        <v>0</v>
      </c>
      <c r="AO397" s="51">
        <f>AO398</f>
        <v>7400.5900000000001</v>
      </c>
      <c r="AP397" s="51">
        <f>AP398</f>
        <v>14343.49739</v>
      </c>
      <c r="AQ397" s="51">
        <f>AQ398</f>
        <v>0</v>
      </c>
      <c r="AR397" s="51">
        <f>AR398</f>
        <v>0</v>
      </c>
      <c r="AS397" s="51">
        <f>AS398</f>
        <v>0</v>
      </c>
      <c r="AT397" s="51">
        <f>AT398</f>
        <v>0</v>
      </c>
      <c r="AU397" s="51">
        <f t="shared" si="907"/>
        <v>14343.49739</v>
      </c>
      <c r="AV397" s="51">
        <f t="shared" si="908"/>
        <v>-14343.49739</v>
      </c>
      <c r="AW397" s="51"/>
      <c r="AX397" s="51"/>
      <c r="AY397" s="51"/>
      <c r="AZ397" s="51"/>
      <c r="BA397" s="52">
        <f t="shared" si="912"/>
        <v>100</v>
      </c>
      <c r="BB397" s="53"/>
    </row>
    <row r="398" ht="31.5">
      <c r="B398" s="47" t="s">
        <v>243</v>
      </c>
      <c r="C398" s="47" t="s">
        <v>107</v>
      </c>
      <c r="D398" s="47" t="s">
        <v>46</v>
      </c>
      <c r="E398" s="48" t="str">
        <f t="shared" si="904"/>
        <v>0801</v>
      </c>
      <c r="F398" s="47" t="s">
        <v>298</v>
      </c>
      <c r="G398" s="47" t="s">
        <v>154</v>
      </c>
      <c r="H398" s="49" t="s">
        <v>155</v>
      </c>
      <c r="I398" s="19"/>
      <c r="J398" s="19"/>
      <c r="K398" s="19"/>
      <c r="L398" s="19"/>
      <c r="M398" s="19"/>
      <c r="N398" s="19"/>
      <c r="O398" s="19">
        <v>0</v>
      </c>
      <c r="P398" s="19">
        <v>0</v>
      </c>
      <c r="Q398" s="19">
        <v>0</v>
      </c>
      <c r="R398" s="19">
        <v>0</v>
      </c>
      <c r="S398" s="19"/>
      <c r="T398" s="19">
        <f t="shared" si="913"/>
        <v>0</v>
      </c>
      <c r="U398" s="19"/>
      <c r="V398" s="19"/>
      <c r="W398" s="19"/>
      <c r="X398" s="19"/>
      <c r="Y398" s="19"/>
      <c r="Z398" s="19"/>
      <c r="AA398" s="19"/>
      <c r="AB398" s="19"/>
      <c r="AC398" s="19"/>
      <c r="AD398" s="19"/>
      <c r="AE398" s="19"/>
      <c r="AF398" s="50">
        <v>15358.49739</v>
      </c>
      <c r="AG398" s="50"/>
      <c r="AH398" s="50">
        <v>0</v>
      </c>
      <c r="AI398" s="50">
        <v>0</v>
      </c>
      <c r="AJ398" s="50">
        <v>0</v>
      </c>
      <c r="AK398" s="50">
        <v>0</v>
      </c>
      <c r="AL398" s="50">
        <v>15358.49739</v>
      </c>
      <c r="AM398" s="50">
        <v>0</v>
      </c>
      <c r="AN398" s="50">
        <v>0</v>
      </c>
      <c r="AO398" s="15">
        <v>7400.5900000000001</v>
      </c>
      <c r="AP398" s="51">
        <v>14343.49739</v>
      </c>
      <c r="AQ398" s="51">
        <v>0</v>
      </c>
      <c r="AR398" s="51">
        <v>0</v>
      </c>
      <c r="AS398" s="51">
        <v>0</v>
      </c>
      <c r="AT398" s="51">
        <v>0</v>
      </c>
      <c r="AU398" s="51">
        <f t="shared" si="907"/>
        <v>14343.49739</v>
      </c>
      <c r="AV398" s="51">
        <f t="shared" si="908"/>
        <v>-14343.49739</v>
      </c>
      <c r="AW398" s="51"/>
      <c r="AX398" s="51"/>
      <c r="AY398" s="51"/>
      <c r="AZ398" s="51"/>
      <c r="BA398" s="52">
        <f t="shared" si="912"/>
        <v>100</v>
      </c>
      <c r="BB398" s="53"/>
    </row>
    <row r="399" s="39" customFormat="1" ht="31.5">
      <c r="B399" s="40" t="s">
        <v>243</v>
      </c>
      <c r="C399" s="40" t="s">
        <v>107</v>
      </c>
      <c r="D399" s="40" t="s">
        <v>88</v>
      </c>
      <c r="E399" s="38" t="str">
        <f t="shared" si="904"/>
        <v>0804</v>
      </c>
      <c r="F399" s="40"/>
      <c r="G399" s="40"/>
      <c r="H399" s="41" t="s">
        <v>338</v>
      </c>
      <c r="I399" s="42">
        <f t="shared" si="950"/>
        <v>148506.40000000002</v>
      </c>
      <c r="J399" s="42">
        <f t="shared" si="951"/>
        <v>152615.20000000001</v>
      </c>
      <c r="K399" s="42">
        <f t="shared" si="952"/>
        <v>152615.20000000001</v>
      </c>
      <c r="L399" s="42">
        <f t="shared" si="953"/>
        <v>0</v>
      </c>
      <c r="M399" s="42">
        <f t="shared" si="954"/>
        <v>0</v>
      </c>
      <c r="N399" s="42">
        <f t="shared" si="955"/>
        <v>0</v>
      </c>
      <c r="O399" s="42">
        <f t="shared" ref="O399:O401" si="986">O400</f>
        <v>0</v>
      </c>
      <c r="P399" s="42">
        <f t="shared" ref="P399:P401" si="987">P400</f>
        <v>0</v>
      </c>
      <c r="Q399" s="42">
        <f t="shared" ref="Q399:Q401" si="988">Q400</f>
        <v>0</v>
      </c>
      <c r="R399" s="42">
        <f t="shared" ref="R399:R401" si="989">R400</f>
        <v>0</v>
      </c>
      <c r="S399" s="42">
        <f t="shared" si="960"/>
        <v>18647.900000000001</v>
      </c>
      <c r="T399" s="42">
        <f t="shared" si="913"/>
        <v>167154.30000000002</v>
      </c>
      <c r="U399" s="42">
        <f t="shared" si="905"/>
        <v>152615.20000000001</v>
      </c>
      <c r="V399" s="42">
        <f t="shared" si="906"/>
        <v>152615.20000000001</v>
      </c>
      <c r="W399" s="42">
        <f t="shared" si="961"/>
        <v>18647.900000000001</v>
      </c>
      <c r="X399" s="42">
        <f t="shared" si="962"/>
        <v>0</v>
      </c>
      <c r="Y399" s="42">
        <f t="shared" si="963"/>
        <v>0</v>
      </c>
      <c r="Z399" s="42">
        <f t="shared" si="964"/>
        <v>0</v>
      </c>
      <c r="AA399" s="42">
        <f t="shared" si="965"/>
        <v>22590.400000000001</v>
      </c>
      <c r="AB399" s="42">
        <f t="shared" si="966"/>
        <v>0</v>
      </c>
      <c r="AC399" s="42">
        <f t="shared" si="967"/>
        <v>22590.400000000001</v>
      </c>
      <c r="AD399" s="42">
        <f t="shared" si="968"/>
        <v>0</v>
      </c>
      <c r="AE399" s="42">
        <f t="shared" si="969"/>
        <v>0</v>
      </c>
      <c r="AF399" s="43">
        <f t="shared" ref="AF399:AF401" si="990">AF400</f>
        <v>166820.31855999999</v>
      </c>
      <c r="AG399" s="43">
        <f t="shared" ref="AG399:AG401" si="991">AG400</f>
        <v>0</v>
      </c>
      <c r="AH399" s="43">
        <f t="shared" ref="AH399:AH401" si="992">AH400</f>
        <v>0</v>
      </c>
      <c r="AI399" s="43">
        <f t="shared" ref="AI399:AI401" si="993">AI400</f>
        <v>0</v>
      </c>
      <c r="AJ399" s="43">
        <f t="shared" ref="AJ399:AJ401" si="994">AJ400</f>
        <v>0</v>
      </c>
      <c r="AK399" s="43">
        <f t="shared" ref="AK399:AK401" si="995">AK400</f>
        <v>0</v>
      </c>
      <c r="AL399" s="43">
        <f t="shared" ref="AL399:AL401" si="996">AL400</f>
        <v>160714.82290999999</v>
      </c>
      <c r="AM399" s="43">
        <f t="shared" ref="AM399:AM401" si="997">AM400</f>
        <v>0</v>
      </c>
      <c r="AN399" s="43">
        <f t="shared" ref="AN399:AN401" si="998">AN400</f>
        <v>0</v>
      </c>
      <c r="AO399" s="45">
        <f t="shared" ref="AO399:AO401" si="999">AO400</f>
        <v>105562.80176999999</v>
      </c>
      <c r="AP399" s="45">
        <f t="shared" ref="AP399:AP401" si="1000">AP400</f>
        <v>167107.70000000001</v>
      </c>
      <c r="AQ399" s="45">
        <f t="shared" ref="AQ399:AQ401" si="1001">AQ400</f>
        <v>0</v>
      </c>
      <c r="AR399" s="45">
        <f t="shared" ref="AR399:AR401" si="1002">AR400</f>
        <v>0</v>
      </c>
      <c r="AS399" s="45">
        <f t="shared" ref="AS399:AS401" si="1003">AS400</f>
        <v>0</v>
      </c>
      <c r="AT399" s="45">
        <f t="shared" ref="AT399:AT401" si="1004">AT400</f>
        <v>0</v>
      </c>
      <c r="AU399" s="45">
        <f t="shared" si="907"/>
        <v>167107.70000000001</v>
      </c>
      <c r="AV399" s="45">
        <f t="shared" si="908"/>
        <v>46.600000000005821</v>
      </c>
      <c r="AW399" s="45">
        <f t="shared" si="909"/>
        <v>185802.20000000001</v>
      </c>
      <c r="AX399" s="45">
        <f t="shared" si="910"/>
        <v>175205.60000000001</v>
      </c>
      <c r="AY399" s="45">
        <f t="shared" si="911"/>
        <v>175205.60000000001</v>
      </c>
      <c r="AZ399" s="45">
        <f t="shared" si="985"/>
        <v>0</v>
      </c>
      <c r="BA399" s="46">
        <f t="shared" si="912"/>
        <v>96.340076734834895</v>
      </c>
      <c r="BB399" s="25"/>
    </row>
    <row r="400" ht="31.5">
      <c r="B400" s="47" t="s">
        <v>243</v>
      </c>
      <c r="C400" s="47" t="s">
        <v>107</v>
      </c>
      <c r="D400" s="47" t="s">
        <v>88</v>
      </c>
      <c r="E400" s="48" t="str">
        <f t="shared" si="904"/>
        <v>0804</v>
      </c>
      <c r="F400" s="47" t="s">
        <v>110</v>
      </c>
      <c r="G400" s="47"/>
      <c r="H400" s="49" t="s">
        <v>111</v>
      </c>
      <c r="I400" s="19">
        <f t="shared" si="950"/>
        <v>148506.40000000002</v>
      </c>
      <c r="J400" s="19">
        <f t="shared" si="951"/>
        <v>152615.20000000001</v>
      </c>
      <c r="K400" s="19">
        <f t="shared" si="952"/>
        <v>152615.20000000001</v>
      </c>
      <c r="L400" s="19">
        <f t="shared" si="953"/>
        <v>0</v>
      </c>
      <c r="M400" s="19">
        <f t="shared" si="954"/>
        <v>0</v>
      </c>
      <c r="N400" s="19">
        <f t="shared" si="955"/>
        <v>0</v>
      </c>
      <c r="O400" s="19">
        <f t="shared" si="986"/>
        <v>0</v>
      </c>
      <c r="P400" s="19">
        <f t="shared" si="987"/>
        <v>0</v>
      </c>
      <c r="Q400" s="19">
        <f t="shared" si="988"/>
        <v>0</v>
      </c>
      <c r="R400" s="19">
        <f t="shared" si="989"/>
        <v>0</v>
      </c>
      <c r="S400" s="19">
        <f t="shared" si="960"/>
        <v>18647.900000000001</v>
      </c>
      <c r="T400" s="19">
        <f t="shared" si="913"/>
        <v>167154.30000000002</v>
      </c>
      <c r="U400" s="19">
        <f t="shared" si="905"/>
        <v>152615.20000000001</v>
      </c>
      <c r="V400" s="19">
        <f t="shared" si="906"/>
        <v>152615.20000000001</v>
      </c>
      <c r="W400" s="19">
        <f t="shared" si="961"/>
        <v>18647.900000000001</v>
      </c>
      <c r="X400" s="19">
        <f t="shared" si="962"/>
        <v>0</v>
      </c>
      <c r="Y400" s="19">
        <f t="shared" si="963"/>
        <v>0</v>
      </c>
      <c r="Z400" s="19">
        <f t="shared" si="964"/>
        <v>0</v>
      </c>
      <c r="AA400" s="19">
        <f t="shared" si="965"/>
        <v>22590.400000000001</v>
      </c>
      <c r="AB400" s="19">
        <f t="shared" si="966"/>
        <v>0</v>
      </c>
      <c r="AC400" s="19">
        <f t="shared" si="967"/>
        <v>22590.400000000001</v>
      </c>
      <c r="AD400" s="19">
        <f t="shared" si="968"/>
        <v>0</v>
      </c>
      <c r="AE400" s="19">
        <f t="shared" si="969"/>
        <v>0</v>
      </c>
      <c r="AF400" s="50">
        <f t="shared" si="990"/>
        <v>166820.31855999999</v>
      </c>
      <c r="AG400" s="50">
        <f t="shared" si="991"/>
        <v>0</v>
      </c>
      <c r="AH400" s="50">
        <f t="shared" si="992"/>
        <v>0</v>
      </c>
      <c r="AI400" s="50">
        <f t="shared" si="993"/>
        <v>0</v>
      </c>
      <c r="AJ400" s="50">
        <f t="shared" si="994"/>
        <v>0</v>
      </c>
      <c r="AK400" s="50">
        <f t="shared" si="995"/>
        <v>0</v>
      </c>
      <c r="AL400" s="50">
        <f t="shared" si="996"/>
        <v>160714.82290999999</v>
      </c>
      <c r="AM400" s="50">
        <f t="shared" si="997"/>
        <v>0</v>
      </c>
      <c r="AN400" s="50">
        <f t="shared" si="998"/>
        <v>0</v>
      </c>
      <c r="AO400" s="15">
        <f t="shared" si="999"/>
        <v>105562.80176999999</v>
      </c>
      <c r="AP400" s="51">
        <f t="shared" si="1000"/>
        <v>167107.70000000001</v>
      </c>
      <c r="AQ400" s="51">
        <f t="shared" si="1001"/>
        <v>0</v>
      </c>
      <c r="AR400" s="51">
        <f t="shared" si="1002"/>
        <v>0</v>
      </c>
      <c r="AS400" s="51">
        <f t="shared" si="1003"/>
        <v>0</v>
      </c>
      <c r="AT400" s="51">
        <f t="shared" si="1004"/>
        <v>0</v>
      </c>
      <c r="AU400" s="51">
        <f t="shared" si="907"/>
        <v>167107.70000000001</v>
      </c>
      <c r="AV400" s="51">
        <f t="shared" si="908"/>
        <v>46.600000000005821</v>
      </c>
      <c r="AW400" s="51">
        <f t="shared" si="909"/>
        <v>185802.20000000001</v>
      </c>
      <c r="AX400" s="51">
        <f t="shared" si="910"/>
        <v>175205.60000000001</v>
      </c>
      <c r="AY400" s="51">
        <f t="shared" si="911"/>
        <v>175205.60000000001</v>
      </c>
      <c r="AZ400" s="51">
        <f t="shared" si="985"/>
        <v>0</v>
      </c>
      <c r="BA400" s="52">
        <f t="shared" si="912"/>
        <v>96.340076734834895</v>
      </c>
      <c r="BB400" s="25"/>
    </row>
    <row r="401">
      <c r="B401" s="47" t="s">
        <v>243</v>
      </c>
      <c r="C401" s="47" t="s">
        <v>107</v>
      </c>
      <c r="D401" s="47" t="s">
        <v>88</v>
      </c>
      <c r="E401" s="48" t="str">
        <f t="shared" si="904"/>
        <v>0804</v>
      </c>
      <c r="F401" s="47" t="s">
        <v>168</v>
      </c>
      <c r="G401" s="47"/>
      <c r="H401" s="49" t="s">
        <v>53</v>
      </c>
      <c r="I401" s="19">
        <f t="shared" si="950"/>
        <v>148506.40000000002</v>
      </c>
      <c r="J401" s="19">
        <f t="shared" si="951"/>
        <v>152615.20000000001</v>
      </c>
      <c r="K401" s="19">
        <f t="shared" si="952"/>
        <v>152615.20000000001</v>
      </c>
      <c r="L401" s="19">
        <f t="shared" si="953"/>
        <v>0</v>
      </c>
      <c r="M401" s="19">
        <f t="shared" si="954"/>
        <v>0</v>
      </c>
      <c r="N401" s="19">
        <f t="shared" si="955"/>
        <v>0</v>
      </c>
      <c r="O401" s="19">
        <f t="shared" si="986"/>
        <v>0</v>
      </c>
      <c r="P401" s="19">
        <f t="shared" si="987"/>
        <v>0</v>
      </c>
      <c r="Q401" s="19">
        <f t="shared" si="988"/>
        <v>0</v>
      </c>
      <c r="R401" s="19">
        <f t="shared" si="989"/>
        <v>0</v>
      </c>
      <c r="S401" s="19">
        <f t="shared" si="960"/>
        <v>18647.900000000001</v>
      </c>
      <c r="T401" s="19">
        <f t="shared" si="913"/>
        <v>167154.30000000002</v>
      </c>
      <c r="U401" s="19">
        <f t="shared" si="905"/>
        <v>152615.20000000001</v>
      </c>
      <c r="V401" s="19">
        <f t="shared" si="906"/>
        <v>152615.20000000001</v>
      </c>
      <c r="W401" s="19">
        <f t="shared" si="961"/>
        <v>18647.900000000001</v>
      </c>
      <c r="X401" s="19">
        <f t="shared" si="962"/>
        <v>0</v>
      </c>
      <c r="Y401" s="19">
        <f t="shared" si="963"/>
        <v>0</v>
      </c>
      <c r="Z401" s="19">
        <f t="shared" si="964"/>
        <v>0</v>
      </c>
      <c r="AA401" s="19">
        <f t="shared" si="965"/>
        <v>22590.400000000001</v>
      </c>
      <c r="AB401" s="19">
        <f t="shared" si="966"/>
        <v>0</v>
      </c>
      <c r="AC401" s="19">
        <f t="shared" si="967"/>
        <v>22590.400000000001</v>
      </c>
      <c r="AD401" s="19">
        <f t="shared" si="968"/>
        <v>0</v>
      </c>
      <c r="AE401" s="19">
        <f t="shared" si="969"/>
        <v>0</v>
      </c>
      <c r="AF401" s="50">
        <f t="shared" si="990"/>
        <v>166820.31855999999</v>
      </c>
      <c r="AG401" s="50">
        <f t="shared" si="991"/>
        <v>0</v>
      </c>
      <c r="AH401" s="50">
        <f t="shared" si="992"/>
        <v>0</v>
      </c>
      <c r="AI401" s="50">
        <f t="shared" si="993"/>
        <v>0</v>
      </c>
      <c r="AJ401" s="50">
        <f t="shared" si="994"/>
        <v>0</v>
      </c>
      <c r="AK401" s="50">
        <f t="shared" si="995"/>
        <v>0</v>
      </c>
      <c r="AL401" s="50">
        <f t="shared" si="996"/>
        <v>160714.82290999999</v>
      </c>
      <c r="AM401" s="50">
        <f t="shared" si="997"/>
        <v>0</v>
      </c>
      <c r="AN401" s="50">
        <f t="shared" si="998"/>
        <v>0</v>
      </c>
      <c r="AO401" s="51">
        <f t="shared" si="999"/>
        <v>105562.80176999999</v>
      </c>
      <c r="AP401" s="51">
        <f t="shared" si="1000"/>
        <v>167107.70000000001</v>
      </c>
      <c r="AQ401" s="51">
        <f t="shared" si="1001"/>
        <v>0</v>
      </c>
      <c r="AR401" s="51">
        <f t="shared" si="1002"/>
        <v>0</v>
      </c>
      <c r="AS401" s="51">
        <f t="shared" si="1003"/>
        <v>0</v>
      </c>
      <c r="AT401" s="51">
        <f t="shared" si="1004"/>
        <v>0</v>
      </c>
      <c r="AU401" s="51">
        <f t="shared" si="907"/>
        <v>167107.70000000001</v>
      </c>
      <c r="AV401" s="51">
        <f t="shared" si="908"/>
        <v>46.600000000005821</v>
      </c>
      <c r="AW401" s="51">
        <f t="shared" si="909"/>
        <v>185802.20000000001</v>
      </c>
      <c r="AX401" s="51">
        <f t="shared" si="910"/>
        <v>175205.60000000001</v>
      </c>
      <c r="AY401" s="51">
        <f t="shared" si="911"/>
        <v>175205.60000000001</v>
      </c>
      <c r="AZ401" s="51">
        <f t="shared" si="985"/>
        <v>0</v>
      </c>
      <c r="BA401" s="52">
        <f t="shared" si="912"/>
        <v>96.340076734834895</v>
      </c>
      <c r="BB401" s="25"/>
    </row>
    <row r="402" ht="47.25">
      <c r="B402" s="47" t="s">
        <v>243</v>
      </c>
      <c r="C402" s="47" t="s">
        <v>107</v>
      </c>
      <c r="D402" s="47" t="s">
        <v>88</v>
      </c>
      <c r="E402" s="48" t="str">
        <f t="shared" si="904"/>
        <v>0804</v>
      </c>
      <c r="F402" s="47" t="s">
        <v>339</v>
      </c>
      <c r="G402" s="47"/>
      <c r="H402" s="49" t="s">
        <v>340</v>
      </c>
      <c r="I402" s="19">
        <f>I406+I403</f>
        <v>148506.40000000002</v>
      </c>
      <c r="J402" s="19">
        <f>J406+J403</f>
        <v>152615.20000000001</v>
      </c>
      <c r="K402" s="19">
        <f>K406+K403</f>
        <v>152615.20000000001</v>
      </c>
      <c r="L402" s="19">
        <f>L406+L403</f>
        <v>0</v>
      </c>
      <c r="M402" s="19">
        <f>M406+M403</f>
        <v>0</v>
      </c>
      <c r="N402" s="19">
        <f>N406+N403</f>
        <v>0</v>
      </c>
      <c r="O402" s="19">
        <f>O406+O403</f>
        <v>0</v>
      </c>
      <c r="P402" s="19">
        <f>P406+P403</f>
        <v>0</v>
      </c>
      <c r="Q402" s="19">
        <f>Q406+Q403</f>
        <v>0</v>
      </c>
      <c r="R402" s="19">
        <f>R406+R403</f>
        <v>0</v>
      </c>
      <c r="S402" s="19">
        <f>S406+S403</f>
        <v>18647.900000000001</v>
      </c>
      <c r="T402" s="19">
        <f t="shared" si="913"/>
        <v>167154.30000000002</v>
      </c>
      <c r="U402" s="19">
        <f t="shared" si="905"/>
        <v>152615.20000000001</v>
      </c>
      <c r="V402" s="19">
        <f t="shared" si="906"/>
        <v>152615.20000000001</v>
      </c>
      <c r="W402" s="19">
        <f>W406+W403</f>
        <v>18647.900000000001</v>
      </c>
      <c r="X402" s="19">
        <f>X406+X403</f>
        <v>0</v>
      </c>
      <c r="Y402" s="19">
        <f>Y406+Y403</f>
        <v>0</v>
      </c>
      <c r="Z402" s="19">
        <f>Z406+Z403</f>
        <v>0</v>
      </c>
      <c r="AA402" s="19">
        <f>AA406+AA403</f>
        <v>22590.400000000001</v>
      </c>
      <c r="AB402" s="19">
        <f>AB406+AB403</f>
        <v>0</v>
      </c>
      <c r="AC402" s="19">
        <f>AC406+AC403</f>
        <v>22590.400000000001</v>
      </c>
      <c r="AD402" s="19">
        <f>AD406+AD403</f>
        <v>0</v>
      </c>
      <c r="AE402" s="19">
        <f>AE406+AE403</f>
        <v>0</v>
      </c>
      <c r="AF402" s="50">
        <f>AF406+AF403</f>
        <v>166820.31855999999</v>
      </c>
      <c r="AG402" s="50">
        <f>AG406+AG403</f>
        <v>0</v>
      </c>
      <c r="AH402" s="50">
        <f>AH406+AH403</f>
        <v>0</v>
      </c>
      <c r="AI402" s="50">
        <f>AI406+AI403</f>
        <v>0</v>
      </c>
      <c r="AJ402" s="50">
        <f>AJ406+AJ403</f>
        <v>0</v>
      </c>
      <c r="AK402" s="50">
        <f>AK406+AK403</f>
        <v>0</v>
      </c>
      <c r="AL402" s="50">
        <f>AL406+AL403</f>
        <v>160714.82290999999</v>
      </c>
      <c r="AM402" s="50">
        <f>AM406+AM403</f>
        <v>0</v>
      </c>
      <c r="AN402" s="50">
        <f>AN406+AN403</f>
        <v>0</v>
      </c>
      <c r="AO402" s="15">
        <f>AO406+AO403</f>
        <v>105562.80176999999</v>
      </c>
      <c r="AP402" s="51">
        <f>AP406+AP403</f>
        <v>167107.70000000001</v>
      </c>
      <c r="AQ402" s="51">
        <f>AQ406+AQ403</f>
        <v>0</v>
      </c>
      <c r="AR402" s="51">
        <f>AR406+AR403</f>
        <v>0</v>
      </c>
      <c r="AS402" s="51">
        <f>AS406+AS403</f>
        <v>0</v>
      </c>
      <c r="AT402" s="51">
        <f>AT406+AT403</f>
        <v>0</v>
      </c>
      <c r="AU402" s="51">
        <f t="shared" si="907"/>
        <v>167107.70000000001</v>
      </c>
      <c r="AV402" s="51">
        <f t="shared" si="908"/>
        <v>46.600000000005821</v>
      </c>
      <c r="AW402" s="51">
        <f t="shared" si="909"/>
        <v>185802.20000000001</v>
      </c>
      <c r="AX402" s="51">
        <f t="shared" si="910"/>
        <v>175205.60000000001</v>
      </c>
      <c r="AY402" s="51">
        <f t="shared" si="911"/>
        <v>175205.60000000001</v>
      </c>
      <c r="AZ402" s="51">
        <f>AZ406+AZ403</f>
        <v>0</v>
      </c>
      <c r="BA402" s="52">
        <f t="shared" si="912"/>
        <v>96.340076734834895</v>
      </c>
      <c r="BB402" s="25"/>
    </row>
    <row r="403" ht="21.75" customHeight="1">
      <c r="B403" s="47" t="s">
        <v>243</v>
      </c>
      <c r="C403" s="47" t="s">
        <v>107</v>
      </c>
      <c r="D403" s="47" t="s">
        <v>88</v>
      </c>
      <c r="E403" s="48" t="str">
        <f t="shared" si="904"/>
        <v>0804</v>
      </c>
      <c r="F403" s="47" t="s">
        <v>341</v>
      </c>
      <c r="G403" s="47"/>
      <c r="H403" s="49" t="s">
        <v>69</v>
      </c>
      <c r="I403" s="19">
        <f>I404+I405</f>
        <v>35257.5</v>
      </c>
      <c r="J403" s="19">
        <f>J404+J405</f>
        <v>36274.300000000003</v>
      </c>
      <c r="K403" s="19">
        <f>K404+K405</f>
        <v>36274.300000000003</v>
      </c>
      <c r="L403" s="19">
        <f>L404+L405</f>
        <v>0</v>
      </c>
      <c r="M403" s="19">
        <f>M404+M405</f>
        <v>0</v>
      </c>
      <c r="N403" s="19">
        <f>N404+N405</f>
        <v>0</v>
      </c>
      <c r="O403" s="19">
        <f>O404+O405</f>
        <v>0</v>
      </c>
      <c r="P403" s="19">
        <f>P404+P405</f>
        <v>0</v>
      </c>
      <c r="Q403" s="19">
        <f>Q404+Q405</f>
        <v>0</v>
      </c>
      <c r="R403" s="19">
        <f>R404+R405</f>
        <v>0</v>
      </c>
      <c r="S403" s="19">
        <f>S404+S405</f>
        <v>5182</v>
      </c>
      <c r="T403" s="19">
        <f t="shared" si="913"/>
        <v>40439.5</v>
      </c>
      <c r="U403" s="19">
        <f t="shared" si="905"/>
        <v>36274.300000000003</v>
      </c>
      <c r="V403" s="19">
        <f t="shared" si="906"/>
        <v>36274.300000000003</v>
      </c>
      <c r="W403" s="19">
        <f>W404+W405</f>
        <v>5182</v>
      </c>
      <c r="X403" s="19">
        <f>X404+X405</f>
        <v>0</v>
      </c>
      <c r="Y403" s="19">
        <f>Y404+Y405</f>
        <v>0</v>
      </c>
      <c r="Z403" s="19">
        <f>Z404+Z405</f>
        <v>0</v>
      </c>
      <c r="AA403" s="19">
        <f>AA404+AA405</f>
        <v>6347.6999999999998</v>
      </c>
      <c r="AB403" s="19">
        <f>AB404+AB405</f>
        <v>0</v>
      </c>
      <c r="AC403" s="19">
        <f>AC404+AC405</f>
        <v>6347.6999999999998</v>
      </c>
      <c r="AD403" s="19">
        <f>AD404+AD405</f>
        <v>0</v>
      </c>
      <c r="AE403" s="19">
        <f>AE404+AE405</f>
        <v>0</v>
      </c>
      <c r="AF403" s="50">
        <f>AF404+AF405</f>
        <v>40392.900000000001</v>
      </c>
      <c r="AG403" s="50">
        <f>AG404+AG405</f>
        <v>0</v>
      </c>
      <c r="AH403" s="50">
        <f>AH404+AH405</f>
        <v>0</v>
      </c>
      <c r="AI403" s="50">
        <f>AI404+AI405</f>
        <v>0</v>
      </c>
      <c r="AJ403" s="50">
        <f>AJ404+AJ405</f>
        <v>0</v>
      </c>
      <c r="AK403" s="50">
        <f>AK404+AK405</f>
        <v>0</v>
      </c>
      <c r="AL403" s="50">
        <f>AL404+AL405</f>
        <v>38806.378949999998</v>
      </c>
      <c r="AM403" s="50">
        <f>AM404+AM405</f>
        <v>0</v>
      </c>
      <c r="AN403" s="50">
        <f>AN404+AN405</f>
        <v>0</v>
      </c>
      <c r="AO403" s="51">
        <f>AO404+AO405</f>
        <v>24699.855439999999</v>
      </c>
      <c r="AP403" s="51">
        <f>AP404+AP405</f>
        <v>40392.900000000001</v>
      </c>
      <c r="AQ403" s="51">
        <f>AQ404+AQ405</f>
        <v>0</v>
      </c>
      <c r="AR403" s="51">
        <f>AR404+AR405</f>
        <v>0</v>
      </c>
      <c r="AS403" s="51">
        <f>AS404+AS405</f>
        <v>0</v>
      </c>
      <c r="AT403" s="51">
        <f>AT404+AT405</f>
        <v>0</v>
      </c>
      <c r="AU403" s="51">
        <f t="shared" si="907"/>
        <v>40392.900000000001</v>
      </c>
      <c r="AV403" s="51">
        <f t="shared" si="908"/>
        <v>46.599999999998545</v>
      </c>
      <c r="AW403" s="51">
        <f t="shared" si="909"/>
        <v>45621.5</v>
      </c>
      <c r="AX403" s="51">
        <f t="shared" si="910"/>
        <v>42622</v>
      </c>
      <c r="AY403" s="51">
        <f t="shared" si="911"/>
        <v>42622</v>
      </c>
      <c r="AZ403" s="51">
        <f>AZ404+AZ405</f>
        <v>0</v>
      </c>
      <c r="BA403" s="52">
        <f t="shared" si="912"/>
        <v>96.072277429944364</v>
      </c>
      <c r="BB403" s="25"/>
    </row>
    <row r="404" ht="78.75">
      <c r="B404" s="47" t="s">
        <v>243</v>
      </c>
      <c r="C404" s="47" t="s">
        <v>107</v>
      </c>
      <c r="D404" s="47" t="s">
        <v>88</v>
      </c>
      <c r="E404" s="48" t="str">
        <f t="shared" si="904"/>
        <v>0804</v>
      </c>
      <c r="F404" s="47" t="s">
        <v>341</v>
      </c>
      <c r="G404" s="47" t="s">
        <v>70</v>
      </c>
      <c r="H404" s="49" t="s">
        <v>71</v>
      </c>
      <c r="I404" s="19">
        <v>33348.5</v>
      </c>
      <c r="J404" s="19">
        <v>34365.300000000003</v>
      </c>
      <c r="K404" s="19">
        <v>34365.300000000003</v>
      </c>
      <c r="L404" s="19"/>
      <c r="M404" s="19"/>
      <c r="N404" s="19"/>
      <c r="O404" s="19">
        <v>0</v>
      </c>
      <c r="P404" s="19">
        <v>0</v>
      </c>
      <c r="Q404" s="19">
        <v>0</v>
      </c>
      <c r="R404" s="19">
        <v>0</v>
      </c>
      <c r="S404" s="19">
        <v>5182</v>
      </c>
      <c r="T404" s="19">
        <f t="shared" si="913"/>
        <v>38530.5</v>
      </c>
      <c r="U404" s="19">
        <f t="shared" si="905"/>
        <v>34365.300000000003</v>
      </c>
      <c r="V404" s="19">
        <f t="shared" si="906"/>
        <v>34365.300000000003</v>
      </c>
      <c r="W404" s="19">
        <v>5182</v>
      </c>
      <c r="X404" s="19"/>
      <c r="Y404" s="19"/>
      <c r="Z404" s="19"/>
      <c r="AA404" s="19">
        <v>6347.6999999999998</v>
      </c>
      <c r="AB404" s="19"/>
      <c r="AC404" s="19">
        <v>6347.6999999999998</v>
      </c>
      <c r="AD404" s="19"/>
      <c r="AE404" s="19"/>
      <c r="AF404" s="50">
        <v>39070.196530000001</v>
      </c>
      <c r="AG404" s="50"/>
      <c r="AH404" s="50">
        <v>0</v>
      </c>
      <c r="AI404" s="50">
        <v>0</v>
      </c>
      <c r="AJ404" s="50">
        <v>0</v>
      </c>
      <c r="AK404" s="50">
        <v>0</v>
      </c>
      <c r="AL404" s="50">
        <v>37483.91848</v>
      </c>
      <c r="AM404" s="50">
        <v>0</v>
      </c>
      <c r="AN404" s="50">
        <v>0</v>
      </c>
      <c r="AO404" s="15">
        <v>23752.104019999999</v>
      </c>
      <c r="AP404" s="51">
        <v>38483.900000000001</v>
      </c>
      <c r="AQ404" s="51">
        <v>0</v>
      </c>
      <c r="AR404" s="51">
        <v>0</v>
      </c>
      <c r="AS404" s="51">
        <v>0</v>
      </c>
      <c r="AT404" s="51">
        <v>0</v>
      </c>
      <c r="AU404" s="51">
        <f t="shared" si="907"/>
        <v>38483.900000000001</v>
      </c>
      <c r="AV404" s="51">
        <f t="shared" si="908"/>
        <v>46.599999999998545</v>
      </c>
      <c r="AW404" s="51">
        <f t="shared" si="909"/>
        <v>43712.5</v>
      </c>
      <c r="AX404" s="51">
        <f t="shared" si="910"/>
        <v>40713</v>
      </c>
      <c r="AY404" s="51">
        <f t="shared" si="911"/>
        <v>40713</v>
      </c>
      <c r="AZ404" s="51"/>
      <c r="BA404" s="52">
        <f t="shared" si="912"/>
        <v>95.939928152698243</v>
      </c>
      <c r="BB404" s="53"/>
    </row>
    <row r="405" ht="31.5">
      <c r="B405" s="47" t="s">
        <v>243</v>
      </c>
      <c r="C405" s="47" t="s">
        <v>107</v>
      </c>
      <c r="D405" s="47" t="s">
        <v>88</v>
      </c>
      <c r="E405" s="48" t="str">
        <f t="shared" si="904"/>
        <v>0804</v>
      </c>
      <c r="F405" s="47" t="s">
        <v>341</v>
      </c>
      <c r="G405" s="47" t="s">
        <v>58</v>
      </c>
      <c r="H405" s="49" t="s">
        <v>59</v>
      </c>
      <c r="I405" s="19">
        <v>1909</v>
      </c>
      <c r="J405" s="19">
        <v>1909</v>
      </c>
      <c r="K405" s="19">
        <v>1909</v>
      </c>
      <c r="L405" s="19"/>
      <c r="M405" s="19"/>
      <c r="N405" s="19"/>
      <c r="O405" s="19">
        <v>0</v>
      </c>
      <c r="P405" s="19">
        <v>0</v>
      </c>
      <c r="Q405" s="19">
        <v>0</v>
      </c>
      <c r="R405" s="19">
        <v>0</v>
      </c>
      <c r="S405" s="19"/>
      <c r="T405" s="19">
        <f t="shared" si="913"/>
        <v>1909</v>
      </c>
      <c r="U405" s="19">
        <f t="shared" si="905"/>
        <v>1909</v>
      </c>
      <c r="V405" s="19">
        <f t="shared" si="906"/>
        <v>1909</v>
      </c>
      <c r="W405" s="19"/>
      <c r="X405" s="19"/>
      <c r="Y405" s="19"/>
      <c r="Z405" s="19"/>
      <c r="AA405" s="19"/>
      <c r="AB405" s="19"/>
      <c r="AC405" s="19"/>
      <c r="AD405" s="19"/>
      <c r="AE405" s="19"/>
      <c r="AF405" s="50">
        <v>1322.7034699999999</v>
      </c>
      <c r="AG405" s="50"/>
      <c r="AH405" s="50">
        <v>0</v>
      </c>
      <c r="AI405" s="50">
        <v>0</v>
      </c>
      <c r="AJ405" s="50">
        <v>0</v>
      </c>
      <c r="AK405" s="50">
        <v>0</v>
      </c>
      <c r="AL405" s="50">
        <v>1322.46047</v>
      </c>
      <c r="AM405" s="50">
        <v>0</v>
      </c>
      <c r="AN405" s="50">
        <v>0</v>
      </c>
      <c r="AO405" s="51">
        <v>947.75142000000005</v>
      </c>
      <c r="AP405" s="51">
        <v>1909</v>
      </c>
      <c r="AQ405" s="51">
        <v>0</v>
      </c>
      <c r="AR405" s="51">
        <v>0</v>
      </c>
      <c r="AS405" s="51">
        <v>0</v>
      </c>
      <c r="AT405" s="51">
        <v>0</v>
      </c>
      <c r="AU405" s="51">
        <f t="shared" si="907"/>
        <v>1909</v>
      </c>
      <c r="AV405" s="51">
        <f t="shared" si="908"/>
        <v>0</v>
      </c>
      <c r="AW405" s="51">
        <f t="shared" si="909"/>
        <v>1909</v>
      </c>
      <c r="AX405" s="51">
        <f t="shared" si="910"/>
        <v>1909</v>
      </c>
      <c r="AY405" s="51">
        <f t="shared" si="911"/>
        <v>1909</v>
      </c>
      <c r="AZ405" s="51"/>
      <c r="BA405" s="52">
        <f t="shared" si="912"/>
        <v>99.981628535381404</v>
      </c>
      <c r="BB405" s="53"/>
    </row>
    <row r="406" ht="47.25">
      <c r="B406" s="47" t="s">
        <v>243</v>
      </c>
      <c r="C406" s="47" t="s">
        <v>107</v>
      </c>
      <c r="D406" s="47" t="s">
        <v>88</v>
      </c>
      <c r="E406" s="48" t="str">
        <f t="shared" si="904"/>
        <v>0804</v>
      </c>
      <c r="F406" s="47" t="s">
        <v>342</v>
      </c>
      <c r="G406" s="47"/>
      <c r="H406" s="49" t="s">
        <v>75</v>
      </c>
      <c r="I406" s="19">
        <f>I407+I408</f>
        <v>113248.90000000001</v>
      </c>
      <c r="J406" s="19">
        <f>J407+J408</f>
        <v>116340.90000000001</v>
      </c>
      <c r="K406" s="19">
        <f>K407+K408</f>
        <v>116340.90000000001</v>
      </c>
      <c r="L406" s="19">
        <f>L407+L408</f>
        <v>0</v>
      </c>
      <c r="M406" s="19">
        <f>M407+M408</f>
        <v>0</v>
      </c>
      <c r="N406" s="19">
        <f>N407+N408</f>
        <v>0</v>
      </c>
      <c r="O406" s="19">
        <f>O407+O408</f>
        <v>0</v>
      </c>
      <c r="P406" s="19">
        <f>P407+P408</f>
        <v>0</v>
      </c>
      <c r="Q406" s="19">
        <f>Q407+Q408</f>
        <v>0</v>
      </c>
      <c r="R406" s="19">
        <f>R407+R408</f>
        <v>0</v>
      </c>
      <c r="S406" s="19">
        <f>S407+S408</f>
        <v>13465.9</v>
      </c>
      <c r="T406" s="19">
        <f t="shared" si="913"/>
        <v>126714.8</v>
      </c>
      <c r="U406" s="19">
        <f t="shared" si="905"/>
        <v>116340.90000000001</v>
      </c>
      <c r="V406" s="19">
        <f t="shared" si="906"/>
        <v>116340.90000000001</v>
      </c>
      <c r="W406" s="19">
        <f>W407+W408</f>
        <v>13465.9</v>
      </c>
      <c r="X406" s="19">
        <f>X407+X408</f>
        <v>0</v>
      </c>
      <c r="Y406" s="19">
        <f>Y407+Y408</f>
        <v>0</v>
      </c>
      <c r="Z406" s="19">
        <f>Z407+Z408</f>
        <v>0</v>
      </c>
      <c r="AA406" s="19">
        <f>AA407+AA408</f>
        <v>16242.700000000001</v>
      </c>
      <c r="AB406" s="19">
        <f>AB407+AB408</f>
        <v>0</v>
      </c>
      <c r="AC406" s="19">
        <f>AC407+AC408</f>
        <v>16242.700000000001</v>
      </c>
      <c r="AD406" s="19">
        <f>AD407+AD408</f>
        <v>0</v>
      </c>
      <c r="AE406" s="19">
        <f>AE407+AE408</f>
        <v>0</v>
      </c>
      <c r="AF406" s="50">
        <f>AF407+AF408+AF409</f>
        <v>126427.41855999999</v>
      </c>
      <c r="AG406" s="50">
        <f>AG407+AG408+AG409</f>
        <v>0</v>
      </c>
      <c r="AH406" s="50">
        <f>AH407+AH408+AH409</f>
        <v>0</v>
      </c>
      <c r="AI406" s="50">
        <f>AI407+AI408+AI409</f>
        <v>0</v>
      </c>
      <c r="AJ406" s="50">
        <f>AJ407+AJ408+AJ409</f>
        <v>0</v>
      </c>
      <c r="AK406" s="50">
        <f>AK407+AK408+AK409</f>
        <v>0</v>
      </c>
      <c r="AL406" s="50">
        <f>AL407+AL408+AL409</f>
        <v>121908.44395999999</v>
      </c>
      <c r="AM406" s="50">
        <f>AM407+AM408+AM409</f>
        <v>0</v>
      </c>
      <c r="AN406" s="50">
        <f>AN407+AN408+AN409</f>
        <v>0</v>
      </c>
      <c r="AO406" s="15">
        <f>AO407+AO408</f>
        <v>80862.946329999992</v>
      </c>
      <c r="AP406" s="51">
        <f>AP407+AP408</f>
        <v>126714.8</v>
      </c>
      <c r="AQ406" s="51">
        <f>AQ407+AQ408</f>
        <v>0</v>
      </c>
      <c r="AR406" s="51">
        <f>AR407+AR408</f>
        <v>0</v>
      </c>
      <c r="AS406" s="51">
        <f>AS407+AS408</f>
        <v>0</v>
      </c>
      <c r="AT406" s="51">
        <f>AT407+AT408</f>
        <v>0</v>
      </c>
      <c r="AU406" s="51">
        <f t="shared" si="907"/>
        <v>126714.8</v>
      </c>
      <c r="AV406" s="51">
        <f t="shared" si="908"/>
        <v>0</v>
      </c>
      <c r="AW406" s="51">
        <f t="shared" si="909"/>
        <v>140180.70000000001</v>
      </c>
      <c r="AX406" s="51">
        <f t="shared" si="910"/>
        <v>132583.60000000001</v>
      </c>
      <c r="AY406" s="51">
        <f t="shared" si="911"/>
        <v>132583.60000000001</v>
      </c>
      <c r="AZ406" s="51">
        <f>AZ407+AZ408</f>
        <v>0</v>
      </c>
      <c r="BA406" s="52">
        <f t="shared" si="912"/>
        <v>96.425637214244489</v>
      </c>
      <c r="BB406" s="25"/>
    </row>
    <row r="407" ht="78.75">
      <c r="B407" s="47" t="s">
        <v>243</v>
      </c>
      <c r="C407" s="47" t="s">
        <v>107</v>
      </c>
      <c r="D407" s="47" t="s">
        <v>88</v>
      </c>
      <c r="E407" s="48" t="str">
        <f t="shared" si="904"/>
        <v>0804</v>
      </c>
      <c r="F407" s="47" t="s">
        <v>342</v>
      </c>
      <c r="G407" s="47" t="s">
        <v>70</v>
      </c>
      <c r="H407" s="49" t="s">
        <v>71</v>
      </c>
      <c r="I407" s="19">
        <v>100552.8</v>
      </c>
      <c r="J407" s="19">
        <v>103644.8</v>
      </c>
      <c r="K407" s="19">
        <v>103644.8</v>
      </c>
      <c r="L407" s="19"/>
      <c r="M407" s="19"/>
      <c r="N407" s="19"/>
      <c r="O407" s="19">
        <v>0</v>
      </c>
      <c r="P407" s="19">
        <v>0</v>
      </c>
      <c r="Q407" s="19">
        <v>0</v>
      </c>
      <c r="R407" s="19">
        <v>0</v>
      </c>
      <c r="S407" s="19">
        <v>13465.9</v>
      </c>
      <c r="T407" s="19">
        <f t="shared" si="913"/>
        <v>114018.7</v>
      </c>
      <c r="U407" s="19">
        <f t="shared" si="905"/>
        <v>103644.8</v>
      </c>
      <c r="V407" s="19">
        <f t="shared" si="906"/>
        <v>103644.8</v>
      </c>
      <c r="W407" s="19">
        <v>13465.9</v>
      </c>
      <c r="X407" s="19"/>
      <c r="Y407" s="19"/>
      <c r="Z407" s="19"/>
      <c r="AA407" s="19">
        <v>16242.700000000001</v>
      </c>
      <c r="AB407" s="19"/>
      <c r="AC407" s="19">
        <v>16242.700000000001</v>
      </c>
      <c r="AD407" s="19"/>
      <c r="AE407" s="19"/>
      <c r="AF407" s="50">
        <v>114194.87228</v>
      </c>
      <c r="AG407" s="50"/>
      <c r="AH407" s="50">
        <v>0</v>
      </c>
      <c r="AI407" s="50">
        <v>0</v>
      </c>
      <c r="AJ407" s="50">
        <v>0</v>
      </c>
      <c r="AK407" s="50">
        <v>0</v>
      </c>
      <c r="AL407" s="50">
        <v>109798.45795</v>
      </c>
      <c r="AM407" s="50">
        <v>0</v>
      </c>
      <c r="AN407" s="50">
        <v>0</v>
      </c>
      <c r="AO407" s="51">
        <v>72251.091759999996</v>
      </c>
      <c r="AP407" s="51">
        <v>114043.5</v>
      </c>
      <c r="AQ407" s="51">
        <v>0</v>
      </c>
      <c r="AR407" s="51">
        <v>0</v>
      </c>
      <c r="AS407" s="51">
        <v>0</v>
      </c>
      <c r="AT407" s="51">
        <v>0</v>
      </c>
      <c r="AU407" s="51">
        <f t="shared" si="907"/>
        <v>114043.5</v>
      </c>
      <c r="AV407" s="51">
        <f t="shared" si="908"/>
        <v>-24.80000000000291</v>
      </c>
      <c r="AW407" s="51">
        <f t="shared" si="909"/>
        <v>127484.59999999999</v>
      </c>
      <c r="AX407" s="51">
        <f t="shared" si="910"/>
        <v>119887.5</v>
      </c>
      <c r="AY407" s="51">
        <f t="shared" si="911"/>
        <v>119887.5</v>
      </c>
      <c r="AZ407" s="51"/>
      <c r="BA407" s="52">
        <f t="shared" si="912"/>
        <v>96.150077282611946</v>
      </c>
      <c r="BB407" s="53"/>
    </row>
    <row r="408" ht="31.5">
      <c r="B408" s="47" t="s">
        <v>243</v>
      </c>
      <c r="C408" s="47" t="s">
        <v>107</v>
      </c>
      <c r="D408" s="47" t="s">
        <v>88</v>
      </c>
      <c r="E408" s="48" t="str">
        <f t="shared" si="904"/>
        <v>0804</v>
      </c>
      <c r="F408" s="47" t="s">
        <v>342</v>
      </c>
      <c r="G408" s="47" t="s">
        <v>58</v>
      </c>
      <c r="H408" s="49" t="s">
        <v>59</v>
      </c>
      <c r="I408" s="19">
        <v>12696.1</v>
      </c>
      <c r="J408" s="19">
        <v>12696.1</v>
      </c>
      <c r="K408" s="19">
        <v>12696.1</v>
      </c>
      <c r="L408" s="19"/>
      <c r="M408" s="19"/>
      <c r="N408" s="19"/>
      <c r="O408" s="19">
        <v>0</v>
      </c>
      <c r="P408" s="19">
        <v>0</v>
      </c>
      <c r="Q408" s="19">
        <v>0</v>
      </c>
      <c r="R408" s="19">
        <v>0</v>
      </c>
      <c r="S408" s="19"/>
      <c r="T408" s="19">
        <f t="shared" si="913"/>
        <v>12696.1</v>
      </c>
      <c r="U408" s="19">
        <f t="shared" si="905"/>
        <v>12696.1</v>
      </c>
      <c r="V408" s="19">
        <f t="shared" si="906"/>
        <v>12696.1</v>
      </c>
      <c r="W408" s="19"/>
      <c r="X408" s="19"/>
      <c r="Y408" s="19"/>
      <c r="Z408" s="19"/>
      <c r="AA408" s="19"/>
      <c r="AB408" s="19"/>
      <c r="AC408" s="19"/>
      <c r="AD408" s="19"/>
      <c r="AE408" s="19"/>
      <c r="AF408" s="50">
        <v>12223.55708</v>
      </c>
      <c r="AG408" s="50"/>
      <c r="AH408" s="50">
        <v>0</v>
      </c>
      <c r="AI408" s="50">
        <v>0</v>
      </c>
      <c r="AJ408" s="50">
        <v>0</v>
      </c>
      <c r="AK408" s="50">
        <v>0</v>
      </c>
      <c r="AL408" s="50">
        <v>12100.996810000001</v>
      </c>
      <c r="AM408" s="50">
        <v>0</v>
      </c>
      <c r="AN408" s="50">
        <v>0</v>
      </c>
      <c r="AO408" s="15">
        <v>8611.8545699999995</v>
      </c>
      <c r="AP408" s="51">
        <v>12671.299999999999</v>
      </c>
      <c r="AQ408" s="51">
        <v>0</v>
      </c>
      <c r="AR408" s="51">
        <v>0</v>
      </c>
      <c r="AS408" s="51">
        <v>0</v>
      </c>
      <c r="AT408" s="51">
        <v>0</v>
      </c>
      <c r="AU408" s="51">
        <f t="shared" si="907"/>
        <v>12671.299999999999</v>
      </c>
      <c r="AV408" s="51">
        <f t="shared" si="908"/>
        <v>24.800000000001091</v>
      </c>
      <c r="AW408" s="51">
        <f t="shared" si="909"/>
        <v>12696.1</v>
      </c>
      <c r="AX408" s="51">
        <f t="shared" si="910"/>
        <v>12696.1</v>
      </c>
      <c r="AY408" s="51">
        <f t="shared" si="911"/>
        <v>12696.1</v>
      </c>
      <c r="AZ408" s="51"/>
      <c r="BA408" s="52">
        <f t="shared" si="912"/>
        <v>98.997343660295641</v>
      </c>
      <c r="BB408" s="53"/>
    </row>
    <row r="409" ht="31.5">
      <c r="B409" s="47" t="s">
        <v>243</v>
      </c>
      <c r="C409" s="47" t="s">
        <v>107</v>
      </c>
      <c r="D409" s="47" t="s">
        <v>88</v>
      </c>
      <c r="E409" s="48" t="str">
        <f t="shared" si="904"/>
        <v>0804</v>
      </c>
      <c r="F409" s="47" t="s">
        <v>342</v>
      </c>
      <c r="G409" s="47" t="s">
        <v>72</v>
      </c>
      <c r="H409" s="49" t="s">
        <v>73</v>
      </c>
      <c r="I409" s="19"/>
      <c r="J409" s="19"/>
      <c r="K409" s="19"/>
      <c r="L409" s="19"/>
      <c r="M409" s="19"/>
      <c r="N409" s="19"/>
      <c r="O409" s="19"/>
      <c r="P409" s="19"/>
      <c r="Q409" s="19"/>
      <c r="R409" s="19"/>
      <c r="S409" s="19"/>
      <c r="T409" s="19">
        <v>0</v>
      </c>
      <c r="U409" s="19">
        <v>0</v>
      </c>
      <c r="V409" s="19">
        <v>0</v>
      </c>
      <c r="W409" s="19">
        <v>0</v>
      </c>
      <c r="X409" s="19">
        <v>0</v>
      </c>
      <c r="Y409" s="19">
        <v>0</v>
      </c>
      <c r="Z409" s="19">
        <v>0</v>
      </c>
      <c r="AA409" s="19">
        <v>0</v>
      </c>
      <c r="AB409" s="19">
        <v>0</v>
      </c>
      <c r="AC409" s="19">
        <v>0</v>
      </c>
      <c r="AD409" s="19">
        <v>0</v>
      </c>
      <c r="AE409" s="19">
        <v>0</v>
      </c>
      <c r="AF409" s="51">
        <v>8.9892000000000003</v>
      </c>
      <c r="AG409" s="51"/>
      <c r="AH409" s="51">
        <v>0</v>
      </c>
      <c r="AI409" s="51">
        <v>0</v>
      </c>
      <c r="AJ409" s="51">
        <v>0</v>
      </c>
      <c r="AK409" s="51">
        <v>0</v>
      </c>
      <c r="AL409" s="51">
        <v>8.9892000000000003</v>
      </c>
      <c r="AM409" s="51">
        <v>0</v>
      </c>
      <c r="AN409" s="51">
        <v>0</v>
      </c>
      <c r="AO409" s="15"/>
      <c r="AP409" s="51"/>
      <c r="AQ409" s="51"/>
      <c r="AR409" s="51"/>
      <c r="AS409" s="51"/>
      <c r="AT409" s="51"/>
      <c r="AU409" s="51"/>
      <c r="AV409" s="51"/>
      <c r="AW409" s="51"/>
      <c r="AX409" s="51"/>
      <c r="AY409" s="51"/>
      <c r="AZ409" s="51"/>
      <c r="BA409" s="58">
        <f t="shared" si="912"/>
        <v>100</v>
      </c>
      <c r="BB409" s="53"/>
    </row>
    <row r="410" s="30" customFormat="1">
      <c r="B410" s="31" t="s">
        <v>243</v>
      </c>
      <c r="C410" s="31" t="s">
        <v>343</v>
      </c>
      <c r="D410" s="31"/>
      <c r="E410" s="32" t="str">
        <f t="shared" si="904"/>
        <v>10</v>
      </c>
      <c r="F410" s="31"/>
      <c r="G410" s="31"/>
      <c r="H410" s="33" t="s">
        <v>344</v>
      </c>
      <c r="I410" s="34">
        <f t="shared" ref="I410:I415" si="1005">I411</f>
        <v>200</v>
      </c>
      <c r="J410" s="34">
        <f t="shared" ref="J410:J415" si="1006">J411</f>
        <v>200</v>
      </c>
      <c r="K410" s="34">
        <f t="shared" ref="K410:K415" si="1007">K411</f>
        <v>200</v>
      </c>
      <c r="L410" s="34">
        <f t="shared" ref="L410:L415" si="1008">L411</f>
        <v>100</v>
      </c>
      <c r="M410" s="34">
        <f t="shared" ref="M410:M415" si="1009">M411</f>
        <v>100</v>
      </c>
      <c r="N410" s="34">
        <f t="shared" ref="N410:N415" si="1010">N411</f>
        <v>100</v>
      </c>
      <c r="O410" s="34">
        <f t="shared" ref="O410:O415" si="1011">O411</f>
        <v>0</v>
      </c>
      <c r="P410" s="34">
        <f t="shared" ref="P410:P415" si="1012">P411</f>
        <v>0</v>
      </c>
      <c r="Q410" s="34">
        <f t="shared" ref="Q410:Q415" si="1013">Q411</f>
        <v>0</v>
      </c>
      <c r="R410" s="34">
        <f t="shared" ref="R410:R415" si="1014">R411</f>
        <v>0</v>
      </c>
      <c r="S410" s="34">
        <f t="shared" ref="S410:S415" si="1015">S411</f>
        <v>0</v>
      </c>
      <c r="T410" s="34">
        <f t="shared" si="913"/>
        <v>300</v>
      </c>
      <c r="U410" s="34">
        <f t="shared" si="905"/>
        <v>300</v>
      </c>
      <c r="V410" s="34">
        <f t="shared" si="906"/>
        <v>300</v>
      </c>
      <c r="W410" s="34">
        <f t="shared" ref="W410:W415" si="1016">W411</f>
        <v>0</v>
      </c>
      <c r="X410" s="34">
        <f t="shared" ref="X410:X415" si="1017">X411</f>
        <v>0</v>
      </c>
      <c r="Y410" s="34">
        <f t="shared" ref="Y410:Y415" si="1018">Y411</f>
        <v>0</v>
      </c>
      <c r="Z410" s="34">
        <f t="shared" ref="Z410:Z415" si="1019">Z411</f>
        <v>0</v>
      </c>
      <c r="AA410" s="34">
        <f t="shared" ref="AA410:AA415" si="1020">AA411</f>
        <v>0</v>
      </c>
      <c r="AB410" s="34">
        <f t="shared" ref="AB410:AB415" si="1021">AB411</f>
        <v>0</v>
      </c>
      <c r="AC410" s="34">
        <f t="shared" ref="AC410:AC415" si="1022">AC411</f>
        <v>0</v>
      </c>
      <c r="AD410" s="34">
        <f t="shared" ref="AD410:AD415" si="1023">AD411</f>
        <v>0</v>
      </c>
      <c r="AE410" s="34">
        <f t="shared" ref="AE410:AE415" si="1024">AE411</f>
        <v>0</v>
      </c>
      <c r="AF410" s="35">
        <f t="shared" ref="AF410:AF415" si="1025">AF411</f>
        <v>1550</v>
      </c>
      <c r="AG410" s="35">
        <f t="shared" ref="AG410:AG415" si="1026">AG411</f>
        <v>0</v>
      </c>
      <c r="AH410" s="35">
        <f t="shared" ref="AH410:AH415" si="1027">AH411</f>
        <v>0</v>
      </c>
      <c r="AI410" s="35">
        <f t="shared" ref="AI410:AI415" si="1028">AI411</f>
        <v>0</v>
      </c>
      <c r="AJ410" s="35">
        <f t="shared" ref="AJ410:AJ415" si="1029">AJ411</f>
        <v>0</v>
      </c>
      <c r="AK410" s="35">
        <f t="shared" ref="AK410:AK415" si="1030">AK411</f>
        <v>0</v>
      </c>
      <c r="AL410" s="35">
        <f t="shared" ref="AL410:AL415" si="1031">AL411</f>
        <v>1550</v>
      </c>
      <c r="AM410" s="35">
        <f t="shared" ref="AM410:AM415" si="1032">AM411</f>
        <v>0</v>
      </c>
      <c r="AN410" s="35">
        <f t="shared" ref="AN410:AN415" si="1033">AN411</f>
        <v>0</v>
      </c>
      <c r="AO410" s="36">
        <f t="shared" ref="AO410:AO415" si="1034">AO411</f>
        <v>0</v>
      </c>
      <c r="AP410" s="36">
        <f t="shared" ref="AP410:AP415" si="1035">AP411</f>
        <v>300</v>
      </c>
      <c r="AQ410" s="36">
        <f t="shared" ref="AQ410:AQ415" si="1036">AQ411</f>
        <v>0</v>
      </c>
      <c r="AR410" s="36">
        <f t="shared" ref="AR410:AR415" si="1037">AR411</f>
        <v>0</v>
      </c>
      <c r="AS410" s="36">
        <f t="shared" ref="AS410:AS415" si="1038">AS411</f>
        <v>0</v>
      </c>
      <c r="AT410" s="36">
        <f t="shared" ref="AT410:AT415" si="1039">AT411</f>
        <v>0</v>
      </c>
      <c r="AU410" s="36">
        <f t="shared" si="907"/>
        <v>300</v>
      </c>
      <c r="AV410" s="36">
        <f t="shared" si="908"/>
        <v>0</v>
      </c>
      <c r="AW410" s="36">
        <f t="shared" si="909"/>
        <v>300</v>
      </c>
      <c r="AX410" s="36">
        <f t="shared" si="910"/>
        <v>300</v>
      </c>
      <c r="AY410" s="36">
        <f t="shared" si="911"/>
        <v>300</v>
      </c>
      <c r="AZ410" s="36">
        <f t="shared" ref="AZ410:AZ415" si="1040">AZ411</f>
        <v>0</v>
      </c>
      <c r="BA410" s="37">
        <f t="shared" si="912"/>
        <v>100</v>
      </c>
      <c r="BB410" s="25"/>
    </row>
    <row r="411" s="39" customFormat="1">
      <c r="B411" s="40" t="s">
        <v>243</v>
      </c>
      <c r="C411" s="40" t="s">
        <v>343</v>
      </c>
      <c r="D411" s="40" t="s">
        <v>98</v>
      </c>
      <c r="E411" s="38" t="str">
        <f t="shared" si="904"/>
        <v>1003</v>
      </c>
      <c r="F411" s="40"/>
      <c r="G411" s="40"/>
      <c r="H411" s="41" t="s">
        <v>345</v>
      </c>
      <c r="I411" s="42">
        <f t="shared" si="1005"/>
        <v>200</v>
      </c>
      <c r="J411" s="42">
        <f t="shared" si="1006"/>
        <v>200</v>
      </c>
      <c r="K411" s="42">
        <f t="shared" si="1007"/>
        <v>200</v>
      </c>
      <c r="L411" s="42">
        <f t="shared" si="1008"/>
        <v>100</v>
      </c>
      <c r="M411" s="42">
        <f t="shared" si="1009"/>
        <v>100</v>
      </c>
      <c r="N411" s="42">
        <f t="shared" si="1010"/>
        <v>100</v>
      </c>
      <c r="O411" s="42">
        <f t="shared" si="1011"/>
        <v>0</v>
      </c>
      <c r="P411" s="42">
        <f t="shared" si="1012"/>
        <v>0</v>
      </c>
      <c r="Q411" s="42">
        <f t="shared" si="1013"/>
        <v>0</v>
      </c>
      <c r="R411" s="42">
        <f t="shared" si="1014"/>
        <v>0</v>
      </c>
      <c r="S411" s="42">
        <f t="shared" si="1015"/>
        <v>0</v>
      </c>
      <c r="T411" s="42">
        <f t="shared" si="913"/>
        <v>300</v>
      </c>
      <c r="U411" s="42">
        <f t="shared" si="905"/>
        <v>300</v>
      </c>
      <c r="V411" s="42">
        <f t="shared" si="906"/>
        <v>300</v>
      </c>
      <c r="W411" s="42">
        <f t="shared" si="1016"/>
        <v>0</v>
      </c>
      <c r="X411" s="42">
        <f t="shared" si="1017"/>
        <v>0</v>
      </c>
      <c r="Y411" s="42">
        <f t="shared" si="1018"/>
        <v>0</v>
      </c>
      <c r="Z411" s="42">
        <f t="shared" si="1019"/>
        <v>0</v>
      </c>
      <c r="AA411" s="42">
        <f t="shared" si="1020"/>
        <v>0</v>
      </c>
      <c r="AB411" s="42">
        <f t="shared" si="1021"/>
        <v>0</v>
      </c>
      <c r="AC411" s="42">
        <f t="shared" si="1022"/>
        <v>0</v>
      </c>
      <c r="AD411" s="42">
        <f t="shared" si="1023"/>
        <v>0</v>
      </c>
      <c r="AE411" s="42">
        <f t="shared" si="1024"/>
        <v>0</v>
      </c>
      <c r="AF411" s="43">
        <f t="shared" si="1025"/>
        <v>1550</v>
      </c>
      <c r="AG411" s="43">
        <f t="shared" si="1026"/>
        <v>0</v>
      </c>
      <c r="AH411" s="43">
        <f t="shared" si="1027"/>
        <v>0</v>
      </c>
      <c r="AI411" s="43">
        <f t="shared" si="1028"/>
        <v>0</v>
      </c>
      <c r="AJ411" s="43">
        <f t="shared" si="1029"/>
        <v>0</v>
      </c>
      <c r="AK411" s="43">
        <f t="shared" si="1030"/>
        <v>0</v>
      </c>
      <c r="AL411" s="43">
        <f t="shared" si="1031"/>
        <v>1550</v>
      </c>
      <c r="AM411" s="43">
        <f t="shared" si="1032"/>
        <v>0</v>
      </c>
      <c r="AN411" s="43">
        <f t="shared" si="1033"/>
        <v>0</v>
      </c>
      <c r="AO411" s="44">
        <f t="shared" si="1034"/>
        <v>0</v>
      </c>
      <c r="AP411" s="45">
        <f t="shared" si="1035"/>
        <v>300</v>
      </c>
      <c r="AQ411" s="45">
        <f t="shared" si="1036"/>
        <v>0</v>
      </c>
      <c r="AR411" s="45">
        <f t="shared" si="1037"/>
        <v>0</v>
      </c>
      <c r="AS411" s="45">
        <f t="shared" si="1038"/>
        <v>0</v>
      </c>
      <c r="AT411" s="45">
        <f t="shared" si="1039"/>
        <v>0</v>
      </c>
      <c r="AU411" s="45">
        <f t="shared" si="907"/>
        <v>300</v>
      </c>
      <c r="AV411" s="45">
        <f t="shared" si="908"/>
        <v>0</v>
      </c>
      <c r="AW411" s="45">
        <f t="shared" si="909"/>
        <v>300</v>
      </c>
      <c r="AX411" s="45">
        <f t="shared" si="910"/>
        <v>300</v>
      </c>
      <c r="AY411" s="45">
        <f t="shared" si="911"/>
        <v>300</v>
      </c>
      <c r="AZ411" s="45">
        <f t="shared" si="1040"/>
        <v>0</v>
      </c>
      <c r="BA411" s="46">
        <f t="shared" si="912"/>
        <v>100</v>
      </c>
      <c r="BB411" s="25"/>
    </row>
    <row r="412" ht="31.5">
      <c r="B412" s="47" t="s">
        <v>243</v>
      </c>
      <c r="C412" s="47" t="s">
        <v>343</v>
      </c>
      <c r="D412" s="47" t="s">
        <v>98</v>
      </c>
      <c r="E412" s="48" t="str">
        <f t="shared" si="904"/>
        <v>1003</v>
      </c>
      <c r="F412" s="47" t="s">
        <v>110</v>
      </c>
      <c r="G412" s="18"/>
      <c r="H412" s="49" t="s">
        <v>111</v>
      </c>
      <c r="I412" s="19">
        <f t="shared" si="1005"/>
        <v>200</v>
      </c>
      <c r="J412" s="19">
        <f t="shared" si="1006"/>
        <v>200</v>
      </c>
      <c r="K412" s="19">
        <f t="shared" si="1007"/>
        <v>200</v>
      </c>
      <c r="L412" s="19">
        <f t="shared" si="1008"/>
        <v>100</v>
      </c>
      <c r="M412" s="19">
        <f t="shared" si="1009"/>
        <v>100</v>
      </c>
      <c r="N412" s="19">
        <f t="shared" si="1010"/>
        <v>100</v>
      </c>
      <c r="O412" s="19">
        <f t="shared" si="1011"/>
        <v>0</v>
      </c>
      <c r="P412" s="19">
        <f t="shared" si="1012"/>
        <v>0</v>
      </c>
      <c r="Q412" s="19">
        <f t="shared" si="1013"/>
        <v>0</v>
      </c>
      <c r="R412" s="19">
        <f t="shared" si="1014"/>
        <v>0</v>
      </c>
      <c r="S412" s="19">
        <f t="shared" si="1015"/>
        <v>0</v>
      </c>
      <c r="T412" s="19">
        <f t="shared" si="913"/>
        <v>300</v>
      </c>
      <c r="U412" s="19">
        <f t="shared" si="905"/>
        <v>300</v>
      </c>
      <c r="V412" s="19">
        <f t="shared" si="906"/>
        <v>300</v>
      </c>
      <c r="W412" s="19">
        <f t="shared" si="1016"/>
        <v>0</v>
      </c>
      <c r="X412" s="19">
        <f t="shared" si="1017"/>
        <v>0</v>
      </c>
      <c r="Y412" s="19">
        <f t="shared" si="1018"/>
        <v>0</v>
      </c>
      <c r="Z412" s="19">
        <f t="shared" si="1019"/>
        <v>0</v>
      </c>
      <c r="AA412" s="19">
        <f t="shared" si="1020"/>
        <v>0</v>
      </c>
      <c r="AB412" s="19">
        <f t="shared" si="1021"/>
        <v>0</v>
      </c>
      <c r="AC412" s="19">
        <f t="shared" si="1022"/>
        <v>0</v>
      </c>
      <c r="AD412" s="19">
        <f t="shared" si="1023"/>
        <v>0</v>
      </c>
      <c r="AE412" s="19">
        <f t="shared" si="1024"/>
        <v>0</v>
      </c>
      <c r="AF412" s="50">
        <f t="shared" si="1025"/>
        <v>1550</v>
      </c>
      <c r="AG412" s="50">
        <f t="shared" si="1026"/>
        <v>0</v>
      </c>
      <c r="AH412" s="50">
        <f t="shared" si="1027"/>
        <v>0</v>
      </c>
      <c r="AI412" s="50">
        <f t="shared" si="1028"/>
        <v>0</v>
      </c>
      <c r="AJ412" s="50">
        <f t="shared" si="1029"/>
        <v>0</v>
      </c>
      <c r="AK412" s="50">
        <f t="shared" si="1030"/>
        <v>0</v>
      </c>
      <c r="AL412" s="50">
        <f t="shared" si="1031"/>
        <v>1550</v>
      </c>
      <c r="AM412" s="50">
        <f t="shared" si="1032"/>
        <v>0</v>
      </c>
      <c r="AN412" s="50">
        <f t="shared" si="1033"/>
        <v>0</v>
      </c>
      <c r="AO412" s="51">
        <f t="shared" si="1034"/>
        <v>0</v>
      </c>
      <c r="AP412" s="51">
        <f t="shared" si="1035"/>
        <v>300</v>
      </c>
      <c r="AQ412" s="51">
        <f t="shared" si="1036"/>
        <v>0</v>
      </c>
      <c r="AR412" s="51">
        <f t="shared" si="1037"/>
        <v>0</v>
      </c>
      <c r="AS412" s="51">
        <f t="shared" si="1038"/>
        <v>0</v>
      </c>
      <c r="AT412" s="51">
        <f t="shared" si="1039"/>
        <v>0</v>
      </c>
      <c r="AU412" s="51">
        <f t="shared" si="907"/>
        <v>300</v>
      </c>
      <c r="AV412" s="51">
        <f t="shared" si="908"/>
        <v>0</v>
      </c>
      <c r="AW412" s="51">
        <f t="shared" si="909"/>
        <v>300</v>
      </c>
      <c r="AX412" s="51">
        <f t="shared" si="910"/>
        <v>300</v>
      </c>
      <c r="AY412" s="51">
        <f t="shared" si="911"/>
        <v>300</v>
      </c>
      <c r="AZ412" s="51">
        <f t="shared" si="1040"/>
        <v>0</v>
      </c>
      <c r="BA412" s="52">
        <f t="shared" si="912"/>
        <v>100</v>
      </c>
      <c r="BB412" s="25"/>
    </row>
    <row r="413">
      <c r="B413" s="47" t="s">
        <v>243</v>
      </c>
      <c r="C413" s="47" t="s">
        <v>343</v>
      </c>
      <c r="D413" s="47" t="s">
        <v>98</v>
      </c>
      <c r="E413" s="48" t="str">
        <f t="shared" si="904"/>
        <v>1003</v>
      </c>
      <c r="F413" s="47" t="s">
        <v>168</v>
      </c>
      <c r="G413" s="18"/>
      <c r="H413" s="49" t="s">
        <v>53</v>
      </c>
      <c r="I413" s="19">
        <f t="shared" si="1005"/>
        <v>200</v>
      </c>
      <c r="J413" s="19">
        <f t="shared" si="1006"/>
        <v>200</v>
      </c>
      <c r="K413" s="19">
        <f t="shared" si="1007"/>
        <v>200</v>
      </c>
      <c r="L413" s="19">
        <f t="shared" si="1008"/>
        <v>100</v>
      </c>
      <c r="M413" s="19">
        <f t="shared" si="1009"/>
        <v>100</v>
      </c>
      <c r="N413" s="19">
        <f t="shared" si="1010"/>
        <v>100</v>
      </c>
      <c r="O413" s="19">
        <f t="shared" si="1011"/>
        <v>0</v>
      </c>
      <c r="P413" s="19">
        <f t="shared" si="1012"/>
        <v>0</v>
      </c>
      <c r="Q413" s="19">
        <f t="shared" si="1013"/>
        <v>0</v>
      </c>
      <c r="R413" s="19">
        <f t="shared" si="1014"/>
        <v>0</v>
      </c>
      <c r="S413" s="19">
        <f t="shared" si="1015"/>
        <v>0</v>
      </c>
      <c r="T413" s="19">
        <f t="shared" si="913"/>
        <v>300</v>
      </c>
      <c r="U413" s="19">
        <f t="shared" si="905"/>
        <v>300</v>
      </c>
      <c r="V413" s="19">
        <f t="shared" si="906"/>
        <v>300</v>
      </c>
      <c r="W413" s="19">
        <f t="shared" si="1016"/>
        <v>0</v>
      </c>
      <c r="X413" s="19">
        <f t="shared" si="1017"/>
        <v>0</v>
      </c>
      <c r="Y413" s="19">
        <f t="shared" si="1018"/>
        <v>0</v>
      </c>
      <c r="Z413" s="19">
        <f t="shared" si="1019"/>
        <v>0</v>
      </c>
      <c r="AA413" s="19">
        <f t="shared" si="1020"/>
        <v>0</v>
      </c>
      <c r="AB413" s="19">
        <f t="shared" si="1021"/>
        <v>0</v>
      </c>
      <c r="AC413" s="19">
        <f t="shared" si="1022"/>
        <v>0</v>
      </c>
      <c r="AD413" s="19">
        <f t="shared" si="1023"/>
        <v>0</v>
      </c>
      <c r="AE413" s="19">
        <f t="shared" si="1024"/>
        <v>0</v>
      </c>
      <c r="AF413" s="50">
        <f t="shared" si="1025"/>
        <v>1550</v>
      </c>
      <c r="AG413" s="50">
        <f t="shared" si="1026"/>
        <v>0</v>
      </c>
      <c r="AH413" s="50">
        <f t="shared" si="1027"/>
        <v>0</v>
      </c>
      <c r="AI413" s="50">
        <f t="shared" si="1028"/>
        <v>0</v>
      </c>
      <c r="AJ413" s="50">
        <f t="shared" si="1029"/>
        <v>0</v>
      </c>
      <c r="AK413" s="50">
        <f t="shared" si="1030"/>
        <v>0</v>
      </c>
      <c r="AL413" s="50">
        <f t="shared" si="1031"/>
        <v>1550</v>
      </c>
      <c r="AM413" s="50">
        <f t="shared" si="1032"/>
        <v>0</v>
      </c>
      <c r="AN413" s="50">
        <f t="shared" si="1033"/>
        <v>0</v>
      </c>
      <c r="AO413" s="15">
        <f t="shared" si="1034"/>
        <v>0</v>
      </c>
      <c r="AP413" s="51">
        <f t="shared" si="1035"/>
        <v>300</v>
      </c>
      <c r="AQ413" s="51">
        <f t="shared" si="1036"/>
        <v>0</v>
      </c>
      <c r="AR413" s="51">
        <f t="shared" si="1037"/>
        <v>0</v>
      </c>
      <c r="AS413" s="51">
        <f t="shared" si="1038"/>
        <v>0</v>
      </c>
      <c r="AT413" s="51">
        <f t="shared" si="1039"/>
        <v>0</v>
      </c>
      <c r="AU413" s="51">
        <f t="shared" si="907"/>
        <v>300</v>
      </c>
      <c r="AV413" s="51">
        <f t="shared" si="908"/>
        <v>0</v>
      </c>
      <c r="AW413" s="51">
        <f t="shared" si="909"/>
        <v>300</v>
      </c>
      <c r="AX413" s="51">
        <f t="shared" si="910"/>
        <v>300</v>
      </c>
      <c r="AY413" s="51">
        <f t="shared" si="911"/>
        <v>300</v>
      </c>
      <c r="AZ413" s="51">
        <f t="shared" si="1040"/>
        <v>0</v>
      </c>
      <c r="BA413" s="52">
        <f t="shared" si="912"/>
        <v>100</v>
      </c>
      <c r="BB413" s="25"/>
    </row>
    <row r="414" ht="31.5">
      <c r="B414" s="47" t="s">
        <v>243</v>
      </c>
      <c r="C414" s="47" t="s">
        <v>343</v>
      </c>
      <c r="D414" s="47" t="s">
        <v>98</v>
      </c>
      <c r="E414" s="48" t="str">
        <f t="shared" si="904"/>
        <v>1003</v>
      </c>
      <c r="F414" s="47" t="s">
        <v>253</v>
      </c>
      <c r="G414" s="18"/>
      <c r="H414" s="49" t="s">
        <v>254</v>
      </c>
      <c r="I414" s="19">
        <f t="shared" si="1005"/>
        <v>200</v>
      </c>
      <c r="J414" s="19">
        <f t="shared" si="1006"/>
        <v>200</v>
      </c>
      <c r="K414" s="19">
        <f t="shared" si="1007"/>
        <v>200</v>
      </c>
      <c r="L414" s="19">
        <f t="shared" si="1008"/>
        <v>100</v>
      </c>
      <c r="M414" s="19">
        <f t="shared" si="1009"/>
        <v>100</v>
      </c>
      <c r="N414" s="19">
        <f t="shared" si="1010"/>
        <v>100</v>
      </c>
      <c r="O414" s="19">
        <f t="shared" si="1011"/>
        <v>0</v>
      </c>
      <c r="P414" s="19">
        <f t="shared" si="1012"/>
        <v>0</v>
      </c>
      <c r="Q414" s="19">
        <f t="shared" si="1013"/>
        <v>0</v>
      </c>
      <c r="R414" s="19">
        <f t="shared" si="1014"/>
        <v>0</v>
      </c>
      <c r="S414" s="19">
        <f t="shared" si="1015"/>
        <v>0</v>
      </c>
      <c r="T414" s="19">
        <f t="shared" si="913"/>
        <v>300</v>
      </c>
      <c r="U414" s="19">
        <f t="shared" si="905"/>
        <v>300</v>
      </c>
      <c r="V414" s="19">
        <f t="shared" si="906"/>
        <v>300</v>
      </c>
      <c r="W414" s="19">
        <f t="shared" si="1016"/>
        <v>0</v>
      </c>
      <c r="X414" s="19">
        <f t="shared" si="1017"/>
        <v>0</v>
      </c>
      <c r="Y414" s="19">
        <f t="shared" si="1018"/>
        <v>0</v>
      </c>
      <c r="Z414" s="19">
        <f t="shared" si="1019"/>
        <v>0</v>
      </c>
      <c r="AA414" s="19">
        <f t="shared" si="1020"/>
        <v>0</v>
      </c>
      <c r="AB414" s="19">
        <f t="shared" si="1021"/>
        <v>0</v>
      </c>
      <c r="AC414" s="19">
        <f t="shared" si="1022"/>
        <v>0</v>
      </c>
      <c r="AD414" s="19">
        <f t="shared" si="1023"/>
        <v>0</v>
      </c>
      <c r="AE414" s="19">
        <f t="shared" si="1024"/>
        <v>0</v>
      </c>
      <c r="AF414" s="50">
        <f t="shared" si="1025"/>
        <v>1550</v>
      </c>
      <c r="AG414" s="50">
        <f t="shared" si="1026"/>
        <v>0</v>
      </c>
      <c r="AH414" s="50">
        <f t="shared" si="1027"/>
        <v>0</v>
      </c>
      <c r="AI414" s="50">
        <f t="shared" si="1028"/>
        <v>0</v>
      </c>
      <c r="AJ414" s="50">
        <f t="shared" si="1029"/>
        <v>0</v>
      </c>
      <c r="AK414" s="50">
        <f t="shared" si="1030"/>
        <v>0</v>
      </c>
      <c r="AL414" s="50">
        <f t="shared" si="1031"/>
        <v>1550</v>
      </c>
      <c r="AM414" s="50">
        <f t="shared" si="1032"/>
        <v>0</v>
      </c>
      <c r="AN414" s="50">
        <f t="shared" si="1033"/>
        <v>0</v>
      </c>
      <c r="AO414" s="51">
        <f t="shared" si="1034"/>
        <v>0</v>
      </c>
      <c r="AP414" s="51">
        <f t="shared" si="1035"/>
        <v>300</v>
      </c>
      <c r="AQ414" s="51">
        <f t="shared" si="1036"/>
        <v>0</v>
      </c>
      <c r="AR414" s="51">
        <f t="shared" si="1037"/>
        <v>0</v>
      </c>
      <c r="AS414" s="51">
        <f t="shared" si="1038"/>
        <v>0</v>
      </c>
      <c r="AT414" s="51">
        <f t="shared" si="1039"/>
        <v>0</v>
      </c>
      <c r="AU414" s="51">
        <f t="shared" si="907"/>
        <v>300</v>
      </c>
      <c r="AV414" s="51">
        <f t="shared" si="908"/>
        <v>0</v>
      </c>
      <c r="AW414" s="51">
        <f t="shared" si="909"/>
        <v>300</v>
      </c>
      <c r="AX414" s="51">
        <f t="shared" si="910"/>
        <v>300</v>
      </c>
      <c r="AY414" s="51">
        <f t="shared" si="911"/>
        <v>300</v>
      </c>
      <c r="AZ414" s="51">
        <f t="shared" si="1040"/>
        <v>0</v>
      </c>
      <c r="BA414" s="52">
        <f t="shared" si="912"/>
        <v>100</v>
      </c>
      <c r="BB414" s="25"/>
    </row>
    <row r="415" ht="63">
      <c r="B415" s="47" t="s">
        <v>243</v>
      </c>
      <c r="C415" s="47" t="s">
        <v>343</v>
      </c>
      <c r="D415" s="47" t="s">
        <v>98</v>
      </c>
      <c r="E415" s="48" t="str">
        <f t="shared" si="904"/>
        <v>1003</v>
      </c>
      <c r="F415" s="47" t="s">
        <v>260</v>
      </c>
      <c r="G415" s="18"/>
      <c r="H415" s="49" t="s">
        <v>261</v>
      </c>
      <c r="I415" s="19">
        <f t="shared" si="1005"/>
        <v>200</v>
      </c>
      <c r="J415" s="19">
        <f t="shared" si="1006"/>
        <v>200</v>
      </c>
      <c r="K415" s="19">
        <f t="shared" si="1007"/>
        <v>200</v>
      </c>
      <c r="L415" s="19">
        <f t="shared" si="1008"/>
        <v>100</v>
      </c>
      <c r="M415" s="19">
        <f t="shared" si="1009"/>
        <v>100</v>
      </c>
      <c r="N415" s="19">
        <f t="shared" si="1010"/>
        <v>100</v>
      </c>
      <c r="O415" s="19">
        <f t="shared" si="1011"/>
        <v>0</v>
      </c>
      <c r="P415" s="19">
        <f t="shared" si="1012"/>
        <v>0</v>
      </c>
      <c r="Q415" s="19">
        <f t="shared" si="1013"/>
        <v>0</v>
      </c>
      <c r="R415" s="19">
        <f t="shared" si="1014"/>
        <v>0</v>
      </c>
      <c r="S415" s="19">
        <f t="shared" si="1015"/>
        <v>0</v>
      </c>
      <c r="T415" s="19">
        <f t="shared" si="913"/>
        <v>300</v>
      </c>
      <c r="U415" s="19">
        <f t="shared" si="905"/>
        <v>300</v>
      </c>
      <c r="V415" s="19">
        <f t="shared" si="906"/>
        <v>300</v>
      </c>
      <c r="W415" s="19">
        <f t="shared" si="1016"/>
        <v>0</v>
      </c>
      <c r="X415" s="19">
        <f t="shared" si="1017"/>
        <v>0</v>
      </c>
      <c r="Y415" s="19">
        <f t="shared" si="1018"/>
        <v>0</v>
      </c>
      <c r="Z415" s="19">
        <f t="shared" si="1019"/>
        <v>0</v>
      </c>
      <c r="AA415" s="19">
        <f t="shared" si="1020"/>
        <v>0</v>
      </c>
      <c r="AB415" s="19">
        <f t="shared" si="1021"/>
        <v>0</v>
      </c>
      <c r="AC415" s="19">
        <f t="shared" si="1022"/>
        <v>0</v>
      </c>
      <c r="AD415" s="19">
        <f t="shared" si="1023"/>
        <v>0</v>
      </c>
      <c r="AE415" s="19">
        <f t="shared" si="1024"/>
        <v>0</v>
      </c>
      <c r="AF415" s="50">
        <f t="shared" si="1025"/>
        <v>1550</v>
      </c>
      <c r="AG415" s="50">
        <f t="shared" si="1026"/>
        <v>0</v>
      </c>
      <c r="AH415" s="50">
        <f t="shared" si="1027"/>
        <v>0</v>
      </c>
      <c r="AI415" s="50">
        <f t="shared" si="1028"/>
        <v>0</v>
      </c>
      <c r="AJ415" s="50">
        <f t="shared" si="1029"/>
        <v>0</v>
      </c>
      <c r="AK415" s="50">
        <f t="shared" si="1030"/>
        <v>0</v>
      </c>
      <c r="AL415" s="50">
        <f t="shared" si="1031"/>
        <v>1550</v>
      </c>
      <c r="AM415" s="50">
        <f t="shared" si="1032"/>
        <v>0</v>
      </c>
      <c r="AN415" s="50">
        <f t="shared" si="1033"/>
        <v>0</v>
      </c>
      <c r="AO415" s="15">
        <f t="shared" si="1034"/>
        <v>0</v>
      </c>
      <c r="AP415" s="51">
        <f t="shared" si="1035"/>
        <v>300</v>
      </c>
      <c r="AQ415" s="51">
        <f t="shared" si="1036"/>
        <v>0</v>
      </c>
      <c r="AR415" s="51">
        <f t="shared" si="1037"/>
        <v>0</v>
      </c>
      <c r="AS415" s="51">
        <f t="shared" si="1038"/>
        <v>0</v>
      </c>
      <c r="AT415" s="51">
        <f t="shared" si="1039"/>
        <v>0</v>
      </c>
      <c r="AU415" s="51">
        <f t="shared" si="907"/>
        <v>300</v>
      </c>
      <c r="AV415" s="51">
        <f t="shared" si="908"/>
        <v>0</v>
      </c>
      <c r="AW415" s="51">
        <f t="shared" si="909"/>
        <v>300</v>
      </c>
      <c r="AX415" s="51">
        <f t="shared" si="910"/>
        <v>300</v>
      </c>
      <c r="AY415" s="51">
        <f t="shared" si="911"/>
        <v>300</v>
      </c>
      <c r="AZ415" s="51">
        <f t="shared" si="1040"/>
        <v>0</v>
      </c>
      <c r="BA415" s="52">
        <f t="shared" si="912"/>
        <v>100</v>
      </c>
      <c r="BB415" s="25"/>
    </row>
    <row r="416" ht="31.5">
      <c r="B416" s="47" t="s">
        <v>243</v>
      </c>
      <c r="C416" s="47" t="s">
        <v>343</v>
      </c>
      <c r="D416" s="47" t="s">
        <v>98</v>
      </c>
      <c r="E416" s="48" t="str">
        <f t="shared" si="904"/>
        <v>1003</v>
      </c>
      <c r="F416" s="47" t="s">
        <v>260</v>
      </c>
      <c r="G416" s="17" t="s">
        <v>154</v>
      </c>
      <c r="H416" s="49" t="s">
        <v>155</v>
      </c>
      <c r="I416" s="19">
        <v>200</v>
      </c>
      <c r="J416" s="19">
        <v>200</v>
      </c>
      <c r="K416" s="19">
        <v>200</v>
      </c>
      <c r="L416" s="19">
        <v>100</v>
      </c>
      <c r="M416" s="19">
        <v>100</v>
      </c>
      <c r="N416" s="19">
        <v>100</v>
      </c>
      <c r="O416" s="19">
        <v>0</v>
      </c>
      <c r="P416" s="19">
        <v>0</v>
      </c>
      <c r="Q416" s="19">
        <v>0</v>
      </c>
      <c r="R416" s="19">
        <v>0</v>
      </c>
      <c r="S416" s="19"/>
      <c r="T416" s="19">
        <f t="shared" si="913"/>
        <v>300</v>
      </c>
      <c r="U416" s="19">
        <f t="shared" si="905"/>
        <v>300</v>
      </c>
      <c r="V416" s="19">
        <f t="shared" si="906"/>
        <v>300</v>
      </c>
      <c r="W416" s="19"/>
      <c r="X416" s="19"/>
      <c r="Y416" s="19"/>
      <c r="Z416" s="19"/>
      <c r="AA416" s="19"/>
      <c r="AB416" s="19"/>
      <c r="AC416" s="19"/>
      <c r="AD416" s="19"/>
      <c r="AE416" s="19"/>
      <c r="AF416" s="50">
        <v>1550</v>
      </c>
      <c r="AG416" s="50"/>
      <c r="AH416" s="50">
        <v>0</v>
      </c>
      <c r="AI416" s="50">
        <v>0</v>
      </c>
      <c r="AJ416" s="50">
        <v>0</v>
      </c>
      <c r="AK416" s="50">
        <v>0</v>
      </c>
      <c r="AL416" s="50">
        <v>1550</v>
      </c>
      <c r="AM416" s="50">
        <v>0</v>
      </c>
      <c r="AN416" s="50">
        <v>0</v>
      </c>
      <c r="AO416" s="51">
        <v>0</v>
      </c>
      <c r="AP416" s="51">
        <v>300</v>
      </c>
      <c r="AQ416" s="51">
        <v>0</v>
      </c>
      <c r="AR416" s="51">
        <v>0</v>
      </c>
      <c r="AS416" s="51">
        <v>0</v>
      </c>
      <c r="AT416" s="51">
        <v>0</v>
      </c>
      <c r="AU416" s="51">
        <f t="shared" si="907"/>
        <v>300</v>
      </c>
      <c r="AV416" s="51">
        <f t="shared" si="908"/>
        <v>0</v>
      </c>
      <c r="AW416" s="51">
        <f t="shared" si="909"/>
        <v>300</v>
      </c>
      <c r="AX416" s="51">
        <f t="shared" si="910"/>
        <v>300</v>
      </c>
      <c r="AY416" s="51">
        <f t="shared" si="911"/>
        <v>300</v>
      </c>
      <c r="AZ416" s="51"/>
      <c r="BA416" s="52">
        <f t="shared" si="912"/>
        <v>100</v>
      </c>
      <c r="BB416" s="53"/>
    </row>
    <row r="417" s="30" customFormat="1" ht="31.5">
      <c r="B417" s="31" t="s">
        <v>346</v>
      </c>
      <c r="C417" s="31"/>
      <c r="D417" s="31"/>
      <c r="E417" s="32" t="str">
        <f t="shared" si="904"/>
        <v/>
      </c>
      <c r="F417" s="31"/>
      <c r="G417" s="31"/>
      <c r="H417" s="33" t="s">
        <v>347</v>
      </c>
      <c r="I417" s="34">
        <f>I418+I681+I643</f>
        <v>22706335.5</v>
      </c>
      <c r="J417" s="34">
        <f>J418+J681+J643</f>
        <v>25210522.899999999</v>
      </c>
      <c r="K417" s="34">
        <f>K418+K681+K643</f>
        <v>22590536.699999996</v>
      </c>
      <c r="L417" s="34">
        <f>L418+L681+L643</f>
        <v>-62881.499999999993</v>
      </c>
      <c r="M417" s="34">
        <f>M418+M681+M643</f>
        <v>-63216.599999999991</v>
      </c>
      <c r="N417" s="34">
        <f>N418+N681+N643</f>
        <v>-63216.599999999991</v>
      </c>
      <c r="O417" s="34">
        <f>O418+O681+O643</f>
        <v>29175.349999999999</v>
      </c>
      <c r="P417" s="34">
        <f>P418+P681+P643</f>
        <v>-57357.982000000011</v>
      </c>
      <c r="Q417" s="34">
        <f>Q418+Q681+Q643</f>
        <v>395802.31299999997</v>
      </c>
      <c r="R417" s="34">
        <f>R418+R681+R643</f>
        <v>630165.84699999995</v>
      </c>
      <c r="S417" s="34">
        <f>S418+S681+S643</f>
        <v>500708.56400000001</v>
      </c>
      <c r="T417" s="34">
        <f t="shared" si="913"/>
        <v>24141948.092</v>
      </c>
      <c r="U417" s="34">
        <f t="shared" si="905"/>
        <v>25147306.299999997</v>
      </c>
      <c r="V417" s="34">
        <f t="shared" si="906"/>
        <v>22527320.099999994</v>
      </c>
      <c r="W417" s="34">
        <f>W418+W681+W643</f>
        <v>36811.830000000002</v>
      </c>
      <c r="X417" s="34">
        <f>X418+X681+X643</f>
        <v>0</v>
      </c>
      <c r="Y417" s="34">
        <f>Y418+Y681+Y643</f>
        <v>207864.95199999999</v>
      </c>
      <c r="Z417" s="34">
        <f>Z418+Z681+Z643</f>
        <v>256031.78200000001</v>
      </c>
      <c r="AA417" s="34">
        <f>AA418+AA681+AA643</f>
        <v>21096.700000000001</v>
      </c>
      <c r="AB417" s="34">
        <f>AB418+AB681+AB643</f>
        <v>-207864.95200000002</v>
      </c>
      <c r="AC417" s="34">
        <f>AC418+AC681+AC643</f>
        <v>21096.700000000001</v>
      </c>
      <c r="AD417" s="34">
        <f>AD418+AD681+AD643</f>
        <v>-0.035999999999999997</v>
      </c>
      <c r="AE417" s="34">
        <f>AE418+AE681+AE643</f>
        <v>0</v>
      </c>
      <c r="AF417" s="35">
        <f>AF418+AF681+AF643</f>
        <v>25767704.596300002</v>
      </c>
      <c r="AG417" s="35">
        <f>AG418+AG681+AG643</f>
        <v>0</v>
      </c>
      <c r="AH417" s="35">
        <f>AH418+AH681+AH643</f>
        <v>18528780.957739998</v>
      </c>
      <c r="AI417" s="35">
        <f>AI418+AI681+AI643</f>
        <v>0</v>
      </c>
      <c r="AJ417" s="35">
        <f>AJ418+AJ681+AJ643</f>
        <v>67728.399999999994</v>
      </c>
      <c r="AK417" s="35">
        <f>AK418+AK681+AK643</f>
        <v>0</v>
      </c>
      <c r="AL417" s="35">
        <f>AL418+AL681+AL643</f>
        <v>25279770.683910005</v>
      </c>
      <c r="AM417" s="35">
        <f>AM418+AM681+AM643</f>
        <v>18306166.469350003</v>
      </c>
      <c r="AN417" s="35">
        <f>AN418+AN681+AN643</f>
        <v>67728.320129999993</v>
      </c>
      <c r="AO417" s="54">
        <f>AO418+AO681+AO643</f>
        <v>16843961.363190003</v>
      </c>
      <c r="AP417" s="36">
        <f>AP418+AP681+AP643</f>
        <v>25142236.648130011</v>
      </c>
      <c r="AQ417" s="36">
        <f>AQ418+AQ681+AQ643</f>
        <v>29175.349999999999</v>
      </c>
      <c r="AR417" s="36">
        <f>AR418+AR681+AR643</f>
        <v>0</v>
      </c>
      <c r="AS417" s="36">
        <f>AS418+AS681+AS643</f>
        <v>0</v>
      </c>
      <c r="AT417" s="36">
        <f>AT418+AT681+AT643</f>
        <v>0</v>
      </c>
      <c r="AU417" s="36">
        <f t="shared" si="907"/>
        <v>25171411.998130012</v>
      </c>
      <c r="AV417" s="36">
        <f t="shared" si="908"/>
        <v>-1029463.9061300121</v>
      </c>
      <c r="AW417" s="36">
        <f t="shared" si="909"/>
        <v>24642656.655999999</v>
      </c>
      <c r="AX417" s="36">
        <f t="shared" si="910"/>
        <v>24960538.047999997</v>
      </c>
      <c r="AY417" s="36">
        <f t="shared" si="911"/>
        <v>22548416.763999995</v>
      </c>
      <c r="AZ417" s="36">
        <f>AZ418+AZ681+AZ643</f>
        <v>0</v>
      </c>
      <c r="BA417" s="37">
        <f t="shared" si="912"/>
        <v>98.106412969123909</v>
      </c>
      <c r="BB417" s="25"/>
    </row>
    <row r="418" s="30" customFormat="1">
      <c r="B418" s="31" t="s">
        <v>346</v>
      </c>
      <c r="C418" s="31" t="s">
        <v>193</v>
      </c>
      <c r="D418" s="31"/>
      <c r="E418" s="32" t="str">
        <f t="shared" si="904"/>
        <v>07</v>
      </c>
      <c r="F418" s="31"/>
      <c r="G418" s="31"/>
      <c r="H418" s="33" t="s">
        <v>245</v>
      </c>
      <c r="I418" s="34">
        <f>I566+I449+I419+I529+I556</f>
        <v>22230244.399999999</v>
      </c>
      <c r="J418" s="34">
        <f>J566+J449+J419+J529+J556</f>
        <v>24728142.199999999</v>
      </c>
      <c r="K418" s="34">
        <f>K566+K449+K419+K529+K556</f>
        <v>22120203.699999996</v>
      </c>
      <c r="L418" s="34">
        <f>L566+L449+L419+L529+L556</f>
        <v>-60736.899999999994</v>
      </c>
      <c r="M418" s="34">
        <f>M566+M449+M419+M529+M556</f>
        <v>-61054.599999999991</v>
      </c>
      <c r="N418" s="34">
        <f>N566+N449+N419+N529+N556</f>
        <v>-61054.599999999991</v>
      </c>
      <c r="O418" s="34">
        <f>O566+O449+O419+O529+O556</f>
        <v>9409.1419999999998</v>
      </c>
      <c r="P418" s="34">
        <f>P566+P449+P419+P529+P556</f>
        <v>-58173.382000000012</v>
      </c>
      <c r="Q418" s="34">
        <f>Q566+Q449+Q419+Q529+Q556</f>
        <v>395802.31299999997</v>
      </c>
      <c r="R418" s="34">
        <f>R566+R449+R419+R529+R556</f>
        <v>630165.84699999995</v>
      </c>
      <c r="S418" s="34">
        <f>S566+S449+S419+S529+S556</f>
        <v>479393.97999999998</v>
      </c>
      <c r="T418" s="34">
        <f t="shared" si="913"/>
        <v>23626105.400000002</v>
      </c>
      <c r="U418" s="34">
        <f t="shared" si="905"/>
        <v>24667087.599999998</v>
      </c>
      <c r="V418" s="34">
        <f t="shared" si="906"/>
        <v>22059149.099999994</v>
      </c>
      <c r="W418" s="34">
        <f>W566+W449+W419+W529+W556</f>
        <v>25432.154999999999</v>
      </c>
      <c r="X418" s="34">
        <f>X566+X449+X419+X529+X556</f>
        <v>0</v>
      </c>
      <c r="Y418" s="34">
        <f>Y566+Y449+Y419+Y529+Y556</f>
        <v>197930.04300000001</v>
      </c>
      <c r="Z418" s="34">
        <f>Z566+Z449+Z419+Z529+Z556</f>
        <v>256031.78200000001</v>
      </c>
      <c r="AA418" s="34">
        <f>AA566+AA449+AA419+AA529+AA556</f>
        <v>21096.700000000001</v>
      </c>
      <c r="AB418" s="34">
        <f>AB566+AB449+AB419+AB529+AB556</f>
        <v>-196988.85200000001</v>
      </c>
      <c r="AC418" s="34">
        <f>AC566+AC449+AC419+AC529+AC556</f>
        <v>21096.700000000001</v>
      </c>
      <c r="AD418" s="34">
        <f>AD566+AD449+AD419+AD529+AD556</f>
        <v>-0.035999999999999997</v>
      </c>
      <c r="AE418" s="34">
        <f>AE566+AE449+AE419+AE529+AE556</f>
        <v>0</v>
      </c>
      <c r="AF418" s="35">
        <f>AF566+AF449+AF419+AF529+AF556</f>
        <v>25159555.657870002</v>
      </c>
      <c r="AG418" s="35">
        <f>AG566+AG449+AG419+AG529+AG556</f>
        <v>0</v>
      </c>
      <c r="AH418" s="35">
        <f>AH566+AH449+AH419+AH529+AH556</f>
        <v>18377736.414639998</v>
      </c>
      <c r="AI418" s="35">
        <f>AI566+AI449+AI419+AI529+AI556</f>
        <v>0</v>
      </c>
      <c r="AJ418" s="35">
        <f>AJ566+AJ449+AJ419+AJ529+AJ556</f>
        <v>67728.399999999994</v>
      </c>
      <c r="AK418" s="35">
        <f>AK566+AK449+AK419+AK529+AK556</f>
        <v>0</v>
      </c>
      <c r="AL418" s="35">
        <f>AL566+AL449+AL419+AL529+AL556</f>
        <v>24707833.491690002</v>
      </c>
      <c r="AM418" s="35">
        <f>AM566+AM449+AM419+AM529+AM556</f>
        <v>18189188.743640002</v>
      </c>
      <c r="AN418" s="35">
        <f>AN566+AN449+AN419+AN529+AN556</f>
        <v>67728.320129999993</v>
      </c>
      <c r="AO418" s="36">
        <f>AO566+AO449+AO419+AO529+AO556</f>
        <v>16489108.447600001</v>
      </c>
      <c r="AP418" s="36">
        <f>AP566+AP449+AP419+AP529+AP556</f>
        <v>24556476.147370011</v>
      </c>
      <c r="AQ418" s="36">
        <f>AQ566+AQ449+AQ419+AQ529+AQ556</f>
        <v>9409.1419999999998</v>
      </c>
      <c r="AR418" s="36">
        <f>AR566+AR449+AR419+AR529+AR556</f>
        <v>0</v>
      </c>
      <c r="AS418" s="36">
        <f>AS566+AS449+AS419+AS529+AS556</f>
        <v>0</v>
      </c>
      <c r="AT418" s="36">
        <f>AT566+AT449+AT419+AT529+AT556</f>
        <v>0</v>
      </c>
      <c r="AU418" s="36">
        <f t="shared" si="907"/>
        <v>24565885.289370012</v>
      </c>
      <c r="AV418" s="36">
        <f t="shared" si="908"/>
        <v>-939779.8893700093</v>
      </c>
      <c r="AW418" s="36">
        <f t="shared" si="909"/>
        <v>24105499.380000006</v>
      </c>
      <c r="AX418" s="36">
        <f t="shared" si="910"/>
        <v>24491195.447999995</v>
      </c>
      <c r="AY418" s="36">
        <f t="shared" si="911"/>
        <v>22080245.763999995</v>
      </c>
      <c r="AZ418" s="36">
        <f>AZ566+AZ449+AZ419+AZ529+AZ556</f>
        <v>0</v>
      </c>
      <c r="BA418" s="37">
        <f t="shared" si="912"/>
        <v>98.204570174757038</v>
      </c>
      <c r="BB418" s="25"/>
    </row>
    <row r="419" s="39" customFormat="1">
      <c r="B419" s="40" t="s">
        <v>346</v>
      </c>
      <c r="C419" s="40" t="s">
        <v>193</v>
      </c>
      <c r="D419" s="40" t="s">
        <v>46</v>
      </c>
      <c r="E419" s="38" t="str">
        <f t="shared" si="904"/>
        <v>0701</v>
      </c>
      <c r="F419" s="40"/>
      <c r="G419" s="40"/>
      <c r="H419" s="41" t="s">
        <v>348</v>
      </c>
      <c r="I419" s="42">
        <f>I420</f>
        <v>8368300.2000000002</v>
      </c>
      <c r="J419" s="42">
        <f>J420</f>
        <v>8094277.5</v>
      </c>
      <c r="K419" s="42">
        <f>K420</f>
        <v>8203658</v>
      </c>
      <c r="L419" s="42">
        <f>L420</f>
        <v>0</v>
      </c>
      <c r="M419" s="42">
        <f>M420</f>
        <v>0</v>
      </c>
      <c r="N419" s="42">
        <f>N420</f>
        <v>0</v>
      </c>
      <c r="O419" s="42">
        <f>O420</f>
        <v>-157951.06899999999</v>
      </c>
      <c r="P419" s="42">
        <f>P420</f>
        <v>3993.5999999999999</v>
      </c>
      <c r="Q419" s="42">
        <f>Q420</f>
        <v>-44495.839999999997</v>
      </c>
      <c r="R419" s="42">
        <f>R420</f>
        <v>0</v>
      </c>
      <c r="S419" s="42">
        <f>S420</f>
        <v>234279.628</v>
      </c>
      <c r="T419" s="42">
        <f t="shared" si="913"/>
        <v>8404126.5189999994</v>
      </c>
      <c r="U419" s="42">
        <f t="shared" si="905"/>
        <v>8094277.5</v>
      </c>
      <c r="V419" s="42">
        <f t="shared" si="906"/>
        <v>8203658</v>
      </c>
      <c r="W419" s="42">
        <f>W420</f>
        <v>0</v>
      </c>
      <c r="X419" s="42">
        <f>X420</f>
        <v>0</v>
      </c>
      <c r="Y419" s="42">
        <f>Y420</f>
        <v>69107.092000000004</v>
      </c>
      <c r="Z419" s="42">
        <f>Z420</f>
        <v>165172.53599999999</v>
      </c>
      <c r="AA419" s="42">
        <f>AA420</f>
        <v>0</v>
      </c>
      <c r="AB419" s="42">
        <f>AB420</f>
        <v>-63190.881999999998</v>
      </c>
      <c r="AC419" s="42">
        <f>AC420</f>
        <v>0</v>
      </c>
      <c r="AD419" s="42">
        <f>AD420</f>
        <v>-0.035999999999999997</v>
      </c>
      <c r="AE419" s="42">
        <f>AE420</f>
        <v>0</v>
      </c>
      <c r="AF419" s="43">
        <f>AF420</f>
        <v>8849575.9076000024</v>
      </c>
      <c r="AG419" s="43">
        <f>AG420</f>
        <v>0</v>
      </c>
      <c r="AH419" s="43">
        <f>AH420</f>
        <v>6800173.5099000009</v>
      </c>
      <c r="AI419" s="43">
        <f>AI420</f>
        <v>0</v>
      </c>
      <c r="AJ419" s="43">
        <f>AJ420</f>
        <v>0</v>
      </c>
      <c r="AK419" s="43">
        <f>AK420</f>
        <v>0</v>
      </c>
      <c r="AL419" s="43">
        <f>AL420</f>
        <v>8654325.0838099997</v>
      </c>
      <c r="AM419" s="43">
        <f>AM420</f>
        <v>6646658.5874699997</v>
      </c>
      <c r="AN419" s="43">
        <f>AN420</f>
        <v>0</v>
      </c>
      <c r="AO419" s="44">
        <f>AO420</f>
        <v>5998778.40747</v>
      </c>
      <c r="AP419" s="45">
        <f>AP420</f>
        <v>8791066.869880002</v>
      </c>
      <c r="AQ419" s="45">
        <f>AQ420</f>
        <v>-157951.06899999999</v>
      </c>
      <c r="AR419" s="45">
        <f>AR420</f>
        <v>0</v>
      </c>
      <c r="AS419" s="45">
        <f>AS420</f>
        <v>0</v>
      </c>
      <c r="AT419" s="45">
        <f>AT420</f>
        <v>0</v>
      </c>
      <c r="AU419" s="45">
        <f t="shared" si="907"/>
        <v>8633115.8008800019</v>
      </c>
      <c r="AV419" s="45">
        <f t="shared" si="908"/>
        <v>-228989.28188000247</v>
      </c>
      <c r="AW419" s="45">
        <f t="shared" si="909"/>
        <v>8638406.1469999999</v>
      </c>
      <c r="AX419" s="45">
        <f t="shared" si="910"/>
        <v>8031086.6179999998</v>
      </c>
      <c r="AY419" s="45">
        <f t="shared" si="911"/>
        <v>8203657.9639999997</v>
      </c>
      <c r="AZ419" s="45">
        <f>AZ420</f>
        <v>0</v>
      </c>
      <c r="BA419" s="46">
        <f t="shared" si="912"/>
        <v>97.793670274952703</v>
      </c>
      <c r="BB419" s="25"/>
    </row>
    <row r="420" ht="31.5">
      <c r="B420" s="47" t="s">
        <v>346</v>
      </c>
      <c r="C420" s="47" t="s">
        <v>193</v>
      </c>
      <c r="D420" s="47" t="s">
        <v>46</v>
      </c>
      <c r="E420" s="48" t="str">
        <f t="shared" ref="E420:E483" si="1041">CONCATENATE(C420,D420)</f>
        <v>0701</v>
      </c>
      <c r="F420" s="47" t="s">
        <v>349</v>
      </c>
      <c r="G420" s="47"/>
      <c r="H420" s="49" t="s">
        <v>350</v>
      </c>
      <c r="I420" s="19">
        <f>I425</f>
        <v>8368300.2000000002</v>
      </c>
      <c r="J420" s="19">
        <f>J425</f>
        <v>8094277.5</v>
      </c>
      <c r="K420" s="19">
        <f>K425</f>
        <v>8203658</v>
      </c>
      <c r="L420" s="19">
        <f>L425</f>
        <v>0</v>
      </c>
      <c r="M420" s="19">
        <f>M425</f>
        <v>0</v>
      </c>
      <c r="N420" s="19">
        <f>N425</f>
        <v>0</v>
      </c>
      <c r="O420" s="19">
        <f>O425+O421</f>
        <v>-157951.06899999999</v>
      </c>
      <c r="P420" s="19">
        <f>P425+P421</f>
        <v>3993.5999999999999</v>
      </c>
      <c r="Q420" s="19">
        <f>Q425+Q421</f>
        <v>-44495.839999999997</v>
      </c>
      <c r="R420" s="19">
        <f>R425+R421</f>
        <v>0</v>
      </c>
      <c r="S420" s="19">
        <f>S425</f>
        <v>234279.628</v>
      </c>
      <c r="T420" s="19">
        <f t="shared" si="913"/>
        <v>8404126.5189999994</v>
      </c>
      <c r="U420" s="19">
        <f t="shared" ref="U420:U483" si="1042">J420+M420</f>
        <v>8094277.5</v>
      </c>
      <c r="V420" s="19">
        <f t="shared" ref="V420:V483" si="1043">K420+N420</f>
        <v>8203658</v>
      </c>
      <c r="W420" s="19">
        <f>W425</f>
        <v>0</v>
      </c>
      <c r="X420" s="19">
        <f>X425</f>
        <v>0</v>
      </c>
      <c r="Y420" s="19">
        <f>Y425</f>
        <v>69107.092000000004</v>
      </c>
      <c r="Z420" s="19">
        <f>Z425</f>
        <v>165172.53599999999</v>
      </c>
      <c r="AA420" s="19">
        <f>AA425</f>
        <v>0</v>
      </c>
      <c r="AB420" s="19">
        <f>AB425</f>
        <v>-63190.881999999998</v>
      </c>
      <c r="AC420" s="19">
        <f>AC425</f>
        <v>0</v>
      </c>
      <c r="AD420" s="19">
        <f>AD425</f>
        <v>-0.035999999999999997</v>
      </c>
      <c r="AE420" s="19">
        <f>AE425</f>
        <v>0</v>
      </c>
      <c r="AF420" s="50">
        <f>AF425+AF421</f>
        <v>8849575.9076000024</v>
      </c>
      <c r="AG420" s="50">
        <f>AG425+AG421</f>
        <v>0</v>
      </c>
      <c r="AH420" s="50">
        <f>AH425+AH421</f>
        <v>6800173.5099000009</v>
      </c>
      <c r="AI420" s="50">
        <f>AI425+AI421</f>
        <v>0</v>
      </c>
      <c r="AJ420" s="50">
        <f>AJ425+AJ421</f>
        <v>0</v>
      </c>
      <c r="AK420" s="50">
        <f>AK425+AK421</f>
        <v>0</v>
      </c>
      <c r="AL420" s="50">
        <f>AL425+AL421</f>
        <v>8654325.0838099997</v>
      </c>
      <c r="AM420" s="50">
        <f>AM425+AM421</f>
        <v>6646658.5874699997</v>
      </c>
      <c r="AN420" s="50">
        <f>AN425+AN421</f>
        <v>0</v>
      </c>
      <c r="AO420" s="51">
        <f>AO425+AO421</f>
        <v>5998778.40747</v>
      </c>
      <c r="AP420" s="51">
        <f>AP425+AP421</f>
        <v>8791066.869880002</v>
      </c>
      <c r="AQ420" s="51">
        <f>AQ425+AQ421</f>
        <v>-157951.06899999999</v>
      </c>
      <c r="AR420" s="51">
        <f>AR425+AR421</f>
        <v>0</v>
      </c>
      <c r="AS420" s="51">
        <f>AS425+AS421</f>
        <v>0</v>
      </c>
      <c r="AT420" s="51">
        <f>AT425+AT421</f>
        <v>0</v>
      </c>
      <c r="AU420" s="51">
        <f t="shared" ref="AU420:AU483" si="1044">AP420+AS420+AT420+AR420+AQ420</f>
        <v>8633115.8008800019</v>
      </c>
      <c r="AV420" s="51">
        <f t="shared" ref="AV420:AV483" si="1045">T420-AU420</f>
        <v>-228989.28188000247</v>
      </c>
      <c r="AW420" s="51">
        <f t="shared" ref="AW420:AW483" si="1046">T420+W420+X420+Y420+Z420</f>
        <v>8638406.1469999999</v>
      </c>
      <c r="AX420" s="51">
        <f t="shared" ref="AX420:AX483" si="1047">U420+AA420+AB420</f>
        <v>8031086.6179999998</v>
      </c>
      <c r="AY420" s="51">
        <f t="shared" ref="AY420:AY483" si="1048">V420+AC420+AE420+AD420</f>
        <v>8203657.9639999997</v>
      </c>
      <c r="AZ420" s="51">
        <f>AZ425</f>
        <v>0</v>
      </c>
      <c r="BA420" s="52">
        <f t="shared" ref="BA420:BA483" si="1049">AL420/AF420*100</f>
        <v>97.793670274952703</v>
      </c>
      <c r="BB420" s="25"/>
    </row>
    <row r="421" ht="31.5">
      <c r="B421" s="47" t="s">
        <v>346</v>
      </c>
      <c r="C421" s="47" t="s">
        <v>193</v>
      </c>
      <c r="D421" s="47" t="s">
        <v>46</v>
      </c>
      <c r="E421" s="48" t="str">
        <f t="shared" si="1041"/>
        <v>0701</v>
      </c>
      <c r="F421" s="47" t="s">
        <v>351</v>
      </c>
      <c r="G421" s="47"/>
      <c r="H421" s="49" t="s">
        <v>312</v>
      </c>
      <c r="I421" s="19"/>
      <c r="J421" s="19"/>
      <c r="K421" s="19"/>
      <c r="L421" s="19"/>
      <c r="M421" s="19"/>
      <c r="N421" s="19"/>
      <c r="O421" s="19">
        <f t="shared" ref="O421:O423" si="1050">O422</f>
        <v>0</v>
      </c>
      <c r="P421" s="19">
        <f t="shared" ref="P421:P423" si="1051">P422</f>
        <v>0</v>
      </c>
      <c r="Q421" s="19">
        <f t="shared" ref="Q421:Q423" si="1052">Q422</f>
        <v>0</v>
      </c>
      <c r="R421" s="19">
        <f t="shared" ref="R421:R423" si="1053">R422</f>
        <v>0</v>
      </c>
      <c r="S421" s="19"/>
      <c r="T421" s="19">
        <f t="shared" si="913"/>
        <v>0</v>
      </c>
      <c r="U421" s="19"/>
      <c r="V421" s="19"/>
      <c r="W421" s="19"/>
      <c r="X421" s="19"/>
      <c r="Y421" s="19"/>
      <c r="Z421" s="19"/>
      <c r="AA421" s="19"/>
      <c r="AB421" s="19"/>
      <c r="AC421" s="19"/>
      <c r="AD421" s="19"/>
      <c r="AE421" s="19"/>
      <c r="AF421" s="50">
        <f t="shared" ref="AF421:AF423" si="1054">AF422</f>
        <v>83228.041400000002</v>
      </c>
      <c r="AG421" s="50">
        <f t="shared" ref="AG421:AG423" si="1055">AG422</f>
        <v>0</v>
      </c>
      <c r="AH421" s="50">
        <f t="shared" ref="AH421:AH423" si="1056">AH422</f>
        <v>64166.5625</v>
      </c>
      <c r="AI421" s="50">
        <f t="shared" ref="AI421:AI423" si="1057">AI422</f>
        <v>0</v>
      </c>
      <c r="AJ421" s="50">
        <f t="shared" ref="AJ421:AJ423" si="1058">AJ422</f>
        <v>0</v>
      </c>
      <c r="AK421" s="50">
        <f t="shared" ref="AK421:AK423" si="1059">AK422</f>
        <v>0</v>
      </c>
      <c r="AL421" s="50">
        <f t="shared" ref="AL421:AL423" si="1060">AL422</f>
        <v>83228.041400000002</v>
      </c>
      <c r="AM421" s="50">
        <f t="shared" ref="AM421:AM423" si="1061">AM422</f>
        <v>64166.5625</v>
      </c>
      <c r="AN421" s="50">
        <f t="shared" ref="AN421:AN423" si="1062">AN422</f>
        <v>0</v>
      </c>
      <c r="AO421" s="15">
        <f t="shared" ref="AO421:AO423" si="1063">AO422</f>
        <v>54044.27046</v>
      </c>
      <c r="AP421" s="51">
        <f t="shared" ref="AP421:AP423" si="1064">AP422</f>
        <v>83228.041400000002</v>
      </c>
      <c r="AQ421" s="51">
        <f t="shared" ref="AQ421:AQ423" si="1065">AQ422</f>
        <v>0</v>
      </c>
      <c r="AR421" s="51">
        <f t="shared" ref="AR421:AR423" si="1066">AR422</f>
        <v>0</v>
      </c>
      <c r="AS421" s="51">
        <f t="shared" ref="AS421:AS423" si="1067">AS422</f>
        <v>0</v>
      </c>
      <c r="AT421" s="51">
        <f t="shared" ref="AT421:AT423" si="1068">AT422</f>
        <v>0</v>
      </c>
      <c r="AU421" s="51">
        <f t="shared" si="1044"/>
        <v>83228.041400000002</v>
      </c>
      <c r="AV421" s="51">
        <f t="shared" si="1045"/>
        <v>-83228.041400000002</v>
      </c>
      <c r="AW421" s="51"/>
      <c r="AX421" s="51"/>
      <c r="AY421" s="51"/>
      <c r="AZ421" s="51"/>
      <c r="BA421" s="52">
        <f t="shared" si="1049"/>
        <v>100</v>
      </c>
      <c r="BB421" s="25"/>
    </row>
    <row r="422">
      <c r="B422" s="47" t="s">
        <v>346</v>
      </c>
      <c r="C422" s="47" t="s">
        <v>193</v>
      </c>
      <c r="D422" s="47" t="s">
        <v>46</v>
      </c>
      <c r="E422" s="48" t="str">
        <f t="shared" si="1041"/>
        <v>0701</v>
      </c>
      <c r="F422" s="47" t="s">
        <v>352</v>
      </c>
      <c r="G422" s="47"/>
      <c r="H422" s="66" t="s">
        <v>353</v>
      </c>
      <c r="I422" s="19"/>
      <c r="J422" s="19"/>
      <c r="K422" s="19"/>
      <c r="L422" s="19"/>
      <c r="M422" s="19"/>
      <c r="N422" s="19"/>
      <c r="O422" s="19">
        <f t="shared" si="1050"/>
        <v>0</v>
      </c>
      <c r="P422" s="19">
        <f t="shared" si="1051"/>
        <v>0</v>
      </c>
      <c r="Q422" s="19">
        <f t="shared" si="1052"/>
        <v>0</v>
      </c>
      <c r="R422" s="19">
        <f t="shared" si="1053"/>
        <v>0</v>
      </c>
      <c r="S422" s="19"/>
      <c r="T422" s="19">
        <f t="shared" si="913"/>
        <v>0</v>
      </c>
      <c r="U422" s="19"/>
      <c r="V422" s="19"/>
      <c r="W422" s="19"/>
      <c r="X422" s="19"/>
      <c r="Y422" s="19"/>
      <c r="Z422" s="19"/>
      <c r="AA422" s="19"/>
      <c r="AB422" s="19"/>
      <c r="AC422" s="19"/>
      <c r="AD422" s="19"/>
      <c r="AE422" s="19"/>
      <c r="AF422" s="50">
        <f t="shared" si="1054"/>
        <v>83228.041400000002</v>
      </c>
      <c r="AG422" s="50">
        <f t="shared" si="1055"/>
        <v>0</v>
      </c>
      <c r="AH422" s="50">
        <f t="shared" si="1056"/>
        <v>64166.5625</v>
      </c>
      <c r="AI422" s="50">
        <f t="shared" si="1057"/>
        <v>0</v>
      </c>
      <c r="AJ422" s="50">
        <f t="shared" si="1058"/>
        <v>0</v>
      </c>
      <c r="AK422" s="50">
        <f t="shared" si="1059"/>
        <v>0</v>
      </c>
      <c r="AL422" s="50">
        <f t="shared" si="1060"/>
        <v>83228.041400000002</v>
      </c>
      <c r="AM422" s="50">
        <f t="shared" si="1061"/>
        <v>64166.5625</v>
      </c>
      <c r="AN422" s="50">
        <f t="shared" si="1062"/>
        <v>0</v>
      </c>
      <c r="AO422" s="51">
        <f t="shared" si="1063"/>
        <v>54044.27046</v>
      </c>
      <c r="AP422" s="51">
        <f t="shared" si="1064"/>
        <v>83228.041400000002</v>
      </c>
      <c r="AQ422" s="51">
        <f t="shared" si="1065"/>
        <v>0</v>
      </c>
      <c r="AR422" s="51">
        <f t="shared" si="1066"/>
        <v>0</v>
      </c>
      <c r="AS422" s="51">
        <f t="shared" si="1067"/>
        <v>0</v>
      </c>
      <c r="AT422" s="51">
        <f t="shared" si="1068"/>
        <v>0</v>
      </c>
      <c r="AU422" s="51">
        <f t="shared" si="1044"/>
        <v>83228.041400000002</v>
      </c>
      <c r="AV422" s="51">
        <f t="shared" si="1045"/>
        <v>-83228.041400000002</v>
      </c>
      <c r="AW422" s="51"/>
      <c r="AX422" s="51"/>
      <c r="AY422" s="51"/>
      <c r="AZ422" s="51"/>
      <c r="BA422" s="52">
        <f t="shared" si="1049"/>
        <v>100</v>
      </c>
      <c r="BB422" s="25"/>
    </row>
    <row r="423" ht="63">
      <c r="B423" s="47" t="s">
        <v>346</v>
      </c>
      <c r="C423" s="47" t="s">
        <v>193</v>
      </c>
      <c r="D423" s="47" t="s">
        <v>46</v>
      </c>
      <c r="E423" s="48" t="str">
        <f t="shared" si="1041"/>
        <v>0701</v>
      </c>
      <c r="F423" s="17" t="s">
        <v>354</v>
      </c>
      <c r="G423" s="47"/>
      <c r="H423" s="57" t="s">
        <v>355</v>
      </c>
      <c r="I423" s="19"/>
      <c r="J423" s="19"/>
      <c r="K423" s="19"/>
      <c r="L423" s="19"/>
      <c r="M423" s="19"/>
      <c r="N423" s="19"/>
      <c r="O423" s="19">
        <f t="shared" si="1050"/>
        <v>0</v>
      </c>
      <c r="P423" s="19">
        <f t="shared" si="1051"/>
        <v>0</v>
      </c>
      <c r="Q423" s="19">
        <f t="shared" si="1052"/>
        <v>0</v>
      </c>
      <c r="R423" s="19">
        <f t="shared" si="1053"/>
        <v>0</v>
      </c>
      <c r="S423" s="19"/>
      <c r="T423" s="19">
        <f t="shared" si="913"/>
        <v>0</v>
      </c>
      <c r="U423" s="19"/>
      <c r="V423" s="19"/>
      <c r="W423" s="19"/>
      <c r="X423" s="19"/>
      <c r="Y423" s="19"/>
      <c r="Z423" s="19"/>
      <c r="AA423" s="19"/>
      <c r="AB423" s="19"/>
      <c r="AC423" s="19"/>
      <c r="AD423" s="19"/>
      <c r="AE423" s="19"/>
      <c r="AF423" s="50">
        <f t="shared" si="1054"/>
        <v>83228.041400000002</v>
      </c>
      <c r="AG423" s="50">
        <f t="shared" si="1055"/>
        <v>0</v>
      </c>
      <c r="AH423" s="50">
        <f t="shared" si="1056"/>
        <v>64166.5625</v>
      </c>
      <c r="AI423" s="50">
        <f t="shared" si="1057"/>
        <v>0</v>
      </c>
      <c r="AJ423" s="50">
        <f t="shared" si="1058"/>
        <v>0</v>
      </c>
      <c r="AK423" s="50">
        <f t="shared" si="1059"/>
        <v>0</v>
      </c>
      <c r="AL423" s="50">
        <f t="shared" si="1060"/>
        <v>83228.041400000002</v>
      </c>
      <c r="AM423" s="50">
        <f t="shared" si="1061"/>
        <v>64166.5625</v>
      </c>
      <c r="AN423" s="50">
        <f t="shared" si="1062"/>
        <v>0</v>
      </c>
      <c r="AO423" s="15">
        <f t="shared" si="1063"/>
        <v>54044.27046</v>
      </c>
      <c r="AP423" s="51">
        <f t="shared" si="1064"/>
        <v>83228.041400000002</v>
      </c>
      <c r="AQ423" s="51">
        <f t="shared" si="1065"/>
        <v>0</v>
      </c>
      <c r="AR423" s="51">
        <f t="shared" si="1066"/>
        <v>0</v>
      </c>
      <c r="AS423" s="51">
        <f t="shared" si="1067"/>
        <v>0</v>
      </c>
      <c r="AT423" s="51">
        <f t="shared" si="1068"/>
        <v>0</v>
      </c>
      <c r="AU423" s="51">
        <f t="shared" si="1044"/>
        <v>83228.041400000002</v>
      </c>
      <c r="AV423" s="51">
        <f t="shared" si="1045"/>
        <v>-83228.041400000002</v>
      </c>
      <c r="AW423" s="51"/>
      <c r="AX423" s="51"/>
      <c r="AY423" s="51"/>
      <c r="AZ423" s="51"/>
      <c r="BA423" s="52">
        <f t="shared" si="1049"/>
        <v>100</v>
      </c>
      <c r="BB423" s="25"/>
    </row>
    <row r="424" ht="31.5">
      <c r="B424" s="47" t="s">
        <v>346</v>
      </c>
      <c r="C424" s="47" t="s">
        <v>193</v>
      </c>
      <c r="D424" s="47" t="s">
        <v>46</v>
      </c>
      <c r="E424" s="48" t="str">
        <f t="shared" si="1041"/>
        <v>0701</v>
      </c>
      <c r="F424" s="17" t="s">
        <v>354</v>
      </c>
      <c r="G424" s="47" t="s">
        <v>154</v>
      </c>
      <c r="H424" s="49" t="s">
        <v>155</v>
      </c>
      <c r="I424" s="19"/>
      <c r="J424" s="19"/>
      <c r="K424" s="19"/>
      <c r="L424" s="19"/>
      <c r="M424" s="19"/>
      <c r="N424" s="19"/>
      <c r="O424" s="19">
        <v>0</v>
      </c>
      <c r="P424" s="19">
        <v>0</v>
      </c>
      <c r="Q424" s="19">
        <v>0</v>
      </c>
      <c r="R424" s="19">
        <v>0</v>
      </c>
      <c r="S424" s="19"/>
      <c r="T424" s="19">
        <f t="shared" si="913"/>
        <v>0</v>
      </c>
      <c r="U424" s="19"/>
      <c r="V424" s="19"/>
      <c r="W424" s="19"/>
      <c r="X424" s="19"/>
      <c r="Y424" s="19"/>
      <c r="Z424" s="19"/>
      <c r="AA424" s="19"/>
      <c r="AB424" s="19"/>
      <c r="AC424" s="19"/>
      <c r="AD424" s="19"/>
      <c r="AE424" s="19"/>
      <c r="AF424" s="50">
        <v>83228.041400000002</v>
      </c>
      <c r="AG424" s="50"/>
      <c r="AH424" s="50">
        <v>64166.5625</v>
      </c>
      <c r="AI424" s="50"/>
      <c r="AJ424" s="50">
        <v>0</v>
      </c>
      <c r="AK424" s="50">
        <v>0</v>
      </c>
      <c r="AL424" s="50">
        <v>83228.041400000002</v>
      </c>
      <c r="AM424" s="50">
        <v>64166.5625</v>
      </c>
      <c r="AN424" s="50">
        <v>0</v>
      </c>
      <c r="AO424" s="51">
        <v>54044.27046</v>
      </c>
      <c r="AP424" s="51">
        <v>83228.041400000002</v>
      </c>
      <c r="AQ424" s="51">
        <v>0</v>
      </c>
      <c r="AR424" s="51">
        <v>0</v>
      </c>
      <c r="AS424" s="51">
        <v>0</v>
      </c>
      <c r="AT424" s="51">
        <v>0</v>
      </c>
      <c r="AU424" s="51">
        <f t="shared" si="1044"/>
        <v>83228.041400000002</v>
      </c>
      <c r="AV424" s="51">
        <f t="shared" si="1045"/>
        <v>-83228.041400000002</v>
      </c>
      <c r="AW424" s="51"/>
      <c r="AX424" s="51"/>
      <c r="AY424" s="51"/>
      <c r="AZ424" s="51"/>
      <c r="BA424" s="52">
        <f t="shared" si="1049"/>
        <v>100</v>
      </c>
      <c r="BB424" s="25"/>
    </row>
    <row r="425">
      <c r="B425" s="47" t="s">
        <v>346</v>
      </c>
      <c r="C425" s="47" t="s">
        <v>193</v>
      </c>
      <c r="D425" s="47" t="s">
        <v>46</v>
      </c>
      <c r="E425" s="48" t="str">
        <f t="shared" si="1041"/>
        <v>0701</v>
      </c>
      <c r="F425" s="47" t="s">
        <v>356</v>
      </c>
      <c r="G425" s="47"/>
      <c r="H425" s="49" t="s">
        <v>53</v>
      </c>
      <c r="I425" s="19">
        <f>I426+I433+I440</f>
        <v>8368300.2000000002</v>
      </c>
      <c r="J425" s="19">
        <f>J426+J433+J440</f>
        <v>8094277.5</v>
      </c>
      <c r="K425" s="19">
        <f>K426+K433+K440</f>
        <v>8203658</v>
      </c>
      <c r="L425" s="19">
        <f>L426+L433+L440</f>
        <v>0</v>
      </c>
      <c r="M425" s="19">
        <f>M426+M433+M440</f>
        <v>0</v>
      </c>
      <c r="N425" s="19">
        <f>N426+N433+N440</f>
        <v>0</v>
      </c>
      <c r="O425" s="19">
        <f>O426+O433+O440</f>
        <v>-157951.06899999999</v>
      </c>
      <c r="P425" s="19">
        <f>P426+P433+P440</f>
        <v>3993.5999999999999</v>
      </c>
      <c r="Q425" s="19">
        <f>Q426+Q433+Q440</f>
        <v>-44495.839999999997</v>
      </c>
      <c r="R425" s="19">
        <f>R426+R433+R440</f>
        <v>0</v>
      </c>
      <c r="S425" s="19">
        <f>S426+S433+S440</f>
        <v>234279.628</v>
      </c>
      <c r="T425" s="19">
        <f t="shared" si="913"/>
        <v>8404126.5189999994</v>
      </c>
      <c r="U425" s="19">
        <f t="shared" si="1042"/>
        <v>8094277.5</v>
      </c>
      <c r="V425" s="19">
        <f t="shared" si="1043"/>
        <v>8203658</v>
      </c>
      <c r="W425" s="19">
        <f>W426+W433+W440</f>
        <v>0</v>
      </c>
      <c r="X425" s="19">
        <f>X426+X433+X440</f>
        <v>0</v>
      </c>
      <c r="Y425" s="19">
        <f>Y426+Y433+Y440</f>
        <v>69107.092000000004</v>
      </c>
      <c r="Z425" s="19">
        <f>Z426+Z433+Z440</f>
        <v>165172.53599999999</v>
      </c>
      <c r="AA425" s="19">
        <f>AA426+AA433+AA440</f>
        <v>0</v>
      </c>
      <c r="AB425" s="19">
        <f>AB426+AB433+AB440</f>
        <v>-63190.881999999998</v>
      </c>
      <c r="AC425" s="19">
        <f>AC426+AC433+AC440</f>
        <v>0</v>
      </c>
      <c r="AD425" s="19">
        <f>AD426+AD433+AD440</f>
        <v>-0.035999999999999997</v>
      </c>
      <c r="AE425" s="19">
        <f>AE426+AE433+AE440</f>
        <v>0</v>
      </c>
      <c r="AF425" s="50">
        <f>AF426+AF433+AF440</f>
        <v>8766347.8662000019</v>
      </c>
      <c r="AG425" s="50">
        <f>AG426+AG433+AG440</f>
        <v>0</v>
      </c>
      <c r="AH425" s="50">
        <f>AH426+AH433+AH440</f>
        <v>6736006.9474000009</v>
      </c>
      <c r="AI425" s="50">
        <f>AI426+AI433+AI440</f>
        <v>0</v>
      </c>
      <c r="AJ425" s="50">
        <f>AJ426+AJ433+AJ440</f>
        <v>0</v>
      </c>
      <c r="AK425" s="50">
        <f>AK426+AK433+AK440</f>
        <v>0</v>
      </c>
      <c r="AL425" s="50">
        <f>AL426+AL433+AL440</f>
        <v>8571097.0424099993</v>
      </c>
      <c r="AM425" s="50">
        <f>AM426+AM433+AM440</f>
        <v>6582492.0249699997</v>
      </c>
      <c r="AN425" s="50">
        <f>AN426+AN433+AN440</f>
        <v>0</v>
      </c>
      <c r="AO425" s="15">
        <f>AO426+AO433+AO440</f>
        <v>5944734.1370099997</v>
      </c>
      <c r="AP425" s="51">
        <f>AP426+AP433+AP440</f>
        <v>8707838.8284800015</v>
      </c>
      <c r="AQ425" s="51">
        <f>AQ426+AQ433+AQ440</f>
        <v>-157951.06899999999</v>
      </c>
      <c r="AR425" s="51">
        <f>AR426+AR433+AR440</f>
        <v>0</v>
      </c>
      <c r="AS425" s="51">
        <f>AS426+AS433+AS440</f>
        <v>0</v>
      </c>
      <c r="AT425" s="51">
        <f>AT426+AT433+AT440</f>
        <v>0</v>
      </c>
      <c r="AU425" s="51">
        <f t="shared" si="1044"/>
        <v>8549887.7594800014</v>
      </c>
      <c r="AV425" s="51">
        <f t="shared" si="1045"/>
        <v>-145761.24048000202</v>
      </c>
      <c r="AW425" s="51">
        <f t="shared" si="1046"/>
        <v>8638406.1469999999</v>
      </c>
      <c r="AX425" s="51">
        <f t="shared" si="1047"/>
        <v>8031086.6179999998</v>
      </c>
      <c r="AY425" s="51">
        <f t="shared" si="1048"/>
        <v>8203657.9639999997</v>
      </c>
      <c r="AZ425" s="51">
        <f>AZ426+AZ433+AZ440</f>
        <v>0</v>
      </c>
      <c r="BA425" s="52">
        <f t="shared" si="1049"/>
        <v>97.77272329629055</v>
      </c>
      <c r="BB425" s="25"/>
    </row>
    <row r="426" ht="47.25">
      <c r="B426" s="47" t="s">
        <v>346</v>
      </c>
      <c r="C426" s="47" t="s">
        <v>193</v>
      </c>
      <c r="D426" s="47" t="s">
        <v>46</v>
      </c>
      <c r="E426" s="48" t="str">
        <f t="shared" si="1041"/>
        <v>0701</v>
      </c>
      <c r="F426" s="47" t="s">
        <v>357</v>
      </c>
      <c r="G426" s="47"/>
      <c r="H426" s="49" t="s">
        <v>358</v>
      </c>
      <c r="I426" s="19">
        <f>I427+I431+I429</f>
        <v>7536411</v>
      </c>
      <c r="J426" s="19">
        <f>J427+J431+J429</f>
        <v>7567748.5999999996</v>
      </c>
      <c r="K426" s="19">
        <f>K427+K431+K429</f>
        <v>7494190.7000000002</v>
      </c>
      <c r="L426" s="19">
        <f>L427+L431+L429</f>
        <v>0</v>
      </c>
      <c r="M426" s="19">
        <f>M427+M431+M429</f>
        <v>0</v>
      </c>
      <c r="N426" s="19">
        <f>N427+N431+N429</f>
        <v>0</v>
      </c>
      <c r="O426" s="19">
        <f>O427+O431+O429</f>
        <v>-11059.248</v>
      </c>
      <c r="P426" s="19">
        <f>P427+P431+P429</f>
        <v>0</v>
      </c>
      <c r="Q426" s="19">
        <f>Q427+Q431+Q429</f>
        <v>0</v>
      </c>
      <c r="R426" s="19">
        <f>R427+R431+R429</f>
        <v>0</v>
      </c>
      <c r="S426" s="19">
        <f>S427+S431+S429</f>
        <v>0</v>
      </c>
      <c r="T426" s="19">
        <f t="shared" si="913"/>
        <v>7525351.7520000003</v>
      </c>
      <c r="U426" s="19">
        <f t="shared" si="1042"/>
        <v>7567748.5999999996</v>
      </c>
      <c r="V426" s="19">
        <f t="shared" si="1043"/>
        <v>7494190.7000000002</v>
      </c>
      <c r="W426" s="19">
        <f>W427+W431+W429</f>
        <v>0</v>
      </c>
      <c r="X426" s="19">
        <f>X427+X431+X429</f>
        <v>0</v>
      </c>
      <c r="Y426" s="19">
        <f>Y427+Y431+Y429</f>
        <v>0</v>
      </c>
      <c r="Z426" s="19">
        <f>Z427+Z431+Z429</f>
        <v>0</v>
      </c>
      <c r="AA426" s="19">
        <f>AA427+AA431+AA429</f>
        <v>0</v>
      </c>
      <c r="AB426" s="19">
        <f>AB427+AB431+AB429</f>
        <v>0</v>
      </c>
      <c r="AC426" s="19">
        <f>AC427+AC431+AC429</f>
        <v>0</v>
      </c>
      <c r="AD426" s="19">
        <f>AD427+AD431+AD429</f>
        <v>0</v>
      </c>
      <c r="AE426" s="19">
        <f>AE427+AE431+AE429</f>
        <v>0</v>
      </c>
      <c r="AF426" s="50">
        <f>AF427+AF431+AF429</f>
        <v>7909294.4925900009</v>
      </c>
      <c r="AG426" s="50">
        <f>AG427+AG431+AG429</f>
        <v>0</v>
      </c>
      <c r="AH426" s="50">
        <f>AH427+AH431+AH429</f>
        <v>6518436.0616500005</v>
      </c>
      <c r="AI426" s="50">
        <f>AI427+AI431+AI429</f>
        <v>0</v>
      </c>
      <c r="AJ426" s="50">
        <f>AJ427+AJ431+AJ429</f>
        <v>0</v>
      </c>
      <c r="AK426" s="50">
        <f>AK427+AK431+AK429</f>
        <v>0</v>
      </c>
      <c r="AL426" s="50">
        <f>AL427+AL431+AL429</f>
        <v>7747699.9536099993</v>
      </c>
      <c r="AM426" s="50">
        <f>AM427+AM431+AM429</f>
        <v>6365811.0528699998</v>
      </c>
      <c r="AN426" s="50">
        <f>AN427+AN431+AN429</f>
        <v>0</v>
      </c>
      <c r="AO426" s="51">
        <f>AO427+AO431+AO429</f>
        <v>5494638.4128299998</v>
      </c>
      <c r="AP426" s="51">
        <f>AP427+AP431+AP429</f>
        <v>7769717.9838700006</v>
      </c>
      <c r="AQ426" s="51">
        <f>AQ427+AQ431+AQ429</f>
        <v>-11059.248</v>
      </c>
      <c r="AR426" s="51">
        <f>AR427+AR431+AR429</f>
        <v>0</v>
      </c>
      <c r="AS426" s="51">
        <f>AS427+AS431+AS429</f>
        <v>0</v>
      </c>
      <c r="AT426" s="51">
        <f>AT427+AT431+AT429</f>
        <v>0</v>
      </c>
      <c r="AU426" s="51">
        <f t="shared" si="1044"/>
        <v>7758658.7358700009</v>
      </c>
      <c r="AV426" s="51">
        <f t="shared" si="1045"/>
        <v>-233306.98387000058</v>
      </c>
      <c r="AW426" s="51">
        <f t="shared" si="1046"/>
        <v>7525351.7520000003</v>
      </c>
      <c r="AX426" s="51">
        <f t="shared" si="1047"/>
        <v>7567748.5999999996</v>
      </c>
      <c r="AY426" s="51">
        <f t="shared" si="1048"/>
        <v>7494190.7000000002</v>
      </c>
      <c r="AZ426" s="51">
        <f>AZ427+AZ431+AZ429</f>
        <v>0</v>
      </c>
      <c r="BA426" s="52">
        <f t="shared" si="1049"/>
        <v>97.956903246789011</v>
      </c>
      <c r="BB426" s="25"/>
    </row>
    <row r="427" ht="47.25">
      <c r="B427" s="47" t="s">
        <v>346</v>
      </c>
      <c r="C427" s="47" t="s">
        <v>193</v>
      </c>
      <c r="D427" s="47" t="s">
        <v>46</v>
      </c>
      <c r="E427" s="48" t="str">
        <f t="shared" si="1041"/>
        <v>0701</v>
      </c>
      <c r="F427" s="47" t="s">
        <v>359</v>
      </c>
      <c r="G427" s="47"/>
      <c r="H427" s="49" t="s">
        <v>75</v>
      </c>
      <c r="I427" s="19">
        <f>I428</f>
        <v>1402869.3999999999</v>
      </c>
      <c r="J427" s="19">
        <f>J428</f>
        <v>1395811.2</v>
      </c>
      <c r="K427" s="19">
        <f>K428</f>
        <v>1395811.2</v>
      </c>
      <c r="L427" s="19">
        <f>L428</f>
        <v>0</v>
      </c>
      <c r="M427" s="19">
        <f>M428</f>
        <v>0</v>
      </c>
      <c r="N427" s="19">
        <f>N428</f>
        <v>0</v>
      </c>
      <c r="O427" s="19">
        <f>O428</f>
        <v>-11059.248</v>
      </c>
      <c r="P427" s="19">
        <f>P428</f>
        <v>0</v>
      </c>
      <c r="Q427" s="19">
        <f>Q428</f>
        <v>0</v>
      </c>
      <c r="R427" s="19">
        <f>R428</f>
        <v>0</v>
      </c>
      <c r="S427" s="19">
        <f>S428</f>
        <v>0</v>
      </c>
      <c r="T427" s="19">
        <f t="shared" si="913"/>
        <v>1391810.152</v>
      </c>
      <c r="U427" s="19">
        <f t="shared" si="1042"/>
        <v>1395811.2</v>
      </c>
      <c r="V427" s="19">
        <f t="shared" si="1043"/>
        <v>1395811.2</v>
      </c>
      <c r="W427" s="19">
        <f>W428</f>
        <v>0</v>
      </c>
      <c r="X427" s="19">
        <f>X428</f>
        <v>0</v>
      </c>
      <c r="Y427" s="19">
        <f>Y428</f>
        <v>0</v>
      </c>
      <c r="Z427" s="19">
        <f>Z428</f>
        <v>0</v>
      </c>
      <c r="AA427" s="19">
        <f>AA428</f>
        <v>0</v>
      </c>
      <c r="AB427" s="19">
        <f>AB428</f>
        <v>0</v>
      </c>
      <c r="AC427" s="19">
        <f>AC428</f>
        <v>0</v>
      </c>
      <c r="AD427" s="19">
        <f>AD428</f>
        <v>0</v>
      </c>
      <c r="AE427" s="19">
        <f>AE428</f>
        <v>0</v>
      </c>
      <c r="AF427" s="50">
        <f>AF428</f>
        <v>1390617.83094</v>
      </c>
      <c r="AG427" s="50">
        <f>AG428</f>
        <v>0</v>
      </c>
      <c r="AH427" s="50">
        <f>AH428</f>
        <v>0</v>
      </c>
      <c r="AI427" s="50">
        <f>AI428</f>
        <v>0</v>
      </c>
      <c r="AJ427" s="50">
        <f>AJ428</f>
        <v>0</v>
      </c>
      <c r="AK427" s="50">
        <f>AK428</f>
        <v>0</v>
      </c>
      <c r="AL427" s="50">
        <f>AL428</f>
        <v>1381648.3007400001</v>
      </c>
      <c r="AM427" s="50">
        <f>AM428</f>
        <v>0</v>
      </c>
      <c r="AN427" s="50">
        <f>AN428</f>
        <v>0</v>
      </c>
      <c r="AO427" s="15">
        <f>AO428</f>
        <v>1029522.09165</v>
      </c>
      <c r="AP427" s="51">
        <f>AP428</f>
        <v>1401677.0789399999</v>
      </c>
      <c r="AQ427" s="51">
        <f>AQ428</f>
        <v>-11059.248</v>
      </c>
      <c r="AR427" s="51">
        <f>AR428</f>
        <v>0</v>
      </c>
      <c r="AS427" s="51">
        <f>AS428</f>
        <v>0</v>
      </c>
      <c r="AT427" s="51">
        <f>AT428</f>
        <v>0</v>
      </c>
      <c r="AU427" s="51">
        <f t="shared" si="1044"/>
        <v>1390617.83094</v>
      </c>
      <c r="AV427" s="51">
        <f t="shared" si="1045"/>
        <v>1192.3210599999875</v>
      </c>
      <c r="AW427" s="51">
        <f t="shared" si="1046"/>
        <v>1391810.152</v>
      </c>
      <c r="AX427" s="51">
        <f t="shared" si="1047"/>
        <v>1395811.2</v>
      </c>
      <c r="AY427" s="51">
        <f t="shared" si="1048"/>
        <v>1395811.2</v>
      </c>
      <c r="AZ427" s="51">
        <f>AZ428</f>
        <v>0</v>
      </c>
      <c r="BA427" s="52">
        <f t="shared" si="1049"/>
        <v>99.354996750333839</v>
      </c>
      <c r="BB427" s="25"/>
    </row>
    <row r="428" ht="31.5">
      <c r="B428" s="47" t="s">
        <v>346</v>
      </c>
      <c r="C428" s="47" t="s">
        <v>193</v>
      </c>
      <c r="D428" s="47" t="s">
        <v>46</v>
      </c>
      <c r="E428" s="48" t="str">
        <f t="shared" si="1041"/>
        <v>0701</v>
      </c>
      <c r="F428" s="47" t="s">
        <v>359</v>
      </c>
      <c r="G428" s="47" t="s">
        <v>154</v>
      </c>
      <c r="H428" s="49" t="s">
        <v>155</v>
      </c>
      <c r="I428" s="19">
        <v>1402869.3999999999</v>
      </c>
      <c r="J428" s="19">
        <f>1400210.7-4399.5</f>
        <v>1395811.2</v>
      </c>
      <c r="K428" s="19">
        <f>1400210.7-4399.5</f>
        <v>1395811.2</v>
      </c>
      <c r="L428" s="19"/>
      <c r="M428" s="19"/>
      <c r="N428" s="19"/>
      <c r="O428" s="19">
        <v>-11059.248</v>
      </c>
      <c r="P428" s="19">
        <v>0</v>
      </c>
      <c r="Q428" s="19">
        <v>0</v>
      </c>
      <c r="R428" s="19">
        <v>0</v>
      </c>
      <c r="S428" s="19"/>
      <c r="T428" s="19">
        <f t="shared" si="913"/>
        <v>1391810.152</v>
      </c>
      <c r="U428" s="19">
        <f t="shared" si="1042"/>
        <v>1395811.2</v>
      </c>
      <c r="V428" s="19">
        <f t="shared" si="1043"/>
        <v>1395811.2</v>
      </c>
      <c r="W428" s="19"/>
      <c r="X428" s="19"/>
      <c r="Y428" s="19"/>
      <c r="Z428" s="19"/>
      <c r="AA428" s="19"/>
      <c r="AB428" s="19"/>
      <c r="AC428" s="19"/>
      <c r="AD428" s="19"/>
      <c r="AE428" s="19"/>
      <c r="AF428" s="50">
        <v>1390617.83094</v>
      </c>
      <c r="AG428" s="50"/>
      <c r="AH428" s="50">
        <v>0</v>
      </c>
      <c r="AI428" s="50">
        <v>0</v>
      </c>
      <c r="AJ428" s="50">
        <v>0</v>
      </c>
      <c r="AK428" s="50">
        <v>0</v>
      </c>
      <c r="AL428" s="50">
        <v>1381648.3007400001</v>
      </c>
      <c r="AM428" s="50">
        <v>0</v>
      </c>
      <c r="AN428" s="50">
        <v>0</v>
      </c>
      <c r="AO428" s="51">
        <v>1029522.09165</v>
      </c>
      <c r="AP428" s="51">
        <v>1401677.0789399999</v>
      </c>
      <c r="AQ428" s="51">
        <v>-11059.248</v>
      </c>
      <c r="AR428" s="51">
        <v>0</v>
      </c>
      <c r="AS428" s="51">
        <v>0</v>
      </c>
      <c r="AT428" s="51">
        <v>0</v>
      </c>
      <c r="AU428" s="51">
        <f t="shared" si="1044"/>
        <v>1390617.83094</v>
      </c>
      <c r="AV428" s="51">
        <f t="shared" si="1045"/>
        <v>1192.3210599999875</v>
      </c>
      <c r="AW428" s="51">
        <f t="shared" si="1046"/>
        <v>1391810.152</v>
      </c>
      <c r="AX428" s="51">
        <f t="shared" si="1047"/>
        <v>1395811.2</v>
      </c>
      <c r="AY428" s="51">
        <f t="shared" si="1048"/>
        <v>1395811.2</v>
      </c>
      <c r="AZ428" s="51"/>
      <c r="BA428" s="52">
        <f t="shared" si="1049"/>
        <v>99.354996750333839</v>
      </c>
      <c r="BB428" s="53"/>
    </row>
    <row r="429" ht="31.5">
      <c r="B429" s="47" t="s">
        <v>346</v>
      </c>
      <c r="C429" s="47" t="s">
        <v>193</v>
      </c>
      <c r="D429" s="47" t="s">
        <v>46</v>
      </c>
      <c r="E429" s="48" t="str">
        <f t="shared" si="1041"/>
        <v>0701</v>
      </c>
      <c r="F429" s="47" t="s">
        <v>360</v>
      </c>
      <c r="G429" s="47"/>
      <c r="H429" s="49" t="s">
        <v>361</v>
      </c>
      <c r="I429" s="19">
        <f>I430</f>
        <v>6131246.7999999998</v>
      </c>
      <c r="J429" s="19">
        <f>J430</f>
        <v>6169642.5999999996</v>
      </c>
      <c r="K429" s="19">
        <f>K430</f>
        <v>6096084.7000000002</v>
      </c>
      <c r="L429" s="19">
        <f>L430</f>
        <v>0</v>
      </c>
      <c r="M429" s="19">
        <f>M430</f>
        <v>0</v>
      </c>
      <c r="N429" s="19">
        <f>N430</f>
        <v>0</v>
      </c>
      <c r="O429" s="19">
        <f>O430</f>
        <v>0</v>
      </c>
      <c r="P429" s="19">
        <f>P430</f>
        <v>0</v>
      </c>
      <c r="Q429" s="19">
        <f>Q430</f>
        <v>0</v>
      </c>
      <c r="R429" s="19">
        <f>R430</f>
        <v>0</v>
      </c>
      <c r="S429" s="19">
        <f>S430</f>
        <v>0</v>
      </c>
      <c r="T429" s="19">
        <f t="shared" si="913"/>
        <v>6131246.7999999998</v>
      </c>
      <c r="U429" s="19">
        <f t="shared" si="1042"/>
        <v>6169642.5999999996</v>
      </c>
      <c r="V429" s="19">
        <f t="shared" si="1043"/>
        <v>6096084.7000000002</v>
      </c>
      <c r="W429" s="19">
        <f>W430</f>
        <v>0</v>
      </c>
      <c r="X429" s="19">
        <f>X430</f>
        <v>0</v>
      </c>
      <c r="Y429" s="19">
        <f>Y430</f>
        <v>0</v>
      </c>
      <c r="Z429" s="19">
        <f>Z430</f>
        <v>0</v>
      </c>
      <c r="AA429" s="19">
        <f>AA430</f>
        <v>0</v>
      </c>
      <c r="AB429" s="19">
        <f>AB430</f>
        <v>0</v>
      </c>
      <c r="AC429" s="19">
        <f>AC430</f>
        <v>0</v>
      </c>
      <c r="AD429" s="19">
        <f>AD430</f>
        <v>0</v>
      </c>
      <c r="AE429" s="19">
        <f>AE430</f>
        <v>0</v>
      </c>
      <c r="AF429" s="50">
        <f>AF430</f>
        <v>6516381.8616500003</v>
      </c>
      <c r="AG429" s="50">
        <f>AG430</f>
        <v>0</v>
      </c>
      <c r="AH429" s="50">
        <f>AH430</f>
        <v>6516381.8616500003</v>
      </c>
      <c r="AI429" s="50">
        <f>AI430</f>
        <v>0</v>
      </c>
      <c r="AJ429" s="50">
        <f>AJ430</f>
        <v>0</v>
      </c>
      <c r="AK429" s="50">
        <f>AK430</f>
        <v>0</v>
      </c>
      <c r="AL429" s="50">
        <f>AL430</f>
        <v>6363756.9202199997</v>
      </c>
      <c r="AM429" s="50">
        <f>AM430</f>
        <v>6363756.9202199997</v>
      </c>
      <c r="AN429" s="50">
        <f>AN430</f>
        <v>0</v>
      </c>
      <c r="AO429" s="15">
        <f>AO430</f>
        <v>4463557.2711800002</v>
      </c>
      <c r="AP429" s="51">
        <f>AP430</f>
        <v>6365746.1049300004</v>
      </c>
      <c r="AQ429" s="51">
        <f>AQ430</f>
        <v>0</v>
      </c>
      <c r="AR429" s="51">
        <f>AR430</f>
        <v>0</v>
      </c>
      <c r="AS429" s="51">
        <f>AS430</f>
        <v>0</v>
      </c>
      <c r="AT429" s="51">
        <f>AT430</f>
        <v>0</v>
      </c>
      <c r="AU429" s="51">
        <f t="shared" si="1044"/>
        <v>6365746.1049300004</v>
      </c>
      <c r="AV429" s="51">
        <f t="shared" si="1045"/>
        <v>-234499.30493000057</v>
      </c>
      <c r="AW429" s="51">
        <f t="shared" si="1046"/>
        <v>6131246.7999999998</v>
      </c>
      <c r="AX429" s="51">
        <f t="shared" si="1047"/>
        <v>6169642.5999999996</v>
      </c>
      <c r="AY429" s="51">
        <f t="shared" si="1048"/>
        <v>6096084.7000000002</v>
      </c>
      <c r="AZ429" s="51">
        <f>AZ430</f>
        <v>0</v>
      </c>
      <c r="BA429" s="52">
        <f t="shared" si="1049"/>
        <v>97.657826924965462</v>
      </c>
      <c r="BB429" s="25"/>
    </row>
    <row r="430" ht="31.5">
      <c r="B430" s="47" t="s">
        <v>346</v>
      </c>
      <c r="C430" s="47" t="s">
        <v>193</v>
      </c>
      <c r="D430" s="47" t="s">
        <v>46</v>
      </c>
      <c r="E430" s="48" t="str">
        <f t="shared" si="1041"/>
        <v>0701</v>
      </c>
      <c r="F430" s="47" t="s">
        <v>360</v>
      </c>
      <c r="G430" s="47" t="s">
        <v>154</v>
      </c>
      <c r="H430" s="49" t="s">
        <v>155</v>
      </c>
      <c r="I430" s="19">
        <v>6131246.7999999998</v>
      </c>
      <c r="J430" s="19">
        <v>6169642.5999999996</v>
      </c>
      <c r="K430" s="19">
        <v>6096084.7000000002</v>
      </c>
      <c r="L430" s="19"/>
      <c r="M430" s="19"/>
      <c r="N430" s="19"/>
      <c r="O430" s="19">
        <v>0</v>
      </c>
      <c r="P430" s="19">
        <v>0</v>
      </c>
      <c r="Q430" s="19">
        <v>0</v>
      </c>
      <c r="R430" s="19">
        <v>0</v>
      </c>
      <c r="S430" s="19"/>
      <c r="T430" s="19">
        <f t="shared" si="913"/>
        <v>6131246.7999999998</v>
      </c>
      <c r="U430" s="19">
        <f t="shared" si="1042"/>
        <v>6169642.5999999996</v>
      </c>
      <c r="V430" s="19">
        <f t="shared" si="1043"/>
        <v>6096084.7000000002</v>
      </c>
      <c r="W430" s="19"/>
      <c r="X430" s="19"/>
      <c r="Y430" s="19"/>
      <c r="Z430" s="19"/>
      <c r="AA430" s="19"/>
      <c r="AB430" s="19"/>
      <c r="AC430" s="19"/>
      <c r="AD430" s="19"/>
      <c r="AE430" s="19"/>
      <c r="AF430" s="50">
        <v>6516381.8616500003</v>
      </c>
      <c r="AG430" s="50"/>
      <c r="AH430" s="50">
        <f>AF430</f>
        <v>6516381.8616500003</v>
      </c>
      <c r="AI430" s="50">
        <f>AG430</f>
        <v>0</v>
      </c>
      <c r="AJ430" s="50">
        <v>0</v>
      </c>
      <c r="AK430" s="50">
        <v>0</v>
      </c>
      <c r="AL430" s="50">
        <v>6363756.9202199997</v>
      </c>
      <c r="AM430" s="50">
        <f>AL430</f>
        <v>6363756.9202199997</v>
      </c>
      <c r="AN430" s="50">
        <v>0</v>
      </c>
      <c r="AO430" s="51">
        <v>4463557.2711800002</v>
      </c>
      <c r="AP430" s="51">
        <v>6365746.1049300004</v>
      </c>
      <c r="AQ430" s="51">
        <v>0</v>
      </c>
      <c r="AR430" s="51">
        <v>0</v>
      </c>
      <c r="AS430" s="51">
        <v>0</v>
      </c>
      <c r="AT430" s="51">
        <v>0</v>
      </c>
      <c r="AU430" s="51">
        <f t="shared" si="1044"/>
        <v>6365746.1049300004</v>
      </c>
      <c r="AV430" s="51">
        <f t="shared" si="1045"/>
        <v>-234499.30493000057</v>
      </c>
      <c r="AW430" s="51">
        <f t="shared" si="1046"/>
        <v>6131246.7999999998</v>
      </c>
      <c r="AX430" s="51">
        <f t="shared" si="1047"/>
        <v>6169642.5999999996</v>
      </c>
      <c r="AY430" s="51">
        <f t="shared" si="1048"/>
        <v>6096084.7000000002</v>
      </c>
      <c r="AZ430" s="51"/>
      <c r="BA430" s="52">
        <f t="shared" si="1049"/>
        <v>97.657826924965462</v>
      </c>
      <c r="BB430" s="53"/>
    </row>
    <row r="431" ht="189">
      <c r="B431" s="47" t="s">
        <v>346</v>
      </c>
      <c r="C431" s="47" t="s">
        <v>193</v>
      </c>
      <c r="D431" s="47" t="s">
        <v>46</v>
      </c>
      <c r="E431" s="48" t="str">
        <f t="shared" si="1041"/>
        <v>0701</v>
      </c>
      <c r="F431" s="47" t="s">
        <v>362</v>
      </c>
      <c r="G431" s="47"/>
      <c r="H431" s="49" t="s">
        <v>363</v>
      </c>
      <c r="I431" s="19">
        <f>I432</f>
        <v>2294.7999999999997</v>
      </c>
      <c r="J431" s="19">
        <f>J432</f>
        <v>2294.7999999999997</v>
      </c>
      <c r="K431" s="19">
        <f>K432</f>
        <v>2294.7999999999997</v>
      </c>
      <c r="L431" s="19">
        <f>L432</f>
        <v>0</v>
      </c>
      <c r="M431" s="19">
        <f>M432</f>
        <v>0</v>
      </c>
      <c r="N431" s="19">
        <f>N432</f>
        <v>0</v>
      </c>
      <c r="O431" s="19">
        <f>O432</f>
        <v>0</v>
      </c>
      <c r="P431" s="19">
        <f>P432</f>
        <v>0</v>
      </c>
      <c r="Q431" s="19">
        <f>Q432</f>
        <v>0</v>
      </c>
      <c r="R431" s="19">
        <f>R432</f>
        <v>0</v>
      </c>
      <c r="S431" s="19">
        <f>S432</f>
        <v>0</v>
      </c>
      <c r="T431" s="19">
        <f t="shared" si="913"/>
        <v>2294.7999999999997</v>
      </c>
      <c r="U431" s="19">
        <f t="shared" si="1042"/>
        <v>2294.7999999999997</v>
      </c>
      <c r="V431" s="19">
        <f t="shared" si="1043"/>
        <v>2294.7999999999997</v>
      </c>
      <c r="W431" s="19">
        <f>W432</f>
        <v>0</v>
      </c>
      <c r="X431" s="19">
        <f>X432</f>
        <v>0</v>
      </c>
      <c r="Y431" s="19">
        <f>Y432</f>
        <v>0</v>
      </c>
      <c r="Z431" s="19">
        <f>Z432</f>
        <v>0</v>
      </c>
      <c r="AA431" s="19">
        <f>AA432</f>
        <v>0</v>
      </c>
      <c r="AB431" s="19">
        <f>AB432</f>
        <v>0</v>
      </c>
      <c r="AC431" s="19">
        <f>AC432</f>
        <v>0</v>
      </c>
      <c r="AD431" s="19">
        <f>AD432</f>
        <v>0</v>
      </c>
      <c r="AE431" s="19">
        <f>AE432</f>
        <v>0</v>
      </c>
      <c r="AF431" s="50">
        <f>AF432</f>
        <v>2294.8000000000002</v>
      </c>
      <c r="AG431" s="50">
        <f>AG432</f>
        <v>0</v>
      </c>
      <c r="AH431" s="50">
        <f>AH432</f>
        <v>2054.1999999999998</v>
      </c>
      <c r="AI431" s="50">
        <f>AI432</f>
        <v>0</v>
      </c>
      <c r="AJ431" s="50">
        <f>AJ432</f>
        <v>0</v>
      </c>
      <c r="AK431" s="50">
        <f>AK432</f>
        <v>0</v>
      </c>
      <c r="AL431" s="50">
        <f>AL432</f>
        <v>2294.7326499999999</v>
      </c>
      <c r="AM431" s="50">
        <f>AM432</f>
        <v>2054.13265</v>
      </c>
      <c r="AN431" s="50">
        <f>AN432</f>
        <v>0</v>
      </c>
      <c r="AO431" s="15">
        <f>AO432</f>
        <v>1559.05</v>
      </c>
      <c r="AP431" s="51">
        <f>AP432</f>
        <v>2294.8000000000002</v>
      </c>
      <c r="AQ431" s="51">
        <f>AQ432</f>
        <v>0</v>
      </c>
      <c r="AR431" s="51">
        <f>AR432</f>
        <v>0</v>
      </c>
      <c r="AS431" s="51">
        <f>AS432</f>
        <v>0</v>
      </c>
      <c r="AT431" s="51">
        <f>AT432</f>
        <v>0</v>
      </c>
      <c r="AU431" s="51">
        <f t="shared" si="1044"/>
        <v>2294.8000000000002</v>
      </c>
      <c r="AV431" s="51">
        <f t="shared" si="1045"/>
        <v>-4.5474735088646412e-13</v>
      </c>
      <c r="AW431" s="51">
        <f t="shared" si="1046"/>
        <v>2294.7999999999997</v>
      </c>
      <c r="AX431" s="51">
        <f t="shared" si="1047"/>
        <v>2294.7999999999997</v>
      </c>
      <c r="AY431" s="51">
        <f t="shared" si="1048"/>
        <v>2294.7999999999997</v>
      </c>
      <c r="AZ431" s="51">
        <f>AZ432</f>
        <v>0</v>
      </c>
      <c r="BA431" s="52">
        <f t="shared" si="1049"/>
        <v>99.997065103712728</v>
      </c>
      <c r="BB431" s="25"/>
    </row>
    <row r="432" ht="31.5">
      <c r="B432" s="47" t="s">
        <v>346</v>
      </c>
      <c r="C432" s="47" t="s">
        <v>193</v>
      </c>
      <c r="D432" s="47" t="s">
        <v>46</v>
      </c>
      <c r="E432" s="48" t="str">
        <f t="shared" si="1041"/>
        <v>0701</v>
      </c>
      <c r="F432" s="47" t="s">
        <v>362</v>
      </c>
      <c r="G432" s="47" t="s">
        <v>154</v>
      </c>
      <c r="H432" s="49" t="s">
        <v>155</v>
      </c>
      <c r="I432" s="19">
        <f>240.6+2054.2</f>
        <v>2294.7999999999997</v>
      </c>
      <c r="J432" s="19">
        <f>240.6+2054.2</f>
        <v>2294.7999999999997</v>
      </c>
      <c r="K432" s="19">
        <f>240.6+2054.2</f>
        <v>2294.7999999999997</v>
      </c>
      <c r="L432" s="19"/>
      <c r="M432" s="19"/>
      <c r="N432" s="19"/>
      <c r="O432" s="19">
        <v>0</v>
      </c>
      <c r="P432" s="19">
        <v>0</v>
      </c>
      <c r="Q432" s="19">
        <v>0</v>
      </c>
      <c r="R432" s="19">
        <v>0</v>
      </c>
      <c r="S432" s="19"/>
      <c r="T432" s="19">
        <f t="shared" si="913"/>
        <v>2294.7999999999997</v>
      </c>
      <c r="U432" s="19">
        <f t="shared" si="1042"/>
        <v>2294.7999999999997</v>
      </c>
      <c r="V432" s="19">
        <f t="shared" si="1043"/>
        <v>2294.7999999999997</v>
      </c>
      <c r="W432" s="19"/>
      <c r="X432" s="19"/>
      <c r="Y432" s="19"/>
      <c r="Z432" s="19"/>
      <c r="AA432" s="19"/>
      <c r="AB432" s="19"/>
      <c r="AC432" s="19"/>
      <c r="AD432" s="19"/>
      <c r="AE432" s="19"/>
      <c r="AF432" s="50">
        <v>2294.8000000000002</v>
      </c>
      <c r="AG432" s="50"/>
      <c r="AH432" s="50">
        <v>2054.1999999999998</v>
      </c>
      <c r="AI432" s="50"/>
      <c r="AJ432" s="50">
        <v>0</v>
      </c>
      <c r="AK432" s="50">
        <v>0</v>
      </c>
      <c r="AL432" s="50">
        <v>2294.7326499999999</v>
      </c>
      <c r="AM432" s="50">
        <v>2054.13265</v>
      </c>
      <c r="AN432" s="50">
        <v>0</v>
      </c>
      <c r="AO432" s="51">
        <v>1559.05</v>
      </c>
      <c r="AP432" s="51">
        <v>2294.8000000000002</v>
      </c>
      <c r="AQ432" s="51">
        <v>0</v>
      </c>
      <c r="AR432" s="51">
        <v>0</v>
      </c>
      <c r="AS432" s="51">
        <v>0</v>
      </c>
      <c r="AT432" s="51">
        <v>0</v>
      </c>
      <c r="AU432" s="51">
        <f t="shared" si="1044"/>
        <v>2294.8000000000002</v>
      </c>
      <c r="AV432" s="51">
        <f t="shared" si="1045"/>
        <v>-4.5474735088646412e-13</v>
      </c>
      <c r="AW432" s="51">
        <f t="shared" si="1046"/>
        <v>2294.7999999999997</v>
      </c>
      <c r="AX432" s="51">
        <f t="shared" si="1047"/>
        <v>2294.7999999999997</v>
      </c>
      <c r="AY432" s="51">
        <f t="shared" si="1048"/>
        <v>2294.7999999999997</v>
      </c>
      <c r="AZ432" s="51"/>
      <c r="BA432" s="52">
        <f t="shared" si="1049"/>
        <v>99.997065103712728</v>
      </c>
      <c r="BB432" s="53"/>
    </row>
    <row r="433" ht="47.25">
      <c r="B433" s="47" t="s">
        <v>346</v>
      </c>
      <c r="C433" s="47" t="s">
        <v>193</v>
      </c>
      <c r="D433" s="47" t="s">
        <v>46</v>
      </c>
      <c r="E433" s="48" t="str">
        <f t="shared" si="1041"/>
        <v>0701</v>
      </c>
      <c r="F433" s="47" t="s">
        <v>364</v>
      </c>
      <c r="G433" s="47"/>
      <c r="H433" s="49" t="s">
        <v>365</v>
      </c>
      <c r="I433" s="19">
        <f>I437+I434</f>
        <v>248526.19999999998</v>
      </c>
      <c r="J433" s="19">
        <f>J437+J434</f>
        <v>252667.49999999997</v>
      </c>
      <c r="K433" s="19">
        <f>K437+K434</f>
        <v>252667.49999999997</v>
      </c>
      <c r="L433" s="19">
        <f>L437+L434</f>
        <v>0</v>
      </c>
      <c r="M433" s="19">
        <f>M437+M434</f>
        <v>0</v>
      </c>
      <c r="N433" s="19">
        <f>N437+N434</f>
        <v>0</v>
      </c>
      <c r="O433" s="19">
        <f>O437+O434</f>
        <v>-517.40499999999997</v>
      </c>
      <c r="P433" s="19">
        <f>P437+P434</f>
        <v>0</v>
      </c>
      <c r="Q433" s="19">
        <f>Q437+Q434</f>
        <v>0</v>
      </c>
      <c r="R433" s="19">
        <f>R437+R434</f>
        <v>0</v>
      </c>
      <c r="S433" s="19">
        <f>S437+S434</f>
        <v>0</v>
      </c>
      <c r="T433" s="19">
        <f t="shared" si="913"/>
        <v>248008.79499999998</v>
      </c>
      <c r="U433" s="19">
        <f t="shared" si="1042"/>
        <v>252667.49999999997</v>
      </c>
      <c r="V433" s="19">
        <f t="shared" si="1043"/>
        <v>252667.49999999997</v>
      </c>
      <c r="W433" s="19">
        <f>W437+W434</f>
        <v>0</v>
      </c>
      <c r="X433" s="19">
        <f>X437+X434</f>
        <v>0</v>
      </c>
      <c r="Y433" s="19">
        <f>Y437+Y434</f>
        <v>0</v>
      </c>
      <c r="Z433" s="19">
        <f>Z437+Z434</f>
        <v>0</v>
      </c>
      <c r="AA433" s="19">
        <f>AA437+AA434</f>
        <v>0</v>
      </c>
      <c r="AB433" s="19">
        <f>AB437+AB434</f>
        <v>0</v>
      </c>
      <c r="AC433" s="19">
        <f>AC437+AC434</f>
        <v>0</v>
      </c>
      <c r="AD433" s="19">
        <f>AD437+AD434</f>
        <v>0</v>
      </c>
      <c r="AE433" s="19">
        <f>AE437+AE434</f>
        <v>0</v>
      </c>
      <c r="AF433" s="50">
        <f>AF437+AF434</f>
        <v>245598.88075000001</v>
      </c>
      <c r="AG433" s="50">
        <f>AG437+AG434</f>
        <v>0</v>
      </c>
      <c r="AH433" s="50">
        <f>AH437+AH434</f>
        <v>211970.88575000002</v>
      </c>
      <c r="AI433" s="50">
        <f>AI437+AI434</f>
        <v>0</v>
      </c>
      <c r="AJ433" s="50">
        <f>AJ437+AJ434</f>
        <v>0</v>
      </c>
      <c r="AK433" s="50">
        <f>AK437+AK434</f>
        <v>0</v>
      </c>
      <c r="AL433" s="50">
        <f>AL437+AL434</f>
        <v>244583.87642000002</v>
      </c>
      <c r="AM433" s="50">
        <f>AM437+AM434</f>
        <v>211080.97210000001</v>
      </c>
      <c r="AN433" s="50">
        <f>AN437+AN434</f>
        <v>0</v>
      </c>
      <c r="AO433" s="15">
        <f>AO437+AO434</f>
        <v>175007.81054999999</v>
      </c>
      <c r="AP433" s="51">
        <f>AP437+AP434</f>
        <v>248526.19999999998</v>
      </c>
      <c r="AQ433" s="51">
        <f>AQ437+AQ434</f>
        <v>-517.40499999999997</v>
      </c>
      <c r="AR433" s="51">
        <f>AR437+AR434</f>
        <v>0</v>
      </c>
      <c r="AS433" s="51">
        <f>AS437+AS434</f>
        <v>0</v>
      </c>
      <c r="AT433" s="51">
        <f>AT437+AT434</f>
        <v>0</v>
      </c>
      <c r="AU433" s="51">
        <f t="shared" si="1044"/>
        <v>248008.79499999998</v>
      </c>
      <c r="AV433" s="51">
        <f t="shared" si="1045"/>
        <v>0</v>
      </c>
      <c r="AW433" s="51">
        <f t="shared" si="1046"/>
        <v>248008.79499999998</v>
      </c>
      <c r="AX433" s="51">
        <f t="shared" si="1047"/>
        <v>252667.49999999997</v>
      </c>
      <c r="AY433" s="51">
        <f t="shared" si="1048"/>
        <v>252667.49999999997</v>
      </c>
      <c r="AZ433" s="51">
        <f>AZ437+AZ434</f>
        <v>0</v>
      </c>
      <c r="BA433" s="52">
        <f t="shared" si="1049"/>
        <v>99.58672273794555</v>
      </c>
      <c r="BB433" s="25"/>
    </row>
    <row r="434" ht="31.5">
      <c r="B434" s="47" t="s">
        <v>346</v>
      </c>
      <c r="C434" s="47" t="s">
        <v>193</v>
      </c>
      <c r="D434" s="47" t="s">
        <v>46</v>
      </c>
      <c r="E434" s="48" t="str">
        <f t="shared" si="1041"/>
        <v>0701</v>
      </c>
      <c r="F434" s="47" t="s">
        <v>366</v>
      </c>
      <c r="G434" s="47"/>
      <c r="H434" s="49" t="s">
        <v>361</v>
      </c>
      <c r="I434" s="19">
        <f>I435+I436</f>
        <v>214380.79999999999</v>
      </c>
      <c r="J434" s="19">
        <f>J435+J436</f>
        <v>218522.09999999998</v>
      </c>
      <c r="K434" s="19">
        <f>K435+K436</f>
        <v>218522.09999999998</v>
      </c>
      <c r="L434" s="19">
        <f>L435+L436</f>
        <v>0</v>
      </c>
      <c r="M434" s="19">
        <f>M435+M436</f>
        <v>0</v>
      </c>
      <c r="N434" s="19">
        <f>N435+N436</f>
        <v>0</v>
      </c>
      <c r="O434" s="19">
        <f>O435+O436</f>
        <v>0</v>
      </c>
      <c r="P434" s="19">
        <f>P435+P436</f>
        <v>0</v>
      </c>
      <c r="Q434" s="19">
        <f>Q435+Q436</f>
        <v>0</v>
      </c>
      <c r="R434" s="19">
        <f>R435+R436</f>
        <v>0</v>
      </c>
      <c r="S434" s="19">
        <f>S435+S436</f>
        <v>0</v>
      </c>
      <c r="T434" s="19">
        <f t="shared" si="913"/>
        <v>214380.79999999999</v>
      </c>
      <c r="U434" s="19">
        <f t="shared" si="1042"/>
        <v>218522.09999999998</v>
      </c>
      <c r="V434" s="19">
        <f t="shared" si="1043"/>
        <v>218522.09999999998</v>
      </c>
      <c r="W434" s="19">
        <f>W435+W436</f>
        <v>0</v>
      </c>
      <c r="X434" s="19">
        <f>X435+X436</f>
        <v>0</v>
      </c>
      <c r="Y434" s="19">
        <f>Y435+Y436</f>
        <v>0</v>
      </c>
      <c r="Z434" s="19">
        <f>Z435+Z436</f>
        <v>0</v>
      </c>
      <c r="AA434" s="19">
        <f>AA435+AA436</f>
        <v>0</v>
      </c>
      <c r="AB434" s="19">
        <f>AB435+AB436</f>
        <v>0</v>
      </c>
      <c r="AC434" s="19">
        <f>AC435+AC436</f>
        <v>0</v>
      </c>
      <c r="AD434" s="19">
        <f>AD435+AD436</f>
        <v>0</v>
      </c>
      <c r="AE434" s="19">
        <f>AE435+AE436</f>
        <v>0</v>
      </c>
      <c r="AF434" s="50">
        <f>AF435+AF436</f>
        <v>211970.88575000002</v>
      </c>
      <c r="AG434" s="50">
        <f>AG435+AG436</f>
        <v>0</v>
      </c>
      <c r="AH434" s="50">
        <f>AH435+AH436</f>
        <v>211970.88575000002</v>
      </c>
      <c r="AI434" s="50">
        <f>AI435+AI436</f>
        <v>0</v>
      </c>
      <c r="AJ434" s="50">
        <f>AJ435+AJ436</f>
        <v>0</v>
      </c>
      <c r="AK434" s="50">
        <f>AK435+AK436</f>
        <v>0</v>
      </c>
      <c r="AL434" s="50">
        <f>AL435+AL436</f>
        <v>211080.97210000001</v>
      </c>
      <c r="AM434" s="50">
        <f>AM435+AM436</f>
        <v>211080.97210000001</v>
      </c>
      <c r="AN434" s="50">
        <f>AN435+AN436</f>
        <v>0</v>
      </c>
      <c r="AO434" s="51">
        <f>AO435+AO436</f>
        <v>150458.63555000001</v>
      </c>
      <c r="AP434" s="51">
        <f>AP435+AP436</f>
        <v>214380.79999999999</v>
      </c>
      <c r="AQ434" s="51">
        <f>AQ435+AQ436</f>
        <v>0</v>
      </c>
      <c r="AR434" s="51">
        <f>AR435+AR436</f>
        <v>0</v>
      </c>
      <c r="AS434" s="51">
        <f>AS435+AS436</f>
        <v>0</v>
      </c>
      <c r="AT434" s="51">
        <f>AT435+AT436</f>
        <v>0</v>
      </c>
      <c r="AU434" s="51">
        <f t="shared" si="1044"/>
        <v>214380.79999999999</v>
      </c>
      <c r="AV434" s="51">
        <f t="shared" si="1045"/>
        <v>0</v>
      </c>
      <c r="AW434" s="51">
        <f t="shared" si="1046"/>
        <v>214380.79999999999</v>
      </c>
      <c r="AX434" s="51">
        <f t="shared" si="1047"/>
        <v>218522.09999999998</v>
      </c>
      <c r="AY434" s="51">
        <f t="shared" si="1048"/>
        <v>218522.09999999998</v>
      </c>
      <c r="AZ434" s="51">
        <f>AZ435+AZ436</f>
        <v>0</v>
      </c>
      <c r="BA434" s="52">
        <f t="shared" si="1049"/>
        <v>99.580171754790143</v>
      </c>
      <c r="BB434" s="25"/>
    </row>
    <row r="435" ht="31.5">
      <c r="B435" s="47" t="s">
        <v>346</v>
      </c>
      <c r="C435" s="47" t="s">
        <v>193</v>
      </c>
      <c r="D435" s="47" t="s">
        <v>46</v>
      </c>
      <c r="E435" s="48" t="str">
        <f t="shared" si="1041"/>
        <v>0701</v>
      </c>
      <c r="F435" s="47" t="s">
        <v>366</v>
      </c>
      <c r="G435" s="47" t="s">
        <v>154</v>
      </c>
      <c r="H435" s="49" t="s">
        <v>155</v>
      </c>
      <c r="I435" s="19">
        <v>99106</v>
      </c>
      <c r="J435" s="19">
        <v>101020.2</v>
      </c>
      <c r="K435" s="19">
        <v>101020.2</v>
      </c>
      <c r="L435" s="19"/>
      <c r="M435" s="19"/>
      <c r="N435" s="19"/>
      <c r="O435" s="19">
        <v>0</v>
      </c>
      <c r="P435" s="19">
        <v>0</v>
      </c>
      <c r="Q435" s="19">
        <v>0</v>
      </c>
      <c r="R435" s="19">
        <v>0</v>
      </c>
      <c r="S435" s="19"/>
      <c r="T435" s="19">
        <f t="shared" si="913"/>
        <v>99106</v>
      </c>
      <c r="U435" s="19">
        <f t="shared" si="1042"/>
        <v>101020.2</v>
      </c>
      <c r="V435" s="19">
        <f t="shared" si="1043"/>
        <v>101020.2</v>
      </c>
      <c r="W435" s="19"/>
      <c r="X435" s="19"/>
      <c r="Y435" s="19"/>
      <c r="Z435" s="19"/>
      <c r="AA435" s="19"/>
      <c r="AB435" s="19"/>
      <c r="AC435" s="19"/>
      <c r="AD435" s="19"/>
      <c r="AE435" s="19"/>
      <c r="AF435" s="50">
        <v>104118.99629</v>
      </c>
      <c r="AG435" s="50"/>
      <c r="AH435" s="50">
        <f t="shared" ref="AH435:AH436" si="1069">AF435</f>
        <v>104118.99629</v>
      </c>
      <c r="AI435" s="50">
        <f t="shared" ref="AI435:AI436" si="1070">AG435</f>
        <v>0</v>
      </c>
      <c r="AJ435" s="50">
        <v>0</v>
      </c>
      <c r="AK435" s="50">
        <v>0</v>
      </c>
      <c r="AL435" s="50">
        <v>103372.18195</v>
      </c>
      <c r="AM435" s="50">
        <v>103372.18195</v>
      </c>
      <c r="AN435" s="50">
        <v>0</v>
      </c>
      <c r="AO435" s="15">
        <v>73501.368040000001</v>
      </c>
      <c r="AP435" s="51">
        <v>100718.99629</v>
      </c>
      <c r="AQ435" s="51">
        <v>0</v>
      </c>
      <c r="AR435" s="51">
        <v>0</v>
      </c>
      <c r="AS435" s="51">
        <v>0</v>
      </c>
      <c r="AT435" s="51">
        <v>0</v>
      </c>
      <c r="AU435" s="51">
        <f t="shared" si="1044"/>
        <v>100718.99629</v>
      </c>
      <c r="AV435" s="51">
        <f t="shared" si="1045"/>
        <v>-1612.9962899999955</v>
      </c>
      <c r="AW435" s="51">
        <f t="shared" si="1046"/>
        <v>99106</v>
      </c>
      <c r="AX435" s="51">
        <f t="shared" si="1047"/>
        <v>101020.2</v>
      </c>
      <c r="AY435" s="51">
        <f t="shared" si="1048"/>
        <v>101020.2</v>
      </c>
      <c r="AZ435" s="51"/>
      <c r="BA435" s="52">
        <f t="shared" si="1049"/>
        <v>99.282729985294978</v>
      </c>
      <c r="BB435" s="53"/>
    </row>
    <row r="436">
      <c r="B436" s="47" t="s">
        <v>346</v>
      </c>
      <c r="C436" s="47" t="s">
        <v>193</v>
      </c>
      <c r="D436" s="47" t="s">
        <v>46</v>
      </c>
      <c r="E436" s="48" t="str">
        <f t="shared" si="1041"/>
        <v>0701</v>
      </c>
      <c r="F436" s="47" t="s">
        <v>366</v>
      </c>
      <c r="G436" s="47" t="s">
        <v>60</v>
      </c>
      <c r="H436" s="49" t="s">
        <v>61</v>
      </c>
      <c r="I436" s="19">
        <v>115274.8</v>
      </c>
      <c r="J436" s="19">
        <v>117501.89999999999</v>
      </c>
      <c r="K436" s="19">
        <v>117501.89999999999</v>
      </c>
      <c r="L436" s="19"/>
      <c r="M436" s="19"/>
      <c r="N436" s="19"/>
      <c r="O436" s="19">
        <v>0</v>
      </c>
      <c r="P436" s="19">
        <v>0</v>
      </c>
      <c r="Q436" s="19">
        <v>0</v>
      </c>
      <c r="R436" s="19">
        <v>0</v>
      </c>
      <c r="S436" s="19"/>
      <c r="T436" s="19">
        <f t="shared" si="913"/>
        <v>115274.8</v>
      </c>
      <c r="U436" s="19">
        <f t="shared" si="1042"/>
        <v>117501.89999999999</v>
      </c>
      <c r="V436" s="19">
        <f t="shared" si="1043"/>
        <v>117501.89999999999</v>
      </c>
      <c r="W436" s="19"/>
      <c r="X436" s="19"/>
      <c r="Y436" s="19"/>
      <c r="Z436" s="19"/>
      <c r="AA436" s="19"/>
      <c r="AB436" s="19"/>
      <c r="AC436" s="19"/>
      <c r="AD436" s="19"/>
      <c r="AE436" s="19"/>
      <c r="AF436" s="50">
        <v>107851.88946000001</v>
      </c>
      <c r="AG436" s="50"/>
      <c r="AH436" s="50">
        <f t="shared" si="1069"/>
        <v>107851.88946000001</v>
      </c>
      <c r="AI436" s="50">
        <f t="shared" si="1070"/>
        <v>0</v>
      </c>
      <c r="AJ436" s="50">
        <v>0</v>
      </c>
      <c r="AK436" s="50">
        <v>0</v>
      </c>
      <c r="AL436" s="50">
        <v>107708.79015</v>
      </c>
      <c r="AM436" s="50">
        <v>107708.79015</v>
      </c>
      <c r="AN436" s="50">
        <v>0</v>
      </c>
      <c r="AO436" s="51">
        <v>76957.267510000005</v>
      </c>
      <c r="AP436" s="51">
        <v>113661.80370999999</v>
      </c>
      <c r="AQ436" s="51">
        <v>0</v>
      </c>
      <c r="AR436" s="51">
        <v>0</v>
      </c>
      <c r="AS436" s="51">
        <v>0</v>
      </c>
      <c r="AT436" s="51">
        <v>0</v>
      </c>
      <c r="AU436" s="51">
        <f t="shared" si="1044"/>
        <v>113661.80370999999</v>
      </c>
      <c r="AV436" s="51">
        <f t="shared" si="1045"/>
        <v>1612.99629000001</v>
      </c>
      <c r="AW436" s="51">
        <f t="shared" si="1046"/>
        <v>115274.8</v>
      </c>
      <c r="AX436" s="51">
        <f t="shared" si="1047"/>
        <v>117501.89999999999</v>
      </c>
      <c r="AY436" s="51">
        <f t="shared" si="1048"/>
        <v>117501.89999999999</v>
      </c>
      <c r="AZ436" s="51"/>
      <c r="BA436" s="52">
        <f t="shared" si="1049"/>
        <v>99.867318680538204</v>
      </c>
      <c r="BB436" s="53"/>
    </row>
    <row r="437" ht="63">
      <c r="B437" s="47" t="s">
        <v>346</v>
      </c>
      <c r="C437" s="47" t="s">
        <v>193</v>
      </c>
      <c r="D437" s="47" t="s">
        <v>46</v>
      </c>
      <c r="E437" s="48" t="str">
        <f t="shared" si="1041"/>
        <v>0701</v>
      </c>
      <c r="F437" s="47" t="s">
        <v>367</v>
      </c>
      <c r="G437" s="47"/>
      <c r="H437" s="49" t="s">
        <v>368</v>
      </c>
      <c r="I437" s="19">
        <f>I438+I439</f>
        <v>34145.400000000001</v>
      </c>
      <c r="J437" s="19">
        <f>J438+J439</f>
        <v>34145.400000000001</v>
      </c>
      <c r="K437" s="19">
        <f>K438+K439</f>
        <v>34145.400000000001</v>
      </c>
      <c r="L437" s="19">
        <f>L438+L439</f>
        <v>0</v>
      </c>
      <c r="M437" s="19">
        <f>M438+M439</f>
        <v>0</v>
      </c>
      <c r="N437" s="19">
        <f>N438+N439</f>
        <v>0</v>
      </c>
      <c r="O437" s="19">
        <f>O438+O439</f>
        <v>-517.40499999999997</v>
      </c>
      <c r="P437" s="19">
        <f>P438+P439</f>
        <v>0</v>
      </c>
      <c r="Q437" s="19">
        <f>Q438+Q439</f>
        <v>0</v>
      </c>
      <c r="R437" s="19">
        <f>R438+R439</f>
        <v>0</v>
      </c>
      <c r="S437" s="19">
        <f>S438+S439</f>
        <v>0</v>
      </c>
      <c r="T437" s="19">
        <f t="shared" si="913"/>
        <v>33627.995000000003</v>
      </c>
      <c r="U437" s="19">
        <f t="shared" si="1042"/>
        <v>34145.400000000001</v>
      </c>
      <c r="V437" s="19">
        <f t="shared" si="1043"/>
        <v>34145.400000000001</v>
      </c>
      <c r="W437" s="19">
        <f>W438+W439</f>
        <v>0</v>
      </c>
      <c r="X437" s="19">
        <f>X438+X439</f>
        <v>0</v>
      </c>
      <c r="Y437" s="19">
        <f>Y438+Y439</f>
        <v>0</v>
      </c>
      <c r="Z437" s="19">
        <f>Z438+Z439</f>
        <v>0</v>
      </c>
      <c r="AA437" s="19">
        <f>AA438+AA439</f>
        <v>0</v>
      </c>
      <c r="AB437" s="19">
        <f>AB438+AB439</f>
        <v>0</v>
      </c>
      <c r="AC437" s="19">
        <f>AC438+AC439</f>
        <v>0</v>
      </c>
      <c r="AD437" s="19">
        <f>AD438+AD439</f>
        <v>0</v>
      </c>
      <c r="AE437" s="19">
        <f>AE438+AE439</f>
        <v>0</v>
      </c>
      <c r="AF437" s="50">
        <f>AF438+AF439</f>
        <v>33627.995000000003</v>
      </c>
      <c r="AG437" s="50">
        <f>AG438+AG439</f>
        <v>0</v>
      </c>
      <c r="AH437" s="50">
        <f>AH438+AH439</f>
        <v>0</v>
      </c>
      <c r="AI437" s="50">
        <f>AI438+AI439</f>
        <v>0</v>
      </c>
      <c r="AJ437" s="50">
        <f>AJ438+AJ439</f>
        <v>0</v>
      </c>
      <c r="AK437" s="50">
        <f>AK438+AK439</f>
        <v>0</v>
      </c>
      <c r="AL437" s="50">
        <f>AL438+AL439</f>
        <v>33502.904320000001</v>
      </c>
      <c r="AM437" s="50">
        <f>AM438+AM439</f>
        <v>0</v>
      </c>
      <c r="AN437" s="50">
        <f>AN438+AN439</f>
        <v>0</v>
      </c>
      <c r="AO437" s="15">
        <f>AO438+AO439</f>
        <v>24549.174999999999</v>
      </c>
      <c r="AP437" s="51">
        <f>AP438+AP439</f>
        <v>34145.399999999994</v>
      </c>
      <c r="AQ437" s="51">
        <f>AQ438+AQ439</f>
        <v>-517.40499999999997</v>
      </c>
      <c r="AR437" s="51">
        <f>AR438+AR439</f>
        <v>0</v>
      </c>
      <c r="AS437" s="51">
        <f>AS438+AS439</f>
        <v>0</v>
      </c>
      <c r="AT437" s="51">
        <f>AT438+AT439</f>
        <v>0</v>
      </c>
      <c r="AU437" s="51">
        <f t="shared" si="1044"/>
        <v>33627.994999999995</v>
      </c>
      <c r="AV437" s="51">
        <f t="shared" si="1045"/>
        <v>7.2759576141834259e-12</v>
      </c>
      <c r="AW437" s="51">
        <f t="shared" si="1046"/>
        <v>33627.995000000003</v>
      </c>
      <c r="AX437" s="51">
        <f t="shared" si="1047"/>
        <v>34145.400000000001</v>
      </c>
      <c r="AY437" s="51">
        <f t="shared" si="1048"/>
        <v>34145.400000000001</v>
      </c>
      <c r="AZ437" s="51">
        <f>AZ438+AZ439</f>
        <v>0</v>
      </c>
      <c r="BA437" s="52">
        <f t="shared" si="1049"/>
        <v>99.628016240635219</v>
      </c>
      <c r="BB437" s="25"/>
    </row>
    <row r="438" ht="31.5">
      <c r="B438" s="47" t="s">
        <v>346</v>
      </c>
      <c r="C438" s="47" t="s">
        <v>193</v>
      </c>
      <c r="D438" s="47" t="s">
        <v>46</v>
      </c>
      <c r="E438" s="48" t="str">
        <f t="shared" si="1041"/>
        <v>0701</v>
      </c>
      <c r="F438" s="47" t="s">
        <v>367</v>
      </c>
      <c r="G438" s="47" t="s">
        <v>154</v>
      </c>
      <c r="H438" s="49" t="s">
        <v>155</v>
      </c>
      <c r="I438" s="19">
        <v>18012.400000000001</v>
      </c>
      <c r="J438" s="19">
        <v>18012.400000000001</v>
      </c>
      <c r="K438" s="19">
        <v>18012.400000000001</v>
      </c>
      <c r="L438" s="19"/>
      <c r="M438" s="19"/>
      <c r="N438" s="19"/>
      <c r="O438" s="19">
        <v>0</v>
      </c>
      <c r="P438" s="19">
        <v>0</v>
      </c>
      <c r="Q438" s="19">
        <v>0</v>
      </c>
      <c r="R438" s="19">
        <v>0</v>
      </c>
      <c r="S438" s="19"/>
      <c r="T438" s="19">
        <f t="shared" si="913"/>
        <v>18012.400000000001</v>
      </c>
      <c r="U438" s="19">
        <f t="shared" si="1042"/>
        <v>18012.400000000001</v>
      </c>
      <c r="V438" s="19">
        <f t="shared" si="1043"/>
        <v>18012.400000000001</v>
      </c>
      <c r="W438" s="19"/>
      <c r="X438" s="19"/>
      <c r="Y438" s="19"/>
      <c r="Z438" s="19"/>
      <c r="AA438" s="19"/>
      <c r="AB438" s="19"/>
      <c r="AC438" s="19"/>
      <c r="AD438" s="19"/>
      <c r="AE438" s="19"/>
      <c r="AF438" s="50">
        <v>17757.388330000002</v>
      </c>
      <c r="AG438" s="50"/>
      <c r="AH438" s="50">
        <v>0</v>
      </c>
      <c r="AI438" s="50">
        <v>0</v>
      </c>
      <c r="AJ438" s="50">
        <v>0</v>
      </c>
      <c r="AK438" s="50">
        <v>0</v>
      </c>
      <c r="AL438" s="50">
        <v>17689.83567</v>
      </c>
      <c r="AM438" s="50">
        <v>0</v>
      </c>
      <c r="AN438" s="50">
        <v>0</v>
      </c>
      <c r="AO438" s="51">
        <v>13061.644689999999</v>
      </c>
      <c r="AP438" s="51">
        <v>17292.000769999999</v>
      </c>
      <c r="AQ438" s="51">
        <v>0</v>
      </c>
      <c r="AR438" s="51">
        <v>0</v>
      </c>
      <c r="AS438" s="51">
        <v>0</v>
      </c>
      <c r="AT438" s="51">
        <v>0</v>
      </c>
      <c r="AU438" s="51">
        <f t="shared" si="1044"/>
        <v>17292.000769999999</v>
      </c>
      <c r="AV438" s="51">
        <f t="shared" si="1045"/>
        <v>720.39923000000272</v>
      </c>
      <c r="AW438" s="51">
        <f t="shared" si="1046"/>
        <v>18012.400000000001</v>
      </c>
      <c r="AX438" s="51">
        <f t="shared" si="1047"/>
        <v>18012.400000000001</v>
      </c>
      <c r="AY438" s="51">
        <f t="shared" si="1048"/>
        <v>18012.400000000001</v>
      </c>
      <c r="AZ438" s="51"/>
      <c r="BA438" s="52">
        <f t="shared" si="1049"/>
        <v>99.619579981331626</v>
      </c>
      <c r="BB438" s="53"/>
    </row>
    <row r="439">
      <c r="B439" s="47" t="s">
        <v>346</v>
      </c>
      <c r="C439" s="47" t="s">
        <v>193</v>
      </c>
      <c r="D439" s="47" t="s">
        <v>46</v>
      </c>
      <c r="E439" s="48" t="str">
        <f t="shared" si="1041"/>
        <v>0701</v>
      </c>
      <c r="F439" s="47" t="s">
        <v>367</v>
      </c>
      <c r="G439" s="47" t="s">
        <v>60</v>
      </c>
      <c r="H439" s="49" t="s">
        <v>61</v>
      </c>
      <c r="I439" s="19">
        <v>16133</v>
      </c>
      <c r="J439" s="19">
        <v>16133</v>
      </c>
      <c r="K439" s="19">
        <v>16133</v>
      </c>
      <c r="L439" s="19"/>
      <c r="M439" s="19"/>
      <c r="N439" s="19"/>
      <c r="O439" s="19">
        <v>-517.40499999999997</v>
      </c>
      <c r="P439" s="19">
        <v>0</v>
      </c>
      <c r="Q439" s="19">
        <v>0</v>
      </c>
      <c r="R439" s="19">
        <v>0</v>
      </c>
      <c r="S439" s="19"/>
      <c r="T439" s="19">
        <f t="shared" si="913"/>
        <v>15615.594999999999</v>
      </c>
      <c r="U439" s="19">
        <f t="shared" si="1042"/>
        <v>16133</v>
      </c>
      <c r="V439" s="19">
        <f t="shared" si="1043"/>
        <v>16133</v>
      </c>
      <c r="W439" s="19"/>
      <c r="X439" s="19"/>
      <c r="Y439" s="19"/>
      <c r="Z439" s="19"/>
      <c r="AA439" s="19"/>
      <c r="AB439" s="19"/>
      <c r="AC439" s="19"/>
      <c r="AD439" s="19"/>
      <c r="AE439" s="19"/>
      <c r="AF439" s="50">
        <v>15870.606669999999</v>
      </c>
      <c r="AG439" s="50"/>
      <c r="AH439" s="50">
        <v>0</v>
      </c>
      <c r="AI439" s="50">
        <v>0</v>
      </c>
      <c r="AJ439" s="50">
        <v>0</v>
      </c>
      <c r="AK439" s="50">
        <v>0</v>
      </c>
      <c r="AL439" s="50">
        <v>15813.068649999999</v>
      </c>
      <c r="AM439" s="50">
        <v>0</v>
      </c>
      <c r="AN439" s="50">
        <v>0</v>
      </c>
      <c r="AO439" s="15">
        <v>11487.53031</v>
      </c>
      <c r="AP439" s="51">
        <v>16853.399229999999</v>
      </c>
      <c r="AQ439" s="51">
        <v>-517.40499999999997</v>
      </c>
      <c r="AR439" s="51">
        <v>0</v>
      </c>
      <c r="AS439" s="51">
        <v>0</v>
      </c>
      <c r="AT439" s="51">
        <v>0</v>
      </c>
      <c r="AU439" s="51">
        <f t="shared" si="1044"/>
        <v>16335.994229999998</v>
      </c>
      <c r="AV439" s="51">
        <f t="shared" si="1045"/>
        <v>-720.39922999999908</v>
      </c>
      <c r="AW439" s="51">
        <f t="shared" si="1046"/>
        <v>15615.594999999999</v>
      </c>
      <c r="AX439" s="51">
        <f t="shared" si="1047"/>
        <v>16133</v>
      </c>
      <c r="AY439" s="51">
        <f t="shared" si="1048"/>
        <v>16133</v>
      </c>
      <c r="AZ439" s="51"/>
      <c r="BA439" s="52">
        <f t="shared" si="1049"/>
        <v>99.6374554470639</v>
      </c>
      <c r="BB439" s="53"/>
    </row>
    <row r="440" ht="63">
      <c r="B440" s="47" t="s">
        <v>346</v>
      </c>
      <c r="C440" s="47" t="s">
        <v>193</v>
      </c>
      <c r="D440" s="47" t="s">
        <v>46</v>
      </c>
      <c r="E440" s="48" t="str">
        <f t="shared" si="1041"/>
        <v>0701</v>
      </c>
      <c r="F440" s="47" t="s">
        <v>369</v>
      </c>
      <c r="G440" s="47"/>
      <c r="H440" s="49" t="s">
        <v>370</v>
      </c>
      <c r="I440" s="19">
        <f>I443+I445+I447</f>
        <v>583363</v>
      </c>
      <c r="J440" s="19">
        <f>J443+J445+J447</f>
        <v>273861.39999999997</v>
      </c>
      <c r="K440" s="19">
        <f>K443+K445+K447</f>
        <v>456799.79999999999</v>
      </c>
      <c r="L440" s="19">
        <f>L443+L445+L447</f>
        <v>0</v>
      </c>
      <c r="M440" s="19">
        <f>M443+M445+M447</f>
        <v>0</v>
      </c>
      <c r="N440" s="19">
        <f>N443+N445+N447</f>
        <v>0</v>
      </c>
      <c r="O440" s="19">
        <f>O443+O445+O447+O441</f>
        <v>-146374.416</v>
      </c>
      <c r="P440" s="19">
        <f>P443+P445+P447+P441</f>
        <v>3993.5999999999999</v>
      </c>
      <c r="Q440" s="19">
        <f>Q443+Q445+Q447+Q441</f>
        <v>-44495.839999999997</v>
      </c>
      <c r="R440" s="19">
        <f>R443+R445+R447</f>
        <v>0</v>
      </c>
      <c r="S440" s="19">
        <f>S443+S445+S447</f>
        <v>234279.628</v>
      </c>
      <c r="T440" s="19">
        <f t="shared" si="913"/>
        <v>630765.97200000007</v>
      </c>
      <c r="U440" s="19">
        <f t="shared" si="1042"/>
        <v>273861.39999999997</v>
      </c>
      <c r="V440" s="19">
        <f t="shared" si="1043"/>
        <v>456799.79999999999</v>
      </c>
      <c r="W440" s="19">
        <f>W443+W445+W447</f>
        <v>0</v>
      </c>
      <c r="X440" s="19">
        <f>X443+X445+X447</f>
        <v>0</v>
      </c>
      <c r="Y440" s="19">
        <f>Y443+Y445+Y447</f>
        <v>69107.092000000004</v>
      </c>
      <c r="Z440" s="19">
        <f>Z443+Z445+Z447</f>
        <v>165172.53599999999</v>
      </c>
      <c r="AA440" s="19">
        <f>AA443+AA445+AA447</f>
        <v>0</v>
      </c>
      <c r="AB440" s="19">
        <f>AB443+AB445+AB447</f>
        <v>-63190.881999999998</v>
      </c>
      <c r="AC440" s="19">
        <f>AC443+AC445+AC447</f>
        <v>0</v>
      </c>
      <c r="AD440" s="19">
        <f>AD443+AD445+AD447</f>
        <v>-0.035999999999999997</v>
      </c>
      <c r="AE440" s="19">
        <f>AE443+AE445+AE447</f>
        <v>0</v>
      </c>
      <c r="AF440" s="50">
        <f>AF443+AF445+AF447+AF441</f>
        <v>611454.49286</v>
      </c>
      <c r="AG440" s="50">
        <f>AG443+AG445+AG447+AG441</f>
        <v>0</v>
      </c>
      <c r="AH440" s="50">
        <f>AH443+AH445+AH447+AH441</f>
        <v>5600</v>
      </c>
      <c r="AI440" s="50">
        <f>AI443+AI445+AI447+AI441</f>
        <v>0</v>
      </c>
      <c r="AJ440" s="50">
        <f>AJ443+AJ445+AJ447+AJ441</f>
        <v>0</v>
      </c>
      <c r="AK440" s="50">
        <f>AK443+AK445+AK447+AK441</f>
        <v>0</v>
      </c>
      <c r="AL440" s="50">
        <f>AL443+AL445+AL447+AL441</f>
        <v>578813.21238000004</v>
      </c>
      <c r="AM440" s="50">
        <f>AM443+AM445+AM447+AM441</f>
        <v>5600</v>
      </c>
      <c r="AN440" s="50">
        <f>AN443+AN445+AN447+AN441</f>
        <v>0</v>
      </c>
      <c r="AO440" s="51">
        <f>AO443+AO445+AO447+AO441</f>
        <v>275087.91363000002</v>
      </c>
      <c r="AP440" s="51">
        <f>AP443+AP445+AP447+AP441</f>
        <v>689594.64460999996</v>
      </c>
      <c r="AQ440" s="51">
        <f>AQ443+AQ445+AQ447+AQ441</f>
        <v>-146374.416</v>
      </c>
      <c r="AR440" s="51">
        <f>AR443+AR445+AR447+AR441</f>
        <v>0</v>
      </c>
      <c r="AS440" s="51">
        <f>AS443+AS445+AS447+AS441</f>
        <v>0</v>
      </c>
      <c r="AT440" s="51">
        <f>AT443+AT445+AT447+AT441</f>
        <v>0</v>
      </c>
      <c r="AU440" s="51">
        <f t="shared" si="1044"/>
        <v>543220.22860999999</v>
      </c>
      <c r="AV440" s="51">
        <f t="shared" si="1045"/>
        <v>87545.743390000076</v>
      </c>
      <c r="AW440" s="51">
        <f t="shared" si="1046"/>
        <v>865045.59999999998</v>
      </c>
      <c r="AX440" s="51">
        <f t="shared" si="1047"/>
        <v>210670.51799999998</v>
      </c>
      <c r="AY440" s="51">
        <f t="shared" si="1048"/>
        <v>456799.76399999997</v>
      </c>
      <c r="AZ440" s="51">
        <f>AZ443+AZ445+AZ447</f>
        <v>0</v>
      </c>
      <c r="BA440" s="52">
        <f t="shared" si="1049"/>
        <v>94.661699135233349</v>
      </c>
      <c r="BB440" s="25"/>
    </row>
    <row r="441" ht="47.25">
      <c r="B441" s="47" t="s">
        <v>346</v>
      </c>
      <c r="C441" s="47" t="s">
        <v>193</v>
      </c>
      <c r="D441" s="47" t="s">
        <v>46</v>
      </c>
      <c r="E441" s="48" t="str">
        <f t="shared" si="1041"/>
        <v>0701</v>
      </c>
      <c r="F441" s="47" t="s">
        <v>371</v>
      </c>
      <c r="G441" s="47"/>
      <c r="H441" s="49" t="s">
        <v>372</v>
      </c>
      <c r="I441" s="19"/>
      <c r="J441" s="19"/>
      <c r="K441" s="19"/>
      <c r="L441" s="19"/>
      <c r="M441" s="19"/>
      <c r="N441" s="19"/>
      <c r="O441" s="19">
        <f>O442</f>
        <v>0</v>
      </c>
      <c r="P441" s="19">
        <f>P442</f>
        <v>2756.0999999999999</v>
      </c>
      <c r="Q441" s="19">
        <f>Q442</f>
        <v>0</v>
      </c>
      <c r="R441" s="19"/>
      <c r="S441" s="19"/>
      <c r="T441" s="19">
        <f t="shared" si="913"/>
        <v>2756.0999999999999</v>
      </c>
      <c r="U441" s="19"/>
      <c r="V441" s="19"/>
      <c r="W441" s="19"/>
      <c r="X441" s="19"/>
      <c r="Y441" s="19"/>
      <c r="Z441" s="19"/>
      <c r="AA441" s="19"/>
      <c r="AB441" s="19"/>
      <c r="AC441" s="19"/>
      <c r="AD441" s="19"/>
      <c r="AE441" s="19"/>
      <c r="AF441" s="50">
        <f>AF442</f>
        <v>2756.0999999999999</v>
      </c>
      <c r="AG441" s="50">
        <f>AG442</f>
        <v>0</v>
      </c>
      <c r="AH441" s="50">
        <f>AH442</f>
        <v>0</v>
      </c>
      <c r="AI441" s="50">
        <f>AI442</f>
        <v>0</v>
      </c>
      <c r="AJ441" s="50">
        <f>AJ442</f>
        <v>0</v>
      </c>
      <c r="AK441" s="50">
        <f>AK442</f>
        <v>0</v>
      </c>
      <c r="AL441" s="50">
        <f>AL442</f>
        <v>2756.0999999999999</v>
      </c>
      <c r="AM441" s="50">
        <f>AM442</f>
        <v>0</v>
      </c>
      <c r="AN441" s="50">
        <f>AN442</f>
        <v>0</v>
      </c>
      <c r="AO441" s="15">
        <f>AO442</f>
        <v>0</v>
      </c>
      <c r="AP441" s="51">
        <f>AP442</f>
        <v>2756.0999999999999</v>
      </c>
      <c r="AQ441" s="51">
        <f>AQ442</f>
        <v>0</v>
      </c>
      <c r="AR441" s="51">
        <f>AR442</f>
        <v>0</v>
      </c>
      <c r="AS441" s="51">
        <f>AS442</f>
        <v>0</v>
      </c>
      <c r="AT441" s="51">
        <f>AT442</f>
        <v>0</v>
      </c>
      <c r="AU441" s="51">
        <f t="shared" si="1044"/>
        <v>2756.0999999999999</v>
      </c>
      <c r="AV441" s="51">
        <f t="shared" si="1045"/>
        <v>0</v>
      </c>
      <c r="AW441" s="51"/>
      <c r="AX441" s="51"/>
      <c r="AY441" s="51"/>
      <c r="AZ441" s="51"/>
      <c r="BA441" s="52">
        <f t="shared" si="1049"/>
        <v>100</v>
      </c>
      <c r="BB441" s="25"/>
    </row>
    <row r="442" ht="31.5">
      <c r="B442" s="47" t="s">
        <v>346</v>
      </c>
      <c r="C442" s="47" t="s">
        <v>193</v>
      </c>
      <c r="D442" s="47" t="s">
        <v>46</v>
      </c>
      <c r="E442" s="48" t="str">
        <f t="shared" si="1041"/>
        <v>0701</v>
      </c>
      <c r="F442" s="47" t="s">
        <v>371</v>
      </c>
      <c r="G442" s="47" t="s">
        <v>154</v>
      </c>
      <c r="H442" s="49" t="s">
        <v>155</v>
      </c>
      <c r="I442" s="19"/>
      <c r="J442" s="19"/>
      <c r="K442" s="19"/>
      <c r="L442" s="19"/>
      <c r="M442" s="19"/>
      <c r="N442" s="19"/>
      <c r="O442" s="19">
        <v>0</v>
      </c>
      <c r="P442" s="19">
        <v>2756.0999999999999</v>
      </c>
      <c r="Q442" s="19">
        <f>2756.1-2756.1</f>
        <v>0</v>
      </c>
      <c r="R442" s="19"/>
      <c r="S442" s="19"/>
      <c r="T442" s="19">
        <f t="shared" si="913"/>
        <v>2756.0999999999999</v>
      </c>
      <c r="U442" s="19"/>
      <c r="V442" s="19"/>
      <c r="W442" s="19"/>
      <c r="X442" s="19"/>
      <c r="Y442" s="19"/>
      <c r="Z442" s="19"/>
      <c r="AA442" s="19"/>
      <c r="AB442" s="19"/>
      <c r="AC442" s="19"/>
      <c r="AD442" s="19"/>
      <c r="AE442" s="19"/>
      <c r="AF442" s="50">
        <v>2756.0999999999999</v>
      </c>
      <c r="AG442" s="50"/>
      <c r="AH442" s="50">
        <v>0</v>
      </c>
      <c r="AI442" s="50">
        <v>0</v>
      </c>
      <c r="AJ442" s="50">
        <v>0</v>
      </c>
      <c r="AK442" s="50">
        <v>0</v>
      </c>
      <c r="AL442" s="50">
        <v>2756.0999999999999</v>
      </c>
      <c r="AM442" s="50">
        <v>0</v>
      </c>
      <c r="AN442" s="50">
        <v>0</v>
      </c>
      <c r="AO442" s="51">
        <v>0</v>
      </c>
      <c r="AP442" s="51">
        <v>2756.0999999999999</v>
      </c>
      <c r="AQ442" s="51">
        <v>0</v>
      </c>
      <c r="AR442" s="51">
        <v>0</v>
      </c>
      <c r="AS442" s="51">
        <v>0</v>
      </c>
      <c r="AT442" s="51">
        <v>0</v>
      </c>
      <c r="AU442" s="51">
        <f t="shared" si="1044"/>
        <v>2756.0999999999999</v>
      </c>
      <c r="AV442" s="51">
        <f t="shared" si="1045"/>
        <v>0</v>
      </c>
      <c r="AW442" s="51"/>
      <c r="AX442" s="51"/>
      <c r="AY442" s="51"/>
      <c r="AZ442" s="51"/>
      <c r="BA442" s="52">
        <f t="shared" si="1049"/>
        <v>100</v>
      </c>
      <c r="BB442" s="25"/>
    </row>
    <row r="443" ht="31.5">
      <c r="B443" s="47" t="s">
        <v>346</v>
      </c>
      <c r="C443" s="47" t="s">
        <v>193</v>
      </c>
      <c r="D443" s="47" t="s">
        <v>46</v>
      </c>
      <c r="E443" s="48" t="str">
        <f t="shared" si="1041"/>
        <v>0701</v>
      </c>
      <c r="F443" s="47" t="s">
        <v>373</v>
      </c>
      <c r="G443" s="47"/>
      <c r="H443" s="49" t="s">
        <v>250</v>
      </c>
      <c r="I443" s="19">
        <f>I444</f>
        <v>552.10000000000002</v>
      </c>
      <c r="J443" s="19">
        <f>J444</f>
        <v>552.10000000000002</v>
      </c>
      <c r="K443" s="19">
        <f>K444</f>
        <v>552.10000000000002</v>
      </c>
      <c r="L443" s="19">
        <f>L444</f>
        <v>0</v>
      </c>
      <c r="M443" s="19">
        <f>M444</f>
        <v>0</v>
      </c>
      <c r="N443" s="19">
        <f>N444</f>
        <v>0</v>
      </c>
      <c r="O443" s="19">
        <f>O444</f>
        <v>0</v>
      </c>
      <c r="P443" s="19">
        <f>P444</f>
        <v>0</v>
      </c>
      <c r="Q443" s="19">
        <f>Q444</f>
        <v>0</v>
      </c>
      <c r="R443" s="19">
        <f>R444</f>
        <v>0</v>
      </c>
      <c r="S443" s="19">
        <f>S444</f>
        <v>0</v>
      </c>
      <c r="T443" s="19">
        <f t="shared" si="913"/>
        <v>552.10000000000002</v>
      </c>
      <c r="U443" s="19">
        <f t="shared" si="1042"/>
        <v>552.10000000000002</v>
      </c>
      <c r="V443" s="19">
        <f t="shared" si="1043"/>
        <v>552.10000000000002</v>
      </c>
      <c r="W443" s="19">
        <f>W444</f>
        <v>0</v>
      </c>
      <c r="X443" s="19">
        <f>X444</f>
        <v>0</v>
      </c>
      <c r="Y443" s="19">
        <f>Y444</f>
        <v>0</v>
      </c>
      <c r="Z443" s="19">
        <f>Z444</f>
        <v>0</v>
      </c>
      <c r="AA443" s="19">
        <f>AA444</f>
        <v>0</v>
      </c>
      <c r="AB443" s="19">
        <f>AB444</f>
        <v>0</v>
      </c>
      <c r="AC443" s="19">
        <f>AC444</f>
        <v>0</v>
      </c>
      <c r="AD443" s="19">
        <f>AD444</f>
        <v>0</v>
      </c>
      <c r="AE443" s="19">
        <f>AE444</f>
        <v>0</v>
      </c>
      <c r="AF443" s="50">
        <f>AF444</f>
        <v>552.10000000000002</v>
      </c>
      <c r="AG443" s="50">
        <f>AG444</f>
        <v>0</v>
      </c>
      <c r="AH443" s="50">
        <f>AH444</f>
        <v>0</v>
      </c>
      <c r="AI443" s="50">
        <f>AI444</f>
        <v>0</v>
      </c>
      <c r="AJ443" s="50">
        <f>AJ444</f>
        <v>0</v>
      </c>
      <c r="AK443" s="50">
        <f>AK444</f>
        <v>0</v>
      </c>
      <c r="AL443" s="50">
        <f>AL444</f>
        <v>342.58174000000002</v>
      </c>
      <c r="AM443" s="50">
        <f>AM444</f>
        <v>0</v>
      </c>
      <c r="AN443" s="50">
        <f>AN444</f>
        <v>0</v>
      </c>
      <c r="AO443" s="15">
        <f>AO444</f>
        <v>310.38143000000002</v>
      </c>
      <c r="AP443" s="51">
        <f>AP444</f>
        <v>552.10000000000002</v>
      </c>
      <c r="AQ443" s="51">
        <f>AQ444</f>
        <v>0</v>
      </c>
      <c r="AR443" s="51">
        <f>AR444</f>
        <v>0</v>
      </c>
      <c r="AS443" s="51">
        <f>AS444</f>
        <v>0</v>
      </c>
      <c r="AT443" s="51">
        <f>AT444</f>
        <v>0</v>
      </c>
      <c r="AU443" s="51">
        <f t="shared" si="1044"/>
        <v>552.10000000000002</v>
      </c>
      <c r="AV443" s="51">
        <f t="shared" si="1045"/>
        <v>0</v>
      </c>
      <c r="AW443" s="51">
        <f t="shared" si="1046"/>
        <v>552.10000000000002</v>
      </c>
      <c r="AX443" s="51">
        <f t="shared" si="1047"/>
        <v>552.10000000000002</v>
      </c>
      <c r="AY443" s="51">
        <f t="shared" si="1048"/>
        <v>552.10000000000002</v>
      </c>
      <c r="AZ443" s="51">
        <f>AZ444</f>
        <v>0</v>
      </c>
      <c r="BA443" s="52">
        <f t="shared" si="1049"/>
        <v>62.050668357181671</v>
      </c>
      <c r="BB443" s="25"/>
    </row>
    <row r="444" ht="31.5">
      <c r="B444" s="47" t="s">
        <v>346</v>
      </c>
      <c r="C444" s="47" t="s">
        <v>193</v>
      </c>
      <c r="D444" s="47" t="s">
        <v>46</v>
      </c>
      <c r="E444" s="48" t="str">
        <f t="shared" si="1041"/>
        <v>0701</v>
      </c>
      <c r="F444" s="47" t="s">
        <v>373</v>
      </c>
      <c r="G444" s="47" t="s">
        <v>154</v>
      </c>
      <c r="H444" s="49" t="s">
        <v>155</v>
      </c>
      <c r="I444" s="19">
        <v>552.10000000000002</v>
      </c>
      <c r="J444" s="19">
        <v>552.10000000000002</v>
      </c>
      <c r="K444" s="19">
        <v>552.10000000000002</v>
      </c>
      <c r="L444" s="19"/>
      <c r="M444" s="19"/>
      <c r="N444" s="19"/>
      <c r="O444" s="19">
        <v>0</v>
      </c>
      <c r="P444" s="19">
        <v>0</v>
      </c>
      <c r="Q444" s="19">
        <v>0</v>
      </c>
      <c r="R444" s="19">
        <v>0</v>
      </c>
      <c r="S444" s="19"/>
      <c r="T444" s="19">
        <f t="shared" si="913"/>
        <v>552.10000000000002</v>
      </c>
      <c r="U444" s="19">
        <f t="shared" si="1042"/>
        <v>552.10000000000002</v>
      </c>
      <c r="V444" s="19">
        <f t="shared" si="1043"/>
        <v>552.10000000000002</v>
      </c>
      <c r="W444" s="19"/>
      <c r="X444" s="19"/>
      <c r="Y444" s="19"/>
      <c r="Z444" s="19"/>
      <c r="AA444" s="19"/>
      <c r="AB444" s="19"/>
      <c r="AC444" s="19"/>
      <c r="AD444" s="19"/>
      <c r="AE444" s="19"/>
      <c r="AF444" s="50">
        <v>552.10000000000002</v>
      </c>
      <c r="AG444" s="50"/>
      <c r="AH444" s="50">
        <v>0</v>
      </c>
      <c r="AI444" s="50">
        <v>0</v>
      </c>
      <c r="AJ444" s="50">
        <v>0</v>
      </c>
      <c r="AK444" s="50">
        <v>0</v>
      </c>
      <c r="AL444" s="50">
        <v>342.58174000000002</v>
      </c>
      <c r="AM444" s="50">
        <v>0</v>
      </c>
      <c r="AN444" s="50">
        <v>0</v>
      </c>
      <c r="AO444" s="51">
        <v>310.38143000000002</v>
      </c>
      <c r="AP444" s="51">
        <v>552.10000000000002</v>
      </c>
      <c r="AQ444" s="51">
        <v>0</v>
      </c>
      <c r="AR444" s="51">
        <v>0</v>
      </c>
      <c r="AS444" s="51">
        <v>0</v>
      </c>
      <c r="AT444" s="51">
        <v>0</v>
      </c>
      <c r="AU444" s="51">
        <f t="shared" si="1044"/>
        <v>552.10000000000002</v>
      </c>
      <c r="AV444" s="51">
        <f t="shared" si="1045"/>
        <v>0</v>
      </c>
      <c r="AW444" s="51">
        <f t="shared" si="1046"/>
        <v>552.10000000000002</v>
      </c>
      <c r="AX444" s="51">
        <f t="shared" si="1047"/>
        <v>552.10000000000002</v>
      </c>
      <c r="AY444" s="51">
        <f t="shared" si="1048"/>
        <v>552.10000000000002</v>
      </c>
      <c r="AZ444" s="51"/>
      <c r="BA444" s="52">
        <f t="shared" si="1049"/>
        <v>62.050668357181671</v>
      </c>
      <c r="BB444" s="53"/>
    </row>
    <row r="445" ht="63">
      <c r="B445" s="47" t="s">
        <v>346</v>
      </c>
      <c r="C445" s="47" t="s">
        <v>193</v>
      </c>
      <c r="D445" s="47" t="s">
        <v>46</v>
      </c>
      <c r="E445" s="48" t="str">
        <f t="shared" si="1041"/>
        <v>0701</v>
      </c>
      <c r="F445" s="47" t="s">
        <v>374</v>
      </c>
      <c r="G445" s="47"/>
      <c r="H445" s="49" t="s">
        <v>375</v>
      </c>
      <c r="I445" s="19">
        <f>I446</f>
        <v>576960.90000000002</v>
      </c>
      <c r="J445" s="19">
        <f>J446</f>
        <v>273309.29999999999</v>
      </c>
      <c r="K445" s="19">
        <f>K446</f>
        <v>456247.70000000001</v>
      </c>
      <c r="L445" s="19">
        <f>L446</f>
        <v>0</v>
      </c>
      <c r="M445" s="19">
        <f>M446</f>
        <v>0</v>
      </c>
      <c r="N445" s="19">
        <f>N446</f>
        <v>0</v>
      </c>
      <c r="O445" s="19">
        <f>O446</f>
        <v>-146374.416</v>
      </c>
      <c r="P445" s="19">
        <f>P446</f>
        <v>1237.5</v>
      </c>
      <c r="Q445" s="19">
        <f>Q446</f>
        <v>-44495.839999999997</v>
      </c>
      <c r="R445" s="19">
        <f>R446</f>
        <v>0</v>
      </c>
      <c r="S445" s="19">
        <f>S446</f>
        <v>234279.628</v>
      </c>
      <c r="T445" s="19">
        <f t="shared" ref="T445:T508" si="1071">I445+L445+S445+R445+Q445+P445+O445</f>
        <v>621607.77200000011</v>
      </c>
      <c r="U445" s="19">
        <f t="shared" si="1042"/>
        <v>273309.29999999999</v>
      </c>
      <c r="V445" s="19">
        <f t="shared" si="1043"/>
        <v>456247.70000000001</v>
      </c>
      <c r="W445" s="19">
        <f>W446</f>
        <v>0</v>
      </c>
      <c r="X445" s="19">
        <f>X446</f>
        <v>0</v>
      </c>
      <c r="Y445" s="19">
        <f>Y446</f>
        <v>69107.092000000004</v>
      </c>
      <c r="Z445" s="19">
        <f>Z446</f>
        <v>165172.53599999999</v>
      </c>
      <c r="AA445" s="19">
        <f>AA446</f>
        <v>0</v>
      </c>
      <c r="AB445" s="19">
        <f>AB446</f>
        <v>-63190.881999999998</v>
      </c>
      <c r="AC445" s="19">
        <f>AC446</f>
        <v>0</v>
      </c>
      <c r="AD445" s="19">
        <f>AD446</f>
        <v>-0.035999999999999997</v>
      </c>
      <c r="AE445" s="19"/>
      <c r="AF445" s="50">
        <f>AF446</f>
        <v>602546.29286000005</v>
      </c>
      <c r="AG445" s="50">
        <f>AG446</f>
        <v>0</v>
      </c>
      <c r="AH445" s="50">
        <f>AH446</f>
        <v>0</v>
      </c>
      <c r="AI445" s="50">
        <f>AI446</f>
        <v>0</v>
      </c>
      <c r="AJ445" s="50">
        <f>AJ446</f>
        <v>0</v>
      </c>
      <c r="AK445" s="50">
        <f>AK446</f>
        <v>0</v>
      </c>
      <c r="AL445" s="50">
        <f>AL446</f>
        <v>570114.53064000001</v>
      </c>
      <c r="AM445" s="50">
        <f>AM446</f>
        <v>0</v>
      </c>
      <c r="AN445" s="50">
        <f>AN446</f>
        <v>0</v>
      </c>
      <c r="AO445" s="15">
        <f>AO446</f>
        <v>269177.53220000002</v>
      </c>
      <c r="AP445" s="51">
        <f>AP446</f>
        <v>680686.44461000001</v>
      </c>
      <c r="AQ445" s="51">
        <f>AQ446</f>
        <v>-146374.416</v>
      </c>
      <c r="AR445" s="51">
        <f>AR446</f>
        <v>0</v>
      </c>
      <c r="AS445" s="51">
        <f>AS446</f>
        <v>0</v>
      </c>
      <c r="AT445" s="51">
        <f>AT446</f>
        <v>0</v>
      </c>
      <c r="AU445" s="51">
        <f t="shared" si="1044"/>
        <v>534312.02861000004</v>
      </c>
      <c r="AV445" s="51">
        <f t="shared" si="1045"/>
        <v>87295.743390000076</v>
      </c>
      <c r="AW445" s="51">
        <f t="shared" si="1046"/>
        <v>855887.40000000002</v>
      </c>
      <c r="AX445" s="51">
        <f t="shared" si="1047"/>
        <v>210118.41800000001</v>
      </c>
      <c r="AY445" s="51">
        <f t="shared" si="1048"/>
        <v>456247.66399999999</v>
      </c>
      <c r="AZ445" s="51">
        <f>AZ446</f>
        <v>0</v>
      </c>
      <c r="BA445" s="52">
        <f t="shared" si="1049"/>
        <v>94.617548459876517</v>
      </c>
      <c r="BB445" s="25"/>
    </row>
    <row r="446" ht="31.5">
      <c r="B446" s="47" t="s">
        <v>346</v>
      </c>
      <c r="C446" s="47" t="s">
        <v>193</v>
      </c>
      <c r="D446" s="47" t="s">
        <v>46</v>
      </c>
      <c r="E446" s="48" t="str">
        <f t="shared" si="1041"/>
        <v>0701</v>
      </c>
      <c r="F446" s="47" t="s">
        <v>374</v>
      </c>
      <c r="G446" s="47" t="s">
        <v>154</v>
      </c>
      <c r="H446" s="49" t="s">
        <v>155</v>
      </c>
      <c r="I446" s="19">
        <v>576960.90000000002</v>
      </c>
      <c r="J446" s="19">
        <v>273309.29999999999</v>
      </c>
      <c r="K446" s="19">
        <v>456247.70000000001</v>
      </c>
      <c r="L446" s="19"/>
      <c r="M446" s="19"/>
      <c r="N446" s="19"/>
      <c r="O446" s="19">
        <v>-146374.416</v>
      </c>
      <c r="P446" s="19">
        <v>1237.5</v>
      </c>
      <c r="Q446" s="19">
        <f>1237.5-44495.84-1237.5</f>
        <v>-44495.839999999997</v>
      </c>
      <c r="R446" s="19">
        <v>0</v>
      </c>
      <c r="S446" s="19">
        <f>165172.536+69107.092</f>
        <v>234279.628</v>
      </c>
      <c r="T446" s="19">
        <f t="shared" si="1071"/>
        <v>621607.77200000011</v>
      </c>
      <c r="U446" s="19">
        <f t="shared" si="1042"/>
        <v>273309.29999999999</v>
      </c>
      <c r="V446" s="19">
        <f t="shared" si="1043"/>
        <v>456247.70000000001</v>
      </c>
      <c r="W446" s="19"/>
      <c r="X446" s="19"/>
      <c r="Y446" s="19">
        <v>69107.092000000004</v>
      </c>
      <c r="Z446" s="19">
        <v>165172.53599999999</v>
      </c>
      <c r="AA446" s="19"/>
      <c r="AB446" s="19">
        <v>-63190.881999999998</v>
      </c>
      <c r="AC446" s="19"/>
      <c r="AD446" s="19">
        <v>-0.035999999999999997</v>
      </c>
      <c r="AE446" s="19"/>
      <c r="AF446" s="50">
        <v>602546.29286000005</v>
      </c>
      <c r="AG446" s="50"/>
      <c r="AH446" s="50">
        <v>0</v>
      </c>
      <c r="AI446" s="50">
        <v>0</v>
      </c>
      <c r="AJ446" s="50">
        <v>0</v>
      </c>
      <c r="AK446" s="50">
        <v>0</v>
      </c>
      <c r="AL446" s="50">
        <v>570114.53064000001</v>
      </c>
      <c r="AM446" s="50">
        <v>0</v>
      </c>
      <c r="AN446" s="50">
        <v>0</v>
      </c>
      <c r="AO446" s="51">
        <v>269177.53220000002</v>
      </c>
      <c r="AP446" s="51">
        <v>680686.44461000001</v>
      </c>
      <c r="AQ446" s="51">
        <v>-146374.416</v>
      </c>
      <c r="AR446" s="51">
        <v>0</v>
      </c>
      <c r="AS446" s="51">
        <v>0</v>
      </c>
      <c r="AT446" s="51">
        <v>0</v>
      </c>
      <c r="AU446" s="51">
        <f t="shared" si="1044"/>
        <v>534312.02861000004</v>
      </c>
      <c r="AV446" s="51">
        <f t="shared" si="1045"/>
        <v>87295.743390000076</v>
      </c>
      <c r="AW446" s="51">
        <f t="shared" si="1046"/>
        <v>855887.40000000002</v>
      </c>
      <c r="AX446" s="51">
        <f t="shared" si="1047"/>
        <v>210118.41800000001</v>
      </c>
      <c r="AY446" s="51">
        <f t="shared" si="1048"/>
        <v>456247.66399999999</v>
      </c>
      <c r="AZ446" s="51"/>
      <c r="BA446" s="52">
        <f t="shared" si="1049"/>
        <v>94.617548459876517</v>
      </c>
      <c r="BB446" s="53"/>
    </row>
    <row r="447" ht="47.25">
      <c r="B447" s="47" t="s">
        <v>346</v>
      </c>
      <c r="C447" s="47" t="s">
        <v>193</v>
      </c>
      <c r="D447" s="47" t="s">
        <v>46</v>
      </c>
      <c r="E447" s="48" t="str">
        <f t="shared" si="1041"/>
        <v>0701</v>
      </c>
      <c r="F447" s="47" t="s">
        <v>376</v>
      </c>
      <c r="G447" s="47"/>
      <c r="H447" s="49" t="s">
        <v>377</v>
      </c>
      <c r="I447" s="19">
        <f>I448</f>
        <v>5850</v>
      </c>
      <c r="J447" s="19">
        <f>J448</f>
        <v>0</v>
      </c>
      <c r="K447" s="19">
        <f>K448</f>
        <v>0</v>
      </c>
      <c r="L447" s="19">
        <f>L448</f>
        <v>0</v>
      </c>
      <c r="M447" s="19">
        <f>M448</f>
        <v>0</v>
      </c>
      <c r="N447" s="19">
        <f>N448</f>
        <v>0</v>
      </c>
      <c r="O447" s="19">
        <f>O448</f>
        <v>0</v>
      </c>
      <c r="P447" s="19">
        <f>P448</f>
        <v>0</v>
      </c>
      <c r="Q447" s="19">
        <f>Q448</f>
        <v>0</v>
      </c>
      <c r="R447" s="19">
        <f>R448</f>
        <v>0</v>
      </c>
      <c r="S447" s="19">
        <f>S448</f>
        <v>0</v>
      </c>
      <c r="T447" s="19">
        <f t="shared" si="1071"/>
        <v>5850</v>
      </c>
      <c r="U447" s="19">
        <f t="shared" si="1042"/>
        <v>0</v>
      </c>
      <c r="V447" s="19">
        <f t="shared" si="1043"/>
        <v>0</v>
      </c>
      <c r="W447" s="19">
        <f>W448</f>
        <v>0</v>
      </c>
      <c r="X447" s="19">
        <f>X448</f>
        <v>0</v>
      </c>
      <c r="Y447" s="19">
        <f>Y448</f>
        <v>0</v>
      </c>
      <c r="Z447" s="19">
        <f>Z448</f>
        <v>0</v>
      </c>
      <c r="AA447" s="19">
        <f>AA448</f>
        <v>0</v>
      </c>
      <c r="AB447" s="19">
        <f>AB448</f>
        <v>0</v>
      </c>
      <c r="AC447" s="19">
        <f>AC448</f>
        <v>0</v>
      </c>
      <c r="AD447" s="19">
        <f>AD448</f>
        <v>0</v>
      </c>
      <c r="AE447" s="19">
        <f>AE448</f>
        <v>0</v>
      </c>
      <c r="AF447" s="50">
        <f>AF448</f>
        <v>5600</v>
      </c>
      <c r="AG447" s="50">
        <f>AG448</f>
        <v>0</v>
      </c>
      <c r="AH447" s="50">
        <f>AH448</f>
        <v>5600</v>
      </c>
      <c r="AI447" s="50">
        <f>AI448</f>
        <v>0</v>
      </c>
      <c r="AJ447" s="50">
        <f>AJ448</f>
        <v>0</v>
      </c>
      <c r="AK447" s="50">
        <f>AK448</f>
        <v>0</v>
      </c>
      <c r="AL447" s="50">
        <f>AL448</f>
        <v>5600</v>
      </c>
      <c r="AM447" s="50">
        <f>AM448</f>
        <v>5600</v>
      </c>
      <c r="AN447" s="50">
        <f>AN448</f>
        <v>0</v>
      </c>
      <c r="AO447" s="15">
        <f>AO448</f>
        <v>5600</v>
      </c>
      <c r="AP447" s="51">
        <f>AP448</f>
        <v>5600</v>
      </c>
      <c r="AQ447" s="51">
        <f>AQ448</f>
        <v>0</v>
      </c>
      <c r="AR447" s="51">
        <f>AR448</f>
        <v>0</v>
      </c>
      <c r="AS447" s="51">
        <f>AS448</f>
        <v>0</v>
      </c>
      <c r="AT447" s="51">
        <f>AT448</f>
        <v>0</v>
      </c>
      <c r="AU447" s="51">
        <f t="shared" si="1044"/>
        <v>5600</v>
      </c>
      <c r="AV447" s="51">
        <f t="shared" si="1045"/>
        <v>250</v>
      </c>
      <c r="AW447" s="51">
        <f t="shared" si="1046"/>
        <v>5850</v>
      </c>
      <c r="AX447" s="51">
        <f t="shared" si="1047"/>
        <v>0</v>
      </c>
      <c r="AY447" s="51">
        <f t="shared" si="1048"/>
        <v>0</v>
      </c>
      <c r="AZ447" s="51">
        <f>AZ448</f>
        <v>0</v>
      </c>
      <c r="BA447" s="52">
        <f t="shared" si="1049"/>
        <v>100</v>
      </c>
      <c r="BB447" s="25"/>
    </row>
    <row r="448" ht="31.5">
      <c r="B448" s="47" t="s">
        <v>346</v>
      </c>
      <c r="C448" s="47" t="s">
        <v>193</v>
      </c>
      <c r="D448" s="47" t="s">
        <v>46</v>
      </c>
      <c r="E448" s="48" t="str">
        <f t="shared" si="1041"/>
        <v>0701</v>
      </c>
      <c r="F448" s="47" t="s">
        <v>376</v>
      </c>
      <c r="G448" s="47" t="s">
        <v>154</v>
      </c>
      <c r="H448" s="49" t="s">
        <v>155</v>
      </c>
      <c r="I448" s="19">
        <v>5850</v>
      </c>
      <c r="J448" s="19">
        <v>0</v>
      </c>
      <c r="K448" s="19">
        <v>0</v>
      </c>
      <c r="L448" s="19"/>
      <c r="M448" s="19"/>
      <c r="N448" s="19"/>
      <c r="O448" s="19">
        <v>0</v>
      </c>
      <c r="P448" s="19">
        <v>0</v>
      </c>
      <c r="Q448" s="19">
        <v>0</v>
      </c>
      <c r="R448" s="19">
        <v>0</v>
      </c>
      <c r="S448" s="19"/>
      <c r="T448" s="19">
        <f t="shared" si="1071"/>
        <v>5850</v>
      </c>
      <c r="U448" s="19">
        <f t="shared" si="1042"/>
        <v>0</v>
      </c>
      <c r="V448" s="19">
        <f t="shared" si="1043"/>
        <v>0</v>
      </c>
      <c r="W448" s="19"/>
      <c r="X448" s="19"/>
      <c r="Y448" s="19"/>
      <c r="Z448" s="19"/>
      <c r="AA448" s="19"/>
      <c r="AB448" s="19"/>
      <c r="AC448" s="19"/>
      <c r="AD448" s="19"/>
      <c r="AE448" s="19"/>
      <c r="AF448" s="50">
        <v>5600</v>
      </c>
      <c r="AG448" s="50"/>
      <c r="AH448" s="50">
        <f>AF448</f>
        <v>5600</v>
      </c>
      <c r="AI448" s="50">
        <f>AG448</f>
        <v>0</v>
      </c>
      <c r="AJ448" s="50">
        <v>0</v>
      </c>
      <c r="AK448" s="50">
        <v>0</v>
      </c>
      <c r="AL448" s="50">
        <v>5600</v>
      </c>
      <c r="AM448" s="50">
        <f>AL448</f>
        <v>5600</v>
      </c>
      <c r="AN448" s="50">
        <v>0</v>
      </c>
      <c r="AO448" s="51">
        <v>5600</v>
      </c>
      <c r="AP448" s="51">
        <v>5600</v>
      </c>
      <c r="AQ448" s="51">
        <v>0</v>
      </c>
      <c r="AR448" s="51">
        <v>0</v>
      </c>
      <c r="AS448" s="51">
        <v>0</v>
      </c>
      <c r="AT448" s="51">
        <v>0</v>
      </c>
      <c r="AU448" s="51">
        <f t="shared" si="1044"/>
        <v>5600</v>
      </c>
      <c r="AV448" s="51">
        <f t="shared" si="1045"/>
        <v>250</v>
      </c>
      <c r="AW448" s="51">
        <f t="shared" si="1046"/>
        <v>5850</v>
      </c>
      <c r="AX448" s="51">
        <f t="shared" si="1047"/>
        <v>0</v>
      </c>
      <c r="AY448" s="51">
        <f t="shared" si="1048"/>
        <v>0</v>
      </c>
      <c r="AZ448" s="51"/>
      <c r="BA448" s="52">
        <f t="shared" si="1049"/>
        <v>100</v>
      </c>
      <c r="BB448" s="53"/>
    </row>
    <row r="449" s="39" customFormat="1">
      <c r="B449" s="40" t="s">
        <v>346</v>
      </c>
      <c r="C449" s="40" t="s">
        <v>193</v>
      </c>
      <c r="D449" s="40" t="s">
        <v>378</v>
      </c>
      <c r="E449" s="38" t="str">
        <f t="shared" si="1041"/>
        <v>0702</v>
      </c>
      <c r="F449" s="40"/>
      <c r="G449" s="40"/>
      <c r="H449" s="41" t="s">
        <v>379</v>
      </c>
      <c r="I449" s="42">
        <f>I450+I455</f>
        <v>11917085.699999999</v>
      </c>
      <c r="J449" s="42">
        <f>J450+J455</f>
        <v>14529853.799999999</v>
      </c>
      <c r="K449" s="42">
        <f>K450+K455</f>
        <v>11987206.699999997</v>
      </c>
      <c r="L449" s="42">
        <f>L450+L455</f>
        <v>-8391.8999999999996</v>
      </c>
      <c r="M449" s="42">
        <f>M450+M455</f>
        <v>-8391.8999999999996</v>
      </c>
      <c r="N449" s="42">
        <f>N450+N455</f>
        <v>-8391.8999999999996</v>
      </c>
      <c r="O449" s="42">
        <f>O450+O455</f>
        <v>151409.53099999999</v>
      </c>
      <c r="P449" s="42">
        <f>P450+P455</f>
        <v>9362.1329999999998</v>
      </c>
      <c r="Q449" s="42">
        <f>Q450+Q455</f>
        <v>450891.853</v>
      </c>
      <c r="R449" s="42">
        <f>R450+R455</f>
        <v>584330.08999999997</v>
      </c>
      <c r="S449" s="42">
        <f>S450+S455</f>
        <v>144675.845</v>
      </c>
      <c r="T449" s="42">
        <f t="shared" si="1071"/>
        <v>13249363.251999998</v>
      </c>
      <c r="U449" s="42">
        <f t="shared" si="1042"/>
        <v>14521461.899999999</v>
      </c>
      <c r="V449" s="42">
        <f t="shared" si="1043"/>
        <v>11978814.799999997</v>
      </c>
      <c r="W449" s="42">
        <f>W450+W455</f>
        <v>0</v>
      </c>
      <c r="X449" s="42">
        <f>X450+X455</f>
        <v>0</v>
      </c>
      <c r="Y449" s="42">
        <f>Y450+Y455</f>
        <v>53816.599000000002</v>
      </c>
      <c r="Z449" s="42">
        <f>Z450+Z455</f>
        <v>90859.245999999999</v>
      </c>
      <c r="AA449" s="42">
        <f>AA450+AA455</f>
        <v>0</v>
      </c>
      <c r="AB449" s="42">
        <f>AB450+AB455</f>
        <v>-55854</v>
      </c>
      <c r="AC449" s="42">
        <f>AC450+AC455</f>
        <v>0</v>
      </c>
      <c r="AD449" s="42">
        <f>AD450+AD455</f>
        <v>0</v>
      </c>
      <c r="AE449" s="42">
        <f>AE450+AE455</f>
        <v>0</v>
      </c>
      <c r="AF449" s="43">
        <f>AF450+AF455</f>
        <v>14344202.069419999</v>
      </c>
      <c r="AG449" s="43">
        <f>AG450+AG455</f>
        <v>0</v>
      </c>
      <c r="AH449" s="43">
        <f>AH450+AH455</f>
        <v>11059519.426029999</v>
      </c>
      <c r="AI449" s="43">
        <f>AI450+AI455</f>
        <v>0</v>
      </c>
      <c r="AJ449" s="43">
        <f>AJ450+AJ455</f>
        <v>67728.399999999994</v>
      </c>
      <c r="AK449" s="43">
        <f>AK450+AK455</f>
        <v>0</v>
      </c>
      <c r="AL449" s="43">
        <f>AL450+AL455</f>
        <v>14105776.294880001</v>
      </c>
      <c r="AM449" s="43">
        <f>AM450+AM455</f>
        <v>11025190.705470001</v>
      </c>
      <c r="AN449" s="43">
        <f>AN450+AN455</f>
        <v>67728.320129999993</v>
      </c>
      <c r="AO449" s="44">
        <f>AO450+AO455</f>
        <v>9179547.7284700014</v>
      </c>
      <c r="AP449" s="45">
        <f>AP450+AP455</f>
        <v>13845174.693710003</v>
      </c>
      <c r="AQ449" s="45">
        <f>AQ450+AQ455</f>
        <v>151409.53099999999</v>
      </c>
      <c r="AR449" s="45">
        <f>AR450+AR455</f>
        <v>0</v>
      </c>
      <c r="AS449" s="45">
        <f>AS450+AS455</f>
        <v>0</v>
      </c>
      <c r="AT449" s="45">
        <f>AT450+AT455</f>
        <v>0</v>
      </c>
      <c r="AU449" s="45">
        <f t="shared" si="1044"/>
        <v>13996584.224710003</v>
      </c>
      <c r="AV449" s="45">
        <f t="shared" si="1045"/>
        <v>-747220.97271000408</v>
      </c>
      <c r="AW449" s="45">
        <f t="shared" si="1046"/>
        <v>13394039.096999997</v>
      </c>
      <c r="AX449" s="45">
        <f t="shared" si="1047"/>
        <v>14465607.899999999</v>
      </c>
      <c r="AY449" s="45">
        <f t="shared" si="1048"/>
        <v>11978814.799999997</v>
      </c>
      <c r="AZ449" s="45">
        <f>AZ450+AZ455</f>
        <v>0</v>
      </c>
      <c r="BA449" s="46">
        <f t="shared" si="1049"/>
        <v>98.337824764416197</v>
      </c>
      <c r="BB449" s="25"/>
    </row>
    <row r="450" ht="47.25">
      <c r="B450" s="47" t="s">
        <v>346</v>
      </c>
      <c r="C450" s="47" t="s">
        <v>193</v>
      </c>
      <c r="D450" s="47" t="s">
        <v>378</v>
      </c>
      <c r="E450" s="48" t="str">
        <f t="shared" si="1041"/>
        <v>0702</v>
      </c>
      <c r="F450" s="47" t="s">
        <v>262</v>
      </c>
      <c r="G450" s="47"/>
      <c r="H450" s="49" t="s">
        <v>263</v>
      </c>
      <c r="I450" s="19">
        <f t="shared" ref="I450:I453" si="1072">I451</f>
        <v>15359.799999999999</v>
      </c>
      <c r="J450" s="19">
        <f t="shared" ref="J450:J453" si="1073">J451</f>
        <v>20575</v>
      </c>
      <c r="K450" s="19">
        <f t="shared" ref="K450:K453" si="1074">K451</f>
        <v>19554.5</v>
      </c>
      <c r="L450" s="19">
        <f t="shared" ref="L450:L453" si="1075">L451</f>
        <v>0</v>
      </c>
      <c r="M450" s="19">
        <f t="shared" ref="M450:M453" si="1076">M451</f>
        <v>0</v>
      </c>
      <c r="N450" s="19">
        <f t="shared" ref="N450:N453" si="1077">N451</f>
        <v>0</v>
      </c>
      <c r="O450" s="19">
        <f t="shared" ref="O450:O453" si="1078">O451</f>
        <v>0</v>
      </c>
      <c r="P450" s="19">
        <f t="shared" ref="P450:P453" si="1079">P451</f>
        <v>0</v>
      </c>
      <c r="Q450" s="19">
        <f t="shared" ref="Q450:Q453" si="1080">Q451</f>
        <v>0</v>
      </c>
      <c r="R450" s="19">
        <f t="shared" ref="R450:R453" si="1081">R451</f>
        <v>0</v>
      </c>
      <c r="S450" s="19">
        <f t="shared" ref="S450:S453" si="1082">S451</f>
        <v>0</v>
      </c>
      <c r="T450" s="19">
        <f t="shared" si="1071"/>
        <v>15359.799999999999</v>
      </c>
      <c r="U450" s="19">
        <f t="shared" si="1042"/>
        <v>20575</v>
      </c>
      <c r="V450" s="19">
        <f t="shared" si="1043"/>
        <v>19554.5</v>
      </c>
      <c r="W450" s="19">
        <f t="shared" ref="W450:W453" si="1083">W451</f>
        <v>0</v>
      </c>
      <c r="X450" s="19">
        <f t="shared" ref="X450:X453" si="1084">X451</f>
        <v>0</v>
      </c>
      <c r="Y450" s="19">
        <f t="shared" ref="Y450:Y453" si="1085">Y451</f>
        <v>0</v>
      </c>
      <c r="Z450" s="19">
        <f t="shared" ref="Z450:Z453" si="1086">Z451</f>
        <v>0</v>
      </c>
      <c r="AA450" s="19">
        <f t="shared" ref="AA450:AA453" si="1087">AA451</f>
        <v>0</v>
      </c>
      <c r="AB450" s="19">
        <f t="shared" ref="AB450:AB453" si="1088">AB451</f>
        <v>0</v>
      </c>
      <c r="AC450" s="19">
        <f t="shared" ref="AC450:AC453" si="1089">AC451</f>
        <v>0</v>
      </c>
      <c r="AD450" s="19">
        <f t="shared" ref="AD450:AD453" si="1090">AD451</f>
        <v>0</v>
      </c>
      <c r="AE450" s="19">
        <f t="shared" ref="AE450:AE453" si="1091">AE451</f>
        <v>0</v>
      </c>
      <c r="AF450" s="50">
        <f t="shared" ref="AF450:AF453" si="1092">AF451</f>
        <v>15359.799999999999</v>
      </c>
      <c r="AG450" s="50">
        <f t="shared" ref="AG450:AG453" si="1093">AG451</f>
        <v>0</v>
      </c>
      <c r="AH450" s="50">
        <f t="shared" ref="AH450:AH453" si="1094">AH451</f>
        <v>0</v>
      </c>
      <c r="AI450" s="50">
        <f t="shared" ref="AI450:AI453" si="1095">AI451</f>
        <v>0</v>
      </c>
      <c r="AJ450" s="50">
        <f t="shared" ref="AJ450:AJ453" si="1096">AJ451</f>
        <v>0</v>
      </c>
      <c r="AK450" s="50">
        <f t="shared" ref="AK450:AK453" si="1097">AK451</f>
        <v>0</v>
      </c>
      <c r="AL450" s="50">
        <f t="shared" ref="AL450:AL453" si="1098">AL451</f>
        <v>15200.925010000001</v>
      </c>
      <c r="AM450" s="50">
        <f t="shared" ref="AM450:AM453" si="1099">AM451</f>
        <v>0</v>
      </c>
      <c r="AN450" s="50">
        <f t="shared" ref="AN450:AN453" si="1100">AN451</f>
        <v>0</v>
      </c>
      <c r="AO450" s="51">
        <f t="shared" ref="AO450:AO453" si="1101">AO451</f>
        <v>0</v>
      </c>
      <c r="AP450" s="51">
        <f t="shared" ref="AP450:AP453" si="1102">AP451</f>
        <v>15359.799999999999</v>
      </c>
      <c r="AQ450" s="51">
        <f t="shared" ref="AQ450:AQ453" si="1103">AQ451</f>
        <v>0</v>
      </c>
      <c r="AR450" s="51">
        <f t="shared" ref="AR450:AR453" si="1104">AR451</f>
        <v>0</v>
      </c>
      <c r="AS450" s="51">
        <f t="shared" ref="AS450:AS453" si="1105">AS451</f>
        <v>0</v>
      </c>
      <c r="AT450" s="51">
        <f t="shared" ref="AT450:AT453" si="1106">AT451</f>
        <v>0</v>
      </c>
      <c r="AU450" s="51">
        <f t="shared" si="1044"/>
        <v>15359.799999999999</v>
      </c>
      <c r="AV450" s="51">
        <f t="shared" si="1045"/>
        <v>0</v>
      </c>
      <c r="AW450" s="51">
        <f t="shared" si="1046"/>
        <v>15359.799999999999</v>
      </c>
      <c r="AX450" s="51">
        <f t="shared" si="1047"/>
        <v>20575</v>
      </c>
      <c r="AY450" s="51">
        <f t="shared" si="1048"/>
        <v>19554.5</v>
      </c>
      <c r="AZ450" s="51">
        <f t="shared" ref="AZ450:AZ453" si="1107">AZ451</f>
        <v>0</v>
      </c>
      <c r="BA450" s="52">
        <f t="shared" si="1049"/>
        <v>98.965644149012363</v>
      </c>
      <c r="BB450" s="25"/>
    </row>
    <row r="451">
      <c r="B451" s="47" t="s">
        <v>346</v>
      </c>
      <c r="C451" s="47" t="s">
        <v>193</v>
      </c>
      <c r="D451" s="47" t="s">
        <v>378</v>
      </c>
      <c r="E451" s="48" t="str">
        <f t="shared" si="1041"/>
        <v>0702</v>
      </c>
      <c r="F451" s="47" t="s">
        <v>264</v>
      </c>
      <c r="G451" s="47"/>
      <c r="H451" s="49" t="s">
        <v>53</v>
      </c>
      <c r="I451" s="19">
        <f t="shared" si="1072"/>
        <v>15359.799999999999</v>
      </c>
      <c r="J451" s="19">
        <f t="shared" si="1073"/>
        <v>20575</v>
      </c>
      <c r="K451" s="19">
        <f t="shared" si="1074"/>
        <v>19554.5</v>
      </c>
      <c r="L451" s="19">
        <f t="shared" si="1075"/>
        <v>0</v>
      </c>
      <c r="M451" s="19">
        <f t="shared" si="1076"/>
        <v>0</v>
      </c>
      <c r="N451" s="19">
        <f t="shared" si="1077"/>
        <v>0</v>
      </c>
      <c r="O451" s="19">
        <f t="shared" si="1078"/>
        <v>0</v>
      </c>
      <c r="P451" s="19">
        <f t="shared" si="1079"/>
        <v>0</v>
      </c>
      <c r="Q451" s="19">
        <f t="shared" si="1080"/>
        <v>0</v>
      </c>
      <c r="R451" s="19">
        <f t="shared" si="1081"/>
        <v>0</v>
      </c>
      <c r="S451" s="19">
        <f t="shared" si="1082"/>
        <v>0</v>
      </c>
      <c r="T451" s="19">
        <f t="shared" si="1071"/>
        <v>15359.799999999999</v>
      </c>
      <c r="U451" s="19">
        <f t="shared" si="1042"/>
        <v>20575</v>
      </c>
      <c r="V451" s="19">
        <f t="shared" si="1043"/>
        <v>19554.5</v>
      </c>
      <c r="W451" s="19">
        <f t="shared" si="1083"/>
        <v>0</v>
      </c>
      <c r="X451" s="19">
        <f t="shared" si="1084"/>
        <v>0</v>
      </c>
      <c r="Y451" s="19">
        <f t="shared" si="1085"/>
        <v>0</v>
      </c>
      <c r="Z451" s="19">
        <f t="shared" si="1086"/>
        <v>0</v>
      </c>
      <c r="AA451" s="19">
        <f t="shared" si="1087"/>
        <v>0</v>
      </c>
      <c r="AB451" s="19">
        <f t="shared" si="1088"/>
        <v>0</v>
      </c>
      <c r="AC451" s="19">
        <f t="shared" si="1089"/>
        <v>0</v>
      </c>
      <c r="AD451" s="19">
        <f t="shared" si="1090"/>
        <v>0</v>
      </c>
      <c r="AE451" s="19">
        <f t="shared" si="1091"/>
        <v>0</v>
      </c>
      <c r="AF451" s="50">
        <f t="shared" si="1092"/>
        <v>15359.799999999999</v>
      </c>
      <c r="AG451" s="50">
        <f t="shared" si="1093"/>
        <v>0</v>
      </c>
      <c r="AH451" s="50">
        <f t="shared" si="1094"/>
        <v>0</v>
      </c>
      <c r="AI451" s="50">
        <f t="shared" si="1095"/>
        <v>0</v>
      </c>
      <c r="AJ451" s="50">
        <f t="shared" si="1096"/>
        <v>0</v>
      </c>
      <c r="AK451" s="50">
        <f t="shared" si="1097"/>
        <v>0</v>
      </c>
      <c r="AL451" s="50">
        <f t="shared" si="1098"/>
        <v>15200.925010000001</v>
      </c>
      <c r="AM451" s="50">
        <f t="shared" si="1099"/>
        <v>0</v>
      </c>
      <c r="AN451" s="50">
        <f t="shared" si="1100"/>
        <v>0</v>
      </c>
      <c r="AO451" s="15">
        <f t="shared" si="1101"/>
        <v>0</v>
      </c>
      <c r="AP451" s="51">
        <f t="shared" si="1102"/>
        <v>15359.799999999999</v>
      </c>
      <c r="AQ451" s="51">
        <f t="shared" si="1103"/>
        <v>0</v>
      </c>
      <c r="AR451" s="51">
        <f t="shared" si="1104"/>
        <v>0</v>
      </c>
      <c r="AS451" s="51">
        <f t="shared" si="1105"/>
        <v>0</v>
      </c>
      <c r="AT451" s="51">
        <f t="shared" si="1106"/>
        <v>0</v>
      </c>
      <c r="AU451" s="51">
        <f t="shared" si="1044"/>
        <v>15359.799999999999</v>
      </c>
      <c r="AV451" s="51">
        <f t="shared" si="1045"/>
        <v>0</v>
      </c>
      <c r="AW451" s="51">
        <f t="shared" si="1046"/>
        <v>15359.799999999999</v>
      </c>
      <c r="AX451" s="51">
        <f t="shared" si="1047"/>
        <v>20575</v>
      </c>
      <c r="AY451" s="51">
        <f t="shared" si="1048"/>
        <v>19554.5</v>
      </c>
      <c r="AZ451" s="51">
        <f t="shared" si="1107"/>
        <v>0</v>
      </c>
      <c r="BA451" s="52">
        <f t="shared" si="1049"/>
        <v>98.965644149012363</v>
      </c>
      <c r="BB451" s="25"/>
    </row>
    <row r="452" ht="47.25">
      <c r="B452" s="47" t="s">
        <v>346</v>
      </c>
      <c r="C452" s="47" t="s">
        <v>193</v>
      </c>
      <c r="D452" s="47" t="s">
        <v>378</v>
      </c>
      <c r="E452" s="48" t="str">
        <f t="shared" si="1041"/>
        <v>0702</v>
      </c>
      <c r="F452" s="47" t="s">
        <v>265</v>
      </c>
      <c r="G452" s="47"/>
      <c r="H452" s="49" t="s">
        <v>266</v>
      </c>
      <c r="I452" s="19">
        <f t="shared" si="1072"/>
        <v>15359.799999999999</v>
      </c>
      <c r="J452" s="19">
        <f t="shared" si="1073"/>
        <v>20575</v>
      </c>
      <c r="K452" s="19">
        <f t="shared" si="1074"/>
        <v>19554.5</v>
      </c>
      <c r="L452" s="19">
        <f t="shared" si="1075"/>
        <v>0</v>
      </c>
      <c r="M452" s="19">
        <f t="shared" si="1076"/>
        <v>0</v>
      </c>
      <c r="N452" s="19">
        <f t="shared" si="1077"/>
        <v>0</v>
      </c>
      <c r="O452" s="19">
        <f t="shared" si="1078"/>
        <v>0</v>
      </c>
      <c r="P452" s="19">
        <f t="shared" si="1079"/>
        <v>0</v>
      </c>
      <c r="Q452" s="19">
        <f t="shared" si="1080"/>
        <v>0</v>
      </c>
      <c r="R452" s="19">
        <f t="shared" si="1081"/>
        <v>0</v>
      </c>
      <c r="S452" s="19">
        <f t="shared" si="1082"/>
        <v>0</v>
      </c>
      <c r="T452" s="19">
        <f t="shared" si="1071"/>
        <v>15359.799999999999</v>
      </c>
      <c r="U452" s="19">
        <f t="shared" si="1042"/>
        <v>20575</v>
      </c>
      <c r="V452" s="19">
        <f t="shared" si="1043"/>
        <v>19554.5</v>
      </c>
      <c r="W452" s="19">
        <f t="shared" si="1083"/>
        <v>0</v>
      </c>
      <c r="X452" s="19">
        <f t="shared" si="1084"/>
        <v>0</v>
      </c>
      <c r="Y452" s="19">
        <f t="shared" si="1085"/>
        <v>0</v>
      </c>
      <c r="Z452" s="19">
        <f t="shared" si="1086"/>
        <v>0</v>
      </c>
      <c r="AA452" s="19">
        <f t="shared" si="1087"/>
        <v>0</v>
      </c>
      <c r="AB452" s="19">
        <f t="shared" si="1088"/>
        <v>0</v>
      </c>
      <c r="AC452" s="19">
        <f t="shared" si="1089"/>
        <v>0</v>
      </c>
      <c r="AD452" s="19">
        <f t="shared" si="1090"/>
        <v>0</v>
      </c>
      <c r="AE452" s="19">
        <f t="shared" si="1091"/>
        <v>0</v>
      </c>
      <c r="AF452" s="50">
        <f t="shared" si="1092"/>
        <v>15359.799999999999</v>
      </c>
      <c r="AG452" s="50">
        <f t="shared" si="1093"/>
        <v>0</v>
      </c>
      <c r="AH452" s="50">
        <f t="shared" si="1094"/>
        <v>0</v>
      </c>
      <c r="AI452" s="50">
        <f t="shared" si="1095"/>
        <v>0</v>
      </c>
      <c r="AJ452" s="50">
        <f t="shared" si="1096"/>
        <v>0</v>
      </c>
      <c r="AK452" s="50">
        <f t="shared" si="1097"/>
        <v>0</v>
      </c>
      <c r="AL452" s="50">
        <f t="shared" si="1098"/>
        <v>15200.925010000001</v>
      </c>
      <c r="AM452" s="50">
        <f t="shared" si="1099"/>
        <v>0</v>
      </c>
      <c r="AN452" s="50">
        <f t="shared" si="1100"/>
        <v>0</v>
      </c>
      <c r="AO452" s="51">
        <f t="shared" si="1101"/>
        <v>0</v>
      </c>
      <c r="AP452" s="51">
        <f t="shared" si="1102"/>
        <v>15359.799999999999</v>
      </c>
      <c r="AQ452" s="51">
        <f t="shared" si="1103"/>
        <v>0</v>
      </c>
      <c r="AR452" s="51">
        <f t="shared" si="1104"/>
        <v>0</v>
      </c>
      <c r="AS452" s="51">
        <f t="shared" si="1105"/>
        <v>0</v>
      </c>
      <c r="AT452" s="51">
        <f t="shared" si="1106"/>
        <v>0</v>
      </c>
      <c r="AU452" s="51">
        <f t="shared" si="1044"/>
        <v>15359.799999999999</v>
      </c>
      <c r="AV452" s="51">
        <f t="shared" si="1045"/>
        <v>0</v>
      </c>
      <c r="AW452" s="51">
        <f t="shared" si="1046"/>
        <v>15359.799999999999</v>
      </c>
      <c r="AX452" s="51">
        <f t="shared" si="1047"/>
        <v>20575</v>
      </c>
      <c r="AY452" s="51">
        <f t="shared" si="1048"/>
        <v>19554.5</v>
      </c>
      <c r="AZ452" s="51">
        <f t="shared" si="1107"/>
        <v>0</v>
      </c>
      <c r="BA452" s="52">
        <f t="shared" si="1049"/>
        <v>98.965644149012363</v>
      </c>
      <c r="BB452" s="25"/>
    </row>
    <row r="453" ht="31.5">
      <c r="B453" s="47" t="s">
        <v>346</v>
      </c>
      <c r="C453" s="47" t="s">
        <v>193</v>
      </c>
      <c r="D453" s="47" t="s">
        <v>378</v>
      </c>
      <c r="E453" s="48" t="str">
        <f t="shared" si="1041"/>
        <v>0702</v>
      </c>
      <c r="F453" s="47" t="s">
        <v>267</v>
      </c>
      <c r="G453" s="47"/>
      <c r="H453" s="49" t="s">
        <v>268</v>
      </c>
      <c r="I453" s="19">
        <f t="shared" si="1072"/>
        <v>15359.799999999999</v>
      </c>
      <c r="J453" s="19">
        <f t="shared" si="1073"/>
        <v>20575</v>
      </c>
      <c r="K453" s="19">
        <f t="shared" si="1074"/>
        <v>19554.5</v>
      </c>
      <c r="L453" s="19">
        <f t="shared" si="1075"/>
        <v>0</v>
      </c>
      <c r="M453" s="19">
        <f t="shared" si="1076"/>
        <v>0</v>
      </c>
      <c r="N453" s="19">
        <f t="shared" si="1077"/>
        <v>0</v>
      </c>
      <c r="O453" s="19">
        <f t="shared" si="1078"/>
        <v>0</v>
      </c>
      <c r="P453" s="19">
        <f t="shared" si="1079"/>
        <v>0</v>
      </c>
      <c r="Q453" s="19">
        <f t="shared" si="1080"/>
        <v>0</v>
      </c>
      <c r="R453" s="19">
        <f t="shared" si="1081"/>
        <v>0</v>
      </c>
      <c r="S453" s="19">
        <f t="shared" si="1082"/>
        <v>0</v>
      </c>
      <c r="T453" s="19">
        <f t="shared" si="1071"/>
        <v>15359.799999999999</v>
      </c>
      <c r="U453" s="19">
        <f t="shared" si="1042"/>
        <v>20575</v>
      </c>
      <c r="V453" s="19">
        <f t="shared" si="1043"/>
        <v>19554.5</v>
      </c>
      <c r="W453" s="19">
        <f t="shared" si="1083"/>
        <v>0</v>
      </c>
      <c r="X453" s="19">
        <f t="shared" si="1084"/>
        <v>0</v>
      </c>
      <c r="Y453" s="19">
        <f t="shared" si="1085"/>
        <v>0</v>
      </c>
      <c r="Z453" s="19">
        <f t="shared" si="1086"/>
        <v>0</v>
      </c>
      <c r="AA453" s="19">
        <f t="shared" si="1087"/>
        <v>0</v>
      </c>
      <c r="AB453" s="19">
        <f t="shared" si="1088"/>
        <v>0</v>
      </c>
      <c r="AC453" s="19">
        <f t="shared" si="1089"/>
        <v>0</v>
      </c>
      <c r="AD453" s="19">
        <f t="shared" si="1090"/>
        <v>0</v>
      </c>
      <c r="AE453" s="19">
        <f t="shared" si="1091"/>
        <v>0</v>
      </c>
      <c r="AF453" s="50">
        <f t="shared" si="1092"/>
        <v>15359.799999999999</v>
      </c>
      <c r="AG453" s="50">
        <f t="shared" si="1093"/>
        <v>0</v>
      </c>
      <c r="AH453" s="50">
        <f t="shared" si="1094"/>
        <v>0</v>
      </c>
      <c r="AI453" s="50">
        <f t="shared" si="1095"/>
        <v>0</v>
      </c>
      <c r="AJ453" s="50">
        <f t="shared" si="1096"/>
        <v>0</v>
      </c>
      <c r="AK453" s="50">
        <f t="shared" si="1097"/>
        <v>0</v>
      </c>
      <c r="AL453" s="50">
        <f t="shared" si="1098"/>
        <v>15200.925010000001</v>
      </c>
      <c r="AM453" s="50">
        <f t="shared" si="1099"/>
        <v>0</v>
      </c>
      <c r="AN453" s="50">
        <f t="shared" si="1100"/>
        <v>0</v>
      </c>
      <c r="AO453" s="15">
        <f t="shared" si="1101"/>
        <v>0</v>
      </c>
      <c r="AP453" s="51">
        <f t="shared" si="1102"/>
        <v>15359.799999999999</v>
      </c>
      <c r="AQ453" s="51">
        <f t="shared" si="1103"/>
        <v>0</v>
      </c>
      <c r="AR453" s="51">
        <f t="shared" si="1104"/>
        <v>0</v>
      </c>
      <c r="AS453" s="51">
        <f t="shared" si="1105"/>
        <v>0</v>
      </c>
      <c r="AT453" s="51">
        <f t="shared" si="1106"/>
        <v>0</v>
      </c>
      <c r="AU453" s="51">
        <f t="shared" si="1044"/>
        <v>15359.799999999999</v>
      </c>
      <c r="AV453" s="51">
        <f t="shared" si="1045"/>
        <v>0</v>
      </c>
      <c r="AW453" s="51">
        <f t="shared" si="1046"/>
        <v>15359.799999999999</v>
      </c>
      <c r="AX453" s="51">
        <f t="shared" si="1047"/>
        <v>20575</v>
      </c>
      <c r="AY453" s="51">
        <f t="shared" si="1048"/>
        <v>19554.5</v>
      </c>
      <c r="AZ453" s="51">
        <f t="shared" si="1107"/>
        <v>0</v>
      </c>
      <c r="BA453" s="52">
        <f t="shared" si="1049"/>
        <v>98.965644149012363</v>
      </c>
      <c r="BB453" s="25"/>
    </row>
    <row r="454" ht="31.5">
      <c r="B454" s="47" t="s">
        <v>346</v>
      </c>
      <c r="C454" s="47" t="s">
        <v>193</v>
      </c>
      <c r="D454" s="47" t="s">
        <v>378</v>
      </c>
      <c r="E454" s="48" t="str">
        <f t="shared" si="1041"/>
        <v>0702</v>
      </c>
      <c r="F454" s="47" t="s">
        <v>267</v>
      </c>
      <c r="G454" s="47" t="s">
        <v>154</v>
      </c>
      <c r="H454" s="49" t="s">
        <v>155</v>
      </c>
      <c r="I454" s="19">
        <v>15359.799999999999</v>
      </c>
      <c r="J454" s="19">
        <v>20575</v>
      </c>
      <c r="K454" s="19">
        <v>19554.5</v>
      </c>
      <c r="L454" s="19"/>
      <c r="M454" s="19"/>
      <c r="N454" s="19"/>
      <c r="O454" s="19">
        <v>0</v>
      </c>
      <c r="P454" s="19">
        <v>0</v>
      </c>
      <c r="Q454" s="19">
        <v>0</v>
      </c>
      <c r="R454" s="19">
        <v>0</v>
      </c>
      <c r="S454" s="19"/>
      <c r="T454" s="19">
        <f t="shared" si="1071"/>
        <v>15359.799999999999</v>
      </c>
      <c r="U454" s="19">
        <f t="shared" si="1042"/>
        <v>20575</v>
      </c>
      <c r="V454" s="19">
        <f t="shared" si="1043"/>
        <v>19554.5</v>
      </c>
      <c r="W454" s="19"/>
      <c r="X454" s="19"/>
      <c r="Y454" s="19"/>
      <c r="Z454" s="19"/>
      <c r="AA454" s="19"/>
      <c r="AB454" s="19"/>
      <c r="AC454" s="19"/>
      <c r="AD454" s="19"/>
      <c r="AE454" s="19"/>
      <c r="AF454" s="50">
        <v>15359.799999999999</v>
      </c>
      <c r="AG454" s="50"/>
      <c r="AH454" s="50">
        <v>0</v>
      </c>
      <c r="AI454" s="50">
        <v>0</v>
      </c>
      <c r="AJ454" s="50">
        <v>0</v>
      </c>
      <c r="AK454" s="50">
        <v>0</v>
      </c>
      <c r="AL454" s="50">
        <v>15200.925010000001</v>
      </c>
      <c r="AM454" s="50">
        <v>0</v>
      </c>
      <c r="AN454" s="50">
        <v>0</v>
      </c>
      <c r="AO454" s="51">
        <v>0</v>
      </c>
      <c r="AP454" s="51">
        <v>15359.799999999999</v>
      </c>
      <c r="AQ454" s="51">
        <v>0</v>
      </c>
      <c r="AR454" s="51">
        <v>0</v>
      </c>
      <c r="AS454" s="51">
        <v>0</v>
      </c>
      <c r="AT454" s="51">
        <v>0</v>
      </c>
      <c r="AU454" s="51">
        <f t="shared" si="1044"/>
        <v>15359.799999999999</v>
      </c>
      <c r="AV454" s="51">
        <f t="shared" si="1045"/>
        <v>0</v>
      </c>
      <c r="AW454" s="51">
        <f t="shared" si="1046"/>
        <v>15359.799999999999</v>
      </c>
      <c r="AX454" s="51">
        <f t="shared" si="1047"/>
        <v>20575</v>
      </c>
      <c r="AY454" s="51">
        <f t="shared" si="1048"/>
        <v>19554.5</v>
      </c>
      <c r="AZ454" s="51"/>
      <c r="BA454" s="52">
        <f t="shared" si="1049"/>
        <v>98.965644149012363</v>
      </c>
      <c r="BB454" s="53"/>
    </row>
    <row r="455" ht="31.5">
      <c r="B455" s="47" t="s">
        <v>346</v>
      </c>
      <c r="C455" s="47" t="s">
        <v>193</v>
      </c>
      <c r="D455" s="47" t="s">
        <v>378</v>
      </c>
      <c r="E455" s="48" t="str">
        <f t="shared" si="1041"/>
        <v>0702</v>
      </c>
      <c r="F455" s="47" t="s">
        <v>349</v>
      </c>
      <c r="G455" s="47"/>
      <c r="H455" s="49" t="s">
        <v>350</v>
      </c>
      <c r="I455" s="19">
        <f>I479+I483+I456+I470</f>
        <v>11901725.899999999</v>
      </c>
      <c r="J455" s="19">
        <f>J479+J483+J456+J470</f>
        <v>14509278.799999999</v>
      </c>
      <c r="K455" s="19">
        <f>K479+K483+K456+K470</f>
        <v>11967652.199999997</v>
      </c>
      <c r="L455" s="19">
        <f>L479+L483+L456+L470</f>
        <v>-8391.8999999999996</v>
      </c>
      <c r="M455" s="19">
        <f>M479+M483+M456+M470</f>
        <v>-8391.8999999999996</v>
      </c>
      <c r="N455" s="19">
        <f>N479+N483+N456+N470</f>
        <v>-8391.8999999999996</v>
      </c>
      <c r="O455" s="19">
        <f>O479+O483+O456+O470</f>
        <v>151409.53099999999</v>
      </c>
      <c r="P455" s="19">
        <f>P479+P483+P456+P470</f>
        <v>9362.1329999999998</v>
      </c>
      <c r="Q455" s="19">
        <f>Q479+Q483+Q456+Q470</f>
        <v>450891.853</v>
      </c>
      <c r="R455" s="19">
        <f>R479+R483+R456+R470</f>
        <v>584330.08999999997</v>
      </c>
      <c r="S455" s="19">
        <f>S479+S483+S456+S470</f>
        <v>144675.845</v>
      </c>
      <c r="T455" s="19">
        <f t="shared" si="1071"/>
        <v>13234003.451999998</v>
      </c>
      <c r="U455" s="19">
        <f t="shared" si="1042"/>
        <v>14500886.899999999</v>
      </c>
      <c r="V455" s="19">
        <f t="shared" si="1043"/>
        <v>11959260.299999997</v>
      </c>
      <c r="W455" s="19">
        <f>W479+W483+W456+W470</f>
        <v>0</v>
      </c>
      <c r="X455" s="19">
        <f>X479+X483+X456+X470</f>
        <v>0</v>
      </c>
      <c r="Y455" s="19">
        <f>Y479+Y483+Y456+Y470</f>
        <v>53816.599000000002</v>
      </c>
      <c r="Z455" s="19">
        <f>Z479+Z483+Z456+Z470</f>
        <v>90859.245999999999</v>
      </c>
      <c r="AA455" s="19">
        <f>AA479+AA483+AA456+AA470</f>
        <v>0</v>
      </c>
      <c r="AB455" s="19">
        <f>AB479+AB483+AB456+AB470</f>
        <v>-55854</v>
      </c>
      <c r="AC455" s="19">
        <f>AC479+AC483+AC456+AC470</f>
        <v>0</v>
      </c>
      <c r="AD455" s="19">
        <f>AD479+AD483+AD456+AD470</f>
        <v>0</v>
      </c>
      <c r="AE455" s="19">
        <f>AE479+AE483+AE456+AE470</f>
        <v>0</v>
      </c>
      <c r="AF455" s="50">
        <f>AF479+AF483+AF456+AF470</f>
        <v>14328842.269419998</v>
      </c>
      <c r="AG455" s="50">
        <f>AG479+AG483+AG456+AG470</f>
        <v>0</v>
      </c>
      <c r="AH455" s="50">
        <f>AH479+AH483+AH456+AH470</f>
        <v>11059519.426029999</v>
      </c>
      <c r="AI455" s="50">
        <f>AI479+AI483+AI456+AI470</f>
        <v>0</v>
      </c>
      <c r="AJ455" s="50">
        <f>AJ479+AJ483+AJ456+AJ470</f>
        <v>67728.399999999994</v>
      </c>
      <c r="AK455" s="50">
        <f>AK479+AK483+AK456+AK470</f>
        <v>0</v>
      </c>
      <c r="AL455" s="50">
        <f>AL479+AL483+AL456+AL470</f>
        <v>14090575.369870001</v>
      </c>
      <c r="AM455" s="50">
        <f>AM479+AM483+AM456+AM470</f>
        <v>11025190.705470001</v>
      </c>
      <c r="AN455" s="50">
        <f>AN479+AN483+AN456+AN470</f>
        <v>67728.320129999993</v>
      </c>
      <c r="AO455" s="15">
        <f>AO479+AO483+AO456+AO470</f>
        <v>9179547.7284700014</v>
      </c>
      <c r="AP455" s="51">
        <f>AP479+AP483+AP456+AP470</f>
        <v>13829814.893710002</v>
      </c>
      <c r="AQ455" s="51">
        <f>AQ479+AQ483+AQ456+AQ470</f>
        <v>151409.53099999999</v>
      </c>
      <c r="AR455" s="51">
        <f>AR479+AR483+AR456+AR470</f>
        <v>0</v>
      </c>
      <c r="AS455" s="51">
        <f>AS479+AS483+AS456+AS470</f>
        <v>0</v>
      </c>
      <c r="AT455" s="51">
        <f>AT479+AT483+AT456+AT470</f>
        <v>0</v>
      </c>
      <c r="AU455" s="51">
        <f t="shared" si="1044"/>
        <v>13981224.424710002</v>
      </c>
      <c r="AV455" s="51">
        <f t="shared" si="1045"/>
        <v>-747220.97271000408</v>
      </c>
      <c r="AW455" s="51">
        <f t="shared" si="1046"/>
        <v>13378679.296999997</v>
      </c>
      <c r="AX455" s="51">
        <f t="shared" si="1047"/>
        <v>14445032.899999999</v>
      </c>
      <c r="AY455" s="51">
        <f t="shared" si="1048"/>
        <v>11959260.299999997</v>
      </c>
      <c r="AZ455" s="51">
        <f>AZ479+AZ483+AZ456+AZ470</f>
        <v>0</v>
      </c>
      <c r="BA455" s="52">
        <f t="shared" si="1049"/>
        <v>98.33715177353514</v>
      </c>
      <c r="BB455" s="25"/>
    </row>
    <row r="456" ht="31.5">
      <c r="B456" s="47" t="s">
        <v>346</v>
      </c>
      <c r="C456" s="47" t="s">
        <v>193</v>
      </c>
      <c r="D456" s="47" t="s">
        <v>378</v>
      </c>
      <c r="E456" s="48" t="str">
        <f t="shared" si="1041"/>
        <v>0702</v>
      </c>
      <c r="F456" s="47" t="s">
        <v>351</v>
      </c>
      <c r="G456" s="47"/>
      <c r="H456" s="49" t="s">
        <v>312</v>
      </c>
      <c r="I456" s="19">
        <f t="shared" ref="I456:I481" si="1108">I457</f>
        <v>36729.099999999999</v>
      </c>
      <c r="J456" s="19">
        <f t="shared" ref="J456:J481" si="1109">J457</f>
        <v>44406.599999999999</v>
      </c>
      <c r="K456" s="19">
        <f t="shared" ref="K456:K481" si="1110">K457</f>
        <v>44406.599999999999</v>
      </c>
      <c r="L456" s="19">
        <f t="shared" ref="L456:L481" si="1111">L457</f>
        <v>0</v>
      </c>
      <c r="M456" s="19">
        <f t="shared" ref="M456:M481" si="1112">M457</f>
        <v>0</v>
      </c>
      <c r="N456" s="19">
        <f t="shared" ref="N456:N481" si="1113">N457</f>
        <v>0</v>
      </c>
      <c r="O456" s="19">
        <f>O457+O463+O460</f>
        <v>0</v>
      </c>
      <c r="P456" s="19">
        <f>P457+P463+P460</f>
        <v>0</v>
      </c>
      <c r="Q456" s="19">
        <f>Q457+Q463+Q460</f>
        <v>0</v>
      </c>
      <c r="R456" s="19">
        <f>R457+R463+R460</f>
        <v>0</v>
      </c>
      <c r="S456" s="19">
        <f t="shared" ref="S456:S481" si="1114">S457</f>
        <v>0</v>
      </c>
      <c r="T456" s="19">
        <f t="shared" si="1071"/>
        <v>36729.099999999999</v>
      </c>
      <c r="U456" s="19">
        <f t="shared" si="1042"/>
        <v>44406.599999999999</v>
      </c>
      <c r="V456" s="19">
        <f t="shared" si="1043"/>
        <v>44406.599999999999</v>
      </c>
      <c r="W456" s="19">
        <f t="shared" ref="W456:W481" si="1115">W457</f>
        <v>0</v>
      </c>
      <c r="X456" s="19">
        <f t="shared" ref="X456:X481" si="1116">X457</f>
        <v>0</v>
      </c>
      <c r="Y456" s="19">
        <f t="shared" ref="Y456:Y481" si="1117">Y457</f>
        <v>0</v>
      </c>
      <c r="Z456" s="19">
        <f t="shared" ref="Z456:Z481" si="1118">Z457</f>
        <v>0</v>
      </c>
      <c r="AA456" s="19">
        <f t="shared" ref="AA456:AA481" si="1119">AA457</f>
        <v>0</v>
      </c>
      <c r="AB456" s="19">
        <f t="shared" ref="AB456:AB481" si="1120">AB457</f>
        <v>0</v>
      </c>
      <c r="AC456" s="19">
        <f t="shared" ref="AC456:AC481" si="1121">AC457</f>
        <v>0</v>
      </c>
      <c r="AD456" s="19">
        <f t="shared" ref="AD456:AD481" si="1122">AD457</f>
        <v>0</v>
      </c>
      <c r="AE456" s="19">
        <f t="shared" ref="AE456:AE481" si="1123">AE457</f>
        <v>0</v>
      </c>
      <c r="AF456" s="50">
        <f>AF457+AF463+AF460</f>
        <v>1280418.10519</v>
      </c>
      <c r="AG456" s="50">
        <f>AG457+AG463+AG460</f>
        <v>0</v>
      </c>
      <c r="AH456" s="50">
        <f>AH457+AH463+AH460</f>
        <v>1156472.75969</v>
      </c>
      <c r="AI456" s="50">
        <f>AI457+AI463+AI460</f>
        <v>0</v>
      </c>
      <c r="AJ456" s="50">
        <f>AJ457+AJ463+AJ460</f>
        <v>0</v>
      </c>
      <c r="AK456" s="50">
        <f>AK457+AK463+AK460</f>
        <v>0</v>
      </c>
      <c r="AL456" s="50">
        <f>AL457+AL463+AL460</f>
        <v>1280418.1045499998</v>
      </c>
      <c r="AM456" s="50">
        <f>AM457+AM463+AM460</f>
        <v>1156472.7595500001</v>
      </c>
      <c r="AN456" s="50">
        <f>AN457+AN463+AN460</f>
        <v>0</v>
      </c>
      <c r="AO456" s="51">
        <f>AO457+AO463+AO460</f>
        <v>836862.4908400001</v>
      </c>
      <c r="AP456" s="51">
        <f>AP457+AP463+AP460</f>
        <v>1278915.8762700001</v>
      </c>
      <c r="AQ456" s="51">
        <f>AQ457+AQ463+AQ460</f>
        <v>0</v>
      </c>
      <c r="AR456" s="51">
        <f>AR457+AR463+AR460</f>
        <v>0</v>
      </c>
      <c r="AS456" s="51">
        <f>AS457+AS463+AS460</f>
        <v>0</v>
      </c>
      <c r="AT456" s="51">
        <f>AT457+AT463+AT460</f>
        <v>0</v>
      </c>
      <c r="AU456" s="51">
        <f t="shared" si="1044"/>
        <v>1278915.8762700001</v>
      </c>
      <c r="AV456" s="51">
        <f t="shared" si="1045"/>
        <v>-1242186.77627</v>
      </c>
      <c r="AW456" s="51">
        <f t="shared" si="1046"/>
        <v>36729.099999999999</v>
      </c>
      <c r="AX456" s="51">
        <f t="shared" si="1047"/>
        <v>44406.599999999999</v>
      </c>
      <c r="AY456" s="51">
        <f t="shared" si="1048"/>
        <v>44406.599999999999</v>
      </c>
      <c r="AZ456" s="51">
        <f t="shared" ref="AZ456:AZ481" si="1124">AZ457</f>
        <v>0</v>
      </c>
      <c r="BA456" s="52">
        <f t="shared" si="1049"/>
        <v>99.999999950016303</v>
      </c>
      <c r="BB456" s="25"/>
    </row>
    <row r="457" ht="31.5" hidden="1">
      <c r="B457" s="47" t="s">
        <v>346</v>
      </c>
      <c r="C457" s="47" t="s">
        <v>193</v>
      </c>
      <c r="D457" s="47" t="s">
        <v>378</v>
      </c>
      <c r="E457" s="48" t="str">
        <f t="shared" si="1041"/>
        <v>0702</v>
      </c>
      <c r="F457" s="47" t="s">
        <v>380</v>
      </c>
      <c r="G457" s="47"/>
      <c r="H457" s="49" t="s">
        <v>381</v>
      </c>
      <c r="I457" s="19">
        <f t="shared" si="1108"/>
        <v>36729.099999999999</v>
      </c>
      <c r="J457" s="19">
        <f t="shared" si="1109"/>
        <v>44406.599999999999</v>
      </c>
      <c r="K457" s="19">
        <f t="shared" si="1110"/>
        <v>44406.599999999999</v>
      </c>
      <c r="L457" s="19">
        <f t="shared" si="1111"/>
        <v>0</v>
      </c>
      <c r="M457" s="19">
        <f t="shared" si="1112"/>
        <v>0</v>
      </c>
      <c r="N457" s="19">
        <f t="shared" si="1113"/>
        <v>0</v>
      </c>
      <c r="O457" s="19">
        <f t="shared" ref="O457:O461" si="1125">O458</f>
        <v>0</v>
      </c>
      <c r="P457" s="19">
        <f t="shared" ref="P457:P461" si="1126">P458</f>
        <v>0</v>
      </c>
      <c r="Q457" s="19">
        <f t="shared" ref="Q457:Q461" si="1127">Q458</f>
        <v>0</v>
      </c>
      <c r="R457" s="19">
        <f t="shared" ref="R457:R461" si="1128">R458</f>
        <v>0</v>
      </c>
      <c r="S457" s="19">
        <f t="shared" si="1114"/>
        <v>0</v>
      </c>
      <c r="T457" s="19">
        <f t="shared" si="1071"/>
        <v>36729.099999999999</v>
      </c>
      <c r="U457" s="19">
        <f t="shared" si="1042"/>
        <v>44406.599999999999</v>
      </c>
      <c r="V457" s="19">
        <f t="shared" si="1043"/>
        <v>44406.599999999999</v>
      </c>
      <c r="W457" s="19">
        <f t="shared" si="1115"/>
        <v>0</v>
      </c>
      <c r="X457" s="19">
        <f t="shared" si="1116"/>
        <v>0</v>
      </c>
      <c r="Y457" s="19">
        <f t="shared" si="1117"/>
        <v>0</v>
      </c>
      <c r="Z457" s="19">
        <f t="shared" si="1118"/>
        <v>0</v>
      </c>
      <c r="AA457" s="19">
        <f t="shared" si="1119"/>
        <v>0</v>
      </c>
      <c r="AB457" s="19">
        <f t="shared" si="1120"/>
        <v>0</v>
      </c>
      <c r="AC457" s="19">
        <f t="shared" si="1121"/>
        <v>0</v>
      </c>
      <c r="AD457" s="19">
        <f t="shared" si="1122"/>
        <v>0</v>
      </c>
      <c r="AE457" s="19">
        <f t="shared" si="1123"/>
        <v>0</v>
      </c>
      <c r="AF457" s="50">
        <f t="shared" ref="AF457:AF461" si="1129">AF458</f>
        <v>0</v>
      </c>
      <c r="AG457" s="50">
        <f t="shared" ref="AG457:AG461" si="1130">AG458</f>
        <v>0</v>
      </c>
      <c r="AH457" s="50">
        <f t="shared" ref="AH457:AH461" si="1131">AH458</f>
        <v>0</v>
      </c>
      <c r="AI457" s="50">
        <f t="shared" ref="AI457:AI461" si="1132">AI458</f>
        <v>0</v>
      </c>
      <c r="AJ457" s="50">
        <f t="shared" ref="AJ457:AJ461" si="1133">AJ458</f>
        <v>0</v>
      </c>
      <c r="AK457" s="50">
        <f t="shared" ref="AK457:AK461" si="1134">AK458</f>
        <v>0</v>
      </c>
      <c r="AL457" s="50">
        <f t="shared" ref="AL457:AL461" si="1135">AL458</f>
        <v>0</v>
      </c>
      <c r="AM457" s="50">
        <f t="shared" ref="AM457:AM461" si="1136">AM458</f>
        <v>0</v>
      </c>
      <c r="AN457" s="50">
        <f t="shared" ref="AN457:AN461" si="1137">AN458</f>
        <v>0</v>
      </c>
      <c r="AO457" s="15">
        <f t="shared" ref="AO457:AO461" si="1138">AO458</f>
        <v>0</v>
      </c>
      <c r="AP457" s="51">
        <f t="shared" ref="AP457:AP461" si="1139">AP458</f>
        <v>0</v>
      </c>
      <c r="AQ457" s="51">
        <f t="shared" ref="AQ457:AQ461" si="1140">AQ458</f>
        <v>0</v>
      </c>
      <c r="AR457" s="51">
        <f t="shared" ref="AR457:AR461" si="1141">AR458</f>
        <v>0</v>
      </c>
      <c r="AS457" s="51">
        <f t="shared" ref="AS457:AS461" si="1142">AS458</f>
        <v>0</v>
      </c>
      <c r="AT457" s="51">
        <f t="shared" ref="AT457:AT461" si="1143">AT458</f>
        <v>0</v>
      </c>
      <c r="AU457" s="51">
        <f t="shared" si="1044"/>
        <v>0</v>
      </c>
      <c r="AV457" s="51">
        <f t="shared" si="1045"/>
        <v>36729.099999999999</v>
      </c>
      <c r="AW457" s="51">
        <f t="shared" si="1046"/>
        <v>36729.099999999999</v>
      </c>
      <c r="AX457" s="51">
        <f t="shared" si="1047"/>
        <v>44406.599999999999</v>
      </c>
      <c r="AY457" s="51">
        <f t="shared" si="1048"/>
        <v>44406.599999999999</v>
      </c>
      <c r="AZ457" s="51">
        <f t="shared" si="1124"/>
        <v>0</v>
      </c>
      <c r="BA457" s="52"/>
      <c r="BB457" s="25">
        <v>0</v>
      </c>
    </row>
    <row r="458" ht="63" hidden="1">
      <c r="B458" s="47" t="s">
        <v>346</v>
      </c>
      <c r="C458" s="47" t="s">
        <v>193</v>
      </c>
      <c r="D458" s="47" t="s">
        <v>378</v>
      </c>
      <c r="E458" s="48" t="str">
        <f t="shared" si="1041"/>
        <v>0702</v>
      </c>
      <c r="F458" s="47" t="s">
        <v>382</v>
      </c>
      <c r="G458" s="47"/>
      <c r="H458" s="49" t="s">
        <v>383</v>
      </c>
      <c r="I458" s="19">
        <f t="shared" si="1108"/>
        <v>36729.099999999999</v>
      </c>
      <c r="J458" s="19">
        <f t="shared" si="1109"/>
        <v>44406.599999999999</v>
      </c>
      <c r="K458" s="19">
        <f t="shared" si="1110"/>
        <v>44406.599999999999</v>
      </c>
      <c r="L458" s="19">
        <f t="shared" si="1111"/>
        <v>0</v>
      </c>
      <c r="M458" s="19">
        <f t="shared" si="1112"/>
        <v>0</v>
      </c>
      <c r="N458" s="19">
        <f t="shared" si="1113"/>
        <v>0</v>
      </c>
      <c r="O458" s="19">
        <f t="shared" si="1125"/>
        <v>0</v>
      </c>
      <c r="P458" s="19">
        <f t="shared" si="1126"/>
        <v>0</v>
      </c>
      <c r="Q458" s="19">
        <f t="shared" si="1127"/>
        <v>0</v>
      </c>
      <c r="R458" s="19">
        <f t="shared" si="1128"/>
        <v>0</v>
      </c>
      <c r="S458" s="19">
        <f t="shared" si="1114"/>
        <v>0</v>
      </c>
      <c r="T458" s="19">
        <f t="shared" si="1071"/>
        <v>36729.099999999999</v>
      </c>
      <c r="U458" s="19">
        <f t="shared" si="1042"/>
        <v>44406.599999999999</v>
      </c>
      <c r="V458" s="19">
        <f t="shared" si="1043"/>
        <v>44406.599999999999</v>
      </c>
      <c r="W458" s="19">
        <f t="shared" si="1115"/>
        <v>0</v>
      </c>
      <c r="X458" s="19">
        <f t="shared" si="1116"/>
        <v>0</v>
      </c>
      <c r="Y458" s="19">
        <f t="shared" si="1117"/>
        <v>0</v>
      </c>
      <c r="Z458" s="19">
        <f t="shared" si="1118"/>
        <v>0</v>
      </c>
      <c r="AA458" s="19">
        <f t="shared" si="1119"/>
        <v>0</v>
      </c>
      <c r="AB458" s="19">
        <f t="shared" si="1120"/>
        <v>0</v>
      </c>
      <c r="AC458" s="19">
        <f t="shared" si="1121"/>
        <v>0</v>
      </c>
      <c r="AD458" s="19">
        <f t="shared" si="1122"/>
        <v>0</v>
      </c>
      <c r="AE458" s="19">
        <f t="shared" si="1123"/>
        <v>0</v>
      </c>
      <c r="AF458" s="50">
        <f t="shared" si="1129"/>
        <v>0</v>
      </c>
      <c r="AG458" s="50">
        <f t="shared" si="1130"/>
        <v>0</v>
      </c>
      <c r="AH458" s="50">
        <f t="shared" si="1131"/>
        <v>0</v>
      </c>
      <c r="AI458" s="50">
        <f t="shared" si="1132"/>
        <v>0</v>
      </c>
      <c r="AJ458" s="50">
        <f t="shared" si="1133"/>
        <v>0</v>
      </c>
      <c r="AK458" s="50">
        <f t="shared" si="1134"/>
        <v>0</v>
      </c>
      <c r="AL458" s="50">
        <f t="shared" si="1135"/>
        <v>0</v>
      </c>
      <c r="AM458" s="50">
        <f t="shared" si="1136"/>
        <v>0</v>
      </c>
      <c r="AN458" s="50">
        <f t="shared" si="1137"/>
        <v>0</v>
      </c>
      <c r="AO458" s="51">
        <f t="shared" si="1138"/>
        <v>0</v>
      </c>
      <c r="AP458" s="51">
        <f t="shared" si="1139"/>
        <v>0</v>
      </c>
      <c r="AQ458" s="51">
        <f t="shared" si="1140"/>
        <v>0</v>
      </c>
      <c r="AR458" s="51">
        <f t="shared" si="1141"/>
        <v>0</v>
      </c>
      <c r="AS458" s="51">
        <f t="shared" si="1142"/>
        <v>0</v>
      </c>
      <c r="AT458" s="51">
        <f t="shared" si="1143"/>
        <v>0</v>
      </c>
      <c r="AU458" s="51">
        <f t="shared" si="1044"/>
        <v>0</v>
      </c>
      <c r="AV458" s="51">
        <f t="shared" si="1045"/>
        <v>36729.099999999999</v>
      </c>
      <c r="AW458" s="51">
        <f t="shared" si="1046"/>
        <v>36729.099999999999</v>
      </c>
      <c r="AX458" s="51">
        <f t="shared" si="1047"/>
        <v>44406.599999999999</v>
      </c>
      <c r="AY458" s="51">
        <f t="shared" si="1048"/>
        <v>44406.599999999999</v>
      </c>
      <c r="AZ458" s="51">
        <f t="shared" si="1124"/>
        <v>0</v>
      </c>
      <c r="BA458" s="52"/>
      <c r="BB458" s="25">
        <v>0</v>
      </c>
    </row>
    <row r="459" ht="31.5" hidden="1">
      <c r="B459" s="47" t="s">
        <v>346</v>
      </c>
      <c r="C459" s="47" t="s">
        <v>193</v>
      </c>
      <c r="D459" s="47" t="s">
        <v>378</v>
      </c>
      <c r="E459" s="48" t="str">
        <f t="shared" si="1041"/>
        <v>0702</v>
      </c>
      <c r="F459" s="47" t="s">
        <v>382</v>
      </c>
      <c r="G459" s="47" t="s">
        <v>154</v>
      </c>
      <c r="H459" s="49" t="s">
        <v>155</v>
      </c>
      <c r="I459" s="19">
        <v>36729.099999999999</v>
      </c>
      <c r="J459" s="19">
        <v>44406.599999999999</v>
      </c>
      <c r="K459" s="19">
        <v>44406.599999999999</v>
      </c>
      <c r="L459" s="19"/>
      <c r="M459" s="19"/>
      <c r="N459" s="19"/>
      <c r="O459" s="19">
        <v>0</v>
      </c>
      <c r="P459" s="19">
        <v>0</v>
      </c>
      <c r="Q459" s="19">
        <v>0</v>
      </c>
      <c r="R459" s="19">
        <v>0</v>
      </c>
      <c r="S459" s="19"/>
      <c r="T459" s="19">
        <f t="shared" si="1071"/>
        <v>36729.099999999999</v>
      </c>
      <c r="U459" s="19">
        <f t="shared" si="1042"/>
        <v>44406.599999999999</v>
      </c>
      <c r="V459" s="19">
        <f t="shared" si="1043"/>
        <v>44406.599999999999</v>
      </c>
      <c r="W459" s="19"/>
      <c r="X459" s="19"/>
      <c r="Y459" s="19"/>
      <c r="Z459" s="19"/>
      <c r="AA459" s="19"/>
      <c r="AB459" s="19"/>
      <c r="AC459" s="19"/>
      <c r="AD459" s="19"/>
      <c r="AE459" s="19"/>
      <c r="AF459" s="50">
        <v>0</v>
      </c>
      <c r="AG459" s="50"/>
      <c r="AH459" s="50">
        <v>0</v>
      </c>
      <c r="AI459" s="50">
        <v>0</v>
      </c>
      <c r="AJ459" s="50">
        <v>0</v>
      </c>
      <c r="AK459" s="50">
        <v>0</v>
      </c>
      <c r="AL459" s="50">
        <v>0</v>
      </c>
      <c r="AM459" s="50">
        <v>0</v>
      </c>
      <c r="AN459" s="50">
        <v>0</v>
      </c>
      <c r="AO459" s="15">
        <v>0</v>
      </c>
      <c r="AP459" s="51">
        <v>0</v>
      </c>
      <c r="AQ459" s="51">
        <v>0</v>
      </c>
      <c r="AR459" s="51">
        <v>0</v>
      </c>
      <c r="AS459" s="51">
        <v>0</v>
      </c>
      <c r="AT459" s="51">
        <v>0</v>
      </c>
      <c r="AU459" s="51">
        <f t="shared" si="1044"/>
        <v>0</v>
      </c>
      <c r="AV459" s="51">
        <f t="shared" si="1045"/>
        <v>36729.099999999999</v>
      </c>
      <c r="AW459" s="51">
        <f t="shared" si="1046"/>
        <v>36729.099999999999</v>
      </c>
      <c r="AX459" s="51">
        <f t="shared" si="1047"/>
        <v>44406.599999999999</v>
      </c>
      <c r="AY459" s="51">
        <f t="shared" si="1048"/>
        <v>44406.599999999999</v>
      </c>
      <c r="AZ459" s="51"/>
      <c r="BA459" s="52"/>
      <c r="BB459" s="53">
        <v>0</v>
      </c>
    </row>
    <row r="460">
      <c r="B460" s="47" t="s">
        <v>346</v>
      </c>
      <c r="C460" s="47" t="s">
        <v>193</v>
      </c>
      <c r="D460" s="47" t="s">
        <v>378</v>
      </c>
      <c r="E460" s="48" t="str">
        <f t="shared" si="1041"/>
        <v>0702</v>
      </c>
      <c r="F460" s="47" t="s">
        <v>384</v>
      </c>
      <c r="G460" s="47"/>
      <c r="H460" s="66" t="s">
        <v>385</v>
      </c>
      <c r="I460" s="19"/>
      <c r="J460" s="19"/>
      <c r="K460" s="19"/>
      <c r="L460" s="19"/>
      <c r="M460" s="19"/>
      <c r="N460" s="19"/>
      <c r="O460" s="19">
        <f t="shared" si="1125"/>
        <v>0</v>
      </c>
      <c r="P460" s="19">
        <f t="shared" si="1126"/>
        <v>0</v>
      </c>
      <c r="Q460" s="19">
        <f t="shared" si="1127"/>
        <v>0</v>
      </c>
      <c r="R460" s="19">
        <f t="shared" si="1128"/>
        <v>0</v>
      </c>
      <c r="S460" s="19"/>
      <c r="T460" s="19">
        <f t="shared" si="1071"/>
        <v>0</v>
      </c>
      <c r="U460" s="19"/>
      <c r="V460" s="19"/>
      <c r="W460" s="19"/>
      <c r="X460" s="19"/>
      <c r="Y460" s="19"/>
      <c r="Z460" s="19"/>
      <c r="AA460" s="19"/>
      <c r="AB460" s="19"/>
      <c r="AC460" s="19"/>
      <c r="AD460" s="19"/>
      <c r="AE460" s="19"/>
      <c r="AF460" s="50">
        <f t="shared" si="1129"/>
        <v>758122.60597000003</v>
      </c>
      <c r="AG460" s="50">
        <f t="shared" si="1130"/>
        <v>0</v>
      </c>
      <c r="AH460" s="50">
        <f t="shared" si="1131"/>
        <v>634177.26046999998</v>
      </c>
      <c r="AI460" s="50">
        <f t="shared" si="1132"/>
        <v>0</v>
      </c>
      <c r="AJ460" s="50">
        <f t="shared" si="1133"/>
        <v>0</v>
      </c>
      <c r="AK460" s="50">
        <f t="shared" si="1134"/>
        <v>0</v>
      </c>
      <c r="AL460" s="50">
        <f t="shared" si="1135"/>
        <v>758122.60546999995</v>
      </c>
      <c r="AM460" s="50">
        <f t="shared" si="1136"/>
        <v>634177.26046999998</v>
      </c>
      <c r="AN460" s="50">
        <f t="shared" si="1137"/>
        <v>0</v>
      </c>
      <c r="AO460" s="51">
        <f t="shared" si="1138"/>
        <v>441047.02584000002</v>
      </c>
      <c r="AP460" s="51">
        <f t="shared" si="1139"/>
        <v>758122.60597000003</v>
      </c>
      <c r="AQ460" s="51">
        <f t="shared" si="1140"/>
        <v>0</v>
      </c>
      <c r="AR460" s="51">
        <f t="shared" si="1141"/>
        <v>0</v>
      </c>
      <c r="AS460" s="51">
        <f t="shared" si="1142"/>
        <v>0</v>
      </c>
      <c r="AT460" s="51">
        <f t="shared" si="1143"/>
        <v>0</v>
      </c>
      <c r="AU460" s="51">
        <f t="shared" si="1044"/>
        <v>758122.60597000003</v>
      </c>
      <c r="AV460" s="51">
        <f t="shared" si="1045"/>
        <v>-758122.60597000003</v>
      </c>
      <c r="AW460" s="51"/>
      <c r="AX460" s="51"/>
      <c r="AY460" s="51"/>
      <c r="AZ460" s="51"/>
      <c r="BA460" s="52">
        <f t="shared" si="1049"/>
        <v>99.999999934047594</v>
      </c>
      <c r="BB460" s="53"/>
    </row>
    <row r="461" ht="31.5">
      <c r="B461" s="47" t="s">
        <v>346</v>
      </c>
      <c r="C461" s="47" t="s">
        <v>193</v>
      </c>
      <c r="D461" s="47" t="s">
        <v>378</v>
      </c>
      <c r="E461" s="48" t="str">
        <f t="shared" si="1041"/>
        <v>0702</v>
      </c>
      <c r="F461" s="17" t="s">
        <v>386</v>
      </c>
      <c r="G461" s="47"/>
      <c r="H461" s="57" t="s">
        <v>387</v>
      </c>
      <c r="I461" s="19"/>
      <c r="J461" s="19"/>
      <c r="K461" s="19"/>
      <c r="L461" s="19"/>
      <c r="M461" s="19"/>
      <c r="N461" s="19"/>
      <c r="O461" s="19">
        <f t="shared" si="1125"/>
        <v>0</v>
      </c>
      <c r="P461" s="19">
        <f t="shared" si="1126"/>
        <v>0</v>
      </c>
      <c r="Q461" s="19">
        <f t="shared" si="1127"/>
        <v>0</v>
      </c>
      <c r="R461" s="19">
        <f t="shared" si="1128"/>
        <v>0</v>
      </c>
      <c r="S461" s="19"/>
      <c r="T461" s="19">
        <f t="shared" si="1071"/>
        <v>0</v>
      </c>
      <c r="U461" s="19"/>
      <c r="V461" s="19"/>
      <c r="W461" s="19"/>
      <c r="X461" s="19"/>
      <c r="Y461" s="19"/>
      <c r="Z461" s="19"/>
      <c r="AA461" s="19"/>
      <c r="AB461" s="19"/>
      <c r="AC461" s="19"/>
      <c r="AD461" s="19"/>
      <c r="AE461" s="19"/>
      <c r="AF461" s="50">
        <f t="shared" si="1129"/>
        <v>758122.60597000003</v>
      </c>
      <c r="AG461" s="50">
        <f t="shared" si="1130"/>
        <v>0</v>
      </c>
      <c r="AH461" s="50">
        <f t="shared" si="1131"/>
        <v>634177.26046999998</v>
      </c>
      <c r="AI461" s="50">
        <f t="shared" si="1132"/>
        <v>0</v>
      </c>
      <c r="AJ461" s="50">
        <f t="shared" si="1133"/>
        <v>0</v>
      </c>
      <c r="AK461" s="50">
        <f t="shared" si="1134"/>
        <v>0</v>
      </c>
      <c r="AL461" s="50">
        <f t="shared" si="1135"/>
        <v>758122.60546999995</v>
      </c>
      <c r="AM461" s="50">
        <f t="shared" si="1136"/>
        <v>634177.26046999998</v>
      </c>
      <c r="AN461" s="50">
        <f t="shared" si="1137"/>
        <v>0</v>
      </c>
      <c r="AO461" s="15">
        <f t="shared" si="1138"/>
        <v>441047.02584000002</v>
      </c>
      <c r="AP461" s="51">
        <f t="shared" si="1139"/>
        <v>758122.60597000003</v>
      </c>
      <c r="AQ461" s="51">
        <f t="shared" si="1140"/>
        <v>0</v>
      </c>
      <c r="AR461" s="51">
        <f t="shared" si="1141"/>
        <v>0</v>
      </c>
      <c r="AS461" s="51">
        <f t="shared" si="1142"/>
        <v>0</v>
      </c>
      <c r="AT461" s="51">
        <f t="shared" si="1143"/>
        <v>0</v>
      </c>
      <c r="AU461" s="51">
        <f t="shared" si="1044"/>
        <v>758122.60597000003</v>
      </c>
      <c r="AV461" s="51">
        <f t="shared" si="1045"/>
        <v>-758122.60597000003</v>
      </c>
      <c r="AW461" s="51"/>
      <c r="AX461" s="51"/>
      <c r="AY461" s="51"/>
      <c r="AZ461" s="51"/>
      <c r="BA461" s="52">
        <f t="shared" si="1049"/>
        <v>99.999999934047594</v>
      </c>
      <c r="BB461" s="53"/>
    </row>
    <row r="462" ht="31.5">
      <c r="B462" s="47" t="s">
        <v>346</v>
      </c>
      <c r="C462" s="47" t="s">
        <v>193</v>
      </c>
      <c r="D462" s="47" t="s">
        <v>378</v>
      </c>
      <c r="E462" s="48" t="str">
        <f t="shared" si="1041"/>
        <v>0702</v>
      </c>
      <c r="F462" s="17" t="s">
        <v>386</v>
      </c>
      <c r="G462" s="47" t="s">
        <v>154</v>
      </c>
      <c r="H462" s="49" t="s">
        <v>155</v>
      </c>
      <c r="I462" s="19"/>
      <c r="J462" s="19"/>
      <c r="K462" s="19"/>
      <c r="L462" s="19"/>
      <c r="M462" s="19"/>
      <c r="N462" s="19"/>
      <c r="O462" s="19">
        <v>0</v>
      </c>
      <c r="P462" s="19">
        <v>0</v>
      </c>
      <c r="Q462" s="19">
        <v>0</v>
      </c>
      <c r="R462" s="19">
        <v>0</v>
      </c>
      <c r="S462" s="19"/>
      <c r="T462" s="19">
        <f t="shared" si="1071"/>
        <v>0</v>
      </c>
      <c r="U462" s="19"/>
      <c r="V462" s="19"/>
      <c r="W462" s="19"/>
      <c r="X462" s="19"/>
      <c r="Y462" s="19"/>
      <c r="Z462" s="19"/>
      <c r="AA462" s="19"/>
      <c r="AB462" s="19"/>
      <c r="AC462" s="19"/>
      <c r="AD462" s="19"/>
      <c r="AE462" s="19"/>
      <c r="AF462" s="50">
        <v>758122.60597000003</v>
      </c>
      <c r="AG462" s="50"/>
      <c r="AH462" s="50">
        <v>634177.26046999998</v>
      </c>
      <c r="AI462" s="50"/>
      <c r="AJ462" s="50">
        <v>0</v>
      </c>
      <c r="AK462" s="50">
        <v>0</v>
      </c>
      <c r="AL462" s="50">
        <v>758122.60546999995</v>
      </c>
      <c r="AM462" s="50">
        <v>634177.26046999998</v>
      </c>
      <c r="AN462" s="50">
        <v>0</v>
      </c>
      <c r="AO462" s="51">
        <v>441047.02584000002</v>
      </c>
      <c r="AP462" s="51">
        <v>758122.60597000003</v>
      </c>
      <c r="AQ462" s="51">
        <v>0</v>
      </c>
      <c r="AR462" s="51">
        <v>0</v>
      </c>
      <c r="AS462" s="51">
        <v>0</v>
      </c>
      <c r="AT462" s="51">
        <v>0</v>
      </c>
      <c r="AU462" s="51">
        <f t="shared" si="1044"/>
        <v>758122.60597000003</v>
      </c>
      <c r="AV462" s="51">
        <f t="shared" si="1045"/>
        <v>-758122.60597000003</v>
      </c>
      <c r="AW462" s="51"/>
      <c r="AX462" s="51"/>
      <c r="AY462" s="51"/>
      <c r="AZ462" s="51"/>
      <c r="BA462" s="52">
        <f t="shared" si="1049"/>
        <v>99.999999934047594</v>
      </c>
      <c r="BB462" s="53"/>
    </row>
    <row r="463">
      <c r="B463" s="47" t="s">
        <v>346</v>
      </c>
      <c r="C463" s="47" t="s">
        <v>193</v>
      </c>
      <c r="D463" s="47" t="s">
        <v>378</v>
      </c>
      <c r="E463" s="48" t="str">
        <f t="shared" si="1041"/>
        <v>0702</v>
      </c>
      <c r="F463" s="47" t="s">
        <v>388</v>
      </c>
      <c r="G463" s="47"/>
      <c r="H463" s="66" t="s">
        <v>389</v>
      </c>
      <c r="I463" s="19"/>
      <c r="J463" s="19"/>
      <c r="K463" s="19"/>
      <c r="L463" s="19"/>
      <c r="M463" s="19"/>
      <c r="N463" s="19"/>
      <c r="O463" s="19">
        <f>O466+O468+O464</f>
        <v>0</v>
      </c>
      <c r="P463" s="19">
        <f>P466+P468+P464</f>
        <v>0</v>
      </c>
      <c r="Q463" s="19">
        <f>Q466+Q468+Q464</f>
        <v>0</v>
      </c>
      <c r="R463" s="19">
        <f>R466+R468+R464</f>
        <v>0</v>
      </c>
      <c r="S463" s="19"/>
      <c r="T463" s="19">
        <f t="shared" si="1071"/>
        <v>0</v>
      </c>
      <c r="U463" s="19"/>
      <c r="V463" s="19"/>
      <c r="W463" s="19"/>
      <c r="X463" s="19"/>
      <c r="Y463" s="19"/>
      <c r="Z463" s="19"/>
      <c r="AA463" s="19"/>
      <c r="AB463" s="19"/>
      <c r="AC463" s="19"/>
      <c r="AD463" s="19"/>
      <c r="AE463" s="19"/>
      <c r="AF463" s="50">
        <f>AF466+AF468+AF464</f>
        <v>522295.49922</v>
      </c>
      <c r="AG463" s="50">
        <f>AG466+AG468+AG464</f>
        <v>0</v>
      </c>
      <c r="AH463" s="50">
        <f>AH466+AH468+AH464</f>
        <v>522295.49922</v>
      </c>
      <c r="AI463" s="50">
        <f>AI466+AI468+AI464</f>
        <v>0</v>
      </c>
      <c r="AJ463" s="50">
        <f>AJ466+AJ468+AJ464</f>
        <v>0</v>
      </c>
      <c r="AK463" s="50">
        <f>AK466+AK468+AK464</f>
        <v>0</v>
      </c>
      <c r="AL463" s="50">
        <f>AL466+AL468+AL464</f>
        <v>522295.49907999998</v>
      </c>
      <c r="AM463" s="50">
        <f>AM466+AM468+AM464</f>
        <v>522295.49907999998</v>
      </c>
      <c r="AN463" s="50">
        <f>AN466+AN468+AN464</f>
        <v>0</v>
      </c>
      <c r="AO463" s="15">
        <f>AO466+AO468+AO464</f>
        <v>395815.46500000003</v>
      </c>
      <c r="AP463" s="51">
        <f>AP466+AP468+AP464</f>
        <v>520793.27030000003</v>
      </c>
      <c r="AQ463" s="51">
        <f>AQ466+AQ468+AQ464</f>
        <v>0</v>
      </c>
      <c r="AR463" s="51">
        <f>AR466+AR468+AR464</f>
        <v>0</v>
      </c>
      <c r="AS463" s="51">
        <f>AS466+AS468+AS464</f>
        <v>0</v>
      </c>
      <c r="AT463" s="51">
        <f>AT466+AT468+AT464</f>
        <v>0</v>
      </c>
      <c r="AU463" s="51">
        <f t="shared" si="1044"/>
        <v>520793.27030000003</v>
      </c>
      <c r="AV463" s="51">
        <f t="shared" si="1045"/>
        <v>-520793.27030000003</v>
      </c>
      <c r="AW463" s="51"/>
      <c r="AX463" s="51"/>
      <c r="AY463" s="51"/>
      <c r="AZ463" s="51"/>
      <c r="BA463" s="52">
        <f t="shared" si="1049"/>
        <v>99.999999973195244</v>
      </c>
      <c r="BB463" s="53"/>
    </row>
    <row r="464" ht="157.5">
      <c r="B464" s="47" t="s">
        <v>346</v>
      </c>
      <c r="C464" s="47" t="s">
        <v>193</v>
      </c>
      <c r="D464" s="47" t="s">
        <v>378</v>
      </c>
      <c r="E464" s="48" t="str">
        <f t="shared" si="1041"/>
        <v>0702</v>
      </c>
      <c r="F464" s="17" t="s">
        <v>390</v>
      </c>
      <c r="G464" s="47"/>
      <c r="H464" s="57" t="s">
        <v>391</v>
      </c>
      <c r="I464" s="19"/>
      <c r="J464" s="19"/>
      <c r="K464" s="19"/>
      <c r="L464" s="19"/>
      <c r="M464" s="19"/>
      <c r="N464" s="19"/>
      <c r="O464" s="19">
        <f>O465</f>
        <v>0</v>
      </c>
      <c r="P464" s="19">
        <f>P465</f>
        <v>0</v>
      </c>
      <c r="Q464" s="19">
        <f>Q465</f>
        <v>0</v>
      </c>
      <c r="R464" s="19">
        <f>R465</f>
        <v>0</v>
      </c>
      <c r="S464" s="19"/>
      <c r="T464" s="19">
        <f t="shared" si="1071"/>
        <v>0</v>
      </c>
      <c r="U464" s="19"/>
      <c r="V464" s="19"/>
      <c r="W464" s="19"/>
      <c r="X464" s="19"/>
      <c r="Y464" s="19"/>
      <c r="Z464" s="19"/>
      <c r="AA464" s="19"/>
      <c r="AB464" s="19"/>
      <c r="AC464" s="19"/>
      <c r="AD464" s="19"/>
      <c r="AE464" s="19"/>
      <c r="AF464" s="50">
        <f>AF465</f>
        <v>9479</v>
      </c>
      <c r="AG464" s="50">
        <f>AG465</f>
        <v>0</v>
      </c>
      <c r="AH464" s="50">
        <f>AH465</f>
        <v>9479</v>
      </c>
      <c r="AI464" s="50">
        <f>AI465</f>
        <v>0</v>
      </c>
      <c r="AJ464" s="50">
        <f>AJ465</f>
        <v>0</v>
      </c>
      <c r="AK464" s="50">
        <f>AK465</f>
        <v>0</v>
      </c>
      <c r="AL464" s="50">
        <f>AL465</f>
        <v>9479</v>
      </c>
      <c r="AM464" s="50">
        <f>AM465</f>
        <v>9479</v>
      </c>
      <c r="AN464" s="50">
        <f>AN465</f>
        <v>0</v>
      </c>
      <c r="AO464" s="51">
        <f>AO465</f>
        <v>7350.6000000000004</v>
      </c>
      <c r="AP464" s="51">
        <f>AP465</f>
        <v>9788.8999999999996</v>
      </c>
      <c r="AQ464" s="51">
        <f>AQ465</f>
        <v>0</v>
      </c>
      <c r="AR464" s="51">
        <f>AR465</f>
        <v>0</v>
      </c>
      <c r="AS464" s="51">
        <f>AS465</f>
        <v>0</v>
      </c>
      <c r="AT464" s="51">
        <f>AT465</f>
        <v>0</v>
      </c>
      <c r="AU464" s="51">
        <f t="shared" si="1044"/>
        <v>9788.8999999999996</v>
      </c>
      <c r="AV464" s="51">
        <f t="shared" si="1045"/>
        <v>-9788.8999999999996</v>
      </c>
      <c r="AW464" s="51"/>
      <c r="AX464" s="51"/>
      <c r="AY464" s="51"/>
      <c r="AZ464" s="51"/>
      <c r="BA464" s="52">
        <f t="shared" si="1049"/>
        <v>100</v>
      </c>
      <c r="BB464" s="53"/>
    </row>
    <row r="465" ht="31.5">
      <c r="B465" s="47" t="s">
        <v>346</v>
      </c>
      <c r="C465" s="47" t="s">
        <v>193</v>
      </c>
      <c r="D465" s="47" t="s">
        <v>378</v>
      </c>
      <c r="E465" s="48" t="str">
        <f t="shared" si="1041"/>
        <v>0702</v>
      </c>
      <c r="F465" s="17" t="s">
        <v>390</v>
      </c>
      <c r="G465" s="47" t="s">
        <v>154</v>
      </c>
      <c r="H465" s="49" t="s">
        <v>155</v>
      </c>
      <c r="I465" s="19"/>
      <c r="J465" s="19"/>
      <c r="K465" s="19"/>
      <c r="L465" s="19"/>
      <c r="M465" s="19"/>
      <c r="N465" s="19"/>
      <c r="O465" s="19">
        <v>0</v>
      </c>
      <c r="P465" s="19">
        <v>0</v>
      </c>
      <c r="Q465" s="19">
        <v>0</v>
      </c>
      <c r="R465" s="19">
        <v>0</v>
      </c>
      <c r="S465" s="19"/>
      <c r="T465" s="19">
        <f t="shared" si="1071"/>
        <v>0</v>
      </c>
      <c r="U465" s="19"/>
      <c r="V465" s="19"/>
      <c r="W465" s="19"/>
      <c r="X465" s="19"/>
      <c r="Y465" s="19"/>
      <c r="Z465" s="19"/>
      <c r="AA465" s="19"/>
      <c r="AB465" s="19"/>
      <c r="AC465" s="19"/>
      <c r="AD465" s="19"/>
      <c r="AE465" s="19"/>
      <c r="AF465" s="50">
        <v>9479</v>
      </c>
      <c r="AG465" s="50"/>
      <c r="AH465" s="50">
        <f>AF465</f>
        <v>9479</v>
      </c>
      <c r="AI465" s="50">
        <f>AG465</f>
        <v>0</v>
      </c>
      <c r="AJ465" s="50">
        <v>0</v>
      </c>
      <c r="AK465" s="50">
        <v>0</v>
      </c>
      <c r="AL465" s="50">
        <v>9479</v>
      </c>
      <c r="AM465" s="50">
        <f>AL465</f>
        <v>9479</v>
      </c>
      <c r="AN465" s="50">
        <v>0</v>
      </c>
      <c r="AO465" s="15">
        <v>7350.6000000000004</v>
      </c>
      <c r="AP465" s="51">
        <v>9788.8999999999996</v>
      </c>
      <c r="AQ465" s="51">
        <v>0</v>
      </c>
      <c r="AR465" s="51">
        <v>0</v>
      </c>
      <c r="AS465" s="51">
        <v>0</v>
      </c>
      <c r="AT465" s="51">
        <v>0</v>
      </c>
      <c r="AU465" s="51">
        <f t="shared" si="1044"/>
        <v>9788.8999999999996</v>
      </c>
      <c r="AV465" s="51">
        <f t="shared" si="1045"/>
        <v>-9788.8999999999996</v>
      </c>
      <c r="AW465" s="51"/>
      <c r="AX465" s="51"/>
      <c r="AY465" s="51"/>
      <c r="AZ465" s="51"/>
      <c r="BA465" s="52">
        <f t="shared" si="1049"/>
        <v>100</v>
      </c>
      <c r="BB465" s="53"/>
    </row>
    <row r="466" ht="63">
      <c r="B466" s="47" t="s">
        <v>346</v>
      </c>
      <c r="C466" s="47" t="s">
        <v>193</v>
      </c>
      <c r="D466" s="47" t="s">
        <v>378</v>
      </c>
      <c r="E466" s="48" t="str">
        <f t="shared" si="1041"/>
        <v>0702</v>
      </c>
      <c r="F466" s="17" t="s">
        <v>392</v>
      </c>
      <c r="G466" s="47"/>
      <c r="H466" s="49" t="s">
        <v>383</v>
      </c>
      <c r="I466" s="19"/>
      <c r="J466" s="19"/>
      <c r="K466" s="19"/>
      <c r="L466" s="19"/>
      <c r="M466" s="19"/>
      <c r="N466" s="19"/>
      <c r="O466" s="19">
        <f>O467</f>
        <v>0</v>
      </c>
      <c r="P466" s="19">
        <f>P467</f>
        <v>0</v>
      </c>
      <c r="Q466" s="19">
        <f>Q467</f>
        <v>0</v>
      </c>
      <c r="R466" s="19">
        <f>R467</f>
        <v>0</v>
      </c>
      <c r="S466" s="19"/>
      <c r="T466" s="19">
        <f t="shared" si="1071"/>
        <v>0</v>
      </c>
      <c r="U466" s="19"/>
      <c r="V466" s="19"/>
      <c r="W466" s="19"/>
      <c r="X466" s="19"/>
      <c r="Y466" s="19"/>
      <c r="Z466" s="19"/>
      <c r="AA466" s="19"/>
      <c r="AB466" s="19"/>
      <c r="AC466" s="19"/>
      <c r="AD466" s="19"/>
      <c r="AE466" s="19"/>
      <c r="AF466" s="50">
        <f>AF467</f>
        <v>36764.899219999999</v>
      </c>
      <c r="AG466" s="50">
        <f>AG467</f>
        <v>0</v>
      </c>
      <c r="AH466" s="50">
        <f>AH467</f>
        <v>36764.899219999999</v>
      </c>
      <c r="AI466" s="50">
        <f>AI467</f>
        <v>0</v>
      </c>
      <c r="AJ466" s="50">
        <f>AJ467</f>
        <v>0</v>
      </c>
      <c r="AK466" s="50">
        <f>AK467</f>
        <v>0</v>
      </c>
      <c r="AL466" s="50">
        <f>AL467</f>
        <v>36764.899080000003</v>
      </c>
      <c r="AM466" s="50">
        <f>AM467</f>
        <v>36764.899080000003</v>
      </c>
      <c r="AN466" s="50">
        <f>AN467</f>
        <v>0</v>
      </c>
      <c r="AO466" s="51">
        <f>AO467</f>
        <v>27928.965</v>
      </c>
      <c r="AP466" s="51">
        <f>AP467</f>
        <v>36839.370300000002</v>
      </c>
      <c r="AQ466" s="51">
        <f>AQ467</f>
        <v>0</v>
      </c>
      <c r="AR466" s="51">
        <f>AR467</f>
        <v>0</v>
      </c>
      <c r="AS466" s="51">
        <f>AS467</f>
        <v>0</v>
      </c>
      <c r="AT466" s="51">
        <f>AT467</f>
        <v>0</v>
      </c>
      <c r="AU466" s="51">
        <f t="shared" si="1044"/>
        <v>36839.370300000002</v>
      </c>
      <c r="AV466" s="51">
        <f t="shared" si="1045"/>
        <v>-36839.370300000002</v>
      </c>
      <c r="AW466" s="51"/>
      <c r="AX466" s="51"/>
      <c r="AY466" s="51"/>
      <c r="AZ466" s="51"/>
      <c r="BA466" s="52">
        <f t="shared" si="1049"/>
        <v>99.999999619202001</v>
      </c>
      <c r="BB466" s="53"/>
    </row>
    <row r="467" ht="31.5">
      <c r="B467" s="47" t="s">
        <v>346</v>
      </c>
      <c r="C467" s="47" t="s">
        <v>193</v>
      </c>
      <c r="D467" s="47" t="s">
        <v>378</v>
      </c>
      <c r="E467" s="48" t="str">
        <f t="shared" si="1041"/>
        <v>0702</v>
      </c>
      <c r="F467" s="17" t="s">
        <v>392</v>
      </c>
      <c r="G467" s="47" t="s">
        <v>154</v>
      </c>
      <c r="H467" s="49" t="s">
        <v>155</v>
      </c>
      <c r="I467" s="19"/>
      <c r="J467" s="19"/>
      <c r="K467" s="19"/>
      <c r="L467" s="19"/>
      <c r="M467" s="19"/>
      <c r="N467" s="19"/>
      <c r="O467" s="19">
        <v>0</v>
      </c>
      <c r="P467" s="19">
        <v>0</v>
      </c>
      <c r="Q467" s="19">
        <v>0</v>
      </c>
      <c r="R467" s="19">
        <v>0</v>
      </c>
      <c r="S467" s="19"/>
      <c r="T467" s="19">
        <f t="shared" si="1071"/>
        <v>0</v>
      </c>
      <c r="U467" s="19"/>
      <c r="V467" s="19"/>
      <c r="W467" s="19"/>
      <c r="X467" s="19"/>
      <c r="Y467" s="19"/>
      <c r="Z467" s="19"/>
      <c r="AA467" s="19"/>
      <c r="AB467" s="19"/>
      <c r="AC467" s="19"/>
      <c r="AD467" s="19"/>
      <c r="AE467" s="19"/>
      <c r="AF467" s="50">
        <v>36764.899219999999</v>
      </c>
      <c r="AG467" s="50"/>
      <c r="AH467" s="50">
        <f>AF467</f>
        <v>36764.899219999999</v>
      </c>
      <c r="AI467" s="50">
        <f>AG467</f>
        <v>0</v>
      </c>
      <c r="AJ467" s="50">
        <v>0</v>
      </c>
      <c r="AK467" s="50">
        <v>0</v>
      </c>
      <c r="AL467" s="50">
        <v>36764.899080000003</v>
      </c>
      <c r="AM467" s="50">
        <f>AL467</f>
        <v>36764.899080000003</v>
      </c>
      <c r="AN467" s="50">
        <v>0</v>
      </c>
      <c r="AO467" s="15">
        <v>27928.965</v>
      </c>
      <c r="AP467" s="51">
        <v>36839.370300000002</v>
      </c>
      <c r="AQ467" s="51">
        <v>0</v>
      </c>
      <c r="AR467" s="51">
        <v>0</v>
      </c>
      <c r="AS467" s="51">
        <v>0</v>
      </c>
      <c r="AT467" s="51">
        <v>0</v>
      </c>
      <c r="AU467" s="51">
        <f t="shared" si="1044"/>
        <v>36839.370300000002</v>
      </c>
      <c r="AV467" s="51">
        <f t="shared" si="1045"/>
        <v>-36839.370300000002</v>
      </c>
      <c r="AW467" s="51"/>
      <c r="AX467" s="51"/>
      <c r="AY467" s="51"/>
      <c r="AZ467" s="51"/>
      <c r="BA467" s="52">
        <f t="shared" si="1049"/>
        <v>99.999999619202001</v>
      </c>
      <c r="BB467" s="53"/>
    </row>
    <row r="468" ht="126">
      <c r="B468" s="47" t="s">
        <v>346</v>
      </c>
      <c r="C468" s="47" t="s">
        <v>193</v>
      </c>
      <c r="D468" s="47" t="s">
        <v>378</v>
      </c>
      <c r="E468" s="48" t="str">
        <f t="shared" si="1041"/>
        <v>0702</v>
      </c>
      <c r="F468" s="17" t="s">
        <v>393</v>
      </c>
      <c r="G468" s="47"/>
      <c r="H468" s="57" t="s">
        <v>394</v>
      </c>
      <c r="I468" s="19"/>
      <c r="J468" s="19"/>
      <c r="K468" s="19"/>
      <c r="L468" s="19"/>
      <c r="M468" s="19"/>
      <c r="N468" s="19"/>
      <c r="O468" s="19">
        <f>O469</f>
        <v>0</v>
      </c>
      <c r="P468" s="19">
        <f>P469</f>
        <v>0</v>
      </c>
      <c r="Q468" s="19">
        <f>Q469</f>
        <v>0</v>
      </c>
      <c r="R468" s="19">
        <f>R469</f>
        <v>0</v>
      </c>
      <c r="S468" s="19"/>
      <c r="T468" s="19">
        <f t="shared" si="1071"/>
        <v>0</v>
      </c>
      <c r="U468" s="19"/>
      <c r="V468" s="19"/>
      <c r="W468" s="19"/>
      <c r="X468" s="19"/>
      <c r="Y468" s="19"/>
      <c r="Z468" s="19"/>
      <c r="AA468" s="19"/>
      <c r="AB468" s="19"/>
      <c r="AC468" s="19"/>
      <c r="AD468" s="19"/>
      <c r="AE468" s="19"/>
      <c r="AF468" s="50">
        <f>AF469</f>
        <v>476051.59999999998</v>
      </c>
      <c r="AG468" s="50">
        <f>AG469</f>
        <v>0</v>
      </c>
      <c r="AH468" s="50">
        <f>AH469</f>
        <v>476051.59999999998</v>
      </c>
      <c r="AI468" s="50">
        <f>AI469</f>
        <v>0</v>
      </c>
      <c r="AJ468" s="50">
        <f>AJ469</f>
        <v>0</v>
      </c>
      <c r="AK468" s="50">
        <f>AK469</f>
        <v>0</v>
      </c>
      <c r="AL468" s="50">
        <f>AL469</f>
        <v>476051.59999999998</v>
      </c>
      <c r="AM468" s="50">
        <f>AM469</f>
        <v>476051.59999999998</v>
      </c>
      <c r="AN468" s="50">
        <f>AN469</f>
        <v>0</v>
      </c>
      <c r="AO468" s="51">
        <f>AO469</f>
        <v>360535.90000000002</v>
      </c>
      <c r="AP468" s="51">
        <f>AP469</f>
        <v>474165</v>
      </c>
      <c r="AQ468" s="51">
        <f>AQ469</f>
        <v>0</v>
      </c>
      <c r="AR468" s="51">
        <f>AR469</f>
        <v>0</v>
      </c>
      <c r="AS468" s="51">
        <f>AS469</f>
        <v>0</v>
      </c>
      <c r="AT468" s="51">
        <f>AT469</f>
        <v>0</v>
      </c>
      <c r="AU468" s="51">
        <f t="shared" si="1044"/>
        <v>474165</v>
      </c>
      <c r="AV468" s="51">
        <f t="shared" si="1045"/>
        <v>-474165</v>
      </c>
      <c r="AW468" s="51"/>
      <c r="AX468" s="51"/>
      <c r="AY468" s="51"/>
      <c r="AZ468" s="51"/>
      <c r="BA468" s="52">
        <f t="shared" si="1049"/>
        <v>100</v>
      </c>
      <c r="BB468" s="53"/>
    </row>
    <row r="469" ht="31.5">
      <c r="B469" s="47" t="s">
        <v>346</v>
      </c>
      <c r="C469" s="47" t="s">
        <v>193</v>
      </c>
      <c r="D469" s="47" t="s">
        <v>378</v>
      </c>
      <c r="E469" s="48" t="str">
        <f t="shared" si="1041"/>
        <v>0702</v>
      </c>
      <c r="F469" s="17" t="s">
        <v>393</v>
      </c>
      <c r="G469" s="47" t="s">
        <v>154</v>
      </c>
      <c r="H469" s="49" t="s">
        <v>155</v>
      </c>
      <c r="I469" s="19"/>
      <c r="J469" s="19"/>
      <c r="K469" s="19"/>
      <c r="L469" s="19"/>
      <c r="M469" s="19"/>
      <c r="N469" s="19"/>
      <c r="O469" s="19">
        <v>0</v>
      </c>
      <c r="P469" s="19">
        <v>0</v>
      </c>
      <c r="Q469" s="19">
        <v>0</v>
      </c>
      <c r="R469" s="19">
        <v>0</v>
      </c>
      <c r="S469" s="19"/>
      <c r="T469" s="19">
        <f t="shared" si="1071"/>
        <v>0</v>
      </c>
      <c r="U469" s="19"/>
      <c r="V469" s="19"/>
      <c r="W469" s="19"/>
      <c r="X469" s="19"/>
      <c r="Y469" s="19"/>
      <c r="Z469" s="19"/>
      <c r="AA469" s="19"/>
      <c r="AB469" s="19"/>
      <c r="AC469" s="19"/>
      <c r="AD469" s="19"/>
      <c r="AE469" s="19"/>
      <c r="AF469" s="50">
        <v>476051.59999999998</v>
      </c>
      <c r="AG469" s="50"/>
      <c r="AH469" s="50">
        <f>AF469</f>
        <v>476051.59999999998</v>
      </c>
      <c r="AI469" s="50">
        <f>AG469</f>
        <v>0</v>
      </c>
      <c r="AJ469" s="50">
        <v>0</v>
      </c>
      <c r="AK469" s="50">
        <v>0</v>
      </c>
      <c r="AL469" s="50">
        <v>476051.59999999998</v>
      </c>
      <c r="AM469" s="50">
        <f>AL469</f>
        <v>476051.59999999998</v>
      </c>
      <c r="AN469" s="50">
        <v>0</v>
      </c>
      <c r="AO469" s="15">
        <v>360535.90000000002</v>
      </c>
      <c r="AP469" s="51">
        <v>474165</v>
      </c>
      <c r="AQ469" s="51">
        <v>0</v>
      </c>
      <c r="AR469" s="51">
        <v>0</v>
      </c>
      <c r="AS469" s="51">
        <v>0</v>
      </c>
      <c r="AT469" s="51">
        <v>0</v>
      </c>
      <c r="AU469" s="51">
        <f t="shared" si="1044"/>
        <v>474165</v>
      </c>
      <c r="AV469" s="51">
        <f t="shared" si="1045"/>
        <v>-474165</v>
      </c>
      <c r="AW469" s="51"/>
      <c r="AX469" s="51"/>
      <c r="AY469" s="51"/>
      <c r="AZ469" s="51"/>
      <c r="BA469" s="52">
        <f t="shared" si="1049"/>
        <v>100</v>
      </c>
      <c r="BB469" s="53"/>
    </row>
    <row r="470" ht="31.5">
      <c r="B470" s="47" t="s">
        <v>346</v>
      </c>
      <c r="C470" s="47" t="s">
        <v>193</v>
      </c>
      <c r="D470" s="47" t="s">
        <v>378</v>
      </c>
      <c r="E470" s="48" t="str">
        <f t="shared" si="1041"/>
        <v>0702</v>
      </c>
      <c r="F470" s="47" t="s">
        <v>395</v>
      </c>
      <c r="G470" s="47"/>
      <c r="H470" s="49" t="s">
        <v>210</v>
      </c>
      <c r="I470" s="19">
        <f t="shared" si="1108"/>
        <v>66317.899999999994</v>
      </c>
      <c r="J470" s="19">
        <f t="shared" si="1109"/>
        <v>54620.699999999997</v>
      </c>
      <c r="K470" s="19">
        <f t="shared" si="1110"/>
        <v>0</v>
      </c>
      <c r="L470" s="19">
        <f t="shared" si="1111"/>
        <v>0</v>
      </c>
      <c r="M470" s="19">
        <f t="shared" si="1112"/>
        <v>0</v>
      </c>
      <c r="N470" s="19">
        <f t="shared" si="1113"/>
        <v>0</v>
      </c>
      <c r="O470" s="19">
        <f>O471+O476</f>
        <v>0</v>
      </c>
      <c r="P470" s="19">
        <f>P471+P476</f>
        <v>0</v>
      </c>
      <c r="Q470" s="19">
        <f>Q471</f>
        <v>0</v>
      </c>
      <c r="R470" s="19">
        <f>R471</f>
        <v>0</v>
      </c>
      <c r="S470" s="19">
        <f t="shared" si="1114"/>
        <v>0</v>
      </c>
      <c r="T470" s="19">
        <f t="shared" si="1071"/>
        <v>66317.899999999994</v>
      </c>
      <c r="U470" s="19">
        <f t="shared" si="1042"/>
        <v>54620.699999999997</v>
      </c>
      <c r="V470" s="19">
        <f t="shared" si="1043"/>
        <v>0</v>
      </c>
      <c r="W470" s="19">
        <f t="shared" si="1115"/>
        <v>0</v>
      </c>
      <c r="X470" s="19">
        <f t="shared" si="1116"/>
        <v>0</v>
      </c>
      <c r="Y470" s="19">
        <f t="shared" si="1117"/>
        <v>0</v>
      </c>
      <c r="Z470" s="19">
        <f t="shared" si="1118"/>
        <v>0</v>
      </c>
      <c r="AA470" s="19">
        <f t="shared" si="1119"/>
        <v>0</v>
      </c>
      <c r="AB470" s="19">
        <f t="shared" si="1120"/>
        <v>0</v>
      </c>
      <c r="AC470" s="19">
        <f t="shared" si="1121"/>
        <v>0</v>
      </c>
      <c r="AD470" s="19">
        <f t="shared" si="1122"/>
        <v>0</v>
      </c>
      <c r="AE470" s="19">
        <f t="shared" si="1123"/>
        <v>0</v>
      </c>
      <c r="AF470" s="50">
        <f>AF471+AF476</f>
        <v>338855.42363999999</v>
      </c>
      <c r="AG470" s="50">
        <f>AG471+AG476</f>
        <v>0</v>
      </c>
      <c r="AH470" s="50">
        <f>AH471+AH476</f>
        <v>232450.77097000001</v>
      </c>
      <c r="AI470" s="50">
        <f>AI471+AI476</f>
        <v>0</v>
      </c>
      <c r="AJ470" s="50">
        <f>AJ471+AJ476</f>
        <v>66317.899999999994</v>
      </c>
      <c r="AK470" s="50">
        <f>AK471+AK476</f>
        <v>0</v>
      </c>
      <c r="AL470" s="50">
        <f>AL471+AL476</f>
        <v>292945.99005999998</v>
      </c>
      <c r="AM470" s="50">
        <f>AM471+AM476</f>
        <v>198754.49109999998</v>
      </c>
      <c r="AN470" s="50">
        <f>AN471+AN476</f>
        <v>66317.820129999993</v>
      </c>
      <c r="AO470" s="51">
        <f>AO471+AO476</f>
        <v>184367.82341000001</v>
      </c>
      <c r="AP470" s="51">
        <f>AP471+AP476</f>
        <v>339836.51068000001</v>
      </c>
      <c r="AQ470" s="51">
        <f>AQ471+AQ476</f>
        <v>0</v>
      </c>
      <c r="AR470" s="51">
        <f>AR471+AR476</f>
        <v>0</v>
      </c>
      <c r="AS470" s="51">
        <f>AS471+AS476</f>
        <v>0</v>
      </c>
      <c r="AT470" s="51">
        <f>AT471+AT476</f>
        <v>0</v>
      </c>
      <c r="AU470" s="51">
        <f t="shared" si="1044"/>
        <v>339836.51068000001</v>
      </c>
      <c r="AV470" s="51">
        <f t="shared" si="1045"/>
        <v>-273518.61068000004</v>
      </c>
      <c r="AW470" s="51">
        <f t="shared" si="1046"/>
        <v>66317.899999999994</v>
      </c>
      <c r="AX470" s="51">
        <f t="shared" si="1047"/>
        <v>54620.699999999997</v>
      </c>
      <c r="AY470" s="51">
        <f t="shared" si="1048"/>
        <v>0</v>
      </c>
      <c r="AZ470" s="51">
        <f t="shared" si="1124"/>
        <v>0</v>
      </c>
      <c r="BA470" s="52">
        <f t="shared" si="1049"/>
        <v>86.451616123820941</v>
      </c>
      <c r="BB470" s="25"/>
    </row>
    <row r="471" ht="31.5">
      <c r="B471" s="47" t="s">
        <v>346</v>
      </c>
      <c r="C471" s="47" t="s">
        <v>193</v>
      </c>
      <c r="D471" s="47" t="s">
        <v>378</v>
      </c>
      <c r="E471" s="48" t="str">
        <f t="shared" si="1041"/>
        <v>0702</v>
      </c>
      <c r="F471" s="47" t="s">
        <v>396</v>
      </c>
      <c r="G471" s="47"/>
      <c r="H471" s="49" t="s">
        <v>397</v>
      </c>
      <c r="I471" s="19">
        <f t="shared" si="1108"/>
        <v>66317.899999999994</v>
      </c>
      <c r="J471" s="19">
        <f t="shared" si="1109"/>
        <v>54620.699999999997</v>
      </c>
      <c r="K471" s="19">
        <f t="shared" si="1110"/>
        <v>0</v>
      </c>
      <c r="L471" s="19">
        <f t="shared" si="1111"/>
        <v>0</v>
      </c>
      <c r="M471" s="19">
        <f t="shared" si="1112"/>
        <v>0</v>
      </c>
      <c r="N471" s="19">
        <f t="shared" si="1113"/>
        <v>0</v>
      </c>
      <c r="O471" s="19">
        <f>O472+O474</f>
        <v>0</v>
      </c>
      <c r="P471" s="19">
        <f>P472+P474</f>
        <v>0</v>
      </c>
      <c r="Q471" s="19">
        <f>Q472+Q474</f>
        <v>0</v>
      </c>
      <c r="R471" s="19">
        <f>R472+R474</f>
        <v>0</v>
      </c>
      <c r="S471" s="19">
        <f t="shared" si="1114"/>
        <v>0</v>
      </c>
      <c r="T471" s="19">
        <f t="shared" si="1071"/>
        <v>66317.899999999994</v>
      </c>
      <c r="U471" s="19">
        <f t="shared" si="1042"/>
        <v>54620.699999999997</v>
      </c>
      <c r="V471" s="19">
        <f t="shared" si="1043"/>
        <v>0</v>
      </c>
      <c r="W471" s="19">
        <f t="shared" si="1115"/>
        <v>0</v>
      </c>
      <c r="X471" s="19">
        <f t="shared" si="1116"/>
        <v>0</v>
      </c>
      <c r="Y471" s="19">
        <f t="shared" si="1117"/>
        <v>0</v>
      </c>
      <c r="Z471" s="19">
        <f t="shared" si="1118"/>
        <v>0</v>
      </c>
      <c r="AA471" s="19">
        <f t="shared" si="1119"/>
        <v>0</v>
      </c>
      <c r="AB471" s="19">
        <f t="shared" si="1120"/>
        <v>0</v>
      </c>
      <c r="AC471" s="19">
        <f t="shared" si="1121"/>
        <v>0</v>
      </c>
      <c r="AD471" s="19">
        <f t="shared" si="1122"/>
        <v>0</v>
      </c>
      <c r="AE471" s="19">
        <f t="shared" si="1123"/>
        <v>0</v>
      </c>
      <c r="AF471" s="50">
        <f>AF472+AF474</f>
        <v>187736.51068000001</v>
      </c>
      <c r="AG471" s="50">
        <f>AG472+AG474</f>
        <v>0</v>
      </c>
      <c r="AH471" s="50">
        <f>AH472+AH474</f>
        <v>157381.85801</v>
      </c>
      <c r="AI471" s="50">
        <f>AI472+AI474</f>
        <v>0</v>
      </c>
      <c r="AJ471" s="50">
        <f>AJ472+AJ474</f>
        <v>66317.899999999994</v>
      </c>
      <c r="AK471" s="50">
        <f>AK472+AK474</f>
        <v>0</v>
      </c>
      <c r="AL471" s="50">
        <f>AL472+AL474</f>
        <v>142808.16414000001</v>
      </c>
      <c r="AM471" s="50">
        <f>AM472+AM474</f>
        <v>123685.57814</v>
      </c>
      <c r="AN471" s="50">
        <f>AN472+AN474</f>
        <v>66317.820129999993</v>
      </c>
      <c r="AO471" s="15">
        <f>AO472+AO474</f>
        <v>71029.997489999994</v>
      </c>
      <c r="AP471" s="51">
        <f>AP472+AP474</f>
        <v>187736.51068000001</v>
      </c>
      <c r="AQ471" s="51">
        <f>AQ472+AQ474</f>
        <v>0</v>
      </c>
      <c r="AR471" s="51">
        <f>AR472+AR474</f>
        <v>0</v>
      </c>
      <c r="AS471" s="51">
        <f>AS472+AS474</f>
        <v>0</v>
      </c>
      <c r="AT471" s="51">
        <f>AT472+AT474</f>
        <v>0</v>
      </c>
      <c r="AU471" s="51">
        <f t="shared" si="1044"/>
        <v>187736.51068000001</v>
      </c>
      <c r="AV471" s="51">
        <f t="shared" si="1045"/>
        <v>-121418.61068000001</v>
      </c>
      <c r="AW471" s="51">
        <f t="shared" si="1046"/>
        <v>66317.899999999994</v>
      </c>
      <c r="AX471" s="51">
        <f t="shared" si="1047"/>
        <v>54620.699999999997</v>
      </c>
      <c r="AY471" s="51">
        <f t="shared" si="1048"/>
        <v>0</v>
      </c>
      <c r="AZ471" s="51">
        <f t="shared" si="1124"/>
        <v>0</v>
      </c>
      <c r="BA471" s="52">
        <f t="shared" si="1049"/>
        <v>76.068402263755132</v>
      </c>
      <c r="BB471" s="25"/>
    </row>
    <row r="472" ht="110.25">
      <c r="B472" s="47" t="s">
        <v>346</v>
      </c>
      <c r="C472" s="47" t="s">
        <v>193</v>
      </c>
      <c r="D472" s="47" t="s">
        <v>378</v>
      </c>
      <c r="E472" s="48" t="str">
        <f t="shared" si="1041"/>
        <v>0702</v>
      </c>
      <c r="F472" s="47" t="s">
        <v>398</v>
      </c>
      <c r="G472" s="47"/>
      <c r="H472" s="49" t="s">
        <v>399</v>
      </c>
      <c r="I472" s="19">
        <f t="shared" si="1108"/>
        <v>66317.899999999994</v>
      </c>
      <c r="J472" s="19">
        <f t="shared" si="1109"/>
        <v>54620.699999999997</v>
      </c>
      <c r="K472" s="19">
        <f t="shared" si="1110"/>
        <v>0</v>
      </c>
      <c r="L472" s="19">
        <f t="shared" si="1111"/>
        <v>0</v>
      </c>
      <c r="M472" s="19">
        <f t="shared" si="1112"/>
        <v>0</v>
      </c>
      <c r="N472" s="19">
        <f t="shared" si="1113"/>
        <v>0</v>
      </c>
      <c r="O472" s="19">
        <f>O473</f>
        <v>0</v>
      </c>
      <c r="P472" s="19">
        <f>P473</f>
        <v>0</v>
      </c>
      <c r="Q472" s="19">
        <f>Q473</f>
        <v>0</v>
      </c>
      <c r="R472" s="19">
        <f>R473</f>
        <v>0</v>
      </c>
      <c r="S472" s="19">
        <f t="shared" si="1114"/>
        <v>0</v>
      </c>
      <c r="T472" s="19">
        <f t="shared" si="1071"/>
        <v>66317.899999999994</v>
      </c>
      <c r="U472" s="19">
        <f t="shared" si="1042"/>
        <v>54620.699999999997</v>
      </c>
      <c r="V472" s="19">
        <f t="shared" si="1043"/>
        <v>0</v>
      </c>
      <c r="W472" s="19">
        <f t="shared" si="1115"/>
        <v>0</v>
      </c>
      <c r="X472" s="19">
        <f t="shared" si="1116"/>
        <v>0</v>
      </c>
      <c r="Y472" s="19">
        <f t="shared" si="1117"/>
        <v>0</v>
      </c>
      <c r="Z472" s="19">
        <f t="shared" si="1118"/>
        <v>0</v>
      </c>
      <c r="AA472" s="19">
        <f t="shared" si="1119"/>
        <v>0</v>
      </c>
      <c r="AB472" s="19">
        <f t="shared" si="1120"/>
        <v>0</v>
      </c>
      <c r="AC472" s="19">
        <f t="shared" si="1121"/>
        <v>0</v>
      </c>
      <c r="AD472" s="19">
        <f t="shared" si="1122"/>
        <v>0</v>
      </c>
      <c r="AE472" s="19">
        <f t="shared" si="1123"/>
        <v>0</v>
      </c>
      <c r="AF472" s="50">
        <f>AF473</f>
        <v>66317.899999999994</v>
      </c>
      <c r="AG472" s="50">
        <f>AG473</f>
        <v>0</v>
      </c>
      <c r="AH472" s="50">
        <f>AH473</f>
        <v>66317.899999999994</v>
      </c>
      <c r="AI472" s="50">
        <f>AI473</f>
        <v>0</v>
      </c>
      <c r="AJ472" s="50">
        <f>AJ473</f>
        <v>66317.899999999994</v>
      </c>
      <c r="AK472" s="50">
        <f>AK473</f>
        <v>0</v>
      </c>
      <c r="AL472" s="50">
        <f>AL473</f>
        <v>66317.820129999993</v>
      </c>
      <c r="AM472" s="50">
        <f>AM473</f>
        <v>66317.820129999993</v>
      </c>
      <c r="AN472" s="50">
        <f>AN473</f>
        <v>66317.820129999993</v>
      </c>
      <c r="AO472" s="51">
        <f>AO473</f>
        <v>48797.03501</v>
      </c>
      <c r="AP472" s="51">
        <f>AP473</f>
        <v>66317.899999999994</v>
      </c>
      <c r="AQ472" s="51">
        <f>AQ473</f>
        <v>0</v>
      </c>
      <c r="AR472" s="51">
        <f>AR473</f>
        <v>0</v>
      </c>
      <c r="AS472" s="51">
        <f>AS473</f>
        <v>0</v>
      </c>
      <c r="AT472" s="51">
        <f>AT473</f>
        <v>0</v>
      </c>
      <c r="AU472" s="51">
        <f t="shared" si="1044"/>
        <v>66317.899999999994</v>
      </c>
      <c r="AV472" s="51">
        <f t="shared" si="1045"/>
        <v>0</v>
      </c>
      <c r="AW472" s="51">
        <f t="shared" si="1046"/>
        <v>66317.899999999994</v>
      </c>
      <c r="AX472" s="51">
        <f t="shared" si="1047"/>
        <v>54620.699999999997</v>
      </c>
      <c r="AY472" s="51">
        <f t="shared" si="1048"/>
        <v>0</v>
      </c>
      <c r="AZ472" s="51">
        <f t="shared" si="1124"/>
        <v>0</v>
      </c>
      <c r="BA472" s="52">
        <f t="shared" si="1049"/>
        <v>99.99987956494401</v>
      </c>
      <c r="BB472" s="25"/>
    </row>
    <row r="473" ht="31.5">
      <c r="B473" s="47" t="s">
        <v>346</v>
      </c>
      <c r="C473" s="47" t="s">
        <v>193</v>
      </c>
      <c r="D473" s="47" t="s">
        <v>378</v>
      </c>
      <c r="E473" s="48" t="str">
        <f t="shared" si="1041"/>
        <v>0702</v>
      </c>
      <c r="F473" s="47" t="s">
        <v>398</v>
      </c>
      <c r="G473" s="47" t="s">
        <v>118</v>
      </c>
      <c r="H473" s="49" t="s">
        <v>119</v>
      </c>
      <c r="I473" s="19">
        <v>66317.899999999994</v>
      </c>
      <c r="J473" s="19">
        <v>54620.699999999997</v>
      </c>
      <c r="K473" s="19">
        <v>0</v>
      </c>
      <c r="L473" s="19"/>
      <c r="M473" s="19"/>
      <c r="N473" s="19"/>
      <c r="O473" s="19">
        <v>0</v>
      </c>
      <c r="P473" s="19">
        <v>0</v>
      </c>
      <c r="Q473" s="19">
        <v>0</v>
      </c>
      <c r="R473" s="19">
        <v>0</v>
      </c>
      <c r="S473" s="19"/>
      <c r="T473" s="19">
        <f t="shared" si="1071"/>
        <v>66317.899999999994</v>
      </c>
      <c r="U473" s="19">
        <f t="shared" si="1042"/>
        <v>54620.699999999997</v>
      </c>
      <c r="V473" s="19">
        <f t="shared" si="1043"/>
        <v>0</v>
      </c>
      <c r="W473" s="19"/>
      <c r="X473" s="19"/>
      <c r="Y473" s="19"/>
      <c r="Z473" s="19"/>
      <c r="AA473" s="19"/>
      <c r="AB473" s="19"/>
      <c r="AC473" s="19"/>
      <c r="AD473" s="19"/>
      <c r="AE473" s="19"/>
      <c r="AF473" s="50">
        <v>66317.899999999994</v>
      </c>
      <c r="AG473" s="50"/>
      <c r="AH473" s="50">
        <f>AF473</f>
        <v>66317.899999999994</v>
      </c>
      <c r="AI473" s="50">
        <f>AG473</f>
        <v>0</v>
      </c>
      <c r="AJ473" s="50">
        <f>AF473</f>
        <v>66317.899999999994</v>
      </c>
      <c r="AK473" s="50">
        <f>AG473</f>
        <v>0</v>
      </c>
      <c r="AL473" s="50">
        <v>66317.820129999993</v>
      </c>
      <c r="AM473" s="50">
        <f>AL473</f>
        <v>66317.820129999993</v>
      </c>
      <c r="AN473" s="50">
        <f>AL473</f>
        <v>66317.820129999993</v>
      </c>
      <c r="AO473" s="15">
        <v>48797.03501</v>
      </c>
      <c r="AP473" s="51">
        <v>66317.899999999994</v>
      </c>
      <c r="AQ473" s="51">
        <v>0</v>
      </c>
      <c r="AR473" s="51">
        <v>0</v>
      </c>
      <c r="AS473" s="51">
        <v>0</v>
      </c>
      <c r="AT473" s="51">
        <v>0</v>
      </c>
      <c r="AU473" s="51">
        <f t="shared" si="1044"/>
        <v>66317.899999999994</v>
      </c>
      <c r="AV473" s="51">
        <f t="shared" si="1045"/>
        <v>0</v>
      </c>
      <c r="AW473" s="51">
        <f t="shared" si="1046"/>
        <v>66317.899999999994</v>
      </c>
      <c r="AX473" s="51">
        <f t="shared" si="1047"/>
        <v>54620.699999999997</v>
      </c>
      <c r="AY473" s="51">
        <f t="shared" si="1048"/>
        <v>0</v>
      </c>
      <c r="AZ473" s="51"/>
      <c r="BA473" s="52">
        <f t="shared" si="1049"/>
        <v>99.99987956494401</v>
      </c>
      <c r="BB473" s="53"/>
    </row>
    <row r="474" ht="31.5">
      <c r="B474" s="47" t="s">
        <v>346</v>
      </c>
      <c r="C474" s="47" t="s">
        <v>193</v>
      </c>
      <c r="D474" s="47" t="s">
        <v>378</v>
      </c>
      <c r="E474" s="48" t="str">
        <f t="shared" si="1041"/>
        <v>0702</v>
      </c>
      <c r="F474" s="47" t="s">
        <v>400</v>
      </c>
      <c r="G474" s="47"/>
      <c r="H474" s="57" t="s">
        <v>401</v>
      </c>
      <c r="I474" s="19"/>
      <c r="J474" s="19"/>
      <c r="K474" s="19"/>
      <c r="L474" s="19"/>
      <c r="M474" s="19"/>
      <c r="N474" s="19"/>
      <c r="O474" s="19">
        <f>O475</f>
        <v>0</v>
      </c>
      <c r="P474" s="19">
        <f>P475</f>
        <v>0</v>
      </c>
      <c r="Q474" s="19">
        <f>Q475</f>
        <v>0</v>
      </c>
      <c r="R474" s="19">
        <f>R475</f>
        <v>0</v>
      </c>
      <c r="S474" s="19"/>
      <c r="T474" s="19">
        <f t="shared" si="1071"/>
        <v>0</v>
      </c>
      <c r="U474" s="19"/>
      <c r="V474" s="19"/>
      <c r="W474" s="19"/>
      <c r="X474" s="19"/>
      <c r="Y474" s="19"/>
      <c r="Z474" s="19"/>
      <c r="AA474" s="19"/>
      <c r="AB474" s="19"/>
      <c r="AC474" s="19"/>
      <c r="AD474" s="19"/>
      <c r="AE474" s="19"/>
      <c r="AF474" s="50">
        <f>AF475</f>
        <v>121418.61068</v>
      </c>
      <c r="AG474" s="50">
        <f>AG475</f>
        <v>0</v>
      </c>
      <c r="AH474" s="50">
        <f>AH475</f>
        <v>91063.958010000002</v>
      </c>
      <c r="AI474" s="50">
        <f>AI475</f>
        <v>0</v>
      </c>
      <c r="AJ474" s="50">
        <f>AJ475</f>
        <v>0</v>
      </c>
      <c r="AK474" s="50">
        <f>AK475</f>
        <v>0</v>
      </c>
      <c r="AL474" s="50">
        <f>AL475</f>
        <v>76490.344010000001</v>
      </c>
      <c r="AM474" s="50">
        <f>AM475</f>
        <v>57367.758009999998</v>
      </c>
      <c r="AN474" s="50">
        <f>AN475</f>
        <v>0</v>
      </c>
      <c r="AO474" s="51">
        <f>AO475</f>
        <v>22232.962479999998</v>
      </c>
      <c r="AP474" s="51">
        <f>AP475</f>
        <v>121418.61068</v>
      </c>
      <c r="AQ474" s="51">
        <f>AQ475</f>
        <v>0</v>
      </c>
      <c r="AR474" s="51">
        <f>AR475</f>
        <v>0</v>
      </c>
      <c r="AS474" s="51">
        <f>AS475</f>
        <v>0</v>
      </c>
      <c r="AT474" s="51">
        <f>AT475</f>
        <v>0</v>
      </c>
      <c r="AU474" s="51">
        <f t="shared" si="1044"/>
        <v>121418.61068</v>
      </c>
      <c r="AV474" s="51">
        <f t="shared" si="1045"/>
        <v>-121418.61068</v>
      </c>
      <c r="AW474" s="51"/>
      <c r="AX474" s="51"/>
      <c r="AY474" s="51"/>
      <c r="AZ474" s="51"/>
      <c r="BA474" s="52">
        <f t="shared" si="1049"/>
        <v>62.997215650565373</v>
      </c>
      <c r="BB474" s="53"/>
    </row>
    <row r="475" ht="31.5">
      <c r="B475" s="47" t="s">
        <v>346</v>
      </c>
      <c r="C475" s="47" t="s">
        <v>193</v>
      </c>
      <c r="D475" s="47" t="s">
        <v>378</v>
      </c>
      <c r="E475" s="48" t="str">
        <f t="shared" si="1041"/>
        <v>0702</v>
      </c>
      <c r="F475" s="47" t="s">
        <v>400</v>
      </c>
      <c r="G475" s="47" t="s">
        <v>154</v>
      </c>
      <c r="H475" s="49" t="s">
        <v>155</v>
      </c>
      <c r="I475" s="19"/>
      <c r="J475" s="19"/>
      <c r="K475" s="19"/>
      <c r="L475" s="19"/>
      <c r="M475" s="19"/>
      <c r="N475" s="19"/>
      <c r="O475" s="19">
        <v>0</v>
      </c>
      <c r="P475" s="19">
        <v>0</v>
      </c>
      <c r="Q475" s="19">
        <v>0</v>
      </c>
      <c r="R475" s="19">
        <v>0</v>
      </c>
      <c r="S475" s="19"/>
      <c r="T475" s="19">
        <f t="shared" si="1071"/>
        <v>0</v>
      </c>
      <c r="U475" s="19"/>
      <c r="V475" s="19"/>
      <c r="W475" s="19"/>
      <c r="X475" s="19"/>
      <c r="Y475" s="19"/>
      <c r="Z475" s="19"/>
      <c r="AA475" s="19"/>
      <c r="AB475" s="19"/>
      <c r="AC475" s="19"/>
      <c r="AD475" s="19"/>
      <c r="AE475" s="19"/>
      <c r="AF475" s="50">
        <v>121418.61068</v>
      </c>
      <c r="AG475" s="50"/>
      <c r="AH475" s="50">
        <v>91063.958010000002</v>
      </c>
      <c r="AI475" s="50"/>
      <c r="AJ475" s="50">
        <v>0</v>
      </c>
      <c r="AK475" s="50">
        <v>0</v>
      </c>
      <c r="AL475" s="50">
        <v>76490.344010000001</v>
      </c>
      <c r="AM475" s="50">
        <v>57367.758009999998</v>
      </c>
      <c r="AN475" s="50">
        <v>0</v>
      </c>
      <c r="AO475" s="15">
        <v>22232.962479999998</v>
      </c>
      <c r="AP475" s="51">
        <v>121418.61068</v>
      </c>
      <c r="AQ475" s="51">
        <v>0</v>
      </c>
      <c r="AR475" s="51">
        <v>0</v>
      </c>
      <c r="AS475" s="51">
        <v>0</v>
      </c>
      <c r="AT475" s="51">
        <v>0</v>
      </c>
      <c r="AU475" s="51">
        <f t="shared" si="1044"/>
        <v>121418.61068</v>
      </c>
      <c r="AV475" s="51">
        <f t="shared" si="1045"/>
        <v>-121418.61068</v>
      </c>
      <c r="AW475" s="51"/>
      <c r="AX475" s="51"/>
      <c r="AY475" s="51"/>
      <c r="AZ475" s="51"/>
      <c r="BA475" s="52">
        <f t="shared" si="1049"/>
        <v>62.997215650565373</v>
      </c>
      <c r="BB475" s="53"/>
    </row>
    <row r="476">
      <c r="B476" s="47" t="s">
        <v>346</v>
      </c>
      <c r="C476" s="47" t="s">
        <v>193</v>
      </c>
      <c r="D476" s="47" t="s">
        <v>378</v>
      </c>
      <c r="E476" s="48" t="str">
        <f t="shared" si="1041"/>
        <v>0702</v>
      </c>
      <c r="F476" s="47" t="s">
        <v>402</v>
      </c>
      <c r="G476" s="47"/>
      <c r="H476" s="49" t="s">
        <v>403</v>
      </c>
      <c r="I476" s="19"/>
      <c r="J476" s="19"/>
      <c r="K476" s="19"/>
      <c r="L476" s="19"/>
      <c r="M476" s="19"/>
      <c r="N476" s="19"/>
      <c r="O476" s="19">
        <f t="shared" ref="O476:O481" si="1144">O477</f>
        <v>0</v>
      </c>
      <c r="P476" s="19">
        <f t="shared" ref="P476:P481" si="1145">P477</f>
        <v>0</v>
      </c>
      <c r="Q476" s="19"/>
      <c r="R476" s="19"/>
      <c r="S476" s="19"/>
      <c r="T476" s="19">
        <f t="shared" si="1071"/>
        <v>0</v>
      </c>
      <c r="U476" s="19"/>
      <c r="V476" s="19"/>
      <c r="W476" s="19"/>
      <c r="X476" s="19"/>
      <c r="Y476" s="19"/>
      <c r="Z476" s="19"/>
      <c r="AA476" s="19"/>
      <c r="AB476" s="19"/>
      <c r="AC476" s="19"/>
      <c r="AD476" s="19"/>
      <c r="AE476" s="19"/>
      <c r="AF476" s="50">
        <f t="shared" ref="AF476:AF481" si="1146">AF477</f>
        <v>151118.91295999999</v>
      </c>
      <c r="AG476" s="50">
        <f t="shared" ref="AG476:AG481" si="1147">AG477</f>
        <v>0</v>
      </c>
      <c r="AH476" s="50">
        <f t="shared" ref="AH476:AH481" si="1148">AH477</f>
        <v>75068.912960000001</v>
      </c>
      <c r="AI476" s="50">
        <f t="shared" ref="AI476:AI481" si="1149">AI477</f>
        <v>0</v>
      </c>
      <c r="AJ476" s="50">
        <f t="shared" ref="AJ476:AJ481" si="1150">AJ477</f>
        <v>0</v>
      </c>
      <c r="AK476" s="50">
        <f t="shared" ref="AK476:AK481" si="1151">AK477</f>
        <v>0</v>
      </c>
      <c r="AL476" s="50">
        <f t="shared" ref="AL476:AL481" si="1152">AL477</f>
        <v>150137.82592</v>
      </c>
      <c r="AM476" s="50">
        <f t="shared" ref="AM476:AM481" si="1153">AM477</f>
        <v>75068.912960000001</v>
      </c>
      <c r="AN476" s="50">
        <f t="shared" ref="AN476:AN481" si="1154">AN477</f>
        <v>0</v>
      </c>
      <c r="AO476" s="51">
        <f t="shared" ref="AO476:AO481" si="1155">AO477</f>
        <v>113337.82592</v>
      </c>
      <c r="AP476" s="51">
        <f t="shared" ref="AP476:AP481" si="1156">AP477</f>
        <v>152100</v>
      </c>
      <c r="AQ476" s="51">
        <f t="shared" ref="AQ476:AQ481" si="1157">AQ477</f>
        <v>0</v>
      </c>
      <c r="AR476" s="51">
        <f t="shared" ref="AR476:AR481" si="1158">AR477</f>
        <v>0</v>
      </c>
      <c r="AS476" s="51">
        <f t="shared" ref="AS476:AS481" si="1159">AS477</f>
        <v>0</v>
      </c>
      <c r="AT476" s="51">
        <f t="shared" ref="AT476:AT481" si="1160">AT477</f>
        <v>0</v>
      </c>
      <c r="AU476" s="51">
        <f t="shared" si="1044"/>
        <v>152100</v>
      </c>
      <c r="AV476" s="51">
        <f t="shared" si="1045"/>
        <v>-152100</v>
      </c>
      <c r="AW476" s="51"/>
      <c r="AX476" s="51"/>
      <c r="AY476" s="51"/>
      <c r="AZ476" s="51"/>
      <c r="BA476" s="52">
        <f t="shared" si="1049"/>
        <v>99.350784742436787</v>
      </c>
      <c r="BB476" s="53"/>
    </row>
    <row r="477" ht="31.5">
      <c r="B477" s="47" t="s">
        <v>346</v>
      </c>
      <c r="C477" s="47" t="s">
        <v>193</v>
      </c>
      <c r="D477" s="47" t="s">
        <v>378</v>
      </c>
      <c r="E477" s="48" t="str">
        <f t="shared" si="1041"/>
        <v>0702</v>
      </c>
      <c r="F477" s="17" t="s">
        <v>404</v>
      </c>
      <c r="G477" s="47"/>
      <c r="H477" s="64" t="s">
        <v>405</v>
      </c>
      <c r="I477" s="19"/>
      <c r="J477" s="19"/>
      <c r="K477" s="19"/>
      <c r="L477" s="19"/>
      <c r="M477" s="19"/>
      <c r="N477" s="19"/>
      <c r="O477" s="19">
        <f t="shared" si="1144"/>
        <v>0</v>
      </c>
      <c r="P477" s="19">
        <f t="shared" si="1145"/>
        <v>0</v>
      </c>
      <c r="Q477" s="19"/>
      <c r="R477" s="19"/>
      <c r="S477" s="19"/>
      <c r="T477" s="19">
        <f t="shared" si="1071"/>
        <v>0</v>
      </c>
      <c r="U477" s="19"/>
      <c r="V477" s="19"/>
      <c r="W477" s="19"/>
      <c r="X477" s="19"/>
      <c r="Y477" s="19"/>
      <c r="Z477" s="19"/>
      <c r="AA477" s="19"/>
      <c r="AB477" s="19"/>
      <c r="AC477" s="19"/>
      <c r="AD477" s="19"/>
      <c r="AE477" s="19"/>
      <c r="AF477" s="50">
        <f t="shared" si="1146"/>
        <v>151118.91295999999</v>
      </c>
      <c r="AG477" s="50">
        <f t="shared" si="1147"/>
        <v>0</v>
      </c>
      <c r="AH477" s="50">
        <f t="shared" si="1148"/>
        <v>75068.912960000001</v>
      </c>
      <c r="AI477" s="50">
        <f t="shared" si="1149"/>
        <v>0</v>
      </c>
      <c r="AJ477" s="50">
        <f t="shared" si="1150"/>
        <v>0</v>
      </c>
      <c r="AK477" s="50">
        <f t="shared" si="1151"/>
        <v>0</v>
      </c>
      <c r="AL477" s="50">
        <f t="shared" si="1152"/>
        <v>150137.82592</v>
      </c>
      <c r="AM477" s="50">
        <f t="shared" si="1153"/>
        <v>75068.912960000001</v>
      </c>
      <c r="AN477" s="50">
        <f t="shared" si="1154"/>
        <v>0</v>
      </c>
      <c r="AO477" s="15">
        <f t="shared" si="1155"/>
        <v>113337.82592</v>
      </c>
      <c r="AP477" s="51">
        <f t="shared" si="1156"/>
        <v>152100</v>
      </c>
      <c r="AQ477" s="51">
        <f t="shared" si="1157"/>
        <v>0</v>
      </c>
      <c r="AR477" s="51">
        <f t="shared" si="1158"/>
        <v>0</v>
      </c>
      <c r="AS477" s="51">
        <f t="shared" si="1159"/>
        <v>0</v>
      </c>
      <c r="AT477" s="51">
        <f t="shared" si="1160"/>
        <v>0</v>
      </c>
      <c r="AU477" s="51">
        <f t="shared" si="1044"/>
        <v>152100</v>
      </c>
      <c r="AV477" s="51">
        <f t="shared" si="1045"/>
        <v>-152100</v>
      </c>
      <c r="AW477" s="51"/>
      <c r="AX477" s="51"/>
      <c r="AY477" s="51"/>
      <c r="AZ477" s="51"/>
      <c r="BA477" s="52">
        <f t="shared" si="1049"/>
        <v>99.350784742436787</v>
      </c>
      <c r="BB477" s="53"/>
    </row>
    <row r="478" ht="31.5">
      <c r="B478" s="47" t="s">
        <v>346</v>
      </c>
      <c r="C478" s="47" t="s">
        <v>193</v>
      </c>
      <c r="D478" s="47" t="s">
        <v>378</v>
      </c>
      <c r="E478" s="48" t="str">
        <f t="shared" si="1041"/>
        <v>0702</v>
      </c>
      <c r="F478" s="17" t="s">
        <v>404</v>
      </c>
      <c r="G478" s="47" t="s">
        <v>154</v>
      </c>
      <c r="H478" s="49" t="s">
        <v>155</v>
      </c>
      <c r="I478" s="19"/>
      <c r="J478" s="19"/>
      <c r="K478" s="19"/>
      <c r="L478" s="19"/>
      <c r="M478" s="19"/>
      <c r="N478" s="19"/>
      <c r="O478" s="19">
        <v>0</v>
      </c>
      <c r="P478" s="19">
        <v>0</v>
      </c>
      <c r="Q478" s="19"/>
      <c r="R478" s="19"/>
      <c r="S478" s="19"/>
      <c r="T478" s="19">
        <f t="shared" si="1071"/>
        <v>0</v>
      </c>
      <c r="U478" s="19"/>
      <c r="V478" s="19"/>
      <c r="W478" s="19"/>
      <c r="X478" s="19"/>
      <c r="Y478" s="19"/>
      <c r="Z478" s="19"/>
      <c r="AA478" s="19"/>
      <c r="AB478" s="19"/>
      <c r="AC478" s="19"/>
      <c r="AD478" s="19"/>
      <c r="AE478" s="19"/>
      <c r="AF478" s="50">
        <v>151118.91295999999</v>
      </c>
      <c r="AG478" s="50"/>
      <c r="AH478" s="50">
        <v>75068.912960000001</v>
      </c>
      <c r="AI478" s="50"/>
      <c r="AJ478" s="50">
        <v>0</v>
      </c>
      <c r="AK478" s="50">
        <v>0</v>
      </c>
      <c r="AL478" s="50">
        <v>150137.82592</v>
      </c>
      <c r="AM478" s="50">
        <v>75068.912960000001</v>
      </c>
      <c r="AN478" s="50">
        <v>0</v>
      </c>
      <c r="AO478" s="51">
        <v>113337.82592</v>
      </c>
      <c r="AP478" s="51">
        <v>152100</v>
      </c>
      <c r="AQ478" s="51">
        <v>0</v>
      </c>
      <c r="AR478" s="51">
        <v>0</v>
      </c>
      <c r="AS478" s="51">
        <v>0</v>
      </c>
      <c r="AT478" s="51">
        <v>0</v>
      </c>
      <c r="AU478" s="51">
        <f t="shared" si="1044"/>
        <v>152100</v>
      </c>
      <c r="AV478" s="51">
        <f t="shared" si="1045"/>
        <v>-152100</v>
      </c>
      <c r="AW478" s="51"/>
      <c r="AX478" s="51"/>
      <c r="AY478" s="51"/>
      <c r="AZ478" s="51"/>
      <c r="BA478" s="52">
        <f t="shared" si="1049"/>
        <v>99.350784742436787</v>
      </c>
      <c r="BB478" s="53"/>
    </row>
    <row r="479">
      <c r="B479" s="47" t="s">
        <v>346</v>
      </c>
      <c r="C479" s="47" t="s">
        <v>193</v>
      </c>
      <c r="D479" s="47" t="s">
        <v>378</v>
      </c>
      <c r="E479" s="48" t="str">
        <f t="shared" si="1041"/>
        <v>0702</v>
      </c>
      <c r="F479" s="47" t="s">
        <v>406</v>
      </c>
      <c r="G479" s="47"/>
      <c r="H479" s="49" t="s">
        <v>113</v>
      </c>
      <c r="I479" s="19">
        <f t="shared" si="1108"/>
        <v>1410.5</v>
      </c>
      <c r="J479" s="19">
        <f t="shared" si="1109"/>
        <v>0</v>
      </c>
      <c r="K479" s="19">
        <f t="shared" si="1110"/>
        <v>0</v>
      </c>
      <c r="L479" s="19">
        <f t="shared" si="1111"/>
        <v>0</v>
      </c>
      <c r="M479" s="19">
        <f t="shared" si="1112"/>
        <v>0</v>
      </c>
      <c r="N479" s="19">
        <f t="shared" si="1113"/>
        <v>0</v>
      </c>
      <c r="O479" s="19">
        <f t="shared" si="1144"/>
        <v>0</v>
      </c>
      <c r="P479" s="19">
        <f t="shared" si="1145"/>
        <v>0</v>
      </c>
      <c r="Q479" s="19">
        <f t="shared" ref="Q479:Q481" si="1161">Q480</f>
        <v>0</v>
      </c>
      <c r="R479" s="19">
        <f t="shared" ref="R479:R481" si="1162">R480</f>
        <v>0</v>
      </c>
      <c r="S479" s="19">
        <f t="shared" si="1114"/>
        <v>0</v>
      </c>
      <c r="T479" s="19">
        <f t="shared" si="1071"/>
        <v>1410.5</v>
      </c>
      <c r="U479" s="19">
        <f t="shared" si="1042"/>
        <v>0</v>
      </c>
      <c r="V479" s="19">
        <f t="shared" si="1043"/>
        <v>0</v>
      </c>
      <c r="W479" s="19">
        <f t="shared" si="1115"/>
        <v>0</v>
      </c>
      <c r="X479" s="19">
        <f t="shared" si="1116"/>
        <v>0</v>
      </c>
      <c r="Y479" s="19">
        <f t="shared" si="1117"/>
        <v>0</v>
      </c>
      <c r="Z479" s="19">
        <f t="shared" si="1118"/>
        <v>0</v>
      </c>
      <c r="AA479" s="19">
        <f t="shared" si="1119"/>
        <v>0</v>
      </c>
      <c r="AB479" s="19">
        <f t="shared" si="1120"/>
        <v>0</v>
      </c>
      <c r="AC479" s="19">
        <f t="shared" si="1121"/>
        <v>0</v>
      </c>
      <c r="AD479" s="19">
        <f t="shared" si="1122"/>
        <v>0</v>
      </c>
      <c r="AE479" s="19">
        <f t="shared" si="1123"/>
        <v>0</v>
      </c>
      <c r="AF479" s="50">
        <f t="shared" si="1146"/>
        <v>1410.5</v>
      </c>
      <c r="AG479" s="50">
        <f t="shared" si="1147"/>
        <v>0</v>
      </c>
      <c r="AH479" s="50">
        <f t="shared" si="1148"/>
        <v>0</v>
      </c>
      <c r="AI479" s="50">
        <f t="shared" si="1149"/>
        <v>0</v>
      </c>
      <c r="AJ479" s="50">
        <f t="shared" si="1150"/>
        <v>1410.5</v>
      </c>
      <c r="AK479" s="50">
        <f t="shared" si="1151"/>
        <v>0</v>
      </c>
      <c r="AL479" s="50">
        <f t="shared" si="1152"/>
        <v>1410.5</v>
      </c>
      <c r="AM479" s="50">
        <f t="shared" si="1153"/>
        <v>0</v>
      </c>
      <c r="AN479" s="50">
        <f t="shared" si="1154"/>
        <v>1410.5</v>
      </c>
      <c r="AO479" s="15">
        <f t="shared" si="1155"/>
        <v>0</v>
      </c>
      <c r="AP479" s="51">
        <f t="shared" si="1156"/>
        <v>1410.5</v>
      </c>
      <c r="AQ479" s="51">
        <f t="shared" si="1157"/>
        <v>0</v>
      </c>
      <c r="AR479" s="51">
        <f t="shared" si="1158"/>
        <v>0</v>
      </c>
      <c r="AS479" s="51">
        <f t="shared" si="1159"/>
        <v>0</v>
      </c>
      <c r="AT479" s="51">
        <f t="shared" si="1160"/>
        <v>0</v>
      </c>
      <c r="AU479" s="51">
        <f t="shared" si="1044"/>
        <v>1410.5</v>
      </c>
      <c r="AV479" s="51">
        <f t="shared" si="1045"/>
        <v>0</v>
      </c>
      <c r="AW479" s="51">
        <f t="shared" si="1046"/>
        <v>1410.5</v>
      </c>
      <c r="AX479" s="51">
        <f t="shared" si="1047"/>
        <v>0</v>
      </c>
      <c r="AY479" s="51">
        <f t="shared" si="1048"/>
        <v>0</v>
      </c>
      <c r="AZ479" s="51">
        <f t="shared" si="1124"/>
        <v>0</v>
      </c>
      <c r="BA479" s="52">
        <f t="shared" si="1049"/>
        <v>100</v>
      </c>
      <c r="BB479" s="25"/>
    </row>
    <row r="480" ht="47.25">
      <c r="B480" s="47" t="s">
        <v>346</v>
      </c>
      <c r="C480" s="47" t="s">
        <v>193</v>
      </c>
      <c r="D480" s="47" t="s">
        <v>378</v>
      </c>
      <c r="E480" s="48" t="str">
        <f t="shared" si="1041"/>
        <v>0702</v>
      </c>
      <c r="F480" s="47" t="s">
        <v>407</v>
      </c>
      <c r="G480" s="47"/>
      <c r="H480" s="49" t="s">
        <v>408</v>
      </c>
      <c r="I480" s="19">
        <f t="shared" si="1108"/>
        <v>1410.5</v>
      </c>
      <c r="J480" s="19">
        <f t="shared" si="1109"/>
        <v>0</v>
      </c>
      <c r="K480" s="19">
        <f t="shared" si="1110"/>
        <v>0</v>
      </c>
      <c r="L480" s="19">
        <f t="shared" si="1111"/>
        <v>0</v>
      </c>
      <c r="M480" s="19">
        <f t="shared" si="1112"/>
        <v>0</v>
      </c>
      <c r="N480" s="19">
        <f t="shared" si="1113"/>
        <v>0</v>
      </c>
      <c r="O480" s="19">
        <f t="shared" si="1144"/>
        <v>0</v>
      </c>
      <c r="P480" s="19">
        <f t="shared" si="1145"/>
        <v>0</v>
      </c>
      <c r="Q480" s="19">
        <f t="shared" si="1161"/>
        <v>0</v>
      </c>
      <c r="R480" s="19">
        <f t="shared" si="1162"/>
        <v>0</v>
      </c>
      <c r="S480" s="19">
        <f t="shared" si="1114"/>
        <v>0</v>
      </c>
      <c r="T480" s="19">
        <f t="shared" si="1071"/>
        <v>1410.5</v>
      </c>
      <c r="U480" s="19">
        <f t="shared" si="1042"/>
        <v>0</v>
      </c>
      <c r="V480" s="19">
        <f t="shared" si="1043"/>
        <v>0</v>
      </c>
      <c r="W480" s="19">
        <f t="shared" si="1115"/>
        <v>0</v>
      </c>
      <c r="X480" s="19">
        <f t="shared" si="1116"/>
        <v>0</v>
      </c>
      <c r="Y480" s="19">
        <f t="shared" si="1117"/>
        <v>0</v>
      </c>
      <c r="Z480" s="19">
        <f t="shared" si="1118"/>
        <v>0</v>
      </c>
      <c r="AA480" s="19">
        <f t="shared" si="1119"/>
        <v>0</v>
      </c>
      <c r="AB480" s="19">
        <f t="shared" si="1120"/>
        <v>0</v>
      </c>
      <c r="AC480" s="19">
        <f t="shared" si="1121"/>
        <v>0</v>
      </c>
      <c r="AD480" s="19">
        <f t="shared" si="1122"/>
        <v>0</v>
      </c>
      <c r="AE480" s="19">
        <f t="shared" si="1123"/>
        <v>0</v>
      </c>
      <c r="AF480" s="50">
        <f t="shared" si="1146"/>
        <v>1410.5</v>
      </c>
      <c r="AG480" s="50">
        <f t="shared" si="1147"/>
        <v>0</v>
      </c>
      <c r="AH480" s="50">
        <f t="shared" si="1148"/>
        <v>0</v>
      </c>
      <c r="AI480" s="50">
        <f t="shared" si="1149"/>
        <v>0</v>
      </c>
      <c r="AJ480" s="50">
        <f t="shared" si="1150"/>
        <v>1410.5</v>
      </c>
      <c r="AK480" s="50">
        <f t="shared" si="1151"/>
        <v>0</v>
      </c>
      <c r="AL480" s="50">
        <f t="shared" si="1152"/>
        <v>1410.5</v>
      </c>
      <c r="AM480" s="50">
        <f t="shared" si="1153"/>
        <v>0</v>
      </c>
      <c r="AN480" s="50">
        <f t="shared" si="1154"/>
        <v>1410.5</v>
      </c>
      <c r="AO480" s="51">
        <f t="shared" si="1155"/>
        <v>0</v>
      </c>
      <c r="AP480" s="51">
        <f t="shared" si="1156"/>
        <v>1410.5</v>
      </c>
      <c r="AQ480" s="51">
        <f t="shared" si="1157"/>
        <v>0</v>
      </c>
      <c r="AR480" s="51">
        <f t="shared" si="1158"/>
        <v>0</v>
      </c>
      <c r="AS480" s="51">
        <f t="shared" si="1159"/>
        <v>0</v>
      </c>
      <c r="AT480" s="51">
        <f t="shared" si="1160"/>
        <v>0</v>
      </c>
      <c r="AU480" s="51">
        <f t="shared" si="1044"/>
        <v>1410.5</v>
      </c>
      <c r="AV480" s="51">
        <f t="shared" si="1045"/>
        <v>0</v>
      </c>
      <c r="AW480" s="51">
        <f t="shared" si="1046"/>
        <v>1410.5</v>
      </c>
      <c r="AX480" s="51">
        <f t="shared" si="1047"/>
        <v>0</v>
      </c>
      <c r="AY480" s="51">
        <f t="shared" si="1048"/>
        <v>0</v>
      </c>
      <c r="AZ480" s="51">
        <f t="shared" si="1124"/>
        <v>0</v>
      </c>
      <c r="BA480" s="52">
        <f t="shared" si="1049"/>
        <v>100</v>
      </c>
      <c r="BB480" s="25"/>
    </row>
    <row r="481" ht="31.5">
      <c r="B481" s="47" t="s">
        <v>346</v>
      </c>
      <c r="C481" s="47" t="s">
        <v>193</v>
      </c>
      <c r="D481" s="47" t="s">
        <v>378</v>
      </c>
      <c r="E481" s="48" t="str">
        <f t="shared" si="1041"/>
        <v>0702</v>
      </c>
      <c r="F481" s="47" t="s">
        <v>409</v>
      </c>
      <c r="G481" s="47"/>
      <c r="H481" s="49" t="s">
        <v>410</v>
      </c>
      <c r="I481" s="19">
        <f t="shared" si="1108"/>
        <v>1410.5</v>
      </c>
      <c r="J481" s="19">
        <f t="shared" si="1109"/>
        <v>0</v>
      </c>
      <c r="K481" s="19">
        <f t="shared" si="1110"/>
        <v>0</v>
      </c>
      <c r="L481" s="19">
        <f t="shared" si="1111"/>
        <v>0</v>
      </c>
      <c r="M481" s="19">
        <f t="shared" si="1112"/>
        <v>0</v>
      </c>
      <c r="N481" s="19">
        <f t="shared" si="1113"/>
        <v>0</v>
      </c>
      <c r="O481" s="19">
        <f t="shared" si="1144"/>
        <v>0</v>
      </c>
      <c r="P481" s="19">
        <f t="shared" si="1145"/>
        <v>0</v>
      </c>
      <c r="Q481" s="19">
        <f t="shared" si="1161"/>
        <v>0</v>
      </c>
      <c r="R481" s="19">
        <f t="shared" si="1162"/>
        <v>0</v>
      </c>
      <c r="S481" s="19">
        <f t="shared" si="1114"/>
        <v>0</v>
      </c>
      <c r="T481" s="19">
        <f t="shared" si="1071"/>
        <v>1410.5</v>
      </c>
      <c r="U481" s="19">
        <f t="shared" si="1042"/>
        <v>0</v>
      </c>
      <c r="V481" s="19">
        <f t="shared" si="1043"/>
        <v>0</v>
      </c>
      <c r="W481" s="19">
        <f t="shared" si="1115"/>
        <v>0</v>
      </c>
      <c r="X481" s="19">
        <f t="shared" si="1116"/>
        <v>0</v>
      </c>
      <c r="Y481" s="19">
        <f t="shared" si="1117"/>
        <v>0</v>
      </c>
      <c r="Z481" s="19">
        <f t="shared" si="1118"/>
        <v>0</v>
      </c>
      <c r="AA481" s="19">
        <f t="shared" si="1119"/>
        <v>0</v>
      </c>
      <c r="AB481" s="19">
        <f t="shared" si="1120"/>
        <v>0</v>
      </c>
      <c r="AC481" s="19">
        <f t="shared" si="1121"/>
        <v>0</v>
      </c>
      <c r="AD481" s="19">
        <f t="shared" si="1122"/>
        <v>0</v>
      </c>
      <c r="AE481" s="19">
        <f t="shared" si="1123"/>
        <v>0</v>
      </c>
      <c r="AF481" s="50">
        <f t="shared" si="1146"/>
        <v>1410.5</v>
      </c>
      <c r="AG481" s="50">
        <f t="shared" si="1147"/>
        <v>0</v>
      </c>
      <c r="AH481" s="50">
        <f t="shared" si="1148"/>
        <v>0</v>
      </c>
      <c r="AI481" s="50">
        <f t="shared" si="1149"/>
        <v>0</v>
      </c>
      <c r="AJ481" s="50">
        <f t="shared" si="1150"/>
        <v>1410.5</v>
      </c>
      <c r="AK481" s="50">
        <f t="shared" si="1151"/>
        <v>0</v>
      </c>
      <c r="AL481" s="50">
        <f t="shared" si="1152"/>
        <v>1410.5</v>
      </c>
      <c r="AM481" s="50">
        <f t="shared" si="1153"/>
        <v>0</v>
      </c>
      <c r="AN481" s="50">
        <f t="shared" si="1154"/>
        <v>1410.5</v>
      </c>
      <c r="AO481" s="15">
        <f t="shared" si="1155"/>
        <v>0</v>
      </c>
      <c r="AP481" s="51">
        <f t="shared" si="1156"/>
        <v>1410.5</v>
      </c>
      <c r="AQ481" s="51">
        <f t="shared" si="1157"/>
        <v>0</v>
      </c>
      <c r="AR481" s="51">
        <f t="shared" si="1158"/>
        <v>0</v>
      </c>
      <c r="AS481" s="51">
        <f t="shared" si="1159"/>
        <v>0</v>
      </c>
      <c r="AT481" s="51">
        <f t="shared" si="1160"/>
        <v>0</v>
      </c>
      <c r="AU481" s="51">
        <f t="shared" si="1044"/>
        <v>1410.5</v>
      </c>
      <c r="AV481" s="51">
        <f t="shared" si="1045"/>
        <v>0</v>
      </c>
      <c r="AW481" s="51">
        <f t="shared" si="1046"/>
        <v>1410.5</v>
      </c>
      <c r="AX481" s="51">
        <f t="shared" si="1047"/>
        <v>0</v>
      </c>
      <c r="AY481" s="51">
        <f t="shared" si="1048"/>
        <v>0</v>
      </c>
      <c r="AZ481" s="51">
        <f t="shared" si="1124"/>
        <v>0</v>
      </c>
      <c r="BA481" s="52">
        <f t="shared" si="1049"/>
        <v>100</v>
      </c>
      <c r="BB481" s="25"/>
    </row>
    <row r="482" ht="31.5">
      <c r="B482" s="47" t="s">
        <v>346</v>
      </c>
      <c r="C482" s="47" t="s">
        <v>193</v>
      </c>
      <c r="D482" s="47" t="s">
        <v>378</v>
      </c>
      <c r="E482" s="48" t="str">
        <f t="shared" si="1041"/>
        <v>0702</v>
      </c>
      <c r="F482" s="47" t="s">
        <v>409</v>
      </c>
      <c r="G482" s="47" t="s">
        <v>118</v>
      </c>
      <c r="H482" s="49" t="s">
        <v>119</v>
      </c>
      <c r="I482" s="19">
        <v>1410.5</v>
      </c>
      <c r="J482" s="19">
        <v>0</v>
      </c>
      <c r="K482" s="19">
        <v>0</v>
      </c>
      <c r="L482" s="19"/>
      <c r="M482" s="19"/>
      <c r="N482" s="19"/>
      <c r="O482" s="19">
        <v>0</v>
      </c>
      <c r="P482" s="19">
        <v>0</v>
      </c>
      <c r="Q482" s="19">
        <v>0</v>
      </c>
      <c r="R482" s="19">
        <v>0</v>
      </c>
      <c r="S482" s="19"/>
      <c r="T482" s="19">
        <f t="shared" si="1071"/>
        <v>1410.5</v>
      </c>
      <c r="U482" s="19">
        <f t="shared" si="1042"/>
        <v>0</v>
      </c>
      <c r="V482" s="19">
        <f t="shared" si="1043"/>
        <v>0</v>
      </c>
      <c r="W482" s="19"/>
      <c r="X482" s="19"/>
      <c r="Y482" s="19"/>
      <c r="Z482" s="19"/>
      <c r="AA482" s="19"/>
      <c r="AB482" s="19"/>
      <c r="AC482" s="19"/>
      <c r="AD482" s="19"/>
      <c r="AE482" s="19"/>
      <c r="AF482" s="50">
        <v>1410.5</v>
      </c>
      <c r="AG482" s="50"/>
      <c r="AH482" s="50">
        <v>0</v>
      </c>
      <c r="AI482" s="50">
        <v>0</v>
      </c>
      <c r="AJ482" s="50">
        <f>AF482</f>
        <v>1410.5</v>
      </c>
      <c r="AK482" s="50">
        <f>AG482</f>
        <v>0</v>
      </c>
      <c r="AL482" s="50">
        <v>1410.5</v>
      </c>
      <c r="AM482" s="50">
        <v>0</v>
      </c>
      <c r="AN482" s="50">
        <f>AL482</f>
        <v>1410.5</v>
      </c>
      <c r="AO482" s="51">
        <v>0</v>
      </c>
      <c r="AP482" s="51">
        <v>1410.5</v>
      </c>
      <c r="AQ482" s="51">
        <v>0</v>
      </c>
      <c r="AR482" s="51">
        <v>0</v>
      </c>
      <c r="AS482" s="51">
        <v>0</v>
      </c>
      <c r="AT482" s="51">
        <v>0</v>
      </c>
      <c r="AU482" s="51">
        <f t="shared" si="1044"/>
        <v>1410.5</v>
      </c>
      <c r="AV482" s="51">
        <f t="shared" si="1045"/>
        <v>0</v>
      </c>
      <c r="AW482" s="51">
        <f t="shared" si="1046"/>
        <v>1410.5</v>
      </c>
      <c r="AX482" s="51">
        <f t="shared" si="1047"/>
        <v>0</v>
      </c>
      <c r="AY482" s="51">
        <f t="shared" si="1048"/>
        <v>0</v>
      </c>
      <c r="AZ482" s="51"/>
      <c r="BA482" s="52">
        <f t="shared" si="1049"/>
        <v>100</v>
      </c>
      <c r="BB482" s="53"/>
    </row>
    <row r="483">
      <c r="B483" s="47" t="s">
        <v>346</v>
      </c>
      <c r="C483" s="47" t="s">
        <v>193</v>
      </c>
      <c r="D483" s="47" t="s">
        <v>378</v>
      </c>
      <c r="E483" s="48" t="str">
        <f t="shared" si="1041"/>
        <v>0702</v>
      </c>
      <c r="F483" s="47" t="s">
        <v>356</v>
      </c>
      <c r="G483" s="47"/>
      <c r="H483" s="49" t="s">
        <v>53</v>
      </c>
      <c r="I483" s="19">
        <f>I484+I499+I507+I512</f>
        <v>11797268.399999999</v>
      </c>
      <c r="J483" s="19">
        <f>J484+J499+J507+J512</f>
        <v>14410251.5</v>
      </c>
      <c r="K483" s="19">
        <f>K484+K499+K507+K512</f>
        <v>11923245.599999998</v>
      </c>
      <c r="L483" s="19">
        <f>L484+L499+L507+L512</f>
        <v>-8391.8999999999996</v>
      </c>
      <c r="M483" s="19">
        <f>M484+M499+M507+M512</f>
        <v>-8391.8999999999996</v>
      </c>
      <c r="N483" s="19">
        <f>N484+N499+N507+N512</f>
        <v>-8391.8999999999996</v>
      </c>
      <c r="O483" s="19">
        <f>O484+O499+O507+O512+O502</f>
        <v>151409.53099999999</v>
      </c>
      <c r="P483" s="19">
        <f>P484+P499+P507+P512+P502</f>
        <v>9362.1329999999998</v>
      </c>
      <c r="Q483" s="19">
        <f>Q484+Q499+Q507+Q512+Q502</f>
        <v>450891.853</v>
      </c>
      <c r="R483" s="19">
        <f>R484+R499+R507+R512</f>
        <v>584330.08999999997</v>
      </c>
      <c r="S483" s="19">
        <f>S484+S499+S507+S512</f>
        <v>144675.845</v>
      </c>
      <c r="T483" s="19">
        <f t="shared" si="1071"/>
        <v>13129545.951999998</v>
      </c>
      <c r="U483" s="19">
        <f t="shared" si="1042"/>
        <v>14401859.6</v>
      </c>
      <c r="V483" s="19">
        <f t="shared" si="1043"/>
        <v>11914853.699999997</v>
      </c>
      <c r="W483" s="19">
        <f>W484+W499+W507+W512</f>
        <v>0</v>
      </c>
      <c r="X483" s="19">
        <f>X484+X499+X507+X512</f>
        <v>0</v>
      </c>
      <c r="Y483" s="19">
        <f>Y484+Y499+Y507+Y512</f>
        <v>53816.599000000002</v>
      </c>
      <c r="Z483" s="19">
        <f>Z484+Z499+Z507+Z512</f>
        <v>90859.245999999999</v>
      </c>
      <c r="AA483" s="19">
        <f>AA484+AA499+AA507+AA512</f>
        <v>0</v>
      </c>
      <c r="AB483" s="19">
        <f>AB484+AB499+AB507+AB512</f>
        <v>-55854</v>
      </c>
      <c r="AC483" s="19">
        <f>AC484+AC499+AC507+AC512</f>
        <v>0</v>
      </c>
      <c r="AD483" s="19">
        <f>AD484+AD499+AD507+AD512</f>
        <v>0</v>
      </c>
      <c r="AE483" s="19">
        <f>AE484+AE499+AE507+AE512</f>
        <v>0</v>
      </c>
      <c r="AF483" s="50">
        <f>AF484+AF499+AF507+AF512+AF502</f>
        <v>12708158.240589999</v>
      </c>
      <c r="AG483" s="50">
        <f>AG484+AG499+AG507+AG512+AG502</f>
        <v>0</v>
      </c>
      <c r="AH483" s="50">
        <f>AH484+AH499+AH507+AH512+AH502</f>
        <v>9670595.8953699991</v>
      </c>
      <c r="AI483" s="50">
        <f>AI484+AI499+AI507+AI512+AI502</f>
        <v>0</v>
      </c>
      <c r="AJ483" s="50">
        <f>AJ484+AJ499+AJ507+AJ512+AJ502</f>
        <v>0</v>
      </c>
      <c r="AK483" s="50">
        <f>AK484+AK499+AK507+AK512+AK502</f>
        <v>0</v>
      </c>
      <c r="AL483" s="50">
        <f>AL484+AL499+AL507+AL512+AL502</f>
        <v>12515800.775260001</v>
      </c>
      <c r="AM483" s="50">
        <f>AM484+AM499+AM507+AM512+AM502</f>
        <v>9669963.4548200015</v>
      </c>
      <c r="AN483" s="50">
        <f>AN484+AN499+AN507+AN512+AN502</f>
        <v>0</v>
      </c>
      <c r="AO483" s="15">
        <f>AO484+AO499+AO507+AO512+AO502</f>
        <v>8158317.4142200006</v>
      </c>
      <c r="AP483" s="51">
        <f>AP484+AP499+AP507+AP512+AP502</f>
        <v>12209652.006760003</v>
      </c>
      <c r="AQ483" s="51">
        <f>AQ484+AQ499+AQ507+AQ512+AQ502</f>
        <v>151409.53099999999</v>
      </c>
      <c r="AR483" s="51">
        <f>AR484+AR499+AR507+AR512+AR502</f>
        <v>0</v>
      </c>
      <c r="AS483" s="51">
        <f>AS484+AS499+AS507+AS512+AS502</f>
        <v>0</v>
      </c>
      <c r="AT483" s="51">
        <f>AT484+AT499+AT507+AT512+AT502</f>
        <v>0</v>
      </c>
      <c r="AU483" s="51">
        <f t="shared" si="1044"/>
        <v>12361061.537760003</v>
      </c>
      <c r="AV483" s="51">
        <f t="shared" si="1045"/>
        <v>768484.41423999518</v>
      </c>
      <c r="AW483" s="51">
        <f t="shared" si="1046"/>
        <v>13274221.796999997</v>
      </c>
      <c r="AX483" s="51">
        <f t="shared" si="1047"/>
        <v>14346005.6</v>
      </c>
      <c r="AY483" s="51">
        <f t="shared" si="1048"/>
        <v>11914853.699999997</v>
      </c>
      <c r="AZ483" s="51">
        <f>AZ484+AZ499+AZ507+AZ512</f>
        <v>0</v>
      </c>
      <c r="BA483" s="52">
        <f t="shared" si="1049"/>
        <v>98.486346631130189</v>
      </c>
      <c r="BB483" s="25"/>
    </row>
    <row r="484" ht="47.25">
      <c r="B484" s="47" t="s">
        <v>346</v>
      </c>
      <c r="C484" s="47" t="s">
        <v>193</v>
      </c>
      <c r="D484" s="47" t="s">
        <v>378</v>
      </c>
      <c r="E484" s="48" t="str">
        <f t="shared" ref="E484:E547" si="1163">CONCATENATE(C484,D484)</f>
        <v>0702</v>
      </c>
      <c r="F484" s="47" t="s">
        <v>357</v>
      </c>
      <c r="G484" s="47"/>
      <c r="H484" s="49" t="s">
        <v>358</v>
      </c>
      <c r="I484" s="19">
        <f>I485+I487+I497+I491+I493+I495</f>
        <v>10708502.099999998</v>
      </c>
      <c r="J484" s="19">
        <f>J485+J487+J497+J491+J493+J495</f>
        <v>10768017</v>
      </c>
      <c r="K484" s="19">
        <f>K485+K487+K497+K491+K493+K495</f>
        <v>10737271.499999998</v>
      </c>
      <c r="L484" s="19">
        <f>L485+L487+L497+L491+L493+L495</f>
        <v>-8391.8999999999996</v>
      </c>
      <c r="M484" s="19">
        <f>M485+M487+M497+M491+M493+M495</f>
        <v>-8391.8999999999996</v>
      </c>
      <c r="N484" s="19">
        <f>N485+N487+N497+N491+N493+N495</f>
        <v>-8391.8999999999996</v>
      </c>
      <c r="O484" s="19">
        <f>O485+O487+O497+O491+O493+O495+O489</f>
        <v>-5036.2600000000002</v>
      </c>
      <c r="P484" s="19">
        <f>P485+P487+P497+P491+P493+P495+P489</f>
        <v>-815.40000000000009</v>
      </c>
      <c r="Q484" s="19">
        <f>Q485+Q487+Q497+Q491+Q493+Q495+Q489</f>
        <v>50345.544999999998</v>
      </c>
      <c r="R484" s="19">
        <f>R485+R487+R497+R491+R493+R495+R489</f>
        <v>0</v>
      </c>
      <c r="S484" s="19">
        <f>S485+S487+S497+S491+S493+S495</f>
        <v>0</v>
      </c>
      <c r="T484" s="19">
        <f t="shared" si="1071"/>
        <v>10744604.084999997</v>
      </c>
      <c r="U484" s="19">
        <f t="shared" ref="U484:U547" si="1164">J484+M484</f>
        <v>10759625.1</v>
      </c>
      <c r="V484" s="19">
        <f t="shared" ref="V484:V547" si="1165">K484+N484</f>
        <v>10728879.599999998</v>
      </c>
      <c r="W484" s="19">
        <f>W485+W487+W497+W491+W493+W495</f>
        <v>0</v>
      </c>
      <c r="X484" s="19">
        <f>X485+X487+X497+X491+X493+X495</f>
        <v>0</v>
      </c>
      <c r="Y484" s="19">
        <f>Y485+Y487+Y497+Y491+Y493+Y495</f>
        <v>0</v>
      </c>
      <c r="Z484" s="19">
        <f>Z485+Z487+Z497+Z491+Z493+Z495</f>
        <v>0</v>
      </c>
      <c r="AA484" s="19">
        <f>AA485+AA487+AA497+AA491+AA493+AA495</f>
        <v>0</v>
      </c>
      <c r="AB484" s="19">
        <f>AB485+AB487+AB497+AB491+AB493+AB495</f>
        <v>0</v>
      </c>
      <c r="AC484" s="19">
        <f>AC485+AC487+AC497+AC491+AC493+AC495</f>
        <v>0</v>
      </c>
      <c r="AD484" s="19">
        <f>AD485+AD487+AD497+AD491+AD493+AD495</f>
        <v>0</v>
      </c>
      <c r="AE484" s="19">
        <f>AE485+AE487+AE497+AE491+AE493+AE495</f>
        <v>0</v>
      </c>
      <c r="AF484" s="50">
        <f>AF485+AF487+AF497+AF491+AF493+AF495+AF489</f>
        <v>11060796.701499999</v>
      </c>
      <c r="AG484" s="50">
        <f>AG485+AG487+AG497+AG491+AG493+AG495+AG489</f>
        <v>0</v>
      </c>
      <c r="AH484" s="50">
        <f>AH485+AH487+AH497+AH491+AH493+AH495+AH489</f>
        <v>9582468.7953699995</v>
      </c>
      <c r="AI484" s="50">
        <f>AI485+AI487+AI497+AI491+AI493+AI495+AI489</f>
        <v>0</v>
      </c>
      <c r="AJ484" s="50">
        <f>AJ485+AJ487+AJ497+AJ491+AJ493+AJ495+AJ489</f>
        <v>0</v>
      </c>
      <c r="AK484" s="50">
        <f>AK485+AK487+AK497+AK491+AK493+AK495+AK489</f>
        <v>0</v>
      </c>
      <c r="AL484" s="50">
        <f>AL485+AL487+AL497+AL491+AL493+AL495+AL489</f>
        <v>11060155.930670001</v>
      </c>
      <c r="AM484" s="50">
        <f>AM485+AM487+AM497+AM491+AM493+AM495+AM489</f>
        <v>9581836.4342500009</v>
      </c>
      <c r="AN484" s="50">
        <f>AN485+AN487+AN497+AN491+AN493+AN495+AN489</f>
        <v>0</v>
      </c>
      <c r="AO484" s="51">
        <f>AO485+AO487+AO497+AO491+AO493+AO495+AO489</f>
        <v>7449136.0181100005</v>
      </c>
      <c r="AP484" s="51">
        <f>AP485+AP487+AP497+AP491+AP493+AP495+AP489</f>
        <v>10719636.359130003</v>
      </c>
      <c r="AQ484" s="51">
        <f>AQ485+AQ487+AQ497+AQ491+AQ493+AQ495+AQ489</f>
        <v>-5036.2600000000002</v>
      </c>
      <c r="AR484" s="51">
        <f>AR485+AR487+AR497+AR491+AR493+AR495+AR489</f>
        <v>0</v>
      </c>
      <c r="AS484" s="51">
        <f>AS485+AS487+AS497+AS491+AS493+AS495+AS489</f>
        <v>0</v>
      </c>
      <c r="AT484" s="51">
        <f>AT485+AT487+AT497+AT491+AT493+AT495+AT489</f>
        <v>0</v>
      </c>
      <c r="AU484" s="51">
        <f t="shared" ref="AU484:AU547" si="1166">AP484+AS484+AT484+AR484+AQ484</f>
        <v>10714600.099130003</v>
      </c>
      <c r="AV484" s="51">
        <f t="shared" ref="AV484:AV547" si="1167">T484-AU484</f>
        <v>30003.985869994387</v>
      </c>
      <c r="AW484" s="51">
        <f t="shared" ref="AW484:AW547" si="1168">T484+W484+X484+Y484+Z484</f>
        <v>10744604.084999997</v>
      </c>
      <c r="AX484" s="51">
        <f t="shared" ref="AX484:AX547" si="1169">U484+AA484+AB484</f>
        <v>10759625.1</v>
      </c>
      <c r="AY484" s="51">
        <f t="shared" ref="AY484:AY547" si="1170">V484+AC484+AE484+AD484</f>
        <v>10728879.599999998</v>
      </c>
      <c r="AZ484" s="51">
        <f>AZ485+AZ487+AZ497+AZ491+AZ493+AZ495</f>
        <v>0</v>
      </c>
      <c r="BA484" s="52">
        <f t="shared" ref="BA484:BA547" si="1171">AL484/AF484*100</f>
        <v>99.99420682933345</v>
      </c>
      <c r="BB484" s="25"/>
    </row>
    <row r="485" ht="47.25">
      <c r="B485" s="47" t="s">
        <v>346</v>
      </c>
      <c r="C485" s="47" t="s">
        <v>193</v>
      </c>
      <c r="D485" s="47" t="s">
        <v>378</v>
      </c>
      <c r="E485" s="48" t="str">
        <f t="shared" si="1163"/>
        <v>0702</v>
      </c>
      <c r="F485" s="47" t="s">
        <v>359</v>
      </c>
      <c r="G485" s="47"/>
      <c r="H485" s="49" t="s">
        <v>75</v>
      </c>
      <c r="I485" s="19">
        <f>I486</f>
        <v>1424791.6000000001</v>
      </c>
      <c r="J485" s="19">
        <f>J486</f>
        <v>1417082.0000000002</v>
      </c>
      <c r="K485" s="19">
        <f>K486</f>
        <v>1409990.7000000002</v>
      </c>
      <c r="L485" s="19">
        <f>L486</f>
        <v>-8391.8999999999996</v>
      </c>
      <c r="M485" s="19">
        <f>M486</f>
        <v>-8391.8999999999996</v>
      </c>
      <c r="N485" s="19">
        <f>N486</f>
        <v>-8391.8999999999996</v>
      </c>
      <c r="O485" s="19">
        <f>O486</f>
        <v>-5036.2600000000002</v>
      </c>
      <c r="P485" s="19">
        <f>P486</f>
        <v>-1784.6800000000001</v>
      </c>
      <c r="Q485" s="19">
        <f>Q486</f>
        <v>50345.544999999998</v>
      </c>
      <c r="R485" s="19">
        <f>R486</f>
        <v>0</v>
      </c>
      <c r="S485" s="19">
        <f>S486</f>
        <v>0</v>
      </c>
      <c r="T485" s="19">
        <f t="shared" si="1071"/>
        <v>1459924.3050000002</v>
      </c>
      <c r="U485" s="19">
        <f t="shared" si="1164"/>
        <v>1408690.1000000003</v>
      </c>
      <c r="V485" s="19">
        <f t="shared" si="1165"/>
        <v>1401598.8000000003</v>
      </c>
      <c r="W485" s="19">
        <f>W486</f>
        <v>0</v>
      </c>
      <c r="X485" s="19">
        <f>X486</f>
        <v>0</v>
      </c>
      <c r="Y485" s="19">
        <f>Y486</f>
        <v>0</v>
      </c>
      <c r="Z485" s="19">
        <f>Z486</f>
        <v>0</v>
      </c>
      <c r="AA485" s="19">
        <f>AA486</f>
        <v>0</v>
      </c>
      <c r="AB485" s="19">
        <f>AB486</f>
        <v>0</v>
      </c>
      <c r="AC485" s="19">
        <f>AC486</f>
        <v>0</v>
      </c>
      <c r="AD485" s="19">
        <f>AD486</f>
        <v>0</v>
      </c>
      <c r="AE485" s="19">
        <f>AE486</f>
        <v>0</v>
      </c>
      <c r="AF485" s="50">
        <f>AF486</f>
        <v>1461116.62613</v>
      </c>
      <c r="AG485" s="50">
        <f>AG486</f>
        <v>0</v>
      </c>
      <c r="AH485" s="50">
        <f>AH486</f>
        <v>0</v>
      </c>
      <c r="AI485" s="50">
        <f>AI486</f>
        <v>0</v>
      </c>
      <c r="AJ485" s="50">
        <f>AJ486</f>
        <v>0</v>
      </c>
      <c r="AK485" s="50">
        <f>AK486</f>
        <v>0</v>
      </c>
      <c r="AL485" s="50">
        <f>AL486</f>
        <v>1461116.62613</v>
      </c>
      <c r="AM485" s="50">
        <f>AM486</f>
        <v>0</v>
      </c>
      <c r="AN485" s="50">
        <f>AN486</f>
        <v>0</v>
      </c>
      <c r="AO485" s="15">
        <f>AO486</f>
        <v>1026229.57439</v>
      </c>
      <c r="AP485" s="51">
        <f>AP486</f>
        <v>1466152.8860599999</v>
      </c>
      <c r="AQ485" s="51">
        <f>AQ486</f>
        <v>-5036.2600000000002</v>
      </c>
      <c r="AR485" s="51">
        <f>AR486</f>
        <v>0</v>
      </c>
      <c r="AS485" s="51">
        <f>AS486</f>
        <v>0</v>
      </c>
      <c r="AT485" s="51">
        <f>AT486</f>
        <v>0</v>
      </c>
      <c r="AU485" s="51">
        <f t="shared" si="1166"/>
        <v>1461116.6260599999</v>
      </c>
      <c r="AV485" s="51">
        <f t="shared" si="1167"/>
        <v>-1192.3210599997547</v>
      </c>
      <c r="AW485" s="51">
        <f t="shared" si="1168"/>
        <v>1459924.3050000002</v>
      </c>
      <c r="AX485" s="51">
        <f t="shared" si="1169"/>
        <v>1408690.1000000003</v>
      </c>
      <c r="AY485" s="51">
        <f t="shared" si="1170"/>
        <v>1401598.8000000003</v>
      </c>
      <c r="AZ485" s="51">
        <f>AZ486</f>
        <v>0</v>
      </c>
      <c r="BA485" s="52">
        <f t="shared" si="1171"/>
        <v>100</v>
      </c>
      <c r="BB485" s="25"/>
    </row>
    <row r="486" ht="31.5">
      <c r="B486" s="47" t="s">
        <v>346</v>
      </c>
      <c r="C486" s="47" t="s">
        <v>193</v>
      </c>
      <c r="D486" s="47" t="s">
        <v>378</v>
      </c>
      <c r="E486" s="48" t="str">
        <f t="shared" si="1163"/>
        <v>0702</v>
      </c>
      <c r="F486" s="47" t="s">
        <v>359</v>
      </c>
      <c r="G486" s="47" t="s">
        <v>154</v>
      </c>
      <c r="H486" s="49" t="s">
        <v>155</v>
      </c>
      <c r="I486" s="19">
        <v>1424791.6000000001</v>
      </c>
      <c r="J486" s="19">
        <v>1417082.0000000002</v>
      </c>
      <c r="K486" s="19">
        <v>1409990.7000000002</v>
      </c>
      <c r="L486" s="19">
        <v>-8391.8999999999996</v>
      </c>
      <c r="M486" s="19">
        <v>-8391.8999999999996</v>
      </c>
      <c r="N486" s="19">
        <v>-8391.8999999999996</v>
      </c>
      <c r="O486" s="19">
        <v>-5036.2600000000002</v>
      </c>
      <c r="P486" s="19">
        <v>-1784.6800000000001</v>
      </c>
      <c r="Q486" s="19">
        <f>-1727.661+52073.206</f>
        <v>50345.544999999998</v>
      </c>
      <c r="R486" s="19">
        <v>0</v>
      </c>
      <c r="S486" s="19"/>
      <c r="T486" s="19">
        <f t="shared" si="1071"/>
        <v>1459924.3050000002</v>
      </c>
      <c r="U486" s="19">
        <f t="shared" si="1164"/>
        <v>1408690.1000000003</v>
      </c>
      <c r="V486" s="19">
        <f t="shared" si="1165"/>
        <v>1401598.8000000003</v>
      </c>
      <c r="W486" s="19"/>
      <c r="X486" s="19"/>
      <c r="Y486" s="19"/>
      <c r="Z486" s="19"/>
      <c r="AA486" s="19"/>
      <c r="AB486" s="19"/>
      <c r="AC486" s="19"/>
      <c r="AD486" s="19"/>
      <c r="AE486" s="19"/>
      <c r="AF486" s="50">
        <v>1461116.62613</v>
      </c>
      <c r="AG486" s="50"/>
      <c r="AH486" s="50">
        <v>0</v>
      </c>
      <c r="AI486" s="50">
        <v>0</v>
      </c>
      <c r="AJ486" s="50">
        <v>0</v>
      </c>
      <c r="AK486" s="50">
        <v>0</v>
      </c>
      <c r="AL486" s="50">
        <v>1461116.62613</v>
      </c>
      <c r="AM486" s="50">
        <v>0</v>
      </c>
      <c r="AN486" s="50">
        <v>0</v>
      </c>
      <c r="AO486" s="51">
        <v>1026229.57439</v>
      </c>
      <c r="AP486" s="51">
        <v>1466152.8860599999</v>
      </c>
      <c r="AQ486" s="51">
        <v>-5036.2600000000002</v>
      </c>
      <c r="AR486" s="51">
        <v>0</v>
      </c>
      <c r="AS486" s="51">
        <v>0</v>
      </c>
      <c r="AT486" s="51">
        <v>0</v>
      </c>
      <c r="AU486" s="51">
        <f t="shared" si="1166"/>
        <v>1461116.6260599999</v>
      </c>
      <c r="AV486" s="51">
        <f t="shared" si="1167"/>
        <v>-1192.3210599997547</v>
      </c>
      <c r="AW486" s="51">
        <f t="shared" si="1168"/>
        <v>1459924.3050000002</v>
      </c>
      <c r="AX486" s="51">
        <f t="shared" si="1169"/>
        <v>1408690.1000000003</v>
      </c>
      <c r="AY486" s="51">
        <f t="shared" si="1170"/>
        <v>1401598.8000000003</v>
      </c>
      <c r="AZ486" s="51"/>
      <c r="BA486" s="52">
        <f t="shared" si="1171"/>
        <v>100</v>
      </c>
      <c r="BB486" s="53"/>
    </row>
    <row r="487" ht="31.5">
      <c r="B487" s="47" t="s">
        <v>346</v>
      </c>
      <c r="C487" s="47" t="s">
        <v>193</v>
      </c>
      <c r="D487" s="47" t="s">
        <v>378</v>
      </c>
      <c r="E487" s="48" t="str">
        <f t="shared" si="1163"/>
        <v>0702</v>
      </c>
      <c r="F487" s="47" t="s">
        <v>411</v>
      </c>
      <c r="G487" s="47"/>
      <c r="H487" s="49" t="s">
        <v>412</v>
      </c>
      <c r="I487" s="19">
        <f>I488</f>
        <v>9956.2999999999993</v>
      </c>
      <c r="J487" s="19">
        <f>J488</f>
        <v>8926.3999999999996</v>
      </c>
      <c r="K487" s="19">
        <f>K488</f>
        <v>8926.3999999999996</v>
      </c>
      <c r="L487" s="19">
        <f>L488</f>
        <v>0</v>
      </c>
      <c r="M487" s="19">
        <f>M488</f>
        <v>0</v>
      </c>
      <c r="N487" s="19">
        <f>N488</f>
        <v>0</v>
      </c>
      <c r="O487" s="19">
        <f>O488</f>
        <v>0</v>
      </c>
      <c r="P487" s="19">
        <f>P488</f>
        <v>969.27999999999997</v>
      </c>
      <c r="Q487" s="19">
        <f>Q488</f>
        <v>0</v>
      </c>
      <c r="R487" s="19">
        <f>R488</f>
        <v>0</v>
      </c>
      <c r="S487" s="19">
        <f>S488</f>
        <v>0</v>
      </c>
      <c r="T487" s="19">
        <f t="shared" si="1071"/>
        <v>10925.58</v>
      </c>
      <c r="U487" s="19">
        <f t="shared" si="1164"/>
        <v>8926.3999999999996</v>
      </c>
      <c r="V487" s="19">
        <f t="shared" si="1165"/>
        <v>8926.3999999999996</v>
      </c>
      <c r="W487" s="19">
        <f>W488</f>
        <v>0</v>
      </c>
      <c r="X487" s="19">
        <f>X488</f>
        <v>0</v>
      </c>
      <c r="Y487" s="19">
        <f>Y488</f>
        <v>0</v>
      </c>
      <c r="Z487" s="19">
        <f>Z488</f>
        <v>0</v>
      </c>
      <c r="AA487" s="19">
        <f>AA488</f>
        <v>0</v>
      </c>
      <c r="AB487" s="19">
        <f>AB488</f>
        <v>0</v>
      </c>
      <c r="AC487" s="19">
        <f>AC488</f>
        <v>0</v>
      </c>
      <c r="AD487" s="19">
        <f>AD488</f>
        <v>0</v>
      </c>
      <c r="AE487" s="19">
        <f>AE488</f>
        <v>0</v>
      </c>
      <c r="AF487" s="50">
        <f>AF488</f>
        <v>10925.58</v>
      </c>
      <c r="AG487" s="50">
        <f>AG488</f>
        <v>0</v>
      </c>
      <c r="AH487" s="50">
        <f>AH488</f>
        <v>0</v>
      </c>
      <c r="AI487" s="50">
        <f>AI488</f>
        <v>0</v>
      </c>
      <c r="AJ487" s="50">
        <f>AJ488</f>
        <v>0</v>
      </c>
      <c r="AK487" s="50">
        <f>AK488</f>
        <v>0</v>
      </c>
      <c r="AL487" s="50">
        <f>AL488</f>
        <v>10925.540000000001</v>
      </c>
      <c r="AM487" s="50">
        <f>AM488</f>
        <v>0</v>
      </c>
      <c r="AN487" s="50">
        <f>AN488</f>
        <v>0</v>
      </c>
      <c r="AO487" s="15">
        <f>AO488</f>
        <v>6573.8599999999997</v>
      </c>
      <c r="AP487" s="51">
        <f>AP488</f>
        <v>10925.58</v>
      </c>
      <c r="AQ487" s="51">
        <f>AQ488</f>
        <v>0</v>
      </c>
      <c r="AR487" s="51">
        <f>AR488</f>
        <v>0</v>
      </c>
      <c r="AS487" s="51">
        <f>AS488</f>
        <v>0</v>
      </c>
      <c r="AT487" s="51">
        <f>AT488</f>
        <v>0</v>
      </c>
      <c r="AU487" s="51">
        <f t="shared" si="1166"/>
        <v>10925.58</v>
      </c>
      <c r="AV487" s="51">
        <f t="shared" si="1167"/>
        <v>0</v>
      </c>
      <c r="AW487" s="51">
        <f t="shared" si="1168"/>
        <v>10925.58</v>
      </c>
      <c r="AX487" s="51">
        <f t="shared" si="1169"/>
        <v>8926.3999999999996</v>
      </c>
      <c r="AY487" s="51">
        <f t="shared" si="1170"/>
        <v>8926.3999999999996</v>
      </c>
      <c r="AZ487" s="51">
        <f>AZ488</f>
        <v>0</v>
      </c>
      <c r="BA487" s="52">
        <f t="shared" si="1171"/>
        <v>99.999633886713582</v>
      </c>
      <c r="BB487" s="25"/>
    </row>
    <row r="488" ht="31.5">
      <c r="B488" s="47" t="s">
        <v>346</v>
      </c>
      <c r="C488" s="47" t="s">
        <v>193</v>
      </c>
      <c r="D488" s="47" t="s">
        <v>378</v>
      </c>
      <c r="E488" s="48" t="str">
        <f t="shared" si="1163"/>
        <v>0702</v>
      </c>
      <c r="F488" s="47" t="s">
        <v>411</v>
      </c>
      <c r="G488" s="47" t="s">
        <v>154</v>
      </c>
      <c r="H488" s="49" t="s">
        <v>155</v>
      </c>
      <c r="I488" s="19">
        <v>9956.2999999999993</v>
      </c>
      <c r="J488" s="19">
        <v>8926.3999999999996</v>
      </c>
      <c r="K488" s="19">
        <v>8926.3999999999996</v>
      </c>
      <c r="L488" s="19"/>
      <c r="M488" s="19"/>
      <c r="N488" s="19"/>
      <c r="O488" s="19">
        <v>0</v>
      </c>
      <c r="P488" s="19">
        <v>969.27999999999997</v>
      </c>
      <c r="Q488" s="19">
        <v>0</v>
      </c>
      <c r="R488" s="19">
        <v>0</v>
      </c>
      <c r="S488" s="19"/>
      <c r="T488" s="19">
        <f t="shared" si="1071"/>
        <v>10925.58</v>
      </c>
      <c r="U488" s="19">
        <f t="shared" si="1164"/>
        <v>8926.3999999999996</v>
      </c>
      <c r="V488" s="19">
        <f t="shared" si="1165"/>
        <v>8926.3999999999996</v>
      </c>
      <c r="W488" s="19"/>
      <c r="X488" s="19"/>
      <c r="Y488" s="19"/>
      <c r="Z488" s="19"/>
      <c r="AA488" s="19"/>
      <c r="AB488" s="19"/>
      <c r="AC488" s="19"/>
      <c r="AD488" s="19"/>
      <c r="AE488" s="19"/>
      <c r="AF488" s="50">
        <v>10925.58</v>
      </c>
      <c r="AG488" s="50"/>
      <c r="AH488" s="50">
        <v>0</v>
      </c>
      <c r="AI488" s="50">
        <v>0</v>
      </c>
      <c r="AJ488" s="50">
        <v>0</v>
      </c>
      <c r="AK488" s="50">
        <v>0</v>
      </c>
      <c r="AL488" s="50">
        <v>10925.540000000001</v>
      </c>
      <c r="AM488" s="50">
        <v>0</v>
      </c>
      <c r="AN488" s="50">
        <v>0</v>
      </c>
      <c r="AO488" s="51">
        <v>6573.8599999999997</v>
      </c>
      <c r="AP488" s="51">
        <v>10925.58</v>
      </c>
      <c r="AQ488" s="51">
        <v>0</v>
      </c>
      <c r="AR488" s="51">
        <v>0</v>
      </c>
      <c r="AS488" s="51">
        <v>0</v>
      </c>
      <c r="AT488" s="51">
        <v>0</v>
      </c>
      <c r="AU488" s="51">
        <f t="shared" si="1166"/>
        <v>10925.58</v>
      </c>
      <c r="AV488" s="51">
        <f t="shared" si="1167"/>
        <v>0</v>
      </c>
      <c r="AW488" s="51">
        <f t="shared" si="1168"/>
        <v>10925.58</v>
      </c>
      <c r="AX488" s="51">
        <f t="shared" si="1169"/>
        <v>8926.3999999999996</v>
      </c>
      <c r="AY488" s="51">
        <f t="shared" si="1170"/>
        <v>8926.3999999999996</v>
      </c>
      <c r="AZ488" s="51"/>
      <c r="BA488" s="52">
        <f t="shared" si="1171"/>
        <v>99.999633886713582</v>
      </c>
      <c r="BB488" s="53"/>
    </row>
    <row r="489" ht="63">
      <c r="B489" s="47" t="s">
        <v>346</v>
      </c>
      <c r="C489" s="47" t="s">
        <v>193</v>
      </c>
      <c r="D489" s="47" t="s">
        <v>378</v>
      </c>
      <c r="E489" s="48" t="str">
        <f t="shared" si="1163"/>
        <v>0702</v>
      </c>
      <c r="F489" s="47" t="s">
        <v>413</v>
      </c>
      <c r="G489" s="47"/>
      <c r="H489" s="57" t="s">
        <v>414</v>
      </c>
      <c r="I489" s="19"/>
      <c r="J489" s="19"/>
      <c r="K489" s="19"/>
      <c r="L489" s="19"/>
      <c r="M489" s="19"/>
      <c r="N489" s="19"/>
      <c r="O489" s="19">
        <f>O490</f>
        <v>0</v>
      </c>
      <c r="P489" s="19">
        <f>P490</f>
        <v>0</v>
      </c>
      <c r="Q489" s="19">
        <f>Q490</f>
        <v>0</v>
      </c>
      <c r="R489" s="19">
        <f>R490</f>
        <v>0</v>
      </c>
      <c r="S489" s="19"/>
      <c r="T489" s="19">
        <f t="shared" si="1071"/>
        <v>0</v>
      </c>
      <c r="U489" s="19"/>
      <c r="V489" s="19"/>
      <c r="W489" s="19"/>
      <c r="X489" s="19"/>
      <c r="Y489" s="19"/>
      <c r="Z489" s="19"/>
      <c r="AA489" s="19"/>
      <c r="AB489" s="19"/>
      <c r="AC489" s="19"/>
      <c r="AD489" s="19"/>
      <c r="AE489" s="19"/>
      <c r="AF489" s="50">
        <f>AF490</f>
        <v>21537.099999999999</v>
      </c>
      <c r="AG489" s="50">
        <f>AG490</f>
        <v>0</v>
      </c>
      <c r="AH489" s="50">
        <f>AH490</f>
        <v>21537.099999999999</v>
      </c>
      <c r="AI489" s="50">
        <f>AI490</f>
        <v>0</v>
      </c>
      <c r="AJ489" s="50">
        <f>AJ490</f>
        <v>0</v>
      </c>
      <c r="AK489" s="50">
        <f>AK490</f>
        <v>0</v>
      </c>
      <c r="AL489" s="50">
        <f>AL490</f>
        <v>21223.176029999999</v>
      </c>
      <c r="AM489" s="50">
        <f>AM490</f>
        <v>21223.176029999999</v>
      </c>
      <c r="AN489" s="50">
        <f>AN490</f>
        <v>0</v>
      </c>
      <c r="AO489" s="15">
        <f>AO490</f>
        <v>11978.92416</v>
      </c>
      <c r="AP489" s="51">
        <f>AP490</f>
        <v>12098.799999999999</v>
      </c>
      <c r="AQ489" s="51">
        <f>AQ490</f>
        <v>0</v>
      </c>
      <c r="AR489" s="51">
        <f>AR490</f>
        <v>0</v>
      </c>
      <c r="AS489" s="51">
        <f>AS490</f>
        <v>0</v>
      </c>
      <c r="AT489" s="51">
        <f>AT490</f>
        <v>0</v>
      </c>
      <c r="AU489" s="51">
        <f t="shared" si="1166"/>
        <v>12098.799999999999</v>
      </c>
      <c r="AV489" s="51">
        <f t="shared" si="1167"/>
        <v>-12098.799999999999</v>
      </c>
      <c r="AW489" s="51"/>
      <c r="AX489" s="51"/>
      <c r="AY489" s="51"/>
      <c r="AZ489" s="51"/>
      <c r="BA489" s="52">
        <f t="shared" si="1171"/>
        <v>98.542403712663258</v>
      </c>
      <c r="BB489" s="53"/>
    </row>
    <row r="490" ht="31.5">
      <c r="B490" s="47" t="s">
        <v>346</v>
      </c>
      <c r="C490" s="47" t="s">
        <v>193</v>
      </c>
      <c r="D490" s="47" t="s">
        <v>378</v>
      </c>
      <c r="E490" s="48" t="str">
        <f t="shared" si="1163"/>
        <v>0702</v>
      </c>
      <c r="F490" s="47" t="s">
        <v>413</v>
      </c>
      <c r="G490" s="47" t="s">
        <v>154</v>
      </c>
      <c r="H490" s="49" t="s">
        <v>155</v>
      </c>
      <c r="I490" s="19"/>
      <c r="J490" s="19"/>
      <c r="K490" s="19"/>
      <c r="L490" s="19"/>
      <c r="M490" s="19"/>
      <c r="N490" s="19"/>
      <c r="O490" s="19">
        <v>0</v>
      </c>
      <c r="P490" s="19">
        <v>0</v>
      </c>
      <c r="Q490" s="19">
        <v>0</v>
      </c>
      <c r="R490" s="19">
        <v>0</v>
      </c>
      <c r="S490" s="19"/>
      <c r="T490" s="19">
        <f t="shared" si="1071"/>
        <v>0</v>
      </c>
      <c r="U490" s="19"/>
      <c r="V490" s="19"/>
      <c r="W490" s="19"/>
      <c r="X490" s="19"/>
      <c r="Y490" s="19"/>
      <c r="Z490" s="19"/>
      <c r="AA490" s="19"/>
      <c r="AB490" s="19"/>
      <c r="AC490" s="19"/>
      <c r="AD490" s="19"/>
      <c r="AE490" s="19"/>
      <c r="AF490" s="50">
        <v>21537.099999999999</v>
      </c>
      <c r="AG490" s="50"/>
      <c r="AH490" s="50">
        <f>AF490</f>
        <v>21537.099999999999</v>
      </c>
      <c r="AI490" s="50">
        <f>AG490</f>
        <v>0</v>
      </c>
      <c r="AJ490" s="50">
        <v>0</v>
      </c>
      <c r="AK490" s="50">
        <v>0</v>
      </c>
      <c r="AL490" s="50">
        <v>21223.176029999999</v>
      </c>
      <c r="AM490" s="50">
        <f>AL490</f>
        <v>21223.176029999999</v>
      </c>
      <c r="AN490" s="50">
        <v>0</v>
      </c>
      <c r="AO490" s="51">
        <v>11978.92416</v>
      </c>
      <c r="AP490" s="51">
        <v>12098.799999999999</v>
      </c>
      <c r="AQ490" s="51">
        <v>0</v>
      </c>
      <c r="AR490" s="51">
        <v>0</v>
      </c>
      <c r="AS490" s="51">
        <v>0</v>
      </c>
      <c r="AT490" s="51">
        <v>0</v>
      </c>
      <c r="AU490" s="51">
        <f t="shared" si="1166"/>
        <v>12098.799999999999</v>
      </c>
      <c r="AV490" s="51">
        <f t="shared" si="1167"/>
        <v>-12098.799999999999</v>
      </c>
      <c r="AW490" s="51"/>
      <c r="AX490" s="51"/>
      <c r="AY490" s="51"/>
      <c r="AZ490" s="51"/>
      <c r="BA490" s="52">
        <f t="shared" si="1171"/>
        <v>98.542403712663258</v>
      </c>
      <c r="BB490" s="53"/>
    </row>
    <row r="491" ht="31.5">
      <c r="B491" s="47" t="s">
        <v>346</v>
      </c>
      <c r="C491" s="47" t="s">
        <v>193</v>
      </c>
      <c r="D491" s="47" t="s">
        <v>378</v>
      </c>
      <c r="E491" s="48" t="str">
        <f t="shared" si="1163"/>
        <v>0702</v>
      </c>
      <c r="F491" s="47" t="s">
        <v>360</v>
      </c>
      <c r="G491" s="47"/>
      <c r="H491" s="49" t="s">
        <v>361</v>
      </c>
      <c r="I491" s="19">
        <f>I492</f>
        <v>7687922.6999999993</v>
      </c>
      <c r="J491" s="19">
        <f>J492</f>
        <v>7802292.1999999993</v>
      </c>
      <c r="K491" s="19">
        <f>K492</f>
        <v>7830572.3999999994</v>
      </c>
      <c r="L491" s="19">
        <f>L492</f>
        <v>0</v>
      </c>
      <c r="M491" s="19">
        <f>M492</f>
        <v>0</v>
      </c>
      <c r="N491" s="19">
        <f>N492</f>
        <v>0</v>
      </c>
      <c r="O491" s="19">
        <f>O492</f>
        <v>0</v>
      </c>
      <c r="P491" s="19">
        <f>P492</f>
        <v>0</v>
      </c>
      <c r="Q491" s="19">
        <f>Q492</f>
        <v>0</v>
      </c>
      <c r="R491" s="19">
        <f>R492</f>
        <v>0</v>
      </c>
      <c r="S491" s="19">
        <f>S492</f>
        <v>0</v>
      </c>
      <c r="T491" s="19">
        <f t="shared" si="1071"/>
        <v>7687922.6999999993</v>
      </c>
      <c r="U491" s="19">
        <f t="shared" si="1164"/>
        <v>7802292.1999999993</v>
      </c>
      <c r="V491" s="19">
        <f t="shared" si="1165"/>
        <v>7830572.3999999994</v>
      </c>
      <c r="W491" s="19">
        <f>W492</f>
        <v>0</v>
      </c>
      <c r="X491" s="19">
        <f>X492</f>
        <v>0</v>
      </c>
      <c r="Y491" s="19">
        <f>Y492</f>
        <v>0</v>
      </c>
      <c r="Z491" s="19">
        <f>Z492</f>
        <v>0</v>
      </c>
      <c r="AA491" s="19">
        <f>AA492</f>
        <v>0</v>
      </c>
      <c r="AB491" s="19">
        <f>AB492</f>
        <v>0</v>
      </c>
      <c r="AC491" s="19">
        <f>AC492</f>
        <v>0</v>
      </c>
      <c r="AD491" s="19">
        <f>AD492</f>
        <v>0</v>
      </c>
      <c r="AE491" s="19">
        <f>AE492</f>
        <v>0</v>
      </c>
      <c r="AF491" s="50">
        <f>AF492</f>
        <v>8466830.7708899993</v>
      </c>
      <c r="AG491" s="50">
        <f>AG492</f>
        <v>0</v>
      </c>
      <c r="AH491" s="50">
        <f>AH492</f>
        <v>8466830.7708899993</v>
      </c>
      <c r="AI491" s="50">
        <f>AI492</f>
        <v>0</v>
      </c>
      <c r="AJ491" s="50">
        <f>AJ492</f>
        <v>0</v>
      </c>
      <c r="AK491" s="50">
        <f>AK492</f>
        <v>0</v>
      </c>
      <c r="AL491" s="50">
        <f>AL492</f>
        <v>8466614.4421999995</v>
      </c>
      <c r="AM491" s="50">
        <f>AM492</f>
        <v>8466614.4421999995</v>
      </c>
      <c r="AN491" s="50">
        <f>AN492</f>
        <v>0</v>
      </c>
      <c r="AO491" s="15">
        <f>AO492</f>
        <v>5696814.4667300005</v>
      </c>
      <c r="AP491" s="51">
        <f>AP492</f>
        <v>8080145.5930700004</v>
      </c>
      <c r="AQ491" s="51">
        <f>AQ492</f>
        <v>0</v>
      </c>
      <c r="AR491" s="51">
        <f>AR492</f>
        <v>0</v>
      </c>
      <c r="AS491" s="51">
        <f>AS492</f>
        <v>0</v>
      </c>
      <c r="AT491" s="51">
        <f>AT492</f>
        <v>0</v>
      </c>
      <c r="AU491" s="51">
        <f t="shared" si="1166"/>
        <v>8080145.5930700004</v>
      </c>
      <c r="AV491" s="51">
        <f t="shared" si="1167"/>
        <v>-392222.89307000116</v>
      </c>
      <c r="AW491" s="51">
        <f t="shared" si="1168"/>
        <v>7687922.6999999993</v>
      </c>
      <c r="AX491" s="51">
        <f t="shared" si="1169"/>
        <v>7802292.1999999993</v>
      </c>
      <c r="AY491" s="51">
        <f t="shared" si="1170"/>
        <v>7830572.3999999994</v>
      </c>
      <c r="AZ491" s="51">
        <f>AZ492</f>
        <v>0</v>
      </c>
      <c r="BA491" s="52">
        <f t="shared" si="1171"/>
        <v>99.997444986254564</v>
      </c>
      <c r="BB491" s="25"/>
    </row>
    <row r="492" ht="31.5">
      <c r="B492" s="47" t="s">
        <v>346</v>
      </c>
      <c r="C492" s="47" t="s">
        <v>193</v>
      </c>
      <c r="D492" s="47" t="s">
        <v>378</v>
      </c>
      <c r="E492" s="48" t="str">
        <f t="shared" si="1163"/>
        <v>0702</v>
      </c>
      <c r="F492" s="47" t="s">
        <v>360</v>
      </c>
      <c r="G492" s="47" t="s">
        <v>154</v>
      </c>
      <c r="H492" s="49" t="s">
        <v>155</v>
      </c>
      <c r="I492" s="19">
        <v>7687922.6999999993</v>
      </c>
      <c r="J492" s="19">
        <v>7802292.1999999993</v>
      </c>
      <c r="K492" s="19">
        <v>7830572.3999999994</v>
      </c>
      <c r="L492" s="19"/>
      <c r="M492" s="19"/>
      <c r="N492" s="19"/>
      <c r="O492" s="19">
        <v>0</v>
      </c>
      <c r="P492" s="19">
        <v>0</v>
      </c>
      <c r="Q492" s="19">
        <v>0</v>
      </c>
      <c r="R492" s="19">
        <v>0</v>
      </c>
      <c r="S492" s="19"/>
      <c r="T492" s="19">
        <f t="shared" si="1071"/>
        <v>7687922.6999999993</v>
      </c>
      <c r="U492" s="19">
        <f t="shared" si="1164"/>
        <v>7802292.1999999993</v>
      </c>
      <c r="V492" s="19">
        <f t="shared" si="1165"/>
        <v>7830572.3999999994</v>
      </c>
      <c r="W492" s="19"/>
      <c r="X492" s="19"/>
      <c r="Y492" s="19"/>
      <c r="Z492" s="19"/>
      <c r="AA492" s="19"/>
      <c r="AB492" s="19"/>
      <c r="AC492" s="19"/>
      <c r="AD492" s="19"/>
      <c r="AE492" s="19"/>
      <c r="AF492" s="50">
        <v>8466830.7708899993</v>
      </c>
      <c r="AG492" s="50"/>
      <c r="AH492" s="50">
        <f>AF492</f>
        <v>8466830.7708899993</v>
      </c>
      <c r="AI492" s="50">
        <f>AG492</f>
        <v>0</v>
      </c>
      <c r="AJ492" s="50">
        <v>0</v>
      </c>
      <c r="AK492" s="50">
        <v>0</v>
      </c>
      <c r="AL492" s="50">
        <v>8466614.4421999995</v>
      </c>
      <c r="AM492" s="50">
        <f>AL492</f>
        <v>8466614.4421999995</v>
      </c>
      <c r="AN492" s="50">
        <v>0</v>
      </c>
      <c r="AO492" s="51">
        <v>5696814.4667300005</v>
      </c>
      <c r="AP492" s="51">
        <v>8080145.5930700004</v>
      </c>
      <c r="AQ492" s="51">
        <v>0</v>
      </c>
      <c r="AR492" s="51">
        <v>0</v>
      </c>
      <c r="AS492" s="51">
        <v>0</v>
      </c>
      <c r="AT492" s="51">
        <v>0</v>
      </c>
      <c r="AU492" s="51">
        <f t="shared" si="1166"/>
        <v>8080145.5930700004</v>
      </c>
      <c r="AV492" s="51">
        <f t="shared" si="1167"/>
        <v>-392222.89307000116</v>
      </c>
      <c r="AW492" s="51">
        <f t="shared" si="1168"/>
        <v>7687922.6999999993</v>
      </c>
      <c r="AX492" s="51">
        <f t="shared" si="1169"/>
        <v>7802292.1999999993</v>
      </c>
      <c r="AY492" s="51">
        <f t="shared" si="1170"/>
        <v>7830572.3999999994</v>
      </c>
      <c r="AZ492" s="51"/>
      <c r="BA492" s="52">
        <f t="shared" si="1171"/>
        <v>99.997444986254564</v>
      </c>
      <c r="BB492" s="53"/>
    </row>
    <row r="493" ht="126" hidden="1">
      <c r="B493" s="47" t="s">
        <v>346</v>
      </c>
      <c r="C493" s="47" t="s">
        <v>193</v>
      </c>
      <c r="D493" s="47" t="s">
        <v>378</v>
      </c>
      <c r="E493" s="48" t="str">
        <f t="shared" si="1163"/>
        <v>0702</v>
      </c>
      <c r="F493" s="47" t="s">
        <v>415</v>
      </c>
      <c r="G493" s="47"/>
      <c r="H493" s="49" t="s">
        <v>394</v>
      </c>
      <c r="I493" s="19">
        <f>I494</f>
        <v>477399.10000000003</v>
      </c>
      <c r="J493" s="19">
        <f>J494</f>
        <v>477399.10000000003</v>
      </c>
      <c r="K493" s="19">
        <f>K494</f>
        <v>477399.10000000003</v>
      </c>
      <c r="L493" s="19">
        <f>L494</f>
        <v>0</v>
      </c>
      <c r="M493" s="19">
        <f>M494</f>
        <v>0</v>
      </c>
      <c r="N493" s="19">
        <f>N494</f>
        <v>0</v>
      </c>
      <c r="O493" s="19">
        <f>O494</f>
        <v>0</v>
      </c>
      <c r="P493" s="19">
        <f>P494</f>
        <v>0</v>
      </c>
      <c r="Q493" s="19">
        <f>Q494</f>
        <v>0</v>
      </c>
      <c r="R493" s="19">
        <f>R494</f>
        <v>0</v>
      </c>
      <c r="S493" s="19">
        <f>S494</f>
        <v>0</v>
      </c>
      <c r="T493" s="19">
        <f t="shared" si="1071"/>
        <v>477399.10000000003</v>
      </c>
      <c r="U493" s="19">
        <f t="shared" si="1164"/>
        <v>477399.10000000003</v>
      </c>
      <c r="V493" s="19">
        <f t="shared" si="1165"/>
        <v>477399.10000000003</v>
      </c>
      <c r="W493" s="19">
        <f>W494</f>
        <v>0</v>
      </c>
      <c r="X493" s="19">
        <f>X494</f>
        <v>0</v>
      </c>
      <c r="Y493" s="19">
        <f>Y494</f>
        <v>0</v>
      </c>
      <c r="Z493" s="19">
        <f>Z494</f>
        <v>0</v>
      </c>
      <c r="AA493" s="19">
        <f>AA494</f>
        <v>0</v>
      </c>
      <c r="AB493" s="19">
        <f>AB494</f>
        <v>0</v>
      </c>
      <c r="AC493" s="19">
        <f>AC494</f>
        <v>0</v>
      </c>
      <c r="AD493" s="19">
        <f>AD494</f>
        <v>0</v>
      </c>
      <c r="AE493" s="19">
        <f>AE494</f>
        <v>0</v>
      </c>
      <c r="AF493" s="50">
        <f>AF494</f>
        <v>0</v>
      </c>
      <c r="AG493" s="50">
        <f>AG494</f>
        <v>0</v>
      </c>
      <c r="AH493" s="50">
        <f>AH494</f>
        <v>0</v>
      </c>
      <c r="AI493" s="50">
        <f>AI494</f>
        <v>0</v>
      </c>
      <c r="AJ493" s="50">
        <f>AJ494</f>
        <v>0</v>
      </c>
      <c r="AK493" s="50">
        <f>AK494</f>
        <v>0</v>
      </c>
      <c r="AL493" s="50">
        <f>AL494</f>
        <v>0</v>
      </c>
      <c r="AM493" s="50">
        <f>AM494</f>
        <v>0</v>
      </c>
      <c r="AN493" s="50">
        <f>AN494</f>
        <v>0</v>
      </c>
      <c r="AO493" s="15">
        <f>AO494</f>
        <v>0</v>
      </c>
      <c r="AP493" s="51">
        <f>AP494</f>
        <v>0</v>
      </c>
      <c r="AQ493" s="51">
        <f>AQ494</f>
        <v>0</v>
      </c>
      <c r="AR493" s="51">
        <f>AR494</f>
        <v>0</v>
      </c>
      <c r="AS493" s="51">
        <f>AS494</f>
        <v>0</v>
      </c>
      <c r="AT493" s="51">
        <f>AT494</f>
        <v>0</v>
      </c>
      <c r="AU493" s="51">
        <f t="shared" si="1166"/>
        <v>0</v>
      </c>
      <c r="AV493" s="51">
        <f t="shared" si="1167"/>
        <v>477399.10000000003</v>
      </c>
      <c r="AW493" s="51">
        <f t="shared" si="1168"/>
        <v>477399.10000000003</v>
      </c>
      <c r="AX493" s="51">
        <f t="shared" si="1169"/>
        <v>477399.10000000003</v>
      </c>
      <c r="AY493" s="51">
        <f t="shared" si="1170"/>
        <v>477399.10000000003</v>
      </c>
      <c r="AZ493" s="51">
        <f>AZ494</f>
        <v>0</v>
      </c>
      <c r="BA493" s="52"/>
      <c r="BB493" s="25">
        <v>0</v>
      </c>
    </row>
    <row r="494" ht="31.5" hidden="1">
      <c r="B494" s="47" t="s">
        <v>346</v>
      </c>
      <c r="C494" s="47" t="s">
        <v>193</v>
      </c>
      <c r="D494" s="47" t="s">
        <v>378</v>
      </c>
      <c r="E494" s="48" t="str">
        <f t="shared" si="1163"/>
        <v>0702</v>
      </c>
      <c r="F494" s="47" t="s">
        <v>415</v>
      </c>
      <c r="G494" s="47" t="s">
        <v>154</v>
      </c>
      <c r="H494" s="49" t="s">
        <v>155</v>
      </c>
      <c r="I494" s="19">
        <v>477399.10000000003</v>
      </c>
      <c r="J494" s="19">
        <v>477399.10000000003</v>
      </c>
      <c r="K494" s="19">
        <v>477399.10000000003</v>
      </c>
      <c r="L494" s="19"/>
      <c r="M494" s="19"/>
      <c r="N494" s="19"/>
      <c r="O494" s="19">
        <v>0</v>
      </c>
      <c r="P494" s="19">
        <v>0</v>
      </c>
      <c r="Q494" s="19">
        <v>0</v>
      </c>
      <c r="R494" s="19">
        <v>0</v>
      </c>
      <c r="S494" s="19"/>
      <c r="T494" s="19">
        <f t="shared" si="1071"/>
        <v>477399.10000000003</v>
      </c>
      <c r="U494" s="19">
        <f t="shared" si="1164"/>
        <v>477399.10000000003</v>
      </c>
      <c r="V494" s="19">
        <f t="shared" si="1165"/>
        <v>477399.10000000003</v>
      </c>
      <c r="W494" s="19"/>
      <c r="X494" s="19"/>
      <c r="Y494" s="19"/>
      <c r="Z494" s="19"/>
      <c r="AA494" s="19"/>
      <c r="AB494" s="19"/>
      <c r="AC494" s="19"/>
      <c r="AD494" s="19"/>
      <c r="AE494" s="19"/>
      <c r="AF494" s="50">
        <v>0</v>
      </c>
      <c r="AG494" s="50"/>
      <c r="AH494" s="50">
        <v>0</v>
      </c>
      <c r="AI494" s="50">
        <v>0</v>
      </c>
      <c r="AJ494" s="50">
        <v>0</v>
      </c>
      <c r="AK494" s="50">
        <v>0</v>
      </c>
      <c r="AL494" s="50">
        <v>0</v>
      </c>
      <c r="AM494" s="50">
        <v>0</v>
      </c>
      <c r="AN494" s="50">
        <v>0</v>
      </c>
      <c r="AO494" s="51">
        <v>0</v>
      </c>
      <c r="AP494" s="51">
        <v>0</v>
      </c>
      <c r="AQ494" s="51">
        <v>0</v>
      </c>
      <c r="AR494" s="51">
        <v>0</v>
      </c>
      <c r="AS494" s="51">
        <v>0</v>
      </c>
      <c r="AT494" s="51">
        <v>0</v>
      </c>
      <c r="AU494" s="51">
        <f t="shared" si="1166"/>
        <v>0</v>
      </c>
      <c r="AV494" s="51">
        <f t="shared" si="1167"/>
        <v>477399.10000000003</v>
      </c>
      <c r="AW494" s="51">
        <f t="shared" si="1168"/>
        <v>477399.10000000003</v>
      </c>
      <c r="AX494" s="51">
        <f t="shared" si="1169"/>
        <v>477399.10000000003</v>
      </c>
      <c r="AY494" s="51">
        <f t="shared" si="1170"/>
        <v>477399.10000000003</v>
      </c>
      <c r="AZ494" s="51"/>
      <c r="BA494" s="52"/>
      <c r="BB494" s="53">
        <v>0</v>
      </c>
    </row>
    <row r="495" ht="63">
      <c r="B495" s="47" t="s">
        <v>346</v>
      </c>
      <c r="C495" s="47" t="s">
        <v>193</v>
      </c>
      <c r="D495" s="47" t="s">
        <v>378</v>
      </c>
      <c r="E495" s="48" t="str">
        <f t="shared" si="1163"/>
        <v>0702</v>
      </c>
      <c r="F495" s="47" t="s">
        <v>416</v>
      </c>
      <c r="G495" s="47"/>
      <c r="H495" s="49" t="s">
        <v>417</v>
      </c>
      <c r="I495" s="19">
        <f>I496</f>
        <v>1024623.2000000001</v>
      </c>
      <c r="J495" s="19">
        <f>J496</f>
        <v>976741.80000000005</v>
      </c>
      <c r="K495" s="19">
        <f>K496</f>
        <v>923809</v>
      </c>
      <c r="L495" s="19">
        <f>L496</f>
        <v>0</v>
      </c>
      <c r="M495" s="19">
        <f>M496</f>
        <v>0</v>
      </c>
      <c r="N495" s="19">
        <f>N496</f>
        <v>0</v>
      </c>
      <c r="O495" s="19">
        <f>O496</f>
        <v>0</v>
      </c>
      <c r="P495" s="19">
        <f>P496</f>
        <v>0</v>
      </c>
      <c r="Q495" s="19">
        <f>Q496</f>
        <v>0</v>
      </c>
      <c r="R495" s="19">
        <f>R496</f>
        <v>0</v>
      </c>
      <c r="S495" s="19">
        <f>S496</f>
        <v>0</v>
      </c>
      <c r="T495" s="19">
        <f t="shared" si="1071"/>
        <v>1024623.2000000001</v>
      </c>
      <c r="U495" s="19">
        <f t="shared" si="1164"/>
        <v>976741.80000000005</v>
      </c>
      <c r="V495" s="19">
        <f t="shared" si="1165"/>
        <v>923809</v>
      </c>
      <c r="W495" s="19">
        <f>W496</f>
        <v>0</v>
      </c>
      <c r="X495" s="19">
        <f>X496</f>
        <v>0</v>
      </c>
      <c r="Y495" s="19">
        <f>Y496</f>
        <v>0</v>
      </c>
      <c r="Z495" s="19">
        <f>Z496</f>
        <v>0</v>
      </c>
      <c r="AA495" s="19">
        <f>AA496</f>
        <v>0</v>
      </c>
      <c r="AB495" s="19">
        <f>AB496</f>
        <v>0</v>
      </c>
      <c r="AC495" s="19">
        <f>AC496</f>
        <v>0</v>
      </c>
      <c r="AD495" s="19">
        <f>AD496</f>
        <v>0</v>
      </c>
      <c r="AE495" s="19">
        <f>AE496</f>
        <v>0</v>
      </c>
      <c r="AF495" s="50">
        <f>AF496</f>
        <v>1016577.42448</v>
      </c>
      <c r="AG495" s="50">
        <f>AG496</f>
        <v>0</v>
      </c>
      <c r="AH495" s="50">
        <f>AH496</f>
        <v>1016577.42448</v>
      </c>
      <c r="AI495" s="50">
        <f>AI496</f>
        <v>0</v>
      </c>
      <c r="AJ495" s="50">
        <f>AJ496</f>
        <v>0</v>
      </c>
      <c r="AK495" s="50">
        <f>AK496</f>
        <v>0</v>
      </c>
      <c r="AL495" s="50">
        <f>AL496</f>
        <v>1016577.42448</v>
      </c>
      <c r="AM495" s="50">
        <f>AM496</f>
        <v>1016577.42448</v>
      </c>
      <c r="AN495" s="50">
        <f>AN496</f>
        <v>0</v>
      </c>
      <c r="AO495" s="15">
        <f>AO496</f>
        <v>646176.91171999997</v>
      </c>
      <c r="AP495" s="51">
        <f>AP496</f>
        <v>1066504.3</v>
      </c>
      <c r="AQ495" s="51">
        <f>AQ496</f>
        <v>0</v>
      </c>
      <c r="AR495" s="51">
        <f>AR496</f>
        <v>0</v>
      </c>
      <c r="AS495" s="51">
        <f>AS496</f>
        <v>0</v>
      </c>
      <c r="AT495" s="51">
        <f>AT496</f>
        <v>0</v>
      </c>
      <c r="AU495" s="51">
        <f t="shared" si="1166"/>
        <v>1066504.3</v>
      </c>
      <c r="AV495" s="51">
        <f t="shared" si="1167"/>
        <v>-41881.099999999977</v>
      </c>
      <c r="AW495" s="51">
        <f t="shared" si="1168"/>
        <v>1024623.2000000001</v>
      </c>
      <c r="AX495" s="51">
        <f t="shared" si="1169"/>
        <v>976741.80000000005</v>
      </c>
      <c r="AY495" s="51">
        <f t="shared" si="1170"/>
        <v>923809</v>
      </c>
      <c r="AZ495" s="51">
        <f>AZ496</f>
        <v>0</v>
      </c>
      <c r="BA495" s="52">
        <f t="shared" si="1171"/>
        <v>100</v>
      </c>
      <c r="BB495" s="25"/>
    </row>
    <row r="496" ht="31.5">
      <c r="B496" s="47" t="s">
        <v>346</v>
      </c>
      <c r="C496" s="47" t="s">
        <v>193</v>
      </c>
      <c r="D496" s="47" t="s">
        <v>378</v>
      </c>
      <c r="E496" s="48" t="str">
        <f t="shared" si="1163"/>
        <v>0702</v>
      </c>
      <c r="F496" s="47" t="s">
        <v>416</v>
      </c>
      <c r="G496" s="47" t="s">
        <v>154</v>
      </c>
      <c r="H496" s="49" t="s">
        <v>155</v>
      </c>
      <c r="I496" s="19">
        <v>1024623.2000000001</v>
      </c>
      <c r="J496" s="19">
        <v>976741.80000000005</v>
      </c>
      <c r="K496" s="19">
        <v>923809</v>
      </c>
      <c r="L496" s="19"/>
      <c r="M496" s="19"/>
      <c r="N496" s="19"/>
      <c r="O496" s="19">
        <v>0</v>
      </c>
      <c r="P496" s="19">
        <v>0</v>
      </c>
      <c r="Q496" s="19">
        <v>0</v>
      </c>
      <c r="R496" s="19">
        <v>0</v>
      </c>
      <c r="S496" s="19"/>
      <c r="T496" s="19">
        <f t="shared" si="1071"/>
        <v>1024623.2000000001</v>
      </c>
      <c r="U496" s="19">
        <f t="shared" si="1164"/>
        <v>976741.80000000005</v>
      </c>
      <c r="V496" s="19">
        <f t="shared" si="1165"/>
        <v>923809</v>
      </c>
      <c r="W496" s="19"/>
      <c r="X496" s="19"/>
      <c r="Y496" s="19"/>
      <c r="Z496" s="19"/>
      <c r="AA496" s="19"/>
      <c r="AB496" s="19"/>
      <c r="AC496" s="19"/>
      <c r="AD496" s="19"/>
      <c r="AE496" s="19"/>
      <c r="AF496" s="50">
        <v>1016577.42448</v>
      </c>
      <c r="AG496" s="50"/>
      <c r="AH496" s="50">
        <f>AF496</f>
        <v>1016577.42448</v>
      </c>
      <c r="AI496" s="50">
        <f>AG496</f>
        <v>0</v>
      </c>
      <c r="AJ496" s="50">
        <v>0</v>
      </c>
      <c r="AK496" s="50">
        <v>0</v>
      </c>
      <c r="AL496" s="50">
        <v>1016577.42448</v>
      </c>
      <c r="AM496" s="50">
        <f>AL496</f>
        <v>1016577.42448</v>
      </c>
      <c r="AN496" s="50">
        <v>0</v>
      </c>
      <c r="AO496" s="51">
        <v>646176.91171999997</v>
      </c>
      <c r="AP496" s="51">
        <v>1066504.3</v>
      </c>
      <c r="AQ496" s="51">
        <v>0</v>
      </c>
      <c r="AR496" s="51">
        <v>0</v>
      </c>
      <c r="AS496" s="51">
        <v>0</v>
      </c>
      <c r="AT496" s="51">
        <v>0</v>
      </c>
      <c r="AU496" s="51">
        <f t="shared" si="1166"/>
        <v>1066504.3</v>
      </c>
      <c r="AV496" s="51">
        <f t="shared" si="1167"/>
        <v>-41881.099999999977</v>
      </c>
      <c r="AW496" s="51">
        <f t="shared" si="1168"/>
        <v>1024623.2000000001</v>
      </c>
      <c r="AX496" s="51">
        <f t="shared" si="1169"/>
        <v>976741.80000000005</v>
      </c>
      <c r="AY496" s="51">
        <f t="shared" si="1170"/>
        <v>923809</v>
      </c>
      <c r="AZ496" s="51"/>
      <c r="BA496" s="52">
        <f t="shared" si="1171"/>
        <v>100</v>
      </c>
      <c r="BB496" s="53"/>
    </row>
    <row r="497" ht="189">
      <c r="B497" s="47" t="s">
        <v>346</v>
      </c>
      <c r="C497" s="47" t="s">
        <v>193</v>
      </c>
      <c r="D497" s="47" t="s">
        <v>378</v>
      </c>
      <c r="E497" s="48" t="str">
        <f t="shared" si="1163"/>
        <v>0702</v>
      </c>
      <c r="F497" s="47" t="s">
        <v>362</v>
      </c>
      <c r="G497" s="47"/>
      <c r="H497" s="49" t="s">
        <v>363</v>
      </c>
      <c r="I497" s="19">
        <f>I498</f>
        <v>83809.199999999997</v>
      </c>
      <c r="J497" s="19">
        <f>J498</f>
        <v>85575.5</v>
      </c>
      <c r="K497" s="19">
        <f>K498</f>
        <v>86573.899999999994</v>
      </c>
      <c r="L497" s="19">
        <f>L498</f>
        <v>0</v>
      </c>
      <c r="M497" s="19">
        <f>M498</f>
        <v>0</v>
      </c>
      <c r="N497" s="19">
        <f>N498</f>
        <v>0</v>
      </c>
      <c r="O497" s="19">
        <f>O498</f>
        <v>0</v>
      </c>
      <c r="P497" s="19">
        <f>P498</f>
        <v>0</v>
      </c>
      <c r="Q497" s="19">
        <f>Q498</f>
        <v>0</v>
      </c>
      <c r="R497" s="19">
        <f>R498</f>
        <v>0</v>
      </c>
      <c r="S497" s="19">
        <f>S498</f>
        <v>0</v>
      </c>
      <c r="T497" s="19">
        <f t="shared" si="1071"/>
        <v>83809.199999999997</v>
      </c>
      <c r="U497" s="19">
        <f t="shared" si="1164"/>
        <v>85575.5</v>
      </c>
      <c r="V497" s="19">
        <f t="shared" si="1165"/>
        <v>86573.899999999994</v>
      </c>
      <c r="W497" s="19">
        <f>W498</f>
        <v>0</v>
      </c>
      <c r="X497" s="19">
        <f>X498</f>
        <v>0</v>
      </c>
      <c r="Y497" s="19">
        <f>Y498</f>
        <v>0</v>
      </c>
      <c r="Z497" s="19">
        <f>Z498</f>
        <v>0</v>
      </c>
      <c r="AA497" s="19">
        <f>AA498</f>
        <v>0</v>
      </c>
      <c r="AB497" s="19">
        <f>AB498</f>
        <v>0</v>
      </c>
      <c r="AC497" s="19">
        <f>AC498</f>
        <v>0</v>
      </c>
      <c r="AD497" s="19">
        <f>AD498</f>
        <v>0</v>
      </c>
      <c r="AE497" s="19">
        <f>AE498</f>
        <v>0</v>
      </c>
      <c r="AF497" s="50">
        <f>AF498</f>
        <v>83809.199999999997</v>
      </c>
      <c r="AG497" s="50">
        <f>AG498</f>
        <v>0</v>
      </c>
      <c r="AH497" s="50">
        <f>AH498</f>
        <v>77523.5</v>
      </c>
      <c r="AI497" s="50">
        <f>AI498</f>
        <v>0</v>
      </c>
      <c r="AJ497" s="50">
        <f>AJ498</f>
        <v>0</v>
      </c>
      <c r="AK497" s="50">
        <f>AK498</f>
        <v>0</v>
      </c>
      <c r="AL497" s="50">
        <f>AL498</f>
        <v>83698.721829999995</v>
      </c>
      <c r="AM497" s="50">
        <f>AM498</f>
        <v>77421.391539999997</v>
      </c>
      <c r="AN497" s="50">
        <f>AN498</f>
        <v>0</v>
      </c>
      <c r="AO497" s="15">
        <f>AO498</f>
        <v>61362.281110000004</v>
      </c>
      <c r="AP497" s="51">
        <f>AP498</f>
        <v>83809.199999999997</v>
      </c>
      <c r="AQ497" s="51">
        <f>AQ498</f>
        <v>0</v>
      </c>
      <c r="AR497" s="51">
        <f>AR498</f>
        <v>0</v>
      </c>
      <c r="AS497" s="51">
        <f>AS498</f>
        <v>0</v>
      </c>
      <c r="AT497" s="51">
        <f>AT498</f>
        <v>0</v>
      </c>
      <c r="AU497" s="51">
        <f t="shared" si="1166"/>
        <v>83809.199999999997</v>
      </c>
      <c r="AV497" s="51">
        <f t="shared" si="1167"/>
        <v>0</v>
      </c>
      <c r="AW497" s="51">
        <f t="shared" si="1168"/>
        <v>83809.199999999997</v>
      </c>
      <c r="AX497" s="51">
        <f t="shared" si="1169"/>
        <v>85575.5</v>
      </c>
      <c r="AY497" s="51">
        <f t="shared" si="1170"/>
        <v>86573.899999999994</v>
      </c>
      <c r="AZ497" s="51">
        <f>AZ498</f>
        <v>0</v>
      </c>
      <c r="BA497" s="52">
        <f t="shared" si="1171"/>
        <v>99.868178946941384</v>
      </c>
      <c r="BB497" s="25"/>
    </row>
    <row r="498" ht="31.5">
      <c r="B498" s="47" t="s">
        <v>346</v>
      </c>
      <c r="C498" s="47" t="s">
        <v>193</v>
      </c>
      <c r="D498" s="47" t="s">
        <v>378</v>
      </c>
      <c r="E498" s="48" t="str">
        <f t="shared" si="1163"/>
        <v>0702</v>
      </c>
      <c r="F498" s="47" t="s">
        <v>362</v>
      </c>
      <c r="G498" s="47" t="s">
        <v>154</v>
      </c>
      <c r="H498" s="49" t="s">
        <v>155</v>
      </c>
      <c r="I498" s="19">
        <f>6285.7+77523.5</f>
        <v>83809.199999999997</v>
      </c>
      <c r="J498" s="19">
        <f>6285.7+79289.8</f>
        <v>85575.5</v>
      </c>
      <c r="K498" s="19">
        <f>6285.7+80288.2</f>
        <v>86573.899999999994</v>
      </c>
      <c r="L498" s="19"/>
      <c r="M498" s="19"/>
      <c r="N498" s="19"/>
      <c r="O498" s="19">
        <v>0</v>
      </c>
      <c r="P498" s="19">
        <v>0</v>
      </c>
      <c r="Q498" s="19">
        <v>0</v>
      </c>
      <c r="R498" s="19">
        <v>0</v>
      </c>
      <c r="S498" s="19"/>
      <c r="T498" s="19">
        <f t="shared" si="1071"/>
        <v>83809.199999999997</v>
      </c>
      <c r="U498" s="19">
        <f t="shared" si="1164"/>
        <v>85575.5</v>
      </c>
      <c r="V498" s="19">
        <f t="shared" si="1165"/>
        <v>86573.899999999994</v>
      </c>
      <c r="W498" s="19"/>
      <c r="X498" s="19"/>
      <c r="Y498" s="19"/>
      <c r="Z498" s="19"/>
      <c r="AA498" s="19"/>
      <c r="AB498" s="19"/>
      <c r="AC498" s="19"/>
      <c r="AD498" s="19"/>
      <c r="AE498" s="19"/>
      <c r="AF498" s="50">
        <v>83809.199999999997</v>
      </c>
      <c r="AG498" s="50"/>
      <c r="AH498" s="50">
        <v>77523.5</v>
      </c>
      <c r="AI498" s="50"/>
      <c r="AJ498" s="50">
        <v>0</v>
      </c>
      <c r="AK498" s="50">
        <v>0</v>
      </c>
      <c r="AL498" s="50">
        <v>83698.721829999995</v>
      </c>
      <c r="AM498" s="50">
        <v>77421.391539999997</v>
      </c>
      <c r="AN498" s="50">
        <v>0</v>
      </c>
      <c r="AO498" s="51">
        <v>61362.281110000004</v>
      </c>
      <c r="AP498" s="51">
        <v>83809.199999999997</v>
      </c>
      <c r="AQ498" s="51">
        <v>0</v>
      </c>
      <c r="AR498" s="51">
        <v>0</v>
      </c>
      <c r="AS498" s="51">
        <v>0</v>
      </c>
      <c r="AT498" s="51">
        <v>0</v>
      </c>
      <c r="AU498" s="51">
        <f t="shared" si="1166"/>
        <v>83809.199999999997</v>
      </c>
      <c r="AV498" s="51">
        <f t="shared" si="1167"/>
        <v>0</v>
      </c>
      <c r="AW498" s="51">
        <f t="shared" si="1168"/>
        <v>83809.199999999997</v>
      </c>
      <c r="AX498" s="51">
        <f t="shared" si="1169"/>
        <v>85575.5</v>
      </c>
      <c r="AY498" s="51">
        <f t="shared" si="1170"/>
        <v>86573.899999999994</v>
      </c>
      <c r="AZ498" s="51"/>
      <c r="BA498" s="52">
        <f t="shared" si="1171"/>
        <v>99.868178946941384</v>
      </c>
      <c r="BB498" s="53"/>
    </row>
    <row r="499" ht="47.25">
      <c r="B499" s="47" t="s">
        <v>346</v>
      </c>
      <c r="C499" s="47" t="s">
        <v>193</v>
      </c>
      <c r="D499" s="47" t="s">
        <v>378</v>
      </c>
      <c r="E499" s="48" t="str">
        <f t="shared" si="1163"/>
        <v>0702</v>
      </c>
      <c r="F499" s="47" t="s">
        <v>418</v>
      </c>
      <c r="G499" s="47"/>
      <c r="H499" s="49" t="s">
        <v>419</v>
      </c>
      <c r="I499" s="19">
        <f t="shared" ref="I499:I500" si="1172">I500</f>
        <v>26100</v>
      </c>
      <c r="J499" s="19">
        <f t="shared" ref="J499:J500" si="1173">J500</f>
        <v>9200</v>
      </c>
      <c r="K499" s="19">
        <f t="shared" ref="K499:K500" si="1174">K500</f>
        <v>0</v>
      </c>
      <c r="L499" s="19">
        <f t="shared" ref="L499:L500" si="1175">L500</f>
        <v>0</v>
      </c>
      <c r="M499" s="19">
        <f t="shared" ref="M499:M500" si="1176">M500</f>
        <v>0</v>
      </c>
      <c r="N499" s="19">
        <f t="shared" ref="N499:N500" si="1177">N500</f>
        <v>0</v>
      </c>
      <c r="O499" s="19">
        <f t="shared" ref="O499:O500" si="1178">O500</f>
        <v>0</v>
      </c>
      <c r="P499" s="19">
        <f t="shared" ref="P499:P500" si="1179">P500</f>
        <v>0</v>
      </c>
      <c r="Q499" s="19">
        <f t="shared" ref="Q499:Q503" si="1180">Q500</f>
        <v>0</v>
      </c>
      <c r="R499" s="19">
        <f t="shared" ref="R499:R500" si="1181">R500</f>
        <v>0</v>
      </c>
      <c r="S499" s="19">
        <f t="shared" ref="S499:S500" si="1182">S500</f>
        <v>0</v>
      </c>
      <c r="T499" s="19">
        <f t="shared" si="1071"/>
        <v>26100</v>
      </c>
      <c r="U499" s="19">
        <f t="shared" si="1164"/>
        <v>9200</v>
      </c>
      <c r="V499" s="19">
        <f t="shared" si="1165"/>
        <v>0</v>
      </c>
      <c r="W499" s="19">
        <f t="shared" ref="W499:W500" si="1183">W500</f>
        <v>0</v>
      </c>
      <c r="X499" s="19">
        <f t="shared" ref="X499:X500" si="1184">X500</f>
        <v>0</v>
      </c>
      <c r="Y499" s="19">
        <f t="shared" ref="Y499:Y500" si="1185">Y500</f>
        <v>0</v>
      </c>
      <c r="Z499" s="19">
        <f t="shared" ref="Z499:Z500" si="1186">Z500</f>
        <v>0</v>
      </c>
      <c r="AA499" s="19">
        <f t="shared" ref="AA499:AA500" si="1187">AA500</f>
        <v>0</v>
      </c>
      <c r="AB499" s="19">
        <f t="shared" ref="AB499:AB500" si="1188">AB500</f>
        <v>0</v>
      </c>
      <c r="AC499" s="19">
        <f t="shared" ref="AC499:AC500" si="1189">AC500</f>
        <v>0</v>
      </c>
      <c r="AD499" s="19">
        <f t="shared" ref="AD499:AD500" si="1190">AD500</f>
        <v>0</v>
      </c>
      <c r="AE499" s="19">
        <f t="shared" ref="AE499:AE500" si="1191">AE500</f>
        <v>0</v>
      </c>
      <c r="AF499" s="50">
        <f t="shared" ref="AF499:AF500" si="1192">AF500</f>
        <v>26100</v>
      </c>
      <c r="AG499" s="50">
        <f t="shared" ref="AG499:AG500" si="1193">AG500</f>
        <v>0</v>
      </c>
      <c r="AH499" s="50">
        <f t="shared" ref="AH499:AH500" si="1194">AH500</f>
        <v>0</v>
      </c>
      <c r="AI499" s="50">
        <f t="shared" ref="AI499:AI500" si="1195">AI500</f>
        <v>0</v>
      </c>
      <c r="AJ499" s="50">
        <f t="shared" ref="AJ499:AJ500" si="1196">AJ500</f>
        <v>0</v>
      </c>
      <c r="AK499" s="50">
        <f t="shared" ref="AK499:AK500" si="1197">AK500</f>
        <v>0</v>
      </c>
      <c r="AL499" s="50">
        <f t="shared" ref="AL499:AL500" si="1198">AL500</f>
        <v>26100</v>
      </c>
      <c r="AM499" s="50">
        <f t="shared" ref="AM499:AM500" si="1199">AM500</f>
        <v>0</v>
      </c>
      <c r="AN499" s="50">
        <f t="shared" ref="AN499:AN500" si="1200">AN500</f>
        <v>0</v>
      </c>
      <c r="AO499" s="15">
        <f t="shared" ref="AO499:AO500" si="1201">AO500</f>
        <v>768.67100000000005</v>
      </c>
      <c r="AP499" s="51">
        <f t="shared" ref="AP499:AP500" si="1202">AP500</f>
        <v>26100</v>
      </c>
      <c r="AQ499" s="51">
        <f t="shared" ref="AQ499:AQ500" si="1203">AQ500</f>
        <v>0</v>
      </c>
      <c r="AR499" s="51">
        <f t="shared" ref="AR499:AR500" si="1204">AR500</f>
        <v>0</v>
      </c>
      <c r="AS499" s="51">
        <f t="shared" ref="AS499:AS500" si="1205">AS500</f>
        <v>0</v>
      </c>
      <c r="AT499" s="51">
        <f t="shared" ref="AT499:AT500" si="1206">AT500</f>
        <v>0</v>
      </c>
      <c r="AU499" s="51">
        <f t="shared" si="1166"/>
        <v>26100</v>
      </c>
      <c r="AV499" s="51">
        <f t="shared" si="1167"/>
        <v>0</v>
      </c>
      <c r="AW499" s="51">
        <f t="shared" si="1168"/>
        <v>26100</v>
      </c>
      <c r="AX499" s="51">
        <f t="shared" si="1169"/>
        <v>9200</v>
      </c>
      <c r="AY499" s="51">
        <f t="shared" si="1170"/>
        <v>0</v>
      </c>
      <c r="AZ499" s="51">
        <f t="shared" ref="AZ499:AZ500" si="1207">AZ500</f>
        <v>0</v>
      </c>
      <c r="BA499" s="52">
        <f t="shared" si="1171"/>
        <v>100</v>
      </c>
      <c r="BB499" s="25"/>
    </row>
    <row r="500" ht="31.5">
      <c r="B500" s="47" t="s">
        <v>346</v>
      </c>
      <c r="C500" s="47" t="s">
        <v>193</v>
      </c>
      <c r="D500" s="47" t="s">
        <v>378</v>
      </c>
      <c r="E500" s="48" t="str">
        <f t="shared" si="1163"/>
        <v>0702</v>
      </c>
      <c r="F500" s="47" t="s">
        <v>420</v>
      </c>
      <c r="G500" s="47"/>
      <c r="H500" s="49" t="s">
        <v>421</v>
      </c>
      <c r="I500" s="19">
        <f t="shared" si="1172"/>
        <v>26100</v>
      </c>
      <c r="J500" s="19">
        <f t="shared" si="1173"/>
        <v>9200</v>
      </c>
      <c r="K500" s="19">
        <f t="shared" si="1174"/>
        <v>0</v>
      </c>
      <c r="L500" s="19">
        <f t="shared" si="1175"/>
        <v>0</v>
      </c>
      <c r="M500" s="19">
        <f t="shared" si="1176"/>
        <v>0</v>
      </c>
      <c r="N500" s="19">
        <f t="shared" si="1177"/>
        <v>0</v>
      </c>
      <c r="O500" s="19">
        <f t="shared" si="1178"/>
        <v>0</v>
      </c>
      <c r="P500" s="19">
        <f t="shared" si="1179"/>
        <v>0</v>
      </c>
      <c r="Q500" s="19">
        <f t="shared" si="1180"/>
        <v>0</v>
      </c>
      <c r="R500" s="19">
        <f t="shared" si="1181"/>
        <v>0</v>
      </c>
      <c r="S500" s="19">
        <f t="shared" si="1182"/>
        <v>0</v>
      </c>
      <c r="T500" s="19">
        <f t="shared" si="1071"/>
        <v>26100</v>
      </c>
      <c r="U500" s="19">
        <f t="shared" si="1164"/>
        <v>9200</v>
      </c>
      <c r="V500" s="19">
        <f t="shared" si="1165"/>
        <v>0</v>
      </c>
      <c r="W500" s="19">
        <f t="shared" si="1183"/>
        <v>0</v>
      </c>
      <c r="X500" s="19">
        <f t="shared" si="1184"/>
        <v>0</v>
      </c>
      <c r="Y500" s="19">
        <f t="shared" si="1185"/>
        <v>0</v>
      </c>
      <c r="Z500" s="19">
        <f t="shared" si="1186"/>
        <v>0</v>
      </c>
      <c r="AA500" s="19">
        <f t="shared" si="1187"/>
        <v>0</v>
      </c>
      <c r="AB500" s="19">
        <f t="shared" si="1188"/>
        <v>0</v>
      </c>
      <c r="AC500" s="19">
        <f t="shared" si="1189"/>
        <v>0</v>
      </c>
      <c r="AD500" s="19">
        <f t="shared" si="1190"/>
        <v>0</v>
      </c>
      <c r="AE500" s="19">
        <f t="shared" si="1191"/>
        <v>0</v>
      </c>
      <c r="AF500" s="50">
        <f t="shared" si="1192"/>
        <v>26100</v>
      </c>
      <c r="AG500" s="50">
        <f t="shared" si="1193"/>
        <v>0</v>
      </c>
      <c r="AH500" s="50">
        <f t="shared" si="1194"/>
        <v>0</v>
      </c>
      <c r="AI500" s="50">
        <f t="shared" si="1195"/>
        <v>0</v>
      </c>
      <c r="AJ500" s="50">
        <f t="shared" si="1196"/>
        <v>0</v>
      </c>
      <c r="AK500" s="50">
        <f t="shared" si="1197"/>
        <v>0</v>
      </c>
      <c r="AL500" s="50">
        <f t="shared" si="1198"/>
        <v>26100</v>
      </c>
      <c r="AM500" s="50">
        <f t="shared" si="1199"/>
        <v>0</v>
      </c>
      <c r="AN500" s="50">
        <f t="shared" si="1200"/>
        <v>0</v>
      </c>
      <c r="AO500" s="51">
        <f t="shared" si="1201"/>
        <v>768.67100000000005</v>
      </c>
      <c r="AP500" s="51">
        <f t="shared" si="1202"/>
        <v>26100</v>
      </c>
      <c r="AQ500" s="51">
        <f t="shared" si="1203"/>
        <v>0</v>
      </c>
      <c r="AR500" s="51">
        <f t="shared" si="1204"/>
        <v>0</v>
      </c>
      <c r="AS500" s="51">
        <f t="shared" si="1205"/>
        <v>0</v>
      </c>
      <c r="AT500" s="51">
        <f t="shared" si="1206"/>
        <v>0</v>
      </c>
      <c r="AU500" s="51">
        <f t="shared" si="1166"/>
        <v>26100</v>
      </c>
      <c r="AV500" s="51">
        <f t="shared" si="1167"/>
        <v>0</v>
      </c>
      <c r="AW500" s="51">
        <f t="shared" si="1168"/>
        <v>26100</v>
      </c>
      <c r="AX500" s="51">
        <f t="shared" si="1169"/>
        <v>9200</v>
      </c>
      <c r="AY500" s="51">
        <f t="shared" si="1170"/>
        <v>0</v>
      </c>
      <c r="AZ500" s="51">
        <f t="shared" si="1207"/>
        <v>0</v>
      </c>
      <c r="BA500" s="52">
        <f t="shared" si="1171"/>
        <v>100</v>
      </c>
      <c r="BB500" s="25"/>
    </row>
    <row r="501" ht="31.5">
      <c r="B501" s="47" t="s">
        <v>346</v>
      </c>
      <c r="C501" s="47" t="s">
        <v>193</v>
      </c>
      <c r="D501" s="47" t="s">
        <v>378</v>
      </c>
      <c r="E501" s="48" t="str">
        <f t="shared" si="1163"/>
        <v>0702</v>
      </c>
      <c r="F501" s="47" t="s">
        <v>420</v>
      </c>
      <c r="G501" s="47" t="s">
        <v>154</v>
      </c>
      <c r="H501" s="49" t="s">
        <v>155</v>
      </c>
      <c r="I501" s="19">
        <v>26100</v>
      </c>
      <c r="J501" s="19">
        <v>9200</v>
      </c>
      <c r="K501" s="19">
        <v>0</v>
      </c>
      <c r="L501" s="19"/>
      <c r="M501" s="19"/>
      <c r="N501" s="19"/>
      <c r="O501" s="19">
        <v>0</v>
      </c>
      <c r="P501" s="19">
        <v>0</v>
      </c>
      <c r="Q501" s="19">
        <v>0</v>
      </c>
      <c r="R501" s="19">
        <v>0</v>
      </c>
      <c r="S501" s="19"/>
      <c r="T501" s="19">
        <f t="shared" si="1071"/>
        <v>26100</v>
      </c>
      <c r="U501" s="19">
        <f t="shared" si="1164"/>
        <v>9200</v>
      </c>
      <c r="V501" s="19">
        <f t="shared" si="1165"/>
        <v>0</v>
      </c>
      <c r="W501" s="19"/>
      <c r="X501" s="19"/>
      <c r="Y501" s="19"/>
      <c r="Z501" s="19"/>
      <c r="AA501" s="19"/>
      <c r="AB501" s="19"/>
      <c r="AC501" s="19"/>
      <c r="AD501" s="19"/>
      <c r="AE501" s="19"/>
      <c r="AF501" s="50">
        <v>26100</v>
      </c>
      <c r="AG501" s="50"/>
      <c r="AH501" s="50">
        <v>0</v>
      </c>
      <c r="AI501" s="50">
        <v>0</v>
      </c>
      <c r="AJ501" s="50">
        <v>0</v>
      </c>
      <c r="AK501" s="50">
        <v>0</v>
      </c>
      <c r="AL501" s="50">
        <v>26100</v>
      </c>
      <c r="AM501" s="50">
        <v>0</v>
      </c>
      <c r="AN501" s="50">
        <v>0</v>
      </c>
      <c r="AO501" s="15">
        <v>768.67100000000005</v>
      </c>
      <c r="AP501" s="51">
        <v>26100</v>
      </c>
      <c r="AQ501" s="51">
        <v>0</v>
      </c>
      <c r="AR501" s="51">
        <v>0</v>
      </c>
      <c r="AS501" s="51">
        <v>0</v>
      </c>
      <c r="AT501" s="51">
        <v>0</v>
      </c>
      <c r="AU501" s="51">
        <f t="shared" si="1166"/>
        <v>26100</v>
      </c>
      <c r="AV501" s="51">
        <f t="shared" si="1167"/>
        <v>0</v>
      </c>
      <c r="AW501" s="51">
        <f t="shared" si="1168"/>
        <v>26100</v>
      </c>
      <c r="AX501" s="51">
        <f t="shared" si="1169"/>
        <v>9200</v>
      </c>
      <c r="AY501" s="51">
        <f t="shared" si="1170"/>
        <v>0</v>
      </c>
      <c r="AZ501" s="51"/>
      <c r="BA501" s="52">
        <f t="shared" si="1171"/>
        <v>100</v>
      </c>
      <c r="BB501" s="53"/>
    </row>
    <row r="502" ht="47.25">
      <c r="B502" s="47" t="s">
        <v>346</v>
      </c>
      <c r="C502" s="47" t="s">
        <v>193</v>
      </c>
      <c r="D502" s="47" t="s">
        <v>378</v>
      </c>
      <c r="E502" s="48" t="str">
        <f t="shared" si="1163"/>
        <v>0702</v>
      </c>
      <c r="F502" s="47" t="s">
        <v>422</v>
      </c>
      <c r="G502" s="47"/>
      <c r="H502" s="49" t="s">
        <v>423</v>
      </c>
      <c r="I502" s="19"/>
      <c r="J502" s="19"/>
      <c r="K502" s="19"/>
      <c r="L502" s="19"/>
      <c r="M502" s="19"/>
      <c r="N502" s="19"/>
      <c r="O502" s="19">
        <f>O503+O505</f>
        <v>0</v>
      </c>
      <c r="P502" s="19">
        <f>P503+P505</f>
        <v>0</v>
      </c>
      <c r="Q502" s="19">
        <f t="shared" si="1180"/>
        <v>1727.6610000000001</v>
      </c>
      <c r="R502" s="19"/>
      <c r="S502" s="19"/>
      <c r="T502" s="19">
        <f t="shared" si="1071"/>
        <v>1727.6610000000001</v>
      </c>
      <c r="U502" s="19"/>
      <c r="V502" s="19"/>
      <c r="W502" s="19"/>
      <c r="X502" s="19"/>
      <c r="Y502" s="19"/>
      <c r="Z502" s="19"/>
      <c r="AA502" s="19"/>
      <c r="AB502" s="19"/>
      <c r="AC502" s="19"/>
      <c r="AD502" s="19"/>
      <c r="AE502" s="19"/>
      <c r="AF502" s="50">
        <f>AF503+AF505</f>
        <v>2327.6610000000001</v>
      </c>
      <c r="AG502" s="50">
        <f>AG503+AG505</f>
        <v>0</v>
      </c>
      <c r="AH502" s="50">
        <f>AH503+AH505</f>
        <v>600</v>
      </c>
      <c r="AI502" s="50">
        <f>AI503+AI505</f>
        <v>0</v>
      </c>
      <c r="AJ502" s="50">
        <f>AJ503+AJ505</f>
        <v>0</v>
      </c>
      <c r="AK502" s="50">
        <f>AK503+AK505</f>
        <v>0</v>
      </c>
      <c r="AL502" s="50">
        <f>AL503+AL505</f>
        <v>600</v>
      </c>
      <c r="AM502" s="50">
        <f>AM503+AM505</f>
        <v>600</v>
      </c>
      <c r="AN502" s="50">
        <f>AN503+AN505</f>
        <v>0</v>
      </c>
      <c r="AO502" s="51">
        <f>AO503+AO505</f>
        <v>0</v>
      </c>
      <c r="AP502" s="51">
        <f>AP503+AP505</f>
        <v>2327.6610000000001</v>
      </c>
      <c r="AQ502" s="51">
        <f>AQ503+AQ505</f>
        <v>0</v>
      </c>
      <c r="AR502" s="51">
        <f>AR503+AR505</f>
        <v>0</v>
      </c>
      <c r="AS502" s="51">
        <f>AS503+AS505</f>
        <v>0</v>
      </c>
      <c r="AT502" s="51">
        <f>AT503+AT505</f>
        <v>0</v>
      </c>
      <c r="AU502" s="51">
        <f t="shared" si="1166"/>
        <v>2327.6610000000001</v>
      </c>
      <c r="AV502" s="51">
        <f t="shared" si="1167"/>
        <v>-600</v>
      </c>
      <c r="AW502" s="51"/>
      <c r="AX502" s="51"/>
      <c r="AY502" s="51"/>
      <c r="AZ502" s="51"/>
      <c r="BA502" s="52">
        <f t="shared" si="1171"/>
        <v>25.77694947846787</v>
      </c>
      <c r="BB502" s="53"/>
    </row>
    <row r="503" ht="31.5">
      <c r="B503" s="47" t="s">
        <v>346</v>
      </c>
      <c r="C503" s="47" t="s">
        <v>193</v>
      </c>
      <c r="D503" s="47" t="s">
        <v>378</v>
      </c>
      <c r="E503" s="48" t="str">
        <f t="shared" si="1163"/>
        <v>0702</v>
      </c>
      <c r="F503" s="47" t="s">
        <v>424</v>
      </c>
      <c r="G503" s="47"/>
      <c r="H503" s="49" t="s">
        <v>425</v>
      </c>
      <c r="I503" s="19"/>
      <c r="J503" s="19"/>
      <c r="K503" s="19"/>
      <c r="L503" s="19"/>
      <c r="M503" s="19"/>
      <c r="N503" s="19"/>
      <c r="O503" s="19">
        <f>O504</f>
        <v>0</v>
      </c>
      <c r="P503" s="19">
        <f>P504</f>
        <v>0</v>
      </c>
      <c r="Q503" s="19">
        <f t="shared" si="1180"/>
        <v>1727.6610000000001</v>
      </c>
      <c r="R503" s="19"/>
      <c r="S503" s="19"/>
      <c r="T503" s="19">
        <f t="shared" si="1071"/>
        <v>1727.6610000000001</v>
      </c>
      <c r="U503" s="19"/>
      <c r="V503" s="19"/>
      <c r="W503" s="19"/>
      <c r="X503" s="19"/>
      <c r="Y503" s="19"/>
      <c r="Z503" s="19"/>
      <c r="AA503" s="19"/>
      <c r="AB503" s="19"/>
      <c r="AC503" s="19"/>
      <c r="AD503" s="19"/>
      <c r="AE503" s="19"/>
      <c r="AF503" s="50">
        <f>AF504</f>
        <v>1727.6610000000001</v>
      </c>
      <c r="AG503" s="50">
        <f>AG504</f>
        <v>0</v>
      </c>
      <c r="AH503" s="50">
        <f>AH504</f>
        <v>0</v>
      </c>
      <c r="AI503" s="50">
        <f>AI504</f>
        <v>0</v>
      </c>
      <c r="AJ503" s="50">
        <f>AJ504</f>
        <v>0</v>
      </c>
      <c r="AK503" s="50">
        <f>AK504</f>
        <v>0</v>
      </c>
      <c r="AL503" s="50">
        <f>AL504</f>
        <v>0</v>
      </c>
      <c r="AM503" s="50">
        <f>AM504</f>
        <v>0</v>
      </c>
      <c r="AN503" s="50">
        <f>AN504</f>
        <v>0</v>
      </c>
      <c r="AO503" s="15">
        <f>AO504</f>
        <v>0</v>
      </c>
      <c r="AP503" s="51">
        <f>AP504</f>
        <v>1727.6610000000001</v>
      </c>
      <c r="AQ503" s="51">
        <f>AQ504</f>
        <v>0</v>
      </c>
      <c r="AR503" s="51">
        <f>AR504</f>
        <v>0</v>
      </c>
      <c r="AS503" s="51">
        <f>AS504</f>
        <v>0</v>
      </c>
      <c r="AT503" s="51">
        <f>AT504</f>
        <v>0</v>
      </c>
      <c r="AU503" s="51">
        <f t="shared" si="1166"/>
        <v>1727.6610000000001</v>
      </c>
      <c r="AV503" s="51">
        <f t="shared" si="1167"/>
        <v>0</v>
      </c>
      <c r="AW503" s="51"/>
      <c r="AX503" s="51"/>
      <c r="AY503" s="51"/>
      <c r="AZ503" s="51"/>
      <c r="BA503" s="52">
        <f t="shared" si="1171"/>
        <v>0</v>
      </c>
      <c r="BB503" s="25"/>
    </row>
    <row r="504" ht="31.5">
      <c r="B504" s="47" t="s">
        <v>346</v>
      </c>
      <c r="C504" s="47" t="s">
        <v>193</v>
      </c>
      <c r="D504" s="47" t="s">
        <v>378</v>
      </c>
      <c r="E504" s="48" t="str">
        <f t="shared" si="1163"/>
        <v>0702</v>
      </c>
      <c r="F504" s="47" t="s">
        <v>424</v>
      </c>
      <c r="G504" s="47" t="s">
        <v>154</v>
      </c>
      <c r="H504" s="49" t="s">
        <v>155</v>
      </c>
      <c r="I504" s="19"/>
      <c r="J504" s="19"/>
      <c r="K504" s="19"/>
      <c r="L504" s="19"/>
      <c r="M504" s="19"/>
      <c r="N504" s="19"/>
      <c r="O504" s="19">
        <v>0</v>
      </c>
      <c r="P504" s="19">
        <v>0</v>
      </c>
      <c r="Q504" s="19">
        <v>1727.6610000000001</v>
      </c>
      <c r="R504" s="19"/>
      <c r="S504" s="19"/>
      <c r="T504" s="19">
        <f t="shared" si="1071"/>
        <v>1727.6610000000001</v>
      </c>
      <c r="U504" s="19"/>
      <c r="V504" s="19"/>
      <c r="W504" s="19"/>
      <c r="X504" s="19"/>
      <c r="Y504" s="19"/>
      <c r="Z504" s="19"/>
      <c r="AA504" s="19"/>
      <c r="AB504" s="19"/>
      <c r="AC504" s="19"/>
      <c r="AD504" s="19"/>
      <c r="AE504" s="19"/>
      <c r="AF504" s="50">
        <v>1727.6610000000001</v>
      </c>
      <c r="AG504" s="50"/>
      <c r="AH504" s="50">
        <v>0</v>
      </c>
      <c r="AI504" s="50">
        <v>0</v>
      </c>
      <c r="AJ504" s="50">
        <v>0</v>
      </c>
      <c r="AK504" s="50">
        <v>0</v>
      </c>
      <c r="AL504" s="50">
        <v>0</v>
      </c>
      <c r="AM504" s="50">
        <v>0</v>
      </c>
      <c r="AN504" s="50">
        <v>0</v>
      </c>
      <c r="AO504" s="51">
        <v>0</v>
      </c>
      <c r="AP504" s="51">
        <v>1727.6610000000001</v>
      </c>
      <c r="AQ504" s="51">
        <v>0</v>
      </c>
      <c r="AR504" s="51">
        <v>0</v>
      </c>
      <c r="AS504" s="51">
        <v>0</v>
      </c>
      <c r="AT504" s="51">
        <v>0</v>
      </c>
      <c r="AU504" s="51">
        <f t="shared" si="1166"/>
        <v>1727.6610000000001</v>
      </c>
      <c r="AV504" s="51">
        <f t="shared" si="1167"/>
        <v>0</v>
      </c>
      <c r="AW504" s="51"/>
      <c r="AX504" s="51"/>
      <c r="AY504" s="51"/>
      <c r="AZ504" s="51"/>
      <c r="BA504" s="52">
        <f t="shared" si="1171"/>
        <v>0</v>
      </c>
      <c r="BB504" s="25"/>
    </row>
    <row r="505" ht="31.5">
      <c r="B505" s="47" t="s">
        <v>346</v>
      </c>
      <c r="C505" s="47" t="s">
        <v>193</v>
      </c>
      <c r="D505" s="47" t="s">
        <v>378</v>
      </c>
      <c r="E505" s="48" t="str">
        <f t="shared" si="1163"/>
        <v>0702</v>
      </c>
      <c r="F505" s="17" t="s">
        <v>426</v>
      </c>
      <c r="G505" s="47"/>
      <c r="H505" s="57" t="s">
        <v>427</v>
      </c>
      <c r="I505" s="19"/>
      <c r="J505" s="19"/>
      <c r="K505" s="19"/>
      <c r="L505" s="19"/>
      <c r="M505" s="19"/>
      <c r="N505" s="19"/>
      <c r="O505" s="19">
        <f>O506</f>
        <v>0</v>
      </c>
      <c r="P505" s="19">
        <f>P506</f>
        <v>0</v>
      </c>
      <c r="Q505" s="19"/>
      <c r="R505" s="19"/>
      <c r="S505" s="19"/>
      <c r="T505" s="19">
        <f t="shared" si="1071"/>
        <v>0</v>
      </c>
      <c r="U505" s="19"/>
      <c r="V505" s="19"/>
      <c r="W505" s="19"/>
      <c r="X505" s="19"/>
      <c r="Y505" s="19"/>
      <c r="Z505" s="19"/>
      <c r="AA505" s="19"/>
      <c r="AB505" s="19"/>
      <c r="AC505" s="19"/>
      <c r="AD505" s="19"/>
      <c r="AE505" s="19"/>
      <c r="AF505" s="50">
        <f>AF506</f>
        <v>600</v>
      </c>
      <c r="AG505" s="50">
        <f>AG506</f>
        <v>0</v>
      </c>
      <c r="AH505" s="50">
        <f>AH506</f>
        <v>600</v>
      </c>
      <c r="AI505" s="50">
        <f>AI506</f>
        <v>0</v>
      </c>
      <c r="AJ505" s="50">
        <f>AJ506</f>
        <v>0</v>
      </c>
      <c r="AK505" s="50">
        <f>AK506</f>
        <v>0</v>
      </c>
      <c r="AL505" s="50">
        <f>AL506</f>
        <v>600</v>
      </c>
      <c r="AM505" s="50">
        <f>AM506</f>
        <v>600</v>
      </c>
      <c r="AN505" s="50">
        <f>AN506</f>
        <v>0</v>
      </c>
      <c r="AO505" s="15">
        <f>AO506</f>
        <v>0</v>
      </c>
      <c r="AP505" s="51">
        <f>AP506</f>
        <v>600</v>
      </c>
      <c r="AQ505" s="51">
        <f>AQ506</f>
        <v>0</v>
      </c>
      <c r="AR505" s="51">
        <f>AR506</f>
        <v>0</v>
      </c>
      <c r="AS505" s="51">
        <f>AS506</f>
        <v>0</v>
      </c>
      <c r="AT505" s="51">
        <f>AT506</f>
        <v>0</v>
      </c>
      <c r="AU505" s="51">
        <f t="shared" si="1166"/>
        <v>600</v>
      </c>
      <c r="AV505" s="51">
        <f t="shared" si="1167"/>
        <v>-600</v>
      </c>
      <c r="AW505" s="51"/>
      <c r="AX505" s="51"/>
      <c r="AY505" s="51"/>
      <c r="AZ505" s="51"/>
      <c r="BA505" s="52">
        <f t="shared" si="1171"/>
        <v>100</v>
      </c>
      <c r="BB505" s="53"/>
    </row>
    <row r="506" ht="31.5">
      <c r="B506" s="47" t="s">
        <v>346</v>
      </c>
      <c r="C506" s="47" t="s">
        <v>193</v>
      </c>
      <c r="D506" s="47" t="s">
        <v>378</v>
      </c>
      <c r="E506" s="48" t="str">
        <f t="shared" si="1163"/>
        <v>0702</v>
      </c>
      <c r="F506" s="17" t="s">
        <v>426</v>
      </c>
      <c r="G506" s="47" t="s">
        <v>154</v>
      </c>
      <c r="H506" s="49" t="s">
        <v>155</v>
      </c>
      <c r="I506" s="19"/>
      <c r="J506" s="19"/>
      <c r="K506" s="19"/>
      <c r="L506" s="19"/>
      <c r="M506" s="19"/>
      <c r="N506" s="19"/>
      <c r="O506" s="19">
        <v>0</v>
      </c>
      <c r="P506" s="19">
        <v>0</v>
      </c>
      <c r="Q506" s="19"/>
      <c r="R506" s="19"/>
      <c r="S506" s="19"/>
      <c r="T506" s="19">
        <f t="shared" si="1071"/>
        <v>0</v>
      </c>
      <c r="U506" s="19"/>
      <c r="V506" s="19"/>
      <c r="W506" s="19"/>
      <c r="X506" s="19"/>
      <c r="Y506" s="19"/>
      <c r="Z506" s="19"/>
      <c r="AA506" s="19"/>
      <c r="AB506" s="19"/>
      <c r="AC506" s="19"/>
      <c r="AD506" s="19"/>
      <c r="AE506" s="19"/>
      <c r="AF506" s="50">
        <v>600</v>
      </c>
      <c r="AG506" s="50"/>
      <c r="AH506" s="50">
        <f>AF506</f>
        <v>600</v>
      </c>
      <c r="AI506" s="50">
        <f>AG506</f>
        <v>0</v>
      </c>
      <c r="AJ506" s="50">
        <v>0</v>
      </c>
      <c r="AK506" s="50">
        <v>0</v>
      </c>
      <c r="AL506" s="50">
        <v>600</v>
      </c>
      <c r="AM506" s="50">
        <v>600</v>
      </c>
      <c r="AN506" s="50">
        <v>0</v>
      </c>
      <c r="AO506" s="51">
        <v>0</v>
      </c>
      <c r="AP506" s="51">
        <v>600</v>
      </c>
      <c r="AQ506" s="51">
        <v>0</v>
      </c>
      <c r="AR506" s="51">
        <v>0</v>
      </c>
      <c r="AS506" s="51">
        <v>0</v>
      </c>
      <c r="AT506" s="51">
        <v>0</v>
      </c>
      <c r="AU506" s="51">
        <f t="shared" si="1166"/>
        <v>600</v>
      </c>
      <c r="AV506" s="51">
        <f t="shared" si="1167"/>
        <v>-600</v>
      </c>
      <c r="AW506" s="51"/>
      <c r="AX506" s="51"/>
      <c r="AY506" s="51"/>
      <c r="AZ506" s="51"/>
      <c r="BA506" s="52">
        <f t="shared" si="1171"/>
        <v>100</v>
      </c>
      <c r="BB506" s="53"/>
    </row>
    <row r="507" ht="47.25">
      <c r="B507" s="47" t="s">
        <v>346</v>
      </c>
      <c r="C507" s="47" t="s">
        <v>193</v>
      </c>
      <c r="D507" s="47" t="s">
        <v>378</v>
      </c>
      <c r="E507" s="48" t="str">
        <f t="shared" si="1163"/>
        <v>0702</v>
      </c>
      <c r="F507" s="47" t="s">
        <v>364</v>
      </c>
      <c r="G507" s="47"/>
      <c r="H507" s="49" t="s">
        <v>365</v>
      </c>
      <c r="I507" s="19">
        <f>I510+I508</f>
        <v>72379.899999999994</v>
      </c>
      <c r="J507" s="19">
        <f>J510+J508</f>
        <v>73131.099999999991</v>
      </c>
      <c r="K507" s="19">
        <f>K510+K508</f>
        <v>73131.099999999991</v>
      </c>
      <c r="L507" s="19">
        <f>L510+L508</f>
        <v>0</v>
      </c>
      <c r="M507" s="19">
        <f>M510+M508</f>
        <v>0</v>
      </c>
      <c r="N507" s="19">
        <f>N510+N508</f>
        <v>0</v>
      </c>
      <c r="O507" s="19">
        <f>O510+O508</f>
        <v>517.40499999999997</v>
      </c>
      <c r="P507" s="19">
        <f>P510+P508</f>
        <v>0</v>
      </c>
      <c r="Q507" s="19">
        <f>Q510+Q508</f>
        <v>0</v>
      </c>
      <c r="R507" s="19">
        <f>R510+R508</f>
        <v>0</v>
      </c>
      <c r="S507" s="19">
        <f>S510+S508</f>
        <v>0</v>
      </c>
      <c r="T507" s="19">
        <f t="shared" si="1071"/>
        <v>72897.304999999993</v>
      </c>
      <c r="U507" s="19">
        <f t="shared" si="1164"/>
        <v>73131.099999999991</v>
      </c>
      <c r="V507" s="19">
        <f t="shared" si="1165"/>
        <v>73131.099999999991</v>
      </c>
      <c r="W507" s="19">
        <f>W510+W508</f>
        <v>0</v>
      </c>
      <c r="X507" s="19">
        <f>X510+X508</f>
        <v>0</v>
      </c>
      <c r="Y507" s="19">
        <f>Y510+Y508</f>
        <v>0</v>
      </c>
      <c r="Z507" s="19">
        <f>Z510+Z508</f>
        <v>0</v>
      </c>
      <c r="AA507" s="19">
        <f>AA510+AA508</f>
        <v>0</v>
      </c>
      <c r="AB507" s="19">
        <f>AB510+AB508</f>
        <v>0</v>
      </c>
      <c r="AC507" s="19">
        <f>AC510+AC508</f>
        <v>0</v>
      </c>
      <c r="AD507" s="19">
        <f>AD510+AD508</f>
        <v>0</v>
      </c>
      <c r="AE507" s="19">
        <f>AE510+AE508</f>
        <v>0</v>
      </c>
      <c r="AF507" s="50">
        <f>AF510+AF508</f>
        <v>73797.404999999999</v>
      </c>
      <c r="AG507" s="50">
        <f>AG510+AG508</f>
        <v>0</v>
      </c>
      <c r="AH507" s="50">
        <f>AH510+AH508</f>
        <v>68022.100000000006</v>
      </c>
      <c r="AI507" s="50">
        <f>AI510+AI508</f>
        <v>0</v>
      </c>
      <c r="AJ507" s="50">
        <f>AJ510+AJ508</f>
        <v>0</v>
      </c>
      <c r="AK507" s="50">
        <f>AK510+AK508</f>
        <v>0</v>
      </c>
      <c r="AL507" s="50">
        <f>AL510+AL508</f>
        <v>73499.099770000001</v>
      </c>
      <c r="AM507" s="50">
        <v>68022.020569999993</v>
      </c>
      <c r="AN507" s="50">
        <f>AN510+AN508</f>
        <v>0</v>
      </c>
      <c r="AO507" s="15">
        <f>AO510+AO508</f>
        <v>51828.044950000003</v>
      </c>
      <c r="AP507" s="51">
        <f>AP510+AP508</f>
        <v>72379.899999999994</v>
      </c>
      <c r="AQ507" s="51">
        <f>AQ510+AQ508</f>
        <v>517.40499999999997</v>
      </c>
      <c r="AR507" s="51">
        <f>AR510+AR508</f>
        <v>0</v>
      </c>
      <c r="AS507" s="51">
        <f>AS510+AS508</f>
        <v>0</v>
      </c>
      <c r="AT507" s="51">
        <f>AT510+AT508</f>
        <v>0</v>
      </c>
      <c r="AU507" s="51">
        <f t="shared" si="1166"/>
        <v>72897.304999999993</v>
      </c>
      <c r="AV507" s="51">
        <f t="shared" si="1167"/>
        <v>0</v>
      </c>
      <c r="AW507" s="51">
        <f t="shared" si="1168"/>
        <v>72897.304999999993</v>
      </c>
      <c r="AX507" s="51">
        <f t="shared" si="1169"/>
        <v>73131.099999999991</v>
      </c>
      <c r="AY507" s="51">
        <f t="shared" si="1170"/>
        <v>73131.099999999991</v>
      </c>
      <c r="AZ507" s="51">
        <f>AZ510+AZ508</f>
        <v>0</v>
      </c>
      <c r="BA507" s="52">
        <f t="shared" si="1171"/>
        <v>99.595778157782107</v>
      </c>
      <c r="BB507" s="25"/>
    </row>
    <row r="508" ht="31.5">
      <c r="B508" s="47" t="s">
        <v>346</v>
      </c>
      <c r="C508" s="47" t="s">
        <v>193</v>
      </c>
      <c r="D508" s="47" t="s">
        <v>378</v>
      </c>
      <c r="E508" s="48" t="str">
        <f t="shared" si="1163"/>
        <v>0702</v>
      </c>
      <c r="F508" s="47" t="s">
        <v>366</v>
      </c>
      <c r="G508" s="47"/>
      <c r="H508" s="49" t="s">
        <v>361</v>
      </c>
      <c r="I508" s="19">
        <f>I509</f>
        <v>67122</v>
      </c>
      <c r="J508" s="19">
        <f>J509</f>
        <v>67873.199999999997</v>
      </c>
      <c r="K508" s="19">
        <f>K509</f>
        <v>67873.199999999997</v>
      </c>
      <c r="L508" s="19">
        <f>L509</f>
        <v>0</v>
      </c>
      <c r="M508" s="19">
        <f>M509</f>
        <v>0</v>
      </c>
      <c r="N508" s="19">
        <f>N509</f>
        <v>0</v>
      </c>
      <c r="O508" s="19">
        <f>O509</f>
        <v>0</v>
      </c>
      <c r="P508" s="19">
        <f>P509</f>
        <v>0</v>
      </c>
      <c r="Q508" s="19">
        <f>Q509</f>
        <v>0</v>
      </c>
      <c r="R508" s="19">
        <f>R509</f>
        <v>0</v>
      </c>
      <c r="S508" s="19">
        <f>S509</f>
        <v>0</v>
      </c>
      <c r="T508" s="19">
        <f t="shared" si="1071"/>
        <v>67122</v>
      </c>
      <c r="U508" s="19">
        <f t="shared" si="1164"/>
        <v>67873.199999999997</v>
      </c>
      <c r="V508" s="19">
        <f t="shared" si="1165"/>
        <v>67873.199999999997</v>
      </c>
      <c r="W508" s="19">
        <f>W509</f>
        <v>0</v>
      </c>
      <c r="X508" s="19">
        <f>X509</f>
        <v>0</v>
      </c>
      <c r="Y508" s="19">
        <f>Y509</f>
        <v>0</v>
      </c>
      <c r="Z508" s="19">
        <f>Z509</f>
        <v>0</v>
      </c>
      <c r="AA508" s="19">
        <f>AA509</f>
        <v>0</v>
      </c>
      <c r="AB508" s="19">
        <f>AB509</f>
        <v>0</v>
      </c>
      <c r="AC508" s="19">
        <f>AC509</f>
        <v>0</v>
      </c>
      <c r="AD508" s="19">
        <f>AD509</f>
        <v>0</v>
      </c>
      <c r="AE508" s="19">
        <f>AE509</f>
        <v>0</v>
      </c>
      <c r="AF508" s="50">
        <f>AF509</f>
        <v>68022.100000000006</v>
      </c>
      <c r="AG508" s="50">
        <f>AG509</f>
        <v>0</v>
      </c>
      <c r="AH508" s="50">
        <f>AH509</f>
        <v>68022.100000000006</v>
      </c>
      <c r="AI508" s="50">
        <f>AI509</f>
        <v>0</v>
      </c>
      <c r="AJ508" s="50">
        <f>AJ509</f>
        <v>0</v>
      </c>
      <c r="AK508" s="50">
        <f>AK509</f>
        <v>0</v>
      </c>
      <c r="AL508" s="50">
        <f>AL509</f>
        <v>68022.020569999993</v>
      </c>
      <c r="AM508" s="50">
        <f>AM509</f>
        <v>68022.020569999993</v>
      </c>
      <c r="AN508" s="50">
        <f>AN509</f>
        <v>0</v>
      </c>
      <c r="AO508" s="51">
        <f>AO509</f>
        <v>48495.660810000001</v>
      </c>
      <c r="AP508" s="51">
        <f>AP509</f>
        <v>67122</v>
      </c>
      <c r="AQ508" s="51">
        <f>AQ509</f>
        <v>0</v>
      </c>
      <c r="AR508" s="51">
        <f>AR509</f>
        <v>0</v>
      </c>
      <c r="AS508" s="51">
        <f>AS509</f>
        <v>0</v>
      </c>
      <c r="AT508" s="51">
        <f>AT509</f>
        <v>0</v>
      </c>
      <c r="AU508" s="51">
        <f t="shared" si="1166"/>
        <v>67122</v>
      </c>
      <c r="AV508" s="51">
        <f t="shared" si="1167"/>
        <v>0</v>
      </c>
      <c r="AW508" s="51">
        <f t="shared" si="1168"/>
        <v>67122</v>
      </c>
      <c r="AX508" s="51">
        <f t="shared" si="1169"/>
        <v>67873.199999999997</v>
      </c>
      <c r="AY508" s="51">
        <f t="shared" si="1170"/>
        <v>67873.199999999997</v>
      </c>
      <c r="AZ508" s="51">
        <f>AZ509</f>
        <v>0</v>
      </c>
      <c r="BA508" s="52">
        <f t="shared" si="1171"/>
        <v>99.999883229126979</v>
      </c>
      <c r="BB508" s="25"/>
    </row>
    <row r="509" ht="31.5">
      <c r="B509" s="47" t="s">
        <v>346</v>
      </c>
      <c r="C509" s="47" t="s">
        <v>193</v>
      </c>
      <c r="D509" s="47" t="s">
        <v>378</v>
      </c>
      <c r="E509" s="48" t="str">
        <f t="shared" si="1163"/>
        <v>0702</v>
      </c>
      <c r="F509" s="47" t="s">
        <v>366</v>
      </c>
      <c r="G509" s="47" t="s">
        <v>154</v>
      </c>
      <c r="H509" s="49" t="s">
        <v>155</v>
      </c>
      <c r="I509" s="19">
        <v>67122</v>
      </c>
      <c r="J509" s="19">
        <v>67873.199999999997</v>
      </c>
      <c r="K509" s="19">
        <v>67873.199999999997</v>
      </c>
      <c r="L509" s="19"/>
      <c r="M509" s="19"/>
      <c r="N509" s="19"/>
      <c r="O509" s="19">
        <v>0</v>
      </c>
      <c r="P509" s="19">
        <v>0</v>
      </c>
      <c r="Q509" s="19">
        <v>0</v>
      </c>
      <c r="R509" s="19">
        <v>0</v>
      </c>
      <c r="S509" s="19"/>
      <c r="T509" s="19">
        <f t="shared" ref="T509:T572" si="1208">I509+L509+S509+R509+Q509+P509+O509</f>
        <v>67122</v>
      </c>
      <c r="U509" s="19">
        <f t="shared" si="1164"/>
        <v>67873.199999999997</v>
      </c>
      <c r="V509" s="19">
        <f t="shared" si="1165"/>
        <v>67873.199999999997</v>
      </c>
      <c r="W509" s="19"/>
      <c r="X509" s="19"/>
      <c r="Y509" s="19"/>
      <c r="Z509" s="19"/>
      <c r="AA509" s="19"/>
      <c r="AB509" s="19"/>
      <c r="AC509" s="19"/>
      <c r="AD509" s="19"/>
      <c r="AE509" s="19"/>
      <c r="AF509" s="50">
        <v>68022.100000000006</v>
      </c>
      <c r="AG509" s="50"/>
      <c r="AH509" s="50">
        <f>AF509</f>
        <v>68022.100000000006</v>
      </c>
      <c r="AI509" s="50">
        <f>AG509</f>
        <v>0</v>
      </c>
      <c r="AJ509" s="50">
        <v>0</v>
      </c>
      <c r="AK509" s="50">
        <v>0</v>
      </c>
      <c r="AL509" s="50">
        <v>68022.020569999993</v>
      </c>
      <c r="AM509" s="50">
        <f>AL509</f>
        <v>68022.020569999993</v>
      </c>
      <c r="AN509" s="50">
        <v>0</v>
      </c>
      <c r="AO509" s="15">
        <v>48495.660810000001</v>
      </c>
      <c r="AP509" s="51">
        <v>67122</v>
      </c>
      <c r="AQ509" s="51">
        <v>0</v>
      </c>
      <c r="AR509" s="51">
        <v>0</v>
      </c>
      <c r="AS509" s="51">
        <v>0</v>
      </c>
      <c r="AT509" s="51">
        <v>0</v>
      </c>
      <c r="AU509" s="51">
        <f t="shared" si="1166"/>
        <v>67122</v>
      </c>
      <c r="AV509" s="51">
        <f t="shared" si="1167"/>
        <v>0</v>
      </c>
      <c r="AW509" s="51">
        <f t="shared" si="1168"/>
        <v>67122</v>
      </c>
      <c r="AX509" s="51">
        <f t="shared" si="1169"/>
        <v>67873.199999999997</v>
      </c>
      <c r="AY509" s="51">
        <f t="shared" si="1170"/>
        <v>67873.199999999997</v>
      </c>
      <c r="AZ509" s="51"/>
      <c r="BA509" s="52">
        <f t="shared" si="1171"/>
        <v>99.999883229126979</v>
      </c>
      <c r="BB509" s="53"/>
    </row>
    <row r="510" ht="78.75">
      <c r="B510" s="47" t="s">
        <v>346</v>
      </c>
      <c r="C510" s="47" t="s">
        <v>193</v>
      </c>
      <c r="D510" s="47" t="s">
        <v>378</v>
      </c>
      <c r="E510" s="48" t="str">
        <f t="shared" si="1163"/>
        <v>0702</v>
      </c>
      <c r="F510" s="47" t="s">
        <v>428</v>
      </c>
      <c r="G510" s="47"/>
      <c r="H510" s="49" t="s">
        <v>429</v>
      </c>
      <c r="I510" s="19">
        <f>I511</f>
        <v>5257.8999999999996</v>
      </c>
      <c r="J510" s="19">
        <f>J511</f>
        <v>5257.8999999999996</v>
      </c>
      <c r="K510" s="19">
        <f>K511</f>
        <v>5257.8999999999996</v>
      </c>
      <c r="L510" s="19">
        <f>L511</f>
        <v>0</v>
      </c>
      <c r="M510" s="19">
        <f>M511</f>
        <v>0</v>
      </c>
      <c r="N510" s="19">
        <f>N511</f>
        <v>0</v>
      </c>
      <c r="O510" s="19">
        <f>O511</f>
        <v>517.40499999999997</v>
      </c>
      <c r="P510" s="19">
        <f>P511</f>
        <v>0</v>
      </c>
      <c r="Q510" s="19">
        <f>Q511</f>
        <v>0</v>
      </c>
      <c r="R510" s="19">
        <f>R511</f>
        <v>0</v>
      </c>
      <c r="S510" s="19">
        <f>S511</f>
        <v>0</v>
      </c>
      <c r="T510" s="19">
        <f t="shared" si="1208"/>
        <v>5775.3049999999994</v>
      </c>
      <c r="U510" s="19">
        <f t="shared" si="1164"/>
        <v>5257.8999999999996</v>
      </c>
      <c r="V510" s="19">
        <f t="shared" si="1165"/>
        <v>5257.8999999999996</v>
      </c>
      <c r="W510" s="19">
        <f>W511</f>
        <v>0</v>
      </c>
      <c r="X510" s="19">
        <f>X511</f>
        <v>0</v>
      </c>
      <c r="Y510" s="19">
        <f>Y511</f>
        <v>0</v>
      </c>
      <c r="Z510" s="19">
        <f>Z511</f>
        <v>0</v>
      </c>
      <c r="AA510" s="19">
        <f>AA511</f>
        <v>0</v>
      </c>
      <c r="AB510" s="19">
        <f>AB511</f>
        <v>0</v>
      </c>
      <c r="AC510" s="19">
        <f>AC511</f>
        <v>0</v>
      </c>
      <c r="AD510" s="19">
        <f>AD511</f>
        <v>0</v>
      </c>
      <c r="AE510" s="19">
        <f>AE511</f>
        <v>0</v>
      </c>
      <c r="AF510" s="50">
        <f>AF511</f>
        <v>5775.3050000000003</v>
      </c>
      <c r="AG510" s="50">
        <f>AG511</f>
        <v>0</v>
      </c>
      <c r="AH510" s="50">
        <f>AH511</f>
        <v>0</v>
      </c>
      <c r="AI510" s="50">
        <f>AI511</f>
        <v>0</v>
      </c>
      <c r="AJ510" s="50">
        <f>AJ511</f>
        <v>0</v>
      </c>
      <c r="AK510" s="50">
        <f>AK511</f>
        <v>0</v>
      </c>
      <c r="AL510" s="50">
        <f>AL511</f>
        <v>5477.0792000000001</v>
      </c>
      <c r="AM510" s="50">
        <f>AM511</f>
        <v>0</v>
      </c>
      <c r="AN510" s="50">
        <f>AN511</f>
        <v>0</v>
      </c>
      <c r="AO510" s="51">
        <f>AO511</f>
        <v>3332.3841400000001</v>
      </c>
      <c r="AP510" s="51">
        <f>AP511</f>
        <v>5257.8999999999996</v>
      </c>
      <c r="AQ510" s="51">
        <f>AQ511</f>
        <v>517.40499999999997</v>
      </c>
      <c r="AR510" s="51">
        <f>AR511</f>
        <v>0</v>
      </c>
      <c r="AS510" s="51">
        <f>AS511</f>
        <v>0</v>
      </c>
      <c r="AT510" s="51">
        <f>AT511</f>
        <v>0</v>
      </c>
      <c r="AU510" s="51">
        <f t="shared" si="1166"/>
        <v>5775.3049999999994</v>
      </c>
      <c r="AV510" s="51">
        <f t="shared" si="1167"/>
        <v>0</v>
      </c>
      <c r="AW510" s="51">
        <f t="shared" si="1168"/>
        <v>5775.3049999999994</v>
      </c>
      <c r="AX510" s="51">
        <f t="shared" si="1169"/>
        <v>5257.8999999999996</v>
      </c>
      <c r="AY510" s="51">
        <f t="shared" si="1170"/>
        <v>5257.8999999999996</v>
      </c>
      <c r="AZ510" s="51">
        <f>AZ511</f>
        <v>0</v>
      </c>
      <c r="BA510" s="52">
        <f t="shared" si="1171"/>
        <v>94.836189603839102</v>
      </c>
      <c r="BB510" s="25"/>
    </row>
    <row r="511" ht="31.5">
      <c r="B511" s="47" t="s">
        <v>346</v>
      </c>
      <c r="C511" s="47" t="s">
        <v>193</v>
      </c>
      <c r="D511" s="47" t="s">
        <v>378</v>
      </c>
      <c r="E511" s="48" t="str">
        <f t="shared" si="1163"/>
        <v>0702</v>
      </c>
      <c r="F511" s="47" t="s">
        <v>428</v>
      </c>
      <c r="G511" s="47" t="s">
        <v>154</v>
      </c>
      <c r="H511" s="49" t="s">
        <v>155</v>
      </c>
      <c r="I511" s="19">
        <v>5257.8999999999996</v>
      </c>
      <c r="J511" s="19">
        <v>5257.8999999999996</v>
      </c>
      <c r="K511" s="19">
        <v>5257.8999999999996</v>
      </c>
      <c r="L511" s="19"/>
      <c r="M511" s="19"/>
      <c r="N511" s="19"/>
      <c r="O511" s="19">
        <v>517.40499999999997</v>
      </c>
      <c r="P511" s="19">
        <v>0</v>
      </c>
      <c r="Q511" s="19">
        <v>0</v>
      </c>
      <c r="R511" s="19">
        <v>0</v>
      </c>
      <c r="S511" s="19"/>
      <c r="T511" s="19">
        <f t="shared" si="1208"/>
        <v>5775.3049999999994</v>
      </c>
      <c r="U511" s="19">
        <f t="shared" si="1164"/>
        <v>5257.8999999999996</v>
      </c>
      <c r="V511" s="19">
        <f t="shared" si="1165"/>
        <v>5257.8999999999996</v>
      </c>
      <c r="W511" s="19"/>
      <c r="X511" s="19"/>
      <c r="Y511" s="19"/>
      <c r="Z511" s="19"/>
      <c r="AA511" s="19"/>
      <c r="AB511" s="19"/>
      <c r="AC511" s="19"/>
      <c r="AD511" s="19"/>
      <c r="AE511" s="19"/>
      <c r="AF511" s="50">
        <v>5775.3050000000003</v>
      </c>
      <c r="AG511" s="50"/>
      <c r="AH511" s="50">
        <v>0</v>
      </c>
      <c r="AI511" s="50">
        <v>0</v>
      </c>
      <c r="AJ511" s="50">
        <v>0</v>
      </c>
      <c r="AK511" s="50">
        <v>0</v>
      </c>
      <c r="AL511" s="50">
        <v>5477.0792000000001</v>
      </c>
      <c r="AM511" s="50">
        <v>0</v>
      </c>
      <c r="AN511" s="50">
        <v>0</v>
      </c>
      <c r="AO511" s="15">
        <v>3332.3841400000001</v>
      </c>
      <c r="AP511" s="51">
        <v>5257.8999999999996</v>
      </c>
      <c r="AQ511" s="51">
        <v>517.40499999999997</v>
      </c>
      <c r="AR511" s="51">
        <v>0</v>
      </c>
      <c r="AS511" s="51">
        <v>0</v>
      </c>
      <c r="AT511" s="51">
        <v>0</v>
      </c>
      <c r="AU511" s="51">
        <f t="shared" si="1166"/>
        <v>5775.3049999999994</v>
      </c>
      <c r="AV511" s="51">
        <f t="shared" si="1167"/>
        <v>0</v>
      </c>
      <c r="AW511" s="51">
        <f t="shared" si="1168"/>
        <v>5775.3049999999994</v>
      </c>
      <c r="AX511" s="51">
        <f t="shared" si="1169"/>
        <v>5257.8999999999996</v>
      </c>
      <c r="AY511" s="51">
        <f t="shared" si="1170"/>
        <v>5257.8999999999996</v>
      </c>
      <c r="AZ511" s="51"/>
      <c r="BA511" s="52">
        <f t="shared" si="1171"/>
        <v>94.836189603839102</v>
      </c>
      <c r="BB511" s="53"/>
    </row>
    <row r="512" ht="63">
      <c r="B512" s="47" t="s">
        <v>346</v>
      </c>
      <c r="C512" s="47" t="s">
        <v>193</v>
      </c>
      <c r="D512" s="47" t="s">
        <v>378</v>
      </c>
      <c r="E512" s="48" t="str">
        <f t="shared" si="1163"/>
        <v>0702</v>
      </c>
      <c r="F512" s="47" t="s">
        <v>369</v>
      </c>
      <c r="G512" s="47"/>
      <c r="H512" s="49" t="s">
        <v>370</v>
      </c>
      <c r="I512" s="19">
        <f>I513+I517+I519+I523+I525+I527</f>
        <v>990286.40000000002</v>
      </c>
      <c r="J512" s="19">
        <f>J513+J517+J519+J523+J525+J527</f>
        <v>3559903.3999999999</v>
      </c>
      <c r="K512" s="19">
        <f>K513+K517+K519+K523+K525+K527</f>
        <v>1112843</v>
      </c>
      <c r="L512" s="19">
        <f>L513+L517+L519+L523+L525+L527</f>
        <v>0</v>
      </c>
      <c r="M512" s="19">
        <f>M513+M517+M519+M523+M525+M527</f>
        <v>0</v>
      </c>
      <c r="N512" s="19">
        <f>N513+N517+N519+N523+N525+N527</f>
        <v>0</v>
      </c>
      <c r="O512" s="19">
        <f>O513+O517+O519+O523+O525+O527+O521+O515</f>
        <v>155928.386</v>
      </c>
      <c r="P512" s="19">
        <f>P513+P517+P519+P523+P525+P527+P521+P515</f>
        <v>10177.532999999999</v>
      </c>
      <c r="Q512" s="19">
        <f>Q513+Q517+Q519+Q523+Q525+Q527+Q521+Q515</f>
        <v>398818.647</v>
      </c>
      <c r="R512" s="19">
        <f>R513+R517+R519+R523+R525+R527+R521</f>
        <v>584330.08999999997</v>
      </c>
      <c r="S512" s="19">
        <f>S513+S517+S519+S523+S525+S527</f>
        <v>144675.845</v>
      </c>
      <c r="T512" s="19">
        <f t="shared" si="1208"/>
        <v>2284216.9009999996</v>
      </c>
      <c r="U512" s="19">
        <f t="shared" si="1164"/>
        <v>3559903.3999999999</v>
      </c>
      <c r="V512" s="19">
        <f t="shared" si="1165"/>
        <v>1112843</v>
      </c>
      <c r="W512" s="19">
        <f>W513+W517+W519+W523+W525+W527</f>
        <v>0</v>
      </c>
      <c r="X512" s="19">
        <f>X513+X517+X519+X523+X525+X527</f>
        <v>0</v>
      </c>
      <c r="Y512" s="19">
        <f>Y513+Y517+Y519+Y523+Y525+Y527</f>
        <v>53816.599000000002</v>
      </c>
      <c r="Z512" s="19">
        <f>Z513+Z517+Z519+Z523+Z525+Z527</f>
        <v>90859.245999999999</v>
      </c>
      <c r="AA512" s="19">
        <f>AA513+AA517+AA519+AA523+AA525+AA527</f>
        <v>0</v>
      </c>
      <c r="AB512" s="19">
        <f>AB513+AB517+AB519+AB523+AB525+AB527</f>
        <v>-55854</v>
      </c>
      <c r="AC512" s="19">
        <f>AC513+AC517+AC519+AC523+AC525+AC527</f>
        <v>0</v>
      </c>
      <c r="AD512" s="19">
        <f>AD513+AD517+AD519+AD523+AD525+AD527</f>
        <v>0</v>
      </c>
      <c r="AE512" s="19">
        <f>AE513+AE517+AE519+AE523+AE525+AE527</f>
        <v>0</v>
      </c>
      <c r="AF512" s="50">
        <f>AF513+AF517+AF519+AF523+AF525+AF527+AF521+AF515</f>
        <v>1545136.47309</v>
      </c>
      <c r="AG512" s="50">
        <f>AG513+AG517+AG519+AG523+AG525+AG527+AG521+AG515</f>
        <v>0</v>
      </c>
      <c r="AH512" s="50">
        <f>AH513+AH517+AH519+AH523+AH525+AH527+AH521+AH515</f>
        <v>19505</v>
      </c>
      <c r="AI512" s="50">
        <f>AI513+AI517+AI519+AI523+AI525+AI527+AI521+AI515</f>
        <v>0</v>
      </c>
      <c r="AJ512" s="50">
        <f>AJ513+AJ517+AJ519+AJ523+AJ525+AJ527+AJ521+AJ515</f>
        <v>0</v>
      </c>
      <c r="AK512" s="50">
        <f>AK513+AK517+AK519+AK523+AK525+AK527+AK521+AK515</f>
        <v>0</v>
      </c>
      <c r="AL512" s="50">
        <f>AL513+AL517+AL519+AL523+AL525+AL527+AL521+AL515</f>
        <v>1355445.7448200001</v>
      </c>
      <c r="AM512" s="50">
        <f>AM513+AM517+AM519+AM523+AM525+AM527+AM521+AM515</f>
        <v>19505</v>
      </c>
      <c r="AN512" s="50">
        <f>AN513+AN517+AN519+AN523+AN525+AN527+AN521+AN515</f>
        <v>0</v>
      </c>
      <c r="AO512" s="51">
        <f>AO513+AO517+AO519+AO523+AO525+AO527+AO521+AO515</f>
        <v>656584.68015999999</v>
      </c>
      <c r="AP512" s="51">
        <f>AP513+AP517+AP519+AP523+AP525+AP527+AP521+AP515</f>
        <v>1389208.08663</v>
      </c>
      <c r="AQ512" s="51">
        <f>AQ513+AQ517+AQ519+AQ523+AQ525+AQ527+AQ521+AQ515</f>
        <v>155928.386</v>
      </c>
      <c r="AR512" s="51">
        <f>AR513+AR517+AR519+AR523+AR525+AR527+AR521+AR515</f>
        <v>0</v>
      </c>
      <c r="AS512" s="51">
        <f>AS513+AS517+AS519+AS523+AS525+AS527+AS521+AS515</f>
        <v>0</v>
      </c>
      <c r="AT512" s="51">
        <f>AT513+AT517+AT519+AT523+AT525+AT527+AT521+AT515</f>
        <v>0</v>
      </c>
      <c r="AU512" s="51">
        <f t="shared" si="1166"/>
        <v>1545136.47263</v>
      </c>
      <c r="AV512" s="51">
        <f t="shared" si="1167"/>
        <v>739080.42836999963</v>
      </c>
      <c r="AW512" s="51">
        <f t="shared" si="1168"/>
        <v>2428892.7459999993</v>
      </c>
      <c r="AX512" s="51">
        <f t="shared" si="1169"/>
        <v>3504049.3999999999</v>
      </c>
      <c r="AY512" s="51">
        <f t="shared" si="1170"/>
        <v>1112843</v>
      </c>
      <c r="AZ512" s="51">
        <f>AZ513+AZ517+AZ519+AZ523+AZ525+AZ527</f>
        <v>0</v>
      </c>
      <c r="BA512" s="52">
        <f t="shared" si="1171"/>
        <v>87.723367380574999</v>
      </c>
      <c r="BB512" s="25"/>
    </row>
    <row r="513" ht="31.5">
      <c r="B513" s="47" t="s">
        <v>346</v>
      </c>
      <c r="C513" s="47" t="s">
        <v>193</v>
      </c>
      <c r="D513" s="47" t="s">
        <v>378</v>
      </c>
      <c r="E513" s="48" t="str">
        <f t="shared" si="1163"/>
        <v>0702</v>
      </c>
      <c r="F513" s="47" t="s">
        <v>430</v>
      </c>
      <c r="G513" s="47"/>
      <c r="H513" s="49" t="s">
        <v>431</v>
      </c>
      <c r="I513" s="19">
        <f>I514</f>
        <v>18873.299999999999</v>
      </c>
      <c r="J513" s="19">
        <f>J514</f>
        <v>186030.79999999999</v>
      </c>
      <c r="K513" s="19">
        <f>K514</f>
        <v>196501.20000000001</v>
      </c>
      <c r="L513" s="19">
        <f>L514</f>
        <v>0</v>
      </c>
      <c r="M513" s="19">
        <f>M514</f>
        <v>0</v>
      </c>
      <c r="N513" s="19">
        <f>N514</f>
        <v>0</v>
      </c>
      <c r="O513" s="19">
        <f>O514</f>
        <v>0</v>
      </c>
      <c r="P513" s="19">
        <f>P514</f>
        <v>0</v>
      </c>
      <c r="Q513" s="19">
        <f>Q514</f>
        <v>0</v>
      </c>
      <c r="R513" s="19">
        <f>R514</f>
        <v>0</v>
      </c>
      <c r="S513" s="19">
        <f>S514</f>
        <v>0</v>
      </c>
      <c r="T513" s="19">
        <f t="shared" si="1208"/>
        <v>18873.299999999999</v>
      </c>
      <c r="U513" s="19">
        <f t="shared" si="1164"/>
        <v>186030.79999999999</v>
      </c>
      <c r="V513" s="19">
        <f t="shared" si="1165"/>
        <v>196501.20000000001</v>
      </c>
      <c r="W513" s="19">
        <f>W514</f>
        <v>0</v>
      </c>
      <c r="X513" s="19">
        <f>X514</f>
        <v>0</v>
      </c>
      <c r="Y513" s="19">
        <f>Y514</f>
        <v>0</v>
      </c>
      <c r="Z513" s="19">
        <f>Z514</f>
        <v>0</v>
      </c>
      <c r="AA513" s="19">
        <f>AA514</f>
        <v>0</v>
      </c>
      <c r="AB513" s="19">
        <f>AB514</f>
        <v>0</v>
      </c>
      <c r="AC513" s="19">
        <f>AC514</f>
        <v>0</v>
      </c>
      <c r="AD513" s="19">
        <f>AD514</f>
        <v>0</v>
      </c>
      <c r="AE513" s="19">
        <f>AE514</f>
        <v>0</v>
      </c>
      <c r="AF513" s="50">
        <f>AF514</f>
        <v>18873.299999999999</v>
      </c>
      <c r="AG513" s="50">
        <f>AG514</f>
        <v>0</v>
      </c>
      <c r="AH513" s="50">
        <f>AH514</f>
        <v>0</v>
      </c>
      <c r="AI513" s="50">
        <f>AI514</f>
        <v>0</v>
      </c>
      <c r="AJ513" s="50">
        <f>AJ514</f>
        <v>0</v>
      </c>
      <c r="AK513" s="50">
        <f>AK514</f>
        <v>0</v>
      </c>
      <c r="AL513" s="50">
        <f>AL514</f>
        <v>18873.299999999999</v>
      </c>
      <c r="AM513" s="50">
        <f>AM514</f>
        <v>0</v>
      </c>
      <c r="AN513" s="50">
        <f>AN514</f>
        <v>0</v>
      </c>
      <c r="AO513" s="15">
        <f>AO514</f>
        <v>0</v>
      </c>
      <c r="AP513" s="51">
        <f>AP514</f>
        <v>18873.299999999999</v>
      </c>
      <c r="AQ513" s="51">
        <f>AQ514</f>
        <v>0</v>
      </c>
      <c r="AR513" s="51">
        <f>AR514</f>
        <v>0</v>
      </c>
      <c r="AS513" s="51">
        <f>AS514</f>
        <v>0</v>
      </c>
      <c r="AT513" s="51">
        <f>AT514</f>
        <v>0</v>
      </c>
      <c r="AU513" s="51">
        <f t="shared" si="1166"/>
        <v>18873.299999999999</v>
      </c>
      <c r="AV513" s="51">
        <f t="shared" si="1167"/>
        <v>0</v>
      </c>
      <c r="AW513" s="51">
        <f t="shared" si="1168"/>
        <v>18873.299999999999</v>
      </c>
      <c r="AX513" s="51">
        <f t="shared" si="1169"/>
        <v>186030.79999999999</v>
      </c>
      <c r="AY513" s="51">
        <f t="shared" si="1170"/>
        <v>196501.20000000001</v>
      </c>
      <c r="AZ513" s="51">
        <f>AZ514</f>
        <v>0</v>
      </c>
      <c r="BA513" s="52">
        <f t="shared" si="1171"/>
        <v>100</v>
      </c>
      <c r="BB513" s="25"/>
    </row>
    <row r="514" ht="31.5">
      <c r="B514" s="47" t="s">
        <v>346</v>
      </c>
      <c r="C514" s="47" t="s">
        <v>193</v>
      </c>
      <c r="D514" s="47" t="s">
        <v>378</v>
      </c>
      <c r="E514" s="48" t="str">
        <f t="shared" si="1163"/>
        <v>0702</v>
      </c>
      <c r="F514" s="47" t="s">
        <v>430</v>
      </c>
      <c r="G514" s="47" t="s">
        <v>154</v>
      </c>
      <c r="H514" s="49" t="s">
        <v>155</v>
      </c>
      <c r="I514" s="19">
        <v>18873.299999999999</v>
      </c>
      <c r="J514" s="19">
        <v>186030.79999999999</v>
      </c>
      <c r="K514" s="19">
        <v>196501.20000000001</v>
      </c>
      <c r="L514" s="19"/>
      <c r="M514" s="19"/>
      <c r="N514" s="19"/>
      <c r="O514" s="19">
        <v>0</v>
      </c>
      <c r="P514" s="19">
        <v>0</v>
      </c>
      <c r="Q514" s="19">
        <v>0</v>
      </c>
      <c r="R514" s="19">
        <v>0</v>
      </c>
      <c r="S514" s="19"/>
      <c r="T514" s="19">
        <f t="shared" si="1208"/>
        <v>18873.299999999999</v>
      </c>
      <c r="U514" s="19">
        <f t="shared" si="1164"/>
        <v>186030.79999999999</v>
      </c>
      <c r="V514" s="19">
        <f t="shared" si="1165"/>
        <v>196501.20000000001</v>
      </c>
      <c r="W514" s="19"/>
      <c r="X514" s="19"/>
      <c r="Y514" s="19"/>
      <c r="Z514" s="19"/>
      <c r="AA514" s="19"/>
      <c r="AB514" s="19"/>
      <c r="AC514" s="19"/>
      <c r="AD514" s="19"/>
      <c r="AE514" s="19"/>
      <c r="AF514" s="50">
        <v>18873.299999999999</v>
      </c>
      <c r="AG514" s="50"/>
      <c r="AH514" s="50">
        <v>0</v>
      </c>
      <c r="AI514" s="50">
        <v>0</v>
      </c>
      <c r="AJ514" s="50">
        <v>0</v>
      </c>
      <c r="AK514" s="50">
        <v>0</v>
      </c>
      <c r="AL514" s="50">
        <v>18873.299999999999</v>
      </c>
      <c r="AM514" s="50">
        <v>0</v>
      </c>
      <c r="AN514" s="50">
        <v>0</v>
      </c>
      <c r="AO514" s="51">
        <v>0</v>
      </c>
      <c r="AP514" s="51">
        <v>18873.299999999999</v>
      </c>
      <c r="AQ514" s="51">
        <v>0</v>
      </c>
      <c r="AR514" s="51">
        <v>0</v>
      </c>
      <c r="AS514" s="51">
        <v>0</v>
      </c>
      <c r="AT514" s="51">
        <v>0</v>
      </c>
      <c r="AU514" s="51">
        <f t="shared" si="1166"/>
        <v>18873.299999999999</v>
      </c>
      <c r="AV514" s="51">
        <f t="shared" si="1167"/>
        <v>0</v>
      </c>
      <c r="AW514" s="51">
        <f t="shared" si="1168"/>
        <v>18873.299999999999</v>
      </c>
      <c r="AX514" s="51">
        <f t="shared" si="1169"/>
        <v>186030.79999999999</v>
      </c>
      <c r="AY514" s="51">
        <f t="shared" si="1170"/>
        <v>196501.20000000001</v>
      </c>
      <c r="AZ514" s="51"/>
      <c r="BA514" s="52">
        <f t="shared" si="1171"/>
        <v>100</v>
      </c>
      <c r="BB514" s="53"/>
    </row>
    <row r="515" ht="47.25">
      <c r="B515" s="47" t="s">
        <v>346</v>
      </c>
      <c r="C515" s="47" t="s">
        <v>193</v>
      </c>
      <c r="D515" s="47" t="s">
        <v>378</v>
      </c>
      <c r="E515" s="48" t="str">
        <f t="shared" si="1163"/>
        <v>0702</v>
      </c>
      <c r="F515" s="47" t="s">
        <v>371</v>
      </c>
      <c r="G515" s="47"/>
      <c r="H515" s="49" t="s">
        <v>372</v>
      </c>
      <c r="I515" s="19"/>
      <c r="J515" s="19"/>
      <c r="K515" s="19"/>
      <c r="L515" s="19"/>
      <c r="M515" s="19"/>
      <c r="N515" s="19"/>
      <c r="O515" s="19">
        <f>O516</f>
        <v>0</v>
      </c>
      <c r="P515" s="19">
        <f>P516</f>
        <v>10177.532999999999</v>
      </c>
      <c r="Q515" s="19">
        <f>Q516</f>
        <v>0</v>
      </c>
      <c r="R515" s="19"/>
      <c r="S515" s="19"/>
      <c r="T515" s="19">
        <f t="shared" si="1208"/>
        <v>10177.532999999999</v>
      </c>
      <c r="U515" s="19"/>
      <c r="V515" s="19"/>
      <c r="W515" s="19"/>
      <c r="X515" s="19"/>
      <c r="Y515" s="19"/>
      <c r="Z515" s="19"/>
      <c r="AA515" s="19"/>
      <c r="AB515" s="19"/>
      <c r="AC515" s="19"/>
      <c r="AD515" s="19"/>
      <c r="AE515" s="19"/>
      <c r="AF515" s="50">
        <f>AF516</f>
        <v>10177.532999999999</v>
      </c>
      <c r="AG515" s="50">
        <f>AG516</f>
        <v>0</v>
      </c>
      <c r="AH515" s="50">
        <f>AH516</f>
        <v>0</v>
      </c>
      <c r="AI515" s="50">
        <f>AI516</f>
        <v>0</v>
      </c>
      <c r="AJ515" s="50">
        <f>AJ516</f>
        <v>0</v>
      </c>
      <c r="AK515" s="50">
        <f>AK516</f>
        <v>0</v>
      </c>
      <c r="AL515" s="50">
        <f>AL516</f>
        <v>10177.532999999999</v>
      </c>
      <c r="AM515" s="50">
        <f>AM516</f>
        <v>0</v>
      </c>
      <c r="AN515" s="50">
        <f>AN516</f>
        <v>0</v>
      </c>
      <c r="AO515" s="15">
        <f>AO516</f>
        <v>0</v>
      </c>
      <c r="AP515" s="51">
        <f>AP516</f>
        <v>10177.532999999999</v>
      </c>
      <c r="AQ515" s="51">
        <f>AQ516</f>
        <v>0</v>
      </c>
      <c r="AR515" s="51">
        <f>AR516</f>
        <v>0</v>
      </c>
      <c r="AS515" s="51">
        <f>AS516</f>
        <v>0</v>
      </c>
      <c r="AT515" s="51">
        <f>AT516</f>
        <v>0</v>
      </c>
      <c r="AU515" s="51">
        <f t="shared" si="1166"/>
        <v>10177.532999999999</v>
      </c>
      <c r="AV515" s="51">
        <f t="shared" si="1167"/>
        <v>0</v>
      </c>
      <c r="AW515" s="51"/>
      <c r="AX515" s="51"/>
      <c r="AY515" s="51"/>
      <c r="AZ515" s="51"/>
      <c r="BA515" s="52">
        <f t="shared" si="1171"/>
        <v>100</v>
      </c>
      <c r="BB515" s="25"/>
    </row>
    <row r="516" ht="31.5">
      <c r="B516" s="47" t="s">
        <v>346</v>
      </c>
      <c r="C516" s="47" t="s">
        <v>193</v>
      </c>
      <c r="D516" s="47" t="s">
        <v>378</v>
      </c>
      <c r="E516" s="48" t="str">
        <f t="shared" si="1163"/>
        <v>0702</v>
      </c>
      <c r="F516" s="47" t="s">
        <v>371</v>
      </c>
      <c r="G516" s="47" t="s">
        <v>154</v>
      </c>
      <c r="H516" s="49" t="s">
        <v>155</v>
      </c>
      <c r="I516" s="19"/>
      <c r="J516" s="19"/>
      <c r="K516" s="19"/>
      <c r="L516" s="19"/>
      <c r="M516" s="19"/>
      <c r="N516" s="19"/>
      <c r="O516" s="19">
        <v>0</v>
      </c>
      <c r="P516" s="19">
        <v>10177.532999999999</v>
      </c>
      <c r="Q516" s="19">
        <f>10177.533-10177.533</f>
        <v>0</v>
      </c>
      <c r="R516" s="19"/>
      <c r="S516" s="19"/>
      <c r="T516" s="19">
        <f t="shared" si="1208"/>
        <v>10177.532999999999</v>
      </c>
      <c r="U516" s="19"/>
      <c r="V516" s="19"/>
      <c r="W516" s="19"/>
      <c r="X516" s="19"/>
      <c r="Y516" s="19"/>
      <c r="Z516" s="19"/>
      <c r="AA516" s="19"/>
      <c r="AB516" s="19"/>
      <c r="AC516" s="19"/>
      <c r="AD516" s="19"/>
      <c r="AE516" s="19"/>
      <c r="AF516" s="50">
        <v>10177.532999999999</v>
      </c>
      <c r="AG516" s="50"/>
      <c r="AH516" s="50">
        <v>0</v>
      </c>
      <c r="AI516" s="50">
        <v>0</v>
      </c>
      <c r="AJ516" s="50">
        <v>0</v>
      </c>
      <c r="AK516" s="50">
        <v>0</v>
      </c>
      <c r="AL516" s="50">
        <v>10177.532999999999</v>
      </c>
      <c r="AM516" s="50">
        <v>0</v>
      </c>
      <c r="AN516" s="50">
        <v>0</v>
      </c>
      <c r="AO516" s="51">
        <v>0</v>
      </c>
      <c r="AP516" s="51">
        <v>10177.532999999999</v>
      </c>
      <c r="AQ516" s="51">
        <v>0</v>
      </c>
      <c r="AR516" s="51">
        <v>0</v>
      </c>
      <c r="AS516" s="51">
        <v>0</v>
      </c>
      <c r="AT516" s="51">
        <v>0</v>
      </c>
      <c r="AU516" s="51">
        <f t="shared" si="1166"/>
        <v>10177.532999999999</v>
      </c>
      <c r="AV516" s="51">
        <f t="shared" si="1167"/>
        <v>0</v>
      </c>
      <c r="AW516" s="51"/>
      <c r="AX516" s="51"/>
      <c r="AY516" s="51"/>
      <c r="AZ516" s="51"/>
      <c r="BA516" s="52">
        <f t="shared" si="1171"/>
        <v>100</v>
      </c>
      <c r="BB516" s="25"/>
    </row>
    <row r="517" ht="31.5">
      <c r="B517" s="47" t="s">
        <v>346</v>
      </c>
      <c r="C517" s="47" t="s">
        <v>193</v>
      </c>
      <c r="D517" s="47" t="s">
        <v>378</v>
      </c>
      <c r="E517" s="48" t="str">
        <f t="shared" si="1163"/>
        <v>0702</v>
      </c>
      <c r="F517" s="47" t="s">
        <v>373</v>
      </c>
      <c r="G517" s="47"/>
      <c r="H517" s="49" t="s">
        <v>250</v>
      </c>
      <c r="I517" s="19">
        <f>I518</f>
        <v>57.600000000000001</v>
      </c>
      <c r="J517" s="19">
        <f>J518</f>
        <v>57.600000000000001</v>
      </c>
      <c r="K517" s="19">
        <f>K518</f>
        <v>57.600000000000001</v>
      </c>
      <c r="L517" s="19">
        <f>L518</f>
        <v>0</v>
      </c>
      <c r="M517" s="19">
        <f>M518</f>
        <v>0</v>
      </c>
      <c r="N517" s="19">
        <f>N518</f>
        <v>0</v>
      </c>
      <c r="O517" s="19">
        <f>O518</f>
        <v>0</v>
      </c>
      <c r="P517" s="19">
        <f>P518</f>
        <v>0</v>
      </c>
      <c r="Q517" s="19">
        <f>Q518</f>
        <v>0</v>
      </c>
      <c r="R517" s="19">
        <f>R518</f>
        <v>0</v>
      </c>
      <c r="S517" s="19">
        <f>S518</f>
        <v>0</v>
      </c>
      <c r="T517" s="19">
        <f t="shared" si="1208"/>
        <v>57.600000000000001</v>
      </c>
      <c r="U517" s="19">
        <f t="shared" si="1164"/>
        <v>57.600000000000001</v>
      </c>
      <c r="V517" s="19">
        <f t="shared" si="1165"/>
        <v>57.600000000000001</v>
      </c>
      <c r="W517" s="19">
        <f>W518</f>
        <v>0</v>
      </c>
      <c r="X517" s="19">
        <f>X518</f>
        <v>0</v>
      </c>
      <c r="Y517" s="19">
        <f>Y518</f>
        <v>0</v>
      </c>
      <c r="Z517" s="19">
        <f>Z518</f>
        <v>0</v>
      </c>
      <c r="AA517" s="19">
        <f>AA518</f>
        <v>0</v>
      </c>
      <c r="AB517" s="19">
        <f>AB518</f>
        <v>0</v>
      </c>
      <c r="AC517" s="19">
        <f>AC518</f>
        <v>0</v>
      </c>
      <c r="AD517" s="19">
        <f>AD518</f>
        <v>0</v>
      </c>
      <c r="AE517" s="19">
        <f>AE518</f>
        <v>0</v>
      </c>
      <c r="AF517" s="50">
        <f>AF518</f>
        <v>57.600000000000001</v>
      </c>
      <c r="AG517" s="50">
        <f>AG518</f>
        <v>0</v>
      </c>
      <c r="AH517" s="50">
        <f>AH518</f>
        <v>0</v>
      </c>
      <c r="AI517" s="50">
        <f>AI518</f>
        <v>0</v>
      </c>
      <c r="AJ517" s="50">
        <f>AJ518</f>
        <v>0</v>
      </c>
      <c r="AK517" s="50">
        <f>AK518</f>
        <v>0</v>
      </c>
      <c r="AL517" s="50">
        <f>AL518</f>
        <v>57.57938</v>
      </c>
      <c r="AM517" s="50">
        <f>AM518</f>
        <v>0</v>
      </c>
      <c r="AN517" s="50">
        <f>AN518</f>
        <v>0</v>
      </c>
      <c r="AO517" s="15">
        <f>AO518</f>
        <v>52.200569999999999</v>
      </c>
      <c r="AP517" s="51">
        <f>AP518</f>
        <v>57.600000000000001</v>
      </c>
      <c r="AQ517" s="51">
        <f>AQ518</f>
        <v>0</v>
      </c>
      <c r="AR517" s="51">
        <f>AR518</f>
        <v>0</v>
      </c>
      <c r="AS517" s="51">
        <f>AS518</f>
        <v>0</v>
      </c>
      <c r="AT517" s="51">
        <f>AT518</f>
        <v>0</v>
      </c>
      <c r="AU517" s="51">
        <f t="shared" si="1166"/>
        <v>57.600000000000001</v>
      </c>
      <c r="AV517" s="51">
        <f t="shared" si="1167"/>
        <v>0</v>
      </c>
      <c r="AW517" s="51">
        <f t="shared" si="1168"/>
        <v>57.600000000000001</v>
      </c>
      <c r="AX517" s="51">
        <f t="shared" si="1169"/>
        <v>57.600000000000001</v>
      </c>
      <c r="AY517" s="51">
        <f t="shared" si="1170"/>
        <v>57.600000000000001</v>
      </c>
      <c r="AZ517" s="51">
        <f>AZ518</f>
        <v>0</v>
      </c>
      <c r="BA517" s="52">
        <f t="shared" si="1171"/>
        <v>99.964201388888881</v>
      </c>
      <c r="BB517" s="25"/>
    </row>
    <row r="518" ht="31.5">
      <c r="B518" s="47" t="s">
        <v>346</v>
      </c>
      <c r="C518" s="47" t="s">
        <v>193</v>
      </c>
      <c r="D518" s="47" t="s">
        <v>378</v>
      </c>
      <c r="E518" s="48" t="str">
        <f t="shared" si="1163"/>
        <v>0702</v>
      </c>
      <c r="F518" s="47" t="s">
        <v>373</v>
      </c>
      <c r="G518" s="47" t="s">
        <v>154</v>
      </c>
      <c r="H518" s="49" t="s">
        <v>155</v>
      </c>
      <c r="I518" s="19">
        <v>57.600000000000001</v>
      </c>
      <c r="J518" s="19">
        <v>57.600000000000001</v>
      </c>
      <c r="K518" s="19">
        <v>57.600000000000001</v>
      </c>
      <c r="L518" s="19"/>
      <c r="M518" s="19"/>
      <c r="N518" s="19"/>
      <c r="O518" s="19">
        <v>0</v>
      </c>
      <c r="P518" s="19">
        <v>0</v>
      </c>
      <c r="Q518" s="19">
        <v>0</v>
      </c>
      <c r="R518" s="19">
        <v>0</v>
      </c>
      <c r="S518" s="19"/>
      <c r="T518" s="19">
        <f t="shared" si="1208"/>
        <v>57.600000000000001</v>
      </c>
      <c r="U518" s="19">
        <f t="shared" si="1164"/>
        <v>57.600000000000001</v>
      </c>
      <c r="V518" s="19">
        <f t="shared" si="1165"/>
        <v>57.600000000000001</v>
      </c>
      <c r="W518" s="19"/>
      <c r="X518" s="19"/>
      <c r="Y518" s="19"/>
      <c r="Z518" s="19"/>
      <c r="AA518" s="19"/>
      <c r="AB518" s="19"/>
      <c r="AC518" s="19"/>
      <c r="AD518" s="19"/>
      <c r="AE518" s="19"/>
      <c r="AF518" s="50">
        <v>57.600000000000001</v>
      </c>
      <c r="AG518" s="50"/>
      <c r="AH518" s="50">
        <v>0</v>
      </c>
      <c r="AI518" s="50">
        <v>0</v>
      </c>
      <c r="AJ518" s="50">
        <v>0</v>
      </c>
      <c r="AK518" s="50">
        <v>0</v>
      </c>
      <c r="AL518" s="50">
        <v>57.57938</v>
      </c>
      <c r="AM518" s="50">
        <v>0</v>
      </c>
      <c r="AN518" s="50">
        <v>0</v>
      </c>
      <c r="AO518" s="51">
        <v>52.200569999999999</v>
      </c>
      <c r="AP518" s="51">
        <v>57.600000000000001</v>
      </c>
      <c r="AQ518" s="51">
        <v>0</v>
      </c>
      <c r="AR518" s="51">
        <v>0</v>
      </c>
      <c r="AS518" s="51">
        <v>0</v>
      </c>
      <c r="AT518" s="51">
        <v>0</v>
      </c>
      <c r="AU518" s="51">
        <f t="shared" si="1166"/>
        <v>57.600000000000001</v>
      </c>
      <c r="AV518" s="51">
        <f t="shared" si="1167"/>
        <v>0</v>
      </c>
      <c r="AW518" s="51">
        <f t="shared" si="1168"/>
        <v>57.600000000000001</v>
      </c>
      <c r="AX518" s="51">
        <f t="shared" si="1169"/>
        <v>57.600000000000001</v>
      </c>
      <c r="AY518" s="51">
        <f t="shared" si="1170"/>
        <v>57.600000000000001</v>
      </c>
      <c r="AZ518" s="51"/>
      <c r="BA518" s="52">
        <f t="shared" si="1171"/>
        <v>99.964201388888881</v>
      </c>
      <c r="BB518" s="53"/>
    </row>
    <row r="519" ht="63">
      <c r="B519" s="47" t="s">
        <v>346</v>
      </c>
      <c r="C519" s="47" t="s">
        <v>193</v>
      </c>
      <c r="D519" s="47" t="s">
        <v>378</v>
      </c>
      <c r="E519" s="48" t="str">
        <f t="shared" si="1163"/>
        <v>0702</v>
      </c>
      <c r="F519" s="47" t="s">
        <v>374</v>
      </c>
      <c r="G519" s="47"/>
      <c r="H519" s="49" t="s">
        <v>375</v>
      </c>
      <c r="I519" s="19">
        <f>I520</f>
        <v>305078.40000000002</v>
      </c>
      <c r="J519" s="19">
        <f>J520</f>
        <v>829101.09999999998</v>
      </c>
      <c r="K519" s="19">
        <f>K520</f>
        <v>916284.19999999995</v>
      </c>
      <c r="L519" s="19">
        <f>L520</f>
        <v>0</v>
      </c>
      <c r="M519" s="19">
        <f>M520</f>
        <v>0</v>
      </c>
      <c r="N519" s="19">
        <f>N520</f>
        <v>0</v>
      </c>
      <c r="O519" s="19">
        <f>O520</f>
        <v>155928.386</v>
      </c>
      <c r="P519" s="19">
        <f>P520</f>
        <v>0</v>
      </c>
      <c r="Q519" s="19">
        <f>Q520</f>
        <v>398818.647</v>
      </c>
      <c r="R519" s="19">
        <f>R520</f>
        <v>530217.79099999997</v>
      </c>
      <c r="S519" s="19">
        <f>S520</f>
        <v>144675.845</v>
      </c>
      <c r="T519" s="19">
        <f t="shared" si="1208"/>
        <v>1534719.0689999999</v>
      </c>
      <c r="U519" s="19">
        <f t="shared" si="1164"/>
        <v>829101.09999999998</v>
      </c>
      <c r="V519" s="19">
        <f t="shared" si="1165"/>
        <v>916284.19999999995</v>
      </c>
      <c r="W519" s="19">
        <f>W520</f>
        <v>0</v>
      </c>
      <c r="X519" s="19">
        <f>X520</f>
        <v>0</v>
      </c>
      <c r="Y519" s="19">
        <f>Y520</f>
        <v>53816.599000000002</v>
      </c>
      <c r="Z519" s="19">
        <f>Z520</f>
        <v>90859.245999999999</v>
      </c>
      <c r="AA519" s="19">
        <f>AA520</f>
        <v>0</v>
      </c>
      <c r="AB519" s="19">
        <f>AB520</f>
        <v>-55854</v>
      </c>
      <c r="AC519" s="19">
        <f>AC520</f>
        <v>0</v>
      </c>
      <c r="AD519" s="19">
        <f>AD520</f>
        <v>0</v>
      </c>
      <c r="AE519" s="19"/>
      <c r="AF519" s="50">
        <f>AF520</f>
        <v>1478218.04009</v>
      </c>
      <c r="AG519" s="50">
        <f>AG520</f>
        <v>0</v>
      </c>
      <c r="AH519" s="50">
        <f>AH520</f>
        <v>0</v>
      </c>
      <c r="AI519" s="50">
        <f>AI520</f>
        <v>0</v>
      </c>
      <c r="AJ519" s="50">
        <f>AJ520</f>
        <v>0</v>
      </c>
      <c r="AK519" s="50">
        <f>AK520</f>
        <v>0</v>
      </c>
      <c r="AL519" s="50">
        <f>AL520</f>
        <v>1288527.33244</v>
      </c>
      <c r="AM519" s="50">
        <f>AM520</f>
        <v>0</v>
      </c>
      <c r="AN519" s="50">
        <f>AN520</f>
        <v>0</v>
      </c>
      <c r="AO519" s="15">
        <f>AO520</f>
        <v>634092.47959</v>
      </c>
      <c r="AP519" s="51">
        <f>AP520</f>
        <v>1322289.6536300001</v>
      </c>
      <c r="AQ519" s="51">
        <f>AQ520</f>
        <v>155928.386</v>
      </c>
      <c r="AR519" s="51">
        <f>AR520</f>
        <v>0</v>
      </c>
      <c r="AS519" s="51">
        <f>AS520</f>
        <v>0</v>
      </c>
      <c r="AT519" s="51">
        <f>AT520</f>
        <v>0</v>
      </c>
      <c r="AU519" s="51">
        <f t="shared" si="1166"/>
        <v>1478218.03963</v>
      </c>
      <c r="AV519" s="51">
        <f t="shared" si="1167"/>
        <v>56501.029369999887</v>
      </c>
      <c r="AW519" s="51">
        <f t="shared" si="1168"/>
        <v>1679394.9139999999</v>
      </c>
      <c r="AX519" s="51">
        <f t="shared" si="1169"/>
        <v>773247.09999999998</v>
      </c>
      <c r="AY519" s="51">
        <f t="shared" si="1170"/>
        <v>916284.19999999995</v>
      </c>
      <c r="AZ519" s="51">
        <f>AZ520</f>
        <v>0</v>
      </c>
      <c r="BA519" s="52">
        <f t="shared" si="1171"/>
        <v>87.167609750016922</v>
      </c>
      <c r="BB519" s="25"/>
    </row>
    <row r="520" ht="31.5">
      <c r="B520" s="47" t="s">
        <v>346</v>
      </c>
      <c r="C520" s="47" t="s">
        <v>193</v>
      </c>
      <c r="D520" s="47" t="s">
        <v>378</v>
      </c>
      <c r="E520" s="48" t="str">
        <f t="shared" si="1163"/>
        <v>0702</v>
      </c>
      <c r="F520" s="47" t="s">
        <v>374</v>
      </c>
      <c r="G520" s="47" t="s">
        <v>154</v>
      </c>
      <c r="H520" s="49" t="s">
        <v>155</v>
      </c>
      <c r="I520" s="19">
        <v>305078.40000000002</v>
      </c>
      <c r="J520" s="19">
        <f>824701.6+4399.5</f>
        <v>829101.09999999998</v>
      </c>
      <c r="K520" s="19">
        <f>911884.7+4399.5</f>
        <v>916284.19999999995</v>
      </c>
      <c r="L520" s="19"/>
      <c r="M520" s="19"/>
      <c r="N520" s="19"/>
      <c r="O520" s="19">
        <v>155928.386</v>
      </c>
      <c r="P520" s="19">
        <v>0</v>
      </c>
      <c r="Q520" s="19">
        <f>12798.84+55089.54+330930.267</f>
        <v>398818.647</v>
      </c>
      <c r="R520" s="19">
        <v>530217.79099999997</v>
      </c>
      <c r="S520" s="19">
        <f>90859.246+53816.599</f>
        <v>144675.845</v>
      </c>
      <c r="T520" s="19">
        <f t="shared" si="1208"/>
        <v>1534719.0689999999</v>
      </c>
      <c r="U520" s="19">
        <f t="shared" si="1164"/>
        <v>829101.09999999998</v>
      </c>
      <c r="V520" s="19">
        <f t="shared" si="1165"/>
        <v>916284.19999999995</v>
      </c>
      <c r="W520" s="19"/>
      <c r="X520" s="19"/>
      <c r="Y520" s="19">
        <v>53816.599000000002</v>
      </c>
      <c r="Z520" s="19">
        <v>90859.245999999999</v>
      </c>
      <c r="AA520" s="19"/>
      <c r="AB520" s="19">
        <v>-55854</v>
      </c>
      <c r="AC520" s="19"/>
      <c r="AD520" s="19"/>
      <c r="AE520" s="19"/>
      <c r="AF520" s="50">
        <v>1478218.04009</v>
      </c>
      <c r="AG520" s="50"/>
      <c r="AH520" s="50">
        <v>0</v>
      </c>
      <c r="AI520" s="50">
        <v>0</v>
      </c>
      <c r="AJ520" s="50">
        <v>0</v>
      </c>
      <c r="AK520" s="50">
        <v>0</v>
      </c>
      <c r="AL520" s="50">
        <v>1288527.33244</v>
      </c>
      <c r="AM520" s="50">
        <v>0</v>
      </c>
      <c r="AN520" s="50">
        <v>0</v>
      </c>
      <c r="AO520" s="51">
        <v>634092.47959</v>
      </c>
      <c r="AP520" s="51">
        <v>1322289.6536300001</v>
      </c>
      <c r="AQ520" s="51">
        <v>155928.386</v>
      </c>
      <c r="AR520" s="51">
        <v>0</v>
      </c>
      <c r="AS520" s="51">
        <v>0</v>
      </c>
      <c r="AT520" s="51">
        <v>0</v>
      </c>
      <c r="AU520" s="51">
        <f t="shared" si="1166"/>
        <v>1478218.03963</v>
      </c>
      <c r="AV520" s="51">
        <f t="shared" si="1167"/>
        <v>56501.029369999887</v>
      </c>
      <c r="AW520" s="51">
        <f t="shared" si="1168"/>
        <v>1679394.9139999999</v>
      </c>
      <c r="AX520" s="51">
        <f t="shared" si="1169"/>
        <v>773247.09999999998</v>
      </c>
      <c r="AY520" s="51">
        <f t="shared" si="1170"/>
        <v>916284.19999999995</v>
      </c>
      <c r="AZ520" s="51"/>
      <c r="BA520" s="52">
        <f t="shared" si="1171"/>
        <v>87.167609750016922</v>
      </c>
      <c r="BB520" s="53"/>
    </row>
    <row r="521" ht="47.25">
      <c r="B521" s="47" t="s">
        <v>346</v>
      </c>
      <c r="C521" s="47" t="s">
        <v>193</v>
      </c>
      <c r="D521" s="47" t="s">
        <v>378</v>
      </c>
      <c r="E521" s="48" t="str">
        <f t="shared" si="1163"/>
        <v>0702</v>
      </c>
      <c r="F521" s="17" t="s">
        <v>376</v>
      </c>
      <c r="G521" s="47"/>
      <c r="H521" s="57" t="s">
        <v>377</v>
      </c>
      <c r="I521" s="19"/>
      <c r="J521" s="19"/>
      <c r="K521" s="19"/>
      <c r="L521" s="19"/>
      <c r="M521" s="19"/>
      <c r="N521" s="19"/>
      <c r="O521" s="19">
        <f>O522</f>
        <v>0</v>
      </c>
      <c r="P521" s="19">
        <f>P522</f>
        <v>0</v>
      </c>
      <c r="Q521" s="19">
        <f>Q522</f>
        <v>0</v>
      </c>
      <c r="R521" s="19">
        <f>R522</f>
        <v>0</v>
      </c>
      <c r="S521" s="19"/>
      <c r="T521" s="19">
        <f t="shared" si="1208"/>
        <v>0</v>
      </c>
      <c r="U521" s="19"/>
      <c r="V521" s="19"/>
      <c r="W521" s="19"/>
      <c r="X521" s="19"/>
      <c r="Y521" s="19"/>
      <c r="Z521" s="19"/>
      <c r="AA521" s="19"/>
      <c r="AB521" s="19"/>
      <c r="AC521" s="19"/>
      <c r="AD521" s="19"/>
      <c r="AE521" s="19"/>
      <c r="AF521" s="50">
        <f>AF522</f>
        <v>1200</v>
      </c>
      <c r="AG521" s="50">
        <f>AG522</f>
        <v>0</v>
      </c>
      <c r="AH521" s="50">
        <f>AH522</f>
        <v>1200</v>
      </c>
      <c r="AI521" s="50">
        <f>AI522</f>
        <v>0</v>
      </c>
      <c r="AJ521" s="50">
        <f>AJ522</f>
        <v>0</v>
      </c>
      <c r="AK521" s="50">
        <f>AK522</f>
        <v>0</v>
      </c>
      <c r="AL521" s="50">
        <f>AL522</f>
        <v>1200</v>
      </c>
      <c r="AM521" s="50">
        <f>AM522</f>
        <v>1200</v>
      </c>
      <c r="AN521" s="50">
        <f>AN522</f>
        <v>0</v>
      </c>
      <c r="AO521" s="15">
        <f>AO522</f>
        <v>1200</v>
      </c>
      <c r="AP521" s="51">
        <f>AP522</f>
        <v>1200</v>
      </c>
      <c r="AQ521" s="51">
        <f>AQ522</f>
        <v>0</v>
      </c>
      <c r="AR521" s="51">
        <f>AR522</f>
        <v>0</v>
      </c>
      <c r="AS521" s="51">
        <f>AS522</f>
        <v>0</v>
      </c>
      <c r="AT521" s="51">
        <f>AT522</f>
        <v>0</v>
      </c>
      <c r="AU521" s="51">
        <f t="shared" si="1166"/>
        <v>1200</v>
      </c>
      <c r="AV521" s="51">
        <f t="shared" si="1167"/>
        <v>-1200</v>
      </c>
      <c r="AW521" s="51"/>
      <c r="AX521" s="51"/>
      <c r="AY521" s="51"/>
      <c r="AZ521" s="51"/>
      <c r="BA521" s="52">
        <f t="shared" si="1171"/>
        <v>100</v>
      </c>
      <c r="BB521" s="53"/>
    </row>
    <row r="522" ht="31.5">
      <c r="B522" s="47" t="s">
        <v>346</v>
      </c>
      <c r="C522" s="47" t="s">
        <v>193</v>
      </c>
      <c r="D522" s="47" t="s">
        <v>378</v>
      </c>
      <c r="E522" s="48" t="str">
        <f t="shared" si="1163"/>
        <v>0702</v>
      </c>
      <c r="F522" s="17" t="s">
        <v>376</v>
      </c>
      <c r="G522" s="47" t="s">
        <v>154</v>
      </c>
      <c r="H522" s="49" t="s">
        <v>155</v>
      </c>
      <c r="I522" s="19"/>
      <c r="J522" s="19"/>
      <c r="K522" s="19"/>
      <c r="L522" s="19"/>
      <c r="M522" s="19"/>
      <c r="N522" s="19"/>
      <c r="O522" s="19">
        <v>0</v>
      </c>
      <c r="P522" s="19">
        <v>0</v>
      </c>
      <c r="Q522" s="19">
        <v>0</v>
      </c>
      <c r="R522" s="19">
        <v>0</v>
      </c>
      <c r="S522" s="19"/>
      <c r="T522" s="19">
        <f t="shared" si="1208"/>
        <v>0</v>
      </c>
      <c r="U522" s="19"/>
      <c r="V522" s="19"/>
      <c r="W522" s="19"/>
      <c r="X522" s="19"/>
      <c r="Y522" s="19"/>
      <c r="Z522" s="19"/>
      <c r="AA522" s="19"/>
      <c r="AB522" s="19"/>
      <c r="AC522" s="19"/>
      <c r="AD522" s="19"/>
      <c r="AE522" s="19"/>
      <c r="AF522" s="50">
        <v>1200</v>
      </c>
      <c r="AG522" s="50"/>
      <c r="AH522" s="50">
        <f>AF522</f>
        <v>1200</v>
      </c>
      <c r="AI522" s="50">
        <f>AG522</f>
        <v>0</v>
      </c>
      <c r="AJ522" s="50">
        <v>0</v>
      </c>
      <c r="AK522" s="50">
        <v>0</v>
      </c>
      <c r="AL522" s="50">
        <v>1200</v>
      </c>
      <c r="AM522" s="50">
        <f>AL522</f>
        <v>1200</v>
      </c>
      <c r="AN522" s="50">
        <v>0</v>
      </c>
      <c r="AO522" s="51">
        <v>1200</v>
      </c>
      <c r="AP522" s="51">
        <v>1200</v>
      </c>
      <c r="AQ522" s="51">
        <v>0</v>
      </c>
      <c r="AR522" s="51">
        <v>0</v>
      </c>
      <c r="AS522" s="51">
        <v>0</v>
      </c>
      <c r="AT522" s="51">
        <v>0</v>
      </c>
      <c r="AU522" s="51">
        <f t="shared" si="1166"/>
        <v>1200</v>
      </c>
      <c r="AV522" s="51">
        <f t="shared" si="1167"/>
        <v>-1200</v>
      </c>
      <c r="AW522" s="51"/>
      <c r="AX522" s="51"/>
      <c r="AY522" s="51"/>
      <c r="AZ522" s="51"/>
      <c r="BA522" s="52">
        <f t="shared" si="1171"/>
        <v>100</v>
      </c>
      <c r="BB522" s="53"/>
    </row>
    <row r="523" ht="31.5" hidden="1">
      <c r="B523" s="47" t="s">
        <v>346</v>
      </c>
      <c r="C523" s="47" t="s">
        <v>193</v>
      </c>
      <c r="D523" s="47" t="s">
        <v>378</v>
      </c>
      <c r="E523" s="48" t="str">
        <f t="shared" si="1163"/>
        <v>0702</v>
      </c>
      <c r="F523" s="47" t="s">
        <v>432</v>
      </c>
      <c r="G523" s="47"/>
      <c r="H523" s="49" t="s">
        <v>387</v>
      </c>
      <c r="I523" s="19">
        <f>I524</f>
        <v>553617.09999999998</v>
      </c>
      <c r="J523" s="19">
        <f>J524</f>
        <v>2434453.8999999999</v>
      </c>
      <c r="K523" s="19">
        <f>K524</f>
        <v>0</v>
      </c>
      <c r="L523" s="19">
        <f>L524</f>
        <v>0</v>
      </c>
      <c r="M523" s="19">
        <f>M524</f>
        <v>0</v>
      </c>
      <c r="N523" s="19">
        <f>N524</f>
        <v>0</v>
      </c>
      <c r="O523" s="19">
        <f>O524</f>
        <v>0</v>
      </c>
      <c r="P523" s="19">
        <f>P524</f>
        <v>0</v>
      </c>
      <c r="Q523" s="19">
        <f>Q524</f>
        <v>0</v>
      </c>
      <c r="R523" s="19">
        <f>R524</f>
        <v>54112.298999999999</v>
      </c>
      <c r="S523" s="19">
        <f>S524</f>
        <v>0</v>
      </c>
      <c r="T523" s="19">
        <f t="shared" si="1208"/>
        <v>607729.39899999998</v>
      </c>
      <c r="U523" s="19">
        <f t="shared" si="1164"/>
        <v>2434453.8999999999</v>
      </c>
      <c r="V523" s="19">
        <f t="shared" si="1165"/>
        <v>0</v>
      </c>
      <c r="W523" s="19">
        <f>W524</f>
        <v>0</v>
      </c>
      <c r="X523" s="19">
        <f>X524</f>
        <v>0</v>
      </c>
      <c r="Y523" s="19">
        <f>Y524</f>
        <v>0</v>
      </c>
      <c r="Z523" s="19">
        <f>Z524</f>
        <v>0</v>
      </c>
      <c r="AA523" s="19">
        <f>AA524</f>
        <v>0</v>
      </c>
      <c r="AB523" s="19">
        <f>AB524</f>
        <v>0</v>
      </c>
      <c r="AC523" s="19">
        <f>AC524</f>
        <v>0</v>
      </c>
      <c r="AD523" s="19">
        <f>AD524</f>
        <v>0</v>
      </c>
      <c r="AE523" s="19">
        <f>AE524</f>
        <v>0</v>
      </c>
      <c r="AF523" s="50">
        <f>AF524</f>
        <v>0</v>
      </c>
      <c r="AG523" s="50">
        <f>AG524</f>
        <v>0</v>
      </c>
      <c r="AH523" s="50">
        <f>AH524</f>
        <v>0</v>
      </c>
      <c r="AI523" s="50">
        <f>AI524</f>
        <v>0</v>
      </c>
      <c r="AJ523" s="50">
        <f>AJ524</f>
        <v>0</v>
      </c>
      <c r="AK523" s="50">
        <f>AK524</f>
        <v>0</v>
      </c>
      <c r="AL523" s="50">
        <f>AL524</f>
        <v>0</v>
      </c>
      <c r="AM523" s="50">
        <f>AM524</f>
        <v>0</v>
      </c>
      <c r="AN523" s="50">
        <f>AN524</f>
        <v>0</v>
      </c>
      <c r="AO523" s="15">
        <f>AO524</f>
        <v>0</v>
      </c>
      <c r="AP523" s="51">
        <f>AP524</f>
        <v>0</v>
      </c>
      <c r="AQ523" s="51">
        <f>AQ524</f>
        <v>0</v>
      </c>
      <c r="AR523" s="51">
        <f>AR524</f>
        <v>0</v>
      </c>
      <c r="AS523" s="51">
        <f>AS524</f>
        <v>0</v>
      </c>
      <c r="AT523" s="51">
        <f>AT524</f>
        <v>0</v>
      </c>
      <c r="AU523" s="51">
        <f t="shared" si="1166"/>
        <v>0</v>
      </c>
      <c r="AV523" s="51">
        <f t="shared" si="1167"/>
        <v>607729.39899999998</v>
      </c>
      <c r="AW523" s="51">
        <f t="shared" si="1168"/>
        <v>607729.39899999998</v>
      </c>
      <c r="AX523" s="51">
        <f t="shared" si="1169"/>
        <v>2434453.8999999999</v>
      </c>
      <c r="AY523" s="51">
        <f t="shared" si="1170"/>
        <v>0</v>
      </c>
      <c r="AZ523" s="51">
        <f>AZ524</f>
        <v>0</v>
      </c>
      <c r="BA523" s="52"/>
      <c r="BB523" s="25">
        <v>0</v>
      </c>
    </row>
    <row r="524" ht="31.5" hidden="1">
      <c r="B524" s="47" t="s">
        <v>346</v>
      </c>
      <c r="C524" s="47" t="s">
        <v>193</v>
      </c>
      <c r="D524" s="47" t="s">
        <v>378</v>
      </c>
      <c r="E524" s="48" t="str">
        <f t="shared" si="1163"/>
        <v>0702</v>
      </c>
      <c r="F524" s="47" t="s">
        <v>432</v>
      </c>
      <c r="G524" s="47" t="s">
        <v>154</v>
      </c>
      <c r="H524" s="49" t="s">
        <v>155</v>
      </c>
      <c r="I524" s="19">
        <f>44555.3+509061.8</f>
        <v>553617.09999999998</v>
      </c>
      <c r="J524" s="19">
        <f>300000+2134453.9</f>
        <v>2434453.8999999999</v>
      </c>
      <c r="K524" s="19">
        <v>0</v>
      </c>
      <c r="L524" s="19"/>
      <c r="M524" s="19"/>
      <c r="N524" s="19"/>
      <c r="O524" s="19">
        <v>0</v>
      </c>
      <c r="P524" s="19">
        <v>0</v>
      </c>
      <c r="Q524" s="19">
        <v>0</v>
      </c>
      <c r="R524" s="19">
        <v>54112.298999999999</v>
      </c>
      <c r="S524" s="19"/>
      <c r="T524" s="19">
        <f t="shared" si="1208"/>
        <v>607729.39899999998</v>
      </c>
      <c r="U524" s="19">
        <f t="shared" si="1164"/>
        <v>2434453.8999999999</v>
      </c>
      <c r="V524" s="19">
        <f t="shared" si="1165"/>
        <v>0</v>
      </c>
      <c r="W524" s="19"/>
      <c r="X524" s="19"/>
      <c r="Y524" s="19"/>
      <c r="Z524" s="19"/>
      <c r="AA524" s="19"/>
      <c r="AB524" s="19"/>
      <c r="AC524" s="19"/>
      <c r="AD524" s="19"/>
      <c r="AE524" s="19"/>
      <c r="AF524" s="50">
        <v>0</v>
      </c>
      <c r="AG524" s="50"/>
      <c r="AH524" s="50">
        <v>0</v>
      </c>
      <c r="AI524" s="50">
        <v>0</v>
      </c>
      <c r="AJ524" s="50">
        <v>0</v>
      </c>
      <c r="AK524" s="50">
        <v>0</v>
      </c>
      <c r="AL524" s="50">
        <v>0</v>
      </c>
      <c r="AM524" s="50">
        <v>0</v>
      </c>
      <c r="AN524" s="50">
        <v>0</v>
      </c>
      <c r="AO524" s="51">
        <v>0</v>
      </c>
      <c r="AP524" s="51">
        <v>0</v>
      </c>
      <c r="AQ524" s="51">
        <v>0</v>
      </c>
      <c r="AR524" s="51">
        <v>0</v>
      </c>
      <c r="AS524" s="51">
        <v>0</v>
      </c>
      <c r="AT524" s="51">
        <v>0</v>
      </c>
      <c r="AU524" s="51">
        <f t="shared" si="1166"/>
        <v>0</v>
      </c>
      <c r="AV524" s="51">
        <f t="shared" si="1167"/>
        <v>607729.39899999998</v>
      </c>
      <c r="AW524" s="51">
        <f t="shared" si="1168"/>
        <v>607729.39899999998</v>
      </c>
      <c r="AX524" s="51">
        <f t="shared" si="1169"/>
        <v>2434453.8999999999</v>
      </c>
      <c r="AY524" s="51">
        <f t="shared" si="1170"/>
        <v>0</v>
      </c>
      <c r="AZ524" s="51"/>
      <c r="BA524" s="52"/>
      <c r="BB524" s="53">
        <v>0</v>
      </c>
    </row>
    <row r="525" ht="31.5" hidden="1">
      <c r="B525" s="47" t="s">
        <v>346</v>
      </c>
      <c r="C525" s="47" t="s">
        <v>193</v>
      </c>
      <c r="D525" s="47" t="s">
        <v>378</v>
      </c>
      <c r="E525" s="48" t="str">
        <f t="shared" si="1163"/>
        <v>0702</v>
      </c>
      <c r="F525" s="47" t="s">
        <v>433</v>
      </c>
      <c r="G525" s="47"/>
      <c r="H525" s="49" t="s">
        <v>405</v>
      </c>
      <c r="I525" s="19">
        <f>I526</f>
        <v>76050</v>
      </c>
      <c r="J525" s="19">
        <f>J526</f>
        <v>0</v>
      </c>
      <c r="K525" s="19">
        <f>K526</f>
        <v>0</v>
      </c>
      <c r="L525" s="19">
        <f>L526</f>
        <v>0</v>
      </c>
      <c r="M525" s="19">
        <f>M526</f>
        <v>0</v>
      </c>
      <c r="N525" s="19">
        <f>N526</f>
        <v>0</v>
      </c>
      <c r="O525" s="19">
        <f>O526</f>
        <v>0</v>
      </c>
      <c r="P525" s="19">
        <f>P526</f>
        <v>0</v>
      </c>
      <c r="Q525" s="19">
        <f>Q526</f>
        <v>0</v>
      </c>
      <c r="R525" s="19">
        <f>R526</f>
        <v>0</v>
      </c>
      <c r="S525" s="19">
        <f>S526</f>
        <v>0</v>
      </c>
      <c r="T525" s="19">
        <f t="shared" si="1208"/>
        <v>76050</v>
      </c>
      <c r="U525" s="19">
        <f t="shared" si="1164"/>
        <v>0</v>
      </c>
      <c r="V525" s="19">
        <f t="shared" si="1165"/>
        <v>0</v>
      </c>
      <c r="W525" s="19">
        <f>W526</f>
        <v>0</v>
      </c>
      <c r="X525" s="19">
        <f>X526</f>
        <v>0</v>
      </c>
      <c r="Y525" s="19">
        <f>Y526</f>
        <v>0</v>
      </c>
      <c r="Z525" s="19">
        <f>Z526</f>
        <v>0</v>
      </c>
      <c r="AA525" s="19">
        <f>AA526</f>
        <v>0</v>
      </c>
      <c r="AB525" s="19">
        <f>AB526</f>
        <v>0</v>
      </c>
      <c r="AC525" s="19">
        <f>AC526</f>
        <v>0</v>
      </c>
      <c r="AD525" s="19">
        <f>AD526</f>
        <v>0</v>
      </c>
      <c r="AE525" s="19">
        <f>AE526</f>
        <v>0</v>
      </c>
      <c r="AF525" s="50">
        <f>AF526</f>
        <v>0</v>
      </c>
      <c r="AG525" s="50">
        <f>AG526</f>
        <v>0</v>
      </c>
      <c r="AH525" s="50">
        <f>AH526</f>
        <v>0</v>
      </c>
      <c r="AI525" s="50">
        <f>AI526</f>
        <v>0</v>
      </c>
      <c r="AJ525" s="50">
        <f>AJ526</f>
        <v>0</v>
      </c>
      <c r="AK525" s="50">
        <f>AK526</f>
        <v>0</v>
      </c>
      <c r="AL525" s="50">
        <f>AL526</f>
        <v>0</v>
      </c>
      <c r="AM525" s="50">
        <f>AM526</f>
        <v>0</v>
      </c>
      <c r="AN525" s="50">
        <f>AN526</f>
        <v>0</v>
      </c>
      <c r="AO525" s="15">
        <f>AO526</f>
        <v>0</v>
      </c>
      <c r="AP525" s="51">
        <f>AP526</f>
        <v>0</v>
      </c>
      <c r="AQ525" s="51">
        <f>AQ526</f>
        <v>0</v>
      </c>
      <c r="AR525" s="51">
        <f>AR526</f>
        <v>0</v>
      </c>
      <c r="AS525" s="51">
        <f>AS526</f>
        <v>0</v>
      </c>
      <c r="AT525" s="51">
        <f>AT526</f>
        <v>0</v>
      </c>
      <c r="AU525" s="51">
        <f t="shared" si="1166"/>
        <v>0</v>
      </c>
      <c r="AV525" s="51">
        <f t="shared" si="1167"/>
        <v>76050</v>
      </c>
      <c r="AW525" s="51">
        <f t="shared" si="1168"/>
        <v>76050</v>
      </c>
      <c r="AX525" s="51">
        <f t="shared" si="1169"/>
        <v>0</v>
      </c>
      <c r="AY525" s="51">
        <f t="shared" si="1170"/>
        <v>0</v>
      </c>
      <c r="AZ525" s="51">
        <f>AZ526</f>
        <v>0</v>
      </c>
      <c r="BA525" s="52"/>
      <c r="BB525" s="25">
        <v>0</v>
      </c>
    </row>
    <row r="526" ht="31.5" hidden="1">
      <c r="B526" s="47" t="s">
        <v>346</v>
      </c>
      <c r="C526" s="47" t="s">
        <v>193</v>
      </c>
      <c r="D526" s="47" t="s">
        <v>378</v>
      </c>
      <c r="E526" s="48" t="str">
        <f t="shared" si="1163"/>
        <v>0702</v>
      </c>
      <c r="F526" s="47" t="s">
        <v>433</v>
      </c>
      <c r="G526" s="47" t="s">
        <v>154</v>
      </c>
      <c r="H526" s="49" t="s">
        <v>155</v>
      </c>
      <c r="I526" s="19">
        <v>76050</v>
      </c>
      <c r="J526" s="19">
        <v>0</v>
      </c>
      <c r="K526" s="19">
        <v>0</v>
      </c>
      <c r="L526" s="19"/>
      <c r="M526" s="19"/>
      <c r="N526" s="19"/>
      <c r="O526" s="19">
        <v>0</v>
      </c>
      <c r="P526" s="19">
        <v>0</v>
      </c>
      <c r="Q526" s="19">
        <v>0</v>
      </c>
      <c r="R526" s="19">
        <v>0</v>
      </c>
      <c r="S526" s="19"/>
      <c r="T526" s="19">
        <f t="shared" si="1208"/>
        <v>76050</v>
      </c>
      <c r="U526" s="19">
        <f t="shared" si="1164"/>
        <v>0</v>
      </c>
      <c r="V526" s="19">
        <f t="shared" si="1165"/>
        <v>0</v>
      </c>
      <c r="W526" s="19"/>
      <c r="X526" s="19"/>
      <c r="Y526" s="19"/>
      <c r="Z526" s="19"/>
      <c r="AA526" s="19"/>
      <c r="AB526" s="19"/>
      <c r="AC526" s="19"/>
      <c r="AD526" s="19"/>
      <c r="AE526" s="19"/>
      <c r="AF526" s="50">
        <v>0</v>
      </c>
      <c r="AG526" s="50"/>
      <c r="AH526" s="50">
        <v>0</v>
      </c>
      <c r="AI526" s="50">
        <v>0</v>
      </c>
      <c r="AJ526" s="50">
        <v>0</v>
      </c>
      <c r="AK526" s="50">
        <v>0</v>
      </c>
      <c r="AL526" s="50">
        <v>0</v>
      </c>
      <c r="AM526" s="50">
        <v>0</v>
      </c>
      <c r="AN526" s="50">
        <v>0</v>
      </c>
      <c r="AO526" s="51">
        <v>0</v>
      </c>
      <c r="AP526" s="51">
        <v>0</v>
      </c>
      <c r="AQ526" s="51">
        <v>0</v>
      </c>
      <c r="AR526" s="51">
        <v>0</v>
      </c>
      <c r="AS526" s="51">
        <v>0</v>
      </c>
      <c r="AT526" s="51">
        <v>0</v>
      </c>
      <c r="AU526" s="51">
        <f t="shared" si="1166"/>
        <v>0</v>
      </c>
      <c r="AV526" s="51">
        <f t="shared" si="1167"/>
        <v>76050</v>
      </c>
      <c r="AW526" s="51">
        <f t="shared" si="1168"/>
        <v>76050</v>
      </c>
      <c r="AX526" s="51">
        <f t="shared" si="1169"/>
        <v>0</v>
      </c>
      <c r="AY526" s="51">
        <f t="shared" si="1170"/>
        <v>0</v>
      </c>
      <c r="AZ526" s="51"/>
      <c r="BA526" s="52"/>
      <c r="BB526" s="53">
        <v>0</v>
      </c>
    </row>
    <row r="527" ht="47.25">
      <c r="B527" s="47" t="s">
        <v>346</v>
      </c>
      <c r="C527" s="47" t="s">
        <v>193</v>
      </c>
      <c r="D527" s="47" t="s">
        <v>378</v>
      </c>
      <c r="E527" s="48" t="str">
        <f t="shared" si="1163"/>
        <v>0702</v>
      </c>
      <c r="F527" s="47" t="s">
        <v>434</v>
      </c>
      <c r="G527" s="47"/>
      <c r="H527" s="49" t="s">
        <v>377</v>
      </c>
      <c r="I527" s="19">
        <f>I528</f>
        <v>36610</v>
      </c>
      <c r="J527" s="19">
        <f>J528</f>
        <v>110260</v>
      </c>
      <c r="K527" s="19">
        <f>K528</f>
        <v>0</v>
      </c>
      <c r="L527" s="19">
        <f>L528</f>
        <v>0</v>
      </c>
      <c r="M527" s="19">
        <f>M528</f>
        <v>0</v>
      </c>
      <c r="N527" s="19">
        <f>N528</f>
        <v>0</v>
      </c>
      <c r="O527" s="19">
        <f>O528</f>
        <v>0</v>
      </c>
      <c r="P527" s="19">
        <f>P528</f>
        <v>0</v>
      </c>
      <c r="Q527" s="19">
        <f>Q528</f>
        <v>0</v>
      </c>
      <c r="R527" s="19">
        <f>R528</f>
        <v>0</v>
      </c>
      <c r="S527" s="19">
        <f>S528</f>
        <v>0</v>
      </c>
      <c r="T527" s="19">
        <f t="shared" si="1208"/>
        <v>36610</v>
      </c>
      <c r="U527" s="19">
        <f t="shared" si="1164"/>
        <v>110260</v>
      </c>
      <c r="V527" s="19">
        <f t="shared" si="1165"/>
        <v>0</v>
      </c>
      <c r="W527" s="19">
        <f>W528</f>
        <v>0</v>
      </c>
      <c r="X527" s="19">
        <f>X528</f>
        <v>0</v>
      </c>
      <c r="Y527" s="19">
        <f>Y528</f>
        <v>0</v>
      </c>
      <c r="Z527" s="19">
        <f>Z528</f>
        <v>0</v>
      </c>
      <c r="AA527" s="19">
        <f>AA528</f>
        <v>0</v>
      </c>
      <c r="AB527" s="19">
        <f>AB528</f>
        <v>0</v>
      </c>
      <c r="AC527" s="19">
        <f>AC528</f>
        <v>0</v>
      </c>
      <c r="AD527" s="19">
        <f>AD528</f>
        <v>0</v>
      </c>
      <c r="AE527" s="19">
        <f>AE528</f>
        <v>0</v>
      </c>
      <c r="AF527" s="50">
        <f>AF528</f>
        <v>36610</v>
      </c>
      <c r="AG527" s="50">
        <f>AG528</f>
        <v>0</v>
      </c>
      <c r="AH527" s="50">
        <f>AH528</f>
        <v>18305</v>
      </c>
      <c r="AI527" s="50">
        <f>AI528</f>
        <v>0</v>
      </c>
      <c r="AJ527" s="50">
        <f>AJ528</f>
        <v>0</v>
      </c>
      <c r="AK527" s="50">
        <f>AK528</f>
        <v>0</v>
      </c>
      <c r="AL527" s="50">
        <f>AL528</f>
        <v>36610</v>
      </c>
      <c r="AM527" s="50">
        <f>AM528</f>
        <v>18305</v>
      </c>
      <c r="AN527" s="50">
        <f>AN528</f>
        <v>0</v>
      </c>
      <c r="AO527" s="15">
        <f>AO528</f>
        <v>21240</v>
      </c>
      <c r="AP527" s="51">
        <f>AP528</f>
        <v>36610</v>
      </c>
      <c r="AQ527" s="51">
        <f>AQ528</f>
        <v>0</v>
      </c>
      <c r="AR527" s="51">
        <f>AR528</f>
        <v>0</v>
      </c>
      <c r="AS527" s="51">
        <f>AS528</f>
        <v>0</v>
      </c>
      <c r="AT527" s="51">
        <f>AT528</f>
        <v>0</v>
      </c>
      <c r="AU527" s="51">
        <f t="shared" si="1166"/>
        <v>36610</v>
      </c>
      <c r="AV527" s="51">
        <f t="shared" si="1167"/>
        <v>0</v>
      </c>
      <c r="AW527" s="51">
        <f t="shared" si="1168"/>
        <v>36610</v>
      </c>
      <c r="AX527" s="51">
        <f t="shared" si="1169"/>
        <v>110260</v>
      </c>
      <c r="AY527" s="51">
        <f t="shared" si="1170"/>
        <v>0</v>
      </c>
      <c r="AZ527" s="51">
        <f>AZ528</f>
        <v>0</v>
      </c>
      <c r="BA527" s="52">
        <f t="shared" si="1171"/>
        <v>100</v>
      </c>
      <c r="BB527" s="25"/>
    </row>
    <row r="528" ht="31.5">
      <c r="B528" s="47" t="s">
        <v>346</v>
      </c>
      <c r="C528" s="47" t="s">
        <v>193</v>
      </c>
      <c r="D528" s="47" t="s">
        <v>378</v>
      </c>
      <c r="E528" s="48" t="str">
        <f t="shared" si="1163"/>
        <v>0702</v>
      </c>
      <c r="F528" s="47" t="s">
        <v>434</v>
      </c>
      <c r="G528" s="47" t="s">
        <v>154</v>
      </c>
      <c r="H528" s="49" t="s">
        <v>155</v>
      </c>
      <c r="I528" s="19">
        <f>18305+18305</f>
        <v>36610</v>
      </c>
      <c r="J528" s="19">
        <f>55130+55130</f>
        <v>110260</v>
      </c>
      <c r="K528" s="19">
        <v>0</v>
      </c>
      <c r="L528" s="19"/>
      <c r="M528" s="19"/>
      <c r="N528" s="19"/>
      <c r="O528" s="19">
        <v>0</v>
      </c>
      <c r="P528" s="19">
        <v>0</v>
      </c>
      <c r="Q528" s="19">
        <v>0</v>
      </c>
      <c r="R528" s="19">
        <v>0</v>
      </c>
      <c r="S528" s="19"/>
      <c r="T528" s="19">
        <f t="shared" si="1208"/>
        <v>36610</v>
      </c>
      <c r="U528" s="19">
        <f t="shared" si="1164"/>
        <v>110260</v>
      </c>
      <c r="V528" s="19">
        <f t="shared" si="1165"/>
        <v>0</v>
      </c>
      <c r="W528" s="19"/>
      <c r="X528" s="19"/>
      <c r="Y528" s="19"/>
      <c r="Z528" s="19"/>
      <c r="AA528" s="19"/>
      <c r="AB528" s="19"/>
      <c r="AC528" s="19"/>
      <c r="AD528" s="19"/>
      <c r="AE528" s="19"/>
      <c r="AF528" s="50">
        <v>36610</v>
      </c>
      <c r="AG528" s="50"/>
      <c r="AH528" s="50">
        <v>18305</v>
      </c>
      <c r="AI528" s="50"/>
      <c r="AJ528" s="50">
        <v>0</v>
      </c>
      <c r="AK528" s="50">
        <v>0</v>
      </c>
      <c r="AL528" s="50">
        <v>36610</v>
      </c>
      <c r="AM528" s="50">
        <v>18305</v>
      </c>
      <c r="AN528" s="50">
        <v>0</v>
      </c>
      <c r="AO528" s="51">
        <v>21240</v>
      </c>
      <c r="AP528" s="51">
        <v>36610</v>
      </c>
      <c r="AQ528" s="51">
        <v>0</v>
      </c>
      <c r="AR528" s="51">
        <v>0</v>
      </c>
      <c r="AS528" s="51">
        <v>0</v>
      </c>
      <c r="AT528" s="51">
        <v>0</v>
      </c>
      <c r="AU528" s="51">
        <f t="shared" si="1166"/>
        <v>36610</v>
      </c>
      <c r="AV528" s="51">
        <f t="shared" si="1167"/>
        <v>0</v>
      </c>
      <c r="AW528" s="51">
        <f t="shared" si="1168"/>
        <v>36610</v>
      </c>
      <c r="AX528" s="51">
        <f t="shared" si="1169"/>
        <v>110260</v>
      </c>
      <c r="AY528" s="51">
        <f t="shared" si="1170"/>
        <v>0</v>
      </c>
      <c r="AZ528" s="51"/>
      <c r="BA528" s="52">
        <f t="shared" si="1171"/>
        <v>100</v>
      </c>
      <c r="BB528" s="53"/>
    </row>
    <row r="529" s="39" customFormat="1">
      <c r="B529" s="40" t="s">
        <v>346</v>
      </c>
      <c r="C529" s="40" t="s">
        <v>193</v>
      </c>
      <c r="D529" s="40" t="s">
        <v>98</v>
      </c>
      <c r="E529" s="38" t="str">
        <f t="shared" si="1163"/>
        <v>0703</v>
      </c>
      <c r="F529" s="40"/>
      <c r="G529" s="40"/>
      <c r="H529" s="41" t="s">
        <v>246</v>
      </c>
      <c r="I529" s="42">
        <f t="shared" ref="I529:I530" si="1209">I530</f>
        <v>1013522.1</v>
      </c>
      <c r="J529" s="42">
        <f t="shared" ref="J529:J530" si="1210">J530</f>
        <v>1156320.7999999998</v>
      </c>
      <c r="K529" s="42">
        <f t="shared" ref="K529:K530" si="1211">K530</f>
        <v>1006626.7999999999</v>
      </c>
      <c r="L529" s="42">
        <f t="shared" ref="L529:L530" si="1212">L530</f>
        <v>-52616.799999999996</v>
      </c>
      <c r="M529" s="42">
        <f t="shared" ref="M529:M530" si="1213">M530</f>
        <v>-52942.899999999994</v>
      </c>
      <c r="N529" s="42">
        <f t="shared" ref="N529:N530" si="1214">N530</f>
        <v>-52942.899999999994</v>
      </c>
      <c r="O529" s="42">
        <f t="shared" ref="O529:O530" si="1215">O530</f>
        <v>52584.879999999997</v>
      </c>
      <c r="P529" s="42">
        <f t="shared" ref="P529:P530" si="1216">P530</f>
        <v>-71675.931000000011</v>
      </c>
      <c r="Q529" s="42">
        <f t="shared" ref="Q529:Q530" si="1217">Q530</f>
        <v>-11204.682000000001</v>
      </c>
      <c r="R529" s="42">
        <f t="shared" ref="R529:R530" si="1218">R530</f>
        <v>46385.756999999998</v>
      </c>
      <c r="S529" s="42">
        <f t="shared" ref="S529:S530" si="1219">S530</f>
        <v>78898.819999999992</v>
      </c>
      <c r="T529" s="42">
        <f t="shared" si="1208"/>
        <v>1055894.1439999999</v>
      </c>
      <c r="U529" s="42">
        <f t="shared" si="1164"/>
        <v>1103377.8999999999</v>
      </c>
      <c r="V529" s="42">
        <f t="shared" si="1165"/>
        <v>953683.89999999991</v>
      </c>
      <c r="W529" s="42">
        <f t="shared" ref="W529:W530" si="1220">W530</f>
        <v>3892.4680000000003</v>
      </c>
      <c r="X529" s="42">
        <f t="shared" ref="X529:X530" si="1221">X530</f>
        <v>0</v>
      </c>
      <c r="Y529" s="42">
        <f t="shared" ref="Y529:Y530" si="1222">Y530</f>
        <v>75006.351999999999</v>
      </c>
      <c r="Z529" s="42">
        <f t="shared" ref="Z529:Z530" si="1223">Z530</f>
        <v>0</v>
      </c>
      <c r="AA529" s="42">
        <f t="shared" ref="AA529:AA530" si="1224">AA530</f>
        <v>118.2</v>
      </c>
      <c r="AB529" s="42">
        <f t="shared" ref="AB529:AB530" si="1225">AB530</f>
        <v>-77943.970000000001</v>
      </c>
      <c r="AC529" s="42">
        <f t="shared" ref="AC529:AC530" si="1226">AC530</f>
        <v>118.2</v>
      </c>
      <c r="AD529" s="42">
        <f t="shared" ref="AD529:AD530" si="1227">AD530</f>
        <v>0</v>
      </c>
      <c r="AE529" s="42">
        <f t="shared" ref="AE529:AE530" si="1228">AE530</f>
        <v>0</v>
      </c>
      <c r="AF529" s="43">
        <f t="shared" ref="AF529:AF530" si="1229">AF530</f>
        <v>965391.91073</v>
      </c>
      <c r="AG529" s="43">
        <f t="shared" ref="AG529:AG530" si="1230">AG530</f>
        <v>0</v>
      </c>
      <c r="AH529" s="43">
        <f t="shared" ref="AH529:AH530" si="1231">AH530</f>
        <v>0</v>
      </c>
      <c r="AI529" s="43">
        <f t="shared" ref="AI529:AI530" si="1232">AI530</f>
        <v>0</v>
      </c>
      <c r="AJ529" s="43">
        <f t="shared" ref="AJ529:AJ530" si="1233">AJ530</f>
        <v>0</v>
      </c>
      <c r="AK529" s="43">
        <f t="shared" ref="AK529:AK530" si="1234">AK530</f>
        <v>0</v>
      </c>
      <c r="AL529" s="43">
        <f t="shared" ref="AL529:AL530" si="1235">AL530</f>
        <v>956820.67248999991</v>
      </c>
      <c r="AM529" s="43">
        <f t="shared" ref="AM529:AM530" si="1236">AM530</f>
        <v>0</v>
      </c>
      <c r="AN529" s="43">
        <f t="shared" ref="AN529:AN530" si="1237">AN530</f>
        <v>0</v>
      </c>
      <c r="AO529" s="44">
        <f t="shared" ref="AO529:AO530" si="1238">AO530</f>
        <v>592137.97794000013</v>
      </c>
      <c r="AP529" s="45">
        <f t="shared" ref="AP529:AP530" si="1239">AP530</f>
        <v>927133.61334000004</v>
      </c>
      <c r="AQ529" s="45">
        <f t="shared" ref="AQ529:AQ530" si="1240">AQ530</f>
        <v>52584.879999999997</v>
      </c>
      <c r="AR529" s="45">
        <f t="shared" ref="AR529:AR530" si="1241">AR530</f>
        <v>0</v>
      </c>
      <c r="AS529" s="45">
        <f t="shared" ref="AS529:AS530" si="1242">AS530</f>
        <v>0</v>
      </c>
      <c r="AT529" s="45">
        <f t="shared" ref="AT529:AT530" si="1243">AT530</f>
        <v>0</v>
      </c>
      <c r="AU529" s="45">
        <f t="shared" si="1166"/>
        <v>979718.49334000004</v>
      </c>
      <c r="AV529" s="45">
        <f t="shared" si="1167"/>
        <v>76175.65065999981</v>
      </c>
      <c r="AW529" s="45">
        <f t="shared" si="1168"/>
        <v>1134792.9639999999</v>
      </c>
      <c r="AX529" s="45">
        <f t="shared" si="1169"/>
        <v>1025552.1299999999</v>
      </c>
      <c r="AY529" s="45">
        <f t="shared" si="1170"/>
        <v>953802.09999999986</v>
      </c>
      <c r="AZ529" s="45">
        <f t="shared" ref="AZ529:AZ530" si="1244">AZ530</f>
        <v>0</v>
      </c>
      <c r="BA529" s="46">
        <f t="shared" si="1171"/>
        <v>99.112149361856709</v>
      </c>
      <c r="BB529" s="25"/>
    </row>
    <row r="530" ht="31.5">
      <c r="B530" s="47" t="s">
        <v>346</v>
      </c>
      <c r="C530" s="47" t="s">
        <v>193</v>
      </c>
      <c r="D530" s="47" t="s">
        <v>98</v>
      </c>
      <c r="E530" s="48" t="str">
        <f t="shared" si="1163"/>
        <v>0703</v>
      </c>
      <c r="F530" s="47" t="s">
        <v>349</v>
      </c>
      <c r="G530" s="47"/>
      <c r="H530" s="49" t="s">
        <v>350</v>
      </c>
      <c r="I530" s="19">
        <f t="shared" si="1209"/>
        <v>1013522.1</v>
      </c>
      <c r="J530" s="19">
        <f t="shared" si="1210"/>
        <v>1156320.7999999998</v>
      </c>
      <c r="K530" s="19">
        <f t="shared" si="1211"/>
        <v>1006626.7999999999</v>
      </c>
      <c r="L530" s="19">
        <f t="shared" si="1212"/>
        <v>-52616.799999999996</v>
      </c>
      <c r="M530" s="19">
        <f t="shared" si="1213"/>
        <v>-52942.899999999994</v>
      </c>
      <c r="N530" s="19">
        <f t="shared" si="1214"/>
        <v>-52942.899999999994</v>
      </c>
      <c r="O530" s="19">
        <f t="shared" si="1215"/>
        <v>52584.879999999997</v>
      </c>
      <c r="P530" s="19">
        <f t="shared" si="1216"/>
        <v>-71675.931000000011</v>
      </c>
      <c r="Q530" s="19">
        <f t="shared" si="1217"/>
        <v>-11204.682000000001</v>
      </c>
      <c r="R530" s="19">
        <f t="shared" si="1218"/>
        <v>46385.756999999998</v>
      </c>
      <c r="S530" s="19">
        <f t="shared" si="1219"/>
        <v>78898.819999999992</v>
      </c>
      <c r="T530" s="19">
        <f t="shared" si="1208"/>
        <v>1055894.1439999999</v>
      </c>
      <c r="U530" s="19">
        <f t="shared" si="1164"/>
        <v>1103377.8999999999</v>
      </c>
      <c r="V530" s="19">
        <f t="shared" si="1165"/>
        <v>953683.89999999991</v>
      </c>
      <c r="W530" s="19">
        <f t="shared" si="1220"/>
        <v>3892.4680000000003</v>
      </c>
      <c r="X530" s="19">
        <f t="shared" si="1221"/>
        <v>0</v>
      </c>
      <c r="Y530" s="19">
        <f t="shared" si="1222"/>
        <v>75006.351999999999</v>
      </c>
      <c r="Z530" s="19">
        <f t="shared" si="1223"/>
        <v>0</v>
      </c>
      <c r="AA530" s="19">
        <f t="shared" si="1224"/>
        <v>118.2</v>
      </c>
      <c r="AB530" s="19">
        <f t="shared" si="1225"/>
        <v>-77943.970000000001</v>
      </c>
      <c r="AC530" s="19">
        <f t="shared" si="1226"/>
        <v>118.2</v>
      </c>
      <c r="AD530" s="19">
        <f t="shared" si="1227"/>
        <v>0</v>
      </c>
      <c r="AE530" s="19">
        <f t="shared" si="1228"/>
        <v>0</v>
      </c>
      <c r="AF530" s="50">
        <f t="shared" si="1229"/>
        <v>965391.91073</v>
      </c>
      <c r="AG530" s="50">
        <f t="shared" si="1230"/>
        <v>0</v>
      </c>
      <c r="AH530" s="50">
        <f t="shared" si="1231"/>
        <v>0</v>
      </c>
      <c r="AI530" s="50">
        <f t="shared" si="1232"/>
        <v>0</v>
      </c>
      <c r="AJ530" s="50">
        <f t="shared" si="1233"/>
        <v>0</v>
      </c>
      <c r="AK530" s="50">
        <f t="shared" si="1234"/>
        <v>0</v>
      </c>
      <c r="AL530" s="50">
        <f t="shared" si="1235"/>
        <v>956820.67248999991</v>
      </c>
      <c r="AM530" s="50">
        <f t="shared" si="1236"/>
        <v>0</v>
      </c>
      <c r="AN530" s="50">
        <f t="shared" si="1237"/>
        <v>0</v>
      </c>
      <c r="AO530" s="51">
        <f t="shared" si="1238"/>
        <v>592137.97794000013</v>
      </c>
      <c r="AP530" s="51">
        <f t="shared" si="1239"/>
        <v>927133.61334000004</v>
      </c>
      <c r="AQ530" s="51">
        <f t="shared" si="1240"/>
        <v>52584.879999999997</v>
      </c>
      <c r="AR530" s="51">
        <f t="shared" si="1241"/>
        <v>0</v>
      </c>
      <c r="AS530" s="51">
        <f t="shared" si="1242"/>
        <v>0</v>
      </c>
      <c r="AT530" s="51">
        <f t="shared" si="1243"/>
        <v>0</v>
      </c>
      <c r="AU530" s="51">
        <f t="shared" si="1166"/>
        <v>979718.49334000004</v>
      </c>
      <c r="AV530" s="51">
        <f t="shared" si="1167"/>
        <v>76175.65065999981</v>
      </c>
      <c r="AW530" s="51">
        <f t="shared" si="1168"/>
        <v>1134792.9639999999</v>
      </c>
      <c r="AX530" s="51">
        <f t="shared" si="1169"/>
        <v>1025552.1299999999</v>
      </c>
      <c r="AY530" s="51">
        <f t="shared" si="1170"/>
        <v>953802.09999999986</v>
      </c>
      <c r="AZ530" s="51">
        <f t="shared" si="1244"/>
        <v>0</v>
      </c>
      <c r="BA530" s="52">
        <f t="shared" si="1171"/>
        <v>99.112149361856709</v>
      </c>
      <c r="BB530" s="25"/>
    </row>
    <row r="531">
      <c r="B531" s="47" t="s">
        <v>346</v>
      </c>
      <c r="C531" s="47" t="s">
        <v>193</v>
      </c>
      <c r="D531" s="47" t="s">
        <v>98</v>
      </c>
      <c r="E531" s="48" t="str">
        <f t="shared" si="1163"/>
        <v>0703</v>
      </c>
      <c r="F531" s="47" t="s">
        <v>356</v>
      </c>
      <c r="G531" s="47"/>
      <c r="H531" s="49" t="s">
        <v>53</v>
      </c>
      <c r="I531" s="19">
        <f>I532+I543+I546+I550</f>
        <v>1013522.1</v>
      </c>
      <c r="J531" s="19">
        <f>J532+J543+J546+J550</f>
        <v>1156320.7999999998</v>
      </c>
      <c r="K531" s="19">
        <f>K532+K543+K546+K550</f>
        <v>1006626.7999999999</v>
      </c>
      <c r="L531" s="19">
        <f>L532+L543+L546+L550</f>
        <v>-52616.799999999996</v>
      </c>
      <c r="M531" s="19">
        <f>M532+M543+M546+M550</f>
        <v>-52942.899999999994</v>
      </c>
      <c r="N531" s="19">
        <f>N532+N543+N546+N550</f>
        <v>-52942.899999999994</v>
      </c>
      <c r="O531" s="19">
        <f>O532+O543+O546+O550</f>
        <v>52584.879999999997</v>
      </c>
      <c r="P531" s="19">
        <f>P532+P543+P546+P550</f>
        <v>-71675.931000000011</v>
      </c>
      <c r="Q531" s="19">
        <f>Q532+Q543+Q546+Q550</f>
        <v>-11204.682000000001</v>
      </c>
      <c r="R531" s="19">
        <f>R532+R543+R546+R550</f>
        <v>46385.756999999998</v>
      </c>
      <c r="S531" s="19">
        <f>S532+S543+S546+S550</f>
        <v>78898.819999999992</v>
      </c>
      <c r="T531" s="19">
        <f t="shared" si="1208"/>
        <v>1055894.1439999999</v>
      </c>
      <c r="U531" s="19">
        <f t="shared" si="1164"/>
        <v>1103377.8999999999</v>
      </c>
      <c r="V531" s="19">
        <f t="shared" si="1165"/>
        <v>953683.89999999991</v>
      </c>
      <c r="W531" s="19">
        <f>W532+W543+W546+W550</f>
        <v>3892.4680000000003</v>
      </c>
      <c r="X531" s="19">
        <f>X532+X543+X546+X550</f>
        <v>0</v>
      </c>
      <c r="Y531" s="19">
        <f>Y532+Y543+Y546+Y550</f>
        <v>75006.351999999999</v>
      </c>
      <c r="Z531" s="19">
        <f>Z532+Z543+Z546+Z550</f>
        <v>0</v>
      </c>
      <c r="AA531" s="19">
        <f>AA532+AA543+AA546+AA550</f>
        <v>118.2</v>
      </c>
      <c r="AB531" s="19">
        <f>AB532+AB543+AB546+AB550</f>
        <v>-77943.970000000001</v>
      </c>
      <c r="AC531" s="19">
        <f>AC532+AC543+AC546+AC550</f>
        <v>118.2</v>
      </c>
      <c r="AD531" s="19">
        <f>AD532+AD543+AD546+AD550</f>
        <v>0</v>
      </c>
      <c r="AE531" s="19">
        <f>AE532+AE543+AE546+AE550</f>
        <v>0</v>
      </c>
      <c r="AF531" s="50">
        <f>AF532+AF543+AF546+AF550</f>
        <v>965391.91073</v>
      </c>
      <c r="AG531" s="50">
        <f>AG532+AG543+AG546+AG550</f>
        <v>0</v>
      </c>
      <c r="AH531" s="50">
        <f>AH532+AH543+AH546+AH550</f>
        <v>0</v>
      </c>
      <c r="AI531" s="50">
        <f>AI532+AI543+AI546+AI550</f>
        <v>0</v>
      </c>
      <c r="AJ531" s="50">
        <f>AJ532+AJ543+AJ546+AJ550</f>
        <v>0</v>
      </c>
      <c r="AK531" s="50">
        <f>AK532+AK543+AK546+AK550</f>
        <v>0</v>
      </c>
      <c r="AL531" s="50">
        <f>AL532+AL543+AL546+AL550</f>
        <v>956820.67248999991</v>
      </c>
      <c r="AM531" s="50">
        <f>AM532+AM543+AM546+AM550</f>
        <v>0</v>
      </c>
      <c r="AN531" s="50">
        <f>AN532+AN543+AN546+AN550</f>
        <v>0</v>
      </c>
      <c r="AO531" s="15">
        <f>AO532+AO543+AO546+AO550</f>
        <v>592137.97794000013</v>
      </c>
      <c r="AP531" s="51">
        <f>AP532+AP543+AP546+AP550</f>
        <v>927133.61334000004</v>
      </c>
      <c r="AQ531" s="51">
        <f>AQ532+AQ543+AQ546+AQ550</f>
        <v>52584.879999999997</v>
      </c>
      <c r="AR531" s="51">
        <f>AR532+AR543+AR546+AR550</f>
        <v>0</v>
      </c>
      <c r="AS531" s="51">
        <f>AS532+AS543+AS546+AS550</f>
        <v>0</v>
      </c>
      <c r="AT531" s="51">
        <f>AT532+AT543+AT546+AT550</f>
        <v>0</v>
      </c>
      <c r="AU531" s="51">
        <f t="shared" si="1166"/>
        <v>979718.49334000004</v>
      </c>
      <c r="AV531" s="51">
        <f t="shared" si="1167"/>
        <v>76175.65065999981</v>
      </c>
      <c r="AW531" s="51">
        <f t="shared" si="1168"/>
        <v>1134792.9639999999</v>
      </c>
      <c r="AX531" s="51">
        <f t="shared" si="1169"/>
        <v>1025552.1299999999</v>
      </c>
      <c r="AY531" s="51">
        <f t="shared" si="1170"/>
        <v>953802.09999999986</v>
      </c>
      <c r="AZ531" s="51">
        <f>AZ532+AZ543+AZ546+AZ550</f>
        <v>0</v>
      </c>
      <c r="BA531" s="52">
        <f t="shared" si="1171"/>
        <v>99.112149361856709</v>
      </c>
      <c r="BB531" s="25"/>
    </row>
    <row r="532" ht="47.25">
      <c r="B532" s="47" t="s">
        <v>346</v>
      </c>
      <c r="C532" s="47" t="s">
        <v>193</v>
      </c>
      <c r="D532" s="47" t="s">
        <v>98</v>
      </c>
      <c r="E532" s="48" t="str">
        <f t="shared" si="1163"/>
        <v>0703</v>
      </c>
      <c r="F532" s="47" t="s">
        <v>418</v>
      </c>
      <c r="G532" s="47"/>
      <c r="H532" s="49" t="s">
        <v>419</v>
      </c>
      <c r="I532" s="19">
        <f>I533+I538+I540</f>
        <v>978046.40000000002</v>
      </c>
      <c r="J532" s="19">
        <f>J533+J538+J540</f>
        <v>981443.29999999993</v>
      </c>
      <c r="K532" s="19">
        <f>K533+K538+K540</f>
        <v>981443.29999999993</v>
      </c>
      <c r="L532" s="19">
        <f>L533+L538+L540</f>
        <v>-52616.799999999996</v>
      </c>
      <c r="M532" s="19">
        <f>M533+M538+M540</f>
        <v>-52942.899999999994</v>
      </c>
      <c r="N532" s="19">
        <f>N533+N538+N540</f>
        <v>-52942.899999999994</v>
      </c>
      <c r="O532" s="19">
        <f>O533+O538+O540</f>
        <v>24838.849999999999</v>
      </c>
      <c r="P532" s="19">
        <f>P533+P538+P540</f>
        <v>-61995.960000000006</v>
      </c>
      <c r="Q532" s="19">
        <f>Q533+Q538+Q540</f>
        <v>-610.98199999999997</v>
      </c>
      <c r="R532" s="19">
        <f>R533+R538+R540</f>
        <v>0</v>
      </c>
      <c r="S532" s="19">
        <f>S533+S538+S540</f>
        <v>3808.2510000000002</v>
      </c>
      <c r="T532" s="19">
        <f t="shared" si="1208"/>
        <v>891469.75900000008</v>
      </c>
      <c r="U532" s="19">
        <f t="shared" si="1164"/>
        <v>928500.39999999991</v>
      </c>
      <c r="V532" s="19">
        <f t="shared" si="1165"/>
        <v>928500.39999999991</v>
      </c>
      <c r="W532" s="19">
        <f>W533+W538+W540</f>
        <v>3808.2510000000002</v>
      </c>
      <c r="X532" s="19">
        <f>X533+X538+X540</f>
        <v>0</v>
      </c>
      <c r="Y532" s="19">
        <f>Y533+Y538+Y540</f>
        <v>0</v>
      </c>
      <c r="Z532" s="19">
        <f>Z533+Z538+Z540</f>
        <v>0</v>
      </c>
      <c r="AA532" s="19">
        <f>AA533+AA538+AA540</f>
        <v>118.2</v>
      </c>
      <c r="AB532" s="19">
        <f>AB533+AB538+AB540</f>
        <v>0</v>
      </c>
      <c r="AC532" s="19">
        <f>AC533+AC538+AC540</f>
        <v>118.2</v>
      </c>
      <c r="AD532" s="19">
        <f>AD533+AD538+AD540</f>
        <v>0</v>
      </c>
      <c r="AE532" s="19">
        <f>AE533+AE538+AE540</f>
        <v>0</v>
      </c>
      <c r="AF532" s="50">
        <f>AF533+AF538+AF540</f>
        <v>814398.89572999999</v>
      </c>
      <c r="AG532" s="50">
        <f>AG533+AG538+AG540</f>
        <v>0</v>
      </c>
      <c r="AH532" s="50">
        <f>AH533+AH538+AH540</f>
        <v>0</v>
      </c>
      <c r="AI532" s="50">
        <f>AI533+AI538+AI540</f>
        <v>0</v>
      </c>
      <c r="AJ532" s="50">
        <f>AJ533+AJ538+AJ540</f>
        <v>0</v>
      </c>
      <c r="AK532" s="50">
        <f>AK533+AK538+AK540</f>
        <v>0</v>
      </c>
      <c r="AL532" s="50">
        <f>AL533+AL538+AL540</f>
        <v>813166.46954999992</v>
      </c>
      <c r="AM532" s="50">
        <f>AM533+AM538+AM540</f>
        <v>0</v>
      </c>
      <c r="AN532" s="50">
        <f>AN533+AN538+AN540</f>
        <v>0</v>
      </c>
      <c r="AO532" s="51">
        <f>AO533+AO538+AO540</f>
        <v>540231.13081000012</v>
      </c>
      <c r="AP532" s="51">
        <f>AP533+AP538+AP540</f>
        <v>789586.62833999994</v>
      </c>
      <c r="AQ532" s="51">
        <f>AQ533+AQ538+AQ540</f>
        <v>24838.849999999999</v>
      </c>
      <c r="AR532" s="51">
        <f>AR533+AR538+AR540</f>
        <v>0</v>
      </c>
      <c r="AS532" s="51">
        <f>AS533+AS538+AS540</f>
        <v>0</v>
      </c>
      <c r="AT532" s="51">
        <f>AT533+AT538+AT540</f>
        <v>0</v>
      </c>
      <c r="AU532" s="51">
        <f t="shared" si="1166"/>
        <v>814425.47833999991</v>
      </c>
      <c r="AV532" s="51">
        <f t="shared" si="1167"/>
        <v>77044.280660000164</v>
      </c>
      <c r="AW532" s="51">
        <f t="shared" si="1168"/>
        <v>895278.01000000013</v>
      </c>
      <c r="AX532" s="51">
        <f t="shared" si="1169"/>
        <v>928618.59999999986</v>
      </c>
      <c r="AY532" s="51">
        <f t="shared" si="1170"/>
        <v>928618.59999999986</v>
      </c>
      <c r="AZ532" s="51">
        <f>AZ533+AZ538+AZ540</f>
        <v>0</v>
      </c>
      <c r="BA532" s="52">
        <f t="shared" si="1171"/>
        <v>99.848670450505054</v>
      </c>
      <c r="BB532" s="25"/>
    </row>
    <row r="533" ht="47.25">
      <c r="B533" s="47" t="s">
        <v>346</v>
      </c>
      <c r="C533" s="47" t="s">
        <v>193</v>
      </c>
      <c r="D533" s="47" t="s">
        <v>98</v>
      </c>
      <c r="E533" s="48" t="str">
        <f t="shared" si="1163"/>
        <v>0703</v>
      </c>
      <c r="F533" s="47" t="s">
        <v>435</v>
      </c>
      <c r="G533" s="47"/>
      <c r="H533" s="49" t="s">
        <v>75</v>
      </c>
      <c r="I533" s="19">
        <f>I534+I535+I536+I537</f>
        <v>950874.20000000007</v>
      </c>
      <c r="J533" s="19">
        <f>J534+J535+J536+J537</f>
        <v>958570.19999999995</v>
      </c>
      <c r="K533" s="19">
        <f>K534+K535+K536+K537</f>
        <v>958570.19999999995</v>
      </c>
      <c r="L533" s="19">
        <f>L534+L535+L536+L537</f>
        <v>-51792.5</v>
      </c>
      <c r="M533" s="19">
        <f>M534+M535+M536+M537</f>
        <v>-52153.699999999997</v>
      </c>
      <c r="N533" s="19">
        <f>N534+N535+N536+N537</f>
        <v>-52153.699999999997</v>
      </c>
      <c r="O533" s="19">
        <f>O534+O535+O536+O537</f>
        <v>865.5</v>
      </c>
      <c r="P533" s="19">
        <f>P534+P535+P536+P537</f>
        <v>-59982.900000000001</v>
      </c>
      <c r="Q533" s="19">
        <f>Q534+Q535+Q536+Q537</f>
        <v>0</v>
      </c>
      <c r="R533" s="19">
        <f>R534+R535+R536+R537</f>
        <v>0</v>
      </c>
      <c r="S533" s="19">
        <f>S534+S535+S536+S537</f>
        <v>174.59999999999999</v>
      </c>
      <c r="T533" s="19">
        <f t="shared" si="1208"/>
        <v>840138.90000000002</v>
      </c>
      <c r="U533" s="19">
        <f t="shared" si="1164"/>
        <v>906416.5</v>
      </c>
      <c r="V533" s="19">
        <f t="shared" si="1165"/>
        <v>906416.5</v>
      </c>
      <c r="W533" s="19">
        <f>W534+W535+W536+W537</f>
        <v>174.59999999999999</v>
      </c>
      <c r="X533" s="19">
        <f>X534+X535+X536+X537</f>
        <v>0</v>
      </c>
      <c r="Y533" s="19">
        <f>Y534+Y535+Y536+Y537</f>
        <v>0</v>
      </c>
      <c r="Z533" s="19">
        <f>Z534+Z535+Z536+Z537</f>
        <v>0</v>
      </c>
      <c r="AA533" s="19">
        <f>AA534+AA535+AA536+AA537</f>
        <v>118.2</v>
      </c>
      <c r="AB533" s="19">
        <f>AB534+AB535+AB536+AB537</f>
        <v>0</v>
      </c>
      <c r="AC533" s="19">
        <f>AC534+AC535+AC536+AC537</f>
        <v>118.2</v>
      </c>
      <c r="AD533" s="19">
        <f>AD534+AD535+AD536+AD537</f>
        <v>0</v>
      </c>
      <c r="AE533" s="19">
        <f>AE534+AE535+AE536+AE537</f>
        <v>0</v>
      </c>
      <c r="AF533" s="50">
        <f>AF534+AF535+AF536+AF537</f>
        <v>757246.89673000004</v>
      </c>
      <c r="AG533" s="50">
        <f>AG534+AG535+AG536+AG537</f>
        <v>0</v>
      </c>
      <c r="AH533" s="50">
        <f>AH534+AH535+AH536+AH537</f>
        <v>0</v>
      </c>
      <c r="AI533" s="50">
        <f>AI534+AI535+AI536+AI537</f>
        <v>0</v>
      </c>
      <c r="AJ533" s="50">
        <f>AJ534+AJ535+AJ536+AJ537</f>
        <v>0</v>
      </c>
      <c r="AK533" s="50">
        <f>AK534+AK535+AK536+AK537</f>
        <v>0</v>
      </c>
      <c r="AL533" s="50">
        <f>AL534+AL535+AL536+AL537</f>
        <v>756892.40448999999</v>
      </c>
      <c r="AM533" s="50">
        <f>AM534+AM535+AM536+AM537</f>
        <v>0</v>
      </c>
      <c r="AN533" s="50">
        <f>AN534+AN535+AN536+AN537</f>
        <v>0</v>
      </c>
      <c r="AO533" s="15">
        <f>AO534+AO535+AO536+AO537</f>
        <v>521391.25338000001</v>
      </c>
      <c r="AP533" s="51">
        <f>AP534+AP535+AP536+AP537</f>
        <v>762229.11933999998</v>
      </c>
      <c r="AQ533" s="51">
        <f>AQ534+AQ535+AQ536+AQ537</f>
        <v>865.5</v>
      </c>
      <c r="AR533" s="51">
        <f>AR534+AR535+AR536+AR537</f>
        <v>0</v>
      </c>
      <c r="AS533" s="51">
        <f>AS534+AS535+AS536+AS537</f>
        <v>0</v>
      </c>
      <c r="AT533" s="51">
        <f>AT534+AT535+AT536+AT537</f>
        <v>0</v>
      </c>
      <c r="AU533" s="51">
        <f t="shared" si="1166"/>
        <v>763094.61933999998</v>
      </c>
      <c r="AV533" s="51">
        <f t="shared" si="1167"/>
        <v>77044.280660000048</v>
      </c>
      <c r="AW533" s="51">
        <f t="shared" si="1168"/>
        <v>840313.5</v>
      </c>
      <c r="AX533" s="51">
        <f t="shared" si="1169"/>
        <v>906534.69999999995</v>
      </c>
      <c r="AY533" s="51">
        <f t="shared" si="1170"/>
        <v>906534.69999999995</v>
      </c>
      <c r="AZ533" s="51">
        <f>AZ534+AZ535+AZ536+AZ537</f>
        <v>0</v>
      </c>
      <c r="BA533" s="52">
        <f t="shared" si="1171"/>
        <v>99.953186702840142</v>
      </c>
      <c r="BB533" s="25"/>
    </row>
    <row r="534" ht="78.75">
      <c r="B534" s="47" t="s">
        <v>346</v>
      </c>
      <c r="C534" s="47" t="s">
        <v>193</v>
      </c>
      <c r="D534" s="47" t="s">
        <v>98</v>
      </c>
      <c r="E534" s="48" t="str">
        <f t="shared" si="1163"/>
        <v>0703</v>
      </c>
      <c r="F534" s="47" t="s">
        <v>435</v>
      </c>
      <c r="G534" s="47" t="s">
        <v>70</v>
      </c>
      <c r="H534" s="49" t="s">
        <v>71</v>
      </c>
      <c r="I534" s="19">
        <v>15762.900000000001</v>
      </c>
      <c r="J534" s="19">
        <v>15961.6</v>
      </c>
      <c r="K534" s="19">
        <v>15961.6</v>
      </c>
      <c r="L534" s="19"/>
      <c r="M534" s="19"/>
      <c r="N534" s="19"/>
      <c r="O534" s="19">
        <v>865.5</v>
      </c>
      <c r="P534" s="19">
        <v>0</v>
      </c>
      <c r="Q534" s="19">
        <v>0</v>
      </c>
      <c r="R534" s="19">
        <v>0</v>
      </c>
      <c r="S534" s="19">
        <v>174.59999999999999</v>
      </c>
      <c r="T534" s="19">
        <f t="shared" si="1208"/>
        <v>16803</v>
      </c>
      <c r="U534" s="19">
        <f t="shared" si="1164"/>
        <v>15961.6</v>
      </c>
      <c r="V534" s="19">
        <f t="shared" si="1165"/>
        <v>15961.6</v>
      </c>
      <c r="W534" s="19">
        <v>174.59999999999999</v>
      </c>
      <c r="X534" s="19"/>
      <c r="Y534" s="19"/>
      <c r="Z534" s="19"/>
      <c r="AA534" s="19">
        <v>118.2</v>
      </c>
      <c r="AB534" s="19"/>
      <c r="AC534" s="19">
        <v>118.2</v>
      </c>
      <c r="AD534" s="19"/>
      <c r="AE534" s="19"/>
      <c r="AF534" s="50">
        <v>6386.4960300000002</v>
      </c>
      <c r="AG534" s="50"/>
      <c r="AH534" s="50">
        <v>0</v>
      </c>
      <c r="AI534" s="50">
        <v>0</v>
      </c>
      <c r="AJ534" s="50">
        <v>0</v>
      </c>
      <c r="AK534" s="50">
        <v>0</v>
      </c>
      <c r="AL534" s="50">
        <v>6384.9307699999999</v>
      </c>
      <c r="AM534" s="50">
        <v>0</v>
      </c>
      <c r="AN534" s="50">
        <v>0</v>
      </c>
      <c r="AO534" s="51">
        <v>4505.3999999999996</v>
      </c>
      <c r="AP534" s="51">
        <v>6386.4960300000002</v>
      </c>
      <c r="AQ534" s="51">
        <v>865.5</v>
      </c>
      <c r="AR534" s="51">
        <v>0</v>
      </c>
      <c r="AS534" s="51">
        <v>0</v>
      </c>
      <c r="AT534" s="51">
        <v>0</v>
      </c>
      <c r="AU534" s="51">
        <f t="shared" si="1166"/>
        <v>7251.9960300000002</v>
      </c>
      <c r="AV534" s="51">
        <f t="shared" si="1167"/>
        <v>9551.0039699999998</v>
      </c>
      <c r="AW534" s="51">
        <f t="shared" si="1168"/>
        <v>16977.599999999999</v>
      </c>
      <c r="AX534" s="51">
        <f t="shared" si="1169"/>
        <v>16079.800000000001</v>
      </c>
      <c r="AY534" s="51">
        <f t="shared" si="1170"/>
        <v>16079.800000000001</v>
      </c>
      <c r="AZ534" s="51"/>
      <c r="BA534" s="52">
        <f t="shared" si="1171"/>
        <v>99.97549109883343</v>
      </c>
      <c r="BB534" s="53"/>
    </row>
    <row r="535" ht="31.5">
      <c r="B535" s="47" t="s">
        <v>346</v>
      </c>
      <c r="C535" s="47" t="s">
        <v>193</v>
      </c>
      <c r="D535" s="47" t="s">
        <v>98</v>
      </c>
      <c r="E535" s="48" t="str">
        <f t="shared" si="1163"/>
        <v>0703</v>
      </c>
      <c r="F535" s="47" t="s">
        <v>435</v>
      </c>
      <c r="G535" s="47" t="s">
        <v>58</v>
      </c>
      <c r="H535" s="49" t="s">
        <v>59</v>
      </c>
      <c r="I535" s="19">
        <v>1050.0999999999999</v>
      </c>
      <c r="J535" s="19">
        <v>1050.0999999999999</v>
      </c>
      <c r="K535" s="19">
        <v>1050.0999999999999</v>
      </c>
      <c r="L535" s="19"/>
      <c r="M535" s="19"/>
      <c r="N535" s="19"/>
      <c r="O535" s="19">
        <v>0</v>
      </c>
      <c r="P535" s="19">
        <v>0</v>
      </c>
      <c r="Q535" s="19">
        <v>0</v>
      </c>
      <c r="R535" s="19">
        <v>0</v>
      </c>
      <c r="S535" s="19"/>
      <c r="T535" s="19">
        <f t="shared" si="1208"/>
        <v>1050.0999999999999</v>
      </c>
      <c r="U535" s="19">
        <f t="shared" si="1164"/>
        <v>1050.0999999999999</v>
      </c>
      <c r="V535" s="19">
        <f t="shared" si="1165"/>
        <v>1050.0999999999999</v>
      </c>
      <c r="W535" s="19"/>
      <c r="X535" s="19"/>
      <c r="Y535" s="19"/>
      <c r="Z535" s="19"/>
      <c r="AA535" s="19"/>
      <c r="AB535" s="19"/>
      <c r="AC535" s="19"/>
      <c r="AD535" s="19"/>
      <c r="AE535" s="19"/>
      <c r="AF535" s="50">
        <v>10.300689999999999</v>
      </c>
      <c r="AG535" s="50"/>
      <c r="AH535" s="50">
        <v>0</v>
      </c>
      <c r="AI535" s="50">
        <v>0</v>
      </c>
      <c r="AJ535" s="50">
        <v>0</v>
      </c>
      <c r="AK535" s="50">
        <v>0</v>
      </c>
      <c r="AL535" s="50">
        <v>10.300689999999999</v>
      </c>
      <c r="AM535" s="50">
        <v>0</v>
      </c>
      <c r="AN535" s="50">
        <v>0</v>
      </c>
      <c r="AO535" s="15">
        <v>10.300689999999999</v>
      </c>
      <c r="AP535" s="51">
        <v>10.300689999999999</v>
      </c>
      <c r="AQ535" s="51">
        <v>0</v>
      </c>
      <c r="AR535" s="51">
        <v>0</v>
      </c>
      <c r="AS535" s="51">
        <v>0</v>
      </c>
      <c r="AT535" s="51">
        <v>0</v>
      </c>
      <c r="AU535" s="51">
        <f t="shared" si="1166"/>
        <v>10.300689999999999</v>
      </c>
      <c r="AV535" s="51">
        <f t="shared" si="1167"/>
        <v>1039.7993099999999</v>
      </c>
      <c r="AW535" s="51">
        <f t="shared" si="1168"/>
        <v>1050.0999999999999</v>
      </c>
      <c r="AX535" s="51">
        <f t="shared" si="1169"/>
        <v>1050.0999999999999</v>
      </c>
      <c r="AY535" s="51">
        <f t="shared" si="1170"/>
        <v>1050.0999999999999</v>
      </c>
      <c r="AZ535" s="51"/>
      <c r="BA535" s="52">
        <f t="shared" si="1171"/>
        <v>100</v>
      </c>
      <c r="BB535" s="53"/>
    </row>
    <row r="536" ht="31.5">
      <c r="B536" s="47" t="s">
        <v>346</v>
      </c>
      <c r="C536" s="47" t="s">
        <v>193</v>
      </c>
      <c r="D536" s="47" t="s">
        <v>98</v>
      </c>
      <c r="E536" s="48" t="str">
        <f t="shared" si="1163"/>
        <v>0703</v>
      </c>
      <c r="F536" s="47" t="s">
        <v>435</v>
      </c>
      <c r="G536" s="47" t="s">
        <v>154</v>
      </c>
      <c r="H536" s="49" t="s">
        <v>155</v>
      </c>
      <c r="I536" s="19">
        <v>934009.70000000007</v>
      </c>
      <c r="J536" s="19">
        <v>941507</v>
      </c>
      <c r="K536" s="19">
        <v>941507</v>
      </c>
      <c r="L536" s="19">
        <v>-51792.5</v>
      </c>
      <c r="M536" s="19">
        <v>-52153.699999999997</v>
      </c>
      <c r="N536" s="19">
        <v>-52153.699999999997</v>
      </c>
      <c r="O536" s="19">
        <v>0</v>
      </c>
      <c r="P536" s="19">
        <v>-59982.900000000001</v>
      </c>
      <c r="Q536" s="19">
        <v>0</v>
      </c>
      <c r="R536" s="19">
        <v>0</v>
      </c>
      <c r="S536" s="19"/>
      <c r="T536" s="19">
        <f t="shared" si="1208"/>
        <v>822234.30000000005</v>
      </c>
      <c r="U536" s="19">
        <f t="shared" si="1164"/>
        <v>889353.30000000005</v>
      </c>
      <c r="V536" s="19">
        <f t="shared" si="1165"/>
        <v>889353.30000000005</v>
      </c>
      <c r="W536" s="19"/>
      <c r="X536" s="19"/>
      <c r="Y536" s="19"/>
      <c r="Z536" s="19"/>
      <c r="AA536" s="19"/>
      <c r="AB536" s="19"/>
      <c r="AC536" s="19"/>
      <c r="AD536" s="19"/>
      <c r="AE536" s="19"/>
      <c r="AF536" s="50">
        <v>750798.60001000005</v>
      </c>
      <c r="AG536" s="50"/>
      <c r="AH536" s="50">
        <v>0</v>
      </c>
      <c r="AI536" s="50">
        <v>0</v>
      </c>
      <c r="AJ536" s="50">
        <v>0</v>
      </c>
      <c r="AK536" s="50">
        <v>0</v>
      </c>
      <c r="AL536" s="50">
        <v>750445.67302999995</v>
      </c>
      <c r="AM536" s="50">
        <v>0</v>
      </c>
      <c r="AN536" s="50">
        <v>0</v>
      </c>
      <c r="AO536" s="51">
        <v>516839.38868999999</v>
      </c>
      <c r="AP536" s="51">
        <v>755780.82261999999</v>
      </c>
      <c r="AQ536" s="51">
        <v>0</v>
      </c>
      <c r="AR536" s="51">
        <v>0</v>
      </c>
      <c r="AS536" s="51">
        <v>0</v>
      </c>
      <c r="AT536" s="51">
        <v>0</v>
      </c>
      <c r="AU536" s="51">
        <f t="shared" si="1166"/>
        <v>755780.82261999999</v>
      </c>
      <c r="AV536" s="51">
        <f t="shared" si="1167"/>
        <v>66453.477380000055</v>
      </c>
      <c r="AW536" s="51">
        <f t="shared" si="1168"/>
        <v>822234.30000000005</v>
      </c>
      <c r="AX536" s="51">
        <f t="shared" si="1169"/>
        <v>889353.30000000005</v>
      </c>
      <c r="AY536" s="51">
        <f t="shared" si="1170"/>
        <v>889353.30000000005</v>
      </c>
      <c r="AZ536" s="51"/>
      <c r="BA536" s="52">
        <f t="shared" si="1171"/>
        <v>99.952993122257368</v>
      </c>
      <c r="BB536" s="53"/>
    </row>
    <row r="537">
      <c r="B537" s="47" t="s">
        <v>346</v>
      </c>
      <c r="C537" s="47" t="s">
        <v>193</v>
      </c>
      <c r="D537" s="47" t="s">
        <v>98</v>
      </c>
      <c r="E537" s="48" t="str">
        <f t="shared" si="1163"/>
        <v>0703</v>
      </c>
      <c r="F537" s="47" t="s">
        <v>435</v>
      </c>
      <c r="G537" s="47" t="s">
        <v>60</v>
      </c>
      <c r="H537" s="49" t="s">
        <v>61</v>
      </c>
      <c r="I537" s="19">
        <v>51.5</v>
      </c>
      <c r="J537" s="19">
        <v>51.5</v>
      </c>
      <c r="K537" s="19">
        <v>51.5</v>
      </c>
      <c r="L537" s="19"/>
      <c r="M537" s="19"/>
      <c r="N537" s="19"/>
      <c r="O537" s="19">
        <v>0</v>
      </c>
      <c r="P537" s="19">
        <v>0</v>
      </c>
      <c r="Q537" s="19">
        <v>0</v>
      </c>
      <c r="R537" s="19">
        <v>0</v>
      </c>
      <c r="S537" s="19"/>
      <c r="T537" s="19">
        <f t="shared" si="1208"/>
        <v>51.5</v>
      </c>
      <c r="U537" s="19">
        <f t="shared" si="1164"/>
        <v>51.5</v>
      </c>
      <c r="V537" s="19">
        <f t="shared" si="1165"/>
        <v>51.5</v>
      </c>
      <c r="W537" s="19"/>
      <c r="X537" s="19"/>
      <c r="Y537" s="19"/>
      <c r="Z537" s="19"/>
      <c r="AA537" s="19"/>
      <c r="AB537" s="19"/>
      <c r="AC537" s="19"/>
      <c r="AD537" s="19"/>
      <c r="AE537" s="19"/>
      <c r="AF537" s="50">
        <v>51.5</v>
      </c>
      <c r="AG537" s="50"/>
      <c r="AH537" s="50">
        <v>0</v>
      </c>
      <c r="AI537" s="50">
        <v>0</v>
      </c>
      <c r="AJ537" s="50">
        <v>0</v>
      </c>
      <c r="AK537" s="50">
        <v>0</v>
      </c>
      <c r="AL537" s="50">
        <v>51.5</v>
      </c>
      <c r="AM537" s="50">
        <v>0</v>
      </c>
      <c r="AN537" s="50">
        <v>0</v>
      </c>
      <c r="AO537" s="15">
        <v>36.164000000000001</v>
      </c>
      <c r="AP537" s="51">
        <v>51.5</v>
      </c>
      <c r="AQ537" s="51">
        <v>0</v>
      </c>
      <c r="AR537" s="51">
        <v>0</v>
      </c>
      <c r="AS537" s="51">
        <v>0</v>
      </c>
      <c r="AT537" s="51">
        <v>0</v>
      </c>
      <c r="AU537" s="51">
        <f t="shared" si="1166"/>
        <v>51.5</v>
      </c>
      <c r="AV537" s="51">
        <f t="shared" si="1167"/>
        <v>0</v>
      </c>
      <c r="AW537" s="51">
        <f t="shared" si="1168"/>
        <v>51.5</v>
      </c>
      <c r="AX537" s="51">
        <f t="shared" si="1169"/>
        <v>51.5</v>
      </c>
      <c r="AY537" s="51">
        <f t="shared" si="1170"/>
        <v>51.5</v>
      </c>
      <c r="AZ537" s="51"/>
      <c r="BA537" s="52">
        <f t="shared" si="1171"/>
        <v>100</v>
      </c>
      <c r="BB537" s="53"/>
    </row>
    <row r="538">
      <c r="B538" s="47" t="s">
        <v>346</v>
      </c>
      <c r="C538" s="47" t="s">
        <v>193</v>
      </c>
      <c r="D538" s="47" t="s">
        <v>98</v>
      </c>
      <c r="E538" s="48" t="str">
        <f t="shared" si="1163"/>
        <v>0703</v>
      </c>
      <c r="F538" s="47" t="s">
        <v>436</v>
      </c>
      <c r="G538" s="47"/>
      <c r="H538" s="49" t="s">
        <v>259</v>
      </c>
      <c r="I538" s="19">
        <f>I539</f>
        <v>4299.0999999999995</v>
      </c>
      <c r="J538" s="19">
        <f>J539</f>
        <v>0</v>
      </c>
      <c r="K538" s="19">
        <f>K539</f>
        <v>0</v>
      </c>
      <c r="L538" s="19">
        <f>L539</f>
        <v>-35.100000000000001</v>
      </c>
      <c r="M538" s="19">
        <f>M539</f>
        <v>0</v>
      </c>
      <c r="N538" s="19">
        <f>N539</f>
        <v>0</v>
      </c>
      <c r="O538" s="19">
        <f>O539</f>
        <v>23973.349999999999</v>
      </c>
      <c r="P538" s="19">
        <f>P539</f>
        <v>-451.64999999999998</v>
      </c>
      <c r="Q538" s="19">
        <f>Q539</f>
        <v>0</v>
      </c>
      <c r="R538" s="19">
        <f>R539</f>
        <v>0</v>
      </c>
      <c r="S538" s="19">
        <f>S539</f>
        <v>2730.9000000000001</v>
      </c>
      <c r="T538" s="19">
        <f t="shared" si="1208"/>
        <v>30516.599999999999</v>
      </c>
      <c r="U538" s="19">
        <f t="shared" si="1164"/>
        <v>0</v>
      </c>
      <c r="V538" s="19">
        <f t="shared" si="1165"/>
        <v>0</v>
      </c>
      <c r="W538" s="19">
        <f>W539</f>
        <v>2730.9000000000001</v>
      </c>
      <c r="X538" s="19">
        <f>X539</f>
        <v>0</v>
      </c>
      <c r="Y538" s="19">
        <f>Y539</f>
        <v>0</v>
      </c>
      <c r="Z538" s="19">
        <f>Z539</f>
        <v>0</v>
      </c>
      <c r="AA538" s="19">
        <f>AA539</f>
        <v>0</v>
      </c>
      <c r="AB538" s="19">
        <f>AB539</f>
        <v>0</v>
      </c>
      <c r="AC538" s="19">
        <f>AC539</f>
        <v>0</v>
      </c>
      <c r="AD538" s="19">
        <f>AD539</f>
        <v>0</v>
      </c>
      <c r="AE538" s="19"/>
      <c r="AF538" s="50">
        <f>AF539</f>
        <v>36337.739999999998</v>
      </c>
      <c r="AG538" s="50">
        <f>AG539</f>
        <v>0</v>
      </c>
      <c r="AH538" s="50">
        <f>AH539</f>
        <v>0</v>
      </c>
      <c r="AI538" s="50">
        <f>AI539</f>
        <v>0</v>
      </c>
      <c r="AJ538" s="50">
        <f>AJ539</f>
        <v>0</v>
      </c>
      <c r="AK538" s="50">
        <f>AK539</f>
        <v>0</v>
      </c>
      <c r="AL538" s="50">
        <f>AL539</f>
        <v>36337.739999999998</v>
      </c>
      <c r="AM538" s="50">
        <f>AM539</f>
        <v>0</v>
      </c>
      <c r="AN538" s="50">
        <f>AN539</f>
        <v>0</v>
      </c>
      <c r="AO538" s="51">
        <f>AO539</f>
        <v>3929.4238999999998</v>
      </c>
      <c r="AP538" s="51">
        <f>AP539</f>
        <v>6543.25</v>
      </c>
      <c r="AQ538" s="51">
        <f>AQ539</f>
        <v>23973.349999999999</v>
      </c>
      <c r="AR538" s="51">
        <f>AR539</f>
        <v>0</v>
      </c>
      <c r="AS538" s="51">
        <f>AS539</f>
        <v>0</v>
      </c>
      <c r="AT538" s="51">
        <f>AT539</f>
        <v>0</v>
      </c>
      <c r="AU538" s="51">
        <f t="shared" si="1166"/>
        <v>30516.599999999999</v>
      </c>
      <c r="AV538" s="51">
        <f t="shared" si="1167"/>
        <v>0</v>
      </c>
      <c r="AW538" s="51">
        <f t="shared" si="1168"/>
        <v>33247.5</v>
      </c>
      <c r="AX538" s="51">
        <f t="shared" si="1169"/>
        <v>0</v>
      </c>
      <c r="AY538" s="51">
        <f t="shared" si="1170"/>
        <v>0</v>
      </c>
      <c r="AZ538" s="51">
        <f>AZ539</f>
        <v>0</v>
      </c>
      <c r="BA538" s="52">
        <f t="shared" si="1171"/>
        <v>100</v>
      </c>
      <c r="BB538" s="25"/>
    </row>
    <row r="539" ht="31.5">
      <c r="B539" s="47" t="s">
        <v>346</v>
      </c>
      <c r="C539" s="47" t="s">
        <v>193</v>
      </c>
      <c r="D539" s="47" t="s">
        <v>98</v>
      </c>
      <c r="E539" s="48" t="str">
        <f t="shared" si="1163"/>
        <v>0703</v>
      </c>
      <c r="F539" s="47" t="s">
        <v>436</v>
      </c>
      <c r="G539" s="47" t="s">
        <v>154</v>
      </c>
      <c r="H539" s="49" t="s">
        <v>155</v>
      </c>
      <c r="I539" s="19">
        <v>4299.0999999999995</v>
      </c>
      <c r="J539" s="19">
        <v>0</v>
      </c>
      <c r="K539" s="19">
        <v>0</v>
      </c>
      <c r="L539" s="19">
        <v>-35.100000000000001</v>
      </c>
      <c r="M539" s="19"/>
      <c r="N539" s="19"/>
      <c r="O539" s="19">
        <v>23973.349999999999</v>
      </c>
      <c r="P539" s="19">
        <v>-451.64999999999998</v>
      </c>
      <c r="Q539" s="19">
        <v>0</v>
      </c>
      <c r="R539" s="19">
        <v>0</v>
      </c>
      <c r="S539" s="19">
        <v>2730.9000000000001</v>
      </c>
      <c r="T539" s="19">
        <f t="shared" si="1208"/>
        <v>30516.599999999999</v>
      </c>
      <c r="U539" s="19">
        <f t="shared" si="1164"/>
        <v>0</v>
      </c>
      <c r="V539" s="19">
        <f t="shared" si="1165"/>
        <v>0</v>
      </c>
      <c r="W539" s="19">
        <v>2730.9000000000001</v>
      </c>
      <c r="X539" s="19"/>
      <c r="Y539" s="19"/>
      <c r="Z539" s="19"/>
      <c r="AA539" s="19"/>
      <c r="AB539" s="19"/>
      <c r="AC539" s="19"/>
      <c r="AD539" s="19"/>
      <c r="AE539" s="19"/>
      <c r="AF539" s="50">
        <v>36337.739999999998</v>
      </c>
      <c r="AG539" s="50"/>
      <c r="AH539" s="50">
        <v>0</v>
      </c>
      <c r="AI539" s="50">
        <v>0</v>
      </c>
      <c r="AJ539" s="50">
        <v>0</v>
      </c>
      <c r="AK539" s="50">
        <v>0</v>
      </c>
      <c r="AL539" s="50">
        <v>36337.739999999998</v>
      </c>
      <c r="AM539" s="50">
        <v>0</v>
      </c>
      <c r="AN539" s="50">
        <v>0</v>
      </c>
      <c r="AO539" s="15">
        <v>3929.4238999999998</v>
      </c>
      <c r="AP539" s="51">
        <v>6543.25</v>
      </c>
      <c r="AQ539" s="51">
        <v>23973.349999999999</v>
      </c>
      <c r="AR539" s="51">
        <v>0</v>
      </c>
      <c r="AS539" s="51">
        <v>0</v>
      </c>
      <c r="AT539" s="51">
        <v>0</v>
      </c>
      <c r="AU539" s="51">
        <f t="shared" si="1166"/>
        <v>30516.599999999999</v>
      </c>
      <c r="AV539" s="51">
        <f t="shared" si="1167"/>
        <v>0</v>
      </c>
      <c r="AW539" s="51">
        <f t="shared" si="1168"/>
        <v>33247.5</v>
      </c>
      <c r="AX539" s="51">
        <f t="shared" si="1169"/>
        <v>0</v>
      </c>
      <c r="AY539" s="51">
        <f t="shared" si="1170"/>
        <v>0</v>
      </c>
      <c r="AZ539" s="51"/>
      <c r="BA539" s="52">
        <f t="shared" si="1171"/>
        <v>100</v>
      </c>
      <c r="BB539" s="53"/>
    </row>
    <row r="540" ht="63">
      <c r="B540" s="47" t="s">
        <v>346</v>
      </c>
      <c r="C540" s="47" t="s">
        <v>193</v>
      </c>
      <c r="D540" s="47" t="s">
        <v>98</v>
      </c>
      <c r="E540" s="48" t="str">
        <f t="shared" si="1163"/>
        <v>0703</v>
      </c>
      <c r="F540" s="47" t="s">
        <v>437</v>
      </c>
      <c r="G540" s="47"/>
      <c r="H540" s="49" t="s">
        <v>261</v>
      </c>
      <c r="I540" s="19">
        <f>I541+I542</f>
        <v>22873.100000000002</v>
      </c>
      <c r="J540" s="19">
        <f>J541+J542</f>
        <v>22873.100000000002</v>
      </c>
      <c r="K540" s="19">
        <f>K541+K542</f>
        <v>22873.100000000002</v>
      </c>
      <c r="L540" s="19">
        <f>L541+L542</f>
        <v>-789.20000000000005</v>
      </c>
      <c r="M540" s="19">
        <f>M541+M542</f>
        <v>-789.20000000000005</v>
      </c>
      <c r="N540" s="19">
        <f>N541+N542</f>
        <v>-789.20000000000005</v>
      </c>
      <c r="O540" s="19">
        <f>O541+O542</f>
        <v>0</v>
      </c>
      <c r="P540" s="19">
        <f>P541+P542</f>
        <v>-1561.4100000000001</v>
      </c>
      <c r="Q540" s="19">
        <f>Q541+Q542</f>
        <v>-610.98199999999997</v>
      </c>
      <c r="R540" s="19">
        <f>R541+R542</f>
        <v>0</v>
      </c>
      <c r="S540" s="19">
        <f>S541+S542</f>
        <v>902.75099999999998</v>
      </c>
      <c r="T540" s="19">
        <f t="shared" si="1208"/>
        <v>20814.259000000002</v>
      </c>
      <c r="U540" s="19">
        <f t="shared" si="1164"/>
        <v>22083.900000000001</v>
      </c>
      <c r="V540" s="19">
        <f t="shared" si="1165"/>
        <v>22083.900000000001</v>
      </c>
      <c r="W540" s="19">
        <f>W541+W542</f>
        <v>902.75099999999998</v>
      </c>
      <c r="X540" s="19">
        <f>X541+X542</f>
        <v>0</v>
      </c>
      <c r="Y540" s="19">
        <f>Y541+Y542</f>
        <v>0</v>
      </c>
      <c r="Z540" s="19">
        <f>Z541+Z542</f>
        <v>0</v>
      </c>
      <c r="AA540" s="19">
        <f>AA541+AA542</f>
        <v>0</v>
      </c>
      <c r="AB540" s="19">
        <f>AB541+AB542</f>
        <v>0</v>
      </c>
      <c r="AC540" s="19">
        <f>AC541+AC542</f>
        <v>0</v>
      </c>
      <c r="AD540" s="19">
        <f>AD541+AD542</f>
        <v>0</v>
      </c>
      <c r="AE540" s="19">
        <f>AE541+AE542</f>
        <v>0</v>
      </c>
      <c r="AF540" s="50">
        <f>AF541+AF542</f>
        <v>20814.259000000002</v>
      </c>
      <c r="AG540" s="50">
        <f>AG541+AG542</f>
        <v>0</v>
      </c>
      <c r="AH540" s="50">
        <f>AH541+AH542</f>
        <v>0</v>
      </c>
      <c r="AI540" s="50">
        <f>AI541+AI542</f>
        <v>0</v>
      </c>
      <c r="AJ540" s="50">
        <f>AJ541+AJ542</f>
        <v>0</v>
      </c>
      <c r="AK540" s="50">
        <f>AK541+AK542</f>
        <v>0</v>
      </c>
      <c r="AL540" s="50">
        <f>AL541+AL542</f>
        <v>19936.325059999999</v>
      </c>
      <c r="AM540" s="50">
        <f>AM541+AM542</f>
        <v>0</v>
      </c>
      <c r="AN540" s="50">
        <f>AN541+AN542</f>
        <v>0</v>
      </c>
      <c r="AO540" s="51">
        <f>AO541+AO542</f>
        <v>14910.453530000001</v>
      </c>
      <c r="AP540" s="51">
        <f>AP541+AP542</f>
        <v>20814.259000000002</v>
      </c>
      <c r="AQ540" s="51">
        <f>AQ541+AQ542</f>
        <v>0</v>
      </c>
      <c r="AR540" s="51">
        <f>AR541+AR542</f>
        <v>0</v>
      </c>
      <c r="AS540" s="51">
        <f>AS541+AS542</f>
        <v>0</v>
      </c>
      <c r="AT540" s="51">
        <f>AT541+AT542</f>
        <v>0</v>
      </c>
      <c r="AU540" s="51">
        <f t="shared" si="1166"/>
        <v>20814.259000000002</v>
      </c>
      <c r="AV540" s="51">
        <f t="shared" si="1167"/>
        <v>0</v>
      </c>
      <c r="AW540" s="51">
        <f t="shared" si="1168"/>
        <v>21717.010000000002</v>
      </c>
      <c r="AX540" s="51">
        <f t="shared" si="1169"/>
        <v>22083.900000000001</v>
      </c>
      <c r="AY540" s="51">
        <f t="shared" si="1170"/>
        <v>22083.900000000001</v>
      </c>
      <c r="AZ540" s="51">
        <f>AZ541+AZ542</f>
        <v>0</v>
      </c>
      <c r="BA540" s="52">
        <f t="shared" si="1171"/>
        <v>95.782055272781975</v>
      </c>
      <c r="BB540" s="25"/>
    </row>
    <row r="541" ht="78.75">
      <c r="B541" s="47" t="s">
        <v>346</v>
      </c>
      <c r="C541" s="47" t="s">
        <v>193</v>
      </c>
      <c r="D541" s="47" t="s">
        <v>98</v>
      </c>
      <c r="E541" s="48" t="str">
        <f t="shared" si="1163"/>
        <v>0703</v>
      </c>
      <c r="F541" s="47" t="s">
        <v>437</v>
      </c>
      <c r="G541" s="47" t="s">
        <v>70</v>
      </c>
      <c r="H541" s="49" t="s">
        <v>71</v>
      </c>
      <c r="I541" s="19">
        <v>365.19999999999999</v>
      </c>
      <c r="J541" s="19">
        <v>365.19999999999999</v>
      </c>
      <c r="K541" s="19">
        <v>365.19999999999999</v>
      </c>
      <c r="L541" s="19"/>
      <c r="M541" s="19"/>
      <c r="N541" s="19"/>
      <c r="O541" s="19">
        <v>0</v>
      </c>
      <c r="P541" s="19">
        <v>0</v>
      </c>
      <c r="Q541" s="19">
        <v>0</v>
      </c>
      <c r="R541" s="19">
        <v>0</v>
      </c>
      <c r="S541" s="19">
        <v>15</v>
      </c>
      <c r="T541" s="19">
        <f t="shared" si="1208"/>
        <v>380.19999999999999</v>
      </c>
      <c r="U541" s="19">
        <f t="shared" si="1164"/>
        <v>365.19999999999999</v>
      </c>
      <c r="V541" s="19">
        <f t="shared" si="1165"/>
        <v>365.19999999999999</v>
      </c>
      <c r="W541" s="19">
        <v>15</v>
      </c>
      <c r="X541" s="19"/>
      <c r="Y541" s="19"/>
      <c r="Z541" s="19"/>
      <c r="AA541" s="19"/>
      <c r="AB541" s="19"/>
      <c r="AC541" s="19"/>
      <c r="AD541" s="19"/>
      <c r="AE541" s="19"/>
      <c r="AF541" s="50">
        <v>380.19999999999999</v>
      </c>
      <c r="AG541" s="50"/>
      <c r="AH541" s="50">
        <v>0</v>
      </c>
      <c r="AI541" s="50">
        <v>0</v>
      </c>
      <c r="AJ541" s="50">
        <v>0</v>
      </c>
      <c r="AK541" s="50">
        <v>0</v>
      </c>
      <c r="AL541" s="50">
        <v>374.59014000000002</v>
      </c>
      <c r="AM541" s="50">
        <v>0</v>
      </c>
      <c r="AN541" s="50">
        <v>0</v>
      </c>
      <c r="AO541" s="15">
        <v>268.82299999999998</v>
      </c>
      <c r="AP541" s="51">
        <v>380.19999999999999</v>
      </c>
      <c r="AQ541" s="51">
        <v>0</v>
      </c>
      <c r="AR541" s="51">
        <v>0</v>
      </c>
      <c r="AS541" s="51">
        <v>0</v>
      </c>
      <c r="AT541" s="51">
        <v>0</v>
      </c>
      <c r="AU541" s="51">
        <f t="shared" si="1166"/>
        <v>380.19999999999999</v>
      </c>
      <c r="AV541" s="51">
        <f t="shared" si="1167"/>
        <v>0</v>
      </c>
      <c r="AW541" s="51">
        <f t="shared" si="1168"/>
        <v>395.19999999999999</v>
      </c>
      <c r="AX541" s="51">
        <f t="shared" si="1169"/>
        <v>365.19999999999999</v>
      </c>
      <c r="AY541" s="51">
        <f t="shared" si="1170"/>
        <v>365.19999999999999</v>
      </c>
      <c r="AZ541" s="51"/>
      <c r="BA541" s="52">
        <f t="shared" si="1171"/>
        <v>98.524497632824833</v>
      </c>
      <c r="BB541" s="53"/>
    </row>
    <row r="542" ht="31.5">
      <c r="B542" s="47" t="s">
        <v>346</v>
      </c>
      <c r="C542" s="47" t="s">
        <v>193</v>
      </c>
      <c r="D542" s="47" t="s">
        <v>98</v>
      </c>
      <c r="E542" s="48" t="str">
        <f t="shared" si="1163"/>
        <v>0703</v>
      </c>
      <c r="F542" s="47" t="s">
        <v>437</v>
      </c>
      <c r="G542" s="47" t="s">
        <v>154</v>
      </c>
      <c r="H542" s="49" t="s">
        <v>155</v>
      </c>
      <c r="I542" s="19">
        <v>22507.900000000001</v>
      </c>
      <c r="J542" s="19">
        <v>22507.900000000001</v>
      </c>
      <c r="K542" s="19">
        <v>22507.900000000001</v>
      </c>
      <c r="L542" s="19">
        <v>-789.20000000000005</v>
      </c>
      <c r="M542" s="19">
        <v>-789.20000000000005</v>
      </c>
      <c r="N542" s="19">
        <v>-789.20000000000005</v>
      </c>
      <c r="O542" s="19">
        <v>0</v>
      </c>
      <c r="P542" s="19">
        <v>-1561.4100000000001</v>
      </c>
      <c r="Q542" s="19">
        <v>-610.98199999999997</v>
      </c>
      <c r="R542" s="19">
        <v>0</v>
      </c>
      <c r="S542" s="19">
        <v>887.75099999999998</v>
      </c>
      <c r="T542" s="19">
        <f t="shared" si="1208"/>
        <v>20434.059000000001</v>
      </c>
      <c r="U542" s="19">
        <f t="shared" si="1164"/>
        <v>21718.700000000001</v>
      </c>
      <c r="V542" s="19">
        <f t="shared" si="1165"/>
        <v>21718.700000000001</v>
      </c>
      <c r="W542" s="19">
        <v>887.75099999999998</v>
      </c>
      <c r="X542" s="19"/>
      <c r="Y542" s="19"/>
      <c r="Z542" s="19"/>
      <c r="AA542" s="19"/>
      <c r="AB542" s="19"/>
      <c r="AC542" s="19"/>
      <c r="AD542" s="19"/>
      <c r="AE542" s="19"/>
      <c r="AF542" s="50">
        <v>20434.059000000001</v>
      </c>
      <c r="AG542" s="50"/>
      <c r="AH542" s="50">
        <v>0</v>
      </c>
      <c r="AI542" s="50">
        <v>0</v>
      </c>
      <c r="AJ542" s="50">
        <v>0</v>
      </c>
      <c r="AK542" s="50">
        <v>0</v>
      </c>
      <c r="AL542" s="50">
        <v>19561.734919999999</v>
      </c>
      <c r="AM542" s="50">
        <v>0</v>
      </c>
      <c r="AN542" s="50">
        <v>0</v>
      </c>
      <c r="AO542" s="51">
        <v>14641.63053</v>
      </c>
      <c r="AP542" s="51">
        <v>20434.059000000001</v>
      </c>
      <c r="AQ542" s="51">
        <v>0</v>
      </c>
      <c r="AR542" s="51">
        <v>0</v>
      </c>
      <c r="AS542" s="51">
        <v>0</v>
      </c>
      <c r="AT542" s="51">
        <v>0</v>
      </c>
      <c r="AU542" s="51">
        <f t="shared" si="1166"/>
        <v>20434.059000000001</v>
      </c>
      <c r="AV542" s="51">
        <f t="shared" si="1167"/>
        <v>0</v>
      </c>
      <c r="AW542" s="51">
        <f t="shared" si="1168"/>
        <v>21321.810000000001</v>
      </c>
      <c r="AX542" s="51">
        <f t="shared" si="1169"/>
        <v>21718.700000000001</v>
      </c>
      <c r="AY542" s="51">
        <f t="shared" si="1170"/>
        <v>21718.700000000001</v>
      </c>
      <c r="AZ542" s="51"/>
      <c r="BA542" s="52">
        <f t="shared" si="1171"/>
        <v>95.731028867049844</v>
      </c>
      <c r="BB542" s="53"/>
    </row>
    <row r="543" ht="47.25">
      <c r="B543" s="47" t="s">
        <v>346</v>
      </c>
      <c r="C543" s="47" t="s">
        <v>193</v>
      </c>
      <c r="D543" s="47" t="s">
        <v>98</v>
      </c>
      <c r="E543" s="48" t="str">
        <f t="shared" si="1163"/>
        <v>0703</v>
      </c>
      <c r="F543" s="47" t="s">
        <v>422</v>
      </c>
      <c r="G543" s="47"/>
      <c r="H543" s="49" t="s">
        <v>423</v>
      </c>
      <c r="I543" s="19">
        <f t="shared" ref="I543:I547" si="1245">I544</f>
        <v>3223.6999999999998</v>
      </c>
      <c r="J543" s="19">
        <f t="shared" ref="J543:J547" si="1246">J544</f>
        <v>3316.8000000000002</v>
      </c>
      <c r="K543" s="19">
        <f t="shared" ref="K543:K547" si="1247">K544</f>
        <v>3316.8000000000002</v>
      </c>
      <c r="L543" s="19">
        <f t="shared" ref="L543:L547" si="1248">L544</f>
        <v>0</v>
      </c>
      <c r="M543" s="19">
        <f t="shared" ref="M543:M547" si="1249">M544</f>
        <v>0</v>
      </c>
      <c r="N543" s="19">
        <f t="shared" ref="N543:N547" si="1250">N544</f>
        <v>0</v>
      </c>
      <c r="O543" s="19">
        <f t="shared" ref="O543:O546" si="1251">O544</f>
        <v>0</v>
      </c>
      <c r="P543" s="19">
        <f t="shared" ref="P543:P546" si="1252">P544</f>
        <v>0</v>
      </c>
      <c r="Q543" s="19">
        <f t="shared" ref="Q543:Q547" si="1253">Q544</f>
        <v>0</v>
      </c>
      <c r="R543" s="19">
        <f t="shared" ref="R543:R547" si="1254">R544</f>
        <v>0</v>
      </c>
      <c r="S543" s="19">
        <f t="shared" ref="S543:S547" si="1255">S544</f>
        <v>84.216999999999999</v>
      </c>
      <c r="T543" s="19">
        <f t="shared" si="1208"/>
        <v>3307.9169999999999</v>
      </c>
      <c r="U543" s="19">
        <f t="shared" si="1164"/>
        <v>3316.8000000000002</v>
      </c>
      <c r="V543" s="19">
        <f t="shared" si="1165"/>
        <v>3316.8000000000002</v>
      </c>
      <c r="W543" s="19">
        <f t="shared" ref="W543:W547" si="1256">W544</f>
        <v>84.216999999999999</v>
      </c>
      <c r="X543" s="19">
        <f t="shared" ref="X543:X547" si="1257">X544</f>
        <v>0</v>
      </c>
      <c r="Y543" s="19">
        <f t="shared" ref="Y543:Y547" si="1258">Y544</f>
        <v>0</v>
      </c>
      <c r="Z543" s="19">
        <f t="shared" ref="Z543:Z547" si="1259">Z544</f>
        <v>0</v>
      </c>
      <c r="AA543" s="19">
        <f t="shared" ref="AA543:AA547" si="1260">AA544</f>
        <v>0</v>
      </c>
      <c r="AB543" s="19">
        <f t="shared" ref="AB543:AB547" si="1261">AB544</f>
        <v>0</v>
      </c>
      <c r="AC543" s="19">
        <f t="shared" ref="AC543:AC547" si="1262">AC544</f>
        <v>0</v>
      </c>
      <c r="AD543" s="19">
        <f t="shared" ref="AD543:AD547" si="1263">AD544</f>
        <v>0</v>
      </c>
      <c r="AE543" s="19"/>
      <c r="AF543" s="50">
        <f t="shared" ref="AF543:AF546" si="1264">AF544</f>
        <v>3307.9169999999999</v>
      </c>
      <c r="AG543" s="50">
        <f t="shared" ref="AG543:AG546" si="1265">AG544</f>
        <v>0</v>
      </c>
      <c r="AH543" s="50">
        <f t="shared" ref="AH543:AH546" si="1266">AH544</f>
        <v>0</v>
      </c>
      <c r="AI543" s="50">
        <f t="shared" ref="AI543:AI546" si="1267">AI544</f>
        <v>0</v>
      </c>
      <c r="AJ543" s="50">
        <f t="shared" ref="AJ543:AJ546" si="1268">AJ544</f>
        <v>0</v>
      </c>
      <c r="AK543" s="50">
        <f t="shared" ref="AK543:AK546" si="1269">AK544</f>
        <v>0</v>
      </c>
      <c r="AL543" s="50">
        <f t="shared" ref="AL543:AL546" si="1270">AL544</f>
        <v>3307.9169999999999</v>
      </c>
      <c r="AM543" s="50">
        <f t="shared" ref="AM543:AM546" si="1271">AM544</f>
        <v>0</v>
      </c>
      <c r="AN543" s="50">
        <f t="shared" ref="AN543:AN546" si="1272">AN544</f>
        <v>0</v>
      </c>
      <c r="AO543" s="15">
        <f t="shared" ref="AO543:AO546" si="1273">AO544</f>
        <v>2346.8000000000002</v>
      </c>
      <c r="AP543" s="51">
        <f t="shared" ref="AP543:AP546" si="1274">AP544</f>
        <v>3307.9169999999999</v>
      </c>
      <c r="AQ543" s="51">
        <f t="shared" ref="AQ543:AQ546" si="1275">AQ544</f>
        <v>0</v>
      </c>
      <c r="AR543" s="51">
        <f t="shared" ref="AR543:AR546" si="1276">AR544</f>
        <v>0</v>
      </c>
      <c r="AS543" s="51">
        <f t="shared" ref="AS543:AS546" si="1277">AS544</f>
        <v>0</v>
      </c>
      <c r="AT543" s="51">
        <f t="shared" ref="AT543:AT546" si="1278">AT544</f>
        <v>0</v>
      </c>
      <c r="AU543" s="51">
        <f t="shared" si="1166"/>
        <v>3307.9169999999999</v>
      </c>
      <c r="AV543" s="51">
        <f t="shared" si="1167"/>
        <v>0</v>
      </c>
      <c r="AW543" s="51">
        <f t="shared" si="1168"/>
        <v>3392.134</v>
      </c>
      <c r="AX543" s="51">
        <f t="shared" si="1169"/>
        <v>3316.8000000000002</v>
      </c>
      <c r="AY543" s="51">
        <f t="shared" si="1170"/>
        <v>3316.8000000000002</v>
      </c>
      <c r="AZ543" s="51">
        <f t="shared" ref="AZ543:AZ547" si="1279">AZ544</f>
        <v>0</v>
      </c>
      <c r="BA543" s="52">
        <f t="shared" si="1171"/>
        <v>100</v>
      </c>
      <c r="BB543" s="25"/>
    </row>
    <row r="544" ht="31.5">
      <c r="B544" s="47" t="s">
        <v>346</v>
      </c>
      <c r="C544" s="47" t="s">
        <v>193</v>
      </c>
      <c r="D544" s="47" t="s">
        <v>98</v>
      </c>
      <c r="E544" s="48" t="str">
        <f t="shared" si="1163"/>
        <v>0703</v>
      </c>
      <c r="F544" s="47" t="s">
        <v>424</v>
      </c>
      <c r="G544" s="47"/>
      <c r="H544" s="49" t="s">
        <v>425</v>
      </c>
      <c r="I544" s="19">
        <f t="shared" si="1245"/>
        <v>3223.6999999999998</v>
      </c>
      <c r="J544" s="19">
        <f t="shared" si="1246"/>
        <v>3316.8000000000002</v>
      </c>
      <c r="K544" s="19">
        <f t="shared" si="1247"/>
        <v>3316.8000000000002</v>
      </c>
      <c r="L544" s="19">
        <f t="shared" si="1248"/>
        <v>0</v>
      </c>
      <c r="M544" s="19">
        <f t="shared" si="1249"/>
        <v>0</v>
      </c>
      <c r="N544" s="19">
        <f t="shared" si="1250"/>
        <v>0</v>
      </c>
      <c r="O544" s="19">
        <f t="shared" si="1251"/>
        <v>0</v>
      </c>
      <c r="P544" s="19">
        <f t="shared" si="1252"/>
        <v>0</v>
      </c>
      <c r="Q544" s="19">
        <f t="shared" si="1253"/>
        <v>0</v>
      </c>
      <c r="R544" s="19">
        <f t="shared" si="1254"/>
        <v>0</v>
      </c>
      <c r="S544" s="19">
        <f t="shared" si="1255"/>
        <v>84.216999999999999</v>
      </c>
      <c r="T544" s="19">
        <f t="shared" si="1208"/>
        <v>3307.9169999999999</v>
      </c>
      <c r="U544" s="19">
        <f t="shared" si="1164"/>
        <v>3316.8000000000002</v>
      </c>
      <c r="V544" s="19">
        <f t="shared" si="1165"/>
        <v>3316.8000000000002</v>
      </c>
      <c r="W544" s="19">
        <f t="shared" si="1256"/>
        <v>84.216999999999999</v>
      </c>
      <c r="X544" s="19">
        <f t="shared" si="1257"/>
        <v>0</v>
      </c>
      <c r="Y544" s="19">
        <f t="shared" si="1258"/>
        <v>0</v>
      </c>
      <c r="Z544" s="19">
        <f t="shared" si="1259"/>
        <v>0</v>
      </c>
      <c r="AA544" s="19">
        <f t="shared" si="1260"/>
        <v>0</v>
      </c>
      <c r="AB544" s="19">
        <f t="shared" si="1261"/>
        <v>0</v>
      </c>
      <c r="AC544" s="19">
        <f t="shared" si="1262"/>
        <v>0</v>
      </c>
      <c r="AD544" s="19">
        <f t="shared" si="1263"/>
        <v>0</v>
      </c>
      <c r="AE544" s="19"/>
      <c r="AF544" s="50">
        <f t="shared" si="1264"/>
        <v>3307.9169999999999</v>
      </c>
      <c r="AG544" s="50">
        <f t="shared" si="1265"/>
        <v>0</v>
      </c>
      <c r="AH544" s="50">
        <f t="shared" si="1266"/>
        <v>0</v>
      </c>
      <c r="AI544" s="50">
        <f t="shared" si="1267"/>
        <v>0</v>
      </c>
      <c r="AJ544" s="50">
        <f t="shared" si="1268"/>
        <v>0</v>
      </c>
      <c r="AK544" s="50">
        <f t="shared" si="1269"/>
        <v>0</v>
      </c>
      <c r="AL544" s="50">
        <f t="shared" si="1270"/>
        <v>3307.9169999999999</v>
      </c>
      <c r="AM544" s="50">
        <f t="shared" si="1271"/>
        <v>0</v>
      </c>
      <c r="AN544" s="50">
        <f t="shared" si="1272"/>
        <v>0</v>
      </c>
      <c r="AO544" s="51">
        <f t="shared" si="1273"/>
        <v>2346.8000000000002</v>
      </c>
      <c r="AP544" s="51">
        <f t="shared" si="1274"/>
        <v>3307.9169999999999</v>
      </c>
      <c r="AQ544" s="51">
        <f t="shared" si="1275"/>
        <v>0</v>
      </c>
      <c r="AR544" s="51">
        <f t="shared" si="1276"/>
        <v>0</v>
      </c>
      <c r="AS544" s="51">
        <f t="shared" si="1277"/>
        <v>0</v>
      </c>
      <c r="AT544" s="51">
        <f t="shared" si="1278"/>
        <v>0</v>
      </c>
      <c r="AU544" s="51">
        <f t="shared" si="1166"/>
        <v>3307.9169999999999</v>
      </c>
      <c r="AV544" s="51">
        <f t="shared" si="1167"/>
        <v>0</v>
      </c>
      <c r="AW544" s="51">
        <f t="shared" si="1168"/>
        <v>3392.134</v>
      </c>
      <c r="AX544" s="51">
        <f t="shared" si="1169"/>
        <v>3316.8000000000002</v>
      </c>
      <c r="AY544" s="51">
        <f t="shared" si="1170"/>
        <v>3316.8000000000002</v>
      </c>
      <c r="AZ544" s="51">
        <f t="shared" si="1279"/>
        <v>0</v>
      </c>
      <c r="BA544" s="52">
        <f t="shared" si="1171"/>
        <v>100</v>
      </c>
      <c r="BB544" s="25"/>
    </row>
    <row r="545" ht="31.5">
      <c r="B545" s="47" t="s">
        <v>346</v>
      </c>
      <c r="C545" s="47" t="s">
        <v>193</v>
      </c>
      <c r="D545" s="47" t="s">
        <v>98</v>
      </c>
      <c r="E545" s="48" t="str">
        <f t="shared" si="1163"/>
        <v>0703</v>
      </c>
      <c r="F545" s="47" t="s">
        <v>424</v>
      </c>
      <c r="G545" s="47" t="s">
        <v>154</v>
      </c>
      <c r="H545" s="49" t="s">
        <v>155</v>
      </c>
      <c r="I545" s="19">
        <v>3223.6999999999998</v>
      </c>
      <c r="J545" s="19">
        <v>3316.8000000000002</v>
      </c>
      <c r="K545" s="19">
        <v>3316.8000000000002</v>
      </c>
      <c r="L545" s="19"/>
      <c r="M545" s="19"/>
      <c r="N545" s="19"/>
      <c r="O545" s="19">
        <v>0</v>
      </c>
      <c r="P545" s="19">
        <v>0</v>
      </c>
      <c r="Q545" s="19">
        <v>0</v>
      </c>
      <c r="R545" s="19">
        <v>0</v>
      </c>
      <c r="S545" s="19">
        <v>84.216999999999999</v>
      </c>
      <c r="T545" s="19">
        <f t="shared" si="1208"/>
        <v>3307.9169999999999</v>
      </c>
      <c r="U545" s="19">
        <f t="shared" si="1164"/>
        <v>3316.8000000000002</v>
      </c>
      <c r="V545" s="19">
        <f t="shared" si="1165"/>
        <v>3316.8000000000002</v>
      </c>
      <c r="W545" s="19">
        <v>84.216999999999999</v>
      </c>
      <c r="X545" s="19"/>
      <c r="Y545" s="19"/>
      <c r="Z545" s="19"/>
      <c r="AA545" s="19"/>
      <c r="AB545" s="19"/>
      <c r="AC545" s="19"/>
      <c r="AD545" s="19"/>
      <c r="AE545" s="19"/>
      <c r="AF545" s="50">
        <v>3307.9169999999999</v>
      </c>
      <c r="AG545" s="50"/>
      <c r="AH545" s="50">
        <v>0</v>
      </c>
      <c r="AI545" s="50">
        <v>0</v>
      </c>
      <c r="AJ545" s="50">
        <v>0</v>
      </c>
      <c r="AK545" s="50">
        <v>0</v>
      </c>
      <c r="AL545" s="50">
        <v>3307.9169999999999</v>
      </c>
      <c r="AM545" s="50">
        <v>0</v>
      </c>
      <c r="AN545" s="50">
        <v>0</v>
      </c>
      <c r="AO545" s="15">
        <v>2346.8000000000002</v>
      </c>
      <c r="AP545" s="51">
        <v>3307.9169999999999</v>
      </c>
      <c r="AQ545" s="51">
        <v>0</v>
      </c>
      <c r="AR545" s="51">
        <v>0</v>
      </c>
      <c r="AS545" s="51">
        <v>0</v>
      </c>
      <c r="AT545" s="51">
        <v>0</v>
      </c>
      <c r="AU545" s="51">
        <f t="shared" si="1166"/>
        <v>3307.9169999999999</v>
      </c>
      <c r="AV545" s="51">
        <f t="shared" si="1167"/>
        <v>0</v>
      </c>
      <c r="AW545" s="51">
        <f t="shared" si="1168"/>
        <v>3392.134</v>
      </c>
      <c r="AX545" s="51">
        <f t="shared" si="1169"/>
        <v>3316.8000000000002</v>
      </c>
      <c r="AY545" s="51">
        <f t="shared" si="1170"/>
        <v>3316.8000000000002</v>
      </c>
      <c r="AZ545" s="51"/>
      <c r="BA545" s="52">
        <f t="shared" si="1171"/>
        <v>100</v>
      </c>
      <c r="BB545" s="53"/>
    </row>
    <row r="546" ht="47.25">
      <c r="B546" s="47" t="s">
        <v>346</v>
      </c>
      <c r="C546" s="47" t="s">
        <v>193</v>
      </c>
      <c r="D546" s="47" t="s">
        <v>98</v>
      </c>
      <c r="E546" s="48" t="str">
        <f t="shared" si="1163"/>
        <v>0703</v>
      </c>
      <c r="F546" s="47" t="s">
        <v>364</v>
      </c>
      <c r="G546" s="47"/>
      <c r="H546" s="49" t="s">
        <v>365</v>
      </c>
      <c r="I546" s="19">
        <f t="shared" si="1245"/>
        <v>20387.299999999999</v>
      </c>
      <c r="J546" s="19">
        <f t="shared" si="1246"/>
        <v>20595.700000000001</v>
      </c>
      <c r="K546" s="19">
        <f t="shared" si="1247"/>
        <v>20595.700000000001</v>
      </c>
      <c r="L546" s="19">
        <f t="shared" si="1248"/>
        <v>0</v>
      </c>
      <c r="M546" s="19">
        <f t="shared" si="1249"/>
        <v>0</v>
      </c>
      <c r="N546" s="19">
        <f t="shared" si="1250"/>
        <v>0</v>
      </c>
      <c r="O546" s="19">
        <f t="shared" si="1251"/>
        <v>0</v>
      </c>
      <c r="P546" s="19">
        <f t="shared" si="1252"/>
        <v>0</v>
      </c>
      <c r="Q546" s="19">
        <f t="shared" si="1253"/>
        <v>0</v>
      </c>
      <c r="R546" s="19">
        <f t="shared" si="1254"/>
        <v>0</v>
      </c>
      <c r="S546" s="19">
        <f t="shared" si="1255"/>
        <v>0</v>
      </c>
      <c r="T546" s="19">
        <f t="shared" si="1208"/>
        <v>20387.299999999999</v>
      </c>
      <c r="U546" s="19">
        <f t="shared" si="1164"/>
        <v>20595.700000000001</v>
      </c>
      <c r="V546" s="19">
        <f t="shared" si="1165"/>
        <v>20595.700000000001</v>
      </c>
      <c r="W546" s="19">
        <f t="shared" si="1256"/>
        <v>0</v>
      </c>
      <c r="X546" s="19">
        <f t="shared" si="1257"/>
        <v>0</v>
      </c>
      <c r="Y546" s="19">
        <f t="shared" si="1258"/>
        <v>0</v>
      </c>
      <c r="Z546" s="19">
        <f t="shared" si="1259"/>
        <v>0</v>
      </c>
      <c r="AA546" s="19">
        <f t="shared" si="1260"/>
        <v>0</v>
      </c>
      <c r="AB546" s="19">
        <f t="shared" si="1261"/>
        <v>0</v>
      </c>
      <c r="AC546" s="19">
        <f t="shared" si="1262"/>
        <v>0</v>
      </c>
      <c r="AD546" s="19">
        <f t="shared" si="1263"/>
        <v>0</v>
      </c>
      <c r="AE546" s="19">
        <f t="shared" ref="AE546:AE547" si="1280">AE547</f>
        <v>0</v>
      </c>
      <c r="AF546" s="50">
        <f t="shared" si="1264"/>
        <v>20387.300000000003</v>
      </c>
      <c r="AG546" s="50">
        <f t="shared" si="1265"/>
        <v>0</v>
      </c>
      <c r="AH546" s="50">
        <f t="shared" si="1266"/>
        <v>0</v>
      </c>
      <c r="AI546" s="50">
        <f t="shared" si="1267"/>
        <v>0</v>
      </c>
      <c r="AJ546" s="50">
        <f t="shared" si="1268"/>
        <v>0</v>
      </c>
      <c r="AK546" s="50">
        <f t="shared" si="1269"/>
        <v>0</v>
      </c>
      <c r="AL546" s="50">
        <f t="shared" si="1270"/>
        <v>19550.97064</v>
      </c>
      <c r="AM546" s="50">
        <f t="shared" si="1271"/>
        <v>0</v>
      </c>
      <c r="AN546" s="50">
        <f t="shared" si="1272"/>
        <v>0</v>
      </c>
      <c r="AO546" s="51">
        <f t="shared" si="1273"/>
        <v>0</v>
      </c>
      <c r="AP546" s="51">
        <f t="shared" si="1274"/>
        <v>20387.299999999999</v>
      </c>
      <c r="AQ546" s="51">
        <f t="shared" si="1275"/>
        <v>0</v>
      </c>
      <c r="AR546" s="51">
        <f t="shared" si="1276"/>
        <v>0</v>
      </c>
      <c r="AS546" s="51">
        <f t="shared" si="1277"/>
        <v>0</v>
      </c>
      <c r="AT546" s="51">
        <f t="shared" si="1278"/>
        <v>0</v>
      </c>
      <c r="AU546" s="51">
        <f t="shared" si="1166"/>
        <v>20387.299999999999</v>
      </c>
      <c r="AV546" s="51">
        <f t="shared" si="1167"/>
        <v>0</v>
      </c>
      <c r="AW546" s="51">
        <f t="shared" si="1168"/>
        <v>20387.299999999999</v>
      </c>
      <c r="AX546" s="51">
        <f t="shared" si="1169"/>
        <v>20595.700000000001</v>
      </c>
      <c r="AY546" s="51">
        <f t="shared" si="1170"/>
        <v>20595.700000000001</v>
      </c>
      <c r="AZ546" s="51">
        <f t="shared" si="1279"/>
        <v>0</v>
      </c>
      <c r="BA546" s="52">
        <f t="shared" si="1171"/>
        <v>95.897792449220816</v>
      </c>
      <c r="BB546" s="25"/>
    </row>
    <row r="547" ht="31.5">
      <c r="B547" s="47" t="s">
        <v>346</v>
      </c>
      <c r="C547" s="47" t="s">
        <v>193</v>
      </c>
      <c r="D547" s="47" t="s">
        <v>98</v>
      </c>
      <c r="E547" s="48" t="str">
        <f t="shared" si="1163"/>
        <v>0703</v>
      </c>
      <c r="F547" s="47" t="s">
        <v>438</v>
      </c>
      <c r="G547" s="47"/>
      <c r="H547" s="49" t="s">
        <v>439</v>
      </c>
      <c r="I547" s="19">
        <f t="shared" si="1245"/>
        <v>20387.299999999999</v>
      </c>
      <c r="J547" s="19">
        <f t="shared" si="1246"/>
        <v>20595.700000000001</v>
      </c>
      <c r="K547" s="19">
        <f t="shared" si="1247"/>
        <v>20595.700000000001</v>
      </c>
      <c r="L547" s="19">
        <f t="shared" si="1248"/>
        <v>0</v>
      </c>
      <c r="M547" s="19">
        <f t="shared" si="1249"/>
        <v>0</v>
      </c>
      <c r="N547" s="19">
        <f t="shared" si="1250"/>
        <v>0</v>
      </c>
      <c r="O547" s="19">
        <f>O548+O549</f>
        <v>0</v>
      </c>
      <c r="P547" s="19">
        <f>P548+P549</f>
        <v>0</v>
      </c>
      <c r="Q547" s="19">
        <f t="shared" si="1253"/>
        <v>0</v>
      </c>
      <c r="R547" s="19">
        <f t="shared" si="1254"/>
        <v>0</v>
      </c>
      <c r="S547" s="19">
        <f t="shared" si="1255"/>
        <v>0</v>
      </c>
      <c r="T547" s="19">
        <f t="shared" si="1208"/>
        <v>20387.299999999999</v>
      </c>
      <c r="U547" s="19">
        <f t="shared" si="1164"/>
        <v>20595.700000000001</v>
      </c>
      <c r="V547" s="19">
        <f t="shared" si="1165"/>
        <v>20595.700000000001</v>
      </c>
      <c r="W547" s="19">
        <f t="shared" si="1256"/>
        <v>0</v>
      </c>
      <c r="X547" s="19">
        <f t="shared" si="1257"/>
        <v>0</v>
      </c>
      <c r="Y547" s="19">
        <f t="shared" si="1258"/>
        <v>0</v>
      </c>
      <c r="Z547" s="19">
        <f t="shared" si="1259"/>
        <v>0</v>
      </c>
      <c r="AA547" s="19">
        <f t="shared" si="1260"/>
        <v>0</v>
      </c>
      <c r="AB547" s="19">
        <f t="shared" si="1261"/>
        <v>0</v>
      </c>
      <c r="AC547" s="19">
        <f t="shared" si="1262"/>
        <v>0</v>
      </c>
      <c r="AD547" s="19">
        <f t="shared" si="1263"/>
        <v>0</v>
      </c>
      <c r="AE547" s="19">
        <f t="shared" si="1280"/>
        <v>0</v>
      </c>
      <c r="AF547" s="50">
        <f>AF548+AF549</f>
        <v>20387.300000000003</v>
      </c>
      <c r="AG547" s="50">
        <f>AG548+AG549</f>
        <v>0</v>
      </c>
      <c r="AH547" s="50">
        <f>AH548+AH549</f>
        <v>0</v>
      </c>
      <c r="AI547" s="50">
        <f>AI548+AI549</f>
        <v>0</v>
      </c>
      <c r="AJ547" s="50">
        <f>AJ548+AJ549</f>
        <v>0</v>
      </c>
      <c r="AK547" s="50">
        <f>AK548+AK549</f>
        <v>0</v>
      </c>
      <c r="AL547" s="50">
        <f>AL548+AL549</f>
        <v>19550.97064</v>
      </c>
      <c r="AM547" s="50">
        <f>AM548+AM549</f>
        <v>0</v>
      </c>
      <c r="AN547" s="50">
        <f>AN548+AN549</f>
        <v>0</v>
      </c>
      <c r="AO547" s="15">
        <f>AO548+AO549</f>
        <v>0</v>
      </c>
      <c r="AP547" s="51">
        <f>AP548+AP549</f>
        <v>20387.299999999999</v>
      </c>
      <c r="AQ547" s="51">
        <f>AQ548+AQ549</f>
        <v>0</v>
      </c>
      <c r="AR547" s="51">
        <f>AR548+AR549</f>
        <v>0</v>
      </c>
      <c r="AS547" s="51">
        <f>AS548+AS549</f>
        <v>0</v>
      </c>
      <c r="AT547" s="51">
        <f>AT548+AT549</f>
        <v>0</v>
      </c>
      <c r="AU547" s="51">
        <f t="shared" si="1166"/>
        <v>20387.299999999999</v>
      </c>
      <c r="AV547" s="51">
        <f t="shared" si="1167"/>
        <v>0</v>
      </c>
      <c r="AW547" s="51">
        <f t="shared" si="1168"/>
        <v>20387.299999999999</v>
      </c>
      <c r="AX547" s="51">
        <f t="shared" si="1169"/>
        <v>20595.700000000001</v>
      </c>
      <c r="AY547" s="51">
        <f t="shared" si="1170"/>
        <v>20595.700000000001</v>
      </c>
      <c r="AZ547" s="51">
        <f t="shared" si="1279"/>
        <v>0</v>
      </c>
      <c r="BA547" s="52">
        <f t="shared" si="1171"/>
        <v>95.897792449220816</v>
      </c>
      <c r="BB547" s="25"/>
    </row>
    <row r="548" ht="31.5">
      <c r="B548" s="47" t="s">
        <v>346</v>
      </c>
      <c r="C548" s="47" t="s">
        <v>193</v>
      </c>
      <c r="D548" s="47" t="s">
        <v>98</v>
      </c>
      <c r="E548" s="48" t="str">
        <f t="shared" ref="E548:E611" si="1281">CONCATENATE(C548,D548)</f>
        <v>0703</v>
      </c>
      <c r="F548" s="47" t="s">
        <v>438</v>
      </c>
      <c r="G548" s="47" t="s">
        <v>154</v>
      </c>
      <c r="H548" s="49" t="s">
        <v>155</v>
      </c>
      <c r="I548" s="19">
        <v>20387.299999999999</v>
      </c>
      <c r="J548" s="19">
        <v>20595.700000000001</v>
      </c>
      <c r="K548" s="19">
        <v>20595.700000000001</v>
      </c>
      <c r="L548" s="19"/>
      <c r="M548" s="19"/>
      <c r="N548" s="19"/>
      <c r="O548" s="19">
        <v>0</v>
      </c>
      <c r="P548" s="19">
        <v>0</v>
      </c>
      <c r="Q548" s="19">
        <v>0</v>
      </c>
      <c r="R548" s="19">
        <v>0</v>
      </c>
      <c r="S548" s="19"/>
      <c r="T548" s="19">
        <f t="shared" si="1208"/>
        <v>20387.299999999999</v>
      </c>
      <c r="U548" s="19">
        <f t="shared" ref="U548:U611" si="1282">J548+M548</f>
        <v>20595.700000000001</v>
      </c>
      <c r="V548" s="19">
        <f t="shared" ref="V548:V611" si="1283">K548+N548</f>
        <v>20595.700000000001</v>
      </c>
      <c r="W548" s="19"/>
      <c r="X548" s="19"/>
      <c r="Y548" s="19"/>
      <c r="Z548" s="19"/>
      <c r="AA548" s="19"/>
      <c r="AB548" s="19"/>
      <c r="AC548" s="19"/>
      <c r="AD548" s="19"/>
      <c r="AE548" s="19"/>
      <c r="AF548" s="50">
        <v>17312.777600000001</v>
      </c>
      <c r="AG548" s="50"/>
      <c r="AH548" s="50">
        <v>0</v>
      </c>
      <c r="AI548" s="50">
        <v>0</v>
      </c>
      <c r="AJ548" s="50">
        <v>0</v>
      </c>
      <c r="AK548" s="50">
        <v>0</v>
      </c>
      <c r="AL548" s="50">
        <v>17039.322639999999</v>
      </c>
      <c r="AM548" s="50">
        <v>0</v>
      </c>
      <c r="AN548" s="50">
        <v>0</v>
      </c>
      <c r="AO548" s="51">
        <v>0</v>
      </c>
      <c r="AP548" s="51">
        <v>17217.299999999999</v>
      </c>
      <c r="AQ548" s="51">
        <v>0</v>
      </c>
      <c r="AR548" s="51">
        <v>0</v>
      </c>
      <c r="AS548" s="51">
        <v>0</v>
      </c>
      <c r="AT548" s="51">
        <v>0</v>
      </c>
      <c r="AU548" s="51">
        <f t="shared" ref="AU548:AU611" si="1284">AP548+AS548+AT548+AR548+AQ548</f>
        <v>17217.299999999999</v>
      </c>
      <c r="AV548" s="51">
        <f t="shared" ref="AV548:AV611" si="1285">T548-AU548</f>
        <v>3170</v>
      </c>
      <c r="AW548" s="51">
        <f t="shared" ref="AW548:AW611" si="1286">T548+W548+X548+Y548+Z548</f>
        <v>20387.299999999999</v>
      </c>
      <c r="AX548" s="51">
        <f t="shared" ref="AX548:AX611" si="1287">U548+AA548+AB548</f>
        <v>20595.700000000001</v>
      </c>
      <c r="AY548" s="51">
        <f t="shared" ref="AY548:AY611" si="1288">V548+AC548+AE548+AD548</f>
        <v>20595.700000000001</v>
      </c>
      <c r="AZ548" s="51"/>
      <c r="BA548" s="52">
        <f t="shared" ref="BA548:BA611" si="1289">AL548/AF548*100</f>
        <v>98.420502092050185</v>
      </c>
      <c r="BB548" s="53"/>
    </row>
    <row r="549">
      <c r="B549" s="47" t="s">
        <v>346</v>
      </c>
      <c r="C549" s="47" t="s">
        <v>193</v>
      </c>
      <c r="D549" s="47" t="s">
        <v>98</v>
      </c>
      <c r="E549" s="48" t="str">
        <f t="shared" si="1281"/>
        <v>0703</v>
      </c>
      <c r="F549" s="47" t="s">
        <v>438</v>
      </c>
      <c r="G549" s="47" t="s">
        <v>60</v>
      </c>
      <c r="H549" s="49" t="s">
        <v>61</v>
      </c>
      <c r="I549" s="19"/>
      <c r="J549" s="19"/>
      <c r="K549" s="19"/>
      <c r="L549" s="19"/>
      <c r="M549" s="19"/>
      <c r="N549" s="19"/>
      <c r="O549" s="19">
        <v>0</v>
      </c>
      <c r="P549" s="19">
        <v>0</v>
      </c>
      <c r="Q549" s="19"/>
      <c r="R549" s="19"/>
      <c r="S549" s="19"/>
      <c r="T549" s="19">
        <f t="shared" si="1208"/>
        <v>0</v>
      </c>
      <c r="U549" s="19">
        <v>0</v>
      </c>
      <c r="V549" s="19">
        <v>0</v>
      </c>
      <c r="W549" s="19">
        <v>0</v>
      </c>
      <c r="X549" s="19">
        <v>0</v>
      </c>
      <c r="Y549" s="19">
        <v>0</v>
      </c>
      <c r="Z549" s="19">
        <v>0</v>
      </c>
      <c r="AA549" s="19">
        <v>0</v>
      </c>
      <c r="AB549" s="19">
        <v>0</v>
      </c>
      <c r="AC549" s="19">
        <v>0</v>
      </c>
      <c r="AD549" s="19">
        <v>0</v>
      </c>
      <c r="AE549" s="19">
        <v>0</v>
      </c>
      <c r="AF549" s="50">
        <v>3074.5223999999998</v>
      </c>
      <c r="AG549" s="50"/>
      <c r="AH549" s="50">
        <v>0</v>
      </c>
      <c r="AI549" s="50">
        <v>0</v>
      </c>
      <c r="AJ549" s="50">
        <v>0</v>
      </c>
      <c r="AK549" s="50">
        <v>0</v>
      </c>
      <c r="AL549" s="50">
        <v>2511.6480000000001</v>
      </c>
      <c r="AM549" s="50">
        <v>0</v>
      </c>
      <c r="AN549" s="50">
        <v>0</v>
      </c>
      <c r="AO549" s="15">
        <v>0</v>
      </c>
      <c r="AP549" s="51">
        <v>3170</v>
      </c>
      <c r="AQ549" s="51">
        <v>0</v>
      </c>
      <c r="AR549" s="51">
        <v>0</v>
      </c>
      <c r="AS549" s="51">
        <v>0</v>
      </c>
      <c r="AT549" s="51">
        <v>0</v>
      </c>
      <c r="AU549" s="51">
        <f t="shared" si="1284"/>
        <v>3170</v>
      </c>
      <c r="AV549" s="51">
        <f t="shared" si="1285"/>
        <v>-3170</v>
      </c>
      <c r="AW549" s="51"/>
      <c r="AX549" s="51"/>
      <c r="AY549" s="51"/>
      <c r="AZ549" s="51"/>
      <c r="BA549" s="52">
        <f t="shared" si="1289"/>
        <v>81.692297964718037</v>
      </c>
      <c r="BB549" s="53"/>
    </row>
    <row r="550" ht="63">
      <c r="B550" s="47" t="s">
        <v>346</v>
      </c>
      <c r="C550" s="47" t="s">
        <v>193</v>
      </c>
      <c r="D550" s="47" t="s">
        <v>98</v>
      </c>
      <c r="E550" s="48" t="str">
        <f t="shared" si="1281"/>
        <v>0703</v>
      </c>
      <c r="F550" s="47" t="s">
        <v>369</v>
      </c>
      <c r="G550" s="47"/>
      <c r="H550" s="49" t="s">
        <v>370</v>
      </c>
      <c r="I550" s="19">
        <f>I551+I554</f>
        <v>11864.700000000001</v>
      </c>
      <c r="J550" s="19">
        <f>J551+J554</f>
        <v>150965</v>
      </c>
      <c r="K550" s="19">
        <f>K551+K554</f>
        <v>1271</v>
      </c>
      <c r="L550" s="19">
        <f>L551+L554</f>
        <v>0</v>
      </c>
      <c r="M550" s="19">
        <f>M551+M554</f>
        <v>0</v>
      </c>
      <c r="N550" s="19">
        <f>N551+N554</f>
        <v>0</v>
      </c>
      <c r="O550" s="19">
        <f>O551+O554</f>
        <v>27746.029999999999</v>
      </c>
      <c r="P550" s="19">
        <f>P551+P554</f>
        <v>-9679.9709999999995</v>
      </c>
      <c r="Q550" s="19">
        <f>Q551+Q554</f>
        <v>-10593.700000000001</v>
      </c>
      <c r="R550" s="19">
        <f>R551+R554</f>
        <v>46385.756999999998</v>
      </c>
      <c r="S550" s="19">
        <f>S551+S554</f>
        <v>75006.351999999999</v>
      </c>
      <c r="T550" s="19">
        <f t="shared" si="1208"/>
        <v>140729.16800000001</v>
      </c>
      <c r="U550" s="19">
        <f t="shared" si="1282"/>
        <v>150965</v>
      </c>
      <c r="V550" s="19">
        <f t="shared" si="1283"/>
        <v>1271</v>
      </c>
      <c r="W550" s="19">
        <f>W551+W554</f>
        <v>0</v>
      </c>
      <c r="X550" s="19">
        <f>X551+X554</f>
        <v>0</v>
      </c>
      <c r="Y550" s="19">
        <f>Y551+Y554</f>
        <v>75006.351999999999</v>
      </c>
      <c r="Z550" s="19">
        <f>Z551+Z554</f>
        <v>0</v>
      </c>
      <c r="AA550" s="19">
        <f>AA551+AA554</f>
        <v>0</v>
      </c>
      <c r="AB550" s="19">
        <f>AB551+AB554</f>
        <v>-77943.970000000001</v>
      </c>
      <c r="AC550" s="19">
        <f>AC551+AC554</f>
        <v>0</v>
      </c>
      <c r="AD550" s="19">
        <f>AD551+AD554</f>
        <v>0</v>
      </c>
      <c r="AE550" s="19">
        <f>AE551+AE554</f>
        <v>0</v>
      </c>
      <c r="AF550" s="50">
        <f>AF551+AF554</f>
        <v>127297.798</v>
      </c>
      <c r="AG550" s="50">
        <f>AG551+AG554</f>
        <v>0</v>
      </c>
      <c r="AH550" s="50">
        <f>AH551+AH554</f>
        <v>0</v>
      </c>
      <c r="AI550" s="50">
        <f>AI551+AI554</f>
        <v>0</v>
      </c>
      <c r="AJ550" s="50">
        <f>AJ551+AJ554</f>
        <v>0</v>
      </c>
      <c r="AK550" s="50">
        <f>AK551+AK554</f>
        <v>0</v>
      </c>
      <c r="AL550" s="50">
        <f>AL551+AL554</f>
        <v>120795.3153</v>
      </c>
      <c r="AM550" s="50">
        <f>AM551+AM554</f>
        <v>0</v>
      </c>
      <c r="AN550" s="50">
        <f>AN551+AN554</f>
        <v>0</v>
      </c>
      <c r="AO550" s="51">
        <f>AO551+AO554</f>
        <v>49560.047129999999</v>
      </c>
      <c r="AP550" s="51">
        <f>AP551+AP554</f>
        <v>113851.768</v>
      </c>
      <c r="AQ550" s="51">
        <f>AQ551+AQ554</f>
        <v>27746.029999999999</v>
      </c>
      <c r="AR550" s="51">
        <f>AR551+AR554</f>
        <v>0</v>
      </c>
      <c r="AS550" s="51">
        <f>AS551+AS554</f>
        <v>0</v>
      </c>
      <c r="AT550" s="51">
        <f>AT551+AT554</f>
        <v>0</v>
      </c>
      <c r="AU550" s="51">
        <f t="shared" si="1284"/>
        <v>141597.79800000001</v>
      </c>
      <c r="AV550" s="51">
        <f t="shared" si="1285"/>
        <v>-868.63000000000466</v>
      </c>
      <c r="AW550" s="51">
        <f t="shared" si="1286"/>
        <v>215735.52000000002</v>
      </c>
      <c r="AX550" s="51">
        <f t="shared" si="1287"/>
        <v>73021.029999999999</v>
      </c>
      <c r="AY550" s="51">
        <f t="shared" si="1288"/>
        <v>1271</v>
      </c>
      <c r="AZ550" s="51">
        <f>AZ551+AZ554</f>
        <v>0</v>
      </c>
      <c r="BA550" s="52">
        <f t="shared" si="1289"/>
        <v>94.891912662935468</v>
      </c>
      <c r="BB550" s="25"/>
    </row>
    <row r="551" ht="31.5">
      <c r="B551" s="47" t="s">
        <v>346</v>
      </c>
      <c r="C551" s="47" t="s">
        <v>193</v>
      </c>
      <c r="D551" s="47" t="s">
        <v>98</v>
      </c>
      <c r="E551" s="48" t="str">
        <f t="shared" si="1281"/>
        <v>0703</v>
      </c>
      <c r="F551" s="47" t="s">
        <v>373</v>
      </c>
      <c r="G551" s="47"/>
      <c r="H551" s="49" t="s">
        <v>250</v>
      </c>
      <c r="I551" s="19">
        <f>I552+I553</f>
        <v>1271</v>
      </c>
      <c r="J551" s="19">
        <f>J552+J553</f>
        <v>1271</v>
      </c>
      <c r="K551" s="19">
        <f>K552+K553</f>
        <v>1271</v>
      </c>
      <c r="L551" s="19">
        <f>L552+L553</f>
        <v>0</v>
      </c>
      <c r="M551" s="19">
        <f>M552+M553</f>
        <v>0</v>
      </c>
      <c r="N551" s="19">
        <f>N552+N553</f>
        <v>0</v>
      </c>
      <c r="O551" s="19">
        <f>O552+O553</f>
        <v>0</v>
      </c>
      <c r="P551" s="19">
        <f>P552+P553</f>
        <v>0</v>
      </c>
      <c r="Q551" s="19">
        <f>Q552+Q553</f>
        <v>0</v>
      </c>
      <c r="R551" s="19">
        <f>R552+R553</f>
        <v>0</v>
      </c>
      <c r="S551" s="19">
        <f>S552+S553</f>
        <v>0</v>
      </c>
      <c r="T551" s="19">
        <f t="shared" si="1208"/>
        <v>1271</v>
      </c>
      <c r="U551" s="19">
        <f t="shared" si="1282"/>
        <v>1271</v>
      </c>
      <c r="V551" s="19">
        <f t="shared" si="1283"/>
        <v>1271</v>
      </c>
      <c r="W551" s="19">
        <f>W552+W553</f>
        <v>0</v>
      </c>
      <c r="X551" s="19">
        <f>X552+X553</f>
        <v>0</v>
      </c>
      <c r="Y551" s="19">
        <f>Y552+Y553</f>
        <v>0</v>
      </c>
      <c r="Z551" s="19">
        <f>Z552+Z553</f>
        <v>0</v>
      </c>
      <c r="AA551" s="19">
        <f>AA552+AA553</f>
        <v>0</v>
      </c>
      <c r="AB551" s="19">
        <f>AB552+AB553</f>
        <v>0</v>
      </c>
      <c r="AC551" s="19">
        <f>AC552+AC553</f>
        <v>0</v>
      </c>
      <c r="AD551" s="19">
        <f>AD552+AD553</f>
        <v>0</v>
      </c>
      <c r="AE551" s="19">
        <f>AE552+AE553</f>
        <v>0</v>
      </c>
      <c r="AF551" s="50">
        <f>AF552+AF553</f>
        <v>1271</v>
      </c>
      <c r="AG551" s="50">
        <f>AG552+AG553</f>
        <v>0</v>
      </c>
      <c r="AH551" s="50">
        <f>AH552+AH553</f>
        <v>0</v>
      </c>
      <c r="AI551" s="50">
        <f>AI552+AI553</f>
        <v>0</v>
      </c>
      <c r="AJ551" s="50">
        <f>AJ552+AJ553</f>
        <v>0</v>
      </c>
      <c r="AK551" s="50">
        <f>AK552+AK553</f>
        <v>0</v>
      </c>
      <c r="AL551" s="50">
        <f>AL552+AL553</f>
        <v>1206.74002</v>
      </c>
      <c r="AM551" s="50">
        <f>AM552+AM553</f>
        <v>0</v>
      </c>
      <c r="AN551" s="50">
        <f>AN552+AN553</f>
        <v>0</v>
      </c>
      <c r="AO551" s="15">
        <f>AO552+AO553</f>
        <v>1093.2809499999998</v>
      </c>
      <c r="AP551" s="51">
        <f>AP552+AP553</f>
        <v>1271</v>
      </c>
      <c r="AQ551" s="51">
        <f>AQ552+AQ553</f>
        <v>0</v>
      </c>
      <c r="AR551" s="51">
        <f>AR552+AR553</f>
        <v>0</v>
      </c>
      <c r="AS551" s="51">
        <f>AS552+AS553</f>
        <v>0</v>
      </c>
      <c r="AT551" s="51">
        <f>AT552+AT553</f>
        <v>0</v>
      </c>
      <c r="AU551" s="51">
        <f t="shared" si="1284"/>
        <v>1271</v>
      </c>
      <c r="AV551" s="51">
        <f t="shared" si="1285"/>
        <v>0</v>
      </c>
      <c r="AW551" s="51">
        <f t="shared" si="1286"/>
        <v>1271</v>
      </c>
      <c r="AX551" s="51">
        <f t="shared" si="1287"/>
        <v>1271</v>
      </c>
      <c r="AY551" s="51">
        <f t="shared" si="1288"/>
        <v>1271</v>
      </c>
      <c r="AZ551" s="51">
        <f>AZ552+AZ553</f>
        <v>0</v>
      </c>
      <c r="BA551" s="52">
        <f t="shared" si="1289"/>
        <v>94.944140047206915</v>
      </c>
      <c r="BB551" s="25"/>
    </row>
    <row r="552" ht="31.5">
      <c r="B552" s="47" t="s">
        <v>346</v>
      </c>
      <c r="C552" s="47" t="s">
        <v>193</v>
      </c>
      <c r="D552" s="47" t="s">
        <v>98</v>
      </c>
      <c r="E552" s="48" t="str">
        <f t="shared" si="1281"/>
        <v>0703</v>
      </c>
      <c r="F552" s="47" t="s">
        <v>373</v>
      </c>
      <c r="G552" s="47" t="s">
        <v>58</v>
      </c>
      <c r="H552" s="49" t="s">
        <v>59</v>
      </c>
      <c r="I552" s="19">
        <v>56</v>
      </c>
      <c r="J552" s="19">
        <v>56</v>
      </c>
      <c r="K552" s="19">
        <v>56</v>
      </c>
      <c r="L552" s="19"/>
      <c r="M552" s="19"/>
      <c r="N552" s="19"/>
      <c r="O552" s="19">
        <v>0</v>
      </c>
      <c r="P552" s="19">
        <v>0</v>
      </c>
      <c r="Q552" s="19">
        <v>0</v>
      </c>
      <c r="R552" s="19">
        <v>0</v>
      </c>
      <c r="S552" s="19"/>
      <c r="T552" s="19">
        <f t="shared" si="1208"/>
        <v>56</v>
      </c>
      <c r="U552" s="19">
        <f t="shared" si="1282"/>
        <v>56</v>
      </c>
      <c r="V552" s="19">
        <f t="shared" si="1283"/>
        <v>56</v>
      </c>
      <c r="W552" s="19"/>
      <c r="X552" s="19"/>
      <c r="Y552" s="19"/>
      <c r="Z552" s="19"/>
      <c r="AA552" s="19"/>
      <c r="AB552" s="19"/>
      <c r="AC552" s="19"/>
      <c r="AD552" s="19"/>
      <c r="AE552" s="19"/>
      <c r="AF552" s="50">
        <v>56</v>
      </c>
      <c r="AG552" s="50"/>
      <c r="AH552" s="50">
        <v>0</v>
      </c>
      <c r="AI552" s="50">
        <v>0</v>
      </c>
      <c r="AJ552" s="50">
        <v>0</v>
      </c>
      <c r="AK552" s="50">
        <v>0</v>
      </c>
      <c r="AL552" s="50">
        <v>56</v>
      </c>
      <c r="AM552" s="50">
        <v>0</v>
      </c>
      <c r="AN552" s="50">
        <v>0</v>
      </c>
      <c r="AO552" s="51">
        <v>50.686630000000001</v>
      </c>
      <c r="AP552" s="51">
        <v>56</v>
      </c>
      <c r="AQ552" s="51">
        <v>0</v>
      </c>
      <c r="AR552" s="51">
        <v>0</v>
      </c>
      <c r="AS552" s="51">
        <v>0</v>
      </c>
      <c r="AT552" s="51">
        <v>0</v>
      </c>
      <c r="AU552" s="51">
        <f t="shared" si="1284"/>
        <v>56</v>
      </c>
      <c r="AV552" s="51">
        <f t="shared" si="1285"/>
        <v>0</v>
      </c>
      <c r="AW552" s="51">
        <f t="shared" si="1286"/>
        <v>56</v>
      </c>
      <c r="AX552" s="51">
        <f t="shared" si="1287"/>
        <v>56</v>
      </c>
      <c r="AY552" s="51">
        <f t="shared" si="1288"/>
        <v>56</v>
      </c>
      <c r="AZ552" s="51"/>
      <c r="BA552" s="52">
        <f t="shared" si="1289"/>
        <v>100</v>
      </c>
      <c r="BB552" s="53"/>
    </row>
    <row r="553" ht="31.5">
      <c r="B553" s="47" t="s">
        <v>346</v>
      </c>
      <c r="C553" s="47" t="s">
        <v>193</v>
      </c>
      <c r="D553" s="47" t="s">
        <v>98</v>
      </c>
      <c r="E553" s="48" t="str">
        <f t="shared" si="1281"/>
        <v>0703</v>
      </c>
      <c r="F553" s="47" t="s">
        <v>373</v>
      </c>
      <c r="G553" s="47" t="s">
        <v>154</v>
      </c>
      <c r="H553" s="49" t="s">
        <v>155</v>
      </c>
      <c r="I553" s="19">
        <v>1215</v>
      </c>
      <c r="J553" s="19">
        <v>1215</v>
      </c>
      <c r="K553" s="19">
        <v>1215</v>
      </c>
      <c r="L553" s="19"/>
      <c r="M553" s="19"/>
      <c r="N553" s="19"/>
      <c r="O553" s="19">
        <v>0</v>
      </c>
      <c r="P553" s="19">
        <v>0</v>
      </c>
      <c r="Q553" s="19">
        <v>0</v>
      </c>
      <c r="R553" s="19">
        <v>0</v>
      </c>
      <c r="S553" s="19"/>
      <c r="T553" s="19">
        <f t="shared" si="1208"/>
        <v>1215</v>
      </c>
      <c r="U553" s="19">
        <f t="shared" si="1282"/>
        <v>1215</v>
      </c>
      <c r="V553" s="19">
        <f t="shared" si="1283"/>
        <v>1215</v>
      </c>
      <c r="W553" s="19"/>
      <c r="X553" s="19"/>
      <c r="Y553" s="19"/>
      <c r="Z553" s="19"/>
      <c r="AA553" s="19"/>
      <c r="AB553" s="19"/>
      <c r="AC553" s="19"/>
      <c r="AD553" s="19"/>
      <c r="AE553" s="19"/>
      <c r="AF553" s="50">
        <v>1215</v>
      </c>
      <c r="AG553" s="50"/>
      <c r="AH553" s="50">
        <v>0</v>
      </c>
      <c r="AI553" s="50">
        <v>0</v>
      </c>
      <c r="AJ553" s="50">
        <v>0</v>
      </c>
      <c r="AK553" s="50">
        <v>0</v>
      </c>
      <c r="AL553" s="50">
        <v>1150.74002</v>
      </c>
      <c r="AM553" s="50">
        <v>0</v>
      </c>
      <c r="AN553" s="50">
        <v>0</v>
      </c>
      <c r="AO553" s="15">
        <v>1042.5943199999999</v>
      </c>
      <c r="AP553" s="51">
        <v>1215</v>
      </c>
      <c r="AQ553" s="51">
        <v>0</v>
      </c>
      <c r="AR553" s="51">
        <v>0</v>
      </c>
      <c r="AS553" s="51">
        <v>0</v>
      </c>
      <c r="AT553" s="51">
        <v>0</v>
      </c>
      <c r="AU553" s="51">
        <f t="shared" si="1284"/>
        <v>1215</v>
      </c>
      <c r="AV553" s="51">
        <f t="shared" si="1285"/>
        <v>0</v>
      </c>
      <c r="AW553" s="51">
        <f t="shared" si="1286"/>
        <v>1215</v>
      </c>
      <c r="AX553" s="51">
        <f t="shared" si="1287"/>
        <v>1215</v>
      </c>
      <c r="AY553" s="51">
        <f t="shared" si="1288"/>
        <v>1215</v>
      </c>
      <c r="AZ553" s="51"/>
      <c r="BA553" s="52">
        <f t="shared" si="1289"/>
        <v>94.711112757201647</v>
      </c>
      <c r="BB553" s="53"/>
    </row>
    <row r="554" ht="63">
      <c r="B554" s="47" t="s">
        <v>346</v>
      </c>
      <c r="C554" s="47" t="s">
        <v>193</v>
      </c>
      <c r="D554" s="47" t="s">
        <v>98</v>
      </c>
      <c r="E554" s="48" t="str">
        <f t="shared" si="1281"/>
        <v>0703</v>
      </c>
      <c r="F554" s="47" t="s">
        <v>374</v>
      </c>
      <c r="G554" s="47"/>
      <c r="H554" s="49" t="s">
        <v>375</v>
      </c>
      <c r="I554" s="19">
        <f>I555</f>
        <v>10593.700000000001</v>
      </c>
      <c r="J554" s="19">
        <f>J555</f>
        <v>149694</v>
      </c>
      <c r="K554" s="19">
        <f>K555</f>
        <v>0</v>
      </c>
      <c r="L554" s="19">
        <f>L555</f>
        <v>0</v>
      </c>
      <c r="M554" s="19">
        <f>M555</f>
        <v>0</v>
      </c>
      <c r="N554" s="19">
        <f>N555</f>
        <v>0</v>
      </c>
      <c r="O554" s="19">
        <f>O555</f>
        <v>27746.029999999999</v>
      </c>
      <c r="P554" s="19">
        <f>P555</f>
        <v>-9679.9709999999995</v>
      </c>
      <c r="Q554" s="19">
        <f>Q555</f>
        <v>-10593.700000000001</v>
      </c>
      <c r="R554" s="19">
        <f>R555</f>
        <v>46385.756999999998</v>
      </c>
      <c r="S554" s="19">
        <f>S555</f>
        <v>75006.351999999999</v>
      </c>
      <c r="T554" s="19">
        <f t="shared" si="1208"/>
        <v>139458.16800000001</v>
      </c>
      <c r="U554" s="19">
        <f t="shared" si="1282"/>
        <v>149694</v>
      </c>
      <c r="V554" s="19">
        <f t="shared" si="1283"/>
        <v>0</v>
      </c>
      <c r="W554" s="19">
        <f>W555</f>
        <v>0</v>
      </c>
      <c r="X554" s="19">
        <f>X555</f>
        <v>0</v>
      </c>
      <c r="Y554" s="19">
        <f>Y555</f>
        <v>75006.351999999999</v>
      </c>
      <c r="Z554" s="19">
        <f>Z555</f>
        <v>0</v>
      </c>
      <c r="AA554" s="19">
        <f>AA555</f>
        <v>0</v>
      </c>
      <c r="AB554" s="19">
        <f>AB555</f>
        <v>-77943.970000000001</v>
      </c>
      <c r="AC554" s="19">
        <f>AC555</f>
        <v>0</v>
      </c>
      <c r="AD554" s="19">
        <f>AD555</f>
        <v>0</v>
      </c>
      <c r="AE554" s="19"/>
      <c r="AF554" s="50">
        <f>AF555</f>
        <v>126026.798</v>
      </c>
      <c r="AG554" s="50">
        <f>AG555</f>
        <v>0</v>
      </c>
      <c r="AH554" s="50">
        <f>AH555</f>
        <v>0</v>
      </c>
      <c r="AI554" s="50">
        <f>AI555</f>
        <v>0</v>
      </c>
      <c r="AJ554" s="50">
        <f>AJ555</f>
        <v>0</v>
      </c>
      <c r="AK554" s="50">
        <f>AK555</f>
        <v>0</v>
      </c>
      <c r="AL554" s="50">
        <f>AL555</f>
        <v>119588.57528</v>
      </c>
      <c r="AM554" s="50">
        <f>AM555</f>
        <v>0</v>
      </c>
      <c r="AN554" s="50">
        <f>AN555</f>
        <v>0</v>
      </c>
      <c r="AO554" s="51">
        <f>AO555</f>
        <v>48466.766179999999</v>
      </c>
      <c r="AP554" s="51">
        <f>AP555</f>
        <v>112580.768</v>
      </c>
      <c r="AQ554" s="51">
        <f>AQ555</f>
        <v>27746.029999999999</v>
      </c>
      <c r="AR554" s="51">
        <f>AR555</f>
        <v>0</v>
      </c>
      <c r="AS554" s="51">
        <f>AS555</f>
        <v>0</v>
      </c>
      <c r="AT554" s="51">
        <f>AT555</f>
        <v>0</v>
      </c>
      <c r="AU554" s="51">
        <f t="shared" si="1284"/>
        <v>140326.79800000001</v>
      </c>
      <c r="AV554" s="51">
        <f t="shared" si="1285"/>
        <v>-868.63000000000466</v>
      </c>
      <c r="AW554" s="51">
        <f t="shared" si="1286"/>
        <v>214464.52000000002</v>
      </c>
      <c r="AX554" s="51">
        <f t="shared" si="1287"/>
        <v>71750.029999999999</v>
      </c>
      <c r="AY554" s="51">
        <f t="shared" si="1288"/>
        <v>0</v>
      </c>
      <c r="AZ554" s="51">
        <f>AZ555</f>
        <v>0</v>
      </c>
      <c r="BA554" s="52">
        <f t="shared" si="1289"/>
        <v>94.891385941583636</v>
      </c>
      <c r="BB554" s="25"/>
    </row>
    <row r="555" ht="31.5">
      <c r="B555" s="47" t="s">
        <v>346</v>
      </c>
      <c r="C555" s="47" t="s">
        <v>193</v>
      </c>
      <c r="D555" s="47" t="s">
        <v>98</v>
      </c>
      <c r="E555" s="48" t="str">
        <f t="shared" si="1281"/>
        <v>0703</v>
      </c>
      <c r="F555" s="47" t="s">
        <v>374</v>
      </c>
      <c r="G555" s="47" t="s">
        <v>154</v>
      </c>
      <c r="H555" s="49" t="s">
        <v>155</v>
      </c>
      <c r="I555" s="19">
        <v>10593.700000000001</v>
      </c>
      <c r="J555" s="19">
        <v>149694</v>
      </c>
      <c r="K555" s="19">
        <v>0</v>
      </c>
      <c r="L555" s="19"/>
      <c r="M555" s="19"/>
      <c r="N555" s="19"/>
      <c r="O555" s="19">
        <v>27746.029999999999</v>
      </c>
      <c r="P555" s="19">
        <v>-9679.9709999999995</v>
      </c>
      <c r="Q555" s="19">
        <v>-10593.700000000001</v>
      </c>
      <c r="R555" s="19">
        <v>46385.756999999998</v>
      </c>
      <c r="S555" s="19">
        <v>75006.351999999999</v>
      </c>
      <c r="T555" s="19">
        <f t="shared" si="1208"/>
        <v>139458.16800000001</v>
      </c>
      <c r="U555" s="19">
        <f t="shared" si="1282"/>
        <v>149694</v>
      </c>
      <c r="V555" s="19">
        <f t="shared" si="1283"/>
        <v>0</v>
      </c>
      <c r="W555" s="19"/>
      <c r="X555" s="19"/>
      <c r="Y555" s="19">
        <v>75006.351999999999</v>
      </c>
      <c r="Z555" s="19"/>
      <c r="AA555" s="19"/>
      <c r="AB555" s="19">
        <v>-77943.970000000001</v>
      </c>
      <c r="AC555" s="19"/>
      <c r="AD555" s="19"/>
      <c r="AE555" s="19"/>
      <c r="AF555" s="50">
        <v>126026.798</v>
      </c>
      <c r="AG555" s="50"/>
      <c r="AH555" s="50">
        <v>0</v>
      </c>
      <c r="AI555" s="50">
        <v>0</v>
      </c>
      <c r="AJ555" s="50">
        <v>0</v>
      </c>
      <c r="AK555" s="50">
        <v>0</v>
      </c>
      <c r="AL555" s="50">
        <v>119588.57528</v>
      </c>
      <c r="AM555" s="50">
        <v>0</v>
      </c>
      <c r="AN555" s="50">
        <v>0</v>
      </c>
      <c r="AO555" s="15">
        <v>48466.766179999999</v>
      </c>
      <c r="AP555" s="51">
        <v>112580.768</v>
      </c>
      <c r="AQ555" s="51">
        <v>27746.029999999999</v>
      </c>
      <c r="AR555" s="51">
        <v>0</v>
      </c>
      <c r="AS555" s="51">
        <v>0</v>
      </c>
      <c r="AT555" s="51">
        <v>0</v>
      </c>
      <c r="AU555" s="51">
        <f t="shared" si="1284"/>
        <v>140326.79800000001</v>
      </c>
      <c r="AV555" s="51">
        <f t="shared" si="1285"/>
        <v>-868.63000000000466</v>
      </c>
      <c r="AW555" s="51">
        <f t="shared" si="1286"/>
        <v>214464.52000000002</v>
      </c>
      <c r="AX555" s="51">
        <f t="shared" si="1287"/>
        <v>71750.029999999999</v>
      </c>
      <c r="AY555" s="51">
        <f t="shared" si="1288"/>
        <v>0</v>
      </c>
      <c r="AZ555" s="51"/>
      <c r="BA555" s="52">
        <f t="shared" si="1289"/>
        <v>94.891385941583636</v>
      </c>
      <c r="BB555" s="53"/>
    </row>
    <row r="556" s="39" customFormat="1" ht="31.5">
      <c r="B556" s="40" t="s">
        <v>346</v>
      </c>
      <c r="C556" s="40" t="s">
        <v>193</v>
      </c>
      <c r="D556" s="40" t="s">
        <v>96</v>
      </c>
      <c r="E556" s="38" t="str">
        <f t="shared" si="1281"/>
        <v>0705</v>
      </c>
      <c r="F556" s="40"/>
      <c r="G556" s="40"/>
      <c r="H556" s="41" t="s">
        <v>440</v>
      </c>
      <c r="I556" s="42">
        <f t="shared" ref="I556:I558" si="1290">I557</f>
        <v>17654.899999999998</v>
      </c>
      <c r="J556" s="42">
        <f t="shared" ref="J556:J558" si="1291">J557</f>
        <v>18122.700000000001</v>
      </c>
      <c r="K556" s="42">
        <f t="shared" ref="K556:K558" si="1292">K557</f>
        <v>18122.700000000001</v>
      </c>
      <c r="L556" s="42">
        <f t="shared" ref="L556:L558" si="1293">L557</f>
        <v>0</v>
      </c>
      <c r="M556" s="42">
        <f t="shared" ref="M556:M558" si="1294">M557</f>
        <v>0</v>
      </c>
      <c r="N556" s="42">
        <f t="shared" ref="N556:N558" si="1295">N557</f>
        <v>0</v>
      </c>
      <c r="O556" s="42">
        <f t="shared" ref="O556:O558" si="1296">O557</f>
        <v>0</v>
      </c>
      <c r="P556" s="42">
        <f t="shared" ref="P556:P558" si="1297">P557</f>
        <v>0</v>
      </c>
      <c r="Q556" s="42">
        <f t="shared" ref="Q556:Q558" si="1298">Q557</f>
        <v>0</v>
      </c>
      <c r="R556" s="42">
        <f t="shared" ref="R556:R558" si="1299">R557</f>
        <v>0</v>
      </c>
      <c r="S556" s="42">
        <f t="shared" ref="S556:S558" si="1300">S557</f>
        <v>422.55099999999999</v>
      </c>
      <c r="T556" s="42">
        <f t="shared" si="1208"/>
        <v>18077.450999999997</v>
      </c>
      <c r="U556" s="42">
        <f t="shared" si="1282"/>
        <v>18122.700000000001</v>
      </c>
      <c r="V556" s="42">
        <f t="shared" si="1283"/>
        <v>18122.700000000001</v>
      </c>
      <c r="W556" s="42">
        <f t="shared" ref="W556:W558" si="1301">W557</f>
        <v>422.55099999999999</v>
      </c>
      <c r="X556" s="42">
        <f t="shared" ref="X556:X558" si="1302">X557</f>
        <v>0</v>
      </c>
      <c r="Y556" s="42">
        <f t="shared" ref="Y556:Y558" si="1303">Y557</f>
        <v>0</v>
      </c>
      <c r="Z556" s="42">
        <f t="shared" ref="Z556:Z558" si="1304">Z557</f>
        <v>0</v>
      </c>
      <c r="AA556" s="42">
        <f t="shared" ref="AA556:AA558" si="1305">AA557</f>
        <v>0</v>
      </c>
      <c r="AB556" s="42">
        <f t="shared" ref="AB556:AB558" si="1306">AB557</f>
        <v>0</v>
      </c>
      <c r="AC556" s="42">
        <f t="shared" ref="AC556:AC558" si="1307">AC557</f>
        <v>0</v>
      </c>
      <c r="AD556" s="42">
        <f t="shared" ref="AD556:AD558" si="1308">AD557</f>
        <v>0</v>
      </c>
      <c r="AE556" s="42">
        <f t="shared" ref="AE556:AE558" si="1309">AE557</f>
        <v>0</v>
      </c>
      <c r="AF556" s="43">
        <f t="shared" ref="AF556:AF558" si="1310">AF557</f>
        <v>18077.451000000001</v>
      </c>
      <c r="AG556" s="43">
        <f t="shared" ref="AG556:AG558" si="1311">AG557</f>
        <v>0</v>
      </c>
      <c r="AH556" s="43">
        <f t="shared" ref="AH556:AH558" si="1312">AH557</f>
        <v>0</v>
      </c>
      <c r="AI556" s="43">
        <f t="shared" ref="AI556:AI558" si="1313">AI557</f>
        <v>0</v>
      </c>
      <c r="AJ556" s="43">
        <f t="shared" ref="AJ556:AJ558" si="1314">AJ557</f>
        <v>0</v>
      </c>
      <c r="AK556" s="43">
        <f t="shared" ref="AK556:AK558" si="1315">AK557</f>
        <v>0</v>
      </c>
      <c r="AL556" s="43">
        <f t="shared" ref="AL556:AL558" si="1316">AL557</f>
        <v>17976.693500000001</v>
      </c>
      <c r="AM556" s="43">
        <f t="shared" ref="AM556:AM558" si="1317">AM557</f>
        <v>0</v>
      </c>
      <c r="AN556" s="43">
        <f t="shared" ref="AN556:AN558" si="1318">AN557</f>
        <v>0</v>
      </c>
      <c r="AO556" s="45">
        <f t="shared" ref="AO556:AO558" si="1319">AO557</f>
        <v>11150.704299999999</v>
      </c>
      <c r="AP556" s="45">
        <f t="shared" ref="AP556:AP558" si="1320">AP557</f>
        <v>18077.451000000001</v>
      </c>
      <c r="AQ556" s="45">
        <f t="shared" ref="AQ556:AQ558" si="1321">AQ557</f>
        <v>0</v>
      </c>
      <c r="AR556" s="45">
        <f t="shared" ref="AR556:AR558" si="1322">AR557</f>
        <v>0</v>
      </c>
      <c r="AS556" s="45">
        <f t="shared" ref="AS556:AS558" si="1323">AS557</f>
        <v>0</v>
      </c>
      <c r="AT556" s="45">
        <f t="shared" ref="AT556:AT558" si="1324">AT557</f>
        <v>0</v>
      </c>
      <c r="AU556" s="45">
        <f t="shared" si="1284"/>
        <v>18077.451000000001</v>
      </c>
      <c r="AV556" s="45">
        <f t="shared" si="1285"/>
        <v>-3.637978807091713e-12</v>
      </c>
      <c r="AW556" s="45">
        <f t="shared" si="1286"/>
        <v>18500.001999999997</v>
      </c>
      <c r="AX556" s="45">
        <f t="shared" si="1287"/>
        <v>18122.700000000001</v>
      </c>
      <c r="AY556" s="45">
        <f t="shared" si="1288"/>
        <v>18122.700000000001</v>
      </c>
      <c r="AZ556" s="45">
        <f t="shared" ref="AZ556:AZ558" si="1325">AZ557</f>
        <v>0</v>
      </c>
      <c r="BA556" s="46">
        <f t="shared" si="1289"/>
        <v>99.44263436255477</v>
      </c>
      <c r="BB556" s="25"/>
    </row>
    <row r="557" ht="31.5">
      <c r="B557" s="47" t="s">
        <v>346</v>
      </c>
      <c r="C557" s="47" t="s">
        <v>193</v>
      </c>
      <c r="D557" s="47" t="s">
        <v>96</v>
      </c>
      <c r="E557" s="48" t="str">
        <f t="shared" si="1281"/>
        <v>0705</v>
      </c>
      <c r="F557" s="47" t="s">
        <v>349</v>
      </c>
      <c r="G557" s="47"/>
      <c r="H557" s="49" t="s">
        <v>350</v>
      </c>
      <c r="I557" s="19">
        <f t="shared" si="1290"/>
        <v>17654.899999999998</v>
      </c>
      <c r="J557" s="19">
        <f t="shared" si="1291"/>
        <v>18122.700000000001</v>
      </c>
      <c r="K557" s="19">
        <f t="shared" si="1292"/>
        <v>18122.700000000001</v>
      </c>
      <c r="L557" s="19">
        <f t="shared" si="1293"/>
        <v>0</v>
      </c>
      <c r="M557" s="19">
        <f t="shared" si="1294"/>
        <v>0</v>
      </c>
      <c r="N557" s="19">
        <f t="shared" si="1295"/>
        <v>0</v>
      </c>
      <c r="O557" s="19">
        <f t="shared" si="1296"/>
        <v>0</v>
      </c>
      <c r="P557" s="19">
        <f t="shared" si="1297"/>
        <v>0</v>
      </c>
      <c r="Q557" s="19">
        <f t="shared" si="1298"/>
        <v>0</v>
      </c>
      <c r="R557" s="19">
        <f t="shared" si="1299"/>
        <v>0</v>
      </c>
      <c r="S557" s="19">
        <f t="shared" si="1300"/>
        <v>422.55099999999999</v>
      </c>
      <c r="T557" s="19">
        <f t="shared" si="1208"/>
        <v>18077.450999999997</v>
      </c>
      <c r="U557" s="19">
        <f t="shared" si="1282"/>
        <v>18122.700000000001</v>
      </c>
      <c r="V557" s="19">
        <f t="shared" si="1283"/>
        <v>18122.700000000001</v>
      </c>
      <c r="W557" s="19">
        <f t="shared" si="1301"/>
        <v>422.55099999999999</v>
      </c>
      <c r="X557" s="19">
        <f t="shared" si="1302"/>
        <v>0</v>
      </c>
      <c r="Y557" s="19">
        <f t="shared" si="1303"/>
        <v>0</v>
      </c>
      <c r="Z557" s="19">
        <f t="shared" si="1304"/>
        <v>0</v>
      </c>
      <c r="AA557" s="19">
        <f t="shared" si="1305"/>
        <v>0</v>
      </c>
      <c r="AB557" s="19">
        <f t="shared" si="1306"/>
        <v>0</v>
      </c>
      <c r="AC557" s="19">
        <f t="shared" si="1307"/>
        <v>0</v>
      </c>
      <c r="AD557" s="19">
        <f t="shared" si="1308"/>
        <v>0</v>
      </c>
      <c r="AE557" s="19">
        <f t="shared" si="1309"/>
        <v>0</v>
      </c>
      <c r="AF557" s="50">
        <f t="shared" si="1310"/>
        <v>18077.451000000001</v>
      </c>
      <c r="AG557" s="50">
        <f t="shared" si="1311"/>
        <v>0</v>
      </c>
      <c r="AH557" s="50">
        <f t="shared" si="1312"/>
        <v>0</v>
      </c>
      <c r="AI557" s="50">
        <f t="shared" si="1313"/>
        <v>0</v>
      </c>
      <c r="AJ557" s="50">
        <f t="shared" si="1314"/>
        <v>0</v>
      </c>
      <c r="AK557" s="50">
        <f t="shared" si="1315"/>
        <v>0</v>
      </c>
      <c r="AL557" s="50">
        <f t="shared" si="1316"/>
        <v>17976.693500000001</v>
      </c>
      <c r="AM557" s="50">
        <f t="shared" si="1317"/>
        <v>0</v>
      </c>
      <c r="AN557" s="50">
        <f t="shared" si="1318"/>
        <v>0</v>
      </c>
      <c r="AO557" s="15">
        <f t="shared" si="1319"/>
        <v>11150.704299999999</v>
      </c>
      <c r="AP557" s="51">
        <f t="shared" si="1320"/>
        <v>18077.451000000001</v>
      </c>
      <c r="AQ557" s="51">
        <f t="shared" si="1321"/>
        <v>0</v>
      </c>
      <c r="AR557" s="51">
        <f t="shared" si="1322"/>
        <v>0</v>
      </c>
      <c r="AS557" s="51">
        <f t="shared" si="1323"/>
        <v>0</v>
      </c>
      <c r="AT557" s="51">
        <f t="shared" si="1324"/>
        <v>0</v>
      </c>
      <c r="AU557" s="51">
        <f t="shared" si="1284"/>
        <v>18077.451000000001</v>
      </c>
      <c r="AV557" s="51">
        <f t="shared" si="1285"/>
        <v>-3.637978807091713e-12</v>
      </c>
      <c r="AW557" s="51">
        <f t="shared" si="1286"/>
        <v>18500.001999999997</v>
      </c>
      <c r="AX557" s="51">
        <f t="shared" si="1287"/>
        <v>18122.700000000001</v>
      </c>
      <c r="AY557" s="51">
        <f t="shared" si="1288"/>
        <v>18122.700000000001</v>
      </c>
      <c r="AZ557" s="51">
        <f t="shared" si="1325"/>
        <v>0</v>
      </c>
      <c r="BA557" s="52">
        <f t="shared" si="1289"/>
        <v>99.44263436255477</v>
      </c>
      <c r="BB557" s="25"/>
    </row>
    <row r="558">
      <c r="B558" s="47" t="s">
        <v>346</v>
      </c>
      <c r="C558" s="47" t="s">
        <v>193</v>
      </c>
      <c r="D558" s="47" t="s">
        <v>96</v>
      </c>
      <c r="E558" s="48" t="str">
        <f t="shared" si="1281"/>
        <v>0705</v>
      </c>
      <c r="F558" s="47" t="s">
        <v>356</v>
      </c>
      <c r="G558" s="47"/>
      <c r="H558" s="49" t="s">
        <v>53</v>
      </c>
      <c r="I558" s="19">
        <f t="shared" si="1290"/>
        <v>17654.899999999998</v>
      </c>
      <c r="J558" s="19">
        <f t="shared" si="1291"/>
        <v>18122.700000000001</v>
      </c>
      <c r="K558" s="19">
        <f t="shared" si="1292"/>
        <v>18122.700000000001</v>
      </c>
      <c r="L558" s="19">
        <f t="shared" si="1293"/>
        <v>0</v>
      </c>
      <c r="M558" s="19">
        <f t="shared" si="1294"/>
        <v>0</v>
      </c>
      <c r="N558" s="19">
        <f t="shared" si="1295"/>
        <v>0</v>
      </c>
      <c r="O558" s="19">
        <f t="shared" si="1296"/>
        <v>0</v>
      </c>
      <c r="P558" s="19">
        <f t="shared" si="1297"/>
        <v>0</v>
      </c>
      <c r="Q558" s="19">
        <f t="shared" si="1298"/>
        <v>0</v>
      </c>
      <c r="R558" s="19">
        <f t="shared" si="1299"/>
        <v>0</v>
      </c>
      <c r="S558" s="19">
        <f t="shared" si="1300"/>
        <v>422.55099999999999</v>
      </c>
      <c r="T558" s="19">
        <f t="shared" si="1208"/>
        <v>18077.450999999997</v>
      </c>
      <c r="U558" s="19">
        <f t="shared" si="1282"/>
        <v>18122.700000000001</v>
      </c>
      <c r="V558" s="19">
        <f t="shared" si="1283"/>
        <v>18122.700000000001</v>
      </c>
      <c r="W558" s="19">
        <f t="shared" si="1301"/>
        <v>422.55099999999999</v>
      </c>
      <c r="X558" s="19">
        <f t="shared" si="1302"/>
        <v>0</v>
      </c>
      <c r="Y558" s="19">
        <f t="shared" si="1303"/>
        <v>0</v>
      </c>
      <c r="Z558" s="19">
        <f t="shared" si="1304"/>
        <v>0</v>
      </c>
      <c r="AA558" s="19">
        <f t="shared" si="1305"/>
        <v>0</v>
      </c>
      <c r="AB558" s="19">
        <f t="shared" si="1306"/>
        <v>0</v>
      </c>
      <c r="AC558" s="19">
        <f t="shared" si="1307"/>
        <v>0</v>
      </c>
      <c r="AD558" s="19">
        <f t="shared" si="1308"/>
        <v>0</v>
      </c>
      <c r="AE558" s="19">
        <f t="shared" si="1309"/>
        <v>0</v>
      </c>
      <c r="AF558" s="50">
        <f t="shared" si="1310"/>
        <v>18077.451000000001</v>
      </c>
      <c r="AG558" s="50">
        <f t="shared" si="1311"/>
        <v>0</v>
      </c>
      <c r="AH558" s="50">
        <f t="shared" si="1312"/>
        <v>0</v>
      </c>
      <c r="AI558" s="50">
        <f t="shared" si="1313"/>
        <v>0</v>
      </c>
      <c r="AJ558" s="50">
        <f t="shared" si="1314"/>
        <v>0</v>
      </c>
      <c r="AK558" s="50">
        <f t="shared" si="1315"/>
        <v>0</v>
      </c>
      <c r="AL558" s="50">
        <f t="shared" si="1316"/>
        <v>17976.693500000001</v>
      </c>
      <c r="AM558" s="50">
        <f t="shared" si="1317"/>
        <v>0</v>
      </c>
      <c r="AN558" s="50">
        <f t="shared" si="1318"/>
        <v>0</v>
      </c>
      <c r="AO558" s="51">
        <f t="shared" si="1319"/>
        <v>11150.704299999999</v>
      </c>
      <c r="AP558" s="51">
        <f t="shared" si="1320"/>
        <v>18077.451000000001</v>
      </c>
      <c r="AQ558" s="51">
        <f t="shared" si="1321"/>
        <v>0</v>
      </c>
      <c r="AR558" s="51">
        <f t="shared" si="1322"/>
        <v>0</v>
      </c>
      <c r="AS558" s="51">
        <f t="shared" si="1323"/>
        <v>0</v>
      </c>
      <c r="AT558" s="51">
        <f t="shared" si="1324"/>
        <v>0</v>
      </c>
      <c r="AU558" s="51">
        <f t="shared" si="1284"/>
        <v>18077.451000000001</v>
      </c>
      <c r="AV558" s="51">
        <f t="shared" si="1285"/>
        <v>-3.637978807091713e-12</v>
      </c>
      <c r="AW558" s="51">
        <f t="shared" si="1286"/>
        <v>18500.001999999997</v>
      </c>
      <c r="AX558" s="51">
        <f t="shared" si="1287"/>
        <v>18122.700000000001</v>
      </c>
      <c r="AY558" s="51">
        <f t="shared" si="1288"/>
        <v>18122.700000000001</v>
      </c>
      <c r="AZ558" s="51">
        <f t="shared" si="1325"/>
        <v>0</v>
      </c>
      <c r="BA558" s="52">
        <f t="shared" si="1289"/>
        <v>99.44263436255477</v>
      </c>
      <c r="BB558" s="25"/>
    </row>
    <row r="559" ht="47.25">
      <c r="B559" s="47" t="s">
        <v>346</v>
      </c>
      <c r="C559" s="47" t="s">
        <v>193</v>
      </c>
      <c r="D559" s="47" t="s">
        <v>96</v>
      </c>
      <c r="E559" s="48" t="str">
        <f t="shared" si="1281"/>
        <v>0705</v>
      </c>
      <c r="F559" s="47" t="s">
        <v>422</v>
      </c>
      <c r="G559" s="47"/>
      <c r="H559" s="49" t="s">
        <v>423</v>
      </c>
      <c r="I559" s="19">
        <f>I560+I562+I564</f>
        <v>17654.899999999998</v>
      </c>
      <c r="J559" s="19">
        <f>J560+J562+J564</f>
        <v>18122.700000000001</v>
      </c>
      <c r="K559" s="19">
        <f>K560+K562+K564</f>
        <v>18122.700000000001</v>
      </c>
      <c r="L559" s="19">
        <f>L560+L562+L564</f>
        <v>0</v>
      </c>
      <c r="M559" s="19">
        <f>M560+M562+M564</f>
        <v>0</v>
      </c>
      <c r="N559" s="19">
        <f>N560+N562+N564</f>
        <v>0</v>
      </c>
      <c r="O559" s="19">
        <f>O560+O562+O564</f>
        <v>0</v>
      </c>
      <c r="P559" s="19">
        <f>P560+P562+P564</f>
        <v>0</v>
      </c>
      <c r="Q559" s="19">
        <f>Q560+Q562+Q564</f>
        <v>0</v>
      </c>
      <c r="R559" s="19">
        <f>R560+R562+R564</f>
        <v>0</v>
      </c>
      <c r="S559" s="19">
        <f>S560+S562+S564</f>
        <v>422.55099999999999</v>
      </c>
      <c r="T559" s="19">
        <f t="shared" si="1208"/>
        <v>18077.450999999997</v>
      </c>
      <c r="U559" s="19">
        <f t="shared" si="1282"/>
        <v>18122.700000000001</v>
      </c>
      <c r="V559" s="19">
        <f t="shared" si="1283"/>
        <v>18122.700000000001</v>
      </c>
      <c r="W559" s="19">
        <f>W560+W562+W564</f>
        <v>422.55099999999999</v>
      </c>
      <c r="X559" s="19">
        <f>X560+X562+X564</f>
        <v>0</v>
      </c>
      <c r="Y559" s="19">
        <f>Y560+Y562+Y564</f>
        <v>0</v>
      </c>
      <c r="Z559" s="19">
        <f>Z560+Z562+Z564</f>
        <v>0</v>
      </c>
      <c r="AA559" s="19">
        <f>AA560+AA562+AA564</f>
        <v>0</v>
      </c>
      <c r="AB559" s="19">
        <f>AB560+AB562+AB564</f>
        <v>0</v>
      </c>
      <c r="AC559" s="19">
        <f>AC560+AC562+AC564</f>
        <v>0</v>
      </c>
      <c r="AD559" s="19">
        <f>AD560+AD562+AD564</f>
        <v>0</v>
      </c>
      <c r="AE559" s="19">
        <f>AE560+AE562+AE564</f>
        <v>0</v>
      </c>
      <c r="AF559" s="50">
        <f>AF560+AF562+AF564</f>
        <v>18077.451000000001</v>
      </c>
      <c r="AG559" s="50">
        <f>AG560+AG562+AG564</f>
        <v>0</v>
      </c>
      <c r="AH559" s="50">
        <f>AH560+AH562+AH564</f>
        <v>0</v>
      </c>
      <c r="AI559" s="50">
        <f>AI560+AI562+AI564</f>
        <v>0</v>
      </c>
      <c r="AJ559" s="50">
        <f>AJ560+AJ562+AJ564</f>
        <v>0</v>
      </c>
      <c r="AK559" s="50">
        <f>AK560+AK562+AK564</f>
        <v>0</v>
      </c>
      <c r="AL559" s="50">
        <f>AL560+AL562+AL564</f>
        <v>17976.693500000001</v>
      </c>
      <c r="AM559" s="50">
        <f>AM560+AM562+AM564</f>
        <v>0</v>
      </c>
      <c r="AN559" s="50">
        <f>AN560+AN562+AN564</f>
        <v>0</v>
      </c>
      <c r="AO559" s="15">
        <f>AO560+AO562+AO564</f>
        <v>11150.704299999999</v>
      </c>
      <c r="AP559" s="51">
        <f>AP560+AP562+AP564</f>
        <v>18077.451000000001</v>
      </c>
      <c r="AQ559" s="51">
        <f>AQ560+AQ562+AQ564</f>
        <v>0</v>
      </c>
      <c r="AR559" s="51">
        <f>AR560+AR562+AR564</f>
        <v>0</v>
      </c>
      <c r="AS559" s="51">
        <f>AS560+AS562+AS564</f>
        <v>0</v>
      </c>
      <c r="AT559" s="51">
        <f>AT560+AT562+AT564</f>
        <v>0</v>
      </c>
      <c r="AU559" s="51">
        <f t="shared" si="1284"/>
        <v>18077.451000000001</v>
      </c>
      <c r="AV559" s="51">
        <f t="shared" si="1285"/>
        <v>-3.637978807091713e-12</v>
      </c>
      <c r="AW559" s="51">
        <f t="shared" si="1286"/>
        <v>18500.001999999997</v>
      </c>
      <c r="AX559" s="51">
        <f t="shared" si="1287"/>
        <v>18122.700000000001</v>
      </c>
      <c r="AY559" s="51">
        <f t="shared" si="1288"/>
        <v>18122.700000000001</v>
      </c>
      <c r="AZ559" s="51">
        <f>AZ560+AZ562+AZ564</f>
        <v>0</v>
      </c>
      <c r="BA559" s="52">
        <f t="shared" si="1289"/>
        <v>99.44263436255477</v>
      </c>
      <c r="BB559" s="25"/>
    </row>
    <row r="560" ht="47.25">
      <c r="B560" s="47" t="s">
        <v>346</v>
      </c>
      <c r="C560" s="47" t="s">
        <v>193</v>
      </c>
      <c r="D560" s="47" t="s">
        <v>96</v>
      </c>
      <c r="E560" s="48" t="str">
        <f t="shared" si="1281"/>
        <v>0705</v>
      </c>
      <c r="F560" s="47" t="s">
        <v>441</v>
      </c>
      <c r="G560" s="47"/>
      <c r="H560" s="49" t="s">
        <v>75</v>
      </c>
      <c r="I560" s="19">
        <f>I561</f>
        <v>16739.599999999999</v>
      </c>
      <c r="J560" s="19">
        <f>J561</f>
        <v>17835.700000000001</v>
      </c>
      <c r="K560" s="19">
        <f>K561</f>
        <v>17835.700000000001</v>
      </c>
      <c r="L560" s="19">
        <f>L561</f>
        <v>0</v>
      </c>
      <c r="M560" s="19">
        <f>M561</f>
        <v>0</v>
      </c>
      <c r="N560" s="19">
        <f>N561</f>
        <v>0</v>
      </c>
      <c r="O560" s="19">
        <f>O561</f>
        <v>0</v>
      </c>
      <c r="P560" s="19">
        <f>P561</f>
        <v>0</v>
      </c>
      <c r="Q560" s="19">
        <f>Q561</f>
        <v>0</v>
      </c>
      <c r="R560" s="19">
        <f>R561</f>
        <v>0</v>
      </c>
      <c r="S560" s="19">
        <f>S561</f>
        <v>0</v>
      </c>
      <c r="T560" s="19">
        <f t="shared" si="1208"/>
        <v>16739.599999999999</v>
      </c>
      <c r="U560" s="19">
        <f t="shared" si="1282"/>
        <v>17835.700000000001</v>
      </c>
      <c r="V560" s="19">
        <f t="shared" si="1283"/>
        <v>17835.700000000001</v>
      </c>
      <c r="W560" s="19">
        <f>W561</f>
        <v>0</v>
      </c>
      <c r="X560" s="19">
        <f>X561</f>
        <v>0</v>
      </c>
      <c r="Y560" s="19">
        <f>Y561</f>
        <v>0</v>
      </c>
      <c r="Z560" s="19">
        <f>Z561</f>
        <v>0</v>
      </c>
      <c r="AA560" s="19">
        <f>AA561</f>
        <v>0</v>
      </c>
      <c r="AB560" s="19">
        <f>AB561</f>
        <v>0</v>
      </c>
      <c r="AC560" s="19">
        <f>AC561</f>
        <v>0</v>
      </c>
      <c r="AD560" s="19">
        <f>AD561</f>
        <v>0</v>
      </c>
      <c r="AE560" s="19">
        <f>AE561</f>
        <v>0</v>
      </c>
      <c r="AF560" s="50">
        <f>AF561</f>
        <v>16739.599999999999</v>
      </c>
      <c r="AG560" s="50">
        <f>AG561</f>
        <v>0</v>
      </c>
      <c r="AH560" s="50">
        <f>AH561</f>
        <v>0</v>
      </c>
      <c r="AI560" s="50">
        <f>AI561</f>
        <v>0</v>
      </c>
      <c r="AJ560" s="50">
        <f>AJ561</f>
        <v>0</v>
      </c>
      <c r="AK560" s="50">
        <f>AK561</f>
        <v>0</v>
      </c>
      <c r="AL560" s="50">
        <f>AL561</f>
        <v>16739.53789</v>
      </c>
      <c r="AM560" s="50">
        <f>AM561</f>
        <v>0</v>
      </c>
      <c r="AN560" s="50">
        <f>AN561</f>
        <v>0</v>
      </c>
      <c r="AO560" s="51">
        <f>AO561</f>
        <v>10332.419309999999</v>
      </c>
      <c r="AP560" s="51">
        <f>AP561</f>
        <v>16739.599999999999</v>
      </c>
      <c r="AQ560" s="51">
        <f>AQ561</f>
        <v>0</v>
      </c>
      <c r="AR560" s="51">
        <f>AR561</f>
        <v>0</v>
      </c>
      <c r="AS560" s="51">
        <f>AS561</f>
        <v>0</v>
      </c>
      <c r="AT560" s="51">
        <f>AT561</f>
        <v>0</v>
      </c>
      <c r="AU560" s="51">
        <f t="shared" si="1284"/>
        <v>16739.599999999999</v>
      </c>
      <c r="AV560" s="51">
        <f t="shared" si="1285"/>
        <v>0</v>
      </c>
      <c r="AW560" s="51">
        <f t="shared" si="1286"/>
        <v>16739.599999999999</v>
      </c>
      <c r="AX560" s="51">
        <f t="shared" si="1287"/>
        <v>17835.700000000001</v>
      </c>
      <c r="AY560" s="51">
        <f t="shared" si="1288"/>
        <v>17835.700000000001</v>
      </c>
      <c r="AZ560" s="51">
        <f>AZ561</f>
        <v>0</v>
      </c>
      <c r="BA560" s="52">
        <f t="shared" si="1289"/>
        <v>99.999628963655056</v>
      </c>
      <c r="BB560" s="25"/>
    </row>
    <row r="561" ht="31.5">
      <c r="B561" s="47" t="s">
        <v>346</v>
      </c>
      <c r="C561" s="47" t="s">
        <v>193</v>
      </c>
      <c r="D561" s="47" t="s">
        <v>96</v>
      </c>
      <c r="E561" s="48" t="str">
        <f t="shared" si="1281"/>
        <v>0705</v>
      </c>
      <c r="F561" s="47" t="s">
        <v>441</v>
      </c>
      <c r="G561" s="47" t="s">
        <v>154</v>
      </c>
      <c r="H561" s="49" t="s">
        <v>155</v>
      </c>
      <c r="I561" s="19">
        <v>16739.599999999999</v>
      </c>
      <c r="J561" s="19">
        <v>17835.700000000001</v>
      </c>
      <c r="K561" s="19">
        <v>17835.700000000001</v>
      </c>
      <c r="L561" s="19"/>
      <c r="M561" s="19"/>
      <c r="N561" s="19"/>
      <c r="O561" s="19">
        <v>0</v>
      </c>
      <c r="P561" s="19">
        <v>0</v>
      </c>
      <c r="Q561" s="19">
        <v>0</v>
      </c>
      <c r="R561" s="19">
        <v>0</v>
      </c>
      <c r="S561" s="19"/>
      <c r="T561" s="19">
        <f t="shared" si="1208"/>
        <v>16739.599999999999</v>
      </c>
      <c r="U561" s="19">
        <f t="shared" si="1282"/>
        <v>17835.700000000001</v>
      </c>
      <c r="V561" s="19">
        <f t="shared" si="1283"/>
        <v>17835.700000000001</v>
      </c>
      <c r="W561" s="19"/>
      <c r="X561" s="19"/>
      <c r="Y561" s="19"/>
      <c r="Z561" s="19"/>
      <c r="AA561" s="19"/>
      <c r="AB561" s="19"/>
      <c r="AC561" s="19"/>
      <c r="AD561" s="19"/>
      <c r="AE561" s="19"/>
      <c r="AF561" s="50">
        <v>16739.599999999999</v>
      </c>
      <c r="AG561" s="50"/>
      <c r="AH561" s="50">
        <v>0</v>
      </c>
      <c r="AI561" s="50">
        <v>0</v>
      </c>
      <c r="AJ561" s="50">
        <v>0</v>
      </c>
      <c r="AK561" s="50">
        <v>0</v>
      </c>
      <c r="AL561" s="50">
        <v>16739.53789</v>
      </c>
      <c r="AM561" s="50">
        <v>0</v>
      </c>
      <c r="AN561" s="50">
        <v>0</v>
      </c>
      <c r="AO561" s="15">
        <v>10332.419309999999</v>
      </c>
      <c r="AP561" s="51">
        <v>16739.599999999999</v>
      </c>
      <c r="AQ561" s="51">
        <v>0</v>
      </c>
      <c r="AR561" s="51">
        <v>0</v>
      </c>
      <c r="AS561" s="51">
        <v>0</v>
      </c>
      <c r="AT561" s="51">
        <v>0</v>
      </c>
      <c r="AU561" s="51">
        <f t="shared" si="1284"/>
        <v>16739.599999999999</v>
      </c>
      <c r="AV561" s="51">
        <f t="shared" si="1285"/>
        <v>0</v>
      </c>
      <c r="AW561" s="51">
        <f t="shared" si="1286"/>
        <v>16739.599999999999</v>
      </c>
      <c r="AX561" s="51">
        <f t="shared" si="1287"/>
        <v>17835.700000000001</v>
      </c>
      <c r="AY561" s="51">
        <f t="shared" si="1288"/>
        <v>17835.700000000001</v>
      </c>
      <c r="AZ561" s="51"/>
      <c r="BA561" s="52">
        <f t="shared" si="1289"/>
        <v>99.999628963655056</v>
      </c>
      <c r="BB561" s="53"/>
    </row>
    <row r="562">
      <c r="B562" s="47" t="s">
        <v>346</v>
      </c>
      <c r="C562" s="47" t="s">
        <v>193</v>
      </c>
      <c r="D562" s="47" t="s">
        <v>96</v>
      </c>
      <c r="E562" s="48" t="str">
        <f t="shared" si="1281"/>
        <v>0705</v>
      </c>
      <c r="F562" s="47" t="s">
        <v>442</v>
      </c>
      <c r="G562" s="47"/>
      <c r="H562" s="49" t="s">
        <v>259</v>
      </c>
      <c r="I562" s="19">
        <f>I563</f>
        <v>628.29999999999995</v>
      </c>
      <c r="J562" s="19">
        <f>J563</f>
        <v>0</v>
      </c>
      <c r="K562" s="19">
        <f>K563</f>
        <v>0</v>
      </c>
      <c r="L562" s="19">
        <f>L563</f>
        <v>0</v>
      </c>
      <c r="M562" s="19">
        <f>M563</f>
        <v>0</v>
      </c>
      <c r="N562" s="19">
        <f>N563</f>
        <v>0</v>
      </c>
      <c r="O562" s="19">
        <f>O563</f>
        <v>0</v>
      </c>
      <c r="P562" s="19">
        <f>P563</f>
        <v>0</v>
      </c>
      <c r="Q562" s="19">
        <f>Q563</f>
        <v>0</v>
      </c>
      <c r="R562" s="19">
        <f>R563</f>
        <v>0</v>
      </c>
      <c r="S562" s="19">
        <f>S563</f>
        <v>410.851</v>
      </c>
      <c r="T562" s="19">
        <f t="shared" si="1208"/>
        <v>1039.1509999999998</v>
      </c>
      <c r="U562" s="19">
        <f t="shared" si="1282"/>
        <v>0</v>
      </c>
      <c r="V562" s="19">
        <f t="shared" si="1283"/>
        <v>0</v>
      </c>
      <c r="W562" s="19">
        <f>W563</f>
        <v>410.851</v>
      </c>
      <c r="X562" s="19">
        <f>X563</f>
        <v>0</v>
      </c>
      <c r="Y562" s="19">
        <f>Y563</f>
        <v>0</v>
      </c>
      <c r="Z562" s="19">
        <f>Z563</f>
        <v>0</v>
      </c>
      <c r="AA562" s="19">
        <f>AA563</f>
        <v>0</v>
      </c>
      <c r="AB562" s="19">
        <f>AB563</f>
        <v>0</v>
      </c>
      <c r="AC562" s="19">
        <f>AC563</f>
        <v>0</v>
      </c>
      <c r="AD562" s="19">
        <f>AD563</f>
        <v>0</v>
      </c>
      <c r="AE562" s="19"/>
      <c r="AF562" s="50">
        <f>AF563</f>
        <v>1039.1510000000001</v>
      </c>
      <c r="AG562" s="50">
        <f>AG563</f>
        <v>0</v>
      </c>
      <c r="AH562" s="50">
        <f>AH563</f>
        <v>0</v>
      </c>
      <c r="AI562" s="50">
        <f>AI563</f>
        <v>0</v>
      </c>
      <c r="AJ562" s="50">
        <f>AJ563</f>
        <v>0</v>
      </c>
      <c r="AK562" s="50">
        <f>AK563</f>
        <v>0</v>
      </c>
      <c r="AL562" s="50">
        <f>AL563</f>
        <v>1039.1510000000001</v>
      </c>
      <c r="AM562" s="50">
        <f>AM563</f>
        <v>0</v>
      </c>
      <c r="AN562" s="50">
        <f>AN563</f>
        <v>0</v>
      </c>
      <c r="AO562" s="51">
        <f>AO563</f>
        <v>628.20000000000005</v>
      </c>
      <c r="AP562" s="51">
        <f>AP563</f>
        <v>1039.1510000000001</v>
      </c>
      <c r="AQ562" s="51">
        <f>AQ563</f>
        <v>0</v>
      </c>
      <c r="AR562" s="51">
        <f>AR563</f>
        <v>0</v>
      </c>
      <c r="AS562" s="51">
        <f>AS563</f>
        <v>0</v>
      </c>
      <c r="AT562" s="51">
        <f>AT563</f>
        <v>0</v>
      </c>
      <c r="AU562" s="51">
        <f t="shared" si="1284"/>
        <v>1039.1510000000001</v>
      </c>
      <c r="AV562" s="51">
        <f t="shared" si="1285"/>
        <v>-2.2737367544323206e-13</v>
      </c>
      <c r="AW562" s="51">
        <f t="shared" si="1286"/>
        <v>1450.002</v>
      </c>
      <c r="AX562" s="51">
        <f t="shared" si="1287"/>
        <v>0</v>
      </c>
      <c r="AY562" s="51">
        <f t="shared" si="1288"/>
        <v>0</v>
      </c>
      <c r="AZ562" s="51">
        <f>AZ563</f>
        <v>0</v>
      </c>
      <c r="BA562" s="52">
        <f t="shared" si="1289"/>
        <v>100</v>
      </c>
      <c r="BB562" s="25"/>
    </row>
    <row r="563" ht="31.5">
      <c r="B563" s="47" t="s">
        <v>346</v>
      </c>
      <c r="C563" s="47" t="s">
        <v>193</v>
      </c>
      <c r="D563" s="47" t="s">
        <v>96</v>
      </c>
      <c r="E563" s="48" t="str">
        <f t="shared" si="1281"/>
        <v>0705</v>
      </c>
      <c r="F563" s="47" t="s">
        <v>442</v>
      </c>
      <c r="G563" s="47" t="s">
        <v>154</v>
      </c>
      <c r="H563" s="49" t="s">
        <v>155</v>
      </c>
      <c r="I563" s="19">
        <v>628.29999999999995</v>
      </c>
      <c r="J563" s="19">
        <v>0</v>
      </c>
      <c r="K563" s="19">
        <v>0</v>
      </c>
      <c r="L563" s="19"/>
      <c r="M563" s="19"/>
      <c r="N563" s="19"/>
      <c r="O563" s="19">
        <v>0</v>
      </c>
      <c r="P563" s="19">
        <v>0</v>
      </c>
      <c r="Q563" s="19">
        <v>0</v>
      </c>
      <c r="R563" s="19">
        <v>0</v>
      </c>
      <c r="S563" s="19">
        <v>410.851</v>
      </c>
      <c r="T563" s="19">
        <f t="shared" si="1208"/>
        <v>1039.1509999999998</v>
      </c>
      <c r="U563" s="19">
        <f t="shared" si="1282"/>
        <v>0</v>
      </c>
      <c r="V563" s="19">
        <f t="shared" si="1283"/>
        <v>0</v>
      </c>
      <c r="W563" s="19">
        <v>410.851</v>
      </c>
      <c r="X563" s="19"/>
      <c r="Y563" s="19"/>
      <c r="Z563" s="19"/>
      <c r="AA563" s="19"/>
      <c r="AB563" s="19"/>
      <c r="AC563" s="19"/>
      <c r="AD563" s="19"/>
      <c r="AE563" s="19"/>
      <c r="AF563" s="50">
        <v>1039.1510000000001</v>
      </c>
      <c r="AG563" s="50"/>
      <c r="AH563" s="50">
        <v>0</v>
      </c>
      <c r="AI563" s="50">
        <v>0</v>
      </c>
      <c r="AJ563" s="50">
        <v>0</v>
      </c>
      <c r="AK563" s="50">
        <v>0</v>
      </c>
      <c r="AL563" s="50">
        <v>1039.1510000000001</v>
      </c>
      <c r="AM563" s="50">
        <v>0</v>
      </c>
      <c r="AN563" s="50">
        <v>0</v>
      </c>
      <c r="AO563" s="15">
        <v>628.20000000000005</v>
      </c>
      <c r="AP563" s="51">
        <v>1039.1510000000001</v>
      </c>
      <c r="AQ563" s="51">
        <v>0</v>
      </c>
      <c r="AR563" s="51">
        <v>0</v>
      </c>
      <c r="AS563" s="51">
        <v>0</v>
      </c>
      <c r="AT563" s="51">
        <v>0</v>
      </c>
      <c r="AU563" s="51">
        <f t="shared" si="1284"/>
        <v>1039.1510000000001</v>
      </c>
      <c r="AV563" s="51">
        <f t="shared" si="1285"/>
        <v>-2.2737367544323206e-13</v>
      </c>
      <c r="AW563" s="51">
        <f t="shared" si="1286"/>
        <v>1450.002</v>
      </c>
      <c r="AX563" s="51">
        <f t="shared" si="1287"/>
        <v>0</v>
      </c>
      <c r="AY563" s="51">
        <f t="shared" si="1288"/>
        <v>0</v>
      </c>
      <c r="AZ563" s="51"/>
      <c r="BA563" s="52">
        <f t="shared" si="1289"/>
        <v>100</v>
      </c>
      <c r="BB563" s="53"/>
    </row>
    <row r="564" ht="63">
      <c r="B564" s="47" t="s">
        <v>346</v>
      </c>
      <c r="C564" s="47" t="s">
        <v>193</v>
      </c>
      <c r="D564" s="47" t="s">
        <v>96</v>
      </c>
      <c r="E564" s="48" t="str">
        <f t="shared" si="1281"/>
        <v>0705</v>
      </c>
      <c r="F564" s="47" t="s">
        <v>443</v>
      </c>
      <c r="G564" s="47"/>
      <c r="H564" s="49" t="s">
        <v>261</v>
      </c>
      <c r="I564" s="19">
        <f>I565</f>
        <v>287</v>
      </c>
      <c r="J564" s="19">
        <f>J565</f>
        <v>287</v>
      </c>
      <c r="K564" s="19">
        <f>K565</f>
        <v>287</v>
      </c>
      <c r="L564" s="19">
        <f>L565</f>
        <v>0</v>
      </c>
      <c r="M564" s="19">
        <f>M565</f>
        <v>0</v>
      </c>
      <c r="N564" s="19">
        <f>N565</f>
        <v>0</v>
      </c>
      <c r="O564" s="19">
        <f>O565</f>
        <v>0</v>
      </c>
      <c r="P564" s="19">
        <f>P565</f>
        <v>0</v>
      </c>
      <c r="Q564" s="19">
        <f>Q565</f>
        <v>0</v>
      </c>
      <c r="R564" s="19">
        <f>R565</f>
        <v>0</v>
      </c>
      <c r="S564" s="19">
        <f>S565</f>
        <v>11.699999999999999</v>
      </c>
      <c r="T564" s="19">
        <f t="shared" si="1208"/>
        <v>298.69999999999999</v>
      </c>
      <c r="U564" s="19">
        <f t="shared" si="1282"/>
        <v>287</v>
      </c>
      <c r="V564" s="19">
        <f t="shared" si="1283"/>
        <v>287</v>
      </c>
      <c r="W564" s="19">
        <f>W565</f>
        <v>11.699999999999999</v>
      </c>
      <c r="X564" s="19">
        <f>X565</f>
        <v>0</v>
      </c>
      <c r="Y564" s="19">
        <f>Y565</f>
        <v>0</v>
      </c>
      <c r="Z564" s="19">
        <f>Z565</f>
        <v>0</v>
      </c>
      <c r="AA564" s="19">
        <f>AA565</f>
        <v>0</v>
      </c>
      <c r="AB564" s="19">
        <f>AB565</f>
        <v>0</v>
      </c>
      <c r="AC564" s="19">
        <f>AC565</f>
        <v>0</v>
      </c>
      <c r="AD564" s="19">
        <f>AD565</f>
        <v>0</v>
      </c>
      <c r="AE564" s="19"/>
      <c r="AF564" s="50">
        <f>AF565</f>
        <v>298.69999999999999</v>
      </c>
      <c r="AG564" s="50">
        <f>AG565</f>
        <v>0</v>
      </c>
      <c r="AH564" s="50">
        <f>AH565</f>
        <v>0</v>
      </c>
      <c r="AI564" s="50">
        <f>AI565</f>
        <v>0</v>
      </c>
      <c r="AJ564" s="50">
        <f>AJ565</f>
        <v>0</v>
      </c>
      <c r="AK564" s="50">
        <f>AK565</f>
        <v>0</v>
      </c>
      <c r="AL564" s="50">
        <f>AL565</f>
        <v>198.00461000000001</v>
      </c>
      <c r="AM564" s="50">
        <f>AM565</f>
        <v>0</v>
      </c>
      <c r="AN564" s="50">
        <f>AN565</f>
        <v>0</v>
      </c>
      <c r="AO564" s="51">
        <f>AO565</f>
        <v>190.08499</v>
      </c>
      <c r="AP564" s="51">
        <f>AP565</f>
        <v>298.69999999999999</v>
      </c>
      <c r="AQ564" s="51">
        <f>AQ565</f>
        <v>0</v>
      </c>
      <c r="AR564" s="51">
        <f>AR565</f>
        <v>0</v>
      </c>
      <c r="AS564" s="51">
        <f>AS565</f>
        <v>0</v>
      </c>
      <c r="AT564" s="51">
        <f>AT565</f>
        <v>0</v>
      </c>
      <c r="AU564" s="51">
        <f t="shared" si="1284"/>
        <v>298.69999999999999</v>
      </c>
      <c r="AV564" s="51">
        <f t="shared" si="1285"/>
        <v>0</v>
      </c>
      <c r="AW564" s="51">
        <f t="shared" si="1286"/>
        <v>310.39999999999998</v>
      </c>
      <c r="AX564" s="51">
        <f t="shared" si="1287"/>
        <v>287</v>
      </c>
      <c r="AY564" s="51">
        <f t="shared" si="1288"/>
        <v>287</v>
      </c>
      <c r="AZ564" s="51">
        <f>AZ565</f>
        <v>0</v>
      </c>
      <c r="BA564" s="52">
        <f t="shared" si="1289"/>
        <v>66.288788081687329</v>
      </c>
      <c r="BB564" s="25"/>
    </row>
    <row r="565" ht="31.5">
      <c r="B565" s="47" t="s">
        <v>346</v>
      </c>
      <c r="C565" s="47" t="s">
        <v>193</v>
      </c>
      <c r="D565" s="47" t="s">
        <v>96</v>
      </c>
      <c r="E565" s="48" t="str">
        <f t="shared" si="1281"/>
        <v>0705</v>
      </c>
      <c r="F565" s="47" t="s">
        <v>443</v>
      </c>
      <c r="G565" s="47" t="s">
        <v>154</v>
      </c>
      <c r="H565" s="49" t="s">
        <v>155</v>
      </c>
      <c r="I565" s="19">
        <v>287</v>
      </c>
      <c r="J565" s="19">
        <v>287</v>
      </c>
      <c r="K565" s="19">
        <v>287</v>
      </c>
      <c r="L565" s="19"/>
      <c r="M565" s="19"/>
      <c r="N565" s="19"/>
      <c r="O565" s="19">
        <v>0</v>
      </c>
      <c r="P565" s="19">
        <v>0</v>
      </c>
      <c r="Q565" s="19">
        <v>0</v>
      </c>
      <c r="R565" s="19">
        <v>0</v>
      </c>
      <c r="S565" s="19">
        <v>11.699999999999999</v>
      </c>
      <c r="T565" s="19">
        <f t="shared" si="1208"/>
        <v>298.69999999999999</v>
      </c>
      <c r="U565" s="19">
        <f t="shared" si="1282"/>
        <v>287</v>
      </c>
      <c r="V565" s="19">
        <f t="shared" si="1283"/>
        <v>287</v>
      </c>
      <c r="W565" s="19">
        <v>11.699999999999999</v>
      </c>
      <c r="X565" s="19"/>
      <c r="Y565" s="19"/>
      <c r="Z565" s="19"/>
      <c r="AA565" s="19"/>
      <c r="AB565" s="19"/>
      <c r="AC565" s="19"/>
      <c r="AD565" s="19"/>
      <c r="AE565" s="19"/>
      <c r="AF565" s="50">
        <v>298.69999999999999</v>
      </c>
      <c r="AG565" s="50"/>
      <c r="AH565" s="50">
        <v>0</v>
      </c>
      <c r="AI565" s="50">
        <v>0</v>
      </c>
      <c r="AJ565" s="50">
        <v>0</v>
      </c>
      <c r="AK565" s="50">
        <v>0</v>
      </c>
      <c r="AL565" s="50">
        <v>198.00461000000001</v>
      </c>
      <c r="AM565" s="50">
        <v>0</v>
      </c>
      <c r="AN565" s="50">
        <v>0</v>
      </c>
      <c r="AO565" s="15">
        <v>190.08499</v>
      </c>
      <c r="AP565" s="51">
        <v>298.69999999999999</v>
      </c>
      <c r="AQ565" s="51">
        <v>0</v>
      </c>
      <c r="AR565" s="51">
        <v>0</v>
      </c>
      <c r="AS565" s="51">
        <v>0</v>
      </c>
      <c r="AT565" s="51">
        <v>0</v>
      </c>
      <c r="AU565" s="51">
        <f t="shared" si="1284"/>
        <v>298.69999999999999</v>
      </c>
      <c r="AV565" s="51">
        <f t="shared" si="1285"/>
        <v>0</v>
      </c>
      <c r="AW565" s="51">
        <f t="shared" si="1286"/>
        <v>310.39999999999998</v>
      </c>
      <c r="AX565" s="51">
        <f t="shared" si="1287"/>
        <v>287</v>
      </c>
      <c r="AY565" s="51">
        <f t="shared" si="1288"/>
        <v>287</v>
      </c>
      <c r="AZ565" s="51"/>
      <c r="BA565" s="52">
        <f t="shared" si="1289"/>
        <v>66.288788081687329</v>
      </c>
      <c r="BB565" s="53"/>
    </row>
    <row r="566" s="39" customFormat="1">
      <c r="B566" s="40" t="s">
        <v>346</v>
      </c>
      <c r="C566" s="40" t="s">
        <v>193</v>
      </c>
      <c r="D566" s="40" t="s">
        <v>90</v>
      </c>
      <c r="E566" s="38" t="str">
        <f t="shared" si="1281"/>
        <v>0709</v>
      </c>
      <c r="F566" s="40"/>
      <c r="G566" s="40"/>
      <c r="H566" s="41" t="s">
        <v>300</v>
      </c>
      <c r="I566" s="42">
        <f>I567+I572+I577+I589</f>
        <v>913681.5</v>
      </c>
      <c r="J566" s="42">
        <f>J567+J572+J577+J589</f>
        <v>929567.39999999991</v>
      </c>
      <c r="K566" s="42">
        <f>K567+K572+K577+K589</f>
        <v>904589.5</v>
      </c>
      <c r="L566" s="42">
        <f>L567+L572+L577+L589</f>
        <v>271.80000000000001</v>
      </c>
      <c r="M566" s="42">
        <f>M567+M572+M577+M589</f>
        <v>280.19999999999999</v>
      </c>
      <c r="N566" s="42">
        <f>N567+N572+N577+N589</f>
        <v>280.19999999999999</v>
      </c>
      <c r="O566" s="42">
        <f>O567+O572+O577+O589+O634</f>
        <v>-36634.199999999997</v>
      </c>
      <c r="P566" s="42">
        <f>P567+P572+P577+P589+P634</f>
        <v>146.81600000000003</v>
      </c>
      <c r="Q566" s="42">
        <f>Q567+Q572+Q577+Q589+Q634</f>
        <v>610.98199999999997</v>
      </c>
      <c r="R566" s="42">
        <f>R567+R572+R577+R589+R634</f>
        <v>-550</v>
      </c>
      <c r="S566" s="42">
        <f>S567+S572+S577+S589</f>
        <v>21117.135999999999</v>
      </c>
      <c r="T566" s="42">
        <f t="shared" si="1208"/>
        <v>898644.03399999999</v>
      </c>
      <c r="U566" s="42">
        <f t="shared" si="1282"/>
        <v>929847.59999999986</v>
      </c>
      <c r="V566" s="42">
        <f t="shared" si="1283"/>
        <v>904869.69999999995</v>
      </c>
      <c r="W566" s="42">
        <f>W567+W572+W577+W589</f>
        <v>21117.135999999999</v>
      </c>
      <c r="X566" s="42">
        <f>X567+X572+X577+X589</f>
        <v>0</v>
      </c>
      <c r="Y566" s="42">
        <f>Y567+Y572+Y577+Y589</f>
        <v>0</v>
      </c>
      <c r="Z566" s="42">
        <f>Z567+Z572+Z577+Z589</f>
        <v>0</v>
      </c>
      <c r="AA566" s="42">
        <f>AA567+AA572+AA577+AA589</f>
        <v>20978.5</v>
      </c>
      <c r="AB566" s="42">
        <f>AB567+AB572+AB577+AB589</f>
        <v>0</v>
      </c>
      <c r="AC566" s="42">
        <f>AC567+AC572+AC577+AC589</f>
        <v>20978.5</v>
      </c>
      <c r="AD566" s="42">
        <f>AD567+AD572+AD577+AD589</f>
        <v>0</v>
      </c>
      <c r="AE566" s="42">
        <f>AE567+AE572+AE577+AE589</f>
        <v>0</v>
      </c>
      <c r="AF566" s="43">
        <f>AF567+AF572+AF577+AF589+AF634</f>
        <v>982308.31912</v>
      </c>
      <c r="AG566" s="43">
        <f>AG567+AG572+AG577+AG589+AG634</f>
        <v>0</v>
      </c>
      <c r="AH566" s="43">
        <f>AH567+AH572+AH577+AH589+AH634</f>
        <v>518043.47871000005</v>
      </c>
      <c r="AI566" s="43">
        <f>AI567+AI572+AI577+AI589+AI634</f>
        <v>0</v>
      </c>
      <c r="AJ566" s="43">
        <f>AJ567+AJ572+AJ577+AJ589+AJ634</f>
        <v>0</v>
      </c>
      <c r="AK566" s="43">
        <f>AK567+AK572+AK577+AK589+AK634</f>
        <v>0</v>
      </c>
      <c r="AL566" s="43">
        <f>AL567+AL572+AL577+AL589+AL634</f>
        <v>972934.74701000005</v>
      </c>
      <c r="AM566" s="43">
        <f>AM567+AM572+AM577+AM589+AM634</f>
        <v>517339.45070000004</v>
      </c>
      <c r="AN566" s="43">
        <f>AN567+AN572+AN577+AN589+AN634</f>
        <v>0</v>
      </c>
      <c r="AO566" s="45">
        <f>AO567+AO572+AO577+AO589+AO634</f>
        <v>707493.62942000013</v>
      </c>
      <c r="AP566" s="45">
        <f>AP567+AP572+AP577+AP589+AP634</f>
        <v>975023.51944000006</v>
      </c>
      <c r="AQ566" s="45">
        <f>AQ567+AQ572+AQ577+AQ589+AQ634</f>
        <v>-36634.199999999997</v>
      </c>
      <c r="AR566" s="45">
        <f>AR567+AR572+AR577+AR589+AR634</f>
        <v>0</v>
      </c>
      <c r="AS566" s="45">
        <f>AS567+AS572+AS577+AS589+AS634</f>
        <v>0</v>
      </c>
      <c r="AT566" s="45">
        <f>AT567+AT572+AT577+AT589+AT634</f>
        <v>0</v>
      </c>
      <c r="AU566" s="45">
        <f t="shared" si="1284"/>
        <v>938389.31944000011</v>
      </c>
      <c r="AV566" s="45">
        <f t="shared" si="1285"/>
        <v>-39745.285440000123</v>
      </c>
      <c r="AW566" s="45">
        <f t="shared" si="1286"/>
        <v>919761.16999999993</v>
      </c>
      <c r="AX566" s="45">
        <f t="shared" si="1287"/>
        <v>950826.09999999986</v>
      </c>
      <c r="AY566" s="45">
        <f t="shared" si="1288"/>
        <v>925848.19999999995</v>
      </c>
      <c r="AZ566" s="45">
        <f>AZ567+AZ572+AZ577+AZ589</f>
        <v>0</v>
      </c>
      <c r="BA566" s="46">
        <f t="shared" si="1289"/>
        <v>99.045760691673948</v>
      </c>
      <c r="BB566" s="25"/>
    </row>
    <row r="567">
      <c r="B567" s="47" t="s">
        <v>346</v>
      </c>
      <c r="C567" s="47" t="s">
        <v>193</v>
      </c>
      <c r="D567" s="47" t="s">
        <v>90</v>
      </c>
      <c r="E567" s="48" t="str">
        <f t="shared" si="1281"/>
        <v>0709</v>
      </c>
      <c r="F567" s="47" t="s">
        <v>195</v>
      </c>
      <c r="G567" s="47"/>
      <c r="H567" s="49" t="s">
        <v>196</v>
      </c>
      <c r="I567" s="19">
        <f t="shared" ref="I567:I577" si="1326">I568</f>
        <v>200</v>
      </c>
      <c r="J567" s="19">
        <f t="shared" ref="J567:J577" si="1327">J568</f>
        <v>200</v>
      </c>
      <c r="K567" s="19">
        <f t="shared" ref="K567:K577" si="1328">K568</f>
        <v>200</v>
      </c>
      <c r="L567" s="19">
        <f t="shared" ref="L567:L577" si="1329">L568</f>
        <v>0</v>
      </c>
      <c r="M567" s="19">
        <f t="shared" ref="M567:M577" si="1330">M568</f>
        <v>0</v>
      </c>
      <c r="N567" s="19">
        <f t="shared" ref="N567:N577" si="1331">N568</f>
        <v>0</v>
      </c>
      <c r="O567" s="19">
        <f t="shared" ref="O567:O577" si="1332">O568</f>
        <v>0</v>
      </c>
      <c r="P567" s="19">
        <f t="shared" ref="P567:P577" si="1333">P568</f>
        <v>0</v>
      </c>
      <c r="Q567" s="19">
        <f t="shared" ref="Q567:Q577" si="1334">Q568</f>
        <v>0</v>
      </c>
      <c r="R567" s="19">
        <f t="shared" ref="R567:R577" si="1335">R568</f>
        <v>0</v>
      </c>
      <c r="S567" s="19">
        <f t="shared" ref="S567:S577" si="1336">S568</f>
        <v>0</v>
      </c>
      <c r="T567" s="19">
        <f t="shared" si="1208"/>
        <v>200</v>
      </c>
      <c r="U567" s="19">
        <f t="shared" si="1282"/>
        <v>200</v>
      </c>
      <c r="V567" s="19">
        <f t="shared" si="1283"/>
        <v>200</v>
      </c>
      <c r="W567" s="19">
        <f t="shared" ref="W567:W577" si="1337">W568</f>
        <v>0</v>
      </c>
      <c r="X567" s="19">
        <f t="shared" ref="X567:X577" si="1338">X568</f>
        <v>0</v>
      </c>
      <c r="Y567" s="19">
        <f t="shared" ref="Y567:Y577" si="1339">Y568</f>
        <v>0</v>
      </c>
      <c r="Z567" s="19">
        <f t="shared" ref="Z567:Z577" si="1340">Z568</f>
        <v>0</v>
      </c>
      <c r="AA567" s="19">
        <f t="shared" ref="AA567:AA577" si="1341">AA568</f>
        <v>0</v>
      </c>
      <c r="AB567" s="19">
        <f t="shared" ref="AB567:AB577" si="1342">AB568</f>
        <v>0</v>
      </c>
      <c r="AC567" s="19">
        <f t="shared" ref="AC567:AC577" si="1343">AC568</f>
        <v>0</v>
      </c>
      <c r="AD567" s="19">
        <f t="shared" ref="AD567:AD577" si="1344">AD568</f>
        <v>0</v>
      </c>
      <c r="AE567" s="19">
        <f t="shared" ref="AE567:AE577" si="1345">AE568</f>
        <v>0</v>
      </c>
      <c r="AF567" s="50">
        <f t="shared" ref="AF567:AF577" si="1346">AF568</f>
        <v>200</v>
      </c>
      <c r="AG567" s="50">
        <f t="shared" ref="AG567:AG577" si="1347">AG568</f>
        <v>0</v>
      </c>
      <c r="AH567" s="50">
        <f t="shared" ref="AH567:AH577" si="1348">AH568</f>
        <v>0</v>
      </c>
      <c r="AI567" s="50">
        <f t="shared" ref="AI567:AI577" si="1349">AI568</f>
        <v>0</v>
      </c>
      <c r="AJ567" s="50">
        <f t="shared" ref="AJ567:AJ577" si="1350">AJ568</f>
        <v>0</v>
      </c>
      <c r="AK567" s="50">
        <f t="shared" ref="AK567:AK577" si="1351">AK568</f>
        <v>0</v>
      </c>
      <c r="AL567" s="50">
        <f t="shared" ref="AL567:AL577" si="1352">AL568</f>
        <v>200</v>
      </c>
      <c r="AM567" s="50">
        <f t="shared" ref="AM567:AM577" si="1353">AM568</f>
        <v>0</v>
      </c>
      <c r="AN567" s="50">
        <f t="shared" ref="AN567:AN577" si="1354">AN568</f>
        <v>0</v>
      </c>
      <c r="AO567" s="15">
        <f t="shared" ref="AO567:AO577" si="1355">AO568</f>
        <v>0</v>
      </c>
      <c r="AP567" s="51">
        <f t="shared" ref="AP567:AP577" si="1356">AP568</f>
        <v>200</v>
      </c>
      <c r="AQ567" s="51">
        <f t="shared" ref="AQ567:AQ577" si="1357">AQ568</f>
        <v>0</v>
      </c>
      <c r="AR567" s="51">
        <f t="shared" ref="AR567:AR577" si="1358">AR568</f>
        <v>0</v>
      </c>
      <c r="AS567" s="51">
        <f t="shared" ref="AS567:AS577" si="1359">AS568</f>
        <v>0</v>
      </c>
      <c r="AT567" s="51">
        <f t="shared" ref="AT567:AT577" si="1360">AT568</f>
        <v>0</v>
      </c>
      <c r="AU567" s="51">
        <f t="shared" si="1284"/>
        <v>200</v>
      </c>
      <c r="AV567" s="51">
        <f t="shared" si="1285"/>
        <v>0</v>
      </c>
      <c r="AW567" s="51">
        <f t="shared" si="1286"/>
        <v>200</v>
      </c>
      <c r="AX567" s="51">
        <f t="shared" si="1287"/>
        <v>200</v>
      </c>
      <c r="AY567" s="51">
        <f t="shared" si="1288"/>
        <v>200</v>
      </c>
      <c r="AZ567" s="51">
        <f t="shared" ref="AZ567:AZ577" si="1361">AZ568</f>
        <v>0</v>
      </c>
      <c r="BA567" s="52">
        <f t="shared" si="1289"/>
        <v>100</v>
      </c>
      <c r="BB567" s="25"/>
    </row>
    <row r="568">
      <c r="B568" s="47" t="s">
        <v>346</v>
      </c>
      <c r="C568" s="47" t="s">
        <v>193</v>
      </c>
      <c r="D568" s="47" t="s">
        <v>90</v>
      </c>
      <c r="E568" s="48" t="str">
        <f t="shared" si="1281"/>
        <v>0709</v>
      </c>
      <c r="F568" s="47" t="s">
        <v>270</v>
      </c>
      <c r="G568" s="47"/>
      <c r="H568" s="49" t="s">
        <v>53</v>
      </c>
      <c r="I568" s="19">
        <f t="shared" si="1326"/>
        <v>200</v>
      </c>
      <c r="J568" s="19">
        <f t="shared" si="1327"/>
        <v>200</v>
      </c>
      <c r="K568" s="19">
        <f t="shared" si="1328"/>
        <v>200</v>
      </c>
      <c r="L568" s="19">
        <f t="shared" si="1329"/>
        <v>0</v>
      </c>
      <c r="M568" s="19">
        <f t="shared" si="1330"/>
        <v>0</v>
      </c>
      <c r="N568" s="19">
        <f t="shared" si="1331"/>
        <v>0</v>
      </c>
      <c r="O568" s="19">
        <f t="shared" si="1332"/>
        <v>0</v>
      </c>
      <c r="P568" s="19">
        <f t="shared" si="1333"/>
        <v>0</v>
      </c>
      <c r="Q568" s="19">
        <f t="shared" si="1334"/>
        <v>0</v>
      </c>
      <c r="R568" s="19">
        <f t="shared" si="1335"/>
        <v>0</v>
      </c>
      <c r="S568" s="19">
        <f t="shared" si="1336"/>
        <v>0</v>
      </c>
      <c r="T568" s="19">
        <f t="shared" si="1208"/>
        <v>200</v>
      </c>
      <c r="U568" s="19">
        <f t="shared" si="1282"/>
        <v>200</v>
      </c>
      <c r="V568" s="19">
        <f t="shared" si="1283"/>
        <v>200</v>
      </c>
      <c r="W568" s="19">
        <f t="shared" si="1337"/>
        <v>0</v>
      </c>
      <c r="X568" s="19">
        <f t="shared" si="1338"/>
        <v>0</v>
      </c>
      <c r="Y568" s="19">
        <f t="shared" si="1339"/>
        <v>0</v>
      </c>
      <c r="Z568" s="19">
        <f t="shared" si="1340"/>
        <v>0</v>
      </c>
      <c r="AA568" s="19">
        <f t="shared" si="1341"/>
        <v>0</v>
      </c>
      <c r="AB568" s="19">
        <f t="shared" si="1342"/>
        <v>0</v>
      </c>
      <c r="AC568" s="19">
        <f t="shared" si="1343"/>
        <v>0</v>
      </c>
      <c r="AD568" s="19">
        <f t="shared" si="1344"/>
        <v>0</v>
      </c>
      <c r="AE568" s="19">
        <f t="shared" si="1345"/>
        <v>0</v>
      </c>
      <c r="AF568" s="50">
        <f t="shared" si="1346"/>
        <v>200</v>
      </c>
      <c r="AG568" s="50">
        <f t="shared" si="1347"/>
        <v>0</v>
      </c>
      <c r="AH568" s="50">
        <f t="shared" si="1348"/>
        <v>0</v>
      </c>
      <c r="AI568" s="50">
        <f t="shared" si="1349"/>
        <v>0</v>
      </c>
      <c r="AJ568" s="50">
        <f t="shared" si="1350"/>
        <v>0</v>
      </c>
      <c r="AK568" s="50">
        <f t="shared" si="1351"/>
        <v>0</v>
      </c>
      <c r="AL568" s="50">
        <f t="shared" si="1352"/>
        <v>200</v>
      </c>
      <c r="AM568" s="50">
        <f t="shared" si="1353"/>
        <v>0</v>
      </c>
      <c r="AN568" s="50">
        <f t="shared" si="1354"/>
        <v>0</v>
      </c>
      <c r="AO568" s="51">
        <f t="shared" si="1355"/>
        <v>0</v>
      </c>
      <c r="AP568" s="51">
        <f t="shared" si="1356"/>
        <v>200</v>
      </c>
      <c r="AQ568" s="51">
        <f t="shared" si="1357"/>
        <v>0</v>
      </c>
      <c r="AR568" s="51">
        <f t="shared" si="1358"/>
        <v>0</v>
      </c>
      <c r="AS568" s="51">
        <f t="shared" si="1359"/>
        <v>0</v>
      </c>
      <c r="AT568" s="51">
        <f t="shared" si="1360"/>
        <v>0</v>
      </c>
      <c r="AU568" s="51">
        <f t="shared" si="1284"/>
        <v>200</v>
      </c>
      <c r="AV568" s="51">
        <f t="shared" si="1285"/>
        <v>0</v>
      </c>
      <c r="AW568" s="51">
        <f t="shared" si="1286"/>
        <v>200</v>
      </c>
      <c r="AX568" s="51">
        <f t="shared" si="1287"/>
        <v>200</v>
      </c>
      <c r="AY568" s="51">
        <f t="shared" si="1288"/>
        <v>200</v>
      </c>
      <c r="AZ568" s="51">
        <f t="shared" si="1361"/>
        <v>0</v>
      </c>
      <c r="BA568" s="52">
        <f t="shared" si="1289"/>
        <v>100</v>
      </c>
      <c r="BB568" s="25"/>
    </row>
    <row r="569" ht="47.25">
      <c r="B569" s="47" t="s">
        <v>346</v>
      </c>
      <c r="C569" s="47" t="s">
        <v>193</v>
      </c>
      <c r="D569" s="47" t="s">
        <v>90</v>
      </c>
      <c r="E569" s="48" t="str">
        <f t="shared" si="1281"/>
        <v>0709</v>
      </c>
      <c r="F569" s="47" t="s">
        <v>271</v>
      </c>
      <c r="G569" s="47"/>
      <c r="H569" s="49" t="s">
        <v>272</v>
      </c>
      <c r="I569" s="19">
        <f t="shared" si="1326"/>
        <v>200</v>
      </c>
      <c r="J569" s="19">
        <f t="shared" si="1327"/>
        <v>200</v>
      </c>
      <c r="K569" s="19">
        <f t="shared" si="1328"/>
        <v>200</v>
      </c>
      <c r="L569" s="19">
        <f t="shared" si="1329"/>
        <v>0</v>
      </c>
      <c r="M569" s="19">
        <f t="shared" si="1330"/>
        <v>0</v>
      </c>
      <c r="N569" s="19">
        <f t="shared" si="1331"/>
        <v>0</v>
      </c>
      <c r="O569" s="19">
        <f t="shared" si="1332"/>
        <v>0</v>
      </c>
      <c r="P569" s="19">
        <f t="shared" si="1333"/>
        <v>0</v>
      </c>
      <c r="Q569" s="19">
        <f t="shared" si="1334"/>
        <v>0</v>
      </c>
      <c r="R569" s="19">
        <f t="shared" si="1335"/>
        <v>0</v>
      </c>
      <c r="S569" s="19">
        <f t="shared" si="1336"/>
        <v>0</v>
      </c>
      <c r="T569" s="19">
        <f t="shared" si="1208"/>
        <v>200</v>
      </c>
      <c r="U569" s="19">
        <f t="shared" si="1282"/>
        <v>200</v>
      </c>
      <c r="V569" s="19">
        <f t="shared" si="1283"/>
        <v>200</v>
      </c>
      <c r="W569" s="19">
        <f t="shared" si="1337"/>
        <v>0</v>
      </c>
      <c r="X569" s="19">
        <f t="shared" si="1338"/>
        <v>0</v>
      </c>
      <c r="Y569" s="19">
        <f t="shared" si="1339"/>
        <v>0</v>
      </c>
      <c r="Z569" s="19">
        <f t="shared" si="1340"/>
        <v>0</v>
      </c>
      <c r="AA569" s="19">
        <f t="shared" si="1341"/>
        <v>0</v>
      </c>
      <c r="AB569" s="19">
        <f t="shared" si="1342"/>
        <v>0</v>
      </c>
      <c r="AC569" s="19">
        <f t="shared" si="1343"/>
        <v>0</v>
      </c>
      <c r="AD569" s="19">
        <f t="shared" si="1344"/>
        <v>0</v>
      </c>
      <c r="AE569" s="19">
        <f t="shared" si="1345"/>
        <v>0</v>
      </c>
      <c r="AF569" s="50">
        <f t="shared" si="1346"/>
        <v>200</v>
      </c>
      <c r="AG569" s="50">
        <f t="shared" si="1347"/>
        <v>0</v>
      </c>
      <c r="AH569" s="50">
        <f t="shared" si="1348"/>
        <v>0</v>
      </c>
      <c r="AI569" s="50">
        <f t="shared" si="1349"/>
        <v>0</v>
      </c>
      <c r="AJ569" s="50">
        <f t="shared" si="1350"/>
        <v>0</v>
      </c>
      <c r="AK569" s="50">
        <f t="shared" si="1351"/>
        <v>0</v>
      </c>
      <c r="AL569" s="50">
        <f t="shared" si="1352"/>
        <v>200</v>
      </c>
      <c r="AM569" s="50">
        <f t="shared" si="1353"/>
        <v>0</v>
      </c>
      <c r="AN569" s="50">
        <f t="shared" si="1354"/>
        <v>0</v>
      </c>
      <c r="AO569" s="15">
        <f t="shared" si="1355"/>
        <v>0</v>
      </c>
      <c r="AP569" s="51">
        <f t="shared" si="1356"/>
        <v>200</v>
      </c>
      <c r="AQ569" s="51">
        <f t="shared" si="1357"/>
        <v>0</v>
      </c>
      <c r="AR569" s="51">
        <f t="shared" si="1358"/>
        <v>0</v>
      </c>
      <c r="AS569" s="51">
        <f t="shared" si="1359"/>
        <v>0</v>
      </c>
      <c r="AT569" s="51">
        <f t="shared" si="1360"/>
        <v>0</v>
      </c>
      <c r="AU569" s="51">
        <f t="shared" si="1284"/>
        <v>200</v>
      </c>
      <c r="AV569" s="51">
        <f t="shared" si="1285"/>
        <v>0</v>
      </c>
      <c r="AW569" s="51">
        <f t="shared" si="1286"/>
        <v>200</v>
      </c>
      <c r="AX569" s="51">
        <f t="shared" si="1287"/>
        <v>200</v>
      </c>
      <c r="AY569" s="51">
        <f t="shared" si="1288"/>
        <v>200</v>
      </c>
      <c r="AZ569" s="51">
        <f t="shared" si="1361"/>
        <v>0</v>
      </c>
      <c r="BA569" s="52">
        <f t="shared" si="1289"/>
        <v>100</v>
      </c>
      <c r="BB569" s="25"/>
    </row>
    <row r="570" ht="31.5">
      <c r="B570" s="47" t="s">
        <v>346</v>
      </c>
      <c r="C570" s="47" t="s">
        <v>193</v>
      </c>
      <c r="D570" s="47" t="s">
        <v>90</v>
      </c>
      <c r="E570" s="48" t="str">
        <f t="shared" si="1281"/>
        <v>0709</v>
      </c>
      <c r="F570" s="47" t="s">
        <v>273</v>
      </c>
      <c r="G570" s="47"/>
      <c r="H570" s="49" t="s">
        <v>274</v>
      </c>
      <c r="I570" s="19">
        <f t="shared" si="1326"/>
        <v>200</v>
      </c>
      <c r="J570" s="19">
        <f t="shared" si="1327"/>
        <v>200</v>
      </c>
      <c r="K570" s="19">
        <f t="shared" si="1328"/>
        <v>200</v>
      </c>
      <c r="L570" s="19">
        <f t="shared" si="1329"/>
        <v>0</v>
      </c>
      <c r="M570" s="19">
        <f t="shared" si="1330"/>
        <v>0</v>
      </c>
      <c r="N570" s="19">
        <f t="shared" si="1331"/>
        <v>0</v>
      </c>
      <c r="O570" s="19">
        <f t="shared" si="1332"/>
        <v>0</v>
      </c>
      <c r="P570" s="19">
        <f t="shared" si="1333"/>
        <v>0</v>
      </c>
      <c r="Q570" s="19">
        <f t="shared" si="1334"/>
        <v>0</v>
      </c>
      <c r="R570" s="19">
        <f t="shared" si="1335"/>
        <v>0</v>
      </c>
      <c r="S570" s="19">
        <f t="shared" si="1336"/>
        <v>0</v>
      </c>
      <c r="T570" s="19">
        <f t="shared" si="1208"/>
        <v>200</v>
      </c>
      <c r="U570" s="19">
        <f t="shared" si="1282"/>
        <v>200</v>
      </c>
      <c r="V570" s="19">
        <f t="shared" si="1283"/>
        <v>200</v>
      </c>
      <c r="W570" s="19">
        <f t="shared" si="1337"/>
        <v>0</v>
      </c>
      <c r="X570" s="19">
        <f t="shared" si="1338"/>
        <v>0</v>
      </c>
      <c r="Y570" s="19">
        <f t="shared" si="1339"/>
        <v>0</v>
      </c>
      <c r="Z570" s="19">
        <f t="shared" si="1340"/>
        <v>0</v>
      </c>
      <c r="AA570" s="19">
        <f t="shared" si="1341"/>
        <v>0</v>
      </c>
      <c r="AB570" s="19">
        <f t="shared" si="1342"/>
        <v>0</v>
      </c>
      <c r="AC570" s="19">
        <f t="shared" si="1343"/>
        <v>0</v>
      </c>
      <c r="AD570" s="19">
        <f t="shared" si="1344"/>
        <v>0</v>
      </c>
      <c r="AE570" s="19">
        <f t="shared" si="1345"/>
        <v>0</v>
      </c>
      <c r="AF570" s="50">
        <f t="shared" si="1346"/>
        <v>200</v>
      </c>
      <c r="AG570" s="50">
        <f t="shared" si="1347"/>
        <v>0</v>
      </c>
      <c r="AH570" s="50">
        <f t="shared" si="1348"/>
        <v>0</v>
      </c>
      <c r="AI570" s="50">
        <f t="shared" si="1349"/>
        <v>0</v>
      </c>
      <c r="AJ570" s="50">
        <f t="shared" si="1350"/>
        <v>0</v>
      </c>
      <c r="AK570" s="50">
        <f t="shared" si="1351"/>
        <v>0</v>
      </c>
      <c r="AL570" s="50">
        <f t="shared" si="1352"/>
        <v>200</v>
      </c>
      <c r="AM570" s="50">
        <f t="shared" si="1353"/>
        <v>0</v>
      </c>
      <c r="AN570" s="50">
        <f t="shared" si="1354"/>
        <v>0</v>
      </c>
      <c r="AO570" s="51">
        <f t="shared" si="1355"/>
        <v>0</v>
      </c>
      <c r="AP570" s="51">
        <f t="shared" si="1356"/>
        <v>200</v>
      </c>
      <c r="AQ570" s="51">
        <f t="shared" si="1357"/>
        <v>0</v>
      </c>
      <c r="AR570" s="51">
        <f t="shared" si="1358"/>
        <v>0</v>
      </c>
      <c r="AS570" s="51">
        <f t="shared" si="1359"/>
        <v>0</v>
      </c>
      <c r="AT570" s="51">
        <f t="shared" si="1360"/>
        <v>0</v>
      </c>
      <c r="AU570" s="51">
        <f t="shared" si="1284"/>
        <v>200</v>
      </c>
      <c r="AV570" s="51">
        <f t="shared" si="1285"/>
        <v>0</v>
      </c>
      <c r="AW570" s="51">
        <f t="shared" si="1286"/>
        <v>200</v>
      </c>
      <c r="AX570" s="51">
        <f t="shared" si="1287"/>
        <v>200</v>
      </c>
      <c r="AY570" s="51">
        <f t="shared" si="1288"/>
        <v>200</v>
      </c>
      <c r="AZ570" s="51">
        <f t="shared" si="1361"/>
        <v>0</v>
      </c>
      <c r="BA570" s="52">
        <f t="shared" si="1289"/>
        <v>100</v>
      </c>
      <c r="BB570" s="25"/>
    </row>
    <row r="571" ht="31.5">
      <c r="B571" s="47" t="s">
        <v>346</v>
      </c>
      <c r="C571" s="47" t="s">
        <v>193</v>
      </c>
      <c r="D571" s="47" t="s">
        <v>90</v>
      </c>
      <c r="E571" s="48" t="str">
        <f t="shared" si="1281"/>
        <v>0709</v>
      </c>
      <c r="F571" s="47" t="s">
        <v>273</v>
      </c>
      <c r="G571" s="17" t="s">
        <v>154</v>
      </c>
      <c r="H571" s="49" t="s">
        <v>155</v>
      </c>
      <c r="I571" s="19">
        <v>200</v>
      </c>
      <c r="J571" s="19">
        <v>200</v>
      </c>
      <c r="K571" s="19">
        <v>200</v>
      </c>
      <c r="L571" s="19"/>
      <c r="M571" s="19"/>
      <c r="N571" s="19"/>
      <c r="O571" s="19">
        <v>0</v>
      </c>
      <c r="P571" s="19">
        <v>0</v>
      </c>
      <c r="Q571" s="19">
        <v>0</v>
      </c>
      <c r="R571" s="19">
        <v>0</v>
      </c>
      <c r="S571" s="19"/>
      <c r="T571" s="19">
        <f t="shared" si="1208"/>
        <v>200</v>
      </c>
      <c r="U571" s="19">
        <f t="shared" si="1282"/>
        <v>200</v>
      </c>
      <c r="V571" s="19">
        <f t="shared" si="1283"/>
        <v>200</v>
      </c>
      <c r="W571" s="19"/>
      <c r="X571" s="19"/>
      <c r="Y571" s="19"/>
      <c r="Z571" s="19"/>
      <c r="AA571" s="19"/>
      <c r="AB571" s="19"/>
      <c r="AC571" s="19"/>
      <c r="AD571" s="19"/>
      <c r="AE571" s="19"/>
      <c r="AF571" s="50">
        <v>200</v>
      </c>
      <c r="AG571" s="50"/>
      <c r="AH571" s="50">
        <v>0</v>
      </c>
      <c r="AI571" s="50">
        <v>0</v>
      </c>
      <c r="AJ571" s="50">
        <v>0</v>
      </c>
      <c r="AK571" s="50">
        <v>0</v>
      </c>
      <c r="AL571" s="50">
        <v>200</v>
      </c>
      <c r="AM571" s="50">
        <v>0</v>
      </c>
      <c r="AN571" s="50">
        <v>0</v>
      </c>
      <c r="AO571" s="15">
        <v>0</v>
      </c>
      <c r="AP571" s="51">
        <v>200</v>
      </c>
      <c r="AQ571" s="51">
        <v>0</v>
      </c>
      <c r="AR571" s="51">
        <v>0</v>
      </c>
      <c r="AS571" s="51">
        <v>0</v>
      </c>
      <c r="AT571" s="51">
        <v>0</v>
      </c>
      <c r="AU571" s="51">
        <f t="shared" si="1284"/>
        <v>200</v>
      </c>
      <c r="AV571" s="51">
        <f t="shared" si="1285"/>
        <v>0</v>
      </c>
      <c r="AW571" s="51">
        <f t="shared" si="1286"/>
        <v>200</v>
      </c>
      <c r="AX571" s="51">
        <f t="shared" si="1287"/>
        <v>200</v>
      </c>
      <c r="AY571" s="51">
        <f t="shared" si="1288"/>
        <v>200</v>
      </c>
      <c r="AZ571" s="51"/>
      <c r="BA571" s="52">
        <f t="shared" si="1289"/>
        <v>100</v>
      </c>
      <c r="BB571" s="53"/>
    </row>
    <row r="572">
      <c r="B572" s="47" t="s">
        <v>346</v>
      </c>
      <c r="C572" s="47" t="s">
        <v>193</v>
      </c>
      <c r="D572" s="47" t="s">
        <v>90</v>
      </c>
      <c r="E572" s="48" t="str">
        <f t="shared" si="1281"/>
        <v>0709</v>
      </c>
      <c r="F572" s="47" t="s">
        <v>277</v>
      </c>
      <c r="G572" s="18"/>
      <c r="H572" s="49" t="s">
        <v>278</v>
      </c>
      <c r="I572" s="19">
        <f t="shared" si="1326"/>
        <v>4571.5</v>
      </c>
      <c r="J572" s="19">
        <f t="shared" si="1327"/>
        <v>4571.5</v>
      </c>
      <c r="K572" s="19">
        <f t="shared" si="1328"/>
        <v>4571.5</v>
      </c>
      <c r="L572" s="19">
        <f t="shared" si="1329"/>
        <v>0</v>
      </c>
      <c r="M572" s="19">
        <f t="shared" si="1330"/>
        <v>0</v>
      </c>
      <c r="N572" s="19">
        <f t="shared" si="1331"/>
        <v>0</v>
      </c>
      <c r="O572" s="19">
        <f t="shared" si="1332"/>
        <v>665.79999999999995</v>
      </c>
      <c r="P572" s="19">
        <f t="shared" si="1333"/>
        <v>0</v>
      </c>
      <c r="Q572" s="19">
        <f t="shared" si="1334"/>
        <v>0</v>
      </c>
      <c r="R572" s="19">
        <f t="shared" si="1335"/>
        <v>0</v>
      </c>
      <c r="S572" s="19">
        <f t="shared" si="1336"/>
        <v>0</v>
      </c>
      <c r="T572" s="19">
        <f t="shared" si="1208"/>
        <v>5237.3000000000002</v>
      </c>
      <c r="U572" s="19">
        <f t="shared" si="1282"/>
        <v>4571.5</v>
      </c>
      <c r="V572" s="19">
        <f t="shared" si="1283"/>
        <v>4571.5</v>
      </c>
      <c r="W572" s="19">
        <f t="shared" si="1337"/>
        <v>0</v>
      </c>
      <c r="X572" s="19">
        <f t="shared" si="1338"/>
        <v>0</v>
      </c>
      <c r="Y572" s="19">
        <f t="shared" si="1339"/>
        <v>0</v>
      </c>
      <c r="Z572" s="19">
        <f t="shared" si="1340"/>
        <v>0</v>
      </c>
      <c r="AA572" s="19">
        <f t="shared" si="1341"/>
        <v>0</v>
      </c>
      <c r="AB572" s="19">
        <f t="shared" si="1342"/>
        <v>0</v>
      </c>
      <c r="AC572" s="19">
        <f t="shared" si="1343"/>
        <v>0</v>
      </c>
      <c r="AD572" s="19">
        <f t="shared" si="1344"/>
        <v>0</v>
      </c>
      <c r="AE572" s="19">
        <f t="shared" si="1345"/>
        <v>0</v>
      </c>
      <c r="AF572" s="50">
        <f t="shared" si="1346"/>
        <v>5237.3000000000002</v>
      </c>
      <c r="AG572" s="50">
        <f t="shared" si="1347"/>
        <v>0</v>
      </c>
      <c r="AH572" s="50">
        <f t="shared" si="1348"/>
        <v>0</v>
      </c>
      <c r="AI572" s="50">
        <f t="shared" si="1349"/>
        <v>0</v>
      </c>
      <c r="AJ572" s="50">
        <f t="shared" si="1350"/>
        <v>0</v>
      </c>
      <c r="AK572" s="50">
        <f t="shared" si="1351"/>
        <v>0</v>
      </c>
      <c r="AL572" s="50">
        <f t="shared" si="1352"/>
        <v>5237.3000000000002</v>
      </c>
      <c r="AM572" s="50">
        <f t="shared" si="1353"/>
        <v>0</v>
      </c>
      <c r="AN572" s="50">
        <f t="shared" si="1354"/>
        <v>0</v>
      </c>
      <c r="AO572" s="51">
        <f t="shared" si="1355"/>
        <v>1969.4000000000001</v>
      </c>
      <c r="AP572" s="51">
        <f t="shared" si="1356"/>
        <v>4571.5</v>
      </c>
      <c r="AQ572" s="51">
        <f t="shared" si="1357"/>
        <v>665.79999999999995</v>
      </c>
      <c r="AR572" s="51">
        <f t="shared" si="1358"/>
        <v>0</v>
      </c>
      <c r="AS572" s="51">
        <f t="shared" si="1359"/>
        <v>0</v>
      </c>
      <c r="AT572" s="51">
        <f t="shared" si="1360"/>
        <v>0</v>
      </c>
      <c r="AU572" s="51">
        <f t="shared" si="1284"/>
        <v>5237.3000000000002</v>
      </c>
      <c r="AV572" s="51">
        <f t="shared" si="1285"/>
        <v>0</v>
      </c>
      <c r="AW572" s="51">
        <f t="shared" si="1286"/>
        <v>5237.3000000000002</v>
      </c>
      <c r="AX572" s="51">
        <f t="shared" si="1287"/>
        <v>4571.5</v>
      </c>
      <c r="AY572" s="51">
        <f t="shared" si="1288"/>
        <v>4571.5</v>
      </c>
      <c r="AZ572" s="51">
        <f t="shared" si="1361"/>
        <v>0</v>
      </c>
      <c r="BA572" s="52">
        <f t="shared" si="1289"/>
        <v>100</v>
      </c>
      <c r="BB572" s="25"/>
    </row>
    <row r="573">
      <c r="B573" s="47" t="s">
        <v>346</v>
      </c>
      <c r="C573" s="47" t="s">
        <v>193</v>
      </c>
      <c r="D573" s="47" t="s">
        <v>90</v>
      </c>
      <c r="E573" s="48" t="str">
        <f t="shared" si="1281"/>
        <v>0709</v>
      </c>
      <c r="F573" s="47" t="s">
        <v>279</v>
      </c>
      <c r="G573" s="18"/>
      <c r="H573" s="49" t="s">
        <v>53</v>
      </c>
      <c r="I573" s="19">
        <f t="shared" si="1326"/>
        <v>4571.5</v>
      </c>
      <c r="J573" s="19">
        <f t="shared" si="1327"/>
        <v>4571.5</v>
      </c>
      <c r="K573" s="19">
        <f t="shared" si="1328"/>
        <v>4571.5</v>
      </c>
      <c r="L573" s="19">
        <f t="shared" si="1329"/>
        <v>0</v>
      </c>
      <c r="M573" s="19">
        <f t="shared" si="1330"/>
        <v>0</v>
      </c>
      <c r="N573" s="19">
        <f t="shared" si="1331"/>
        <v>0</v>
      </c>
      <c r="O573" s="19">
        <f t="shared" si="1332"/>
        <v>665.79999999999995</v>
      </c>
      <c r="P573" s="19">
        <f t="shared" si="1333"/>
        <v>0</v>
      </c>
      <c r="Q573" s="19">
        <f t="shared" si="1334"/>
        <v>0</v>
      </c>
      <c r="R573" s="19">
        <f t="shared" si="1335"/>
        <v>0</v>
      </c>
      <c r="S573" s="19">
        <f t="shared" si="1336"/>
        <v>0</v>
      </c>
      <c r="T573" s="19">
        <f t="shared" ref="T573:T636" si="1362">I573+L573+S573+R573+Q573+P573+O573</f>
        <v>5237.3000000000002</v>
      </c>
      <c r="U573" s="19">
        <f t="shared" si="1282"/>
        <v>4571.5</v>
      </c>
      <c r="V573" s="19">
        <f t="shared" si="1283"/>
        <v>4571.5</v>
      </c>
      <c r="W573" s="19">
        <f t="shared" si="1337"/>
        <v>0</v>
      </c>
      <c r="X573" s="19">
        <f t="shared" si="1338"/>
        <v>0</v>
      </c>
      <c r="Y573" s="19">
        <f t="shared" si="1339"/>
        <v>0</v>
      </c>
      <c r="Z573" s="19">
        <f t="shared" si="1340"/>
        <v>0</v>
      </c>
      <c r="AA573" s="19">
        <f t="shared" si="1341"/>
        <v>0</v>
      </c>
      <c r="AB573" s="19">
        <f t="shared" si="1342"/>
        <v>0</v>
      </c>
      <c r="AC573" s="19">
        <f t="shared" si="1343"/>
        <v>0</v>
      </c>
      <c r="AD573" s="19">
        <f t="shared" si="1344"/>
        <v>0</v>
      </c>
      <c r="AE573" s="19">
        <f t="shared" si="1345"/>
        <v>0</v>
      </c>
      <c r="AF573" s="50">
        <f t="shared" si="1346"/>
        <v>5237.3000000000002</v>
      </c>
      <c r="AG573" s="50">
        <f t="shared" si="1347"/>
        <v>0</v>
      </c>
      <c r="AH573" s="50">
        <f t="shared" si="1348"/>
        <v>0</v>
      </c>
      <c r="AI573" s="50">
        <f t="shared" si="1349"/>
        <v>0</v>
      </c>
      <c r="AJ573" s="50">
        <f t="shared" si="1350"/>
        <v>0</v>
      </c>
      <c r="AK573" s="50">
        <f t="shared" si="1351"/>
        <v>0</v>
      </c>
      <c r="AL573" s="50">
        <f t="shared" si="1352"/>
        <v>5237.3000000000002</v>
      </c>
      <c r="AM573" s="50">
        <f t="shared" si="1353"/>
        <v>0</v>
      </c>
      <c r="AN573" s="50">
        <f t="shared" si="1354"/>
        <v>0</v>
      </c>
      <c r="AO573" s="15">
        <f t="shared" si="1355"/>
        <v>1969.4000000000001</v>
      </c>
      <c r="AP573" s="51">
        <f t="shared" si="1356"/>
        <v>4571.5</v>
      </c>
      <c r="AQ573" s="51">
        <f t="shared" si="1357"/>
        <v>665.79999999999995</v>
      </c>
      <c r="AR573" s="51">
        <f t="shared" si="1358"/>
        <v>0</v>
      </c>
      <c r="AS573" s="51">
        <f t="shared" si="1359"/>
        <v>0</v>
      </c>
      <c r="AT573" s="51">
        <f t="shared" si="1360"/>
        <v>0</v>
      </c>
      <c r="AU573" s="51">
        <f t="shared" si="1284"/>
        <v>5237.3000000000002</v>
      </c>
      <c r="AV573" s="51">
        <f t="shared" si="1285"/>
        <v>0</v>
      </c>
      <c r="AW573" s="51">
        <f t="shared" si="1286"/>
        <v>5237.3000000000002</v>
      </c>
      <c r="AX573" s="51">
        <f t="shared" si="1287"/>
        <v>4571.5</v>
      </c>
      <c r="AY573" s="51">
        <f t="shared" si="1288"/>
        <v>4571.5</v>
      </c>
      <c r="AZ573" s="51">
        <f t="shared" si="1361"/>
        <v>0</v>
      </c>
      <c r="BA573" s="52">
        <f t="shared" si="1289"/>
        <v>100</v>
      </c>
      <c r="BB573" s="25"/>
    </row>
    <row r="574" ht="47.25">
      <c r="B574" s="47" t="s">
        <v>346</v>
      </c>
      <c r="C574" s="47" t="s">
        <v>193</v>
      </c>
      <c r="D574" s="47" t="s">
        <v>90</v>
      </c>
      <c r="E574" s="48" t="str">
        <f t="shared" si="1281"/>
        <v>0709</v>
      </c>
      <c r="F574" s="47" t="s">
        <v>280</v>
      </c>
      <c r="G574" s="18"/>
      <c r="H574" s="49" t="s">
        <v>281</v>
      </c>
      <c r="I574" s="19">
        <f t="shared" si="1326"/>
        <v>4571.5</v>
      </c>
      <c r="J574" s="19">
        <f t="shared" si="1327"/>
        <v>4571.5</v>
      </c>
      <c r="K574" s="19">
        <f t="shared" si="1328"/>
        <v>4571.5</v>
      </c>
      <c r="L574" s="19">
        <f t="shared" si="1329"/>
        <v>0</v>
      </c>
      <c r="M574" s="19">
        <f t="shared" si="1330"/>
        <v>0</v>
      </c>
      <c r="N574" s="19">
        <f t="shared" si="1331"/>
        <v>0</v>
      </c>
      <c r="O574" s="19">
        <f t="shared" si="1332"/>
        <v>665.79999999999995</v>
      </c>
      <c r="P574" s="19">
        <f t="shared" si="1333"/>
        <v>0</v>
      </c>
      <c r="Q574" s="19">
        <f t="shared" si="1334"/>
        <v>0</v>
      </c>
      <c r="R574" s="19">
        <f t="shared" si="1335"/>
        <v>0</v>
      </c>
      <c r="S574" s="19">
        <f t="shared" si="1336"/>
        <v>0</v>
      </c>
      <c r="T574" s="19">
        <f t="shared" si="1362"/>
        <v>5237.3000000000002</v>
      </c>
      <c r="U574" s="19">
        <f t="shared" si="1282"/>
        <v>4571.5</v>
      </c>
      <c r="V574" s="19">
        <f t="shared" si="1283"/>
        <v>4571.5</v>
      </c>
      <c r="W574" s="19">
        <f t="shared" si="1337"/>
        <v>0</v>
      </c>
      <c r="X574" s="19">
        <f t="shared" si="1338"/>
        <v>0</v>
      </c>
      <c r="Y574" s="19">
        <f t="shared" si="1339"/>
        <v>0</v>
      </c>
      <c r="Z574" s="19">
        <f t="shared" si="1340"/>
        <v>0</v>
      </c>
      <c r="AA574" s="19">
        <f t="shared" si="1341"/>
        <v>0</v>
      </c>
      <c r="AB574" s="19">
        <f t="shared" si="1342"/>
        <v>0</v>
      </c>
      <c r="AC574" s="19">
        <f t="shared" si="1343"/>
        <v>0</v>
      </c>
      <c r="AD574" s="19">
        <f t="shared" si="1344"/>
        <v>0</v>
      </c>
      <c r="AE574" s="19">
        <f t="shared" si="1345"/>
        <v>0</v>
      </c>
      <c r="AF574" s="50">
        <f t="shared" si="1346"/>
        <v>5237.3000000000002</v>
      </c>
      <c r="AG574" s="50">
        <f t="shared" si="1347"/>
        <v>0</v>
      </c>
      <c r="AH574" s="50">
        <f t="shared" si="1348"/>
        <v>0</v>
      </c>
      <c r="AI574" s="50">
        <f t="shared" si="1349"/>
        <v>0</v>
      </c>
      <c r="AJ574" s="50">
        <f t="shared" si="1350"/>
        <v>0</v>
      </c>
      <c r="AK574" s="50">
        <f t="shared" si="1351"/>
        <v>0</v>
      </c>
      <c r="AL574" s="50">
        <f t="shared" si="1352"/>
        <v>5237.3000000000002</v>
      </c>
      <c r="AM574" s="50">
        <f t="shared" si="1353"/>
        <v>0</v>
      </c>
      <c r="AN574" s="50">
        <f t="shared" si="1354"/>
        <v>0</v>
      </c>
      <c r="AO574" s="51">
        <f t="shared" si="1355"/>
        <v>1969.4000000000001</v>
      </c>
      <c r="AP574" s="51">
        <f t="shared" si="1356"/>
        <v>4571.5</v>
      </c>
      <c r="AQ574" s="51">
        <f t="shared" si="1357"/>
        <v>665.79999999999995</v>
      </c>
      <c r="AR574" s="51">
        <f t="shared" si="1358"/>
        <v>0</v>
      </c>
      <c r="AS574" s="51">
        <f t="shared" si="1359"/>
        <v>0</v>
      </c>
      <c r="AT574" s="51">
        <f t="shared" si="1360"/>
        <v>0</v>
      </c>
      <c r="AU574" s="51">
        <f t="shared" si="1284"/>
        <v>5237.3000000000002</v>
      </c>
      <c r="AV574" s="51">
        <f t="shared" si="1285"/>
        <v>0</v>
      </c>
      <c r="AW574" s="51">
        <f t="shared" si="1286"/>
        <v>5237.3000000000002</v>
      </c>
      <c r="AX574" s="51">
        <f t="shared" si="1287"/>
        <v>4571.5</v>
      </c>
      <c r="AY574" s="51">
        <f t="shared" si="1288"/>
        <v>4571.5</v>
      </c>
      <c r="AZ574" s="51">
        <f t="shared" si="1361"/>
        <v>0</v>
      </c>
      <c r="BA574" s="52">
        <f t="shared" si="1289"/>
        <v>100</v>
      </c>
      <c r="BB574" s="25"/>
    </row>
    <row r="575" ht="31.5">
      <c r="B575" s="47" t="s">
        <v>346</v>
      </c>
      <c r="C575" s="47" t="s">
        <v>193</v>
      </c>
      <c r="D575" s="47" t="s">
        <v>90</v>
      </c>
      <c r="E575" s="48" t="str">
        <f t="shared" si="1281"/>
        <v>0709</v>
      </c>
      <c r="F575" s="47" t="s">
        <v>282</v>
      </c>
      <c r="G575" s="18"/>
      <c r="H575" s="49" t="s">
        <v>283</v>
      </c>
      <c r="I575" s="19">
        <f t="shared" si="1326"/>
        <v>4571.5</v>
      </c>
      <c r="J575" s="19">
        <f t="shared" si="1327"/>
        <v>4571.5</v>
      </c>
      <c r="K575" s="19">
        <f t="shared" si="1328"/>
        <v>4571.5</v>
      </c>
      <c r="L575" s="19">
        <f t="shared" si="1329"/>
        <v>0</v>
      </c>
      <c r="M575" s="19">
        <f t="shared" si="1330"/>
        <v>0</v>
      </c>
      <c r="N575" s="19">
        <f t="shared" si="1331"/>
        <v>0</v>
      </c>
      <c r="O575" s="19">
        <f t="shared" si="1332"/>
        <v>665.79999999999995</v>
      </c>
      <c r="P575" s="19">
        <f t="shared" si="1333"/>
        <v>0</v>
      </c>
      <c r="Q575" s="19">
        <f t="shared" si="1334"/>
        <v>0</v>
      </c>
      <c r="R575" s="19">
        <f t="shared" si="1335"/>
        <v>0</v>
      </c>
      <c r="S575" s="19">
        <f t="shared" si="1336"/>
        <v>0</v>
      </c>
      <c r="T575" s="19">
        <f t="shared" si="1362"/>
        <v>5237.3000000000002</v>
      </c>
      <c r="U575" s="19">
        <f t="shared" si="1282"/>
        <v>4571.5</v>
      </c>
      <c r="V575" s="19">
        <f t="shared" si="1283"/>
        <v>4571.5</v>
      </c>
      <c r="W575" s="19">
        <f t="shared" si="1337"/>
        <v>0</v>
      </c>
      <c r="X575" s="19">
        <f t="shared" si="1338"/>
        <v>0</v>
      </c>
      <c r="Y575" s="19">
        <f t="shared" si="1339"/>
        <v>0</v>
      </c>
      <c r="Z575" s="19">
        <f t="shared" si="1340"/>
        <v>0</v>
      </c>
      <c r="AA575" s="19">
        <f t="shared" si="1341"/>
        <v>0</v>
      </c>
      <c r="AB575" s="19">
        <f t="shared" si="1342"/>
        <v>0</v>
      </c>
      <c r="AC575" s="19">
        <f t="shared" si="1343"/>
        <v>0</v>
      </c>
      <c r="AD575" s="19">
        <f t="shared" si="1344"/>
        <v>0</v>
      </c>
      <c r="AE575" s="19">
        <f t="shared" si="1345"/>
        <v>0</v>
      </c>
      <c r="AF575" s="50">
        <f t="shared" si="1346"/>
        <v>5237.3000000000002</v>
      </c>
      <c r="AG575" s="50">
        <f t="shared" si="1347"/>
        <v>0</v>
      </c>
      <c r="AH575" s="50">
        <f t="shared" si="1348"/>
        <v>0</v>
      </c>
      <c r="AI575" s="50">
        <f t="shared" si="1349"/>
        <v>0</v>
      </c>
      <c r="AJ575" s="50">
        <f t="shared" si="1350"/>
        <v>0</v>
      </c>
      <c r="AK575" s="50">
        <f t="shared" si="1351"/>
        <v>0</v>
      </c>
      <c r="AL575" s="50">
        <f t="shared" si="1352"/>
        <v>5237.3000000000002</v>
      </c>
      <c r="AM575" s="50">
        <f t="shared" si="1353"/>
        <v>0</v>
      </c>
      <c r="AN575" s="50">
        <f t="shared" si="1354"/>
        <v>0</v>
      </c>
      <c r="AO575" s="15">
        <f t="shared" si="1355"/>
        <v>1969.4000000000001</v>
      </c>
      <c r="AP575" s="51">
        <f t="shared" si="1356"/>
        <v>4571.5</v>
      </c>
      <c r="AQ575" s="51">
        <f t="shared" si="1357"/>
        <v>665.79999999999995</v>
      </c>
      <c r="AR575" s="51">
        <f t="shared" si="1358"/>
        <v>0</v>
      </c>
      <c r="AS575" s="51">
        <f t="shared" si="1359"/>
        <v>0</v>
      </c>
      <c r="AT575" s="51">
        <f t="shared" si="1360"/>
        <v>0</v>
      </c>
      <c r="AU575" s="51">
        <f t="shared" si="1284"/>
        <v>5237.3000000000002</v>
      </c>
      <c r="AV575" s="51">
        <f t="shared" si="1285"/>
        <v>0</v>
      </c>
      <c r="AW575" s="51">
        <f t="shared" si="1286"/>
        <v>5237.3000000000002</v>
      </c>
      <c r="AX575" s="51">
        <f t="shared" si="1287"/>
        <v>4571.5</v>
      </c>
      <c r="AY575" s="51">
        <f t="shared" si="1288"/>
        <v>4571.5</v>
      </c>
      <c r="AZ575" s="51">
        <f t="shared" si="1361"/>
        <v>0</v>
      </c>
      <c r="BA575" s="52">
        <f t="shared" si="1289"/>
        <v>100</v>
      </c>
      <c r="BB575" s="25"/>
    </row>
    <row r="576" ht="31.5">
      <c r="B576" s="47" t="s">
        <v>346</v>
      </c>
      <c r="C576" s="47" t="s">
        <v>193</v>
      </c>
      <c r="D576" s="47" t="s">
        <v>90</v>
      </c>
      <c r="E576" s="48" t="str">
        <f t="shared" si="1281"/>
        <v>0709</v>
      </c>
      <c r="F576" s="47" t="s">
        <v>282</v>
      </c>
      <c r="G576" s="17" t="s">
        <v>154</v>
      </c>
      <c r="H576" s="49" t="s">
        <v>155</v>
      </c>
      <c r="I576" s="19">
        <v>4571.5</v>
      </c>
      <c r="J576" s="19">
        <v>4571.5</v>
      </c>
      <c r="K576" s="19">
        <v>4571.5</v>
      </c>
      <c r="L576" s="19"/>
      <c r="M576" s="19"/>
      <c r="N576" s="19"/>
      <c r="O576" s="19">
        <v>665.79999999999995</v>
      </c>
      <c r="P576" s="19">
        <v>0</v>
      </c>
      <c r="Q576" s="19">
        <v>0</v>
      </c>
      <c r="R576" s="19">
        <v>0</v>
      </c>
      <c r="S576" s="19"/>
      <c r="T576" s="19">
        <f t="shared" si="1362"/>
        <v>5237.3000000000002</v>
      </c>
      <c r="U576" s="19">
        <f t="shared" si="1282"/>
        <v>4571.5</v>
      </c>
      <c r="V576" s="19">
        <f t="shared" si="1283"/>
        <v>4571.5</v>
      </c>
      <c r="W576" s="19"/>
      <c r="X576" s="19"/>
      <c r="Y576" s="19"/>
      <c r="Z576" s="19"/>
      <c r="AA576" s="19"/>
      <c r="AB576" s="19"/>
      <c r="AC576" s="19"/>
      <c r="AD576" s="19"/>
      <c r="AE576" s="19"/>
      <c r="AF576" s="50">
        <v>5237.3000000000002</v>
      </c>
      <c r="AG576" s="50"/>
      <c r="AH576" s="50">
        <v>0</v>
      </c>
      <c r="AI576" s="50">
        <v>0</v>
      </c>
      <c r="AJ576" s="50">
        <v>0</v>
      </c>
      <c r="AK576" s="50">
        <v>0</v>
      </c>
      <c r="AL576" s="50">
        <v>5237.3000000000002</v>
      </c>
      <c r="AM576" s="50">
        <v>0</v>
      </c>
      <c r="AN576" s="50">
        <v>0</v>
      </c>
      <c r="AO576" s="51">
        <v>1969.4000000000001</v>
      </c>
      <c r="AP576" s="51">
        <v>4571.5</v>
      </c>
      <c r="AQ576" s="51">
        <v>665.79999999999995</v>
      </c>
      <c r="AR576" s="51">
        <v>0</v>
      </c>
      <c r="AS576" s="51">
        <v>0</v>
      </c>
      <c r="AT576" s="51">
        <v>0</v>
      </c>
      <c r="AU576" s="51">
        <f t="shared" si="1284"/>
        <v>5237.3000000000002</v>
      </c>
      <c r="AV576" s="51">
        <f t="shared" si="1285"/>
        <v>0</v>
      </c>
      <c r="AW576" s="51">
        <f t="shared" si="1286"/>
        <v>5237.3000000000002</v>
      </c>
      <c r="AX576" s="51">
        <f t="shared" si="1287"/>
        <v>4571.5</v>
      </c>
      <c r="AY576" s="51">
        <f t="shared" si="1288"/>
        <v>4571.5</v>
      </c>
      <c r="AZ576" s="51"/>
      <c r="BA576" s="52">
        <f t="shared" si="1289"/>
        <v>100</v>
      </c>
      <c r="BB576" s="53"/>
    </row>
    <row r="577" ht="47.25">
      <c r="B577" s="47" t="s">
        <v>346</v>
      </c>
      <c r="C577" s="47" t="s">
        <v>193</v>
      </c>
      <c r="D577" s="47" t="s">
        <v>90</v>
      </c>
      <c r="E577" s="48" t="str">
        <f t="shared" si="1281"/>
        <v>0709</v>
      </c>
      <c r="F577" s="47" t="s">
        <v>262</v>
      </c>
      <c r="G577" s="18"/>
      <c r="H577" s="49" t="s">
        <v>263</v>
      </c>
      <c r="I577" s="19">
        <f t="shared" si="1326"/>
        <v>64224.500000000007</v>
      </c>
      <c r="J577" s="19">
        <f t="shared" si="1327"/>
        <v>64875.200000000004</v>
      </c>
      <c r="K577" s="19">
        <f t="shared" si="1328"/>
        <v>64875.200000000004</v>
      </c>
      <c r="L577" s="19">
        <f t="shared" si="1329"/>
        <v>0</v>
      </c>
      <c r="M577" s="19">
        <f t="shared" si="1330"/>
        <v>0</v>
      </c>
      <c r="N577" s="19">
        <f t="shared" si="1331"/>
        <v>0</v>
      </c>
      <c r="O577" s="19">
        <f t="shared" si="1332"/>
        <v>0</v>
      </c>
      <c r="P577" s="19">
        <f t="shared" si="1333"/>
        <v>146.81600000000003</v>
      </c>
      <c r="Q577" s="19">
        <f t="shared" si="1334"/>
        <v>0</v>
      </c>
      <c r="R577" s="19">
        <f t="shared" si="1335"/>
        <v>0</v>
      </c>
      <c r="S577" s="19">
        <f t="shared" si="1336"/>
        <v>894</v>
      </c>
      <c r="T577" s="19">
        <f t="shared" si="1362"/>
        <v>65265.316000000006</v>
      </c>
      <c r="U577" s="19">
        <f t="shared" si="1282"/>
        <v>64875.200000000004</v>
      </c>
      <c r="V577" s="19">
        <f t="shared" si="1283"/>
        <v>64875.200000000004</v>
      </c>
      <c r="W577" s="19">
        <f t="shared" si="1337"/>
        <v>894</v>
      </c>
      <c r="X577" s="19">
        <f t="shared" si="1338"/>
        <v>0</v>
      </c>
      <c r="Y577" s="19">
        <f t="shared" si="1339"/>
        <v>0</v>
      </c>
      <c r="Z577" s="19">
        <f t="shared" si="1340"/>
        <v>0</v>
      </c>
      <c r="AA577" s="19">
        <f t="shared" si="1341"/>
        <v>0</v>
      </c>
      <c r="AB577" s="19">
        <f t="shared" si="1342"/>
        <v>0</v>
      </c>
      <c r="AC577" s="19">
        <f t="shared" si="1343"/>
        <v>0</v>
      </c>
      <c r="AD577" s="19">
        <f t="shared" si="1344"/>
        <v>0</v>
      </c>
      <c r="AE577" s="19">
        <f t="shared" si="1345"/>
        <v>0</v>
      </c>
      <c r="AF577" s="50">
        <f t="shared" si="1346"/>
        <v>98931.220000000001</v>
      </c>
      <c r="AG577" s="50">
        <f t="shared" si="1347"/>
        <v>0</v>
      </c>
      <c r="AH577" s="50">
        <f t="shared" si="1348"/>
        <v>47314.203999999998</v>
      </c>
      <c r="AI577" s="50">
        <f t="shared" si="1349"/>
        <v>0</v>
      </c>
      <c r="AJ577" s="50">
        <f t="shared" si="1350"/>
        <v>0</v>
      </c>
      <c r="AK577" s="50">
        <f t="shared" si="1351"/>
        <v>0</v>
      </c>
      <c r="AL577" s="50">
        <f t="shared" si="1352"/>
        <v>98916.563449999987</v>
      </c>
      <c r="AM577" s="50">
        <f t="shared" si="1353"/>
        <v>47301.031450000002</v>
      </c>
      <c r="AN577" s="50">
        <f t="shared" si="1354"/>
        <v>0</v>
      </c>
      <c r="AO577" s="15">
        <f t="shared" si="1355"/>
        <v>96284.18465000001</v>
      </c>
      <c r="AP577" s="51">
        <f t="shared" si="1356"/>
        <v>98931.220000000001</v>
      </c>
      <c r="AQ577" s="51">
        <f t="shared" si="1357"/>
        <v>0</v>
      </c>
      <c r="AR577" s="51">
        <f t="shared" si="1358"/>
        <v>0</v>
      </c>
      <c r="AS577" s="51">
        <f t="shared" si="1359"/>
        <v>0</v>
      </c>
      <c r="AT577" s="51">
        <f t="shared" si="1360"/>
        <v>0</v>
      </c>
      <c r="AU577" s="51">
        <f t="shared" si="1284"/>
        <v>98931.220000000001</v>
      </c>
      <c r="AV577" s="51">
        <f t="shared" si="1285"/>
        <v>-33665.903999999995</v>
      </c>
      <c r="AW577" s="51">
        <f t="shared" si="1286"/>
        <v>66159.316000000006</v>
      </c>
      <c r="AX577" s="51">
        <f t="shared" si="1287"/>
        <v>64875.200000000004</v>
      </c>
      <c r="AY577" s="51">
        <f t="shared" si="1288"/>
        <v>64875.200000000004</v>
      </c>
      <c r="AZ577" s="51">
        <f t="shared" si="1361"/>
        <v>0</v>
      </c>
      <c r="BA577" s="52">
        <f t="shared" si="1289"/>
        <v>99.985185111433978</v>
      </c>
      <c r="BB577" s="25"/>
    </row>
    <row r="578">
      <c r="B578" s="47" t="s">
        <v>346</v>
      </c>
      <c r="C578" s="47" t="s">
        <v>193</v>
      </c>
      <c r="D578" s="47" t="s">
        <v>90</v>
      </c>
      <c r="E578" s="48" t="str">
        <f t="shared" si="1281"/>
        <v>0709</v>
      </c>
      <c r="F578" s="47" t="s">
        <v>264</v>
      </c>
      <c r="G578" s="18"/>
      <c r="H578" s="49" t="s">
        <v>53</v>
      </c>
      <c r="I578" s="19">
        <f>I579+I582</f>
        <v>64224.500000000007</v>
      </c>
      <c r="J578" s="19">
        <f>J579+J582</f>
        <v>64875.200000000004</v>
      </c>
      <c r="K578" s="19">
        <f>K579+K582</f>
        <v>64875.200000000004</v>
      </c>
      <c r="L578" s="19">
        <f>L579+L582</f>
        <v>0</v>
      </c>
      <c r="M578" s="19">
        <f>M579+M582</f>
        <v>0</v>
      </c>
      <c r="N578" s="19">
        <f>N579+N582</f>
        <v>0</v>
      </c>
      <c r="O578" s="19">
        <f>O579+O582</f>
        <v>0</v>
      </c>
      <c r="P578" s="19">
        <f>P579+P582</f>
        <v>146.81600000000003</v>
      </c>
      <c r="Q578" s="19">
        <f>Q579+Q582</f>
        <v>0</v>
      </c>
      <c r="R578" s="19">
        <f>R579+R582</f>
        <v>0</v>
      </c>
      <c r="S578" s="19">
        <f>S579+S582</f>
        <v>894</v>
      </c>
      <c r="T578" s="19">
        <f t="shared" si="1362"/>
        <v>65265.316000000006</v>
      </c>
      <c r="U578" s="19">
        <f t="shared" si="1282"/>
        <v>64875.200000000004</v>
      </c>
      <c r="V578" s="19">
        <f t="shared" si="1283"/>
        <v>64875.200000000004</v>
      </c>
      <c r="W578" s="19">
        <f>W579+W582</f>
        <v>894</v>
      </c>
      <c r="X578" s="19">
        <f>X579+X582</f>
        <v>0</v>
      </c>
      <c r="Y578" s="19">
        <f>Y579+Y582</f>
        <v>0</v>
      </c>
      <c r="Z578" s="19">
        <f>Z579+Z582</f>
        <v>0</v>
      </c>
      <c r="AA578" s="19">
        <f>AA579+AA582</f>
        <v>0</v>
      </c>
      <c r="AB578" s="19">
        <f>AB579+AB582</f>
        <v>0</v>
      </c>
      <c r="AC578" s="19">
        <f>AC579+AC582</f>
        <v>0</v>
      </c>
      <c r="AD578" s="19">
        <f>AD579+AD582</f>
        <v>0</v>
      </c>
      <c r="AE578" s="19">
        <f>AE579+AE582</f>
        <v>0</v>
      </c>
      <c r="AF578" s="50">
        <f>AF579+AF582</f>
        <v>98931.220000000001</v>
      </c>
      <c r="AG578" s="50">
        <f>AG579+AG582</f>
        <v>0</v>
      </c>
      <c r="AH578" s="50">
        <f>AH579+AH582</f>
        <v>47314.203999999998</v>
      </c>
      <c r="AI578" s="50">
        <f>AI579+AI582</f>
        <v>0</v>
      </c>
      <c r="AJ578" s="50">
        <f>AJ579+AJ582</f>
        <v>0</v>
      </c>
      <c r="AK578" s="50">
        <f>AK579+AK582</f>
        <v>0</v>
      </c>
      <c r="AL578" s="50">
        <f>AL579+AL582</f>
        <v>98916.563449999987</v>
      </c>
      <c r="AM578" s="50">
        <f>AM579+AM582</f>
        <v>47301.031450000002</v>
      </c>
      <c r="AN578" s="50">
        <f>AN579+AN582</f>
        <v>0</v>
      </c>
      <c r="AO578" s="51">
        <f>AO579+AO582</f>
        <v>96284.18465000001</v>
      </c>
      <c r="AP578" s="51">
        <f>AP579+AP582</f>
        <v>98931.220000000001</v>
      </c>
      <c r="AQ578" s="51">
        <f>AQ579+AQ582</f>
        <v>0</v>
      </c>
      <c r="AR578" s="51">
        <f>AR579+AR582</f>
        <v>0</v>
      </c>
      <c r="AS578" s="51">
        <f>AS579+AS582</f>
        <v>0</v>
      </c>
      <c r="AT578" s="51">
        <f>AT579+AT582</f>
        <v>0</v>
      </c>
      <c r="AU578" s="51">
        <f t="shared" si="1284"/>
        <v>98931.220000000001</v>
      </c>
      <c r="AV578" s="51">
        <f t="shared" si="1285"/>
        <v>-33665.903999999995</v>
      </c>
      <c r="AW578" s="51">
        <f t="shared" si="1286"/>
        <v>66159.316000000006</v>
      </c>
      <c r="AX578" s="51">
        <f t="shared" si="1287"/>
        <v>64875.200000000004</v>
      </c>
      <c r="AY578" s="51">
        <f t="shared" si="1288"/>
        <v>64875.200000000004</v>
      </c>
      <c r="AZ578" s="51">
        <f>AZ579+AZ582</f>
        <v>0</v>
      </c>
      <c r="BA578" s="52">
        <f t="shared" si="1289"/>
        <v>99.985185111433978</v>
      </c>
      <c r="BB578" s="25"/>
    </row>
    <row r="579" ht="47.25">
      <c r="B579" s="47" t="s">
        <v>346</v>
      </c>
      <c r="C579" s="47" t="s">
        <v>193</v>
      </c>
      <c r="D579" s="47" t="s">
        <v>90</v>
      </c>
      <c r="E579" s="48" t="str">
        <f t="shared" si="1281"/>
        <v>0709</v>
      </c>
      <c r="F579" s="47" t="s">
        <v>265</v>
      </c>
      <c r="G579" s="18"/>
      <c r="H579" s="49" t="s">
        <v>266</v>
      </c>
      <c r="I579" s="19">
        <f t="shared" ref="I579:I580" si="1363">I580</f>
        <v>489.39999999999998</v>
      </c>
      <c r="J579" s="19">
        <f t="shared" ref="J579:J580" si="1364">J580</f>
        <v>489.39999999999998</v>
      </c>
      <c r="K579" s="19">
        <f t="shared" ref="K579:K580" si="1365">K580</f>
        <v>489.39999999999998</v>
      </c>
      <c r="L579" s="19">
        <f t="shared" ref="L579:L580" si="1366">L580</f>
        <v>0</v>
      </c>
      <c r="M579" s="19">
        <f t="shared" ref="M579:M580" si="1367">M580</f>
        <v>0</v>
      </c>
      <c r="N579" s="19">
        <f t="shared" ref="N579:N580" si="1368">N580</f>
        <v>0</v>
      </c>
      <c r="O579" s="19">
        <f t="shared" ref="O579:O580" si="1369">O580</f>
        <v>0</v>
      </c>
      <c r="P579" s="19">
        <f t="shared" ref="P579:P580" si="1370">P580</f>
        <v>0</v>
      </c>
      <c r="Q579" s="19">
        <f t="shared" ref="Q579:Q580" si="1371">Q580</f>
        <v>0</v>
      </c>
      <c r="R579" s="19">
        <f t="shared" ref="R579:R580" si="1372">R580</f>
        <v>0</v>
      </c>
      <c r="S579" s="19">
        <f t="shared" ref="S579:S580" si="1373">S580</f>
        <v>0</v>
      </c>
      <c r="T579" s="19">
        <f t="shared" si="1362"/>
        <v>489.39999999999998</v>
      </c>
      <c r="U579" s="19">
        <f t="shared" si="1282"/>
        <v>489.39999999999998</v>
      </c>
      <c r="V579" s="19">
        <f t="shared" si="1283"/>
        <v>489.39999999999998</v>
      </c>
      <c r="W579" s="19">
        <f t="shared" ref="W579:W580" si="1374">W580</f>
        <v>0</v>
      </c>
      <c r="X579" s="19">
        <f t="shared" ref="X579:X580" si="1375">X580</f>
        <v>0</v>
      </c>
      <c r="Y579" s="19">
        <f t="shared" ref="Y579:Y580" si="1376">Y580</f>
        <v>0</v>
      </c>
      <c r="Z579" s="19">
        <f t="shared" ref="Z579:Z580" si="1377">Z580</f>
        <v>0</v>
      </c>
      <c r="AA579" s="19">
        <f t="shared" ref="AA579:AA580" si="1378">AA580</f>
        <v>0</v>
      </c>
      <c r="AB579" s="19">
        <f t="shared" ref="AB579:AB580" si="1379">AB580</f>
        <v>0</v>
      </c>
      <c r="AC579" s="19">
        <f t="shared" ref="AC579:AC580" si="1380">AC580</f>
        <v>0</v>
      </c>
      <c r="AD579" s="19">
        <f t="shared" ref="AD579:AD580" si="1381">AD580</f>
        <v>0</v>
      </c>
      <c r="AE579" s="19">
        <f t="shared" ref="AE579:AE580" si="1382">AE580</f>
        <v>0</v>
      </c>
      <c r="AF579" s="50">
        <f t="shared" ref="AF579:AF580" si="1383">AF580</f>
        <v>489.39999999999998</v>
      </c>
      <c r="AG579" s="50">
        <f t="shared" ref="AG579:AG580" si="1384">AG580</f>
        <v>0</v>
      </c>
      <c r="AH579" s="50">
        <f t="shared" ref="AH579:AH580" si="1385">AH580</f>
        <v>0</v>
      </c>
      <c r="AI579" s="50">
        <f t="shared" ref="AI579:AI580" si="1386">AI580</f>
        <v>0</v>
      </c>
      <c r="AJ579" s="50">
        <f t="shared" ref="AJ579:AJ580" si="1387">AJ580</f>
        <v>0</v>
      </c>
      <c r="AK579" s="50">
        <f t="shared" ref="AK579:AK580" si="1388">AK580</f>
        <v>0</v>
      </c>
      <c r="AL579" s="50">
        <f t="shared" ref="AL579:AL580" si="1389">AL580</f>
        <v>489.39999999999998</v>
      </c>
      <c r="AM579" s="50">
        <f t="shared" ref="AM579:AM580" si="1390">AM580</f>
        <v>0</v>
      </c>
      <c r="AN579" s="50">
        <f t="shared" ref="AN579:AN580" si="1391">AN580</f>
        <v>0</v>
      </c>
      <c r="AO579" s="15">
        <f t="shared" ref="AO579:AO580" si="1392">AO580</f>
        <v>93.599999999999994</v>
      </c>
      <c r="AP579" s="51">
        <f t="shared" ref="AP579:AP580" si="1393">AP580</f>
        <v>489.39999999999998</v>
      </c>
      <c r="AQ579" s="51">
        <f t="shared" ref="AQ579:AQ580" si="1394">AQ580</f>
        <v>0</v>
      </c>
      <c r="AR579" s="51">
        <f t="shared" ref="AR579:AR580" si="1395">AR580</f>
        <v>0</v>
      </c>
      <c r="AS579" s="51">
        <f t="shared" ref="AS579:AS580" si="1396">AS580</f>
        <v>0</v>
      </c>
      <c r="AT579" s="51">
        <f t="shared" ref="AT579:AT580" si="1397">AT580</f>
        <v>0</v>
      </c>
      <c r="AU579" s="51">
        <f t="shared" si="1284"/>
        <v>489.39999999999998</v>
      </c>
      <c r="AV579" s="51">
        <f t="shared" si="1285"/>
        <v>0</v>
      </c>
      <c r="AW579" s="51">
        <f t="shared" si="1286"/>
        <v>489.39999999999998</v>
      </c>
      <c r="AX579" s="51">
        <f t="shared" si="1287"/>
        <v>489.39999999999998</v>
      </c>
      <c r="AY579" s="51">
        <f t="shared" si="1288"/>
        <v>489.39999999999998</v>
      </c>
      <c r="AZ579" s="51">
        <f t="shared" ref="AZ579:AZ580" si="1398">AZ580</f>
        <v>0</v>
      </c>
      <c r="BA579" s="52">
        <f t="shared" si="1289"/>
        <v>100</v>
      </c>
      <c r="BB579" s="25"/>
    </row>
    <row r="580" ht="31.5">
      <c r="B580" s="47" t="s">
        <v>346</v>
      </c>
      <c r="C580" s="47" t="s">
        <v>193</v>
      </c>
      <c r="D580" s="47" t="s">
        <v>90</v>
      </c>
      <c r="E580" s="48" t="str">
        <f t="shared" si="1281"/>
        <v>0709</v>
      </c>
      <c r="F580" s="47" t="s">
        <v>294</v>
      </c>
      <c r="G580" s="18"/>
      <c r="H580" s="49" t="s">
        <v>295</v>
      </c>
      <c r="I580" s="19">
        <f t="shared" si="1363"/>
        <v>489.39999999999998</v>
      </c>
      <c r="J580" s="19">
        <f t="shared" si="1364"/>
        <v>489.39999999999998</v>
      </c>
      <c r="K580" s="19">
        <f t="shared" si="1365"/>
        <v>489.39999999999998</v>
      </c>
      <c r="L580" s="19">
        <f t="shared" si="1366"/>
        <v>0</v>
      </c>
      <c r="M580" s="19">
        <f t="shared" si="1367"/>
        <v>0</v>
      </c>
      <c r="N580" s="19">
        <f t="shared" si="1368"/>
        <v>0</v>
      </c>
      <c r="O580" s="19">
        <f t="shared" si="1369"/>
        <v>0</v>
      </c>
      <c r="P580" s="19">
        <f t="shared" si="1370"/>
        <v>0</v>
      </c>
      <c r="Q580" s="19">
        <f t="shared" si="1371"/>
        <v>0</v>
      </c>
      <c r="R580" s="19">
        <f t="shared" si="1372"/>
        <v>0</v>
      </c>
      <c r="S580" s="19">
        <f t="shared" si="1373"/>
        <v>0</v>
      </c>
      <c r="T580" s="19">
        <f t="shared" si="1362"/>
        <v>489.39999999999998</v>
      </c>
      <c r="U580" s="19">
        <f t="shared" si="1282"/>
        <v>489.39999999999998</v>
      </c>
      <c r="V580" s="19">
        <f t="shared" si="1283"/>
        <v>489.39999999999998</v>
      </c>
      <c r="W580" s="19">
        <f t="shared" si="1374"/>
        <v>0</v>
      </c>
      <c r="X580" s="19">
        <f t="shared" si="1375"/>
        <v>0</v>
      </c>
      <c r="Y580" s="19">
        <f t="shared" si="1376"/>
        <v>0</v>
      </c>
      <c r="Z580" s="19">
        <f t="shared" si="1377"/>
        <v>0</v>
      </c>
      <c r="AA580" s="19">
        <f t="shared" si="1378"/>
        <v>0</v>
      </c>
      <c r="AB580" s="19">
        <f t="shared" si="1379"/>
        <v>0</v>
      </c>
      <c r="AC580" s="19">
        <f t="shared" si="1380"/>
        <v>0</v>
      </c>
      <c r="AD580" s="19">
        <f t="shared" si="1381"/>
        <v>0</v>
      </c>
      <c r="AE580" s="19">
        <f t="shared" si="1382"/>
        <v>0</v>
      </c>
      <c r="AF580" s="50">
        <f t="shared" si="1383"/>
        <v>489.39999999999998</v>
      </c>
      <c r="AG580" s="50">
        <f t="shared" si="1384"/>
        <v>0</v>
      </c>
      <c r="AH580" s="50">
        <f t="shared" si="1385"/>
        <v>0</v>
      </c>
      <c r="AI580" s="50">
        <f t="shared" si="1386"/>
        <v>0</v>
      </c>
      <c r="AJ580" s="50">
        <f t="shared" si="1387"/>
        <v>0</v>
      </c>
      <c r="AK580" s="50">
        <f t="shared" si="1388"/>
        <v>0</v>
      </c>
      <c r="AL580" s="50">
        <f t="shared" si="1389"/>
        <v>489.39999999999998</v>
      </c>
      <c r="AM580" s="50">
        <f t="shared" si="1390"/>
        <v>0</v>
      </c>
      <c r="AN580" s="50">
        <f t="shared" si="1391"/>
        <v>0</v>
      </c>
      <c r="AO580" s="51">
        <f t="shared" si="1392"/>
        <v>93.599999999999994</v>
      </c>
      <c r="AP580" s="51">
        <f t="shared" si="1393"/>
        <v>489.39999999999998</v>
      </c>
      <c r="AQ580" s="51">
        <f t="shared" si="1394"/>
        <v>0</v>
      </c>
      <c r="AR580" s="51">
        <f t="shared" si="1395"/>
        <v>0</v>
      </c>
      <c r="AS580" s="51">
        <f t="shared" si="1396"/>
        <v>0</v>
      </c>
      <c r="AT580" s="51">
        <f t="shared" si="1397"/>
        <v>0</v>
      </c>
      <c r="AU580" s="51">
        <f t="shared" si="1284"/>
        <v>489.39999999999998</v>
      </c>
      <c r="AV580" s="51">
        <f t="shared" si="1285"/>
        <v>0</v>
      </c>
      <c r="AW580" s="51">
        <f t="shared" si="1286"/>
        <v>489.39999999999998</v>
      </c>
      <c r="AX580" s="51">
        <f t="shared" si="1287"/>
        <v>489.39999999999998</v>
      </c>
      <c r="AY580" s="51">
        <f t="shared" si="1288"/>
        <v>489.39999999999998</v>
      </c>
      <c r="AZ580" s="51">
        <f t="shared" si="1398"/>
        <v>0</v>
      </c>
      <c r="BA580" s="52">
        <f t="shared" si="1289"/>
        <v>100</v>
      </c>
      <c r="BB580" s="25"/>
    </row>
    <row r="581" ht="31.5">
      <c r="B581" s="47" t="s">
        <v>346</v>
      </c>
      <c r="C581" s="47" t="s">
        <v>193</v>
      </c>
      <c r="D581" s="47" t="s">
        <v>90</v>
      </c>
      <c r="E581" s="48" t="str">
        <f t="shared" si="1281"/>
        <v>0709</v>
      </c>
      <c r="F581" s="47" t="s">
        <v>294</v>
      </c>
      <c r="G581" s="17" t="s">
        <v>154</v>
      </c>
      <c r="H581" s="49" t="s">
        <v>155</v>
      </c>
      <c r="I581" s="19">
        <v>489.39999999999998</v>
      </c>
      <c r="J581" s="19">
        <v>489.39999999999998</v>
      </c>
      <c r="K581" s="19">
        <v>489.39999999999998</v>
      </c>
      <c r="L581" s="19"/>
      <c r="M581" s="19"/>
      <c r="N581" s="19"/>
      <c r="O581" s="19">
        <v>0</v>
      </c>
      <c r="P581" s="19">
        <v>0</v>
      </c>
      <c r="Q581" s="19">
        <v>0</v>
      </c>
      <c r="R581" s="19">
        <v>0</v>
      </c>
      <c r="S581" s="19"/>
      <c r="T581" s="19">
        <f t="shared" si="1362"/>
        <v>489.39999999999998</v>
      </c>
      <c r="U581" s="19">
        <f t="shared" si="1282"/>
        <v>489.39999999999998</v>
      </c>
      <c r="V581" s="19">
        <f t="shared" si="1283"/>
        <v>489.39999999999998</v>
      </c>
      <c r="W581" s="19"/>
      <c r="X581" s="19"/>
      <c r="Y581" s="19"/>
      <c r="Z581" s="19"/>
      <c r="AA581" s="19"/>
      <c r="AB581" s="19"/>
      <c r="AC581" s="19"/>
      <c r="AD581" s="19"/>
      <c r="AE581" s="19"/>
      <c r="AF581" s="50">
        <v>489.39999999999998</v>
      </c>
      <c r="AG581" s="50"/>
      <c r="AH581" s="50">
        <v>0</v>
      </c>
      <c r="AI581" s="50">
        <v>0</v>
      </c>
      <c r="AJ581" s="50">
        <v>0</v>
      </c>
      <c r="AK581" s="50">
        <v>0</v>
      </c>
      <c r="AL581" s="50">
        <v>489.39999999999998</v>
      </c>
      <c r="AM581" s="50">
        <v>0</v>
      </c>
      <c r="AN581" s="50">
        <v>0</v>
      </c>
      <c r="AO581" s="15">
        <v>93.599999999999994</v>
      </c>
      <c r="AP581" s="51">
        <v>489.39999999999998</v>
      </c>
      <c r="AQ581" s="51">
        <v>0</v>
      </c>
      <c r="AR581" s="51">
        <v>0</v>
      </c>
      <c r="AS581" s="51">
        <v>0</v>
      </c>
      <c r="AT581" s="51">
        <v>0</v>
      </c>
      <c r="AU581" s="51">
        <f t="shared" si="1284"/>
        <v>489.39999999999998</v>
      </c>
      <c r="AV581" s="51">
        <f t="shared" si="1285"/>
        <v>0</v>
      </c>
      <c r="AW581" s="51">
        <f t="shared" si="1286"/>
        <v>489.39999999999998</v>
      </c>
      <c r="AX581" s="51">
        <f t="shared" si="1287"/>
        <v>489.39999999999998</v>
      </c>
      <c r="AY581" s="51">
        <f t="shared" si="1288"/>
        <v>489.39999999999998</v>
      </c>
      <c r="AZ581" s="51"/>
      <c r="BA581" s="52">
        <f t="shared" si="1289"/>
        <v>100</v>
      </c>
      <c r="BB581" s="53"/>
    </row>
    <row r="582" ht="31.5">
      <c r="B582" s="47" t="s">
        <v>346</v>
      </c>
      <c r="C582" s="47" t="s">
        <v>193</v>
      </c>
      <c r="D582" s="47" t="s">
        <v>90</v>
      </c>
      <c r="E582" s="48" t="str">
        <f t="shared" si="1281"/>
        <v>0709</v>
      </c>
      <c r="F582" s="47" t="s">
        <v>303</v>
      </c>
      <c r="G582" s="18"/>
      <c r="H582" s="49" t="s">
        <v>304</v>
      </c>
      <c r="I582" s="19">
        <f>I583+I585+I587</f>
        <v>63735.100000000006</v>
      </c>
      <c r="J582" s="19">
        <f>J583+J585+J587</f>
        <v>64385.800000000003</v>
      </c>
      <c r="K582" s="19">
        <f>K583+K585+K587</f>
        <v>64385.800000000003</v>
      </c>
      <c r="L582" s="19">
        <f>L583+L585+L587</f>
        <v>0</v>
      </c>
      <c r="M582" s="19">
        <f>M583+M585+M587</f>
        <v>0</v>
      </c>
      <c r="N582" s="19">
        <f>N583+N585+N587</f>
        <v>0</v>
      </c>
      <c r="O582" s="19">
        <f>O583+O585+O587</f>
        <v>0</v>
      </c>
      <c r="P582" s="19">
        <f>P583+P585+P587</f>
        <v>146.81600000000003</v>
      </c>
      <c r="Q582" s="19">
        <f>Q583+Q585+Q587</f>
        <v>0</v>
      </c>
      <c r="R582" s="19">
        <f>R583+R585+R587</f>
        <v>0</v>
      </c>
      <c r="S582" s="19">
        <f>S583+S585+S587</f>
        <v>894</v>
      </c>
      <c r="T582" s="19">
        <f t="shared" si="1362"/>
        <v>64775.916000000005</v>
      </c>
      <c r="U582" s="19">
        <f t="shared" si="1282"/>
        <v>64385.800000000003</v>
      </c>
      <c r="V582" s="19">
        <f t="shared" si="1283"/>
        <v>64385.800000000003</v>
      </c>
      <c r="W582" s="19">
        <f>W583+W585+W587</f>
        <v>894</v>
      </c>
      <c r="X582" s="19">
        <f>X583+X585+X587</f>
        <v>0</v>
      </c>
      <c r="Y582" s="19">
        <f>Y583+Y585+Y587</f>
        <v>0</v>
      </c>
      <c r="Z582" s="19">
        <f>Z583+Z585+Z587</f>
        <v>0</v>
      </c>
      <c r="AA582" s="19">
        <f>AA583+AA585+AA587</f>
        <v>0</v>
      </c>
      <c r="AB582" s="19">
        <f>AB583+AB585+AB587</f>
        <v>0</v>
      </c>
      <c r="AC582" s="19">
        <f>AC583+AC585+AC587</f>
        <v>0</v>
      </c>
      <c r="AD582" s="19">
        <f>AD583+AD585+AD587</f>
        <v>0</v>
      </c>
      <c r="AE582" s="19">
        <f>AE583+AE585+AE587</f>
        <v>0</v>
      </c>
      <c r="AF582" s="50">
        <f>AF583+AF585+AF587</f>
        <v>98441.820000000007</v>
      </c>
      <c r="AG582" s="50">
        <f>AG583+AG585+AG587</f>
        <v>0</v>
      </c>
      <c r="AH582" s="50">
        <f>AH583+AH585+AH587</f>
        <v>47314.203999999998</v>
      </c>
      <c r="AI582" s="50">
        <f>AI583+AI585+AI587</f>
        <v>0</v>
      </c>
      <c r="AJ582" s="50">
        <f>AJ583+AJ585+AJ587</f>
        <v>0</v>
      </c>
      <c r="AK582" s="50">
        <f>AK583+AK585+AK587</f>
        <v>0</v>
      </c>
      <c r="AL582" s="50">
        <f>AL583+AL585+AL587</f>
        <v>98427.163449999993</v>
      </c>
      <c r="AM582" s="50">
        <f>AM583+AM585+AM587</f>
        <v>47301.031450000002</v>
      </c>
      <c r="AN582" s="50">
        <f>AN583+AN585+AN587</f>
        <v>0</v>
      </c>
      <c r="AO582" s="51">
        <f>AO583+AO585+AO587</f>
        <v>96190.584650000004</v>
      </c>
      <c r="AP582" s="51">
        <f>AP583+AP585+AP587</f>
        <v>98441.820000000007</v>
      </c>
      <c r="AQ582" s="51">
        <f>AQ583+AQ585+AQ587</f>
        <v>0</v>
      </c>
      <c r="AR582" s="51">
        <f>AR583+AR585+AR587</f>
        <v>0</v>
      </c>
      <c r="AS582" s="51">
        <f>AS583+AS585+AS587</f>
        <v>0</v>
      </c>
      <c r="AT582" s="51">
        <f>AT583+AT585+AT587</f>
        <v>0</v>
      </c>
      <c r="AU582" s="51">
        <f t="shared" si="1284"/>
        <v>98441.820000000007</v>
      </c>
      <c r="AV582" s="51">
        <f t="shared" si="1285"/>
        <v>-33665.904000000002</v>
      </c>
      <c r="AW582" s="51">
        <f t="shared" si="1286"/>
        <v>65669.915999999997</v>
      </c>
      <c r="AX582" s="51">
        <f t="shared" si="1287"/>
        <v>64385.800000000003</v>
      </c>
      <c r="AY582" s="51">
        <f t="shared" si="1288"/>
        <v>64385.800000000003</v>
      </c>
      <c r="AZ582" s="51">
        <f>AZ583+AZ585+AZ587</f>
        <v>0</v>
      </c>
      <c r="BA582" s="52">
        <f t="shared" si="1289"/>
        <v>99.985111459743408</v>
      </c>
      <c r="BB582" s="25"/>
    </row>
    <row r="583" ht="47.25">
      <c r="B583" s="47" t="s">
        <v>346</v>
      </c>
      <c r="C583" s="47" t="s">
        <v>193</v>
      </c>
      <c r="D583" s="47" t="s">
        <v>90</v>
      </c>
      <c r="E583" s="48" t="str">
        <f t="shared" si="1281"/>
        <v>0709</v>
      </c>
      <c r="F583" s="47" t="s">
        <v>305</v>
      </c>
      <c r="G583" s="18"/>
      <c r="H583" s="49" t="s">
        <v>75</v>
      </c>
      <c r="I583" s="19">
        <f>I584</f>
        <v>52731.800000000003</v>
      </c>
      <c r="J583" s="19">
        <f>J584</f>
        <v>53651.5</v>
      </c>
      <c r="K583" s="19">
        <f>K584</f>
        <v>53651.5</v>
      </c>
      <c r="L583" s="19">
        <f>L584</f>
        <v>0</v>
      </c>
      <c r="M583" s="19">
        <f>M584</f>
        <v>0</v>
      </c>
      <c r="N583" s="19">
        <f>N584</f>
        <v>0</v>
      </c>
      <c r="O583" s="19">
        <f>O584</f>
        <v>0</v>
      </c>
      <c r="P583" s="19">
        <f>P584</f>
        <v>1309.816</v>
      </c>
      <c r="Q583" s="19">
        <f>Q584</f>
        <v>0</v>
      </c>
      <c r="R583" s="19">
        <f>R584</f>
        <v>0</v>
      </c>
      <c r="S583" s="19">
        <f>S584</f>
        <v>0</v>
      </c>
      <c r="T583" s="19">
        <f t="shared" si="1362"/>
        <v>54041.616000000002</v>
      </c>
      <c r="U583" s="19">
        <f t="shared" si="1282"/>
        <v>53651.5</v>
      </c>
      <c r="V583" s="19">
        <f t="shared" si="1283"/>
        <v>53651.5</v>
      </c>
      <c r="W583" s="19">
        <f>W584</f>
        <v>0</v>
      </c>
      <c r="X583" s="19">
        <f>X584</f>
        <v>0</v>
      </c>
      <c r="Y583" s="19">
        <f>Y584</f>
        <v>0</v>
      </c>
      <c r="Z583" s="19">
        <f>Z584</f>
        <v>0</v>
      </c>
      <c r="AA583" s="19">
        <f>AA584</f>
        <v>0</v>
      </c>
      <c r="AB583" s="19">
        <f>AB584</f>
        <v>0</v>
      </c>
      <c r="AC583" s="19">
        <f>AC584</f>
        <v>0</v>
      </c>
      <c r="AD583" s="19">
        <f>AD584</f>
        <v>0</v>
      </c>
      <c r="AE583" s="19">
        <f>AE584</f>
        <v>0</v>
      </c>
      <c r="AF583" s="50">
        <f>AF584</f>
        <v>51127.616000000002</v>
      </c>
      <c r="AG583" s="50">
        <f>AG584</f>
        <v>0</v>
      </c>
      <c r="AH583" s="50">
        <f>AH584</f>
        <v>0</v>
      </c>
      <c r="AI583" s="50">
        <f>AI584</f>
        <v>0</v>
      </c>
      <c r="AJ583" s="50">
        <f>AJ584</f>
        <v>0</v>
      </c>
      <c r="AK583" s="50">
        <f>AK584</f>
        <v>0</v>
      </c>
      <c r="AL583" s="50">
        <f>AL584</f>
        <v>51126.131999999998</v>
      </c>
      <c r="AM583" s="50">
        <f>AM584</f>
        <v>0</v>
      </c>
      <c r="AN583" s="50">
        <f>AN584</f>
        <v>0</v>
      </c>
      <c r="AO583" s="15">
        <f>AO584</f>
        <v>49314.343000000001</v>
      </c>
      <c r="AP583" s="51">
        <f>AP584</f>
        <v>51127.616000000002</v>
      </c>
      <c r="AQ583" s="51">
        <f>AQ584</f>
        <v>0</v>
      </c>
      <c r="AR583" s="51">
        <f>AR584</f>
        <v>0</v>
      </c>
      <c r="AS583" s="51">
        <f>AS584</f>
        <v>0</v>
      </c>
      <c r="AT583" s="51">
        <f>AT584</f>
        <v>0</v>
      </c>
      <c r="AU583" s="51">
        <f t="shared" si="1284"/>
        <v>51127.616000000002</v>
      </c>
      <c r="AV583" s="51">
        <f t="shared" si="1285"/>
        <v>2914</v>
      </c>
      <c r="AW583" s="51">
        <f t="shared" si="1286"/>
        <v>54041.616000000002</v>
      </c>
      <c r="AX583" s="51">
        <f t="shared" si="1287"/>
        <v>53651.5</v>
      </c>
      <c r="AY583" s="51">
        <f t="shared" si="1288"/>
        <v>53651.5</v>
      </c>
      <c r="AZ583" s="51">
        <f>AZ584</f>
        <v>0</v>
      </c>
      <c r="BA583" s="52">
        <f t="shared" si="1289"/>
        <v>99.997097459032702</v>
      </c>
      <c r="BB583" s="25"/>
    </row>
    <row r="584" ht="31.5">
      <c r="B584" s="47" t="s">
        <v>346</v>
      </c>
      <c r="C584" s="47" t="s">
        <v>193</v>
      </c>
      <c r="D584" s="47" t="s">
        <v>90</v>
      </c>
      <c r="E584" s="48" t="str">
        <f t="shared" si="1281"/>
        <v>0709</v>
      </c>
      <c r="F584" s="47" t="s">
        <v>305</v>
      </c>
      <c r="G584" s="17" t="s">
        <v>154</v>
      </c>
      <c r="H584" s="49" t="s">
        <v>155</v>
      </c>
      <c r="I584" s="19">
        <v>52731.800000000003</v>
      </c>
      <c r="J584" s="19">
        <v>53651.5</v>
      </c>
      <c r="K584" s="19">
        <v>53651.5</v>
      </c>
      <c r="L584" s="19"/>
      <c r="M584" s="19"/>
      <c r="N584" s="19"/>
      <c r="O584" s="19">
        <v>0</v>
      </c>
      <c r="P584" s="19">
        <v>1309.816</v>
      </c>
      <c r="Q584" s="19">
        <v>0</v>
      </c>
      <c r="R584" s="19">
        <v>0</v>
      </c>
      <c r="S584" s="19"/>
      <c r="T584" s="19">
        <f t="shared" si="1362"/>
        <v>54041.616000000002</v>
      </c>
      <c r="U584" s="19">
        <f t="shared" si="1282"/>
        <v>53651.5</v>
      </c>
      <c r="V584" s="19">
        <f t="shared" si="1283"/>
        <v>53651.5</v>
      </c>
      <c r="W584" s="19"/>
      <c r="X584" s="19"/>
      <c r="Y584" s="19"/>
      <c r="Z584" s="19"/>
      <c r="AA584" s="19"/>
      <c r="AB584" s="19"/>
      <c r="AC584" s="19"/>
      <c r="AD584" s="19"/>
      <c r="AE584" s="19"/>
      <c r="AF584" s="50">
        <v>51127.616000000002</v>
      </c>
      <c r="AG584" s="50"/>
      <c r="AH584" s="50">
        <v>0</v>
      </c>
      <c r="AI584" s="50">
        <v>0</v>
      </c>
      <c r="AJ584" s="50">
        <v>0</v>
      </c>
      <c r="AK584" s="50">
        <v>0</v>
      </c>
      <c r="AL584" s="50">
        <v>51126.131999999998</v>
      </c>
      <c r="AM584" s="50">
        <v>0</v>
      </c>
      <c r="AN584" s="50">
        <v>0</v>
      </c>
      <c r="AO584" s="51">
        <v>49314.343000000001</v>
      </c>
      <c r="AP584" s="51">
        <v>51127.616000000002</v>
      </c>
      <c r="AQ584" s="51">
        <v>0</v>
      </c>
      <c r="AR584" s="51">
        <v>0</v>
      </c>
      <c r="AS584" s="51">
        <v>0</v>
      </c>
      <c r="AT584" s="51">
        <v>0</v>
      </c>
      <c r="AU584" s="51">
        <f t="shared" si="1284"/>
        <v>51127.616000000002</v>
      </c>
      <c r="AV584" s="51">
        <f t="shared" si="1285"/>
        <v>2914</v>
      </c>
      <c r="AW584" s="51">
        <f t="shared" si="1286"/>
        <v>54041.616000000002</v>
      </c>
      <c r="AX584" s="51">
        <f t="shared" si="1287"/>
        <v>53651.5</v>
      </c>
      <c r="AY584" s="51">
        <f t="shared" si="1288"/>
        <v>53651.5</v>
      </c>
      <c r="AZ584" s="51"/>
      <c r="BA584" s="52">
        <f t="shared" si="1289"/>
        <v>99.997097459032702</v>
      </c>
      <c r="BB584" s="53"/>
    </row>
    <row r="585" hidden="1">
      <c r="B585" s="47" t="s">
        <v>346</v>
      </c>
      <c r="C585" s="47" t="s">
        <v>193</v>
      </c>
      <c r="D585" s="47" t="s">
        <v>90</v>
      </c>
      <c r="E585" s="48" t="str">
        <f t="shared" si="1281"/>
        <v>0709</v>
      </c>
      <c r="F585" s="47" t="s">
        <v>306</v>
      </c>
      <c r="G585" s="18"/>
      <c r="H585" s="49" t="s">
        <v>259</v>
      </c>
      <c r="I585" s="19">
        <f>I586</f>
        <v>269</v>
      </c>
      <c r="J585" s="19">
        <f>J586</f>
        <v>0</v>
      </c>
      <c r="K585" s="19">
        <f>K586</f>
        <v>0</v>
      </c>
      <c r="L585" s="19">
        <f>L586</f>
        <v>0</v>
      </c>
      <c r="M585" s="19">
        <f>M586</f>
        <v>0</v>
      </c>
      <c r="N585" s="19">
        <f>N586</f>
        <v>0</v>
      </c>
      <c r="O585" s="19">
        <f>O586</f>
        <v>0</v>
      </c>
      <c r="P585" s="19">
        <f>P586</f>
        <v>-1163</v>
      </c>
      <c r="Q585" s="19">
        <f>Q586</f>
        <v>0</v>
      </c>
      <c r="R585" s="19">
        <f>R586</f>
        <v>0</v>
      </c>
      <c r="S585" s="19">
        <f>S586</f>
        <v>894</v>
      </c>
      <c r="T585" s="19">
        <f t="shared" si="1362"/>
        <v>0</v>
      </c>
      <c r="U585" s="19">
        <f t="shared" si="1282"/>
        <v>0</v>
      </c>
      <c r="V585" s="19">
        <f t="shared" si="1283"/>
        <v>0</v>
      </c>
      <c r="W585" s="19">
        <f>W586</f>
        <v>894</v>
      </c>
      <c r="X585" s="19">
        <f>X586</f>
        <v>0</v>
      </c>
      <c r="Y585" s="19">
        <f>Y586</f>
        <v>0</v>
      </c>
      <c r="Z585" s="19">
        <f>Z586</f>
        <v>0</v>
      </c>
      <c r="AA585" s="19">
        <f>AA586</f>
        <v>0</v>
      </c>
      <c r="AB585" s="19">
        <f>AB586</f>
        <v>0</v>
      </c>
      <c r="AC585" s="19">
        <f>AC586</f>
        <v>0</v>
      </c>
      <c r="AD585" s="19">
        <f>AD586</f>
        <v>0</v>
      </c>
      <c r="AE585" s="19"/>
      <c r="AF585" s="50">
        <f>AF586</f>
        <v>0</v>
      </c>
      <c r="AG585" s="50">
        <f>AG586</f>
        <v>0</v>
      </c>
      <c r="AH585" s="50">
        <f>AH586</f>
        <v>0</v>
      </c>
      <c r="AI585" s="50">
        <f>AI586</f>
        <v>0</v>
      </c>
      <c r="AJ585" s="50">
        <f>AJ586</f>
        <v>0</v>
      </c>
      <c r="AK585" s="50">
        <f>AK586</f>
        <v>0</v>
      </c>
      <c r="AL585" s="50">
        <f>AL586</f>
        <v>0</v>
      </c>
      <c r="AM585" s="50">
        <f>AM586</f>
        <v>0</v>
      </c>
      <c r="AN585" s="50">
        <f>AN586</f>
        <v>0</v>
      </c>
      <c r="AO585" s="15">
        <f>AO586</f>
        <v>0</v>
      </c>
      <c r="AP585" s="51">
        <f>AP586</f>
        <v>0</v>
      </c>
      <c r="AQ585" s="51">
        <f>AQ586</f>
        <v>0</v>
      </c>
      <c r="AR585" s="51">
        <f>AR586</f>
        <v>0</v>
      </c>
      <c r="AS585" s="51">
        <f>AS586</f>
        <v>0</v>
      </c>
      <c r="AT585" s="51">
        <f>AT586</f>
        <v>0</v>
      </c>
      <c r="AU585" s="51">
        <f t="shared" si="1284"/>
        <v>0</v>
      </c>
      <c r="AV585" s="51">
        <f t="shared" si="1285"/>
        <v>0</v>
      </c>
      <c r="AW585" s="51">
        <f t="shared" si="1286"/>
        <v>894</v>
      </c>
      <c r="AX585" s="51">
        <f t="shared" si="1287"/>
        <v>0</v>
      </c>
      <c r="AY585" s="51">
        <f t="shared" si="1288"/>
        <v>0</v>
      </c>
      <c r="AZ585" s="51">
        <f>AZ586</f>
        <v>0</v>
      </c>
      <c r="BA585" s="52"/>
      <c r="BB585" s="25">
        <v>0</v>
      </c>
    </row>
    <row r="586" ht="31.5" hidden="1">
      <c r="B586" s="47" t="s">
        <v>346</v>
      </c>
      <c r="C586" s="47" t="s">
        <v>193</v>
      </c>
      <c r="D586" s="47" t="s">
        <v>90</v>
      </c>
      <c r="E586" s="48" t="str">
        <f t="shared" si="1281"/>
        <v>0709</v>
      </c>
      <c r="F586" s="47" t="s">
        <v>306</v>
      </c>
      <c r="G586" s="17" t="s">
        <v>154</v>
      </c>
      <c r="H586" s="49" t="s">
        <v>155</v>
      </c>
      <c r="I586" s="19">
        <v>269</v>
      </c>
      <c r="J586" s="19">
        <v>0</v>
      </c>
      <c r="K586" s="19">
        <v>0</v>
      </c>
      <c r="L586" s="19"/>
      <c r="M586" s="19"/>
      <c r="N586" s="19"/>
      <c r="O586" s="19">
        <v>0</v>
      </c>
      <c r="P586" s="19">
        <f>-1160.516-2.484</f>
        <v>-1163</v>
      </c>
      <c r="Q586" s="19">
        <v>0</v>
      </c>
      <c r="R586" s="19">
        <v>0</v>
      </c>
      <c r="S586" s="19">
        <v>894</v>
      </c>
      <c r="T586" s="19">
        <f t="shared" si="1362"/>
        <v>0</v>
      </c>
      <c r="U586" s="19">
        <f t="shared" si="1282"/>
        <v>0</v>
      </c>
      <c r="V586" s="19">
        <f t="shared" si="1283"/>
        <v>0</v>
      </c>
      <c r="W586" s="19">
        <v>894</v>
      </c>
      <c r="X586" s="19"/>
      <c r="Y586" s="19"/>
      <c r="Z586" s="19"/>
      <c r="AA586" s="19"/>
      <c r="AB586" s="19"/>
      <c r="AC586" s="19"/>
      <c r="AD586" s="19"/>
      <c r="AE586" s="19"/>
      <c r="AF586" s="50">
        <v>0</v>
      </c>
      <c r="AG586" s="50"/>
      <c r="AH586" s="50">
        <v>0</v>
      </c>
      <c r="AI586" s="50">
        <v>0</v>
      </c>
      <c r="AJ586" s="50">
        <v>0</v>
      </c>
      <c r="AK586" s="50">
        <v>0</v>
      </c>
      <c r="AL586" s="50">
        <v>0</v>
      </c>
      <c r="AM586" s="50">
        <v>0</v>
      </c>
      <c r="AN586" s="50">
        <v>0</v>
      </c>
      <c r="AO586" s="51">
        <v>0</v>
      </c>
      <c r="AP586" s="51">
        <v>0</v>
      </c>
      <c r="AQ586" s="51">
        <v>0</v>
      </c>
      <c r="AR586" s="51">
        <v>0</v>
      </c>
      <c r="AS586" s="51">
        <v>0</v>
      </c>
      <c r="AT586" s="51">
        <v>0</v>
      </c>
      <c r="AU586" s="51">
        <f t="shared" si="1284"/>
        <v>0</v>
      </c>
      <c r="AV586" s="51">
        <f t="shared" si="1285"/>
        <v>0</v>
      </c>
      <c r="AW586" s="51">
        <f t="shared" si="1286"/>
        <v>894</v>
      </c>
      <c r="AX586" s="51">
        <f t="shared" si="1287"/>
        <v>0</v>
      </c>
      <c r="AY586" s="51">
        <f t="shared" si="1288"/>
        <v>0</v>
      </c>
      <c r="AZ586" s="51"/>
      <c r="BA586" s="52"/>
      <c r="BB586" s="53">
        <v>0</v>
      </c>
    </row>
    <row r="587">
      <c r="B587" s="47" t="s">
        <v>346</v>
      </c>
      <c r="C587" s="47" t="s">
        <v>193</v>
      </c>
      <c r="D587" s="47" t="s">
        <v>90</v>
      </c>
      <c r="E587" s="48" t="str">
        <f t="shared" si="1281"/>
        <v>0709</v>
      </c>
      <c r="F587" s="47" t="s">
        <v>307</v>
      </c>
      <c r="G587" s="18"/>
      <c r="H587" s="49" t="s">
        <v>308</v>
      </c>
      <c r="I587" s="19">
        <f>I588</f>
        <v>10734.299999999999</v>
      </c>
      <c r="J587" s="19">
        <f>J588</f>
        <v>10734.299999999999</v>
      </c>
      <c r="K587" s="19">
        <f>K588</f>
        <v>10734.299999999999</v>
      </c>
      <c r="L587" s="19">
        <f>L588</f>
        <v>0</v>
      </c>
      <c r="M587" s="19">
        <f>M588</f>
        <v>0</v>
      </c>
      <c r="N587" s="19">
        <f>N588</f>
        <v>0</v>
      </c>
      <c r="O587" s="19">
        <f>O588</f>
        <v>0</v>
      </c>
      <c r="P587" s="19">
        <f>P588</f>
        <v>0</v>
      </c>
      <c r="Q587" s="19">
        <f>Q588</f>
        <v>0</v>
      </c>
      <c r="R587" s="19">
        <f>R588</f>
        <v>0</v>
      </c>
      <c r="S587" s="19">
        <f>S588</f>
        <v>0</v>
      </c>
      <c r="T587" s="19">
        <f t="shared" si="1362"/>
        <v>10734.299999999999</v>
      </c>
      <c r="U587" s="19">
        <f t="shared" si="1282"/>
        <v>10734.299999999999</v>
      </c>
      <c r="V587" s="19">
        <f t="shared" si="1283"/>
        <v>10734.299999999999</v>
      </c>
      <c r="W587" s="19">
        <f>W588</f>
        <v>0</v>
      </c>
      <c r="X587" s="19">
        <f>X588</f>
        <v>0</v>
      </c>
      <c r="Y587" s="19">
        <f>Y588</f>
        <v>0</v>
      </c>
      <c r="Z587" s="19">
        <f>Z588</f>
        <v>0</v>
      </c>
      <c r="AA587" s="19">
        <f>AA588</f>
        <v>0</v>
      </c>
      <c r="AB587" s="19">
        <f>AB588</f>
        <v>0</v>
      </c>
      <c r="AC587" s="19">
        <f>AC588</f>
        <v>0</v>
      </c>
      <c r="AD587" s="19">
        <f>AD588</f>
        <v>0</v>
      </c>
      <c r="AE587" s="19">
        <f>AE588</f>
        <v>0</v>
      </c>
      <c r="AF587" s="50">
        <f>AF588</f>
        <v>47314.203999999998</v>
      </c>
      <c r="AG587" s="50">
        <f>AG588</f>
        <v>0</v>
      </c>
      <c r="AH587" s="50">
        <f>AH588</f>
        <v>47314.203999999998</v>
      </c>
      <c r="AI587" s="50">
        <f>AI588</f>
        <v>0</v>
      </c>
      <c r="AJ587" s="50">
        <f>AJ588</f>
        <v>0</v>
      </c>
      <c r="AK587" s="50">
        <f>AK588</f>
        <v>0</v>
      </c>
      <c r="AL587" s="50">
        <f>AL588</f>
        <v>47301.031450000002</v>
      </c>
      <c r="AM587" s="50">
        <f>AM588</f>
        <v>47301.031450000002</v>
      </c>
      <c r="AN587" s="50">
        <f>AN588</f>
        <v>0</v>
      </c>
      <c r="AO587" s="15">
        <f>AO588</f>
        <v>46876.241650000004</v>
      </c>
      <c r="AP587" s="51">
        <f>AP588</f>
        <v>47314.203999999998</v>
      </c>
      <c r="AQ587" s="51">
        <f>AQ588</f>
        <v>0</v>
      </c>
      <c r="AR587" s="51">
        <f>AR588</f>
        <v>0</v>
      </c>
      <c r="AS587" s="51">
        <f>AS588</f>
        <v>0</v>
      </c>
      <c r="AT587" s="51">
        <f>AT588</f>
        <v>0</v>
      </c>
      <c r="AU587" s="51">
        <f t="shared" si="1284"/>
        <v>47314.203999999998</v>
      </c>
      <c r="AV587" s="51">
        <f t="shared" si="1285"/>
        <v>-36579.903999999995</v>
      </c>
      <c r="AW587" s="51">
        <f t="shared" si="1286"/>
        <v>10734.299999999999</v>
      </c>
      <c r="AX587" s="51">
        <f t="shared" si="1287"/>
        <v>10734.299999999999</v>
      </c>
      <c r="AY587" s="51">
        <f t="shared" si="1288"/>
        <v>10734.299999999999</v>
      </c>
      <c r="AZ587" s="51">
        <f>AZ588</f>
        <v>0</v>
      </c>
      <c r="BA587" s="52">
        <f t="shared" si="1289"/>
        <v>99.972159417497551</v>
      </c>
      <c r="BB587" s="25"/>
    </row>
    <row r="588" ht="31.5">
      <c r="B588" s="47" t="s">
        <v>346</v>
      </c>
      <c r="C588" s="47" t="s">
        <v>193</v>
      </c>
      <c r="D588" s="47" t="s">
        <v>90</v>
      </c>
      <c r="E588" s="48" t="str">
        <f t="shared" si="1281"/>
        <v>0709</v>
      </c>
      <c r="F588" s="47" t="s">
        <v>307</v>
      </c>
      <c r="G588" s="17" t="s">
        <v>154</v>
      </c>
      <c r="H588" s="49" t="s">
        <v>155</v>
      </c>
      <c r="I588" s="19">
        <v>10734.299999999999</v>
      </c>
      <c r="J588" s="19">
        <v>10734.299999999999</v>
      </c>
      <c r="K588" s="19">
        <v>10734.299999999999</v>
      </c>
      <c r="L588" s="19"/>
      <c r="M588" s="19"/>
      <c r="N588" s="19"/>
      <c r="O588" s="19">
        <v>0</v>
      </c>
      <c r="P588" s="19">
        <v>0</v>
      </c>
      <c r="Q588" s="19">
        <v>0</v>
      </c>
      <c r="R588" s="19">
        <v>0</v>
      </c>
      <c r="S588" s="19"/>
      <c r="T588" s="19">
        <f t="shared" si="1362"/>
        <v>10734.299999999999</v>
      </c>
      <c r="U588" s="19">
        <f t="shared" si="1282"/>
        <v>10734.299999999999</v>
      </c>
      <c r="V588" s="19">
        <f t="shared" si="1283"/>
        <v>10734.299999999999</v>
      </c>
      <c r="W588" s="19"/>
      <c r="X588" s="19"/>
      <c r="Y588" s="19"/>
      <c r="Z588" s="19"/>
      <c r="AA588" s="19"/>
      <c r="AB588" s="19"/>
      <c r="AC588" s="19"/>
      <c r="AD588" s="19"/>
      <c r="AE588" s="19"/>
      <c r="AF588" s="50">
        <v>47314.203999999998</v>
      </c>
      <c r="AG588" s="50"/>
      <c r="AH588" s="50">
        <f>AF588</f>
        <v>47314.203999999998</v>
      </c>
      <c r="AI588" s="50">
        <f>AG588</f>
        <v>0</v>
      </c>
      <c r="AJ588" s="50">
        <v>0</v>
      </c>
      <c r="AK588" s="50">
        <v>0</v>
      </c>
      <c r="AL588" s="50">
        <v>47301.031450000002</v>
      </c>
      <c r="AM588" s="50">
        <f>AL588</f>
        <v>47301.031450000002</v>
      </c>
      <c r="AN588" s="50">
        <v>0</v>
      </c>
      <c r="AO588" s="51">
        <v>46876.241650000004</v>
      </c>
      <c r="AP588" s="51">
        <v>47314.203999999998</v>
      </c>
      <c r="AQ588" s="51">
        <v>0</v>
      </c>
      <c r="AR588" s="51">
        <v>0</v>
      </c>
      <c r="AS588" s="51">
        <v>0</v>
      </c>
      <c r="AT588" s="51">
        <v>0</v>
      </c>
      <c r="AU588" s="51">
        <f t="shared" si="1284"/>
        <v>47314.203999999998</v>
      </c>
      <c r="AV588" s="51">
        <f t="shared" si="1285"/>
        <v>-36579.903999999995</v>
      </c>
      <c r="AW588" s="51">
        <f t="shared" si="1286"/>
        <v>10734.299999999999</v>
      </c>
      <c r="AX588" s="51">
        <f t="shared" si="1287"/>
        <v>10734.299999999999</v>
      </c>
      <c r="AY588" s="51">
        <f t="shared" si="1288"/>
        <v>10734.299999999999</v>
      </c>
      <c r="AZ588" s="51"/>
      <c r="BA588" s="52">
        <f t="shared" si="1289"/>
        <v>99.972159417497551</v>
      </c>
      <c r="BB588" s="53"/>
    </row>
    <row r="589" ht="31.5">
      <c r="B589" s="47" t="s">
        <v>346</v>
      </c>
      <c r="C589" s="47" t="s">
        <v>193</v>
      </c>
      <c r="D589" s="47" t="s">
        <v>90</v>
      </c>
      <c r="E589" s="48" t="str">
        <f t="shared" si="1281"/>
        <v>0709</v>
      </c>
      <c r="F589" s="47" t="s">
        <v>349</v>
      </c>
      <c r="G589" s="18"/>
      <c r="H589" s="49" t="s">
        <v>350</v>
      </c>
      <c r="I589" s="19">
        <f>I590</f>
        <v>844685.5</v>
      </c>
      <c r="J589" s="19">
        <f>J590</f>
        <v>859920.69999999995</v>
      </c>
      <c r="K589" s="19">
        <f>K590</f>
        <v>834942.79999999993</v>
      </c>
      <c r="L589" s="19">
        <f>L590</f>
        <v>271.80000000000001</v>
      </c>
      <c r="M589" s="19">
        <f>M590</f>
        <v>280.19999999999999</v>
      </c>
      <c r="N589" s="19">
        <f>N590</f>
        <v>280.19999999999999</v>
      </c>
      <c r="O589" s="19">
        <f>O590</f>
        <v>-37300</v>
      </c>
      <c r="P589" s="19">
        <f>P590</f>
        <v>0</v>
      </c>
      <c r="Q589" s="19">
        <f>Q590</f>
        <v>610.98199999999997</v>
      </c>
      <c r="R589" s="19">
        <f>R590</f>
        <v>-550</v>
      </c>
      <c r="S589" s="19">
        <f>S590</f>
        <v>20223.135999999999</v>
      </c>
      <c r="T589" s="19">
        <f t="shared" si="1362"/>
        <v>827941.41799999995</v>
      </c>
      <c r="U589" s="19">
        <f t="shared" si="1282"/>
        <v>860200.89999999991</v>
      </c>
      <c r="V589" s="19">
        <f t="shared" si="1283"/>
        <v>835222.99999999988</v>
      </c>
      <c r="W589" s="19">
        <f>W590</f>
        <v>20223.135999999999</v>
      </c>
      <c r="X589" s="19">
        <f>X590</f>
        <v>0</v>
      </c>
      <c r="Y589" s="19">
        <f>Y590</f>
        <v>0</v>
      </c>
      <c r="Z589" s="19">
        <f>Z590</f>
        <v>0</v>
      </c>
      <c r="AA589" s="19">
        <f>AA590</f>
        <v>20978.5</v>
      </c>
      <c r="AB589" s="19">
        <f>AB590</f>
        <v>0</v>
      </c>
      <c r="AC589" s="19">
        <f>AC590</f>
        <v>20978.5</v>
      </c>
      <c r="AD589" s="19">
        <f>AD590</f>
        <v>0</v>
      </c>
      <c r="AE589" s="19">
        <f>AE590</f>
        <v>0</v>
      </c>
      <c r="AF589" s="50">
        <f>AF590</f>
        <v>847059.18371000001</v>
      </c>
      <c r="AG589" s="50">
        <f>AG590</f>
        <v>0</v>
      </c>
      <c r="AH589" s="50">
        <f>AH590</f>
        <v>468679.27471000003</v>
      </c>
      <c r="AI589" s="50">
        <f>AI590</f>
        <v>0</v>
      </c>
      <c r="AJ589" s="50">
        <f>AJ590</f>
        <v>0</v>
      </c>
      <c r="AK589" s="50">
        <f>AK590</f>
        <v>0</v>
      </c>
      <c r="AL589" s="50">
        <f>AL590</f>
        <v>837700.49860000005</v>
      </c>
      <c r="AM589" s="50">
        <f>AM590</f>
        <v>467988.41925000004</v>
      </c>
      <c r="AN589" s="50">
        <f>AN590</f>
        <v>0</v>
      </c>
      <c r="AO589" s="15">
        <f>AO590</f>
        <v>586962.08678000013</v>
      </c>
      <c r="AP589" s="51">
        <f>AP590</f>
        <v>844543.61100000003</v>
      </c>
      <c r="AQ589" s="51">
        <f>AQ590</f>
        <v>-37300</v>
      </c>
      <c r="AR589" s="51">
        <f>AR590</f>
        <v>0</v>
      </c>
      <c r="AS589" s="51">
        <f>AS590</f>
        <v>0</v>
      </c>
      <c r="AT589" s="51">
        <f>AT590</f>
        <v>0</v>
      </c>
      <c r="AU589" s="51">
        <f t="shared" si="1284"/>
        <v>807243.61100000003</v>
      </c>
      <c r="AV589" s="51">
        <f t="shared" si="1285"/>
        <v>20697.806999999913</v>
      </c>
      <c r="AW589" s="51">
        <f t="shared" si="1286"/>
        <v>848164.554</v>
      </c>
      <c r="AX589" s="51">
        <f t="shared" si="1287"/>
        <v>881179.39999999991</v>
      </c>
      <c r="AY589" s="51">
        <f t="shared" si="1288"/>
        <v>856201.49999999988</v>
      </c>
      <c r="AZ589" s="51">
        <f>AZ590</f>
        <v>0</v>
      </c>
      <c r="BA589" s="52">
        <f t="shared" si="1289"/>
        <v>98.895155699863821</v>
      </c>
      <c r="BB589" s="25"/>
    </row>
    <row r="590">
      <c r="B590" s="47" t="s">
        <v>346</v>
      </c>
      <c r="C590" s="47" t="s">
        <v>193</v>
      </c>
      <c r="D590" s="47" t="s">
        <v>90</v>
      </c>
      <c r="E590" s="48" t="str">
        <f t="shared" si="1281"/>
        <v>0709</v>
      </c>
      <c r="F590" s="47" t="s">
        <v>356</v>
      </c>
      <c r="G590" s="18"/>
      <c r="H590" s="49" t="s">
        <v>53</v>
      </c>
      <c r="I590" s="19">
        <f>I594+I616+I622+I591+I612</f>
        <v>844685.5</v>
      </c>
      <c r="J590" s="19">
        <f>J594+J616+J622+J591+J612</f>
        <v>859920.69999999995</v>
      </c>
      <c r="K590" s="19">
        <f>K594+K616+K622+K591+K612</f>
        <v>834942.79999999993</v>
      </c>
      <c r="L590" s="19">
        <f>L594+L616+L622+L591+L612</f>
        <v>271.80000000000001</v>
      </c>
      <c r="M590" s="19">
        <f>M594+M616+M622+M591+M612</f>
        <v>280.19999999999999</v>
      </c>
      <c r="N590" s="19">
        <f>N594+N616+N622+N591+N612</f>
        <v>280.19999999999999</v>
      </c>
      <c r="O590" s="19">
        <f>O594+O616+O622+O591+O612</f>
        <v>-37300</v>
      </c>
      <c r="P590" s="19">
        <f>P594+P616+P622+P591+P612</f>
        <v>0</v>
      </c>
      <c r="Q590" s="19">
        <f>Q594+Q616+Q622+Q591+Q612</f>
        <v>610.98199999999997</v>
      </c>
      <c r="R590" s="19">
        <f>R594+R616+R622+R591+R612</f>
        <v>-550</v>
      </c>
      <c r="S590" s="19">
        <f>S594+S616+S622+S591+S612</f>
        <v>20223.135999999999</v>
      </c>
      <c r="T590" s="19">
        <f t="shared" si="1362"/>
        <v>827941.41799999995</v>
      </c>
      <c r="U590" s="19">
        <f t="shared" si="1282"/>
        <v>860200.89999999991</v>
      </c>
      <c r="V590" s="19">
        <f t="shared" si="1283"/>
        <v>835222.99999999988</v>
      </c>
      <c r="W590" s="19">
        <f>W594+W616+W622+W591+W612</f>
        <v>20223.135999999999</v>
      </c>
      <c r="X590" s="19">
        <f>X594+X616+X622+X591+X612</f>
        <v>0</v>
      </c>
      <c r="Y590" s="19">
        <f>Y594+Y616+Y622+Y591+Y612</f>
        <v>0</v>
      </c>
      <c r="Z590" s="19">
        <f>Z594+Z616+Z622+Z591+Z612</f>
        <v>0</v>
      </c>
      <c r="AA590" s="19">
        <f>AA594+AA616+AA622+AA591+AA612</f>
        <v>20978.5</v>
      </c>
      <c r="AB590" s="19">
        <f>AB594+AB616+AB622+AB591+AB612</f>
        <v>0</v>
      </c>
      <c r="AC590" s="19">
        <f>AC594+AC616+AC622+AC591+AC612</f>
        <v>20978.5</v>
      </c>
      <c r="AD590" s="19">
        <f>AD594+AD616+AD622+AD591+AD612</f>
        <v>0</v>
      </c>
      <c r="AE590" s="19">
        <f>AE594+AE616+AE622+AE591+AE612</f>
        <v>0</v>
      </c>
      <c r="AF590" s="50">
        <f>AF594+AF616+AF622+AF591+AF612</f>
        <v>847059.18371000001</v>
      </c>
      <c r="AG590" s="50">
        <f>AG594+AG616+AG622+AG591+AG612</f>
        <v>0</v>
      </c>
      <c r="AH590" s="50">
        <f>AH594+AH616+AH622+AH591+AH612</f>
        <v>468679.27471000003</v>
      </c>
      <c r="AI590" s="50">
        <f>AI594+AI616+AI622+AI591+AI612</f>
        <v>0</v>
      </c>
      <c r="AJ590" s="50">
        <f>AJ594+AJ616+AJ622+AJ591+AJ612</f>
        <v>0</v>
      </c>
      <c r="AK590" s="50">
        <f>AK594+AK616+AK622+AK591+AK612</f>
        <v>0</v>
      </c>
      <c r="AL590" s="50">
        <f>AL594+AL616+AL622+AL591+AL612</f>
        <v>837700.49860000005</v>
      </c>
      <c r="AM590" s="50">
        <f>AM594+AM616+AM622+AM591+AM612</f>
        <v>467988.41925000004</v>
      </c>
      <c r="AN590" s="50">
        <f>AN594+AN616+AN622+AN591+AN612</f>
        <v>0</v>
      </c>
      <c r="AO590" s="51">
        <f>AO594+AO616+AO622+AO591+AO612</f>
        <v>586962.08678000013</v>
      </c>
      <c r="AP590" s="51">
        <f>AP594+AP616+AP622+AP591+AP612</f>
        <v>844543.61100000003</v>
      </c>
      <c r="AQ590" s="51">
        <f>AQ594+AQ616+AQ622+AQ591+AQ612</f>
        <v>-37300</v>
      </c>
      <c r="AR590" s="51">
        <f>AR594+AR616+AR622+AR591+AR612</f>
        <v>0</v>
      </c>
      <c r="AS590" s="51">
        <f>AS594+AS616+AS622+AS591+AS612</f>
        <v>0</v>
      </c>
      <c r="AT590" s="51">
        <f>AT594+AT616+AT622+AT591+AT612</f>
        <v>0</v>
      </c>
      <c r="AU590" s="51">
        <f t="shared" si="1284"/>
        <v>807243.61100000003</v>
      </c>
      <c r="AV590" s="51">
        <f t="shared" si="1285"/>
        <v>20697.806999999913</v>
      </c>
      <c r="AW590" s="51">
        <f t="shared" si="1286"/>
        <v>848164.554</v>
      </c>
      <c r="AX590" s="51">
        <f t="shared" si="1287"/>
        <v>881179.39999999991</v>
      </c>
      <c r="AY590" s="51">
        <f t="shared" si="1288"/>
        <v>856201.49999999988</v>
      </c>
      <c r="AZ590" s="51">
        <f>AZ594+AZ616+AZ622+AZ591+AZ612</f>
        <v>0</v>
      </c>
      <c r="BA590" s="52">
        <f t="shared" si="1289"/>
        <v>98.895155699863821</v>
      </c>
      <c r="BB590" s="25"/>
    </row>
    <row r="591" ht="47.25">
      <c r="B591" s="47" t="s">
        <v>346</v>
      </c>
      <c r="C591" s="47" t="s">
        <v>193</v>
      </c>
      <c r="D591" s="47" t="s">
        <v>90</v>
      </c>
      <c r="E591" s="48" t="str">
        <f t="shared" si="1281"/>
        <v>0709</v>
      </c>
      <c r="F591" s="47" t="s">
        <v>357</v>
      </c>
      <c r="G591" s="18"/>
      <c r="H591" s="49" t="s">
        <v>358</v>
      </c>
      <c r="I591" s="19">
        <f t="shared" ref="I591:I592" si="1399">I592</f>
        <v>3</v>
      </c>
      <c r="J591" s="19">
        <f t="shared" ref="J591:J592" si="1400">J592</f>
        <v>3</v>
      </c>
      <c r="K591" s="19">
        <f t="shared" ref="K591:K592" si="1401">K592</f>
        <v>3</v>
      </c>
      <c r="L591" s="19">
        <f t="shared" ref="L591:L592" si="1402">L592</f>
        <v>0</v>
      </c>
      <c r="M591" s="19">
        <f t="shared" ref="M591:M592" si="1403">M592</f>
        <v>0</v>
      </c>
      <c r="N591" s="19">
        <f t="shared" ref="N591:N592" si="1404">N592</f>
        <v>0</v>
      </c>
      <c r="O591" s="19">
        <f t="shared" ref="O591:O592" si="1405">O592</f>
        <v>0</v>
      </c>
      <c r="P591" s="19">
        <f t="shared" ref="P591:P592" si="1406">P592</f>
        <v>0</v>
      </c>
      <c r="Q591" s="19">
        <f t="shared" ref="Q591:Q592" si="1407">Q592</f>
        <v>0</v>
      </c>
      <c r="R591" s="19">
        <f t="shared" ref="R591:R592" si="1408">R592</f>
        <v>0</v>
      </c>
      <c r="S591" s="19">
        <f t="shared" ref="S591:S592" si="1409">S592</f>
        <v>0</v>
      </c>
      <c r="T591" s="19">
        <f t="shared" si="1362"/>
        <v>3</v>
      </c>
      <c r="U591" s="19">
        <f t="shared" si="1282"/>
        <v>3</v>
      </c>
      <c r="V591" s="19">
        <f t="shared" si="1283"/>
        <v>3</v>
      </c>
      <c r="W591" s="19">
        <f t="shared" ref="W591:W592" si="1410">W592</f>
        <v>0</v>
      </c>
      <c r="X591" s="19">
        <f t="shared" ref="X591:X592" si="1411">X592</f>
        <v>0</v>
      </c>
      <c r="Y591" s="19">
        <f t="shared" ref="Y591:Y592" si="1412">Y592</f>
        <v>0</v>
      </c>
      <c r="Z591" s="19">
        <f t="shared" ref="Z591:Z592" si="1413">Z592</f>
        <v>0</v>
      </c>
      <c r="AA591" s="19">
        <f t="shared" ref="AA591:AA592" si="1414">AA592</f>
        <v>0</v>
      </c>
      <c r="AB591" s="19">
        <f t="shared" ref="AB591:AB592" si="1415">AB592</f>
        <v>0</v>
      </c>
      <c r="AC591" s="19">
        <f t="shared" ref="AC591:AC592" si="1416">AC592</f>
        <v>0</v>
      </c>
      <c r="AD591" s="19">
        <f t="shared" ref="AD591:AD592" si="1417">AD592</f>
        <v>0</v>
      </c>
      <c r="AE591" s="19">
        <f t="shared" ref="AE591:AE592" si="1418">AE592</f>
        <v>0</v>
      </c>
      <c r="AF591" s="50">
        <f t="shared" ref="AF591:AF592" si="1419">AF592</f>
        <v>3</v>
      </c>
      <c r="AG591" s="50">
        <f t="shared" ref="AG591:AG592" si="1420">AG592</f>
        <v>0</v>
      </c>
      <c r="AH591" s="50">
        <f t="shared" ref="AH591:AH592" si="1421">AH592</f>
        <v>3</v>
      </c>
      <c r="AI591" s="50">
        <f t="shared" ref="AI591:AI592" si="1422">AI592</f>
        <v>0</v>
      </c>
      <c r="AJ591" s="50">
        <f t="shared" ref="AJ591:AJ592" si="1423">AJ592</f>
        <v>0</v>
      </c>
      <c r="AK591" s="50">
        <f t="shared" ref="AK591:AK592" si="1424">AK592</f>
        <v>0</v>
      </c>
      <c r="AL591" s="50">
        <f t="shared" ref="AL591:AL592" si="1425">AL592</f>
        <v>0.46215000000000001</v>
      </c>
      <c r="AM591" s="50">
        <f t="shared" ref="AM591:AM592" si="1426">AM592</f>
        <v>0.46215000000000001</v>
      </c>
      <c r="AN591" s="50">
        <f t="shared" ref="AN591:AN592" si="1427">AN592</f>
        <v>0</v>
      </c>
      <c r="AO591" s="15">
        <f t="shared" ref="AO591:AO592" si="1428">AO592</f>
        <v>0.46215000000000001</v>
      </c>
      <c r="AP591" s="51">
        <f t="shared" ref="AP591:AP592" si="1429">AP592</f>
        <v>3</v>
      </c>
      <c r="AQ591" s="51">
        <f t="shared" ref="AQ591:AQ592" si="1430">AQ592</f>
        <v>0</v>
      </c>
      <c r="AR591" s="51">
        <f t="shared" ref="AR591:AR592" si="1431">AR592</f>
        <v>0</v>
      </c>
      <c r="AS591" s="51">
        <f t="shared" ref="AS591:AS592" si="1432">AS592</f>
        <v>0</v>
      </c>
      <c r="AT591" s="51">
        <f t="shared" ref="AT591:AT592" si="1433">AT592</f>
        <v>0</v>
      </c>
      <c r="AU591" s="51">
        <f t="shared" si="1284"/>
        <v>3</v>
      </c>
      <c r="AV591" s="51">
        <f t="shared" si="1285"/>
        <v>0</v>
      </c>
      <c r="AW591" s="51">
        <f t="shared" si="1286"/>
        <v>3</v>
      </c>
      <c r="AX591" s="51">
        <f t="shared" si="1287"/>
        <v>3</v>
      </c>
      <c r="AY591" s="51">
        <f t="shared" si="1288"/>
        <v>3</v>
      </c>
      <c r="AZ591" s="51">
        <f t="shared" ref="AZ591:AZ592" si="1434">AZ592</f>
        <v>0</v>
      </c>
      <c r="BA591" s="52">
        <f t="shared" si="1289"/>
        <v>15.404999999999999</v>
      </c>
      <c r="BB591" s="25"/>
    </row>
    <row r="592" ht="31.5">
      <c r="B592" s="47" t="s">
        <v>346</v>
      </c>
      <c r="C592" s="47" t="s">
        <v>193</v>
      </c>
      <c r="D592" s="47" t="s">
        <v>90</v>
      </c>
      <c r="E592" s="48" t="str">
        <f t="shared" si="1281"/>
        <v>0709</v>
      </c>
      <c r="F592" s="47" t="s">
        <v>360</v>
      </c>
      <c r="G592" s="18"/>
      <c r="H592" s="49" t="s">
        <v>361</v>
      </c>
      <c r="I592" s="19">
        <f t="shared" si="1399"/>
        <v>3</v>
      </c>
      <c r="J592" s="19">
        <f t="shared" si="1400"/>
        <v>3</v>
      </c>
      <c r="K592" s="19">
        <f t="shared" si="1401"/>
        <v>3</v>
      </c>
      <c r="L592" s="19">
        <f t="shared" si="1402"/>
        <v>0</v>
      </c>
      <c r="M592" s="19">
        <f t="shared" si="1403"/>
        <v>0</v>
      </c>
      <c r="N592" s="19">
        <f t="shared" si="1404"/>
        <v>0</v>
      </c>
      <c r="O592" s="19">
        <f t="shared" si="1405"/>
        <v>0</v>
      </c>
      <c r="P592" s="19">
        <f t="shared" si="1406"/>
        <v>0</v>
      </c>
      <c r="Q592" s="19">
        <f t="shared" si="1407"/>
        <v>0</v>
      </c>
      <c r="R592" s="19">
        <f t="shared" si="1408"/>
        <v>0</v>
      </c>
      <c r="S592" s="19">
        <f t="shared" si="1409"/>
        <v>0</v>
      </c>
      <c r="T592" s="19">
        <f t="shared" si="1362"/>
        <v>3</v>
      </c>
      <c r="U592" s="19">
        <f t="shared" si="1282"/>
        <v>3</v>
      </c>
      <c r="V592" s="19">
        <f t="shared" si="1283"/>
        <v>3</v>
      </c>
      <c r="W592" s="19">
        <f t="shared" si="1410"/>
        <v>0</v>
      </c>
      <c r="X592" s="19">
        <f t="shared" si="1411"/>
        <v>0</v>
      </c>
      <c r="Y592" s="19">
        <f t="shared" si="1412"/>
        <v>0</v>
      </c>
      <c r="Z592" s="19">
        <f t="shared" si="1413"/>
        <v>0</v>
      </c>
      <c r="AA592" s="19">
        <f t="shared" si="1414"/>
        <v>0</v>
      </c>
      <c r="AB592" s="19">
        <f t="shared" si="1415"/>
        <v>0</v>
      </c>
      <c r="AC592" s="19">
        <f t="shared" si="1416"/>
        <v>0</v>
      </c>
      <c r="AD592" s="19">
        <f t="shared" si="1417"/>
        <v>0</v>
      </c>
      <c r="AE592" s="19">
        <f t="shared" si="1418"/>
        <v>0</v>
      </c>
      <c r="AF592" s="50">
        <f t="shared" si="1419"/>
        <v>3</v>
      </c>
      <c r="AG592" s="50">
        <f t="shared" si="1420"/>
        <v>0</v>
      </c>
      <c r="AH592" s="50">
        <f t="shared" si="1421"/>
        <v>3</v>
      </c>
      <c r="AI592" s="50">
        <f t="shared" si="1422"/>
        <v>0</v>
      </c>
      <c r="AJ592" s="50">
        <f t="shared" si="1423"/>
        <v>0</v>
      </c>
      <c r="AK592" s="50">
        <f t="shared" si="1424"/>
        <v>0</v>
      </c>
      <c r="AL592" s="50">
        <f t="shared" si="1425"/>
        <v>0.46215000000000001</v>
      </c>
      <c r="AM592" s="50">
        <f t="shared" si="1426"/>
        <v>0.46215000000000001</v>
      </c>
      <c r="AN592" s="50">
        <f t="shared" si="1427"/>
        <v>0</v>
      </c>
      <c r="AO592" s="51">
        <f t="shared" si="1428"/>
        <v>0.46215000000000001</v>
      </c>
      <c r="AP592" s="51">
        <f t="shared" si="1429"/>
        <v>3</v>
      </c>
      <c r="AQ592" s="51">
        <f t="shared" si="1430"/>
        <v>0</v>
      </c>
      <c r="AR592" s="51">
        <f t="shared" si="1431"/>
        <v>0</v>
      </c>
      <c r="AS592" s="51">
        <f t="shared" si="1432"/>
        <v>0</v>
      </c>
      <c r="AT592" s="51">
        <f t="shared" si="1433"/>
        <v>0</v>
      </c>
      <c r="AU592" s="51">
        <f t="shared" si="1284"/>
        <v>3</v>
      </c>
      <c r="AV592" s="51">
        <f t="shared" si="1285"/>
        <v>0</v>
      </c>
      <c r="AW592" s="51">
        <f t="shared" si="1286"/>
        <v>3</v>
      </c>
      <c r="AX592" s="51">
        <f t="shared" si="1287"/>
        <v>3</v>
      </c>
      <c r="AY592" s="51">
        <f t="shared" si="1288"/>
        <v>3</v>
      </c>
      <c r="AZ592" s="51">
        <f t="shared" si="1434"/>
        <v>0</v>
      </c>
      <c r="BA592" s="52">
        <f t="shared" si="1289"/>
        <v>15.404999999999999</v>
      </c>
      <c r="BB592" s="25"/>
    </row>
    <row r="593" ht="31.5">
      <c r="B593" s="47" t="s">
        <v>346</v>
      </c>
      <c r="C593" s="47" t="s">
        <v>193</v>
      </c>
      <c r="D593" s="47" t="s">
        <v>90</v>
      </c>
      <c r="E593" s="48" t="str">
        <f t="shared" si="1281"/>
        <v>0709</v>
      </c>
      <c r="F593" s="47" t="s">
        <v>360</v>
      </c>
      <c r="G593" s="17" t="s">
        <v>58</v>
      </c>
      <c r="H593" s="49" t="s">
        <v>59</v>
      </c>
      <c r="I593" s="19">
        <v>3</v>
      </c>
      <c r="J593" s="19">
        <v>3</v>
      </c>
      <c r="K593" s="19">
        <v>3</v>
      </c>
      <c r="L593" s="19"/>
      <c r="M593" s="19"/>
      <c r="N593" s="19"/>
      <c r="O593" s="19">
        <v>0</v>
      </c>
      <c r="P593" s="19">
        <v>0</v>
      </c>
      <c r="Q593" s="19">
        <v>0</v>
      </c>
      <c r="R593" s="19">
        <v>0</v>
      </c>
      <c r="S593" s="19"/>
      <c r="T593" s="19">
        <f t="shared" si="1362"/>
        <v>3</v>
      </c>
      <c r="U593" s="19">
        <f t="shared" si="1282"/>
        <v>3</v>
      </c>
      <c r="V593" s="19">
        <f t="shared" si="1283"/>
        <v>3</v>
      </c>
      <c r="W593" s="19"/>
      <c r="X593" s="19"/>
      <c r="Y593" s="19"/>
      <c r="Z593" s="19"/>
      <c r="AA593" s="19"/>
      <c r="AB593" s="19"/>
      <c r="AC593" s="19"/>
      <c r="AD593" s="19"/>
      <c r="AE593" s="19"/>
      <c r="AF593" s="50">
        <v>3</v>
      </c>
      <c r="AG593" s="50"/>
      <c r="AH593" s="50">
        <f>AF593</f>
        <v>3</v>
      </c>
      <c r="AI593" s="50">
        <f>AG593</f>
        <v>0</v>
      </c>
      <c r="AJ593" s="50">
        <v>0</v>
      </c>
      <c r="AK593" s="50">
        <v>0</v>
      </c>
      <c r="AL593" s="50">
        <v>0.46215000000000001</v>
      </c>
      <c r="AM593" s="50">
        <f>AL593</f>
        <v>0.46215000000000001</v>
      </c>
      <c r="AN593" s="50">
        <v>0</v>
      </c>
      <c r="AO593" s="15">
        <v>0.46215000000000001</v>
      </c>
      <c r="AP593" s="51">
        <v>3</v>
      </c>
      <c r="AQ593" s="51">
        <v>0</v>
      </c>
      <c r="AR593" s="51">
        <v>0</v>
      </c>
      <c r="AS593" s="51">
        <v>0</v>
      </c>
      <c r="AT593" s="51">
        <v>0</v>
      </c>
      <c r="AU593" s="51">
        <f t="shared" si="1284"/>
        <v>3</v>
      </c>
      <c r="AV593" s="51">
        <f t="shared" si="1285"/>
        <v>0</v>
      </c>
      <c r="AW593" s="51">
        <f t="shared" si="1286"/>
        <v>3</v>
      </c>
      <c r="AX593" s="51">
        <f t="shared" si="1287"/>
        <v>3</v>
      </c>
      <c r="AY593" s="51">
        <f t="shared" si="1288"/>
        <v>3</v>
      </c>
      <c r="AZ593" s="51"/>
      <c r="BA593" s="52">
        <f t="shared" si="1289"/>
        <v>15.404999999999999</v>
      </c>
      <c r="BB593" s="53"/>
    </row>
    <row r="594" ht="47.25">
      <c r="B594" s="47" t="s">
        <v>346</v>
      </c>
      <c r="C594" s="47" t="s">
        <v>193</v>
      </c>
      <c r="D594" s="47" t="s">
        <v>90</v>
      </c>
      <c r="E594" s="48" t="str">
        <f t="shared" si="1281"/>
        <v>0709</v>
      </c>
      <c r="F594" s="47" t="s">
        <v>422</v>
      </c>
      <c r="G594" s="18"/>
      <c r="H594" s="49" t="s">
        <v>423</v>
      </c>
      <c r="I594" s="19">
        <f>I595+I601+I603+I607+I610</f>
        <v>176226.39999999999</v>
      </c>
      <c r="J594" s="19">
        <f>J595+J601+J603+J607+J610</f>
        <v>180072.89999999997</v>
      </c>
      <c r="K594" s="19">
        <f>K595+K601+K603+K607+K610</f>
        <v>180072.89999999997</v>
      </c>
      <c r="L594" s="19">
        <f>L595+L601+L603+L607+L610</f>
        <v>0</v>
      </c>
      <c r="M594" s="19">
        <f>M595+M601+M603+M607+M610</f>
        <v>0</v>
      </c>
      <c r="N594" s="19">
        <f>N595+N601+N603+N607+N610</f>
        <v>0</v>
      </c>
      <c r="O594" s="19">
        <f>O595+O601+O603+O607+O610</f>
        <v>0</v>
      </c>
      <c r="P594" s="19">
        <f>P595+P601+P603+P607+P610</f>
        <v>0</v>
      </c>
      <c r="Q594" s="19">
        <f>Q595+Q601+Q603+Q607+Q610</f>
        <v>610.98199999999997</v>
      </c>
      <c r="R594" s="19">
        <f>R595+R601+R603+R607+R610</f>
        <v>-550</v>
      </c>
      <c r="S594" s="19">
        <f>S595+S601+S603+S607+S610</f>
        <v>3461.0859999999998</v>
      </c>
      <c r="T594" s="19">
        <f t="shared" si="1362"/>
        <v>179748.46799999999</v>
      </c>
      <c r="U594" s="19">
        <f t="shared" si="1282"/>
        <v>180072.89999999997</v>
      </c>
      <c r="V594" s="19">
        <f t="shared" si="1283"/>
        <v>180072.89999999997</v>
      </c>
      <c r="W594" s="19">
        <f>W595+W601+W603+W607+W610</f>
        <v>3461.0859999999998</v>
      </c>
      <c r="X594" s="19">
        <f>X595+X601+X603+X607+X610</f>
        <v>0</v>
      </c>
      <c r="Y594" s="19">
        <f>Y595+Y601+Y603+Y607+Y610</f>
        <v>0</v>
      </c>
      <c r="Z594" s="19">
        <f>Z595+Z601+Z603+Z607+Z610</f>
        <v>0</v>
      </c>
      <c r="AA594" s="19">
        <f>AA595+AA601+AA603+AA607+AA610</f>
        <v>1152.7</v>
      </c>
      <c r="AB594" s="19">
        <f>AB595+AB601+AB603+AB607+AB610</f>
        <v>0</v>
      </c>
      <c r="AC594" s="19">
        <f>AC595+AC601+AC603+AC607+AC610</f>
        <v>1152.7</v>
      </c>
      <c r="AD594" s="19">
        <f>AD595+AD601+AD603+AD607+AD610</f>
        <v>0</v>
      </c>
      <c r="AE594" s="19">
        <f>AE595+AE601+AE603+AE607+AE610</f>
        <v>0</v>
      </c>
      <c r="AF594" s="50">
        <f>AF595+AF601+AF603+AF607+AF610</f>
        <v>177865.15899999999</v>
      </c>
      <c r="AG594" s="50">
        <f>AG595+AG601+AG603+AG607+AG610</f>
        <v>0</v>
      </c>
      <c r="AH594" s="50">
        <f>AH595+AH601+AH603+AH607+AH610</f>
        <v>0</v>
      </c>
      <c r="AI594" s="50">
        <f>AI595+AI601+AI603+AI607+AI610</f>
        <v>0</v>
      </c>
      <c r="AJ594" s="50">
        <f>AJ595+AJ601+AJ603+AJ607+AJ610</f>
        <v>0</v>
      </c>
      <c r="AK594" s="50">
        <f>AK595+AK601+AK603+AK607+AK610</f>
        <v>0</v>
      </c>
      <c r="AL594" s="50">
        <f>AL595+AL601+AL603+AL607+AL610</f>
        <v>176284.52673999997</v>
      </c>
      <c r="AM594" s="50">
        <f>AM595+AM601+AM603+AM607+AM610</f>
        <v>0</v>
      </c>
      <c r="AN594" s="50">
        <f>AN595+AN601+AN603+AN607+AN610</f>
        <v>0</v>
      </c>
      <c r="AO594" s="51">
        <f>AO595+AO601+AO603+AO607+AO610</f>
        <v>121189.19578999998</v>
      </c>
      <c r="AP594" s="51">
        <f>AP595+AP601+AP603+AP607+AP610</f>
        <v>177865.15899999999</v>
      </c>
      <c r="AQ594" s="51">
        <f>AQ595+AQ601+AQ603+AQ607+AQ610</f>
        <v>0</v>
      </c>
      <c r="AR594" s="51">
        <f>AR595+AR601+AR603+AR607+AR610</f>
        <v>0</v>
      </c>
      <c r="AS594" s="51">
        <f>AS595+AS601+AS603+AS607+AS610</f>
        <v>0</v>
      </c>
      <c r="AT594" s="51">
        <f>AT595+AT601+AT603+AT607+AT610</f>
        <v>0</v>
      </c>
      <c r="AU594" s="51">
        <f t="shared" si="1284"/>
        <v>177865.15899999999</v>
      </c>
      <c r="AV594" s="51">
        <f t="shared" si="1285"/>
        <v>1883.3090000000084</v>
      </c>
      <c r="AW594" s="51">
        <f t="shared" si="1286"/>
        <v>183209.554</v>
      </c>
      <c r="AX594" s="51">
        <f t="shared" si="1287"/>
        <v>181225.59999999998</v>
      </c>
      <c r="AY594" s="51">
        <f t="shared" si="1288"/>
        <v>181225.59999999998</v>
      </c>
      <c r="AZ594" s="51">
        <f>AZ595+AZ601+AZ603+AZ607+AZ610</f>
        <v>0</v>
      </c>
      <c r="BA594" s="52">
        <f t="shared" si="1289"/>
        <v>99.111331151706878</v>
      </c>
      <c r="BB594" s="25"/>
    </row>
    <row r="595" ht="47.25">
      <c r="B595" s="47" t="s">
        <v>346</v>
      </c>
      <c r="C595" s="47" t="s">
        <v>193</v>
      </c>
      <c r="D595" s="47" t="s">
        <v>90</v>
      </c>
      <c r="E595" s="48" t="str">
        <f t="shared" si="1281"/>
        <v>0709</v>
      </c>
      <c r="F595" s="47" t="s">
        <v>441</v>
      </c>
      <c r="G595" s="18"/>
      <c r="H595" s="49" t="s">
        <v>75</v>
      </c>
      <c r="I595" s="19">
        <f>I596+I597+I599+I600</f>
        <v>133108.10000000001</v>
      </c>
      <c r="J595" s="19">
        <f>J596+J597+J599+J600</f>
        <v>139016.69999999998</v>
      </c>
      <c r="K595" s="19">
        <f>K596+K597+K599+K600</f>
        <v>139016.69999999998</v>
      </c>
      <c r="L595" s="19">
        <f>L596+L597+L599+L600</f>
        <v>0</v>
      </c>
      <c r="M595" s="19">
        <f>M596+M597+M599+M600</f>
        <v>0</v>
      </c>
      <c r="N595" s="19">
        <f>N596+N597+N599+N600</f>
        <v>0</v>
      </c>
      <c r="O595" s="19">
        <f>O596+O597+O599+O600+O598</f>
        <v>0</v>
      </c>
      <c r="P595" s="19">
        <f>P596+P597+P599+P600</f>
        <v>0</v>
      </c>
      <c r="Q595" s="19">
        <f>Q596+Q597+Q599+Q600</f>
        <v>0</v>
      </c>
      <c r="R595" s="19">
        <f>R596+R597+R599+R600</f>
        <v>0</v>
      </c>
      <c r="S595" s="19">
        <f>S596+S597+S599+S600</f>
        <v>1635.75</v>
      </c>
      <c r="T595" s="19">
        <f t="shared" si="1362"/>
        <v>134743.85000000001</v>
      </c>
      <c r="U595" s="19">
        <f t="shared" si="1282"/>
        <v>139016.69999999998</v>
      </c>
      <c r="V595" s="19">
        <f t="shared" si="1283"/>
        <v>139016.69999999998</v>
      </c>
      <c r="W595" s="19">
        <f>W596+W597+W599+W600</f>
        <v>1635.75</v>
      </c>
      <c r="X595" s="19">
        <f>X596+X597+X599+X600</f>
        <v>0</v>
      </c>
      <c r="Y595" s="19">
        <f>Y596+Y597+Y599+Y600</f>
        <v>0</v>
      </c>
      <c r="Z595" s="19">
        <f>Z596+Z597+Z599+Z600</f>
        <v>0</v>
      </c>
      <c r="AA595" s="19">
        <f>AA596+AA597+AA599+AA600</f>
        <v>1152.7</v>
      </c>
      <c r="AB595" s="19">
        <f>AB596+AB597+AB599+AB600</f>
        <v>0</v>
      </c>
      <c r="AC595" s="19">
        <f>AC596+AC597+AC599+AC600</f>
        <v>1152.7</v>
      </c>
      <c r="AD595" s="19">
        <f>AD596+AD597+AD599+AD600</f>
        <v>0</v>
      </c>
      <c r="AE595" s="19">
        <f>AE596+AE597+AE599+AE600</f>
        <v>0</v>
      </c>
      <c r="AF595" s="50">
        <f>AF596+AF597+AF599+AF600+AF598</f>
        <v>132860.54099999997</v>
      </c>
      <c r="AG595" s="50">
        <f>AG596+AG597+AG599+AG600+AG598</f>
        <v>0</v>
      </c>
      <c r="AH595" s="50">
        <f>AH596+AH597+AH599+AH600+AH598</f>
        <v>0</v>
      </c>
      <c r="AI595" s="50">
        <f>AI596+AI597+AI599+AI600+AI598</f>
        <v>0</v>
      </c>
      <c r="AJ595" s="50">
        <f>AJ596+AJ597+AJ599+AJ600+AJ598</f>
        <v>0</v>
      </c>
      <c r="AK595" s="50">
        <f>AK596+AK597+AK599+AK600+AK598</f>
        <v>0</v>
      </c>
      <c r="AL595" s="50">
        <f>AL596+AL597+AL599+AL600+AL598</f>
        <v>131823.44415999998</v>
      </c>
      <c r="AM595" s="50">
        <f>AM596+AM597+AM599+AM600+AM598</f>
        <v>0</v>
      </c>
      <c r="AN595" s="50">
        <f>AN596+AN597+AN599+AN600+AN598</f>
        <v>0</v>
      </c>
      <c r="AO595" s="15">
        <f>AO596+AO597+AO599+AO600+AO598</f>
        <v>98104.913589999982</v>
      </c>
      <c r="AP595" s="51">
        <f>AP596+AP597+AP599+AP600+AP598</f>
        <v>132860.541</v>
      </c>
      <c r="AQ595" s="51">
        <f>AQ596+AQ597+AQ599+AQ600+AQ598</f>
        <v>0</v>
      </c>
      <c r="AR595" s="51">
        <f>AR596+AR597+AR599+AR600+AR598</f>
        <v>0</v>
      </c>
      <c r="AS595" s="51">
        <f>AS596+AS597+AS599+AS600+AS598</f>
        <v>0</v>
      </c>
      <c r="AT595" s="51">
        <f>AT596+AT597+AT599+AT600+AT598</f>
        <v>0</v>
      </c>
      <c r="AU595" s="51">
        <f t="shared" si="1284"/>
        <v>132860.541</v>
      </c>
      <c r="AV595" s="51">
        <f t="shared" si="1285"/>
        <v>1883.3090000000084</v>
      </c>
      <c r="AW595" s="51">
        <f t="shared" si="1286"/>
        <v>136379.60000000001</v>
      </c>
      <c r="AX595" s="51">
        <f t="shared" si="1287"/>
        <v>140169.39999999999</v>
      </c>
      <c r="AY595" s="51">
        <f t="shared" si="1288"/>
        <v>140169.39999999999</v>
      </c>
      <c r="AZ595" s="51">
        <f>AZ596+AZ597+AZ599+AZ600</f>
        <v>0</v>
      </c>
      <c r="BA595" s="52">
        <f t="shared" si="1289"/>
        <v>99.219409440760913</v>
      </c>
      <c r="BB595" s="25"/>
    </row>
    <row r="596" ht="78.75">
      <c r="B596" s="47" t="s">
        <v>346</v>
      </c>
      <c r="C596" s="47" t="s">
        <v>193</v>
      </c>
      <c r="D596" s="47" t="s">
        <v>90</v>
      </c>
      <c r="E596" s="48" t="str">
        <f t="shared" si="1281"/>
        <v>0709</v>
      </c>
      <c r="F596" s="47" t="s">
        <v>441</v>
      </c>
      <c r="G596" s="17" t="s">
        <v>70</v>
      </c>
      <c r="H596" s="49" t="s">
        <v>71</v>
      </c>
      <c r="I596" s="19">
        <v>60551.599999999999</v>
      </c>
      <c r="J596" s="19">
        <v>62413.399999999994</v>
      </c>
      <c r="K596" s="19">
        <v>62413.399999999994</v>
      </c>
      <c r="L596" s="19"/>
      <c r="M596" s="19"/>
      <c r="N596" s="19"/>
      <c r="O596" s="19">
        <v>0</v>
      </c>
      <c r="P596" s="19">
        <v>0</v>
      </c>
      <c r="Q596" s="19">
        <v>0</v>
      </c>
      <c r="R596" s="19">
        <v>0</v>
      </c>
      <c r="S596" s="19">
        <v>1635.75</v>
      </c>
      <c r="T596" s="19">
        <f t="shared" si="1362"/>
        <v>62187.349999999999</v>
      </c>
      <c r="U596" s="19">
        <f t="shared" si="1282"/>
        <v>62413.399999999994</v>
      </c>
      <c r="V596" s="19">
        <f t="shared" si="1283"/>
        <v>62413.399999999994</v>
      </c>
      <c r="W596" s="19">
        <v>1635.75</v>
      </c>
      <c r="X596" s="19"/>
      <c r="Y596" s="19"/>
      <c r="Z596" s="19"/>
      <c r="AA596" s="19">
        <v>1152.7</v>
      </c>
      <c r="AB596" s="19"/>
      <c r="AC596" s="19">
        <v>1152.7</v>
      </c>
      <c r="AD596" s="19"/>
      <c r="AE596" s="19"/>
      <c r="AF596" s="50">
        <v>59298.720020000001</v>
      </c>
      <c r="AG596" s="50"/>
      <c r="AH596" s="50">
        <v>0</v>
      </c>
      <c r="AI596" s="50">
        <v>0</v>
      </c>
      <c r="AJ596" s="50">
        <v>0</v>
      </c>
      <c r="AK596" s="50">
        <v>0</v>
      </c>
      <c r="AL596" s="50">
        <v>58265.064019999998</v>
      </c>
      <c r="AM596" s="50">
        <v>0</v>
      </c>
      <c r="AN596" s="50">
        <v>0</v>
      </c>
      <c r="AO596" s="51">
        <v>42959.240339999997</v>
      </c>
      <c r="AP596" s="51">
        <v>60302.750699999997</v>
      </c>
      <c r="AQ596" s="51">
        <v>0</v>
      </c>
      <c r="AR596" s="51">
        <v>0</v>
      </c>
      <c r="AS596" s="51">
        <v>0</v>
      </c>
      <c r="AT596" s="51">
        <v>0</v>
      </c>
      <c r="AU596" s="51">
        <f t="shared" si="1284"/>
        <v>60302.750699999997</v>
      </c>
      <c r="AV596" s="51">
        <f t="shared" si="1285"/>
        <v>1884.5993000000017</v>
      </c>
      <c r="AW596" s="51">
        <f t="shared" si="1286"/>
        <v>63823.099999999999</v>
      </c>
      <c r="AX596" s="51">
        <f t="shared" si="1287"/>
        <v>63566.099999999991</v>
      </c>
      <c r="AY596" s="51">
        <f t="shared" si="1288"/>
        <v>63566.099999999991</v>
      </c>
      <c r="AZ596" s="51"/>
      <c r="BA596" s="52">
        <f t="shared" si="1289"/>
        <v>98.256866253350196</v>
      </c>
      <c r="BB596" s="53"/>
    </row>
    <row r="597" ht="31.5">
      <c r="B597" s="47" t="s">
        <v>346</v>
      </c>
      <c r="C597" s="47" t="s">
        <v>193</v>
      </c>
      <c r="D597" s="47" t="s">
        <v>90</v>
      </c>
      <c r="E597" s="48" t="str">
        <f t="shared" si="1281"/>
        <v>0709</v>
      </c>
      <c r="F597" s="47" t="s">
        <v>441</v>
      </c>
      <c r="G597" s="17" t="s">
        <v>58</v>
      </c>
      <c r="H597" s="49" t="s">
        <v>59</v>
      </c>
      <c r="I597" s="19">
        <v>13189.899999999998</v>
      </c>
      <c r="J597" s="19">
        <v>13189.899999999998</v>
      </c>
      <c r="K597" s="19">
        <v>13189.899999999998</v>
      </c>
      <c r="L597" s="19"/>
      <c r="M597" s="19"/>
      <c r="N597" s="19"/>
      <c r="O597" s="19">
        <v>0</v>
      </c>
      <c r="P597" s="19">
        <v>0</v>
      </c>
      <c r="Q597" s="19">
        <v>0</v>
      </c>
      <c r="R597" s="19">
        <v>0</v>
      </c>
      <c r="S597" s="19"/>
      <c r="T597" s="19">
        <f t="shared" si="1362"/>
        <v>13189.899999999998</v>
      </c>
      <c r="U597" s="19">
        <f t="shared" si="1282"/>
        <v>13189.899999999998</v>
      </c>
      <c r="V597" s="19">
        <f t="shared" si="1283"/>
        <v>13189.899999999998</v>
      </c>
      <c r="W597" s="19"/>
      <c r="X597" s="19"/>
      <c r="Y597" s="19"/>
      <c r="Z597" s="19"/>
      <c r="AA597" s="19"/>
      <c r="AB597" s="19"/>
      <c r="AC597" s="19"/>
      <c r="AD597" s="19"/>
      <c r="AE597" s="19"/>
      <c r="AF597" s="50">
        <v>12525.77448</v>
      </c>
      <c r="AG597" s="50"/>
      <c r="AH597" s="50">
        <v>0</v>
      </c>
      <c r="AI597" s="50">
        <v>0</v>
      </c>
      <c r="AJ597" s="50">
        <v>0</v>
      </c>
      <c r="AK597" s="50">
        <v>0</v>
      </c>
      <c r="AL597" s="50">
        <v>12525.65748</v>
      </c>
      <c r="AM597" s="50">
        <v>0</v>
      </c>
      <c r="AN597" s="50">
        <v>0</v>
      </c>
      <c r="AO597" s="15">
        <v>10644.70695</v>
      </c>
      <c r="AP597" s="51">
        <v>13189.9</v>
      </c>
      <c r="AQ597" s="51">
        <v>0</v>
      </c>
      <c r="AR597" s="51">
        <v>0</v>
      </c>
      <c r="AS597" s="51">
        <v>0</v>
      </c>
      <c r="AT597" s="51">
        <v>0</v>
      </c>
      <c r="AU597" s="51">
        <f t="shared" si="1284"/>
        <v>13189.9</v>
      </c>
      <c r="AV597" s="51">
        <f t="shared" si="1285"/>
        <v>-1.8189894035458565e-12</v>
      </c>
      <c r="AW597" s="51">
        <f t="shared" si="1286"/>
        <v>13189.899999999998</v>
      </c>
      <c r="AX597" s="51">
        <f t="shared" si="1287"/>
        <v>13189.899999999998</v>
      </c>
      <c r="AY597" s="51">
        <f t="shared" si="1288"/>
        <v>13189.899999999998</v>
      </c>
      <c r="AZ597" s="51"/>
      <c r="BA597" s="52">
        <f t="shared" si="1289"/>
        <v>99.999065926021686</v>
      </c>
      <c r="BB597" s="53"/>
    </row>
    <row r="598">
      <c r="B598" s="47" t="s">
        <v>346</v>
      </c>
      <c r="C598" s="47" t="s">
        <v>193</v>
      </c>
      <c r="D598" s="47" t="s">
        <v>90</v>
      </c>
      <c r="E598" s="48" t="str">
        <f t="shared" si="1281"/>
        <v>0709</v>
      </c>
      <c r="F598" s="47" t="s">
        <v>441</v>
      </c>
      <c r="G598" s="17" t="s">
        <v>72</v>
      </c>
      <c r="H598" s="49" t="s">
        <v>73</v>
      </c>
      <c r="I598" s="19"/>
      <c r="J598" s="19"/>
      <c r="K598" s="19"/>
      <c r="L598" s="19"/>
      <c r="M598" s="19"/>
      <c r="N598" s="19"/>
      <c r="O598" s="19">
        <v>0</v>
      </c>
      <c r="P598" s="19"/>
      <c r="Q598" s="19"/>
      <c r="R598" s="19"/>
      <c r="S598" s="19"/>
      <c r="T598" s="19">
        <f t="shared" si="1362"/>
        <v>0</v>
      </c>
      <c r="U598" s="19">
        <v>0</v>
      </c>
      <c r="V598" s="19">
        <v>0</v>
      </c>
      <c r="W598" s="19">
        <v>0</v>
      </c>
      <c r="X598" s="19">
        <v>0</v>
      </c>
      <c r="Y598" s="19">
        <v>0</v>
      </c>
      <c r="Z598" s="19">
        <v>0</v>
      </c>
      <c r="AA598" s="19">
        <v>0</v>
      </c>
      <c r="AB598" s="19">
        <v>0</v>
      </c>
      <c r="AC598" s="19">
        <v>0</v>
      </c>
      <c r="AD598" s="19">
        <v>0</v>
      </c>
      <c r="AE598" s="19">
        <v>0</v>
      </c>
      <c r="AF598" s="50">
        <v>1.2903</v>
      </c>
      <c r="AG598" s="50"/>
      <c r="AH598" s="50">
        <v>0</v>
      </c>
      <c r="AI598" s="50">
        <v>0</v>
      </c>
      <c r="AJ598" s="50">
        <v>0</v>
      </c>
      <c r="AK598" s="50">
        <v>0</v>
      </c>
      <c r="AL598" s="50">
        <v>1.2903</v>
      </c>
      <c r="AM598" s="50">
        <v>0</v>
      </c>
      <c r="AN598" s="50">
        <v>0</v>
      </c>
      <c r="AO598" s="51">
        <v>1.2903</v>
      </c>
      <c r="AP598" s="51">
        <v>1.2903</v>
      </c>
      <c r="AQ598" s="51">
        <v>0</v>
      </c>
      <c r="AR598" s="51">
        <v>0</v>
      </c>
      <c r="AS598" s="51">
        <v>0</v>
      </c>
      <c r="AT598" s="51">
        <v>0</v>
      </c>
      <c r="AU598" s="51">
        <f t="shared" si="1284"/>
        <v>1.2903</v>
      </c>
      <c r="AV598" s="51">
        <f t="shared" si="1285"/>
        <v>-1.2903</v>
      </c>
      <c r="AW598" s="51"/>
      <c r="AX598" s="51"/>
      <c r="AY598" s="51"/>
      <c r="AZ598" s="51"/>
      <c r="BA598" s="52">
        <f t="shared" si="1289"/>
        <v>100</v>
      </c>
      <c r="BB598" s="53"/>
    </row>
    <row r="599" ht="31.5">
      <c r="B599" s="47" t="s">
        <v>346</v>
      </c>
      <c r="C599" s="47" t="s">
        <v>193</v>
      </c>
      <c r="D599" s="47" t="s">
        <v>90</v>
      </c>
      <c r="E599" s="48" t="str">
        <f t="shared" si="1281"/>
        <v>0709</v>
      </c>
      <c r="F599" s="47" t="s">
        <v>441</v>
      </c>
      <c r="G599" s="17" t="s">
        <v>154</v>
      </c>
      <c r="H599" s="49" t="s">
        <v>155</v>
      </c>
      <c r="I599" s="19">
        <v>58941.099999999999</v>
      </c>
      <c r="J599" s="19">
        <v>62987.900000000001</v>
      </c>
      <c r="K599" s="19">
        <v>62987.900000000001</v>
      </c>
      <c r="L599" s="19"/>
      <c r="M599" s="19"/>
      <c r="N599" s="19"/>
      <c r="O599" s="19">
        <v>0</v>
      </c>
      <c r="P599" s="19">
        <v>0</v>
      </c>
      <c r="Q599" s="19">
        <v>0</v>
      </c>
      <c r="R599" s="19">
        <v>0</v>
      </c>
      <c r="S599" s="19"/>
      <c r="T599" s="19">
        <f t="shared" si="1362"/>
        <v>58941.099999999999</v>
      </c>
      <c r="U599" s="19">
        <f t="shared" si="1282"/>
        <v>62987.900000000001</v>
      </c>
      <c r="V599" s="19">
        <f t="shared" si="1283"/>
        <v>62987.900000000001</v>
      </c>
      <c r="W599" s="19"/>
      <c r="X599" s="19"/>
      <c r="Y599" s="19"/>
      <c r="Z599" s="19"/>
      <c r="AA599" s="19"/>
      <c r="AB599" s="19"/>
      <c r="AC599" s="19"/>
      <c r="AD599" s="19"/>
      <c r="AE599" s="19"/>
      <c r="AF599" s="50">
        <v>60585.744200000001</v>
      </c>
      <c r="AG599" s="50"/>
      <c r="AH599" s="50">
        <v>0</v>
      </c>
      <c r="AI599" s="50">
        <v>0</v>
      </c>
      <c r="AJ599" s="50">
        <v>0</v>
      </c>
      <c r="AK599" s="50">
        <v>0</v>
      </c>
      <c r="AL599" s="50">
        <v>60582.420359999996</v>
      </c>
      <c r="AM599" s="50">
        <v>0</v>
      </c>
      <c r="AN599" s="50">
        <v>0</v>
      </c>
      <c r="AO599" s="15">
        <v>44152.099999999999</v>
      </c>
      <c r="AP599" s="51">
        <v>58941.099999999999</v>
      </c>
      <c r="AQ599" s="51">
        <v>0</v>
      </c>
      <c r="AR599" s="51">
        <v>0</v>
      </c>
      <c r="AS599" s="51">
        <v>0</v>
      </c>
      <c r="AT599" s="51">
        <v>0</v>
      </c>
      <c r="AU599" s="51">
        <f t="shared" si="1284"/>
        <v>58941.099999999999</v>
      </c>
      <c r="AV599" s="51">
        <f t="shared" si="1285"/>
        <v>0</v>
      </c>
      <c r="AW599" s="51">
        <f t="shared" si="1286"/>
        <v>58941.099999999999</v>
      </c>
      <c r="AX599" s="51">
        <f t="shared" si="1287"/>
        <v>62987.900000000001</v>
      </c>
      <c r="AY599" s="51">
        <f t="shared" si="1288"/>
        <v>62987.900000000001</v>
      </c>
      <c r="AZ599" s="51"/>
      <c r="BA599" s="52">
        <f t="shared" si="1289"/>
        <v>99.994513824920546</v>
      </c>
      <c r="BB599" s="53"/>
    </row>
    <row r="600">
      <c r="B600" s="47" t="s">
        <v>346</v>
      </c>
      <c r="C600" s="47" t="s">
        <v>193</v>
      </c>
      <c r="D600" s="47" t="s">
        <v>90</v>
      </c>
      <c r="E600" s="48" t="str">
        <f t="shared" si="1281"/>
        <v>0709</v>
      </c>
      <c r="F600" s="47" t="s">
        <v>441</v>
      </c>
      <c r="G600" s="17" t="s">
        <v>60</v>
      </c>
      <c r="H600" s="49" t="s">
        <v>61</v>
      </c>
      <c r="I600" s="19">
        <v>425.5</v>
      </c>
      <c r="J600" s="19">
        <v>425.5</v>
      </c>
      <c r="K600" s="19">
        <v>425.5</v>
      </c>
      <c r="L600" s="19"/>
      <c r="M600" s="19"/>
      <c r="N600" s="19"/>
      <c r="O600" s="19">
        <v>0</v>
      </c>
      <c r="P600" s="19">
        <v>0</v>
      </c>
      <c r="Q600" s="19">
        <v>0</v>
      </c>
      <c r="R600" s="19">
        <v>0</v>
      </c>
      <c r="S600" s="19"/>
      <c r="T600" s="19">
        <f t="shared" si="1362"/>
        <v>425.5</v>
      </c>
      <c r="U600" s="19">
        <f t="shared" si="1282"/>
        <v>425.5</v>
      </c>
      <c r="V600" s="19">
        <f t="shared" si="1283"/>
        <v>425.5</v>
      </c>
      <c r="W600" s="19"/>
      <c r="X600" s="19"/>
      <c r="Y600" s="19"/>
      <c r="Z600" s="19"/>
      <c r="AA600" s="19"/>
      <c r="AB600" s="19"/>
      <c r="AC600" s="19"/>
      <c r="AD600" s="19"/>
      <c r="AE600" s="19"/>
      <c r="AF600" s="50">
        <v>449.012</v>
      </c>
      <c r="AG600" s="50"/>
      <c r="AH600" s="50">
        <v>0</v>
      </c>
      <c r="AI600" s="50">
        <v>0</v>
      </c>
      <c r="AJ600" s="50">
        <v>0</v>
      </c>
      <c r="AK600" s="50">
        <v>0</v>
      </c>
      <c r="AL600" s="50">
        <v>449.012</v>
      </c>
      <c r="AM600" s="50">
        <v>0</v>
      </c>
      <c r="AN600" s="50">
        <v>0</v>
      </c>
      <c r="AO600" s="51">
        <v>347.57600000000002</v>
      </c>
      <c r="AP600" s="51">
        <v>425.5</v>
      </c>
      <c r="AQ600" s="51">
        <v>0</v>
      </c>
      <c r="AR600" s="51">
        <v>0</v>
      </c>
      <c r="AS600" s="51">
        <v>0</v>
      </c>
      <c r="AT600" s="51">
        <v>0</v>
      </c>
      <c r="AU600" s="51">
        <f t="shared" si="1284"/>
        <v>425.5</v>
      </c>
      <c r="AV600" s="51">
        <f t="shared" si="1285"/>
        <v>0</v>
      </c>
      <c r="AW600" s="51">
        <f t="shared" si="1286"/>
        <v>425.5</v>
      </c>
      <c r="AX600" s="51">
        <f t="shared" si="1287"/>
        <v>425.5</v>
      </c>
      <c r="AY600" s="51">
        <f t="shared" si="1288"/>
        <v>425.5</v>
      </c>
      <c r="AZ600" s="51"/>
      <c r="BA600" s="52">
        <f t="shared" si="1289"/>
        <v>100</v>
      </c>
      <c r="BB600" s="53"/>
    </row>
    <row r="601">
      <c r="B601" s="47" t="s">
        <v>346</v>
      </c>
      <c r="C601" s="47" t="s">
        <v>193</v>
      </c>
      <c r="D601" s="47" t="s">
        <v>90</v>
      </c>
      <c r="E601" s="48" t="str">
        <f t="shared" si="1281"/>
        <v>0709</v>
      </c>
      <c r="F601" s="47" t="s">
        <v>442</v>
      </c>
      <c r="G601" s="18"/>
      <c r="H601" s="49" t="s">
        <v>259</v>
      </c>
      <c r="I601" s="19">
        <f>I602</f>
        <v>2319.6999999999998</v>
      </c>
      <c r="J601" s="19">
        <f>J602</f>
        <v>0</v>
      </c>
      <c r="K601" s="19">
        <f>K602</f>
        <v>0</v>
      </c>
      <c r="L601" s="19">
        <f>L602</f>
        <v>0</v>
      </c>
      <c r="M601" s="19">
        <f>M602</f>
        <v>0</v>
      </c>
      <c r="N601" s="19">
        <f>N602</f>
        <v>0</v>
      </c>
      <c r="O601" s="19">
        <f>O602</f>
        <v>0</v>
      </c>
      <c r="P601" s="19">
        <f>P602</f>
        <v>0</v>
      </c>
      <c r="Q601" s="19">
        <f>Q602</f>
        <v>0</v>
      </c>
      <c r="R601" s="19">
        <f>R602</f>
        <v>0</v>
      </c>
      <c r="S601" s="19">
        <f>S602</f>
        <v>1517.5160000000001</v>
      </c>
      <c r="T601" s="19">
        <f t="shared" si="1362"/>
        <v>3837.2159999999999</v>
      </c>
      <c r="U601" s="19">
        <f t="shared" si="1282"/>
        <v>0</v>
      </c>
      <c r="V601" s="19">
        <f t="shared" si="1283"/>
        <v>0</v>
      </c>
      <c r="W601" s="19">
        <f>W602</f>
        <v>1517.5160000000001</v>
      </c>
      <c r="X601" s="19">
        <f>X602</f>
        <v>0</v>
      </c>
      <c r="Y601" s="19">
        <f>Y602</f>
        <v>0</v>
      </c>
      <c r="Z601" s="19">
        <f>Z602</f>
        <v>0</v>
      </c>
      <c r="AA601" s="19">
        <f>AA602</f>
        <v>0</v>
      </c>
      <c r="AB601" s="19">
        <f>AB602</f>
        <v>0</v>
      </c>
      <c r="AC601" s="19">
        <f>AC602</f>
        <v>0</v>
      </c>
      <c r="AD601" s="19">
        <f>AD602</f>
        <v>0</v>
      </c>
      <c r="AE601" s="19"/>
      <c r="AF601" s="50">
        <f>AF602</f>
        <v>3837.2159999999999</v>
      </c>
      <c r="AG601" s="50">
        <f>AG602</f>
        <v>0</v>
      </c>
      <c r="AH601" s="50">
        <f>AH602</f>
        <v>0</v>
      </c>
      <c r="AI601" s="50">
        <f>AI602</f>
        <v>0</v>
      </c>
      <c r="AJ601" s="50">
        <f>AJ602</f>
        <v>0</v>
      </c>
      <c r="AK601" s="50">
        <f>AK602</f>
        <v>0</v>
      </c>
      <c r="AL601" s="50">
        <f>AL602</f>
        <v>3837.2159999999999</v>
      </c>
      <c r="AM601" s="50">
        <f>AM602</f>
        <v>0</v>
      </c>
      <c r="AN601" s="50">
        <f>AN602</f>
        <v>0</v>
      </c>
      <c r="AO601" s="15">
        <f>AO602</f>
        <v>2169.0100000000002</v>
      </c>
      <c r="AP601" s="51">
        <f>AP602</f>
        <v>3837.2159999999999</v>
      </c>
      <c r="AQ601" s="51">
        <f>AQ602</f>
        <v>0</v>
      </c>
      <c r="AR601" s="51">
        <f>AR602</f>
        <v>0</v>
      </c>
      <c r="AS601" s="51">
        <f>AS602</f>
        <v>0</v>
      </c>
      <c r="AT601" s="51">
        <f>AT602</f>
        <v>0</v>
      </c>
      <c r="AU601" s="51">
        <f t="shared" si="1284"/>
        <v>3837.2159999999999</v>
      </c>
      <c r="AV601" s="51">
        <f t="shared" si="1285"/>
        <v>0</v>
      </c>
      <c r="AW601" s="51">
        <f t="shared" si="1286"/>
        <v>5354.732</v>
      </c>
      <c r="AX601" s="51">
        <f t="shared" si="1287"/>
        <v>0</v>
      </c>
      <c r="AY601" s="51">
        <f t="shared" si="1288"/>
        <v>0</v>
      </c>
      <c r="AZ601" s="51">
        <f>AZ602</f>
        <v>0</v>
      </c>
      <c r="BA601" s="52">
        <f t="shared" si="1289"/>
        <v>100</v>
      </c>
      <c r="BB601" s="25"/>
    </row>
    <row r="602" ht="31.5">
      <c r="B602" s="47" t="s">
        <v>346</v>
      </c>
      <c r="C602" s="47" t="s">
        <v>193</v>
      </c>
      <c r="D602" s="47" t="s">
        <v>90</v>
      </c>
      <c r="E602" s="48" t="str">
        <f t="shared" si="1281"/>
        <v>0709</v>
      </c>
      <c r="F602" s="47" t="s">
        <v>442</v>
      </c>
      <c r="G602" s="17" t="s">
        <v>154</v>
      </c>
      <c r="H602" s="49" t="s">
        <v>155</v>
      </c>
      <c r="I602" s="19">
        <v>2319.6999999999998</v>
      </c>
      <c r="J602" s="19">
        <v>0</v>
      </c>
      <c r="K602" s="19">
        <v>0</v>
      </c>
      <c r="L602" s="19"/>
      <c r="M602" s="19"/>
      <c r="N602" s="19"/>
      <c r="O602" s="19">
        <v>0</v>
      </c>
      <c r="P602" s="19">
        <v>0</v>
      </c>
      <c r="Q602" s="19">
        <v>0</v>
      </c>
      <c r="R602" s="19">
        <v>0</v>
      </c>
      <c r="S602" s="19">
        <v>1517.5160000000001</v>
      </c>
      <c r="T602" s="19">
        <f t="shared" si="1362"/>
        <v>3837.2159999999999</v>
      </c>
      <c r="U602" s="19">
        <f t="shared" si="1282"/>
        <v>0</v>
      </c>
      <c r="V602" s="19">
        <f t="shared" si="1283"/>
        <v>0</v>
      </c>
      <c r="W602" s="19">
        <v>1517.5160000000001</v>
      </c>
      <c r="X602" s="19"/>
      <c r="Y602" s="19"/>
      <c r="Z602" s="19"/>
      <c r="AA602" s="19"/>
      <c r="AB602" s="19"/>
      <c r="AC602" s="19"/>
      <c r="AD602" s="19"/>
      <c r="AE602" s="19"/>
      <c r="AF602" s="50">
        <v>3837.2159999999999</v>
      </c>
      <c r="AG602" s="50"/>
      <c r="AH602" s="50">
        <v>0</v>
      </c>
      <c r="AI602" s="50">
        <v>0</v>
      </c>
      <c r="AJ602" s="50">
        <v>0</v>
      </c>
      <c r="AK602" s="50">
        <v>0</v>
      </c>
      <c r="AL602" s="50">
        <v>3837.2159999999999</v>
      </c>
      <c r="AM602" s="50">
        <v>0</v>
      </c>
      <c r="AN602" s="50">
        <v>0</v>
      </c>
      <c r="AO602" s="51">
        <v>2169.0100000000002</v>
      </c>
      <c r="AP602" s="51">
        <v>3837.2159999999999</v>
      </c>
      <c r="AQ602" s="51">
        <v>0</v>
      </c>
      <c r="AR602" s="51">
        <v>0</v>
      </c>
      <c r="AS602" s="51">
        <v>0</v>
      </c>
      <c r="AT602" s="51">
        <v>0</v>
      </c>
      <c r="AU602" s="51">
        <f t="shared" si="1284"/>
        <v>3837.2159999999999</v>
      </c>
      <c r="AV602" s="51">
        <f t="shared" si="1285"/>
        <v>0</v>
      </c>
      <c r="AW602" s="51">
        <f t="shared" si="1286"/>
        <v>5354.732</v>
      </c>
      <c r="AX602" s="51">
        <f t="shared" si="1287"/>
        <v>0</v>
      </c>
      <c r="AY602" s="51">
        <f t="shared" si="1288"/>
        <v>0</v>
      </c>
      <c r="AZ602" s="51"/>
      <c r="BA602" s="52">
        <f t="shared" si="1289"/>
        <v>100</v>
      </c>
      <c r="BB602" s="53"/>
    </row>
    <row r="603" ht="31.5">
      <c r="B603" s="47" t="s">
        <v>346</v>
      </c>
      <c r="C603" s="47" t="s">
        <v>193</v>
      </c>
      <c r="D603" s="47" t="s">
        <v>90</v>
      </c>
      <c r="E603" s="48" t="str">
        <f t="shared" si="1281"/>
        <v>0709</v>
      </c>
      <c r="F603" s="47" t="s">
        <v>424</v>
      </c>
      <c r="G603" s="18"/>
      <c r="H603" s="49" t="s">
        <v>425</v>
      </c>
      <c r="I603" s="19">
        <f>I604+I605+I606</f>
        <v>35814.199999999997</v>
      </c>
      <c r="J603" s="19">
        <f>J604+J605+J606</f>
        <v>36071.799999999996</v>
      </c>
      <c r="K603" s="19">
        <f>K604+K605+K606</f>
        <v>36071.799999999996</v>
      </c>
      <c r="L603" s="19">
        <f>L604+L605+L606</f>
        <v>0</v>
      </c>
      <c r="M603" s="19">
        <f>M604+M605+M606</f>
        <v>0</v>
      </c>
      <c r="N603" s="19">
        <f>N604+N605+N606</f>
        <v>0</v>
      </c>
      <c r="O603" s="19">
        <f>O604+O605+O606</f>
        <v>0</v>
      </c>
      <c r="P603" s="19">
        <f>P604+P605+P606</f>
        <v>0</v>
      </c>
      <c r="Q603" s="19">
        <f>Q604+Q605+Q606</f>
        <v>0</v>
      </c>
      <c r="R603" s="19">
        <f>R604+R605+R606</f>
        <v>-550</v>
      </c>
      <c r="S603" s="19">
        <f>S604+S605+S606</f>
        <v>226.26300000000001</v>
      </c>
      <c r="T603" s="19">
        <f t="shared" si="1362"/>
        <v>35490.462999999996</v>
      </c>
      <c r="U603" s="19">
        <f t="shared" si="1282"/>
        <v>36071.799999999996</v>
      </c>
      <c r="V603" s="19">
        <f t="shared" si="1283"/>
        <v>36071.799999999996</v>
      </c>
      <c r="W603" s="19">
        <f>W604+W605+W606</f>
        <v>226.26300000000001</v>
      </c>
      <c r="X603" s="19">
        <f>X604+X605+X606</f>
        <v>0</v>
      </c>
      <c r="Y603" s="19">
        <f>Y604+Y605+Y606</f>
        <v>0</v>
      </c>
      <c r="Z603" s="19">
        <f>Z604+Z605+Z606</f>
        <v>0</v>
      </c>
      <c r="AA603" s="19">
        <f>AA604+AA605+AA606</f>
        <v>0</v>
      </c>
      <c r="AB603" s="19">
        <f>AB604+AB605+AB606</f>
        <v>0</v>
      </c>
      <c r="AC603" s="19">
        <f>AC604+AC605+AC606</f>
        <v>0</v>
      </c>
      <c r="AD603" s="19">
        <f>AD604+AD605+AD606</f>
        <v>0</v>
      </c>
      <c r="AE603" s="19">
        <f>AE604+AE605+AE606</f>
        <v>0</v>
      </c>
      <c r="AF603" s="50">
        <f>AF604+AF605+AF606</f>
        <v>35490.463000000003</v>
      </c>
      <c r="AG603" s="50">
        <f>AG604+AG605+AG606</f>
        <v>0</v>
      </c>
      <c r="AH603" s="50">
        <f>AH604+AH605+AH606</f>
        <v>0</v>
      </c>
      <c r="AI603" s="50">
        <f>AI604+AI605+AI606</f>
        <v>0</v>
      </c>
      <c r="AJ603" s="50">
        <f>AJ604+AJ605+AJ606</f>
        <v>0</v>
      </c>
      <c r="AK603" s="50">
        <f>AK604+AK605+AK606</f>
        <v>0</v>
      </c>
      <c r="AL603" s="50">
        <f>AL604+AL605+AL606</f>
        <v>34946.967579999997</v>
      </c>
      <c r="AM603" s="50">
        <f>AM604+AM605+AM606</f>
        <v>0</v>
      </c>
      <c r="AN603" s="50">
        <f>AN604+AN605+AN606</f>
        <v>0</v>
      </c>
      <c r="AO603" s="15">
        <f>AO604+AO605+AO606</f>
        <v>19277.355200000002</v>
      </c>
      <c r="AP603" s="51">
        <f>AP604+AP605+AP606</f>
        <v>35490.463000000003</v>
      </c>
      <c r="AQ603" s="51">
        <f>AQ604+AQ605+AQ606</f>
        <v>0</v>
      </c>
      <c r="AR603" s="51">
        <f>AR604+AR605+AR606</f>
        <v>0</v>
      </c>
      <c r="AS603" s="51">
        <f>AS604+AS605+AS606</f>
        <v>0</v>
      </c>
      <c r="AT603" s="51">
        <f>AT604+AT605+AT606</f>
        <v>0</v>
      </c>
      <c r="AU603" s="51">
        <f t="shared" si="1284"/>
        <v>35490.463000000003</v>
      </c>
      <c r="AV603" s="51">
        <f t="shared" si="1285"/>
        <v>-7.2759576141834259e-12</v>
      </c>
      <c r="AW603" s="51">
        <f t="shared" si="1286"/>
        <v>35716.725999999995</v>
      </c>
      <c r="AX603" s="51">
        <f t="shared" si="1287"/>
        <v>36071.799999999996</v>
      </c>
      <c r="AY603" s="51">
        <f t="shared" si="1288"/>
        <v>36071.799999999996</v>
      </c>
      <c r="AZ603" s="51">
        <f>AZ604+AZ605+AZ606</f>
        <v>0</v>
      </c>
      <c r="BA603" s="52">
        <f t="shared" si="1289"/>
        <v>98.468615582727097</v>
      </c>
      <c r="BB603" s="25"/>
    </row>
    <row r="604" ht="31.5">
      <c r="B604" s="47" t="s">
        <v>346</v>
      </c>
      <c r="C604" s="47" t="s">
        <v>193</v>
      </c>
      <c r="D604" s="47" t="s">
        <v>90</v>
      </c>
      <c r="E604" s="48" t="str">
        <f t="shared" si="1281"/>
        <v>0709</v>
      </c>
      <c r="F604" s="47" t="s">
        <v>424</v>
      </c>
      <c r="G604" s="17" t="s">
        <v>58</v>
      </c>
      <c r="H604" s="49" t="s">
        <v>59</v>
      </c>
      <c r="I604" s="19">
        <v>1000</v>
      </c>
      <c r="J604" s="19">
        <v>1000</v>
      </c>
      <c r="K604" s="19">
        <v>1000</v>
      </c>
      <c r="L604" s="19"/>
      <c r="M604" s="19"/>
      <c r="N604" s="19"/>
      <c r="O604" s="19">
        <v>0</v>
      </c>
      <c r="P604" s="19">
        <v>0</v>
      </c>
      <c r="Q604" s="19">
        <v>0</v>
      </c>
      <c r="R604" s="19">
        <v>0</v>
      </c>
      <c r="S604" s="19"/>
      <c r="T604" s="19">
        <f t="shared" si="1362"/>
        <v>1000</v>
      </c>
      <c r="U604" s="19">
        <f t="shared" si="1282"/>
        <v>1000</v>
      </c>
      <c r="V604" s="19">
        <f t="shared" si="1283"/>
        <v>1000</v>
      </c>
      <c r="W604" s="19"/>
      <c r="X604" s="19"/>
      <c r="Y604" s="19"/>
      <c r="Z604" s="19"/>
      <c r="AA604" s="19"/>
      <c r="AB604" s="19"/>
      <c r="AC604" s="19"/>
      <c r="AD604" s="19"/>
      <c r="AE604" s="19"/>
      <c r="AF604" s="50">
        <v>1000</v>
      </c>
      <c r="AG604" s="50"/>
      <c r="AH604" s="50">
        <v>0</v>
      </c>
      <c r="AI604" s="50">
        <v>0</v>
      </c>
      <c r="AJ604" s="50">
        <v>0</v>
      </c>
      <c r="AK604" s="50">
        <v>0</v>
      </c>
      <c r="AL604" s="50">
        <v>1000</v>
      </c>
      <c r="AM604" s="50">
        <v>0</v>
      </c>
      <c r="AN604" s="50">
        <v>0</v>
      </c>
      <c r="AO604" s="51">
        <v>738.47000000000003</v>
      </c>
      <c r="AP604" s="51">
        <v>1000</v>
      </c>
      <c r="AQ604" s="51">
        <v>0</v>
      </c>
      <c r="AR604" s="51">
        <v>0</v>
      </c>
      <c r="AS604" s="51">
        <v>0</v>
      </c>
      <c r="AT604" s="51">
        <v>0</v>
      </c>
      <c r="AU604" s="51">
        <f t="shared" si="1284"/>
        <v>1000</v>
      </c>
      <c r="AV604" s="51">
        <f t="shared" si="1285"/>
        <v>0</v>
      </c>
      <c r="AW604" s="51">
        <f t="shared" si="1286"/>
        <v>1000</v>
      </c>
      <c r="AX604" s="51">
        <f t="shared" si="1287"/>
        <v>1000</v>
      </c>
      <c r="AY604" s="51">
        <f t="shared" si="1288"/>
        <v>1000</v>
      </c>
      <c r="AZ604" s="51"/>
      <c r="BA604" s="52">
        <f t="shared" si="1289"/>
        <v>100</v>
      </c>
      <c r="BB604" s="53"/>
    </row>
    <row r="605">
      <c r="B605" s="47" t="s">
        <v>346</v>
      </c>
      <c r="C605" s="47" t="s">
        <v>193</v>
      </c>
      <c r="D605" s="47" t="s">
        <v>90</v>
      </c>
      <c r="E605" s="48" t="str">
        <f t="shared" si="1281"/>
        <v>0709</v>
      </c>
      <c r="F605" s="47" t="s">
        <v>424</v>
      </c>
      <c r="G605" s="17" t="s">
        <v>72</v>
      </c>
      <c r="H605" s="49" t="s">
        <v>73</v>
      </c>
      <c r="I605" s="19">
        <v>1900</v>
      </c>
      <c r="J605" s="19">
        <v>1900</v>
      </c>
      <c r="K605" s="19">
        <v>1900</v>
      </c>
      <c r="L605" s="19"/>
      <c r="M605" s="19"/>
      <c r="N605" s="19"/>
      <c r="O605" s="19">
        <v>0</v>
      </c>
      <c r="P605" s="19">
        <v>0</v>
      </c>
      <c r="Q605" s="19">
        <v>0</v>
      </c>
      <c r="R605" s="19">
        <v>0</v>
      </c>
      <c r="S605" s="19"/>
      <c r="T605" s="19">
        <f t="shared" si="1362"/>
        <v>1900</v>
      </c>
      <c r="U605" s="19">
        <f t="shared" si="1282"/>
        <v>1900</v>
      </c>
      <c r="V605" s="19">
        <f t="shared" si="1283"/>
        <v>1900</v>
      </c>
      <c r="W605" s="19"/>
      <c r="X605" s="19"/>
      <c r="Y605" s="19"/>
      <c r="Z605" s="19"/>
      <c r="AA605" s="19"/>
      <c r="AB605" s="19"/>
      <c r="AC605" s="19"/>
      <c r="AD605" s="19"/>
      <c r="AE605" s="19"/>
      <c r="AF605" s="50">
        <v>1900</v>
      </c>
      <c r="AG605" s="50"/>
      <c r="AH605" s="50">
        <v>0</v>
      </c>
      <c r="AI605" s="50">
        <v>0</v>
      </c>
      <c r="AJ605" s="50">
        <v>0</v>
      </c>
      <c r="AK605" s="50">
        <v>0</v>
      </c>
      <c r="AL605" s="50">
        <v>1900</v>
      </c>
      <c r="AM605" s="50">
        <v>0</v>
      </c>
      <c r="AN605" s="50">
        <v>0</v>
      </c>
      <c r="AO605" s="15">
        <v>1900</v>
      </c>
      <c r="AP605" s="51">
        <v>1900</v>
      </c>
      <c r="AQ605" s="51">
        <v>0</v>
      </c>
      <c r="AR605" s="51">
        <v>0</v>
      </c>
      <c r="AS605" s="51">
        <v>0</v>
      </c>
      <c r="AT605" s="51">
        <v>0</v>
      </c>
      <c r="AU605" s="51">
        <f t="shared" si="1284"/>
        <v>1900</v>
      </c>
      <c r="AV605" s="51">
        <f t="shared" si="1285"/>
        <v>0</v>
      </c>
      <c r="AW605" s="51">
        <f t="shared" si="1286"/>
        <v>1900</v>
      </c>
      <c r="AX605" s="51">
        <f t="shared" si="1287"/>
        <v>1900</v>
      </c>
      <c r="AY605" s="51">
        <f t="shared" si="1288"/>
        <v>1900</v>
      </c>
      <c r="AZ605" s="51"/>
      <c r="BA605" s="52">
        <f t="shared" si="1289"/>
        <v>100</v>
      </c>
      <c r="BB605" s="53"/>
    </row>
    <row r="606" ht="31.5">
      <c r="B606" s="47" t="s">
        <v>346</v>
      </c>
      <c r="C606" s="47" t="s">
        <v>193</v>
      </c>
      <c r="D606" s="47" t="s">
        <v>90</v>
      </c>
      <c r="E606" s="48" t="str">
        <f t="shared" si="1281"/>
        <v>0709</v>
      </c>
      <c r="F606" s="47" t="s">
        <v>424</v>
      </c>
      <c r="G606" s="17" t="s">
        <v>154</v>
      </c>
      <c r="H606" s="49" t="s">
        <v>155</v>
      </c>
      <c r="I606" s="19">
        <v>32914.199999999997</v>
      </c>
      <c r="J606" s="19">
        <v>33171.799999999996</v>
      </c>
      <c r="K606" s="19">
        <v>33171.799999999996</v>
      </c>
      <c r="L606" s="19"/>
      <c r="M606" s="19"/>
      <c r="N606" s="19"/>
      <c r="O606" s="19">
        <v>0</v>
      </c>
      <c r="P606" s="19">
        <v>0</v>
      </c>
      <c r="Q606" s="19">
        <v>0</v>
      </c>
      <c r="R606" s="19">
        <v>-550</v>
      </c>
      <c r="S606" s="19">
        <v>226.26300000000001</v>
      </c>
      <c r="T606" s="19">
        <f t="shared" si="1362"/>
        <v>32590.462999999996</v>
      </c>
      <c r="U606" s="19">
        <f t="shared" si="1282"/>
        <v>33171.799999999996</v>
      </c>
      <c r="V606" s="19">
        <f t="shared" si="1283"/>
        <v>33171.799999999996</v>
      </c>
      <c r="W606" s="19">
        <v>226.26300000000001</v>
      </c>
      <c r="X606" s="19"/>
      <c r="Y606" s="19"/>
      <c r="Z606" s="19"/>
      <c r="AA606" s="19"/>
      <c r="AB606" s="19"/>
      <c r="AC606" s="19"/>
      <c r="AD606" s="19"/>
      <c r="AE606" s="19"/>
      <c r="AF606" s="50">
        <v>32590.463</v>
      </c>
      <c r="AG606" s="50"/>
      <c r="AH606" s="50">
        <v>0</v>
      </c>
      <c r="AI606" s="50">
        <v>0</v>
      </c>
      <c r="AJ606" s="50">
        <v>0</v>
      </c>
      <c r="AK606" s="50">
        <v>0</v>
      </c>
      <c r="AL606" s="50">
        <v>32046.96758</v>
      </c>
      <c r="AM606" s="50">
        <v>0</v>
      </c>
      <c r="AN606" s="50">
        <v>0</v>
      </c>
      <c r="AO606" s="51">
        <v>16638.885200000001</v>
      </c>
      <c r="AP606" s="51">
        <v>32590.463</v>
      </c>
      <c r="AQ606" s="51">
        <v>0</v>
      </c>
      <c r="AR606" s="51">
        <v>0</v>
      </c>
      <c r="AS606" s="51">
        <v>0</v>
      </c>
      <c r="AT606" s="51">
        <v>0</v>
      </c>
      <c r="AU606" s="51">
        <f t="shared" si="1284"/>
        <v>32590.463</v>
      </c>
      <c r="AV606" s="51">
        <f t="shared" si="1285"/>
        <v>-3.637978807091713e-12</v>
      </c>
      <c r="AW606" s="51">
        <f t="shared" si="1286"/>
        <v>32816.725999999995</v>
      </c>
      <c r="AX606" s="51">
        <f t="shared" si="1287"/>
        <v>33171.799999999996</v>
      </c>
      <c r="AY606" s="51">
        <f t="shared" si="1288"/>
        <v>33171.799999999996</v>
      </c>
      <c r="AZ606" s="51"/>
      <c r="BA606" s="52">
        <f t="shared" si="1289"/>
        <v>98.332348270105896</v>
      </c>
      <c r="BB606" s="53"/>
    </row>
    <row r="607" ht="31.5">
      <c r="B607" s="47" t="s">
        <v>346</v>
      </c>
      <c r="C607" s="47" t="s">
        <v>193</v>
      </c>
      <c r="D607" s="47" t="s">
        <v>90</v>
      </c>
      <c r="E607" s="48" t="str">
        <f t="shared" si="1281"/>
        <v>0709</v>
      </c>
      <c r="F607" s="47" t="s">
        <v>444</v>
      </c>
      <c r="G607" s="18"/>
      <c r="H607" s="49" t="s">
        <v>445</v>
      </c>
      <c r="I607" s="19">
        <f>I608+I609</f>
        <v>2988.5999999999999</v>
      </c>
      <c r="J607" s="19">
        <f>J608+J609</f>
        <v>2988.5999999999999</v>
      </c>
      <c r="K607" s="19">
        <f>K608+K609</f>
        <v>2988.5999999999999</v>
      </c>
      <c r="L607" s="19">
        <f>L608+L609</f>
        <v>0</v>
      </c>
      <c r="M607" s="19">
        <f>M608+M609</f>
        <v>0</v>
      </c>
      <c r="N607" s="19">
        <f>N608+N609</f>
        <v>0</v>
      </c>
      <c r="O607" s="19">
        <f>O608+O609</f>
        <v>0</v>
      </c>
      <c r="P607" s="19">
        <f>P608+P609</f>
        <v>0</v>
      </c>
      <c r="Q607" s="19">
        <f>Q608+Q609</f>
        <v>0</v>
      </c>
      <c r="R607" s="19">
        <f>R608+R609</f>
        <v>0</v>
      </c>
      <c r="S607" s="19">
        <f>S608+S609</f>
        <v>0</v>
      </c>
      <c r="T607" s="19">
        <f t="shared" si="1362"/>
        <v>2988.5999999999999</v>
      </c>
      <c r="U607" s="19">
        <f t="shared" si="1282"/>
        <v>2988.5999999999999</v>
      </c>
      <c r="V607" s="19">
        <f t="shared" si="1283"/>
        <v>2988.5999999999999</v>
      </c>
      <c r="W607" s="19">
        <f>W608+W609</f>
        <v>0</v>
      </c>
      <c r="X607" s="19">
        <f>X608+X609</f>
        <v>0</v>
      </c>
      <c r="Y607" s="19">
        <f>Y608+Y609</f>
        <v>0</v>
      </c>
      <c r="Z607" s="19">
        <f>Z608+Z609</f>
        <v>0</v>
      </c>
      <c r="AA607" s="19">
        <f>AA608+AA609</f>
        <v>0</v>
      </c>
      <c r="AB607" s="19">
        <f>AB608+AB609</f>
        <v>0</v>
      </c>
      <c r="AC607" s="19">
        <f>AC608+AC609</f>
        <v>0</v>
      </c>
      <c r="AD607" s="19">
        <f>AD608+AD609</f>
        <v>0</v>
      </c>
      <c r="AE607" s="19">
        <f>AE608+AE609</f>
        <v>0</v>
      </c>
      <c r="AF607" s="50">
        <f>AF608+AF609</f>
        <v>2988.5999999999999</v>
      </c>
      <c r="AG607" s="50">
        <f>AG608+AG609</f>
        <v>0</v>
      </c>
      <c r="AH607" s="50">
        <f>AH608+AH609</f>
        <v>0</v>
      </c>
      <c r="AI607" s="50">
        <f>AI608+AI609</f>
        <v>0</v>
      </c>
      <c r="AJ607" s="50">
        <f>AJ608+AJ609</f>
        <v>0</v>
      </c>
      <c r="AK607" s="50">
        <f>AK608+AK609</f>
        <v>0</v>
      </c>
      <c r="AL607" s="50">
        <f>AL608+AL609</f>
        <v>2988.5599999999999</v>
      </c>
      <c r="AM607" s="50">
        <f>AM608+AM609</f>
        <v>0</v>
      </c>
      <c r="AN607" s="50">
        <f>AN608+AN609</f>
        <v>0</v>
      </c>
      <c r="AO607" s="15">
        <f>AO608+AO609</f>
        <v>0</v>
      </c>
      <c r="AP607" s="51">
        <f>AP608+AP609</f>
        <v>2988.5999999999999</v>
      </c>
      <c r="AQ607" s="51">
        <f>AQ608+AQ609</f>
        <v>0</v>
      </c>
      <c r="AR607" s="51">
        <f>AR608+AR609</f>
        <v>0</v>
      </c>
      <c r="AS607" s="51">
        <f>AS608+AS609</f>
        <v>0</v>
      </c>
      <c r="AT607" s="51">
        <f>AT608+AT609</f>
        <v>0</v>
      </c>
      <c r="AU607" s="51">
        <f t="shared" si="1284"/>
        <v>2988.5999999999999</v>
      </c>
      <c r="AV607" s="51">
        <f t="shared" si="1285"/>
        <v>0</v>
      </c>
      <c r="AW607" s="51">
        <f t="shared" si="1286"/>
        <v>2988.5999999999999</v>
      </c>
      <c r="AX607" s="51">
        <f t="shared" si="1287"/>
        <v>2988.5999999999999</v>
      </c>
      <c r="AY607" s="51">
        <f t="shared" si="1288"/>
        <v>2988.5999999999999</v>
      </c>
      <c r="AZ607" s="51">
        <f>AZ608+AZ609</f>
        <v>0</v>
      </c>
      <c r="BA607" s="52">
        <f t="shared" si="1289"/>
        <v>99.998661580673229</v>
      </c>
      <c r="BB607" s="25"/>
    </row>
    <row r="608" ht="31.5">
      <c r="B608" s="47" t="s">
        <v>346</v>
      </c>
      <c r="C608" s="47" t="s">
        <v>193</v>
      </c>
      <c r="D608" s="47" t="s">
        <v>90</v>
      </c>
      <c r="E608" s="48" t="str">
        <f t="shared" si="1281"/>
        <v>0709</v>
      </c>
      <c r="F608" s="47" t="s">
        <v>444</v>
      </c>
      <c r="G608" s="17" t="s">
        <v>58</v>
      </c>
      <c r="H608" s="49" t="s">
        <v>59</v>
      </c>
      <c r="I608" s="19">
        <v>115</v>
      </c>
      <c r="J608" s="19">
        <v>115</v>
      </c>
      <c r="K608" s="19">
        <v>115</v>
      </c>
      <c r="L608" s="19"/>
      <c r="M608" s="19"/>
      <c r="N608" s="19"/>
      <c r="O608" s="19">
        <v>0</v>
      </c>
      <c r="P608" s="19">
        <v>0</v>
      </c>
      <c r="Q608" s="19">
        <v>0</v>
      </c>
      <c r="R608" s="19">
        <v>0</v>
      </c>
      <c r="S608" s="19"/>
      <c r="T608" s="19">
        <f t="shared" si="1362"/>
        <v>115</v>
      </c>
      <c r="U608" s="19">
        <f t="shared" si="1282"/>
        <v>115</v>
      </c>
      <c r="V608" s="19">
        <f t="shared" si="1283"/>
        <v>115</v>
      </c>
      <c r="W608" s="19"/>
      <c r="X608" s="19"/>
      <c r="Y608" s="19"/>
      <c r="Z608" s="19"/>
      <c r="AA608" s="19"/>
      <c r="AB608" s="19"/>
      <c r="AC608" s="19"/>
      <c r="AD608" s="19"/>
      <c r="AE608" s="19"/>
      <c r="AF608" s="50">
        <v>115</v>
      </c>
      <c r="AG608" s="50"/>
      <c r="AH608" s="50">
        <v>0</v>
      </c>
      <c r="AI608" s="50">
        <v>0</v>
      </c>
      <c r="AJ608" s="50">
        <v>0</v>
      </c>
      <c r="AK608" s="50">
        <v>0</v>
      </c>
      <c r="AL608" s="50">
        <v>115</v>
      </c>
      <c r="AM608" s="50">
        <v>0</v>
      </c>
      <c r="AN608" s="50">
        <v>0</v>
      </c>
      <c r="AO608" s="51">
        <v>0</v>
      </c>
      <c r="AP608" s="51">
        <v>115</v>
      </c>
      <c r="AQ608" s="51">
        <v>0</v>
      </c>
      <c r="AR608" s="51">
        <v>0</v>
      </c>
      <c r="AS608" s="51">
        <v>0</v>
      </c>
      <c r="AT608" s="51">
        <v>0</v>
      </c>
      <c r="AU608" s="51">
        <f t="shared" si="1284"/>
        <v>115</v>
      </c>
      <c r="AV608" s="51">
        <f t="shared" si="1285"/>
        <v>0</v>
      </c>
      <c r="AW608" s="51">
        <f t="shared" si="1286"/>
        <v>115</v>
      </c>
      <c r="AX608" s="51">
        <f t="shared" si="1287"/>
        <v>115</v>
      </c>
      <c r="AY608" s="51">
        <f t="shared" si="1288"/>
        <v>115</v>
      </c>
      <c r="AZ608" s="51"/>
      <c r="BA608" s="52">
        <f t="shared" si="1289"/>
        <v>100</v>
      </c>
      <c r="BB608" s="53"/>
    </row>
    <row r="609">
      <c r="B609" s="47" t="s">
        <v>346</v>
      </c>
      <c r="C609" s="47" t="s">
        <v>193</v>
      </c>
      <c r="D609" s="47" t="s">
        <v>90</v>
      </c>
      <c r="E609" s="48" t="str">
        <f t="shared" si="1281"/>
        <v>0709</v>
      </c>
      <c r="F609" s="47" t="s">
        <v>444</v>
      </c>
      <c r="G609" s="17" t="s">
        <v>72</v>
      </c>
      <c r="H609" s="49" t="s">
        <v>73</v>
      </c>
      <c r="I609" s="19">
        <v>2873.5999999999999</v>
      </c>
      <c r="J609" s="19">
        <v>2873.5999999999999</v>
      </c>
      <c r="K609" s="19">
        <v>2873.5999999999999</v>
      </c>
      <c r="L609" s="19"/>
      <c r="M609" s="19"/>
      <c r="N609" s="19"/>
      <c r="O609" s="19">
        <v>0</v>
      </c>
      <c r="P609" s="19">
        <v>0</v>
      </c>
      <c r="Q609" s="19">
        <v>0</v>
      </c>
      <c r="R609" s="19">
        <v>0</v>
      </c>
      <c r="S609" s="19"/>
      <c r="T609" s="19">
        <f t="shared" si="1362"/>
        <v>2873.5999999999999</v>
      </c>
      <c r="U609" s="19">
        <f t="shared" si="1282"/>
        <v>2873.5999999999999</v>
      </c>
      <c r="V609" s="19">
        <f t="shared" si="1283"/>
        <v>2873.5999999999999</v>
      </c>
      <c r="W609" s="19"/>
      <c r="X609" s="19"/>
      <c r="Y609" s="19"/>
      <c r="Z609" s="19"/>
      <c r="AA609" s="19"/>
      <c r="AB609" s="19"/>
      <c r="AC609" s="19"/>
      <c r="AD609" s="19"/>
      <c r="AE609" s="19"/>
      <c r="AF609" s="50">
        <v>2873.5999999999999</v>
      </c>
      <c r="AG609" s="50"/>
      <c r="AH609" s="50">
        <v>0</v>
      </c>
      <c r="AI609" s="50">
        <v>0</v>
      </c>
      <c r="AJ609" s="50">
        <v>0</v>
      </c>
      <c r="AK609" s="50">
        <v>0</v>
      </c>
      <c r="AL609" s="50">
        <v>2873.5599999999999</v>
      </c>
      <c r="AM609" s="50">
        <v>0</v>
      </c>
      <c r="AN609" s="50">
        <v>0</v>
      </c>
      <c r="AO609" s="15">
        <v>0</v>
      </c>
      <c r="AP609" s="51">
        <v>2873.5999999999999</v>
      </c>
      <c r="AQ609" s="51">
        <v>0</v>
      </c>
      <c r="AR609" s="51">
        <v>0</v>
      </c>
      <c r="AS609" s="51">
        <v>0</v>
      </c>
      <c r="AT609" s="51">
        <v>0</v>
      </c>
      <c r="AU609" s="51">
        <f t="shared" si="1284"/>
        <v>2873.5999999999999</v>
      </c>
      <c r="AV609" s="51">
        <f t="shared" si="1285"/>
        <v>0</v>
      </c>
      <c r="AW609" s="51">
        <f t="shared" si="1286"/>
        <v>2873.5999999999999</v>
      </c>
      <c r="AX609" s="51">
        <f t="shared" si="1287"/>
        <v>2873.5999999999999</v>
      </c>
      <c r="AY609" s="51">
        <f t="shared" si="1288"/>
        <v>2873.5999999999999</v>
      </c>
      <c r="AZ609" s="51"/>
      <c r="BA609" s="52">
        <f t="shared" si="1289"/>
        <v>99.998608017817375</v>
      </c>
      <c r="BB609" s="53"/>
    </row>
    <row r="610" ht="63">
      <c r="B610" s="47" t="s">
        <v>346</v>
      </c>
      <c r="C610" s="47" t="s">
        <v>193</v>
      </c>
      <c r="D610" s="47" t="s">
        <v>90</v>
      </c>
      <c r="E610" s="48" t="str">
        <f t="shared" si="1281"/>
        <v>0709</v>
      </c>
      <c r="F610" s="47" t="s">
        <v>443</v>
      </c>
      <c r="G610" s="18"/>
      <c r="H610" s="49" t="s">
        <v>261</v>
      </c>
      <c r="I610" s="19">
        <f>I611</f>
        <v>1995.8</v>
      </c>
      <c r="J610" s="19">
        <f>J611</f>
        <v>1995.8</v>
      </c>
      <c r="K610" s="19">
        <f>K611</f>
        <v>1995.8</v>
      </c>
      <c r="L610" s="19">
        <f>L611</f>
        <v>0</v>
      </c>
      <c r="M610" s="19">
        <f>M611</f>
        <v>0</v>
      </c>
      <c r="N610" s="19">
        <f>N611</f>
        <v>0</v>
      </c>
      <c r="O610" s="19">
        <f>O611</f>
        <v>0</v>
      </c>
      <c r="P610" s="19">
        <f>P611</f>
        <v>0</v>
      </c>
      <c r="Q610" s="19">
        <f>Q611</f>
        <v>610.98199999999997</v>
      </c>
      <c r="R610" s="19">
        <f>R611</f>
        <v>0</v>
      </c>
      <c r="S610" s="19">
        <f>S611</f>
        <v>81.557000000000002</v>
      </c>
      <c r="T610" s="19">
        <f t="shared" si="1362"/>
        <v>2688.3389999999999</v>
      </c>
      <c r="U610" s="19">
        <f t="shared" si="1282"/>
        <v>1995.8</v>
      </c>
      <c r="V610" s="19">
        <f t="shared" si="1283"/>
        <v>1995.8</v>
      </c>
      <c r="W610" s="19">
        <f>W611</f>
        <v>81.557000000000002</v>
      </c>
      <c r="X610" s="19">
        <f>X611</f>
        <v>0</v>
      </c>
      <c r="Y610" s="19">
        <f>Y611</f>
        <v>0</v>
      </c>
      <c r="Z610" s="19">
        <f>Z611</f>
        <v>0</v>
      </c>
      <c r="AA610" s="19">
        <f>AA611</f>
        <v>0</v>
      </c>
      <c r="AB610" s="19">
        <f>AB611</f>
        <v>0</v>
      </c>
      <c r="AC610" s="19">
        <f>AC611</f>
        <v>0</v>
      </c>
      <c r="AD610" s="19">
        <f>AD611</f>
        <v>0</v>
      </c>
      <c r="AE610" s="19"/>
      <c r="AF610" s="50">
        <f>AF611</f>
        <v>2688.3389999999999</v>
      </c>
      <c r="AG610" s="50">
        <f>AG611</f>
        <v>0</v>
      </c>
      <c r="AH610" s="50">
        <f>AH611</f>
        <v>0</v>
      </c>
      <c r="AI610" s="50">
        <f>AI611</f>
        <v>0</v>
      </c>
      <c r="AJ610" s="50">
        <f>AJ611</f>
        <v>0</v>
      </c>
      <c r="AK610" s="50">
        <f>AK611</f>
        <v>0</v>
      </c>
      <c r="AL610" s="50">
        <f>AL611</f>
        <v>2688.3389999999999</v>
      </c>
      <c r="AM610" s="50">
        <f>AM611</f>
        <v>0</v>
      </c>
      <c r="AN610" s="50">
        <f>AN611</f>
        <v>0</v>
      </c>
      <c r="AO610" s="51">
        <f>AO611</f>
        <v>1637.9169999999999</v>
      </c>
      <c r="AP610" s="51">
        <f>AP611</f>
        <v>2688.3389999999999</v>
      </c>
      <c r="AQ610" s="51">
        <f>AQ611</f>
        <v>0</v>
      </c>
      <c r="AR610" s="51">
        <f>AR611</f>
        <v>0</v>
      </c>
      <c r="AS610" s="51">
        <f>AS611</f>
        <v>0</v>
      </c>
      <c r="AT610" s="51">
        <f>AT611</f>
        <v>0</v>
      </c>
      <c r="AU610" s="51">
        <f t="shared" si="1284"/>
        <v>2688.3389999999999</v>
      </c>
      <c r="AV610" s="51">
        <f t="shared" si="1285"/>
        <v>0</v>
      </c>
      <c r="AW610" s="51">
        <f t="shared" si="1286"/>
        <v>2769.8959999999997</v>
      </c>
      <c r="AX610" s="51">
        <f t="shared" si="1287"/>
        <v>1995.8</v>
      </c>
      <c r="AY610" s="51">
        <f t="shared" si="1288"/>
        <v>1995.8</v>
      </c>
      <c r="AZ610" s="51">
        <f>AZ611</f>
        <v>0</v>
      </c>
      <c r="BA610" s="52">
        <f t="shared" si="1289"/>
        <v>100</v>
      </c>
      <c r="BB610" s="25"/>
    </row>
    <row r="611" ht="31.5">
      <c r="B611" s="47" t="s">
        <v>346</v>
      </c>
      <c r="C611" s="47" t="s">
        <v>193</v>
      </c>
      <c r="D611" s="47" t="s">
        <v>90</v>
      </c>
      <c r="E611" s="48" t="str">
        <f t="shared" si="1281"/>
        <v>0709</v>
      </c>
      <c r="F611" s="47" t="s">
        <v>443</v>
      </c>
      <c r="G611" s="17" t="s">
        <v>154</v>
      </c>
      <c r="H611" s="49" t="s">
        <v>155</v>
      </c>
      <c r="I611" s="19">
        <v>1995.8</v>
      </c>
      <c r="J611" s="19">
        <v>1995.8</v>
      </c>
      <c r="K611" s="19">
        <v>1995.8</v>
      </c>
      <c r="L611" s="19"/>
      <c r="M611" s="19"/>
      <c r="N611" s="19"/>
      <c r="O611" s="19">
        <v>0</v>
      </c>
      <c r="P611" s="19">
        <v>0</v>
      </c>
      <c r="Q611" s="19">
        <v>610.98199999999997</v>
      </c>
      <c r="R611" s="19">
        <v>0</v>
      </c>
      <c r="S611" s="19">
        <v>81.557000000000002</v>
      </c>
      <c r="T611" s="19">
        <f t="shared" si="1362"/>
        <v>2688.3389999999999</v>
      </c>
      <c r="U611" s="19">
        <f t="shared" si="1282"/>
        <v>1995.8</v>
      </c>
      <c r="V611" s="19">
        <f t="shared" si="1283"/>
        <v>1995.8</v>
      </c>
      <c r="W611" s="19">
        <v>81.557000000000002</v>
      </c>
      <c r="X611" s="19"/>
      <c r="Y611" s="19"/>
      <c r="Z611" s="19"/>
      <c r="AA611" s="19"/>
      <c r="AB611" s="19"/>
      <c r="AC611" s="19"/>
      <c r="AD611" s="19"/>
      <c r="AE611" s="19"/>
      <c r="AF611" s="50">
        <v>2688.3389999999999</v>
      </c>
      <c r="AG611" s="50"/>
      <c r="AH611" s="50">
        <v>0</v>
      </c>
      <c r="AI611" s="50">
        <v>0</v>
      </c>
      <c r="AJ611" s="50">
        <v>0</v>
      </c>
      <c r="AK611" s="50">
        <v>0</v>
      </c>
      <c r="AL611" s="50">
        <v>2688.3389999999999</v>
      </c>
      <c r="AM611" s="50">
        <v>0</v>
      </c>
      <c r="AN611" s="50">
        <v>0</v>
      </c>
      <c r="AO611" s="15">
        <v>1637.9169999999999</v>
      </c>
      <c r="AP611" s="51">
        <v>2688.3389999999999</v>
      </c>
      <c r="AQ611" s="51">
        <v>0</v>
      </c>
      <c r="AR611" s="51">
        <v>0</v>
      </c>
      <c r="AS611" s="51">
        <v>0</v>
      </c>
      <c r="AT611" s="51">
        <v>0</v>
      </c>
      <c r="AU611" s="51">
        <f t="shared" si="1284"/>
        <v>2688.3389999999999</v>
      </c>
      <c r="AV611" s="51">
        <f t="shared" si="1285"/>
        <v>0</v>
      </c>
      <c r="AW611" s="51">
        <f t="shared" si="1286"/>
        <v>2769.8959999999997</v>
      </c>
      <c r="AX611" s="51">
        <f t="shared" si="1287"/>
        <v>1995.8</v>
      </c>
      <c r="AY611" s="51">
        <f t="shared" si="1288"/>
        <v>1995.8</v>
      </c>
      <c r="AZ611" s="51"/>
      <c r="BA611" s="52">
        <f t="shared" si="1289"/>
        <v>100</v>
      </c>
      <c r="BB611" s="53"/>
    </row>
    <row r="612" ht="47.25">
      <c r="B612" s="47" t="s">
        <v>346</v>
      </c>
      <c r="C612" s="47" t="s">
        <v>193</v>
      </c>
      <c r="D612" s="47" t="s">
        <v>90</v>
      </c>
      <c r="E612" s="48" t="str">
        <f t="shared" ref="E612:E675" si="1435">CONCATENATE(C612,D612)</f>
        <v>0709</v>
      </c>
      <c r="F612" s="47" t="s">
        <v>364</v>
      </c>
      <c r="G612" s="18"/>
      <c r="H612" s="49" t="s">
        <v>365</v>
      </c>
      <c r="I612" s="19">
        <f>I613</f>
        <v>1255.0999999999999</v>
      </c>
      <c r="J612" s="19">
        <f>J613</f>
        <v>1278.4000000000001</v>
      </c>
      <c r="K612" s="19">
        <f>K613</f>
        <v>1278.4000000000001</v>
      </c>
      <c r="L612" s="19">
        <f>L613</f>
        <v>0</v>
      </c>
      <c r="M612" s="19">
        <f>M613</f>
        <v>0</v>
      </c>
      <c r="N612" s="19">
        <f>N613</f>
        <v>0</v>
      </c>
      <c r="O612" s="19">
        <f>O613</f>
        <v>0</v>
      </c>
      <c r="P612" s="19">
        <f>P613</f>
        <v>0</v>
      </c>
      <c r="Q612" s="19">
        <f>Q613</f>
        <v>0</v>
      </c>
      <c r="R612" s="19">
        <f>R613</f>
        <v>0</v>
      </c>
      <c r="S612" s="19">
        <f>S613</f>
        <v>0</v>
      </c>
      <c r="T612" s="19">
        <f t="shared" si="1362"/>
        <v>1255.0999999999999</v>
      </c>
      <c r="U612" s="19">
        <f t="shared" ref="U612:U675" si="1436">J612+M612</f>
        <v>1278.4000000000001</v>
      </c>
      <c r="V612" s="19">
        <f t="shared" ref="V612:V675" si="1437">K612+N612</f>
        <v>1278.4000000000001</v>
      </c>
      <c r="W612" s="19">
        <f>W613</f>
        <v>0</v>
      </c>
      <c r="X612" s="19">
        <f>X613</f>
        <v>0</v>
      </c>
      <c r="Y612" s="19">
        <f>Y613</f>
        <v>0</v>
      </c>
      <c r="Z612" s="19">
        <f>Z613</f>
        <v>0</v>
      </c>
      <c r="AA612" s="19">
        <f>AA613</f>
        <v>0</v>
      </c>
      <c r="AB612" s="19">
        <f>AB613</f>
        <v>0</v>
      </c>
      <c r="AC612" s="19">
        <f>AC613</f>
        <v>0</v>
      </c>
      <c r="AD612" s="19">
        <f>AD613</f>
        <v>0</v>
      </c>
      <c r="AE612" s="19">
        <f>AE613</f>
        <v>0</v>
      </c>
      <c r="AF612" s="50">
        <f>AF613</f>
        <v>2104.0741200000002</v>
      </c>
      <c r="AG612" s="50">
        <f>AG613</f>
        <v>0</v>
      </c>
      <c r="AH612" s="50">
        <f>AH613</f>
        <v>2104.0741200000002</v>
      </c>
      <c r="AI612" s="50">
        <f>AI613</f>
        <v>0</v>
      </c>
      <c r="AJ612" s="50">
        <f>AJ613</f>
        <v>0</v>
      </c>
      <c r="AK612" s="50">
        <f>AK613</f>
        <v>0</v>
      </c>
      <c r="AL612" s="50">
        <f>AL613</f>
        <v>2104.0724700000001</v>
      </c>
      <c r="AM612" s="50">
        <f>AM613</f>
        <v>2104.0724700000001</v>
      </c>
      <c r="AN612" s="50">
        <f>AN613</f>
        <v>0</v>
      </c>
      <c r="AO612" s="51">
        <f>AO613</f>
        <v>1545.88355</v>
      </c>
      <c r="AP612" s="51">
        <f>AP613</f>
        <v>2104.0741200000002</v>
      </c>
      <c r="AQ612" s="51">
        <f>AQ613</f>
        <v>0</v>
      </c>
      <c r="AR612" s="51">
        <f>AR613</f>
        <v>0</v>
      </c>
      <c r="AS612" s="51">
        <f>AS613</f>
        <v>0</v>
      </c>
      <c r="AT612" s="51">
        <f>AT613</f>
        <v>0</v>
      </c>
      <c r="AU612" s="51">
        <f t="shared" ref="AU612:AU675" si="1438">AP612+AS612+AT612+AR612+AQ612</f>
        <v>2104.0741200000002</v>
      </c>
      <c r="AV612" s="51">
        <f t="shared" ref="AV612:AV675" si="1439">T612-AU612</f>
        <v>-848.97412000000031</v>
      </c>
      <c r="AW612" s="51">
        <f t="shared" ref="AW612:AW675" si="1440">T612+W612+X612+Y612+Z612</f>
        <v>1255.0999999999999</v>
      </c>
      <c r="AX612" s="51">
        <f t="shared" ref="AX612:AX675" si="1441">U612+AA612+AB612</f>
        <v>1278.4000000000001</v>
      </c>
      <c r="AY612" s="51">
        <f t="shared" ref="AY612:AY675" si="1442">V612+AC612+AE612+AD612</f>
        <v>1278.4000000000001</v>
      </c>
      <c r="AZ612" s="51">
        <f>AZ613</f>
        <v>0</v>
      </c>
      <c r="BA612" s="52">
        <f t="shared" ref="BA612:BA675" si="1443">AL612/AF612*100</f>
        <v>99.999921580709326</v>
      </c>
      <c r="BB612" s="25"/>
    </row>
    <row r="613" ht="31.5">
      <c r="B613" s="47" t="s">
        <v>346</v>
      </c>
      <c r="C613" s="47" t="s">
        <v>193</v>
      </c>
      <c r="D613" s="47" t="s">
        <v>90</v>
      </c>
      <c r="E613" s="48" t="str">
        <f t="shared" si="1435"/>
        <v>0709</v>
      </c>
      <c r="F613" s="47" t="s">
        <v>366</v>
      </c>
      <c r="G613" s="18"/>
      <c r="H613" s="49" t="s">
        <v>361</v>
      </c>
      <c r="I613" s="19">
        <f>I614+I615</f>
        <v>1255.0999999999999</v>
      </c>
      <c r="J613" s="19">
        <f>J614+J615</f>
        <v>1278.4000000000001</v>
      </c>
      <c r="K613" s="19">
        <f>K614+K615</f>
        <v>1278.4000000000001</v>
      </c>
      <c r="L613" s="19">
        <f>L614+L615</f>
        <v>0</v>
      </c>
      <c r="M613" s="19">
        <f>M614+M615</f>
        <v>0</v>
      </c>
      <c r="N613" s="19">
        <f>N614+N615</f>
        <v>0</v>
      </c>
      <c r="O613" s="19">
        <f>O614+O615</f>
        <v>0</v>
      </c>
      <c r="P613" s="19">
        <f>P614+P615</f>
        <v>0</v>
      </c>
      <c r="Q613" s="19">
        <f>Q614+Q615</f>
        <v>0</v>
      </c>
      <c r="R613" s="19">
        <f>R614+R615</f>
        <v>0</v>
      </c>
      <c r="S613" s="19">
        <f>S614+S615</f>
        <v>0</v>
      </c>
      <c r="T613" s="19">
        <f t="shared" si="1362"/>
        <v>1255.0999999999999</v>
      </c>
      <c r="U613" s="19">
        <f t="shared" si="1436"/>
        <v>1278.4000000000001</v>
      </c>
      <c r="V613" s="19">
        <f t="shared" si="1437"/>
        <v>1278.4000000000001</v>
      </c>
      <c r="W613" s="19">
        <f>W614+W615</f>
        <v>0</v>
      </c>
      <c r="X613" s="19">
        <f>X614+X615</f>
        <v>0</v>
      </c>
      <c r="Y613" s="19">
        <f>Y614+Y615</f>
        <v>0</v>
      </c>
      <c r="Z613" s="19">
        <f>Z614+Z615</f>
        <v>0</v>
      </c>
      <c r="AA613" s="19">
        <f>AA614+AA615</f>
        <v>0</v>
      </c>
      <c r="AB613" s="19">
        <f>AB614+AB615</f>
        <v>0</v>
      </c>
      <c r="AC613" s="19">
        <f>AC614+AC615</f>
        <v>0</v>
      </c>
      <c r="AD613" s="19">
        <f>AD614+AD615</f>
        <v>0</v>
      </c>
      <c r="AE613" s="19">
        <f>AE614+AE615</f>
        <v>0</v>
      </c>
      <c r="AF613" s="50">
        <f>AF614+AF615</f>
        <v>2104.0741200000002</v>
      </c>
      <c r="AG613" s="50">
        <f>AG614+AG615</f>
        <v>0</v>
      </c>
      <c r="AH613" s="50">
        <f>AH614+AH615</f>
        <v>2104.0741200000002</v>
      </c>
      <c r="AI613" s="50">
        <f>AI614+AI615</f>
        <v>0</v>
      </c>
      <c r="AJ613" s="50">
        <f>AJ614+AJ615</f>
        <v>0</v>
      </c>
      <c r="AK613" s="50">
        <f>AK614+AK615</f>
        <v>0</v>
      </c>
      <c r="AL613" s="50">
        <f>AL614+AL615</f>
        <v>2104.0724700000001</v>
      </c>
      <c r="AM613" s="50">
        <f>AM614+AM615</f>
        <v>2104.0724700000001</v>
      </c>
      <c r="AN613" s="50">
        <f>AN614+AN615</f>
        <v>0</v>
      </c>
      <c r="AO613" s="15">
        <f>AO614+AO615</f>
        <v>1545.88355</v>
      </c>
      <c r="AP613" s="51">
        <f>AP614+AP615</f>
        <v>2104.0741200000002</v>
      </c>
      <c r="AQ613" s="51">
        <f>AQ614+AQ615</f>
        <v>0</v>
      </c>
      <c r="AR613" s="51">
        <f>AR614+AR615</f>
        <v>0</v>
      </c>
      <c r="AS613" s="51">
        <f>AS614+AS615</f>
        <v>0</v>
      </c>
      <c r="AT613" s="51">
        <f>AT614+AT615</f>
        <v>0</v>
      </c>
      <c r="AU613" s="51">
        <f t="shared" si="1438"/>
        <v>2104.0741200000002</v>
      </c>
      <c r="AV613" s="51">
        <f t="shared" si="1439"/>
        <v>-848.97412000000031</v>
      </c>
      <c r="AW613" s="51">
        <f t="shared" si="1440"/>
        <v>1255.0999999999999</v>
      </c>
      <c r="AX613" s="51">
        <f t="shared" si="1441"/>
        <v>1278.4000000000001</v>
      </c>
      <c r="AY613" s="51">
        <f t="shared" si="1442"/>
        <v>1278.4000000000001</v>
      </c>
      <c r="AZ613" s="51">
        <f>AZ614+AZ615</f>
        <v>0</v>
      </c>
      <c r="BA613" s="52">
        <f t="shared" si="1443"/>
        <v>99.999921580709326</v>
      </c>
      <c r="BB613" s="25"/>
    </row>
    <row r="614" ht="78.75">
      <c r="B614" s="47" t="s">
        <v>346</v>
      </c>
      <c r="C614" s="47" t="s">
        <v>193</v>
      </c>
      <c r="D614" s="47" t="s">
        <v>90</v>
      </c>
      <c r="E614" s="48" t="str">
        <f t="shared" si="1435"/>
        <v>0709</v>
      </c>
      <c r="F614" s="47" t="s">
        <v>366</v>
      </c>
      <c r="G614" s="17" t="s">
        <v>70</v>
      </c>
      <c r="H614" s="49" t="s">
        <v>71</v>
      </c>
      <c r="I614" s="19">
        <v>755.10000000000002</v>
      </c>
      <c r="J614" s="19">
        <v>778.39999999999998</v>
      </c>
      <c r="K614" s="19">
        <v>778.39999999999998</v>
      </c>
      <c r="L614" s="19"/>
      <c r="M614" s="19"/>
      <c r="N614" s="19"/>
      <c r="O614" s="19">
        <v>0</v>
      </c>
      <c r="P614" s="19">
        <v>0</v>
      </c>
      <c r="Q614" s="19">
        <v>0</v>
      </c>
      <c r="R614" s="19">
        <v>0</v>
      </c>
      <c r="S614" s="19"/>
      <c r="T614" s="19">
        <f t="shared" si="1362"/>
        <v>755.10000000000002</v>
      </c>
      <c r="U614" s="19">
        <f t="shared" si="1436"/>
        <v>778.39999999999998</v>
      </c>
      <c r="V614" s="19">
        <f t="shared" si="1437"/>
        <v>778.39999999999998</v>
      </c>
      <c r="W614" s="19"/>
      <c r="X614" s="19"/>
      <c r="Y614" s="19"/>
      <c r="Z614" s="19"/>
      <c r="AA614" s="19"/>
      <c r="AB614" s="19"/>
      <c r="AC614" s="19"/>
      <c r="AD614" s="19"/>
      <c r="AE614" s="19"/>
      <c r="AF614" s="50">
        <v>1153.28053</v>
      </c>
      <c r="AG614" s="50"/>
      <c r="AH614" s="50">
        <f t="shared" ref="AH614:AH615" si="1444">AF614</f>
        <v>1153.28053</v>
      </c>
      <c r="AI614" s="50">
        <f t="shared" ref="AI614:AI615" si="1445">AG614</f>
        <v>0</v>
      </c>
      <c r="AJ614" s="50">
        <v>0</v>
      </c>
      <c r="AK614" s="50">
        <v>0</v>
      </c>
      <c r="AL614" s="50">
        <v>1153.2788800000001</v>
      </c>
      <c r="AM614" s="50">
        <f t="shared" ref="AM614:AM615" si="1446">AL614</f>
        <v>1153.2788800000001</v>
      </c>
      <c r="AN614" s="50">
        <v>0</v>
      </c>
      <c r="AO614" s="51">
        <v>755.98296000000005</v>
      </c>
      <c r="AP614" s="51">
        <v>1067.5799999999999</v>
      </c>
      <c r="AQ614" s="51">
        <v>0</v>
      </c>
      <c r="AR614" s="51">
        <v>0</v>
      </c>
      <c r="AS614" s="51">
        <v>0</v>
      </c>
      <c r="AT614" s="51">
        <v>0</v>
      </c>
      <c r="AU614" s="51">
        <f t="shared" si="1438"/>
        <v>1067.5799999999999</v>
      </c>
      <c r="AV614" s="51">
        <f t="shared" si="1439"/>
        <v>-312.4799999999999</v>
      </c>
      <c r="AW614" s="51">
        <f t="shared" si="1440"/>
        <v>755.10000000000002</v>
      </c>
      <c r="AX614" s="51">
        <f t="shared" si="1441"/>
        <v>778.39999999999998</v>
      </c>
      <c r="AY614" s="51">
        <f t="shared" si="1442"/>
        <v>778.39999999999998</v>
      </c>
      <c r="AZ614" s="51"/>
      <c r="BA614" s="52">
        <f t="shared" si="1443"/>
        <v>99.999856929865985</v>
      </c>
      <c r="BB614" s="53"/>
    </row>
    <row r="615" ht="31.5">
      <c r="B615" s="47" t="s">
        <v>346</v>
      </c>
      <c r="C615" s="47" t="s">
        <v>193</v>
      </c>
      <c r="D615" s="47" t="s">
        <v>90</v>
      </c>
      <c r="E615" s="48" t="str">
        <f t="shared" si="1435"/>
        <v>0709</v>
      </c>
      <c r="F615" s="47" t="s">
        <v>366</v>
      </c>
      <c r="G615" s="17" t="s">
        <v>58</v>
      </c>
      <c r="H615" s="49" t="s">
        <v>59</v>
      </c>
      <c r="I615" s="19">
        <v>500</v>
      </c>
      <c r="J615" s="19">
        <v>500</v>
      </c>
      <c r="K615" s="19">
        <v>500</v>
      </c>
      <c r="L615" s="19"/>
      <c r="M615" s="19"/>
      <c r="N615" s="19"/>
      <c r="O615" s="19">
        <v>0</v>
      </c>
      <c r="P615" s="19">
        <v>0</v>
      </c>
      <c r="Q615" s="19">
        <v>0</v>
      </c>
      <c r="R615" s="19">
        <v>0</v>
      </c>
      <c r="S615" s="19"/>
      <c r="T615" s="19">
        <f t="shared" si="1362"/>
        <v>500</v>
      </c>
      <c r="U615" s="19">
        <f t="shared" si="1436"/>
        <v>500</v>
      </c>
      <c r="V615" s="19">
        <f t="shared" si="1437"/>
        <v>500</v>
      </c>
      <c r="W615" s="19"/>
      <c r="X615" s="19"/>
      <c r="Y615" s="19"/>
      <c r="Z615" s="19"/>
      <c r="AA615" s="19"/>
      <c r="AB615" s="19"/>
      <c r="AC615" s="19"/>
      <c r="AD615" s="19"/>
      <c r="AE615" s="19"/>
      <c r="AF615" s="50">
        <v>950.79358999999999</v>
      </c>
      <c r="AG615" s="50"/>
      <c r="AH615" s="50">
        <f t="shared" si="1444"/>
        <v>950.79358999999999</v>
      </c>
      <c r="AI615" s="50">
        <f t="shared" si="1445"/>
        <v>0</v>
      </c>
      <c r="AJ615" s="50">
        <v>0</v>
      </c>
      <c r="AK615" s="50">
        <v>0</v>
      </c>
      <c r="AL615" s="50">
        <v>950.79358999999999</v>
      </c>
      <c r="AM615" s="50">
        <f t="shared" si="1446"/>
        <v>950.79358999999999</v>
      </c>
      <c r="AN615" s="50">
        <v>0</v>
      </c>
      <c r="AO615" s="15">
        <v>789.90058999999997</v>
      </c>
      <c r="AP615" s="51">
        <v>1036.4941200000001</v>
      </c>
      <c r="AQ615" s="51">
        <v>0</v>
      </c>
      <c r="AR615" s="51">
        <v>0</v>
      </c>
      <c r="AS615" s="51">
        <v>0</v>
      </c>
      <c r="AT615" s="51">
        <v>0</v>
      </c>
      <c r="AU615" s="51">
        <f t="shared" si="1438"/>
        <v>1036.4941200000001</v>
      </c>
      <c r="AV615" s="51">
        <f t="shared" si="1439"/>
        <v>-536.49412000000007</v>
      </c>
      <c r="AW615" s="51">
        <f t="shared" si="1440"/>
        <v>500</v>
      </c>
      <c r="AX615" s="51">
        <f t="shared" si="1441"/>
        <v>500</v>
      </c>
      <c r="AY615" s="51">
        <f t="shared" si="1442"/>
        <v>500</v>
      </c>
      <c r="AZ615" s="51"/>
      <c r="BA615" s="52">
        <f t="shared" si="1443"/>
        <v>100</v>
      </c>
      <c r="BB615" s="53"/>
    </row>
    <row r="616" ht="63">
      <c r="B616" s="47" t="s">
        <v>346</v>
      </c>
      <c r="C616" s="47" t="s">
        <v>193</v>
      </c>
      <c r="D616" s="47" t="s">
        <v>90</v>
      </c>
      <c r="E616" s="48" t="str">
        <f t="shared" si="1435"/>
        <v>0709</v>
      </c>
      <c r="F616" s="47" t="s">
        <v>369</v>
      </c>
      <c r="G616" s="18"/>
      <c r="H616" s="49" t="s">
        <v>370</v>
      </c>
      <c r="I616" s="19">
        <f>I617+I619</f>
        <v>40142</v>
      </c>
      <c r="J616" s="19">
        <f>J617+J619</f>
        <v>47966.400000000001</v>
      </c>
      <c r="K616" s="19">
        <f>K617+K619</f>
        <v>25504</v>
      </c>
      <c r="L616" s="19">
        <f>L617+L619</f>
        <v>0</v>
      </c>
      <c r="M616" s="19">
        <f>M617+M619</f>
        <v>0</v>
      </c>
      <c r="N616" s="19">
        <f>N617+N619</f>
        <v>0</v>
      </c>
      <c r="O616" s="19">
        <f>O617+O619</f>
        <v>-37300</v>
      </c>
      <c r="P616" s="19">
        <f>P617+P619</f>
        <v>0</v>
      </c>
      <c r="Q616" s="19">
        <f>Q617+Q619</f>
        <v>0</v>
      </c>
      <c r="R616" s="19">
        <f>R617+R619</f>
        <v>0</v>
      </c>
      <c r="S616" s="19">
        <f>S617+S619</f>
        <v>0</v>
      </c>
      <c r="T616" s="19">
        <f t="shared" si="1362"/>
        <v>2842</v>
      </c>
      <c r="U616" s="19">
        <f t="shared" si="1436"/>
        <v>47966.400000000001</v>
      </c>
      <c r="V616" s="19">
        <f t="shared" si="1437"/>
        <v>25504</v>
      </c>
      <c r="W616" s="19">
        <f>W617+W619</f>
        <v>0</v>
      </c>
      <c r="X616" s="19">
        <f>X617+X619</f>
        <v>0</v>
      </c>
      <c r="Y616" s="19">
        <f>Y617+Y619</f>
        <v>0</v>
      </c>
      <c r="Z616" s="19">
        <f>Z617+Z619</f>
        <v>0</v>
      </c>
      <c r="AA616" s="19">
        <f>AA617+AA619</f>
        <v>0</v>
      </c>
      <c r="AB616" s="19">
        <f>AB617+AB619</f>
        <v>0</v>
      </c>
      <c r="AC616" s="19">
        <f>AC617+AC619</f>
        <v>0</v>
      </c>
      <c r="AD616" s="19">
        <f>AD617+AD619</f>
        <v>0</v>
      </c>
      <c r="AE616" s="19">
        <f>AE617+AE619</f>
        <v>0</v>
      </c>
      <c r="AF616" s="50">
        <f>AF617+AF619</f>
        <v>2842</v>
      </c>
      <c r="AG616" s="50">
        <f>AG617+AG619</f>
        <v>0</v>
      </c>
      <c r="AH616" s="50">
        <f>AH617+AH619</f>
        <v>0</v>
      </c>
      <c r="AI616" s="50">
        <f>AI617+AI619</f>
        <v>0</v>
      </c>
      <c r="AJ616" s="50">
        <f>AJ617+AJ619</f>
        <v>0</v>
      </c>
      <c r="AK616" s="50">
        <f>AK617+AK619</f>
        <v>0</v>
      </c>
      <c r="AL616" s="50">
        <f>AL617+AL619</f>
        <v>141.96816000000001</v>
      </c>
      <c r="AM616" s="50">
        <f>AM617+AM619</f>
        <v>0</v>
      </c>
      <c r="AN616" s="50">
        <f>AN617+AN619</f>
        <v>0</v>
      </c>
      <c r="AO616" s="51">
        <f>AO617+AO619</f>
        <v>128.62413000000001</v>
      </c>
      <c r="AP616" s="51">
        <f>AP617+AP619</f>
        <v>2842</v>
      </c>
      <c r="AQ616" s="51">
        <f>AQ617+AQ619</f>
        <v>-37300</v>
      </c>
      <c r="AR616" s="51">
        <f>AR617+AR619</f>
        <v>0</v>
      </c>
      <c r="AS616" s="51">
        <f>AS617+AS619</f>
        <v>0</v>
      </c>
      <c r="AT616" s="51">
        <f>AT617+AT619</f>
        <v>0</v>
      </c>
      <c r="AU616" s="51">
        <f t="shared" si="1438"/>
        <v>-34458</v>
      </c>
      <c r="AV616" s="51">
        <f t="shared" si="1439"/>
        <v>37300</v>
      </c>
      <c r="AW616" s="51">
        <f t="shared" si="1440"/>
        <v>2842</v>
      </c>
      <c r="AX616" s="51">
        <f t="shared" si="1441"/>
        <v>47966.400000000001</v>
      </c>
      <c r="AY616" s="51">
        <f t="shared" si="1442"/>
        <v>25504</v>
      </c>
      <c r="AZ616" s="51">
        <f>AZ617+AZ619</f>
        <v>0</v>
      </c>
      <c r="BA616" s="52">
        <f t="shared" si="1443"/>
        <v>4.9953610133708661</v>
      </c>
      <c r="BB616" s="25"/>
    </row>
    <row r="617" ht="31.5">
      <c r="B617" s="47" t="s">
        <v>346</v>
      </c>
      <c r="C617" s="47" t="s">
        <v>193</v>
      </c>
      <c r="D617" s="47" t="s">
        <v>90</v>
      </c>
      <c r="E617" s="48" t="str">
        <f t="shared" si="1435"/>
        <v>0709</v>
      </c>
      <c r="F617" s="47" t="s">
        <v>373</v>
      </c>
      <c r="G617" s="18"/>
      <c r="H617" s="49" t="s">
        <v>250</v>
      </c>
      <c r="I617" s="19">
        <f>I618</f>
        <v>142</v>
      </c>
      <c r="J617" s="19">
        <f>J618</f>
        <v>142</v>
      </c>
      <c r="K617" s="19">
        <f>K618</f>
        <v>142</v>
      </c>
      <c r="L617" s="19">
        <f>L618</f>
        <v>0</v>
      </c>
      <c r="M617" s="19">
        <f>M618</f>
        <v>0</v>
      </c>
      <c r="N617" s="19">
        <f>N618</f>
        <v>0</v>
      </c>
      <c r="O617" s="19">
        <f>O618</f>
        <v>0</v>
      </c>
      <c r="P617" s="19">
        <f>P618</f>
        <v>0</v>
      </c>
      <c r="Q617" s="19">
        <f>Q618</f>
        <v>0</v>
      </c>
      <c r="R617" s="19">
        <f>R618</f>
        <v>0</v>
      </c>
      <c r="S617" s="19">
        <f>S618</f>
        <v>0</v>
      </c>
      <c r="T617" s="19">
        <f t="shared" si="1362"/>
        <v>142</v>
      </c>
      <c r="U617" s="19">
        <f t="shared" si="1436"/>
        <v>142</v>
      </c>
      <c r="V617" s="19">
        <f t="shared" si="1437"/>
        <v>142</v>
      </c>
      <c r="W617" s="19">
        <f>W618</f>
        <v>0</v>
      </c>
      <c r="X617" s="19">
        <f>X618</f>
        <v>0</v>
      </c>
      <c r="Y617" s="19">
        <f>Y618</f>
        <v>0</v>
      </c>
      <c r="Z617" s="19">
        <f>Z618</f>
        <v>0</v>
      </c>
      <c r="AA617" s="19">
        <f>AA618</f>
        <v>0</v>
      </c>
      <c r="AB617" s="19">
        <f>AB618</f>
        <v>0</v>
      </c>
      <c r="AC617" s="19">
        <f>AC618</f>
        <v>0</v>
      </c>
      <c r="AD617" s="19">
        <f>AD618</f>
        <v>0</v>
      </c>
      <c r="AE617" s="19">
        <f>AE618</f>
        <v>0</v>
      </c>
      <c r="AF617" s="50">
        <f>AF618</f>
        <v>142</v>
      </c>
      <c r="AG617" s="50">
        <f>AG618</f>
        <v>0</v>
      </c>
      <c r="AH617" s="50">
        <f>AH618</f>
        <v>0</v>
      </c>
      <c r="AI617" s="50">
        <f>AI618</f>
        <v>0</v>
      </c>
      <c r="AJ617" s="50">
        <f>AJ618</f>
        <v>0</v>
      </c>
      <c r="AK617" s="50">
        <f>AK618</f>
        <v>0</v>
      </c>
      <c r="AL617" s="50">
        <f>AL618</f>
        <v>141.96816000000001</v>
      </c>
      <c r="AM617" s="50">
        <f>AM618</f>
        <v>0</v>
      </c>
      <c r="AN617" s="50">
        <f>AN618</f>
        <v>0</v>
      </c>
      <c r="AO617" s="15">
        <f>AO618</f>
        <v>128.62413000000001</v>
      </c>
      <c r="AP617" s="51">
        <f>AP618</f>
        <v>142</v>
      </c>
      <c r="AQ617" s="51">
        <f>AQ618</f>
        <v>0</v>
      </c>
      <c r="AR617" s="51">
        <f>AR618</f>
        <v>0</v>
      </c>
      <c r="AS617" s="51">
        <f>AS618</f>
        <v>0</v>
      </c>
      <c r="AT617" s="51">
        <f>AT618</f>
        <v>0</v>
      </c>
      <c r="AU617" s="51">
        <f t="shared" si="1438"/>
        <v>142</v>
      </c>
      <c r="AV617" s="51">
        <f t="shared" si="1439"/>
        <v>0</v>
      </c>
      <c r="AW617" s="51">
        <f t="shared" si="1440"/>
        <v>142</v>
      </c>
      <c r="AX617" s="51">
        <f t="shared" si="1441"/>
        <v>142</v>
      </c>
      <c r="AY617" s="51">
        <f t="shared" si="1442"/>
        <v>142</v>
      </c>
      <c r="AZ617" s="51">
        <f>AZ618</f>
        <v>0</v>
      </c>
      <c r="BA617" s="52">
        <f t="shared" si="1443"/>
        <v>99.977577464788737</v>
      </c>
      <c r="BB617" s="25"/>
    </row>
    <row r="618" ht="31.5">
      <c r="B618" s="47" t="s">
        <v>346</v>
      </c>
      <c r="C618" s="47" t="s">
        <v>193</v>
      </c>
      <c r="D618" s="47" t="s">
        <v>90</v>
      </c>
      <c r="E618" s="48" t="str">
        <f t="shared" si="1435"/>
        <v>0709</v>
      </c>
      <c r="F618" s="47" t="s">
        <v>373</v>
      </c>
      <c r="G618" s="17" t="s">
        <v>154</v>
      </c>
      <c r="H618" s="49" t="s">
        <v>155</v>
      </c>
      <c r="I618" s="19">
        <v>142</v>
      </c>
      <c r="J618" s="19">
        <v>142</v>
      </c>
      <c r="K618" s="19">
        <v>142</v>
      </c>
      <c r="L618" s="19"/>
      <c r="M618" s="19"/>
      <c r="N618" s="19"/>
      <c r="O618" s="19">
        <v>0</v>
      </c>
      <c r="P618" s="19">
        <v>0</v>
      </c>
      <c r="Q618" s="19">
        <v>0</v>
      </c>
      <c r="R618" s="19">
        <v>0</v>
      </c>
      <c r="S618" s="19"/>
      <c r="T618" s="19">
        <f t="shared" si="1362"/>
        <v>142</v>
      </c>
      <c r="U618" s="19">
        <f t="shared" si="1436"/>
        <v>142</v>
      </c>
      <c r="V618" s="19">
        <f t="shared" si="1437"/>
        <v>142</v>
      </c>
      <c r="W618" s="19"/>
      <c r="X618" s="19"/>
      <c r="Y618" s="19"/>
      <c r="Z618" s="19"/>
      <c r="AA618" s="19"/>
      <c r="AB618" s="19"/>
      <c r="AC618" s="19"/>
      <c r="AD618" s="19"/>
      <c r="AE618" s="19"/>
      <c r="AF618" s="50">
        <v>142</v>
      </c>
      <c r="AG618" s="50"/>
      <c r="AH618" s="50">
        <v>0</v>
      </c>
      <c r="AI618" s="50">
        <v>0</v>
      </c>
      <c r="AJ618" s="50">
        <v>0</v>
      </c>
      <c r="AK618" s="50">
        <v>0</v>
      </c>
      <c r="AL618" s="50">
        <v>141.96816000000001</v>
      </c>
      <c r="AM618" s="50">
        <v>0</v>
      </c>
      <c r="AN618" s="50">
        <v>0</v>
      </c>
      <c r="AO618" s="51">
        <v>128.62413000000001</v>
      </c>
      <c r="AP618" s="51">
        <v>142</v>
      </c>
      <c r="AQ618" s="51">
        <v>0</v>
      </c>
      <c r="AR618" s="51">
        <v>0</v>
      </c>
      <c r="AS618" s="51">
        <v>0</v>
      </c>
      <c r="AT618" s="51">
        <v>0</v>
      </c>
      <c r="AU618" s="51">
        <f t="shared" si="1438"/>
        <v>142</v>
      </c>
      <c r="AV618" s="51">
        <f t="shared" si="1439"/>
        <v>0</v>
      </c>
      <c r="AW618" s="51">
        <f t="shared" si="1440"/>
        <v>142</v>
      </c>
      <c r="AX618" s="51">
        <f t="shared" si="1441"/>
        <v>142</v>
      </c>
      <c r="AY618" s="51">
        <f t="shared" si="1442"/>
        <v>142</v>
      </c>
      <c r="AZ618" s="51"/>
      <c r="BA618" s="52">
        <f t="shared" si="1443"/>
        <v>99.977577464788737</v>
      </c>
      <c r="BB618" s="53"/>
    </row>
    <row r="619" ht="63">
      <c r="B619" s="47" t="s">
        <v>346</v>
      </c>
      <c r="C619" s="47" t="s">
        <v>193</v>
      </c>
      <c r="D619" s="47" t="s">
        <v>90</v>
      </c>
      <c r="E619" s="48" t="str">
        <f t="shared" si="1435"/>
        <v>0709</v>
      </c>
      <c r="F619" s="47" t="s">
        <v>374</v>
      </c>
      <c r="G619" s="18"/>
      <c r="H619" s="49" t="s">
        <v>375</v>
      </c>
      <c r="I619" s="19">
        <f>I620+I621</f>
        <v>40000</v>
      </c>
      <c r="J619" s="19">
        <f>J620+J621</f>
        <v>47824.400000000001</v>
      </c>
      <c r="K619" s="19">
        <f>K620+K621</f>
        <v>25362</v>
      </c>
      <c r="L619" s="19">
        <f>L620+L621</f>
        <v>0</v>
      </c>
      <c r="M619" s="19">
        <f>M620+M621</f>
        <v>0</v>
      </c>
      <c r="N619" s="19">
        <f>N620+N621</f>
        <v>0</v>
      </c>
      <c r="O619" s="19">
        <f>O620+O621</f>
        <v>-37300</v>
      </c>
      <c r="P619" s="19">
        <f>P620+P621</f>
        <v>0</v>
      </c>
      <c r="Q619" s="19">
        <f>Q620+Q621</f>
        <v>0</v>
      </c>
      <c r="R619" s="19">
        <f>R620+R621</f>
        <v>0</v>
      </c>
      <c r="S619" s="19">
        <f>S620+S621</f>
        <v>0</v>
      </c>
      <c r="T619" s="19">
        <f t="shared" si="1362"/>
        <v>2700</v>
      </c>
      <c r="U619" s="19">
        <f t="shared" si="1436"/>
        <v>47824.400000000001</v>
      </c>
      <c r="V619" s="19">
        <f t="shared" si="1437"/>
        <v>25362</v>
      </c>
      <c r="W619" s="19">
        <f>W620+W621</f>
        <v>0</v>
      </c>
      <c r="X619" s="19">
        <f>X620+X621</f>
        <v>0</v>
      </c>
      <c r="Y619" s="19">
        <f>Y620+Y621</f>
        <v>0</v>
      </c>
      <c r="Z619" s="19">
        <f>Z620+Z621</f>
        <v>0</v>
      </c>
      <c r="AA619" s="19">
        <f>AA620+AA621</f>
        <v>0</v>
      </c>
      <c r="AB619" s="19">
        <f>AB620+AB621</f>
        <v>0</v>
      </c>
      <c r="AC619" s="19">
        <f>AC620+AC621</f>
        <v>0</v>
      </c>
      <c r="AD619" s="19">
        <f>AD620+AD621</f>
        <v>0</v>
      </c>
      <c r="AE619" s="19">
        <f>AE620+AE621</f>
        <v>0</v>
      </c>
      <c r="AF619" s="50">
        <f>AF620+AF621</f>
        <v>2700</v>
      </c>
      <c r="AG619" s="50">
        <f>AG620+AG621</f>
        <v>0</v>
      </c>
      <c r="AH619" s="50">
        <f>AH620+AH621</f>
        <v>0</v>
      </c>
      <c r="AI619" s="50">
        <f>AI620+AI621</f>
        <v>0</v>
      </c>
      <c r="AJ619" s="50">
        <f>AJ620+AJ621</f>
        <v>0</v>
      </c>
      <c r="AK619" s="50">
        <f>AK620+AK621</f>
        <v>0</v>
      </c>
      <c r="AL619" s="50">
        <f>AL620+AL621</f>
        <v>0</v>
      </c>
      <c r="AM619" s="50">
        <f>AM620+AM621</f>
        <v>0</v>
      </c>
      <c r="AN619" s="50">
        <f>AN620+AN621</f>
        <v>0</v>
      </c>
      <c r="AO619" s="15">
        <f>AO620+AO621</f>
        <v>0</v>
      </c>
      <c r="AP619" s="51">
        <f>AP620+AP621</f>
        <v>2700</v>
      </c>
      <c r="AQ619" s="51">
        <f>AQ620+AQ621</f>
        <v>-37300</v>
      </c>
      <c r="AR619" s="51">
        <f>AR620+AR621</f>
        <v>0</v>
      </c>
      <c r="AS619" s="51">
        <f>AS620+AS621</f>
        <v>0</v>
      </c>
      <c r="AT619" s="51">
        <f>AT620+AT621</f>
        <v>0</v>
      </c>
      <c r="AU619" s="51">
        <f t="shared" si="1438"/>
        <v>-34600</v>
      </c>
      <c r="AV619" s="51">
        <f t="shared" si="1439"/>
        <v>37300</v>
      </c>
      <c r="AW619" s="51">
        <f t="shared" si="1440"/>
        <v>2700</v>
      </c>
      <c r="AX619" s="51">
        <f t="shared" si="1441"/>
        <v>47824.400000000001</v>
      </c>
      <c r="AY619" s="51">
        <f t="shared" si="1442"/>
        <v>25362</v>
      </c>
      <c r="AZ619" s="51">
        <f>AZ620+AZ621</f>
        <v>0</v>
      </c>
      <c r="BA619" s="52">
        <f t="shared" si="1443"/>
        <v>0</v>
      </c>
      <c r="BB619" s="25"/>
    </row>
    <row r="620" ht="31.5" hidden="1">
      <c r="B620" s="47" t="s">
        <v>346</v>
      </c>
      <c r="C620" s="47" t="s">
        <v>193</v>
      </c>
      <c r="D620" s="47" t="s">
        <v>90</v>
      </c>
      <c r="E620" s="48" t="str">
        <f t="shared" si="1435"/>
        <v>0709</v>
      </c>
      <c r="F620" s="47" t="s">
        <v>374</v>
      </c>
      <c r="G620" s="17" t="s">
        <v>58</v>
      </c>
      <c r="H620" s="49" t="s">
        <v>59</v>
      </c>
      <c r="I620" s="19">
        <v>0</v>
      </c>
      <c r="J620" s="19">
        <v>0</v>
      </c>
      <c r="K620" s="19">
        <v>25362</v>
      </c>
      <c r="L620" s="19"/>
      <c r="M620" s="19"/>
      <c r="N620" s="19"/>
      <c r="O620" s="19">
        <v>0</v>
      </c>
      <c r="P620" s="19">
        <v>0</v>
      </c>
      <c r="Q620" s="19">
        <v>0</v>
      </c>
      <c r="R620" s="19">
        <v>0</v>
      </c>
      <c r="S620" s="19"/>
      <c r="T620" s="19">
        <f t="shared" si="1362"/>
        <v>0</v>
      </c>
      <c r="U620" s="19">
        <f t="shared" si="1436"/>
        <v>0</v>
      </c>
      <c r="V620" s="19">
        <f t="shared" si="1437"/>
        <v>25362</v>
      </c>
      <c r="W620" s="19"/>
      <c r="X620" s="19"/>
      <c r="Y620" s="19"/>
      <c r="Z620" s="19"/>
      <c r="AA620" s="19"/>
      <c r="AB620" s="19"/>
      <c r="AC620" s="19"/>
      <c r="AD620" s="19"/>
      <c r="AE620" s="19"/>
      <c r="AF620" s="50">
        <v>0</v>
      </c>
      <c r="AG620" s="50"/>
      <c r="AH620" s="50">
        <v>0</v>
      </c>
      <c r="AI620" s="50">
        <v>0</v>
      </c>
      <c r="AJ620" s="50">
        <v>0</v>
      </c>
      <c r="AK620" s="50">
        <v>0</v>
      </c>
      <c r="AL620" s="50">
        <v>0</v>
      </c>
      <c r="AM620" s="50">
        <v>0</v>
      </c>
      <c r="AN620" s="50">
        <v>0</v>
      </c>
      <c r="AO620" s="51">
        <v>0</v>
      </c>
      <c r="AP620" s="51">
        <v>0</v>
      </c>
      <c r="AQ620" s="51">
        <v>0</v>
      </c>
      <c r="AR620" s="51">
        <v>0</v>
      </c>
      <c r="AS620" s="51">
        <v>0</v>
      </c>
      <c r="AT620" s="51">
        <v>0</v>
      </c>
      <c r="AU620" s="51">
        <f t="shared" si="1438"/>
        <v>0</v>
      </c>
      <c r="AV620" s="51">
        <f t="shared" si="1439"/>
        <v>0</v>
      </c>
      <c r="AW620" s="51">
        <f t="shared" si="1440"/>
        <v>0</v>
      </c>
      <c r="AX620" s="51">
        <f t="shared" si="1441"/>
        <v>0</v>
      </c>
      <c r="AY620" s="51">
        <f t="shared" si="1442"/>
        <v>25362</v>
      </c>
      <c r="AZ620" s="51"/>
      <c r="BA620" s="52"/>
      <c r="BB620" s="25">
        <v>0</v>
      </c>
    </row>
    <row r="621" ht="31.5">
      <c r="B621" s="47" t="s">
        <v>346</v>
      </c>
      <c r="C621" s="47" t="s">
        <v>193</v>
      </c>
      <c r="D621" s="47" t="s">
        <v>90</v>
      </c>
      <c r="E621" s="48" t="str">
        <f t="shared" si="1435"/>
        <v>0709</v>
      </c>
      <c r="F621" s="47" t="s">
        <v>374</v>
      </c>
      <c r="G621" s="17" t="s">
        <v>154</v>
      </c>
      <c r="H621" s="49" t="s">
        <v>155</v>
      </c>
      <c r="I621" s="19">
        <v>40000</v>
      </c>
      <c r="J621" s="19">
        <v>47824.400000000001</v>
      </c>
      <c r="K621" s="19">
        <v>0</v>
      </c>
      <c r="L621" s="19"/>
      <c r="M621" s="19"/>
      <c r="N621" s="19"/>
      <c r="O621" s="19">
        <v>-37300</v>
      </c>
      <c r="P621" s="19">
        <v>0</v>
      </c>
      <c r="Q621" s="19">
        <v>0</v>
      </c>
      <c r="R621" s="19">
        <v>0</v>
      </c>
      <c r="S621" s="19"/>
      <c r="T621" s="19">
        <f t="shared" si="1362"/>
        <v>2700</v>
      </c>
      <c r="U621" s="19">
        <f t="shared" si="1436"/>
        <v>47824.400000000001</v>
      </c>
      <c r="V621" s="19">
        <f t="shared" si="1437"/>
        <v>0</v>
      </c>
      <c r="W621" s="19"/>
      <c r="X621" s="19"/>
      <c r="Y621" s="19"/>
      <c r="Z621" s="19"/>
      <c r="AA621" s="19"/>
      <c r="AB621" s="19"/>
      <c r="AC621" s="19"/>
      <c r="AD621" s="19"/>
      <c r="AE621" s="19"/>
      <c r="AF621" s="50">
        <v>2700</v>
      </c>
      <c r="AG621" s="50"/>
      <c r="AH621" s="50">
        <v>0</v>
      </c>
      <c r="AI621" s="50">
        <v>0</v>
      </c>
      <c r="AJ621" s="50">
        <v>0</v>
      </c>
      <c r="AK621" s="50">
        <v>0</v>
      </c>
      <c r="AL621" s="50">
        <v>0</v>
      </c>
      <c r="AM621" s="50">
        <v>0</v>
      </c>
      <c r="AN621" s="50">
        <v>0</v>
      </c>
      <c r="AO621" s="15">
        <v>0</v>
      </c>
      <c r="AP621" s="51">
        <v>2700</v>
      </c>
      <c r="AQ621" s="51">
        <v>-37300</v>
      </c>
      <c r="AR621" s="51">
        <v>0</v>
      </c>
      <c r="AS621" s="51">
        <v>0</v>
      </c>
      <c r="AT621" s="51">
        <v>0</v>
      </c>
      <c r="AU621" s="51">
        <f t="shared" si="1438"/>
        <v>-34600</v>
      </c>
      <c r="AV621" s="51">
        <f t="shared" si="1439"/>
        <v>37300</v>
      </c>
      <c r="AW621" s="51">
        <f t="shared" si="1440"/>
        <v>2700</v>
      </c>
      <c r="AX621" s="51">
        <f t="shared" si="1441"/>
        <v>47824.400000000001</v>
      </c>
      <c r="AY621" s="51">
        <f t="shared" si="1442"/>
        <v>0</v>
      </c>
      <c r="AZ621" s="51"/>
      <c r="BA621" s="52">
        <f t="shared" si="1443"/>
        <v>0</v>
      </c>
      <c r="BB621" s="53"/>
    </row>
    <row r="622" ht="47.25">
      <c r="B622" s="47" t="s">
        <v>346</v>
      </c>
      <c r="C622" s="47" t="s">
        <v>193</v>
      </c>
      <c r="D622" s="47" t="s">
        <v>90</v>
      </c>
      <c r="E622" s="48" t="str">
        <f t="shared" si="1435"/>
        <v>0709</v>
      </c>
      <c r="F622" s="47" t="s">
        <v>446</v>
      </c>
      <c r="G622" s="18"/>
      <c r="H622" s="49" t="s">
        <v>447</v>
      </c>
      <c r="I622" s="19">
        <f>I623+I627+I630</f>
        <v>627059</v>
      </c>
      <c r="J622" s="19">
        <f>J623+J627+J630</f>
        <v>630600</v>
      </c>
      <c r="K622" s="19">
        <f>K623+K627+K630</f>
        <v>628084.5</v>
      </c>
      <c r="L622" s="19">
        <f>L623+L627+L630</f>
        <v>271.80000000000001</v>
      </c>
      <c r="M622" s="19">
        <f>M623+M627+M630</f>
        <v>280.19999999999999</v>
      </c>
      <c r="N622" s="19">
        <f>N623+N627+N630</f>
        <v>280.19999999999999</v>
      </c>
      <c r="O622" s="19">
        <f>O623+O627+O630</f>
        <v>0</v>
      </c>
      <c r="P622" s="19">
        <f>P623+P627+P630</f>
        <v>0</v>
      </c>
      <c r="Q622" s="19">
        <f>Q623+Q627+Q630</f>
        <v>0</v>
      </c>
      <c r="R622" s="19">
        <f>R623+R627+R630</f>
        <v>0</v>
      </c>
      <c r="S622" s="19">
        <f>S623+S627+S630</f>
        <v>16762.049999999999</v>
      </c>
      <c r="T622" s="19">
        <f t="shared" si="1362"/>
        <v>644092.85000000009</v>
      </c>
      <c r="U622" s="19">
        <f t="shared" si="1436"/>
        <v>630880.19999999995</v>
      </c>
      <c r="V622" s="19">
        <f t="shared" si="1437"/>
        <v>628364.69999999995</v>
      </c>
      <c r="W622" s="19">
        <f>W623+W627+W630</f>
        <v>16762.049999999999</v>
      </c>
      <c r="X622" s="19">
        <f>X623+X627+X630</f>
        <v>0</v>
      </c>
      <c r="Y622" s="19">
        <f>Y623+Y627+Y630</f>
        <v>0</v>
      </c>
      <c r="Z622" s="19">
        <f>Z623+Z627+Z630</f>
        <v>0</v>
      </c>
      <c r="AA622" s="19">
        <f>AA623+AA627+AA630</f>
        <v>19825.799999999999</v>
      </c>
      <c r="AB622" s="19">
        <f>AB623+AB627+AB630</f>
        <v>0</v>
      </c>
      <c r="AC622" s="19">
        <f>AC623+AC627+AC630</f>
        <v>19825.799999999999</v>
      </c>
      <c r="AD622" s="19">
        <f>AD623+AD627+AD630</f>
        <v>0</v>
      </c>
      <c r="AE622" s="19">
        <f>AE623+AE627+AE630</f>
        <v>0</v>
      </c>
      <c r="AF622" s="50">
        <f>AF623+AF627+AF630</f>
        <v>664244.95059000002</v>
      </c>
      <c r="AG622" s="50">
        <f>AG623+AG627+AG630</f>
        <v>0</v>
      </c>
      <c r="AH622" s="50">
        <f>AH623+AH627+AH630</f>
        <v>466572.20059000002</v>
      </c>
      <c r="AI622" s="50">
        <f>AI623+AI627+AI630</f>
        <v>0</v>
      </c>
      <c r="AJ622" s="50">
        <f>AJ623+AJ627+AJ630</f>
        <v>0</v>
      </c>
      <c r="AK622" s="50">
        <f>AK623+AK627+AK630</f>
        <v>0</v>
      </c>
      <c r="AL622" s="50">
        <f>AL623+AL627+AL630</f>
        <v>659169.46908000007</v>
      </c>
      <c r="AM622" s="50">
        <f>AM623+AM627+AM630</f>
        <v>465883.88463000004</v>
      </c>
      <c r="AN622" s="50">
        <f>AN623+AN627+AN630</f>
        <v>0</v>
      </c>
      <c r="AO622" s="51">
        <f>AO623+AO627+AO630</f>
        <v>464097.92116000003</v>
      </c>
      <c r="AP622" s="51">
        <f>AP623+AP627+AP630</f>
        <v>661729.37788000004</v>
      </c>
      <c r="AQ622" s="51">
        <f>AQ623+AQ627+AQ630</f>
        <v>0</v>
      </c>
      <c r="AR622" s="51">
        <f>AR623+AR627+AR630</f>
        <v>0</v>
      </c>
      <c r="AS622" s="51">
        <f>AS623+AS627+AS630</f>
        <v>0</v>
      </c>
      <c r="AT622" s="51">
        <f>AT623+AT627+AT630</f>
        <v>0</v>
      </c>
      <c r="AU622" s="51">
        <f t="shared" si="1438"/>
        <v>661729.37788000004</v>
      </c>
      <c r="AV622" s="51">
        <f t="shared" si="1439"/>
        <v>-17636.527879999951</v>
      </c>
      <c r="AW622" s="51">
        <f t="shared" si="1440"/>
        <v>660854.90000000014</v>
      </c>
      <c r="AX622" s="51">
        <f t="shared" si="1441"/>
        <v>650706</v>
      </c>
      <c r="AY622" s="51">
        <f t="shared" si="1442"/>
        <v>648190.5</v>
      </c>
      <c r="AZ622" s="51">
        <f>AZ623+AZ627+AZ630</f>
        <v>0</v>
      </c>
      <c r="BA622" s="52">
        <f t="shared" si="1443"/>
        <v>99.235902131361058</v>
      </c>
      <c r="BB622" s="25"/>
    </row>
    <row r="623">
      <c r="B623" s="47" t="s">
        <v>346</v>
      </c>
      <c r="C623" s="47" t="s">
        <v>193</v>
      </c>
      <c r="D623" s="47" t="s">
        <v>90</v>
      </c>
      <c r="E623" s="48" t="str">
        <f t="shared" si="1435"/>
        <v>0709</v>
      </c>
      <c r="F623" s="47" t="s">
        <v>448</v>
      </c>
      <c r="G623" s="18"/>
      <c r="H623" s="49" t="s">
        <v>69</v>
      </c>
      <c r="I623" s="19">
        <f>I624+I625</f>
        <v>106375.60000000001</v>
      </c>
      <c r="J623" s="19">
        <f>J624+J625</f>
        <v>109500.8</v>
      </c>
      <c r="K623" s="19">
        <f>K624+K625</f>
        <v>109500.8</v>
      </c>
      <c r="L623" s="19">
        <f>L624+L625</f>
        <v>271.80000000000001</v>
      </c>
      <c r="M623" s="19">
        <f>M624+M625</f>
        <v>280.19999999999999</v>
      </c>
      <c r="N623" s="19">
        <f>N624+N625</f>
        <v>280.19999999999999</v>
      </c>
      <c r="O623" s="19">
        <f>O624+O625+O626</f>
        <v>0</v>
      </c>
      <c r="P623" s="19">
        <f>P624+P625</f>
        <v>0</v>
      </c>
      <c r="Q623" s="19">
        <f>Q624+Q625</f>
        <v>0</v>
      </c>
      <c r="R623" s="19">
        <f>R624+R625</f>
        <v>0</v>
      </c>
      <c r="S623" s="19">
        <f>S624+S625</f>
        <v>15500.799999999999</v>
      </c>
      <c r="T623" s="19">
        <f t="shared" si="1362"/>
        <v>122148.20000000001</v>
      </c>
      <c r="U623" s="19">
        <f t="shared" si="1436"/>
        <v>109781</v>
      </c>
      <c r="V623" s="19">
        <f t="shared" si="1437"/>
        <v>109781</v>
      </c>
      <c r="W623" s="19">
        <f>W624+W625</f>
        <v>15500.799999999999</v>
      </c>
      <c r="X623" s="19">
        <f>X624+X625</f>
        <v>0</v>
      </c>
      <c r="Y623" s="19">
        <f>Y624+Y625</f>
        <v>0</v>
      </c>
      <c r="Z623" s="19">
        <f>Z624+Z625</f>
        <v>0</v>
      </c>
      <c r="AA623" s="19">
        <f>AA624+AA625</f>
        <v>18937</v>
      </c>
      <c r="AB623" s="19">
        <f>AB624+AB625</f>
        <v>0</v>
      </c>
      <c r="AC623" s="19">
        <f>AC624+AC625</f>
        <v>18937</v>
      </c>
      <c r="AD623" s="19">
        <f>AD624+AD625</f>
        <v>0</v>
      </c>
      <c r="AE623" s="19">
        <f>AE624+AE625</f>
        <v>0</v>
      </c>
      <c r="AF623" s="50">
        <f>AF624+AF625+AF626</f>
        <v>121778.3</v>
      </c>
      <c r="AG623" s="50">
        <f>AG624+AG625+AG626</f>
        <v>0</v>
      </c>
      <c r="AH623" s="50">
        <f>AH624+AH625+AH626</f>
        <v>0</v>
      </c>
      <c r="AI623" s="50">
        <f>AI624+AI625+AI626</f>
        <v>0</v>
      </c>
      <c r="AJ623" s="50">
        <f>AJ624+AJ625+AJ626</f>
        <v>0</v>
      </c>
      <c r="AK623" s="50">
        <f>AK624+AK625+AK626</f>
        <v>0</v>
      </c>
      <c r="AL623" s="50">
        <f>AL624+AL625+AL626</f>
        <v>118541.25069</v>
      </c>
      <c r="AM623" s="50">
        <f>AM624+AM625+AM626</f>
        <v>0</v>
      </c>
      <c r="AN623" s="50">
        <f>AN624+AN625+AN626</f>
        <v>0</v>
      </c>
      <c r="AO623" s="15">
        <f>AO624+AO625+AO626</f>
        <v>76978.883969999995</v>
      </c>
      <c r="AP623" s="51">
        <f>AP624+AP625+AP626</f>
        <v>121778.29999999999</v>
      </c>
      <c r="AQ623" s="51">
        <f>AQ624+AQ625+AQ626</f>
        <v>0</v>
      </c>
      <c r="AR623" s="51">
        <f>AR624+AR625+AR626</f>
        <v>0</v>
      </c>
      <c r="AS623" s="51">
        <f>AS624+AS625+AS626</f>
        <v>0</v>
      </c>
      <c r="AT623" s="51">
        <f>AT624+AT625+AT626</f>
        <v>0</v>
      </c>
      <c r="AU623" s="51">
        <f t="shared" si="1438"/>
        <v>121778.29999999999</v>
      </c>
      <c r="AV623" s="51">
        <f t="shared" si="1439"/>
        <v>369.90000000002328</v>
      </c>
      <c r="AW623" s="51">
        <f t="shared" si="1440"/>
        <v>137649</v>
      </c>
      <c r="AX623" s="51">
        <f t="shared" si="1441"/>
        <v>128718</v>
      </c>
      <c r="AY623" s="51">
        <f t="shared" si="1442"/>
        <v>128718</v>
      </c>
      <c r="AZ623" s="51">
        <f>AZ624+AZ625</f>
        <v>0</v>
      </c>
      <c r="BA623" s="52">
        <f t="shared" si="1443"/>
        <v>97.341850469254382</v>
      </c>
      <c r="BB623" s="25"/>
    </row>
    <row r="624" ht="78.75">
      <c r="B624" s="47" t="s">
        <v>346</v>
      </c>
      <c r="C624" s="47" t="s">
        <v>193</v>
      </c>
      <c r="D624" s="47" t="s">
        <v>90</v>
      </c>
      <c r="E624" s="48" t="str">
        <f t="shared" si="1435"/>
        <v>0709</v>
      </c>
      <c r="F624" s="47" t="s">
        <v>448</v>
      </c>
      <c r="G624" s="17" t="s">
        <v>70</v>
      </c>
      <c r="H624" s="49" t="s">
        <v>71</v>
      </c>
      <c r="I624" s="19">
        <v>101860.60000000001</v>
      </c>
      <c r="J624" s="19">
        <v>104985.8</v>
      </c>
      <c r="K624" s="19">
        <v>104985.8</v>
      </c>
      <c r="L624" s="19">
        <v>271.80000000000001</v>
      </c>
      <c r="M624" s="19">
        <v>280.19999999999999</v>
      </c>
      <c r="N624" s="19">
        <v>280.19999999999999</v>
      </c>
      <c r="O624" s="19">
        <v>0</v>
      </c>
      <c r="P624" s="19">
        <v>0</v>
      </c>
      <c r="Q624" s="19">
        <v>0</v>
      </c>
      <c r="R624" s="19">
        <v>0</v>
      </c>
      <c r="S624" s="19">
        <v>15500.799999999999</v>
      </c>
      <c r="T624" s="19">
        <f t="shared" si="1362"/>
        <v>117633.20000000001</v>
      </c>
      <c r="U624" s="19">
        <f t="shared" si="1436"/>
        <v>105266</v>
      </c>
      <c r="V624" s="19">
        <f t="shared" si="1437"/>
        <v>105266</v>
      </c>
      <c r="W624" s="19">
        <v>15500.799999999999</v>
      </c>
      <c r="X624" s="19"/>
      <c r="Y624" s="19"/>
      <c r="Z624" s="19"/>
      <c r="AA624" s="19">
        <v>18937</v>
      </c>
      <c r="AB624" s="19"/>
      <c r="AC624" s="19">
        <v>18937</v>
      </c>
      <c r="AD624" s="19"/>
      <c r="AE624" s="19"/>
      <c r="AF624" s="50">
        <v>117457.35636000001</v>
      </c>
      <c r="AG624" s="50"/>
      <c r="AH624" s="50">
        <v>0</v>
      </c>
      <c r="AI624" s="50">
        <v>0</v>
      </c>
      <c r="AJ624" s="50">
        <v>0</v>
      </c>
      <c r="AK624" s="50">
        <v>0</v>
      </c>
      <c r="AL624" s="50">
        <v>114220.30705</v>
      </c>
      <c r="AM624" s="50">
        <v>0</v>
      </c>
      <c r="AN624" s="50">
        <v>0</v>
      </c>
      <c r="AO624" s="51">
        <v>74031.186969999995</v>
      </c>
      <c r="AP624" s="51">
        <v>117257.09527999999</v>
      </c>
      <c r="AQ624" s="51">
        <v>0</v>
      </c>
      <c r="AR624" s="51">
        <v>0</v>
      </c>
      <c r="AS624" s="51">
        <v>0</v>
      </c>
      <c r="AT624" s="51">
        <v>0</v>
      </c>
      <c r="AU624" s="51">
        <f t="shared" si="1438"/>
        <v>117257.09527999999</v>
      </c>
      <c r="AV624" s="51">
        <f t="shared" si="1439"/>
        <v>376.10472000001755</v>
      </c>
      <c r="AW624" s="51">
        <f t="shared" si="1440"/>
        <v>133134</v>
      </c>
      <c r="AX624" s="51">
        <f t="shared" si="1441"/>
        <v>124203</v>
      </c>
      <c r="AY624" s="51">
        <f t="shared" si="1442"/>
        <v>124203</v>
      </c>
      <c r="AZ624" s="51"/>
      <c r="BA624" s="52">
        <f t="shared" si="1443"/>
        <v>97.244064220142462</v>
      </c>
      <c r="BB624" s="53"/>
    </row>
    <row r="625" ht="31.5">
      <c r="B625" s="47" t="s">
        <v>346</v>
      </c>
      <c r="C625" s="47" t="s">
        <v>193</v>
      </c>
      <c r="D625" s="47" t="s">
        <v>90</v>
      </c>
      <c r="E625" s="48" t="str">
        <f t="shared" si="1435"/>
        <v>0709</v>
      </c>
      <c r="F625" s="47" t="s">
        <v>448</v>
      </c>
      <c r="G625" s="17" t="s">
        <v>58</v>
      </c>
      <c r="H625" s="49" t="s">
        <v>59</v>
      </c>
      <c r="I625" s="19">
        <v>4515</v>
      </c>
      <c r="J625" s="19">
        <v>4515</v>
      </c>
      <c r="K625" s="19">
        <v>4515</v>
      </c>
      <c r="L625" s="19"/>
      <c r="M625" s="19"/>
      <c r="N625" s="19"/>
      <c r="O625" s="19">
        <v>0</v>
      </c>
      <c r="P625" s="19">
        <v>0</v>
      </c>
      <c r="Q625" s="19">
        <v>0</v>
      </c>
      <c r="R625" s="19">
        <v>0</v>
      </c>
      <c r="S625" s="19"/>
      <c r="T625" s="19">
        <f t="shared" si="1362"/>
        <v>4515</v>
      </c>
      <c r="U625" s="19">
        <f t="shared" si="1436"/>
        <v>4515</v>
      </c>
      <c r="V625" s="19">
        <f t="shared" si="1437"/>
        <v>4515</v>
      </c>
      <c r="W625" s="19"/>
      <c r="X625" s="19"/>
      <c r="Y625" s="19"/>
      <c r="Z625" s="19"/>
      <c r="AA625" s="19"/>
      <c r="AB625" s="19"/>
      <c r="AC625" s="19"/>
      <c r="AD625" s="19"/>
      <c r="AE625" s="19"/>
      <c r="AF625" s="50">
        <v>4314.7389199999998</v>
      </c>
      <c r="AG625" s="50"/>
      <c r="AH625" s="50">
        <v>0</v>
      </c>
      <c r="AI625" s="50">
        <v>0</v>
      </c>
      <c r="AJ625" s="50">
        <v>0</v>
      </c>
      <c r="AK625" s="50">
        <v>0</v>
      </c>
      <c r="AL625" s="50">
        <v>4314.7389199999998</v>
      </c>
      <c r="AM625" s="50">
        <v>0</v>
      </c>
      <c r="AN625" s="50">
        <v>0</v>
      </c>
      <c r="AO625" s="15">
        <v>2941.4922799999999</v>
      </c>
      <c r="AP625" s="51">
        <v>4515</v>
      </c>
      <c r="AQ625" s="51">
        <v>0</v>
      </c>
      <c r="AR625" s="51">
        <v>0</v>
      </c>
      <c r="AS625" s="51">
        <v>0</v>
      </c>
      <c r="AT625" s="51">
        <v>0</v>
      </c>
      <c r="AU625" s="51">
        <f t="shared" si="1438"/>
        <v>4515</v>
      </c>
      <c r="AV625" s="51">
        <f t="shared" si="1439"/>
        <v>0</v>
      </c>
      <c r="AW625" s="51">
        <f t="shared" si="1440"/>
        <v>4515</v>
      </c>
      <c r="AX625" s="51">
        <f t="shared" si="1441"/>
        <v>4515</v>
      </c>
      <c r="AY625" s="51">
        <f t="shared" si="1442"/>
        <v>4515</v>
      </c>
      <c r="AZ625" s="51"/>
      <c r="BA625" s="52">
        <f t="shared" si="1443"/>
        <v>100</v>
      </c>
      <c r="BB625" s="53"/>
    </row>
    <row r="626">
      <c r="B626" s="47" t="s">
        <v>346</v>
      </c>
      <c r="C626" s="47" t="s">
        <v>193</v>
      </c>
      <c r="D626" s="47" t="s">
        <v>90</v>
      </c>
      <c r="E626" s="48" t="str">
        <f t="shared" si="1435"/>
        <v>0709</v>
      </c>
      <c r="F626" s="47" t="s">
        <v>448</v>
      </c>
      <c r="G626" s="17" t="s">
        <v>72</v>
      </c>
      <c r="H626" s="49" t="s">
        <v>73</v>
      </c>
      <c r="I626" s="19"/>
      <c r="J626" s="19"/>
      <c r="K626" s="19"/>
      <c r="L626" s="19"/>
      <c r="M626" s="19"/>
      <c r="N626" s="19"/>
      <c r="O626" s="19">
        <v>0</v>
      </c>
      <c r="P626" s="19"/>
      <c r="Q626" s="19"/>
      <c r="R626" s="19"/>
      <c r="S626" s="19"/>
      <c r="T626" s="19">
        <f t="shared" si="1362"/>
        <v>0</v>
      </c>
      <c r="U626" s="19">
        <v>0</v>
      </c>
      <c r="V626" s="19">
        <v>0</v>
      </c>
      <c r="W626" s="19">
        <v>0</v>
      </c>
      <c r="X626" s="19">
        <v>0</v>
      </c>
      <c r="Y626" s="19">
        <v>0</v>
      </c>
      <c r="Z626" s="19">
        <v>0</v>
      </c>
      <c r="AA626" s="19">
        <v>0</v>
      </c>
      <c r="AB626" s="19">
        <v>0</v>
      </c>
      <c r="AC626" s="19">
        <v>0</v>
      </c>
      <c r="AD626" s="19">
        <v>0</v>
      </c>
      <c r="AE626" s="19">
        <v>0</v>
      </c>
      <c r="AF626" s="50">
        <v>6.20472</v>
      </c>
      <c r="AG626" s="50"/>
      <c r="AH626" s="50">
        <v>0</v>
      </c>
      <c r="AI626" s="50">
        <v>0</v>
      </c>
      <c r="AJ626" s="50">
        <v>0</v>
      </c>
      <c r="AK626" s="50">
        <v>0</v>
      </c>
      <c r="AL626" s="50">
        <v>6.20472</v>
      </c>
      <c r="AM626" s="50">
        <v>0</v>
      </c>
      <c r="AN626" s="50">
        <v>0</v>
      </c>
      <c r="AO626" s="51">
        <v>6.20472</v>
      </c>
      <c r="AP626" s="51">
        <v>6.20472</v>
      </c>
      <c r="AQ626" s="51">
        <v>0</v>
      </c>
      <c r="AR626" s="51">
        <v>0</v>
      </c>
      <c r="AS626" s="51">
        <v>0</v>
      </c>
      <c r="AT626" s="51">
        <v>0</v>
      </c>
      <c r="AU626" s="51">
        <f t="shared" si="1438"/>
        <v>6.20472</v>
      </c>
      <c r="AV626" s="51">
        <f t="shared" si="1439"/>
        <v>-6.20472</v>
      </c>
      <c r="AW626" s="51"/>
      <c r="AX626" s="51"/>
      <c r="AY626" s="51"/>
      <c r="AZ626" s="51"/>
      <c r="BA626" s="52">
        <f t="shared" si="1443"/>
        <v>100</v>
      </c>
      <c r="BB626" s="53"/>
    </row>
    <row r="627" ht="47.25">
      <c r="B627" s="47" t="s">
        <v>346</v>
      </c>
      <c r="C627" s="47" t="s">
        <v>193</v>
      </c>
      <c r="D627" s="47" t="s">
        <v>90</v>
      </c>
      <c r="E627" s="48" t="str">
        <f t="shared" si="1435"/>
        <v>0709</v>
      </c>
      <c r="F627" s="47" t="s">
        <v>449</v>
      </c>
      <c r="G627" s="18"/>
      <c r="H627" s="49" t="s">
        <v>75</v>
      </c>
      <c r="I627" s="19">
        <f>I628+I629</f>
        <v>74633.199999999997</v>
      </c>
      <c r="J627" s="19">
        <f>J628+J629</f>
        <v>76068.800000000003</v>
      </c>
      <c r="K627" s="19">
        <f>K628+K629</f>
        <v>76068.800000000003</v>
      </c>
      <c r="L627" s="19">
        <f>L628+L629</f>
        <v>0</v>
      </c>
      <c r="M627" s="19">
        <f>M628+M629</f>
        <v>0</v>
      </c>
      <c r="N627" s="19">
        <f>N628+N629</f>
        <v>0</v>
      </c>
      <c r="O627" s="19">
        <f>O628+O629</f>
        <v>0</v>
      </c>
      <c r="P627" s="19">
        <f>P628+P629</f>
        <v>0</v>
      </c>
      <c r="Q627" s="19">
        <f>Q628+Q629</f>
        <v>0</v>
      </c>
      <c r="R627" s="19">
        <f>R628+R629</f>
        <v>0</v>
      </c>
      <c r="S627" s="19">
        <f>S628+S629</f>
        <v>1261.25</v>
      </c>
      <c r="T627" s="19">
        <f t="shared" si="1362"/>
        <v>75894.449999999997</v>
      </c>
      <c r="U627" s="19">
        <f t="shared" si="1436"/>
        <v>76068.800000000003</v>
      </c>
      <c r="V627" s="19">
        <f t="shared" si="1437"/>
        <v>76068.800000000003</v>
      </c>
      <c r="W627" s="19">
        <f>W628+W629</f>
        <v>1261.25</v>
      </c>
      <c r="X627" s="19">
        <f>X628+X629</f>
        <v>0</v>
      </c>
      <c r="Y627" s="19">
        <f>Y628+Y629</f>
        <v>0</v>
      </c>
      <c r="Z627" s="19">
        <f>Z628+Z629</f>
        <v>0</v>
      </c>
      <c r="AA627" s="19">
        <f>AA628+AA629</f>
        <v>888.79999999999995</v>
      </c>
      <c r="AB627" s="19">
        <f>AB628+AB629</f>
        <v>0</v>
      </c>
      <c r="AC627" s="19">
        <f>AC628+AC629</f>
        <v>888.79999999999995</v>
      </c>
      <c r="AD627" s="19">
        <f>AD628+AD629</f>
        <v>0</v>
      </c>
      <c r="AE627" s="19">
        <f>AE628+AE629</f>
        <v>0</v>
      </c>
      <c r="AF627" s="50">
        <f>AF628+AF629</f>
        <v>75894.449999999997</v>
      </c>
      <c r="AG627" s="50">
        <f>AG628+AG629</f>
        <v>0</v>
      </c>
      <c r="AH627" s="50">
        <f>AH628+AH629</f>
        <v>0</v>
      </c>
      <c r="AI627" s="50">
        <f>AI628+AI629</f>
        <v>0</v>
      </c>
      <c r="AJ627" s="50">
        <f>AJ628+AJ629</f>
        <v>0</v>
      </c>
      <c r="AK627" s="50">
        <f>AK628+AK629</f>
        <v>0</v>
      </c>
      <c r="AL627" s="50">
        <f>AL628+AL629</f>
        <v>74744.333759999994</v>
      </c>
      <c r="AM627" s="50">
        <f>AM628+AM629</f>
        <v>0</v>
      </c>
      <c r="AN627" s="50">
        <f>AN628+AN629</f>
        <v>0</v>
      </c>
      <c r="AO627" s="15">
        <f>AO628+AO629</f>
        <v>63999.309739999997</v>
      </c>
      <c r="AP627" s="51">
        <f>AP628+AP629</f>
        <v>75894.449999999997</v>
      </c>
      <c r="AQ627" s="51">
        <f>AQ628+AQ629</f>
        <v>0</v>
      </c>
      <c r="AR627" s="51">
        <f>AR628+AR629</f>
        <v>0</v>
      </c>
      <c r="AS627" s="51">
        <f>AS628+AS629</f>
        <v>0</v>
      </c>
      <c r="AT627" s="51">
        <f>AT628+AT629</f>
        <v>0</v>
      </c>
      <c r="AU627" s="51">
        <f t="shared" si="1438"/>
        <v>75894.449999999997</v>
      </c>
      <c r="AV627" s="51">
        <f t="shared" si="1439"/>
        <v>0</v>
      </c>
      <c r="AW627" s="51">
        <f t="shared" si="1440"/>
        <v>77155.699999999997</v>
      </c>
      <c r="AX627" s="51">
        <f t="shared" si="1441"/>
        <v>76957.600000000006</v>
      </c>
      <c r="AY627" s="51">
        <f t="shared" si="1442"/>
        <v>76957.600000000006</v>
      </c>
      <c r="AZ627" s="51">
        <f>AZ628+AZ629</f>
        <v>0</v>
      </c>
      <c r="BA627" s="52">
        <f t="shared" si="1443"/>
        <v>98.48458452495538</v>
      </c>
      <c r="BB627" s="25"/>
    </row>
    <row r="628" ht="78.75">
      <c r="B628" s="47" t="s">
        <v>346</v>
      </c>
      <c r="C628" s="47" t="s">
        <v>193</v>
      </c>
      <c r="D628" s="47" t="s">
        <v>90</v>
      </c>
      <c r="E628" s="48" t="str">
        <f t="shared" si="1435"/>
        <v>0709</v>
      </c>
      <c r="F628" s="47" t="s">
        <v>449</v>
      </c>
      <c r="G628" s="17" t="s">
        <v>70</v>
      </c>
      <c r="H628" s="49" t="s">
        <v>71</v>
      </c>
      <c r="I628" s="19">
        <v>46688.5</v>
      </c>
      <c r="J628" s="19">
        <v>48124.099999999999</v>
      </c>
      <c r="K628" s="19">
        <v>48124.099999999999</v>
      </c>
      <c r="L628" s="19"/>
      <c r="M628" s="19"/>
      <c r="N628" s="19"/>
      <c r="O628" s="19">
        <v>0</v>
      </c>
      <c r="P628" s="19">
        <v>0</v>
      </c>
      <c r="Q628" s="19">
        <v>0</v>
      </c>
      <c r="R628" s="19">
        <v>0</v>
      </c>
      <c r="S628" s="19">
        <v>1261.25</v>
      </c>
      <c r="T628" s="19">
        <f t="shared" si="1362"/>
        <v>47949.75</v>
      </c>
      <c r="U628" s="19">
        <f t="shared" si="1436"/>
        <v>48124.099999999999</v>
      </c>
      <c r="V628" s="19">
        <f t="shared" si="1437"/>
        <v>48124.099999999999</v>
      </c>
      <c r="W628" s="19">
        <v>1261.25</v>
      </c>
      <c r="X628" s="19"/>
      <c r="Y628" s="19"/>
      <c r="Z628" s="19"/>
      <c r="AA628" s="19">
        <v>888.79999999999995</v>
      </c>
      <c r="AB628" s="19"/>
      <c r="AC628" s="19">
        <v>888.79999999999995</v>
      </c>
      <c r="AD628" s="19"/>
      <c r="AE628" s="19"/>
      <c r="AF628" s="50">
        <v>48462.980199999998</v>
      </c>
      <c r="AG628" s="50"/>
      <c r="AH628" s="50">
        <v>0</v>
      </c>
      <c r="AI628" s="50">
        <v>0</v>
      </c>
      <c r="AJ628" s="50">
        <v>0</v>
      </c>
      <c r="AK628" s="50">
        <v>0</v>
      </c>
      <c r="AL628" s="50">
        <v>47462.979249999997</v>
      </c>
      <c r="AM628" s="50">
        <v>0</v>
      </c>
      <c r="AN628" s="50">
        <v>0</v>
      </c>
      <c r="AO628" s="51">
        <v>43933.303419999997</v>
      </c>
      <c r="AP628" s="51">
        <v>48462.980199999998</v>
      </c>
      <c r="AQ628" s="51">
        <v>0</v>
      </c>
      <c r="AR628" s="51">
        <v>0</v>
      </c>
      <c r="AS628" s="51">
        <v>0</v>
      </c>
      <c r="AT628" s="51">
        <v>0</v>
      </c>
      <c r="AU628" s="51">
        <f t="shared" si="1438"/>
        <v>48462.980199999998</v>
      </c>
      <c r="AV628" s="51">
        <f t="shared" si="1439"/>
        <v>-513.23019999999815</v>
      </c>
      <c r="AW628" s="51">
        <f t="shared" si="1440"/>
        <v>49211</v>
      </c>
      <c r="AX628" s="51">
        <f t="shared" si="1441"/>
        <v>49012.900000000001</v>
      </c>
      <c r="AY628" s="51">
        <f t="shared" si="1442"/>
        <v>49012.900000000001</v>
      </c>
      <c r="AZ628" s="51"/>
      <c r="BA628" s="52">
        <f t="shared" si="1443"/>
        <v>97.936567363638943</v>
      </c>
      <c r="BB628" s="53"/>
    </row>
    <row r="629" ht="31.5">
      <c r="B629" s="47" t="s">
        <v>346</v>
      </c>
      <c r="C629" s="47" t="s">
        <v>193</v>
      </c>
      <c r="D629" s="47" t="s">
        <v>90</v>
      </c>
      <c r="E629" s="48" t="str">
        <f t="shared" si="1435"/>
        <v>0709</v>
      </c>
      <c r="F629" s="47" t="s">
        <v>449</v>
      </c>
      <c r="G629" s="17" t="s">
        <v>58</v>
      </c>
      <c r="H629" s="49" t="s">
        <v>59</v>
      </c>
      <c r="I629" s="19">
        <v>27944.700000000001</v>
      </c>
      <c r="J629" s="19">
        <v>27944.700000000001</v>
      </c>
      <c r="K629" s="19">
        <v>27944.700000000001</v>
      </c>
      <c r="L629" s="19"/>
      <c r="M629" s="19"/>
      <c r="N629" s="19"/>
      <c r="O629" s="19">
        <v>0</v>
      </c>
      <c r="P629" s="19">
        <v>0</v>
      </c>
      <c r="Q629" s="19">
        <v>0</v>
      </c>
      <c r="R629" s="19">
        <v>0</v>
      </c>
      <c r="S629" s="19"/>
      <c r="T629" s="19">
        <f t="shared" si="1362"/>
        <v>27944.700000000001</v>
      </c>
      <c r="U629" s="19">
        <f t="shared" si="1436"/>
        <v>27944.700000000001</v>
      </c>
      <c r="V629" s="19">
        <f t="shared" si="1437"/>
        <v>27944.700000000001</v>
      </c>
      <c r="W629" s="19"/>
      <c r="X629" s="19"/>
      <c r="Y629" s="19"/>
      <c r="Z629" s="19"/>
      <c r="AA629" s="19"/>
      <c r="AB629" s="19"/>
      <c r="AC629" s="19"/>
      <c r="AD629" s="19"/>
      <c r="AE629" s="19"/>
      <c r="AF629" s="50">
        <v>27431.469799999999</v>
      </c>
      <c r="AG629" s="50"/>
      <c r="AH629" s="50">
        <v>0</v>
      </c>
      <c r="AI629" s="50">
        <v>0</v>
      </c>
      <c r="AJ629" s="50">
        <v>0</v>
      </c>
      <c r="AK629" s="50">
        <v>0</v>
      </c>
      <c r="AL629" s="50">
        <v>27281.354510000001</v>
      </c>
      <c r="AM629" s="50">
        <v>0</v>
      </c>
      <c r="AN629" s="50">
        <v>0</v>
      </c>
      <c r="AO629" s="15">
        <v>20066.00632</v>
      </c>
      <c r="AP629" s="51">
        <v>27431.469799999999</v>
      </c>
      <c r="AQ629" s="51">
        <v>0</v>
      </c>
      <c r="AR629" s="51">
        <v>0</v>
      </c>
      <c r="AS629" s="51">
        <v>0</v>
      </c>
      <c r="AT629" s="51">
        <v>0</v>
      </c>
      <c r="AU629" s="51">
        <f t="shared" si="1438"/>
        <v>27431.469799999999</v>
      </c>
      <c r="AV629" s="51">
        <f t="shared" si="1439"/>
        <v>513.23020000000179</v>
      </c>
      <c r="AW629" s="51">
        <f t="shared" si="1440"/>
        <v>27944.700000000001</v>
      </c>
      <c r="AX629" s="51">
        <f t="shared" si="1441"/>
        <v>27944.700000000001</v>
      </c>
      <c r="AY629" s="51">
        <f t="shared" si="1442"/>
        <v>27944.700000000001</v>
      </c>
      <c r="AZ629" s="51"/>
      <c r="BA629" s="52">
        <f t="shared" si="1443"/>
        <v>99.452762498347795</v>
      </c>
      <c r="BB629" s="53"/>
    </row>
    <row r="630" ht="31.5">
      <c r="B630" s="47" t="s">
        <v>346</v>
      </c>
      <c r="C630" s="47" t="s">
        <v>193</v>
      </c>
      <c r="D630" s="47" t="s">
        <v>90</v>
      </c>
      <c r="E630" s="48" t="str">
        <f t="shared" si="1435"/>
        <v>0709</v>
      </c>
      <c r="F630" s="47" t="s">
        <v>450</v>
      </c>
      <c r="G630" s="18"/>
      <c r="H630" s="49" t="s">
        <v>361</v>
      </c>
      <c r="I630" s="19">
        <f>I631+I632</f>
        <v>446050.20000000001</v>
      </c>
      <c r="J630" s="19">
        <f>J631+J632</f>
        <v>445030.40000000002</v>
      </c>
      <c r="K630" s="19">
        <f>K631+K632</f>
        <v>442514.90000000002</v>
      </c>
      <c r="L630" s="19">
        <f>L631+L632</f>
        <v>0</v>
      </c>
      <c r="M630" s="19">
        <f>M631+M632</f>
        <v>0</v>
      </c>
      <c r="N630" s="19">
        <f>N631+N632</f>
        <v>0</v>
      </c>
      <c r="O630" s="19">
        <f>O631+O632+O633</f>
        <v>0</v>
      </c>
      <c r="P630" s="19">
        <f>P631+P632+P633</f>
        <v>0</v>
      </c>
      <c r="Q630" s="19">
        <f>Q631+Q632+Q633</f>
        <v>0</v>
      </c>
      <c r="R630" s="19">
        <f>R631+R632+R633</f>
        <v>0</v>
      </c>
      <c r="S630" s="19">
        <f>S631+S632</f>
        <v>0</v>
      </c>
      <c r="T630" s="19">
        <f t="shared" si="1362"/>
        <v>446050.20000000001</v>
      </c>
      <c r="U630" s="19">
        <f t="shared" si="1436"/>
        <v>445030.40000000002</v>
      </c>
      <c r="V630" s="19">
        <f t="shared" si="1437"/>
        <v>442514.90000000002</v>
      </c>
      <c r="W630" s="19">
        <f>W631+W632</f>
        <v>0</v>
      </c>
      <c r="X630" s="19">
        <f>X631+X632</f>
        <v>0</v>
      </c>
      <c r="Y630" s="19">
        <f>Y631+Y632</f>
        <v>0</v>
      </c>
      <c r="Z630" s="19">
        <f>Z631+Z632</f>
        <v>0</v>
      </c>
      <c r="AA630" s="19">
        <f>AA631+AA632</f>
        <v>0</v>
      </c>
      <c r="AB630" s="19">
        <f>AB631+AB632</f>
        <v>0</v>
      </c>
      <c r="AC630" s="19">
        <f>AC631+AC632</f>
        <v>0</v>
      </c>
      <c r="AD630" s="19">
        <f>AD631+AD632</f>
        <v>0</v>
      </c>
      <c r="AE630" s="19">
        <f>AE631+AE632</f>
        <v>0</v>
      </c>
      <c r="AF630" s="50">
        <f>AF631+AF632+AF633</f>
        <v>466572.20059000002</v>
      </c>
      <c r="AG630" s="50">
        <f>AG631+AG632+AG633</f>
        <v>0</v>
      </c>
      <c r="AH630" s="50">
        <f>AH631+AH632+AH633</f>
        <v>466572.20059000002</v>
      </c>
      <c r="AI630" s="50">
        <f>AI631+AI632+AI633</f>
        <v>0</v>
      </c>
      <c r="AJ630" s="50">
        <f>AJ631+AJ632+AJ633</f>
        <v>0</v>
      </c>
      <c r="AK630" s="50">
        <f>AK631+AK632+AK633</f>
        <v>0</v>
      </c>
      <c r="AL630" s="50">
        <f>AL631+AL632+AL633</f>
        <v>465883.88463000004</v>
      </c>
      <c r="AM630" s="50">
        <f>AM631+AM632+AM633</f>
        <v>465883.88463000004</v>
      </c>
      <c r="AN630" s="50">
        <f>AN631+AN632+AN633</f>
        <v>0</v>
      </c>
      <c r="AO630" s="51">
        <f>AO631+AO632+AO633</f>
        <v>323119.72745000001</v>
      </c>
      <c r="AP630" s="51">
        <f>AP631+AP632+AP633</f>
        <v>464056.62788000004</v>
      </c>
      <c r="AQ630" s="51">
        <f>AQ631+AQ632+AQ633</f>
        <v>0</v>
      </c>
      <c r="AR630" s="51">
        <f>AR631+AR632+AR633</f>
        <v>0</v>
      </c>
      <c r="AS630" s="51">
        <f>AS631+AS632+AS633</f>
        <v>0</v>
      </c>
      <c r="AT630" s="51">
        <f>AT631+AT632+AT633</f>
        <v>0</v>
      </c>
      <c r="AU630" s="51">
        <f t="shared" si="1438"/>
        <v>464056.62788000004</v>
      </c>
      <c r="AV630" s="51">
        <f t="shared" si="1439"/>
        <v>-18006.427880000032</v>
      </c>
      <c r="AW630" s="51">
        <f t="shared" si="1440"/>
        <v>446050.20000000001</v>
      </c>
      <c r="AX630" s="51">
        <f t="shared" si="1441"/>
        <v>445030.40000000002</v>
      </c>
      <c r="AY630" s="51">
        <f t="shared" si="1442"/>
        <v>442514.90000000002</v>
      </c>
      <c r="AZ630" s="51">
        <f>AZ631+AZ632</f>
        <v>0</v>
      </c>
      <c r="BA630" s="52">
        <f t="shared" si="1443"/>
        <v>99.85247385953781</v>
      </c>
      <c r="BB630" s="25"/>
    </row>
    <row r="631" ht="78.75">
      <c r="B631" s="47" t="s">
        <v>346</v>
      </c>
      <c r="C631" s="47" t="s">
        <v>193</v>
      </c>
      <c r="D631" s="47" t="s">
        <v>90</v>
      </c>
      <c r="E631" s="48" t="str">
        <f t="shared" si="1435"/>
        <v>0709</v>
      </c>
      <c r="F631" s="47" t="s">
        <v>450</v>
      </c>
      <c r="G631" s="17" t="s">
        <v>70</v>
      </c>
      <c r="H631" s="49" t="s">
        <v>71</v>
      </c>
      <c r="I631" s="19">
        <v>441160.70000000001</v>
      </c>
      <c r="J631" s="19">
        <v>440144</v>
      </c>
      <c r="K631" s="19">
        <v>437630</v>
      </c>
      <c r="L631" s="19"/>
      <c r="M631" s="19"/>
      <c r="N631" s="19"/>
      <c r="O631" s="19">
        <v>0</v>
      </c>
      <c r="P631" s="19">
        <v>0</v>
      </c>
      <c r="Q631" s="19">
        <v>0</v>
      </c>
      <c r="R631" s="19">
        <v>0</v>
      </c>
      <c r="S631" s="19"/>
      <c r="T631" s="19">
        <f t="shared" si="1362"/>
        <v>441160.70000000001</v>
      </c>
      <c r="U631" s="19">
        <f t="shared" si="1436"/>
        <v>440144</v>
      </c>
      <c r="V631" s="19">
        <f t="shared" si="1437"/>
        <v>437630</v>
      </c>
      <c r="W631" s="19"/>
      <c r="X631" s="19"/>
      <c r="Y631" s="19"/>
      <c r="Z631" s="19"/>
      <c r="AA631" s="19"/>
      <c r="AB631" s="19"/>
      <c r="AC631" s="19"/>
      <c r="AD631" s="19"/>
      <c r="AE631" s="19"/>
      <c r="AF631" s="50">
        <v>464962.5515</v>
      </c>
      <c r="AG631" s="50"/>
      <c r="AH631" s="50">
        <f t="shared" ref="AH631:AH633" si="1447">AF631</f>
        <v>464962.5515</v>
      </c>
      <c r="AI631" s="50">
        <f t="shared" ref="AI631:AI633" si="1448">AG631</f>
        <v>0</v>
      </c>
      <c r="AJ631" s="50">
        <v>0</v>
      </c>
      <c r="AK631" s="50">
        <v>0</v>
      </c>
      <c r="AL631" s="50">
        <v>464274.23554000002</v>
      </c>
      <c r="AM631" s="50">
        <f t="shared" ref="AM631:AM633" si="1449">AL631</f>
        <v>464274.23554000002</v>
      </c>
      <c r="AN631" s="50">
        <v>0</v>
      </c>
      <c r="AO631" s="15">
        <v>321658.96376000001</v>
      </c>
      <c r="AP631" s="51">
        <v>462446.97879000002</v>
      </c>
      <c r="AQ631" s="51">
        <v>0</v>
      </c>
      <c r="AR631" s="51">
        <v>0</v>
      </c>
      <c r="AS631" s="51">
        <v>0</v>
      </c>
      <c r="AT631" s="51">
        <v>0</v>
      </c>
      <c r="AU631" s="51">
        <f t="shared" si="1438"/>
        <v>462446.97879000002</v>
      </c>
      <c r="AV631" s="51">
        <f t="shared" si="1439"/>
        <v>-21286.278790000011</v>
      </c>
      <c r="AW631" s="51">
        <f t="shared" si="1440"/>
        <v>441160.70000000001</v>
      </c>
      <c r="AX631" s="51">
        <f t="shared" si="1441"/>
        <v>440144</v>
      </c>
      <c r="AY631" s="51">
        <f t="shared" si="1442"/>
        <v>437630</v>
      </c>
      <c r="AZ631" s="51"/>
      <c r="BA631" s="52">
        <f t="shared" si="1443"/>
        <v>99.851963140304647</v>
      </c>
      <c r="BB631" s="53"/>
    </row>
    <row r="632" ht="31.5">
      <c r="B632" s="47" t="s">
        <v>346</v>
      </c>
      <c r="C632" s="47" t="s">
        <v>193</v>
      </c>
      <c r="D632" s="47" t="s">
        <v>90</v>
      </c>
      <c r="E632" s="48" t="str">
        <f t="shared" si="1435"/>
        <v>0709</v>
      </c>
      <c r="F632" s="47" t="s">
        <v>450</v>
      </c>
      <c r="G632" s="17" t="s">
        <v>58</v>
      </c>
      <c r="H632" s="49" t="s">
        <v>59</v>
      </c>
      <c r="I632" s="19">
        <v>4889.5</v>
      </c>
      <c r="J632" s="19">
        <v>4886.3999999999996</v>
      </c>
      <c r="K632" s="19">
        <v>4884.8999999999996</v>
      </c>
      <c r="L632" s="19"/>
      <c r="M632" s="19"/>
      <c r="N632" s="19"/>
      <c r="O632" s="19">
        <v>0</v>
      </c>
      <c r="P632" s="19">
        <v>0</v>
      </c>
      <c r="Q632" s="19">
        <v>0</v>
      </c>
      <c r="R632" s="19">
        <v>0</v>
      </c>
      <c r="S632" s="19"/>
      <c r="T632" s="19">
        <f t="shared" si="1362"/>
        <v>4889.5</v>
      </c>
      <c r="U632" s="19">
        <f t="shared" si="1436"/>
        <v>4886.3999999999996</v>
      </c>
      <c r="V632" s="19">
        <f t="shared" si="1437"/>
        <v>4884.8999999999996</v>
      </c>
      <c r="W632" s="19"/>
      <c r="X632" s="19"/>
      <c r="Y632" s="19"/>
      <c r="Z632" s="19"/>
      <c r="AA632" s="19"/>
      <c r="AB632" s="19"/>
      <c r="AC632" s="19"/>
      <c r="AD632" s="19"/>
      <c r="AE632" s="19"/>
      <c r="AF632" s="50">
        <v>1579.8859500000001</v>
      </c>
      <c r="AG632" s="50"/>
      <c r="AH632" s="50">
        <f t="shared" si="1447"/>
        <v>1579.8859500000001</v>
      </c>
      <c r="AI632" s="50">
        <f t="shared" si="1448"/>
        <v>0</v>
      </c>
      <c r="AJ632" s="50">
        <v>0</v>
      </c>
      <c r="AK632" s="50">
        <v>0</v>
      </c>
      <c r="AL632" s="50">
        <v>1579.8859500000001</v>
      </c>
      <c r="AM632" s="50">
        <f t="shared" si="1449"/>
        <v>1579.8859500000001</v>
      </c>
      <c r="AN632" s="50">
        <v>0</v>
      </c>
      <c r="AO632" s="51">
        <v>1431.00055</v>
      </c>
      <c r="AP632" s="51">
        <v>1579.8859500000001</v>
      </c>
      <c r="AQ632" s="51">
        <v>0</v>
      </c>
      <c r="AR632" s="51">
        <v>0</v>
      </c>
      <c r="AS632" s="51">
        <v>0</v>
      </c>
      <c r="AT632" s="51">
        <v>0</v>
      </c>
      <c r="AU632" s="51">
        <f t="shared" si="1438"/>
        <v>1579.8859500000001</v>
      </c>
      <c r="AV632" s="51">
        <f t="shared" si="1439"/>
        <v>3309.6140500000001</v>
      </c>
      <c r="AW632" s="51">
        <f t="shared" si="1440"/>
        <v>4889.5</v>
      </c>
      <c r="AX632" s="51">
        <f t="shared" si="1441"/>
        <v>4886.3999999999996</v>
      </c>
      <c r="AY632" s="51">
        <f t="shared" si="1442"/>
        <v>4884.8999999999996</v>
      </c>
      <c r="AZ632" s="51"/>
      <c r="BA632" s="52">
        <f t="shared" si="1443"/>
        <v>100</v>
      </c>
      <c r="BB632" s="53"/>
    </row>
    <row r="633">
      <c r="B633" s="47" t="s">
        <v>346</v>
      </c>
      <c r="C633" s="47" t="s">
        <v>193</v>
      </c>
      <c r="D633" s="47" t="s">
        <v>90</v>
      </c>
      <c r="E633" s="48" t="str">
        <f t="shared" si="1435"/>
        <v>0709</v>
      </c>
      <c r="F633" s="47" t="s">
        <v>450</v>
      </c>
      <c r="G633" s="17" t="s">
        <v>72</v>
      </c>
      <c r="H633" s="49" t="s">
        <v>73</v>
      </c>
      <c r="I633" s="19"/>
      <c r="J633" s="19"/>
      <c r="K633" s="19"/>
      <c r="L633" s="19"/>
      <c r="M633" s="19"/>
      <c r="N633" s="19"/>
      <c r="O633" s="19">
        <v>0</v>
      </c>
      <c r="P633" s="19">
        <v>0</v>
      </c>
      <c r="Q633" s="19">
        <v>0</v>
      </c>
      <c r="R633" s="19">
        <v>0</v>
      </c>
      <c r="S633" s="19"/>
      <c r="T633" s="19">
        <f t="shared" si="1362"/>
        <v>0</v>
      </c>
      <c r="U633" s="19">
        <v>0</v>
      </c>
      <c r="V633" s="19">
        <v>0</v>
      </c>
      <c r="W633" s="19">
        <v>0</v>
      </c>
      <c r="X633" s="19">
        <v>0</v>
      </c>
      <c r="Y633" s="19">
        <v>0</v>
      </c>
      <c r="Z633" s="19">
        <v>0</v>
      </c>
      <c r="AA633" s="19">
        <v>0</v>
      </c>
      <c r="AB633" s="19">
        <v>0</v>
      </c>
      <c r="AC633" s="19">
        <v>0</v>
      </c>
      <c r="AD633" s="19">
        <v>0</v>
      </c>
      <c r="AE633" s="19">
        <v>0</v>
      </c>
      <c r="AF633" s="50">
        <v>29.76314</v>
      </c>
      <c r="AG633" s="50"/>
      <c r="AH633" s="50">
        <f t="shared" si="1447"/>
        <v>29.76314</v>
      </c>
      <c r="AI633" s="50">
        <f t="shared" si="1448"/>
        <v>0</v>
      </c>
      <c r="AJ633" s="50">
        <v>0</v>
      </c>
      <c r="AK633" s="50">
        <v>0</v>
      </c>
      <c r="AL633" s="50">
        <v>29.76314</v>
      </c>
      <c r="AM633" s="50">
        <f t="shared" si="1449"/>
        <v>29.76314</v>
      </c>
      <c r="AN633" s="50">
        <v>0</v>
      </c>
      <c r="AO633" s="15">
        <v>29.76314</v>
      </c>
      <c r="AP633" s="51">
        <v>29.76314</v>
      </c>
      <c r="AQ633" s="51">
        <v>0</v>
      </c>
      <c r="AR633" s="51">
        <v>0</v>
      </c>
      <c r="AS633" s="51">
        <v>0</v>
      </c>
      <c r="AT633" s="51">
        <v>0</v>
      </c>
      <c r="AU633" s="51">
        <f t="shared" si="1438"/>
        <v>29.76314</v>
      </c>
      <c r="AV633" s="51">
        <f t="shared" si="1439"/>
        <v>-29.76314</v>
      </c>
      <c r="AW633" s="51"/>
      <c r="AX633" s="51"/>
      <c r="AY633" s="51"/>
      <c r="AZ633" s="51"/>
      <c r="BA633" s="52">
        <f t="shared" si="1443"/>
        <v>100</v>
      </c>
      <c r="BB633" s="53"/>
    </row>
    <row r="634" ht="31.5">
      <c r="B634" s="47" t="s">
        <v>346</v>
      </c>
      <c r="C634" s="47" t="s">
        <v>193</v>
      </c>
      <c r="D634" s="47" t="s">
        <v>90</v>
      </c>
      <c r="E634" s="48" t="str">
        <f t="shared" si="1435"/>
        <v>0709</v>
      </c>
      <c r="F634" s="47" t="s">
        <v>76</v>
      </c>
      <c r="G634" s="18"/>
      <c r="H634" s="49" t="s">
        <v>77</v>
      </c>
      <c r="I634" s="19"/>
      <c r="J634" s="19"/>
      <c r="K634" s="19"/>
      <c r="L634" s="19"/>
      <c r="M634" s="19"/>
      <c r="N634" s="19"/>
      <c r="O634" s="19">
        <f>O635</f>
        <v>0</v>
      </c>
      <c r="P634" s="19">
        <f>P635</f>
        <v>0</v>
      </c>
      <c r="Q634" s="19">
        <f>Q635</f>
        <v>0</v>
      </c>
      <c r="R634" s="19">
        <f>R635</f>
        <v>0</v>
      </c>
      <c r="S634" s="19"/>
      <c r="T634" s="19">
        <f t="shared" si="1362"/>
        <v>0</v>
      </c>
      <c r="U634" s="19"/>
      <c r="V634" s="19"/>
      <c r="W634" s="19"/>
      <c r="X634" s="19"/>
      <c r="Y634" s="19"/>
      <c r="Z634" s="19"/>
      <c r="AA634" s="19"/>
      <c r="AB634" s="19"/>
      <c r="AC634" s="19"/>
      <c r="AD634" s="19"/>
      <c r="AE634" s="19"/>
      <c r="AF634" s="50">
        <f>AF635+AF639</f>
        <v>30880.615409999999</v>
      </c>
      <c r="AG634" s="50">
        <f>AG635+AG639</f>
        <v>0</v>
      </c>
      <c r="AH634" s="50">
        <f>AH635+AH639</f>
        <v>2050</v>
      </c>
      <c r="AI634" s="50">
        <f>AI635+AI639</f>
        <v>0</v>
      </c>
      <c r="AJ634" s="50">
        <f>AJ635+AJ639</f>
        <v>0</v>
      </c>
      <c r="AK634" s="50">
        <f>AK635+AK639</f>
        <v>0</v>
      </c>
      <c r="AL634" s="50">
        <f>AL635+AL639</f>
        <v>30880.384959999999</v>
      </c>
      <c r="AM634" s="50">
        <f>AM635+AM639</f>
        <v>2050</v>
      </c>
      <c r="AN634" s="50">
        <f>AN635+AN639</f>
        <v>0</v>
      </c>
      <c r="AO634" s="51">
        <f>AO635</f>
        <v>22277.957989999999</v>
      </c>
      <c r="AP634" s="51">
        <f>AP635</f>
        <v>26777.188440000002</v>
      </c>
      <c r="AQ634" s="51">
        <f>AQ635</f>
        <v>0</v>
      </c>
      <c r="AR634" s="51">
        <f>AR635</f>
        <v>0</v>
      </c>
      <c r="AS634" s="51">
        <f>AS635</f>
        <v>0</v>
      </c>
      <c r="AT634" s="51">
        <f>AT635</f>
        <v>0</v>
      </c>
      <c r="AU634" s="51">
        <f t="shared" si="1438"/>
        <v>26777.188440000002</v>
      </c>
      <c r="AV634" s="51">
        <f t="shared" si="1439"/>
        <v>-26777.188440000002</v>
      </c>
      <c r="AW634" s="51"/>
      <c r="AX634" s="51"/>
      <c r="AY634" s="51"/>
      <c r="AZ634" s="51"/>
      <c r="BA634" s="52">
        <f t="shared" si="1443"/>
        <v>99.999253738965564</v>
      </c>
      <c r="BB634" s="53"/>
    </row>
    <row r="635" ht="47.25">
      <c r="B635" s="47" t="s">
        <v>346</v>
      </c>
      <c r="C635" s="47" t="s">
        <v>193</v>
      </c>
      <c r="D635" s="47" t="s">
        <v>90</v>
      </c>
      <c r="E635" s="48" t="str">
        <f t="shared" si="1435"/>
        <v>0709</v>
      </c>
      <c r="F635" s="47" t="s">
        <v>296</v>
      </c>
      <c r="G635" s="18"/>
      <c r="H635" s="49" t="s">
        <v>297</v>
      </c>
      <c r="I635" s="19"/>
      <c r="J635" s="19"/>
      <c r="K635" s="19"/>
      <c r="L635" s="19"/>
      <c r="M635" s="19"/>
      <c r="N635" s="19"/>
      <c r="O635" s="19">
        <f>O636+O637</f>
        <v>0</v>
      </c>
      <c r="P635" s="19">
        <f>P636+P637</f>
        <v>0</v>
      </c>
      <c r="Q635" s="19">
        <f>Q636+Q637</f>
        <v>0</v>
      </c>
      <c r="R635" s="19">
        <f>R636+R637</f>
        <v>0</v>
      </c>
      <c r="S635" s="19"/>
      <c r="T635" s="19">
        <f t="shared" si="1362"/>
        <v>0</v>
      </c>
      <c r="U635" s="19"/>
      <c r="V635" s="19"/>
      <c r="W635" s="19"/>
      <c r="X635" s="19"/>
      <c r="Y635" s="19"/>
      <c r="Z635" s="19"/>
      <c r="AA635" s="19"/>
      <c r="AB635" s="19"/>
      <c r="AC635" s="19"/>
      <c r="AD635" s="19"/>
      <c r="AE635" s="19"/>
      <c r="AF635" s="50">
        <f>AF636+AF637</f>
        <v>28830.615409999999</v>
      </c>
      <c r="AG635" s="50">
        <f>AG636+AG637</f>
        <v>0</v>
      </c>
      <c r="AH635" s="50">
        <f>AH636+AH637</f>
        <v>0</v>
      </c>
      <c r="AI635" s="50">
        <f>AI636+AI637</f>
        <v>0</v>
      </c>
      <c r="AJ635" s="50">
        <f>AJ636+AJ637</f>
        <v>0</v>
      </c>
      <c r="AK635" s="50">
        <f>AK636+AK637</f>
        <v>0</v>
      </c>
      <c r="AL635" s="50">
        <f>AL636+AL637</f>
        <v>28830.384959999999</v>
      </c>
      <c r="AM635" s="50">
        <f>AM636+AM637</f>
        <v>0</v>
      </c>
      <c r="AN635" s="50">
        <f>AN636+AN637</f>
        <v>0</v>
      </c>
      <c r="AO635" s="15">
        <f>AO636+AO637</f>
        <v>22277.957989999999</v>
      </c>
      <c r="AP635" s="51">
        <f>AP636+AP637</f>
        <v>26777.188440000002</v>
      </c>
      <c r="AQ635" s="51">
        <f>AQ636+AQ637</f>
        <v>0</v>
      </c>
      <c r="AR635" s="51">
        <f>AR636+AR637</f>
        <v>0</v>
      </c>
      <c r="AS635" s="51">
        <f>AS636+AS637</f>
        <v>0</v>
      </c>
      <c r="AT635" s="51">
        <f>AT636+AT637</f>
        <v>0</v>
      </c>
      <c r="AU635" s="51">
        <f t="shared" si="1438"/>
        <v>26777.188440000002</v>
      </c>
      <c r="AV635" s="51">
        <f t="shared" si="1439"/>
        <v>-26777.188440000002</v>
      </c>
      <c r="AW635" s="51"/>
      <c r="AX635" s="51"/>
      <c r="AY635" s="51"/>
      <c r="AZ635" s="51"/>
      <c r="BA635" s="52">
        <f t="shared" si="1443"/>
        <v>99.999200676098226</v>
      </c>
      <c r="BB635" s="53"/>
    </row>
    <row r="636" ht="31.5" hidden="1">
      <c r="B636" s="47" t="s">
        <v>346</v>
      </c>
      <c r="C636" s="47" t="s">
        <v>193</v>
      </c>
      <c r="D636" s="47" t="s">
        <v>90</v>
      </c>
      <c r="E636" s="48" t="str">
        <f t="shared" si="1435"/>
        <v>0709</v>
      </c>
      <c r="F636" s="47" t="s">
        <v>296</v>
      </c>
      <c r="G636" s="17" t="s">
        <v>154</v>
      </c>
      <c r="H636" s="49" t="s">
        <v>155</v>
      </c>
      <c r="I636" s="19"/>
      <c r="J636" s="19"/>
      <c r="K636" s="19"/>
      <c r="L636" s="19"/>
      <c r="M636" s="19"/>
      <c r="N636" s="19"/>
      <c r="O636" s="19">
        <v>0</v>
      </c>
      <c r="P636" s="19">
        <v>0</v>
      </c>
      <c r="Q636" s="19">
        <v>0</v>
      </c>
      <c r="R636" s="19">
        <v>0</v>
      </c>
      <c r="S636" s="19"/>
      <c r="T636" s="19">
        <f t="shared" si="1362"/>
        <v>0</v>
      </c>
      <c r="U636" s="19"/>
      <c r="V636" s="19"/>
      <c r="W636" s="19"/>
      <c r="X636" s="19"/>
      <c r="Y636" s="19"/>
      <c r="Z636" s="19"/>
      <c r="AA636" s="19"/>
      <c r="AB636" s="19"/>
      <c r="AC636" s="19"/>
      <c r="AD636" s="19"/>
      <c r="AE636" s="19"/>
      <c r="AF636" s="50">
        <v>0</v>
      </c>
      <c r="AG636" s="50"/>
      <c r="AH636" s="50">
        <v>0</v>
      </c>
      <c r="AI636" s="50">
        <v>0</v>
      </c>
      <c r="AJ636" s="50">
        <v>0</v>
      </c>
      <c r="AK636" s="50">
        <v>0</v>
      </c>
      <c r="AL636" s="50">
        <v>0</v>
      </c>
      <c r="AM636" s="50">
        <v>0</v>
      </c>
      <c r="AN636" s="50">
        <v>0</v>
      </c>
      <c r="AO636" s="51">
        <v>0</v>
      </c>
      <c r="AP636" s="51">
        <v>0</v>
      </c>
      <c r="AQ636" s="51">
        <v>0</v>
      </c>
      <c r="AR636" s="51">
        <v>0</v>
      </c>
      <c r="AS636" s="51">
        <v>0</v>
      </c>
      <c r="AT636" s="51">
        <v>0</v>
      </c>
      <c r="AU636" s="51">
        <f t="shared" si="1438"/>
        <v>0</v>
      </c>
      <c r="AV636" s="51">
        <f t="shared" si="1439"/>
        <v>0</v>
      </c>
      <c r="AW636" s="51"/>
      <c r="AX636" s="51"/>
      <c r="AY636" s="51"/>
      <c r="AZ636" s="51"/>
      <c r="BA636" s="52"/>
      <c r="BB636" s="25">
        <v>0</v>
      </c>
    </row>
    <row r="637" ht="47.25">
      <c r="B637" s="47" t="s">
        <v>346</v>
      </c>
      <c r="C637" s="47" t="s">
        <v>193</v>
      </c>
      <c r="D637" s="47" t="s">
        <v>90</v>
      </c>
      <c r="E637" s="48" t="str">
        <f t="shared" si="1435"/>
        <v>0709</v>
      </c>
      <c r="F637" s="47" t="s">
        <v>298</v>
      </c>
      <c r="G637" s="17"/>
      <c r="H637" s="64" t="s">
        <v>299</v>
      </c>
      <c r="I637" s="19"/>
      <c r="J637" s="19"/>
      <c r="K637" s="19"/>
      <c r="L637" s="19"/>
      <c r="M637" s="19"/>
      <c r="N637" s="19"/>
      <c r="O637" s="19">
        <f>O638</f>
        <v>0</v>
      </c>
      <c r="P637" s="19">
        <f>P638</f>
        <v>0</v>
      </c>
      <c r="Q637" s="19">
        <f>Q638</f>
        <v>0</v>
      </c>
      <c r="R637" s="19">
        <f>R638</f>
        <v>0</v>
      </c>
      <c r="S637" s="19"/>
      <c r="T637" s="19">
        <f t="shared" ref="T637:T638" si="1450">I637+L637+S637+R637+Q637+P637+O637</f>
        <v>0</v>
      </c>
      <c r="U637" s="19"/>
      <c r="V637" s="19"/>
      <c r="W637" s="19"/>
      <c r="X637" s="19"/>
      <c r="Y637" s="19"/>
      <c r="Z637" s="19"/>
      <c r="AA637" s="19"/>
      <c r="AB637" s="19"/>
      <c r="AC637" s="19"/>
      <c r="AD637" s="19"/>
      <c r="AE637" s="19"/>
      <c r="AF637" s="50">
        <f>AF638</f>
        <v>28830.615409999999</v>
      </c>
      <c r="AG637" s="50">
        <f>AG638</f>
        <v>0</v>
      </c>
      <c r="AH637" s="50">
        <f>AH638</f>
        <v>0</v>
      </c>
      <c r="AI637" s="50">
        <f>AI638</f>
        <v>0</v>
      </c>
      <c r="AJ637" s="50">
        <f>AJ638</f>
        <v>0</v>
      </c>
      <c r="AK637" s="50">
        <f>AK638</f>
        <v>0</v>
      </c>
      <c r="AL637" s="50">
        <f>AL638</f>
        <v>28830.384959999999</v>
      </c>
      <c r="AM637" s="50">
        <f>AM638</f>
        <v>0</v>
      </c>
      <c r="AN637" s="50">
        <f>AN638</f>
        <v>0</v>
      </c>
      <c r="AO637" s="15">
        <f>AO638</f>
        <v>22277.957989999999</v>
      </c>
      <c r="AP637" s="51">
        <f>AP638</f>
        <v>26777.188440000002</v>
      </c>
      <c r="AQ637" s="51">
        <f>AQ638</f>
        <v>0</v>
      </c>
      <c r="AR637" s="51">
        <f>AR638</f>
        <v>0</v>
      </c>
      <c r="AS637" s="51">
        <f>AS638</f>
        <v>0</v>
      </c>
      <c r="AT637" s="51">
        <f>AT638</f>
        <v>0</v>
      </c>
      <c r="AU637" s="51">
        <f t="shared" si="1438"/>
        <v>26777.188440000002</v>
      </c>
      <c r="AV637" s="51">
        <f t="shared" si="1439"/>
        <v>-26777.188440000002</v>
      </c>
      <c r="AW637" s="51"/>
      <c r="AX637" s="51"/>
      <c r="AY637" s="51"/>
      <c r="AZ637" s="51"/>
      <c r="BA637" s="52">
        <f t="shared" si="1443"/>
        <v>99.999200676098226</v>
      </c>
      <c r="BB637" s="53"/>
    </row>
    <row r="638" ht="31.5">
      <c r="B638" s="47" t="s">
        <v>346</v>
      </c>
      <c r="C638" s="47" t="s">
        <v>193</v>
      </c>
      <c r="D638" s="47" t="s">
        <v>90</v>
      </c>
      <c r="E638" s="48" t="str">
        <f t="shared" si="1435"/>
        <v>0709</v>
      </c>
      <c r="F638" s="47" t="s">
        <v>298</v>
      </c>
      <c r="G638" s="17" t="s">
        <v>154</v>
      </c>
      <c r="H638" s="49" t="s">
        <v>155</v>
      </c>
      <c r="I638" s="19"/>
      <c r="J638" s="19"/>
      <c r="K638" s="19"/>
      <c r="L638" s="19"/>
      <c r="M638" s="19"/>
      <c r="N638" s="19"/>
      <c r="O638" s="19">
        <v>0</v>
      </c>
      <c r="P638" s="19">
        <v>0</v>
      </c>
      <c r="Q638" s="19">
        <v>0</v>
      </c>
      <c r="R638" s="19">
        <v>0</v>
      </c>
      <c r="S638" s="19"/>
      <c r="T638" s="19">
        <f t="shared" si="1450"/>
        <v>0</v>
      </c>
      <c r="U638" s="19"/>
      <c r="V638" s="19"/>
      <c r="W638" s="19"/>
      <c r="X638" s="19"/>
      <c r="Y638" s="19"/>
      <c r="Z638" s="19"/>
      <c r="AA638" s="19"/>
      <c r="AB638" s="19"/>
      <c r="AC638" s="19"/>
      <c r="AD638" s="19"/>
      <c r="AE638" s="19"/>
      <c r="AF638" s="50">
        <v>28830.615409999999</v>
      </c>
      <c r="AG638" s="50"/>
      <c r="AH638" s="50">
        <v>0</v>
      </c>
      <c r="AI638" s="50">
        <v>0</v>
      </c>
      <c r="AJ638" s="50">
        <v>0</v>
      </c>
      <c r="AK638" s="50">
        <v>0</v>
      </c>
      <c r="AL638" s="50">
        <v>28830.384959999999</v>
      </c>
      <c r="AM638" s="50">
        <v>0</v>
      </c>
      <c r="AN638" s="50">
        <v>0</v>
      </c>
      <c r="AO638" s="51">
        <v>22277.957989999999</v>
      </c>
      <c r="AP638" s="51">
        <v>26777.188440000002</v>
      </c>
      <c r="AQ638" s="51">
        <v>0</v>
      </c>
      <c r="AR638" s="51">
        <v>0</v>
      </c>
      <c r="AS638" s="51">
        <v>0</v>
      </c>
      <c r="AT638" s="51">
        <v>0</v>
      </c>
      <c r="AU638" s="51">
        <f t="shared" si="1438"/>
        <v>26777.188440000002</v>
      </c>
      <c r="AV638" s="51">
        <f t="shared" si="1439"/>
        <v>-26777.188440000002</v>
      </c>
      <c r="AW638" s="51"/>
      <c r="AX638" s="51"/>
      <c r="AY638" s="51"/>
      <c r="AZ638" s="51"/>
      <c r="BA638" s="52">
        <f t="shared" si="1443"/>
        <v>99.999200676098226</v>
      </c>
      <c r="BB638" s="53"/>
    </row>
    <row r="639" ht="31.5">
      <c r="B639" s="47" t="s">
        <v>346</v>
      </c>
      <c r="C639" s="47" t="s">
        <v>193</v>
      </c>
      <c r="D639" s="47" t="s">
        <v>90</v>
      </c>
      <c r="E639" s="48" t="str">
        <f t="shared" si="1435"/>
        <v>0709</v>
      </c>
      <c r="F639" s="47" t="s">
        <v>78</v>
      </c>
      <c r="G639" s="18"/>
      <c r="H639" s="49" t="s">
        <v>79</v>
      </c>
      <c r="I639" s="19"/>
      <c r="J639" s="19"/>
      <c r="K639" s="19"/>
      <c r="L639" s="19"/>
      <c r="M639" s="19"/>
      <c r="N639" s="19"/>
      <c r="O639" s="19"/>
      <c r="P639" s="19"/>
      <c r="Q639" s="19"/>
      <c r="R639" s="19"/>
      <c r="S639" s="19"/>
      <c r="T639" s="19">
        <f>T640</f>
        <v>0</v>
      </c>
      <c r="U639" s="19"/>
      <c r="V639" s="19"/>
      <c r="W639" s="19"/>
      <c r="X639" s="19"/>
      <c r="Y639" s="19"/>
      <c r="Z639" s="19"/>
      <c r="AA639" s="19"/>
      <c r="AB639" s="19"/>
      <c r="AC639" s="19"/>
      <c r="AD639" s="19"/>
      <c r="AE639" s="19"/>
      <c r="AF639" s="51">
        <f>AF640</f>
        <v>2050</v>
      </c>
      <c r="AG639" s="51">
        <f>AG640</f>
        <v>0</v>
      </c>
      <c r="AH639" s="51">
        <f>AH640</f>
        <v>2050</v>
      </c>
      <c r="AI639" s="51">
        <f>AI640</f>
        <v>0</v>
      </c>
      <c r="AJ639" s="51">
        <f>AJ640</f>
        <v>0</v>
      </c>
      <c r="AK639" s="51">
        <f>AK640</f>
        <v>0</v>
      </c>
      <c r="AL639" s="51">
        <f>AL640</f>
        <v>2050</v>
      </c>
      <c r="AM639" s="51">
        <f>AM640</f>
        <v>2050</v>
      </c>
      <c r="AN639" s="51">
        <f>AN640</f>
        <v>0</v>
      </c>
      <c r="AO639" s="15"/>
      <c r="AP639" s="51"/>
      <c r="AQ639" s="51"/>
      <c r="AR639" s="51"/>
      <c r="AS639" s="51"/>
      <c r="AT639" s="51"/>
      <c r="AU639" s="51"/>
      <c r="AV639" s="51"/>
      <c r="AW639" s="51"/>
      <c r="AX639" s="51"/>
      <c r="AY639" s="51"/>
      <c r="AZ639" s="51"/>
      <c r="BA639" s="58">
        <f t="shared" si="1443"/>
        <v>100</v>
      </c>
      <c r="BB639" s="53"/>
    </row>
    <row r="640" ht="31.5">
      <c r="B640" s="47" t="s">
        <v>346</v>
      </c>
      <c r="C640" s="47" t="s">
        <v>193</v>
      </c>
      <c r="D640" s="47" t="s">
        <v>90</v>
      </c>
      <c r="E640" s="48" t="str">
        <f t="shared" si="1435"/>
        <v>0709</v>
      </c>
      <c r="F640" s="17" t="s">
        <v>451</v>
      </c>
      <c r="G640" s="17"/>
      <c r="H640" s="57" t="s">
        <v>452</v>
      </c>
      <c r="I640" s="19"/>
      <c r="J640" s="19"/>
      <c r="K640" s="19"/>
      <c r="L640" s="19"/>
      <c r="M640" s="19"/>
      <c r="N640" s="19"/>
      <c r="O640" s="19"/>
      <c r="P640" s="19"/>
      <c r="Q640" s="19"/>
      <c r="R640" s="19"/>
      <c r="S640" s="19"/>
      <c r="T640" s="19">
        <f>T641+T642</f>
        <v>0</v>
      </c>
      <c r="U640" s="19"/>
      <c r="V640" s="19"/>
      <c r="W640" s="19"/>
      <c r="X640" s="19"/>
      <c r="Y640" s="19"/>
      <c r="Z640" s="19"/>
      <c r="AA640" s="19"/>
      <c r="AB640" s="19"/>
      <c r="AC640" s="19"/>
      <c r="AD640" s="19"/>
      <c r="AE640" s="19"/>
      <c r="AF640" s="51">
        <f>AF641+AF642</f>
        <v>2050</v>
      </c>
      <c r="AG640" s="51">
        <f>AG641+AG642</f>
        <v>0</v>
      </c>
      <c r="AH640" s="51">
        <f>AH641+AH642</f>
        <v>2050</v>
      </c>
      <c r="AI640" s="51">
        <f>AI641+AI642</f>
        <v>0</v>
      </c>
      <c r="AJ640" s="51">
        <f>AJ641+AJ642</f>
        <v>0</v>
      </c>
      <c r="AK640" s="51">
        <f>AK641+AK642</f>
        <v>0</v>
      </c>
      <c r="AL640" s="51">
        <f>AL641+AL642</f>
        <v>2050</v>
      </c>
      <c r="AM640" s="51">
        <f>AM641+AM642</f>
        <v>2050</v>
      </c>
      <c r="AN640" s="51">
        <f>AN641+AN642</f>
        <v>0</v>
      </c>
      <c r="AO640" s="15"/>
      <c r="AP640" s="51"/>
      <c r="AQ640" s="51"/>
      <c r="AR640" s="51"/>
      <c r="AS640" s="51"/>
      <c r="AT640" s="51"/>
      <c r="AU640" s="51"/>
      <c r="AV640" s="51"/>
      <c r="AW640" s="51"/>
      <c r="AX640" s="51"/>
      <c r="AY640" s="51"/>
      <c r="AZ640" s="51"/>
      <c r="BA640" s="58">
        <f t="shared" si="1443"/>
        <v>100</v>
      </c>
      <c r="BB640" s="53"/>
    </row>
    <row r="641" ht="31.5">
      <c r="B641" s="47" t="s">
        <v>346</v>
      </c>
      <c r="C641" s="47" t="s">
        <v>193</v>
      </c>
      <c r="D641" s="47" t="s">
        <v>90</v>
      </c>
      <c r="E641" s="48" t="str">
        <f t="shared" si="1435"/>
        <v>0709</v>
      </c>
      <c r="F641" s="17" t="s">
        <v>451</v>
      </c>
      <c r="G641" s="17" t="s">
        <v>72</v>
      </c>
      <c r="H641" s="49" t="s">
        <v>73</v>
      </c>
      <c r="I641" s="19"/>
      <c r="J641" s="19"/>
      <c r="K641" s="19"/>
      <c r="L641" s="19"/>
      <c r="M641" s="19"/>
      <c r="N641" s="19"/>
      <c r="O641" s="19"/>
      <c r="P641" s="19"/>
      <c r="Q641" s="19"/>
      <c r="R641" s="19"/>
      <c r="S641" s="19"/>
      <c r="T641" s="19">
        <v>0</v>
      </c>
      <c r="U641" s="19"/>
      <c r="V641" s="19"/>
      <c r="W641" s="19"/>
      <c r="X641" s="19"/>
      <c r="Y641" s="19"/>
      <c r="Z641" s="19"/>
      <c r="AA641" s="19"/>
      <c r="AB641" s="19"/>
      <c r="AC641" s="19"/>
      <c r="AD641" s="19"/>
      <c r="AE641" s="19"/>
      <c r="AF641" s="51">
        <v>150</v>
      </c>
      <c r="AG641" s="51"/>
      <c r="AH641" s="51">
        <f t="shared" ref="AH641:AH642" si="1451">AF641</f>
        <v>150</v>
      </c>
      <c r="AI641" s="51">
        <v>0</v>
      </c>
      <c r="AJ641" s="51">
        <v>0</v>
      </c>
      <c r="AK641" s="51">
        <v>0</v>
      </c>
      <c r="AL641" s="51">
        <v>150</v>
      </c>
      <c r="AM641" s="51">
        <f t="shared" ref="AM641:AM642" si="1452">AL641</f>
        <v>150</v>
      </c>
      <c r="AN641" s="51">
        <v>0</v>
      </c>
      <c r="AO641" s="15"/>
      <c r="AP641" s="51"/>
      <c r="AQ641" s="51"/>
      <c r="AR641" s="51"/>
      <c r="AS641" s="51"/>
      <c r="AT641" s="51"/>
      <c r="AU641" s="51"/>
      <c r="AV641" s="51"/>
      <c r="AW641" s="51"/>
      <c r="AX641" s="51"/>
      <c r="AY641" s="51"/>
      <c r="AZ641" s="51"/>
      <c r="BA641" s="58">
        <f t="shared" si="1443"/>
        <v>100</v>
      </c>
      <c r="BB641" s="53"/>
    </row>
    <row r="642" ht="31.5">
      <c r="B642" s="47" t="s">
        <v>346</v>
      </c>
      <c r="C642" s="47" t="s">
        <v>193</v>
      </c>
      <c r="D642" s="47" t="s">
        <v>90</v>
      </c>
      <c r="E642" s="48" t="str">
        <f t="shared" si="1435"/>
        <v>0709</v>
      </c>
      <c r="F642" s="17" t="s">
        <v>451</v>
      </c>
      <c r="G642" s="17" t="s">
        <v>154</v>
      </c>
      <c r="H642" s="49" t="s">
        <v>155</v>
      </c>
      <c r="I642" s="19"/>
      <c r="J642" s="19"/>
      <c r="K642" s="19"/>
      <c r="L642" s="19"/>
      <c r="M642" s="19"/>
      <c r="N642" s="19"/>
      <c r="O642" s="19"/>
      <c r="P642" s="19"/>
      <c r="Q642" s="19"/>
      <c r="R642" s="19"/>
      <c r="S642" s="19"/>
      <c r="T642" s="19">
        <v>0</v>
      </c>
      <c r="U642" s="19"/>
      <c r="V642" s="19"/>
      <c r="W642" s="19"/>
      <c r="X642" s="19"/>
      <c r="Y642" s="19"/>
      <c r="Z642" s="19"/>
      <c r="AA642" s="19"/>
      <c r="AB642" s="19"/>
      <c r="AC642" s="19"/>
      <c r="AD642" s="19"/>
      <c r="AE642" s="19"/>
      <c r="AF642" s="51">
        <v>1900</v>
      </c>
      <c r="AG642" s="51"/>
      <c r="AH642" s="51">
        <f t="shared" si="1451"/>
        <v>1900</v>
      </c>
      <c r="AI642" s="51">
        <v>0</v>
      </c>
      <c r="AJ642" s="51">
        <v>0</v>
      </c>
      <c r="AK642" s="51">
        <v>0</v>
      </c>
      <c r="AL642" s="51">
        <v>1900</v>
      </c>
      <c r="AM642" s="51">
        <f t="shared" si="1452"/>
        <v>1900</v>
      </c>
      <c r="AN642" s="51">
        <v>0</v>
      </c>
      <c r="AO642" s="15"/>
      <c r="AP642" s="51"/>
      <c r="AQ642" s="51"/>
      <c r="AR642" s="51"/>
      <c r="AS642" s="51"/>
      <c r="AT642" s="51"/>
      <c r="AU642" s="51"/>
      <c r="AV642" s="51"/>
      <c r="AW642" s="51"/>
      <c r="AX642" s="51"/>
      <c r="AY642" s="51"/>
      <c r="AZ642" s="51"/>
      <c r="BA642" s="58">
        <f t="shared" si="1443"/>
        <v>100</v>
      </c>
      <c r="BB642" s="53"/>
    </row>
    <row r="643" s="30" customFormat="1">
      <c r="B643" s="31" t="s">
        <v>346</v>
      </c>
      <c r="C643" s="31" t="s">
        <v>343</v>
      </c>
      <c r="D643" s="31"/>
      <c r="E643" s="32" t="str">
        <f t="shared" si="1435"/>
        <v>10</v>
      </c>
      <c r="F643" s="31"/>
      <c r="G643" s="67"/>
      <c r="H643" s="33" t="s">
        <v>344</v>
      </c>
      <c r="I643" s="34">
        <f>I644+I666+I659</f>
        <v>416545.09999999998</v>
      </c>
      <c r="J643" s="34">
        <f>J644+J666+J659</f>
        <v>414913.69999999995</v>
      </c>
      <c r="K643" s="34">
        <f>K644+K666+K659</f>
        <v>414863.99999999994</v>
      </c>
      <c r="L643" s="34">
        <f>L644+L666+L659</f>
        <v>-2144.5999999999999</v>
      </c>
      <c r="M643" s="34">
        <f>M644+M666+M659</f>
        <v>-2162</v>
      </c>
      <c r="N643" s="34">
        <f>N644+N666+N659</f>
        <v>-2162</v>
      </c>
      <c r="O643" s="34">
        <f>O644+O666+O659</f>
        <v>16095.508</v>
      </c>
      <c r="P643" s="34">
        <f>P644+P666+P659</f>
        <v>0</v>
      </c>
      <c r="Q643" s="34">
        <f>Q644+Q666+Q659</f>
        <v>0</v>
      </c>
      <c r="R643" s="34">
        <f>R644+R666+R659</f>
        <v>0</v>
      </c>
      <c r="S643" s="34">
        <f>S644+S666+S659</f>
        <v>11367.200000000001</v>
      </c>
      <c r="T643" s="34">
        <f t="shared" ref="T643:T706" si="1453">I643+L643+S643+R643+Q643+P643+O643</f>
        <v>441863.20799999998</v>
      </c>
      <c r="U643" s="34">
        <f t="shared" si="1436"/>
        <v>412751.69999999995</v>
      </c>
      <c r="V643" s="34">
        <f t="shared" si="1437"/>
        <v>412701.99999999994</v>
      </c>
      <c r="W643" s="34">
        <f>W644+W666+W659</f>
        <v>11367.200000000001</v>
      </c>
      <c r="X643" s="34">
        <f>X644+X666+X659</f>
        <v>0</v>
      </c>
      <c r="Y643" s="34">
        <f>Y644+Y666+Y659</f>
        <v>0</v>
      </c>
      <c r="Z643" s="34">
        <f>Z644+Z666+Z659</f>
        <v>0</v>
      </c>
      <c r="AA643" s="34">
        <f>AA644+AA666+AA659</f>
        <v>0</v>
      </c>
      <c r="AB643" s="34">
        <f>AB644+AB666+AB659</f>
        <v>0</v>
      </c>
      <c r="AC643" s="34">
        <f>AC644+AC666+AC659</f>
        <v>0</v>
      </c>
      <c r="AD643" s="34">
        <f>AD644+AD666+AD659</f>
        <v>0</v>
      </c>
      <c r="AE643" s="34">
        <f>AE644+AE666+AE659</f>
        <v>0</v>
      </c>
      <c r="AF643" s="35">
        <f>AF644+AF666+AF659</f>
        <v>448711.91492999997</v>
      </c>
      <c r="AG643" s="35">
        <f>AG644+AG666+AG659</f>
        <v>0</v>
      </c>
      <c r="AH643" s="35">
        <f>AH644+AH666+AH659</f>
        <v>141026.70699999999</v>
      </c>
      <c r="AI643" s="35">
        <f>AI644+AI666+AI659</f>
        <v>0</v>
      </c>
      <c r="AJ643" s="35">
        <f>AJ644+AJ666+AJ659</f>
        <v>0</v>
      </c>
      <c r="AK643" s="35">
        <f>AK644+AK666+AK659</f>
        <v>0</v>
      </c>
      <c r="AL643" s="35">
        <f>AL644+AL666+AL659</f>
        <v>414423.43872999999</v>
      </c>
      <c r="AM643" s="35">
        <f>AM644+AM666+AM659</f>
        <v>106959.88961000001</v>
      </c>
      <c r="AN643" s="35">
        <f>AN644+AN666+AN659</f>
        <v>0</v>
      </c>
      <c r="AO643" s="54">
        <f>AO644+AO666+AO659</f>
        <v>259051.74367000003</v>
      </c>
      <c r="AP643" s="36">
        <f>AP644+AP666+AP659</f>
        <v>428389.60000000003</v>
      </c>
      <c r="AQ643" s="36">
        <f>AQ644+AQ666+AQ659</f>
        <v>16095.508</v>
      </c>
      <c r="AR643" s="36">
        <f>AR644+AR666+AR659</f>
        <v>0</v>
      </c>
      <c r="AS643" s="36">
        <f>AS644+AS666+AS659</f>
        <v>0</v>
      </c>
      <c r="AT643" s="36">
        <f>AT644+AT666+AT659</f>
        <v>0</v>
      </c>
      <c r="AU643" s="36">
        <f t="shared" si="1438"/>
        <v>444485.10800000001</v>
      </c>
      <c r="AV643" s="36">
        <f t="shared" si="1439"/>
        <v>-2621.9000000000233</v>
      </c>
      <c r="AW643" s="36">
        <f t="shared" si="1440"/>
        <v>453230.408</v>
      </c>
      <c r="AX643" s="36">
        <f t="shared" si="1441"/>
        <v>412751.69999999995</v>
      </c>
      <c r="AY643" s="36">
        <f t="shared" si="1442"/>
        <v>412701.99999999994</v>
      </c>
      <c r="AZ643" s="36">
        <f>AZ644+AZ666+AZ659</f>
        <v>0</v>
      </c>
      <c r="BA643" s="37">
        <f t="shared" si="1443"/>
        <v>92.358465407510053</v>
      </c>
      <c r="BB643" s="25"/>
    </row>
    <row r="644" s="39" customFormat="1">
      <c r="B644" s="40" t="s">
        <v>346</v>
      </c>
      <c r="C644" s="40" t="s">
        <v>343</v>
      </c>
      <c r="D644" s="40" t="s">
        <v>98</v>
      </c>
      <c r="E644" s="38" t="str">
        <f t="shared" si="1435"/>
        <v>1003</v>
      </c>
      <c r="F644" s="40"/>
      <c r="G644" s="68"/>
      <c r="H644" s="41" t="s">
        <v>345</v>
      </c>
      <c r="I644" s="42">
        <f t="shared" ref="I644:I645" si="1454">I645</f>
        <v>95095.599999999991</v>
      </c>
      <c r="J644" s="42">
        <f t="shared" ref="J644:J645" si="1455">J645</f>
        <v>95095.599999999991</v>
      </c>
      <c r="K644" s="42">
        <f t="shared" ref="K644:K645" si="1456">K645</f>
        <v>95095.599999999991</v>
      </c>
      <c r="L644" s="42">
        <f t="shared" ref="L644:L645" si="1457">L645</f>
        <v>-100</v>
      </c>
      <c r="M644" s="42">
        <f t="shared" ref="M644:M645" si="1458">M645</f>
        <v>-100</v>
      </c>
      <c r="N644" s="42">
        <f t="shared" ref="N644:N645" si="1459">N645</f>
        <v>-100</v>
      </c>
      <c r="O644" s="42">
        <f t="shared" ref="O644:O645" si="1460">O645</f>
        <v>0</v>
      </c>
      <c r="P644" s="42">
        <f t="shared" ref="P644:P645" si="1461">P645</f>
        <v>0</v>
      </c>
      <c r="Q644" s="42">
        <f t="shared" ref="Q644:Q645" si="1462">Q645</f>
        <v>0</v>
      </c>
      <c r="R644" s="42">
        <f t="shared" ref="R644:R645" si="1463">R645</f>
        <v>0</v>
      </c>
      <c r="S644" s="42">
        <f t="shared" ref="S644:S645" si="1464">S645</f>
        <v>0</v>
      </c>
      <c r="T644" s="42">
        <f t="shared" si="1453"/>
        <v>94995.599999999991</v>
      </c>
      <c r="U644" s="42">
        <f t="shared" si="1436"/>
        <v>94995.599999999991</v>
      </c>
      <c r="V644" s="42">
        <f t="shared" si="1437"/>
        <v>94995.599999999991</v>
      </c>
      <c r="W644" s="42">
        <f t="shared" ref="W644:W645" si="1465">W645</f>
        <v>0</v>
      </c>
      <c r="X644" s="42">
        <f t="shared" ref="X644:X645" si="1466">X645</f>
        <v>0</v>
      </c>
      <c r="Y644" s="42">
        <f t="shared" ref="Y644:Y645" si="1467">Y645</f>
        <v>0</v>
      </c>
      <c r="Z644" s="42">
        <f t="shared" ref="Z644:Z645" si="1468">Z645</f>
        <v>0</v>
      </c>
      <c r="AA644" s="42">
        <f t="shared" ref="AA644:AA645" si="1469">AA645</f>
        <v>0</v>
      </c>
      <c r="AB644" s="42">
        <f t="shared" ref="AB644:AB645" si="1470">AB645</f>
        <v>0</v>
      </c>
      <c r="AC644" s="42">
        <f t="shared" ref="AC644:AC645" si="1471">AC645</f>
        <v>0</v>
      </c>
      <c r="AD644" s="42">
        <f t="shared" ref="AD644:AD645" si="1472">AD645</f>
        <v>0</v>
      </c>
      <c r="AE644" s="42">
        <f t="shared" ref="AE644:AE645" si="1473">AE645</f>
        <v>0</v>
      </c>
      <c r="AF644" s="43">
        <f t="shared" ref="AF644:AF645" si="1474">AF645</f>
        <v>101844.307</v>
      </c>
      <c r="AG644" s="43">
        <f t="shared" ref="AG644:AG645" si="1475">AG645</f>
        <v>0</v>
      </c>
      <c r="AH644" s="43">
        <f t="shared" ref="AH644:AH645" si="1476">AH645</f>
        <v>101144.307</v>
      </c>
      <c r="AI644" s="43">
        <f t="shared" ref="AI644:AI645" si="1477">AI645</f>
        <v>0</v>
      </c>
      <c r="AJ644" s="43">
        <f t="shared" ref="AJ644:AJ645" si="1478">AJ645</f>
        <v>0</v>
      </c>
      <c r="AK644" s="43">
        <f t="shared" ref="AK644:AK645" si="1479">AK645</f>
        <v>0</v>
      </c>
      <c r="AL644" s="43">
        <f t="shared" ref="AL644:AL645" si="1480">AL645</f>
        <v>90521.340300000011</v>
      </c>
      <c r="AM644" s="43">
        <f t="shared" ref="AM644:AM645" si="1481">AM645</f>
        <v>90021.340300000011</v>
      </c>
      <c r="AN644" s="43">
        <f t="shared" ref="AN644:AN645" si="1482">AN645</f>
        <v>0</v>
      </c>
      <c r="AO644" s="45">
        <f t="shared" ref="AO644:AO645" si="1483">AO645</f>
        <v>55493.040160000004</v>
      </c>
      <c r="AP644" s="45">
        <f t="shared" ref="AP644:AP645" si="1484">AP645</f>
        <v>97617.5</v>
      </c>
      <c r="AQ644" s="45">
        <f t="shared" ref="AQ644:AQ645" si="1485">AQ645</f>
        <v>0</v>
      </c>
      <c r="AR644" s="45">
        <f t="shared" ref="AR644:AR645" si="1486">AR645</f>
        <v>0</v>
      </c>
      <c r="AS644" s="45">
        <f t="shared" ref="AS644:AS645" si="1487">AS645</f>
        <v>0</v>
      </c>
      <c r="AT644" s="45">
        <f t="shared" ref="AT644:AT645" si="1488">AT645</f>
        <v>0</v>
      </c>
      <c r="AU644" s="45">
        <f t="shared" si="1438"/>
        <v>97617.5</v>
      </c>
      <c r="AV644" s="45">
        <f t="shared" si="1439"/>
        <v>-2621.9000000000087</v>
      </c>
      <c r="AW644" s="45">
        <f t="shared" si="1440"/>
        <v>94995.599999999991</v>
      </c>
      <c r="AX644" s="45">
        <f t="shared" si="1441"/>
        <v>94995.599999999991</v>
      </c>
      <c r="AY644" s="45">
        <f t="shared" si="1442"/>
        <v>94995.599999999991</v>
      </c>
      <c r="AZ644" s="45">
        <f t="shared" ref="AZ644:AZ645" si="1489">AZ645</f>
        <v>0</v>
      </c>
      <c r="BA644" s="46">
        <f t="shared" si="1443"/>
        <v>88.88208184282702</v>
      </c>
      <c r="BB644" s="25"/>
    </row>
    <row r="645" ht="31.5">
      <c r="B645" s="47" t="s">
        <v>346</v>
      </c>
      <c r="C645" s="47" t="s">
        <v>343</v>
      </c>
      <c r="D645" s="47" t="s">
        <v>98</v>
      </c>
      <c r="E645" s="48" t="str">
        <f t="shared" si="1435"/>
        <v>1003</v>
      </c>
      <c r="F645" s="47" t="s">
        <v>349</v>
      </c>
      <c r="G645" s="18"/>
      <c r="H645" s="49" t="s">
        <v>350</v>
      </c>
      <c r="I645" s="19">
        <f t="shared" si="1454"/>
        <v>95095.599999999991</v>
      </c>
      <c r="J645" s="19">
        <f t="shared" si="1455"/>
        <v>95095.599999999991</v>
      </c>
      <c r="K645" s="19">
        <f t="shared" si="1456"/>
        <v>95095.599999999991</v>
      </c>
      <c r="L645" s="19">
        <f t="shared" si="1457"/>
        <v>-100</v>
      </c>
      <c r="M645" s="19">
        <f t="shared" si="1458"/>
        <v>-100</v>
      </c>
      <c r="N645" s="19">
        <f t="shared" si="1459"/>
        <v>-100</v>
      </c>
      <c r="O645" s="19">
        <f t="shared" si="1460"/>
        <v>0</v>
      </c>
      <c r="P645" s="19">
        <f t="shared" si="1461"/>
        <v>0</v>
      </c>
      <c r="Q645" s="19">
        <f t="shared" si="1462"/>
        <v>0</v>
      </c>
      <c r="R645" s="19">
        <f t="shared" si="1463"/>
        <v>0</v>
      </c>
      <c r="S645" s="19">
        <f t="shared" si="1464"/>
        <v>0</v>
      </c>
      <c r="T645" s="19">
        <f t="shared" si="1453"/>
        <v>94995.599999999991</v>
      </c>
      <c r="U645" s="19">
        <f t="shared" si="1436"/>
        <v>94995.599999999991</v>
      </c>
      <c r="V645" s="19">
        <f t="shared" si="1437"/>
        <v>94995.599999999991</v>
      </c>
      <c r="W645" s="19">
        <f t="shared" si="1465"/>
        <v>0</v>
      </c>
      <c r="X645" s="19">
        <f t="shared" si="1466"/>
        <v>0</v>
      </c>
      <c r="Y645" s="19">
        <f t="shared" si="1467"/>
        <v>0</v>
      </c>
      <c r="Z645" s="19">
        <f t="shared" si="1468"/>
        <v>0</v>
      </c>
      <c r="AA645" s="19">
        <f t="shared" si="1469"/>
        <v>0</v>
      </c>
      <c r="AB645" s="19">
        <f t="shared" si="1470"/>
        <v>0</v>
      </c>
      <c r="AC645" s="19">
        <f t="shared" si="1471"/>
        <v>0</v>
      </c>
      <c r="AD645" s="19">
        <f t="shared" si="1472"/>
        <v>0</v>
      </c>
      <c r="AE645" s="19">
        <f t="shared" si="1473"/>
        <v>0</v>
      </c>
      <c r="AF645" s="50">
        <f t="shared" si="1474"/>
        <v>101844.307</v>
      </c>
      <c r="AG645" s="50">
        <f t="shared" si="1475"/>
        <v>0</v>
      </c>
      <c r="AH645" s="50">
        <f t="shared" si="1476"/>
        <v>101144.307</v>
      </c>
      <c r="AI645" s="50">
        <f t="shared" si="1477"/>
        <v>0</v>
      </c>
      <c r="AJ645" s="50">
        <f t="shared" si="1478"/>
        <v>0</v>
      </c>
      <c r="AK645" s="50">
        <f t="shared" si="1479"/>
        <v>0</v>
      </c>
      <c r="AL645" s="50">
        <f t="shared" si="1480"/>
        <v>90521.340300000011</v>
      </c>
      <c r="AM645" s="50">
        <f t="shared" si="1481"/>
        <v>90021.340300000011</v>
      </c>
      <c r="AN645" s="50">
        <f t="shared" si="1482"/>
        <v>0</v>
      </c>
      <c r="AO645" s="15">
        <f t="shared" si="1483"/>
        <v>55493.040160000004</v>
      </c>
      <c r="AP645" s="51">
        <f t="shared" si="1484"/>
        <v>97617.5</v>
      </c>
      <c r="AQ645" s="51">
        <f t="shared" si="1485"/>
        <v>0</v>
      </c>
      <c r="AR645" s="51">
        <f t="shared" si="1486"/>
        <v>0</v>
      </c>
      <c r="AS645" s="51">
        <f t="shared" si="1487"/>
        <v>0</v>
      </c>
      <c r="AT645" s="51">
        <f t="shared" si="1488"/>
        <v>0</v>
      </c>
      <c r="AU645" s="51">
        <f t="shared" si="1438"/>
        <v>97617.5</v>
      </c>
      <c r="AV645" s="51">
        <f t="shared" si="1439"/>
        <v>-2621.9000000000087</v>
      </c>
      <c r="AW645" s="51">
        <f t="shared" si="1440"/>
        <v>94995.599999999991</v>
      </c>
      <c r="AX645" s="51">
        <f t="shared" si="1441"/>
        <v>94995.599999999991</v>
      </c>
      <c r="AY645" s="51">
        <f t="shared" si="1442"/>
        <v>94995.599999999991</v>
      </c>
      <c r="AZ645" s="51">
        <f t="shared" si="1489"/>
        <v>0</v>
      </c>
      <c r="BA645" s="52">
        <f t="shared" si="1443"/>
        <v>88.88208184282702</v>
      </c>
      <c r="BB645" s="25"/>
    </row>
    <row r="646">
      <c r="B646" s="47" t="s">
        <v>346</v>
      </c>
      <c r="C646" s="47" t="s">
        <v>343</v>
      </c>
      <c r="D646" s="47" t="s">
        <v>98</v>
      </c>
      <c r="E646" s="48" t="str">
        <f t="shared" si="1435"/>
        <v>1003</v>
      </c>
      <c r="F646" s="47" t="s">
        <v>356</v>
      </c>
      <c r="G646" s="18"/>
      <c r="H646" s="49" t="s">
        <v>53</v>
      </c>
      <c r="I646" s="19">
        <f>I653+I647+I656</f>
        <v>95095.599999999991</v>
      </c>
      <c r="J646" s="19">
        <f>J653+J647+J656</f>
        <v>95095.599999999991</v>
      </c>
      <c r="K646" s="19">
        <f>K653+K647+K656</f>
        <v>95095.599999999991</v>
      </c>
      <c r="L646" s="19">
        <f>L653+L647+L656</f>
        <v>-100</v>
      </c>
      <c r="M646" s="19">
        <f>M653+M647+M656</f>
        <v>-100</v>
      </c>
      <c r="N646" s="19">
        <f>N653+N647+N656</f>
        <v>-100</v>
      </c>
      <c r="O646" s="19">
        <f>O653+O647+O656</f>
        <v>0</v>
      </c>
      <c r="P646" s="19">
        <f>P653+P647+P656</f>
        <v>0</v>
      </c>
      <c r="Q646" s="19">
        <f>Q653+Q647+Q656</f>
        <v>0</v>
      </c>
      <c r="R646" s="19">
        <f>R653+R647+R656</f>
        <v>0</v>
      </c>
      <c r="S646" s="19">
        <f>S653+S647+S656</f>
        <v>0</v>
      </c>
      <c r="T646" s="19">
        <f t="shared" si="1453"/>
        <v>94995.599999999991</v>
      </c>
      <c r="U646" s="19">
        <f t="shared" si="1436"/>
        <v>94995.599999999991</v>
      </c>
      <c r="V646" s="19">
        <f t="shared" si="1437"/>
        <v>94995.599999999991</v>
      </c>
      <c r="W646" s="19">
        <f>W653+W647+W656</f>
        <v>0</v>
      </c>
      <c r="X646" s="19">
        <f>X653+X647+X656</f>
        <v>0</v>
      </c>
      <c r="Y646" s="19">
        <f>Y653+Y647+Y656</f>
        <v>0</v>
      </c>
      <c r="Z646" s="19">
        <f>Z653+Z647+Z656</f>
        <v>0</v>
      </c>
      <c r="AA646" s="19">
        <f>AA653+AA647+AA656</f>
        <v>0</v>
      </c>
      <c r="AB646" s="19">
        <f>AB653+AB647+AB656</f>
        <v>0</v>
      </c>
      <c r="AC646" s="19">
        <f>AC653+AC647+AC656</f>
        <v>0</v>
      </c>
      <c r="AD646" s="19">
        <f>AD653+AD647+AD656</f>
        <v>0</v>
      </c>
      <c r="AE646" s="19">
        <f>AE653+AE647+AE656</f>
        <v>0</v>
      </c>
      <c r="AF646" s="50">
        <f>AF653+AF647+AF656</f>
        <v>101844.307</v>
      </c>
      <c r="AG646" s="50">
        <f>AG653+AG647+AG656</f>
        <v>0</v>
      </c>
      <c r="AH646" s="50">
        <f>AH653+AH647+AH656</f>
        <v>101144.307</v>
      </c>
      <c r="AI646" s="50">
        <f>AI653+AI647+AI656</f>
        <v>0</v>
      </c>
      <c r="AJ646" s="50">
        <f>AJ653+AJ647+AJ656</f>
        <v>0</v>
      </c>
      <c r="AK646" s="50">
        <f>AK653+AK647+AK656</f>
        <v>0</v>
      </c>
      <c r="AL646" s="50">
        <f>AL653+AL647+AL656</f>
        <v>90521.340300000011</v>
      </c>
      <c r="AM646" s="50">
        <f>AM653+AM647+AM656</f>
        <v>90021.340300000011</v>
      </c>
      <c r="AN646" s="50">
        <f>AN653+AN647+AN656</f>
        <v>0</v>
      </c>
      <c r="AO646" s="51">
        <f>AO653+AO647+AO656</f>
        <v>55493.040160000004</v>
      </c>
      <c r="AP646" s="51">
        <f>AP653+AP647+AP656</f>
        <v>97617.5</v>
      </c>
      <c r="AQ646" s="51">
        <f>AQ653+AQ647+AQ656</f>
        <v>0</v>
      </c>
      <c r="AR646" s="51">
        <f>AR653+AR647+AR656</f>
        <v>0</v>
      </c>
      <c r="AS646" s="51">
        <f>AS653+AS647+AS656</f>
        <v>0</v>
      </c>
      <c r="AT646" s="51">
        <f>AT653+AT647+AT656</f>
        <v>0</v>
      </c>
      <c r="AU646" s="51">
        <f t="shared" si="1438"/>
        <v>97617.5</v>
      </c>
      <c r="AV646" s="51">
        <f t="shared" si="1439"/>
        <v>-2621.9000000000087</v>
      </c>
      <c r="AW646" s="51">
        <f t="shared" si="1440"/>
        <v>94995.599999999991</v>
      </c>
      <c r="AX646" s="51">
        <f t="shared" si="1441"/>
        <v>94995.599999999991</v>
      </c>
      <c r="AY646" s="51">
        <f t="shared" si="1442"/>
        <v>94995.599999999991</v>
      </c>
      <c r="AZ646" s="51">
        <f>AZ653+AZ647+AZ656</f>
        <v>0</v>
      </c>
      <c r="BA646" s="52">
        <f t="shared" si="1443"/>
        <v>88.88208184282702</v>
      </c>
      <c r="BB646" s="25"/>
    </row>
    <row r="647" ht="47.25">
      <c r="B647" s="47" t="s">
        <v>346</v>
      </c>
      <c r="C647" s="47" t="s">
        <v>343</v>
      </c>
      <c r="D647" s="47" t="s">
        <v>98</v>
      </c>
      <c r="E647" s="48" t="str">
        <f t="shared" si="1435"/>
        <v>1003</v>
      </c>
      <c r="F647" s="47" t="s">
        <v>357</v>
      </c>
      <c r="G647" s="18"/>
      <c r="H647" s="49" t="s">
        <v>358</v>
      </c>
      <c r="I647" s="19">
        <f>I648+I650</f>
        <v>93833.699999999997</v>
      </c>
      <c r="J647" s="19">
        <f>J648+J650</f>
        <v>93833.699999999997</v>
      </c>
      <c r="K647" s="19">
        <f>K648+K650</f>
        <v>93833.699999999997</v>
      </c>
      <c r="L647" s="19">
        <f>L648+L650</f>
        <v>0</v>
      </c>
      <c r="M647" s="19">
        <f>M648+M650</f>
        <v>0</v>
      </c>
      <c r="N647" s="19">
        <f>N648+N650</f>
        <v>0</v>
      </c>
      <c r="O647" s="19">
        <f>O648+O650</f>
        <v>0</v>
      </c>
      <c r="P647" s="19">
        <f>P648+P650</f>
        <v>0</v>
      </c>
      <c r="Q647" s="19">
        <f>Q648+Q650</f>
        <v>0</v>
      </c>
      <c r="R647" s="19">
        <f>R648+R650</f>
        <v>0</v>
      </c>
      <c r="S647" s="19">
        <f>S648+S650</f>
        <v>0</v>
      </c>
      <c r="T647" s="19">
        <f t="shared" si="1453"/>
        <v>93833.699999999997</v>
      </c>
      <c r="U647" s="19">
        <f t="shared" si="1436"/>
        <v>93833.699999999997</v>
      </c>
      <c r="V647" s="19">
        <f t="shared" si="1437"/>
        <v>93833.699999999997</v>
      </c>
      <c r="W647" s="19">
        <f>W648+W650</f>
        <v>0</v>
      </c>
      <c r="X647" s="19">
        <f>X648+X650</f>
        <v>0</v>
      </c>
      <c r="Y647" s="19">
        <f>Y648+Y650</f>
        <v>0</v>
      </c>
      <c r="Z647" s="19">
        <f>Z648+Z650</f>
        <v>0</v>
      </c>
      <c r="AA647" s="19">
        <f>AA648+AA650</f>
        <v>0</v>
      </c>
      <c r="AB647" s="19">
        <f>AB648+AB650</f>
        <v>0</v>
      </c>
      <c r="AC647" s="19">
        <f>AC648+AC650</f>
        <v>0</v>
      </c>
      <c r="AD647" s="19">
        <f>AD648+AD650</f>
        <v>0</v>
      </c>
      <c r="AE647" s="19">
        <f>AE648+AE650</f>
        <v>0</v>
      </c>
      <c r="AF647" s="50">
        <f>AF648+AF650</f>
        <v>100676.007</v>
      </c>
      <c r="AG647" s="50">
        <f>AG648+AG650</f>
        <v>0</v>
      </c>
      <c r="AH647" s="50">
        <f>AH648+AH650</f>
        <v>100676.007</v>
      </c>
      <c r="AI647" s="50">
        <f>AI648+AI650</f>
        <v>0</v>
      </c>
      <c r="AJ647" s="50">
        <f>AJ648+AJ650</f>
        <v>0</v>
      </c>
      <c r="AK647" s="50">
        <f>AK648+AK650</f>
        <v>0</v>
      </c>
      <c r="AL647" s="50">
        <f>AL648+AL650</f>
        <v>89769.246320000006</v>
      </c>
      <c r="AM647" s="50">
        <f>AM648+AM650</f>
        <v>89769.246320000006</v>
      </c>
      <c r="AN647" s="50">
        <f>AN648+AN650</f>
        <v>0</v>
      </c>
      <c r="AO647" s="15">
        <f>AO648+AO650</f>
        <v>55420.390630000002</v>
      </c>
      <c r="AP647" s="51">
        <f>AP648+AP650</f>
        <v>96449.199999999997</v>
      </c>
      <c r="AQ647" s="51">
        <f>AQ648+AQ650</f>
        <v>0</v>
      </c>
      <c r="AR647" s="51">
        <f>AR648+AR650</f>
        <v>0</v>
      </c>
      <c r="AS647" s="51">
        <f>AS648+AS650</f>
        <v>0</v>
      </c>
      <c r="AT647" s="51">
        <f>AT648+AT650</f>
        <v>0</v>
      </c>
      <c r="AU647" s="51">
        <f t="shared" si="1438"/>
        <v>96449.199999999997</v>
      </c>
      <c r="AV647" s="51">
        <f t="shared" si="1439"/>
        <v>-2615.5</v>
      </c>
      <c r="AW647" s="51">
        <f t="shared" si="1440"/>
        <v>93833.699999999997</v>
      </c>
      <c r="AX647" s="51">
        <f t="shared" si="1441"/>
        <v>93833.699999999997</v>
      </c>
      <c r="AY647" s="51">
        <f t="shared" si="1442"/>
        <v>93833.699999999997</v>
      </c>
      <c r="AZ647" s="51">
        <f>AZ648+AZ650</f>
        <v>0</v>
      </c>
      <c r="BA647" s="52">
        <f t="shared" si="1443"/>
        <v>89.166474709311828</v>
      </c>
      <c r="BB647" s="25"/>
    </row>
    <row r="648" ht="31.5">
      <c r="B648" s="47" t="s">
        <v>346</v>
      </c>
      <c r="C648" s="47" t="s">
        <v>343</v>
      </c>
      <c r="D648" s="47" t="s">
        <v>98</v>
      </c>
      <c r="E648" s="48" t="str">
        <f t="shared" si="1435"/>
        <v>1003</v>
      </c>
      <c r="F648" s="47" t="s">
        <v>360</v>
      </c>
      <c r="G648" s="18"/>
      <c r="H648" s="49" t="s">
        <v>361</v>
      </c>
      <c r="I648" s="19">
        <f>I649</f>
        <v>93477.699999999997</v>
      </c>
      <c r="J648" s="19">
        <f>J649</f>
        <v>93477.699999999997</v>
      </c>
      <c r="K648" s="19">
        <f>K649</f>
        <v>93477.699999999997</v>
      </c>
      <c r="L648" s="19">
        <f>L649</f>
        <v>0</v>
      </c>
      <c r="M648" s="19">
        <f>M649</f>
        <v>0</v>
      </c>
      <c r="N648" s="19">
        <f>N649</f>
        <v>0</v>
      </c>
      <c r="O648" s="19">
        <f>O649</f>
        <v>0</v>
      </c>
      <c r="P648" s="19">
        <f>P649</f>
        <v>0</v>
      </c>
      <c r="Q648" s="19">
        <f>Q649</f>
        <v>0</v>
      </c>
      <c r="R648" s="19">
        <f>R649</f>
        <v>0</v>
      </c>
      <c r="S648" s="19">
        <f>S649</f>
        <v>0</v>
      </c>
      <c r="T648" s="19">
        <f t="shared" si="1453"/>
        <v>93477.699999999997</v>
      </c>
      <c r="U648" s="19">
        <f t="shared" si="1436"/>
        <v>93477.699999999997</v>
      </c>
      <c r="V648" s="19">
        <f t="shared" si="1437"/>
        <v>93477.699999999997</v>
      </c>
      <c r="W648" s="19">
        <f>W649</f>
        <v>0</v>
      </c>
      <c r="X648" s="19">
        <f>X649</f>
        <v>0</v>
      </c>
      <c r="Y648" s="19">
        <f>Y649</f>
        <v>0</v>
      </c>
      <c r="Z648" s="19">
        <f>Z649</f>
        <v>0</v>
      </c>
      <c r="AA648" s="19">
        <f>AA649</f>
        <v>0</v>
      </c>
      <c r="AB648" s="19">
        <f>AB649</f>
        <v>0</v>
      </c>
      <c r="AC648" s="19">
        <f>AC649</f>
        <v>0</v>
      </c>
      <c r="AD648" s="19">
        <f>AD649</f>
        <v>0</v>
      </c>
      <c r="AE648" s="19">
        <f>AE649</f>
        <v>0</v>
      </c>
      <c r="AF648" s="50">
        <f>AF649</f>
        <v>100320.007</v>
      </c>
      <c r="AG648" s="50">
        <f>AG649</f>
        <v>0</v>
      </c>
      <c r="AH648" s="50">
        <f>AH649</f>
        <v>100320.007</v>
      </c>
      <c r="AI648" s="50">
        <f>AI649</f>
        <v>0</v>
      </c>
      <c r="AJ648" s="50">
        <f>AJ649</f>
        <v>0</v>
      </c>
      <c r="AK648" s="50">
        <f>AK649</f>
        <v>0</v>
      </c>
      <c r="AL648" s="50">
        <f>AL649</f>
        <v>89413.246320000006</v>
      </c>
      <c r="AM648" s="50">
        <f>AM649</f>
        <v>89413.246320000006</v>
      </c>
      <c r="AN648" s="50">
        <f>AN649</f>
        <v>0</v>
      </c>
      <c r="AO648" s="51">
        <f>AO649</f>
        <v>55153.390630000002</v>
      </c>
      <c r="AP648" s="51">
        <f>AP649</f>
        <v>96093.199999999997</v>
      </c>
      <c r="AQ648" s="51">
        <f>AQ649</f>
        <v>0</v>
      </c>
      <c r="AR648" s="51">
        <f>AR649</f>
        <v>0</v>
      </c>
      <c r="AS648" s="51">
        <f>AS649</f>
        <v>0</v>
      </c>
      <c r="AT648" s="51">
        <f>AT649</f>
        <v>0</v>
      </c>
      <c r="AU648" s="51">
        <f t="shared" si="1438"/>
        <v>96093.199999999997</v>
      </c>
      <c r="AV648" s="51">
        <f t="shared" si="1439"/>
        <v>-2615.5</v>
      </c>
      <c r="AW648" s="51">
        <f t="shared" si="1440"/>
        <v>93477.699999999997</v>
      </c>
      <c r="AX648" s="51">
        <f t="shared" si="1441"/>
        <v>93477.699999999997</v>
      </c>
      <c r="AY648" s="51">
        <f t="shared" si="1442"/>
        <v>93477.699999999997</v>
      </c>
      <c r="AZ648" s="51">
        <f>AZ649</f>
        <v>0</v>
      </c>
      <c r="BA648" s="52">
        <f t="shared" si="1443"/>
        <v>89.128030383809687</v>
      </c>
      <c r="BB648" s="25"/>
    </row>
    <row r="649" ht="31.5">
      <c r="B649" s="47" t="s">
        <v>346</v>
      </c>
      <c r="C649" s="47" t="s">
        <v>343</v>
      </c>
      <c r="D649" s="47" t="s">
        <v>98</v>
      </c>
      <c r="E649" s="48" t="str">
        <f t="shared" si="1435"/>
        <v>1003</v>
      </c>
      <c r="F649" s="47" t="s">
        <v>360</v>
      </c>
      <c r="G649" s="17" t="s">
        <v>154</v>
      </c>
      <c r="H649" s="49" t="s">
        <v>155</v>
      </c>
      <c r="I649" s="19">
        <v>93477.699999999997</v>
      </c>
      <c r="J649" s="19">
        <v>93477.699999999997</v>
      </c>
      <c r="K649" s="19">
        <v>93477.699999999997</v>
      </c>
      <c r="L649" s="19"/>
      <c r="M649" s="19"/>
      <c r="N649" s="19"/>
      <c r="O649" s="19">
        <v>0</v>
      </c>
      <c r="P649" s="19">
        <v>0</v>
      </c>
      <c r="Q649" s="19">
        <v>0</v>
      </c>
      <c r="R649" s="19">
        <v>0</v>
      </c>
      <c r="S649" s="19"/>
      <c r="T649" s="19">
        <f t="shared" si="1453"/>
        <v>93477.699999999997</v>
      </c>
      <c r="U649" s="19">
        <f t="shared" si="1436"/>
        <v>93477.699999999997</v>
      </c>
      <c r="V649" s="19">
        <f t="shared" si="1437"/>
        <v>93477.699999999997</v>
      </c>
      <c r="W649" s="19"/>
      <c r="X649" s="19"/>
      <c r="Y649" s="19"/>
      <c r="Z649" s="19"/>
      <c r="AA649" s="19"/>
      <c r="AB649" s="19"/>
      <c r="AC649" s="19"/>
      <c r="AD649" s="19"/>
      <c r="AE649" s="19"/>
      <c r="AF649" s="50">
        <v>100320.007</v>
      </c>
      <c r="AG649" s="50"/>
      <c r="AH649" s="50">
        <f>AF649</f>
        <v>100320.007</v>
      </c>
      <c r="AI649" s="50">
        <f>AG649</f>
        <v>0</v>
      </c>
      <c r="AJ649" s="50">
        <v>0</v>
      </c>
      <c r="AK649" s="50">
        <v>0</v>
      </c>
      <c r="AL649" s="50">
        <v>89413.246320000006</v>
      </c>
      <c r="AM649" s="50">
        <f>AL649</f>
        <v>89413.246320000006</v>
      </c>
      <c r="AN649" s="50">
        <v>0</v>
      </c>
      <c r="AO649" s="15">
        <v>55153.390630000002</v>
      </c>
      <c r="AP649" s="51">
        <v>96093.199999999997</v>
      </c>
      <c r="AQ649" s="51">
        <v>0</v>
      </c>
      <c r="AR649" s="51">
        <v>0</v>
      </c>
      <c r="AS649" s="51">
        <v>0</v>
      </c>
      <c r="AT649" s="51">
        <v>0</v>
      </c>
      <c r="AU649" s="51">
        <f t="shared" si="1438"/>
        <v>96093.199999999997</v>
      </c>
      <c r="AV649" s="51">
        <f t="shared" si="1439"/>
        <v>-2615.5</v>
      </c>
      <c r="AW649" s="51">
        <f t="shared" si="1440"/>
        <v>93477.699999999997</v>
      </c>
      <c r="AX649" s="51">
        <f t="shared" si="1441"/>
        <v>93477.699999999997</v>
      </c>
      <c r="AY649" s="51">
        <f t="shared" si="1442"/>
        <v>93477.699999999997</v>
      </c>
      <c r="AZ649" s="51"/>
      <c r="BA649" s="52">
        <f t="shared" si="1443"/>
        <v>89.128030383809687</v>
      </c>
      <c r="BB649" s="53"/>
    </row>
    <row r="650" ht="110.25">
      <c r="B650" s="47" t="s">
        <v>346</v>
      </c>
      <c r="C650" s="47" t="s">
        <v>343</v>
      </c>
      <c r="D650" s="47" t="s">
        <v>98</v>
      </c>
      <c r="E650" s="48" t="str">
        <f t="shared" si="1435"/>
        <v>1003</v>
      </c>
      <c r="F650" s="47" t="s">
        <v>453</v>
      </c>
      <c r="G650" s="18"/>
      <c r="H650" s="49" t="s">
        <v>454</v>
      </c>
      <c r="I650" s="19">
        <f>I651+I652</f>
        <v>356</v>
      </c>
      <c r="J650" s="19">
        <f>J651+J652</f>
        <v>356</v>
      </c>
      <c r="K650" s="19">
        <f>K651+K652</f>
        <v>356</v>
      </c>
      <c r="L650" s="19">
        <f>L651+L652</f>
        <v>0</v>
      </c>
      <c r="M650" s="19">
        <f>M651+M652</f>
        <v>0</v>
      </c>
      <c r="N650" s="19">
        <f>N651+N652</f>
        <v>0</v>
      </c>
      <c r="O650" s="19">
        <f>O651+O652</f>
        <v>0</v>
      </c>
      <c r="P650" s="19">
        <f>P651+P652</f>
        <v>0</v>
      </c>
      <c r="Q650" s="19">
        <f>Q651+Q652</f>
        <v>0</v>
      </c>
      <c r="R650" s="19">
        <f>R651+R652</f>
        <v>0</v>
      </c>
      <c r="S650" s="19">
        <f>S651+S652</f>
        <v>0</v>
      </c>
      <c r="T650" s="19">
        <f t="shared" si="1453"/>
        <v>356</v>
      </c>
      <c r="U650" s="19">
        <f t="shared" si="1436"/>
        <v>356</v>
      </c>
      <c r="V650" s="19">
        <f t="shared" si="1437"/>
        <v>356</v>
      </c>
      <c r="W650" s="19">
        <f>W651+W652</f>
        <v>0</v>
      </c>
      <c r="X650" s="19">
        <f>X651+X652</f>
        <v>0</v>
      </c>
      <c r="Y650" s="19">
        <f>Y651+Y652</f>
        <v>0</v>
      </c>
      <c r="Z650" s="19">
        <f>Z651+Z652</f>
        <v>0</v>
      </c>
      <c r="AA650" s="19">
        <f>AA651+AA652</f>
        <v>0</v>
      </c>
      <c r="AB650" s="19">
        <f>AB651+AB652</f>
        <v>0</v>
      </c>
      <c r="AC650" s="19">
        <f>AC651+AC652</f>
        <v>0</v>
      </c>
      <c r="AD650" s="19">
        <f>AD651+AD652</f>
        <v>0</v>
      </c>
      <c r="AE650" s="19">
        <f>AE651+AE652</f>
        <v>0</v>
      </c>
      <c r="AF650" s="50">
        <f>AF651+AF652</f>
        <v>356</v>
      </c>
      <c r="AG650" s="50">
        <f>AG651+AG652</f>
        <v>0</v>
      </c>
      <c r="AH650" s="50">
        <f>AH651+AH652</f>
        <v>356</v>
      </c>
      <c r="AI650" s="50">
        <f>AI651+AI652</f>
        <v>0</v>
      </c>
      <c r="AJ650" s="50">
        <f>AJ651+AJ652</f>
        <v>0</v>
      </c>
      <c r="AK650" s="50">
        <f>AK651+AK652</f>
        <v>0</v>
      </c>
      <c r="AL650" s="50">
        <f>AL651+AL652</f>
        <v>356</v>
      </c>
      <c r="AM650" s="50">
        <f>AM651+AM652</f>
        <v>356</v>
      </c>
      <c r="AN650" s="50">
        <f>AN651+AN652</f>
        <v>0</v>
      </c>
      <c r="AO650" s="51">
        <f>AO651+AO652</f>
        <v>267</v>
      </c>
      <c r="AP650" s="51">
        <f>AP651+AP652</f>
        <v>356</v>
      </c>
      <c r="AQ650" s="51">
        <f>AQ651+AQ652</f>
        <v>0</v>
      </c>
      <c r="AR650" s="51">
        <f>AR651+AR652</f>
        <v>0</v>
      </c>
      <c r="AS650" s="51">
        <f>AS651+AS652</f>
        <v>0</v>
      </c>
      <c r="AT650" s="51">
        <f>AT651+AT652</f>
        <v>0</v>
      </c>
      <c r="AU650" s="51">
        <f t="shared" si="1438"/>
        <v>356</v>
      </c>
      <c r="AV650" s="51">
        <f t="shared" si="1439"/>
        <v>0</v>
      </c>
      <c r="AW650" s="51">
        <f t="shared" si="1440"/>
        <v>356</v>
      </c>
      <c r="AX650" s="51">
        <f t="shared" si="1441"/>
        <v>356</v>
      </c>
      <c r="AY650" s="51">
        <f t="shared" si="1442"/>
        <v>356</v>
      </c>
      <c r="AZ650" s="51">
        <f>AZ651+AZ652</f>
        <v>0</v>
      </c>
      <c r="BA650" s="52">
        <f t="shared" si="1443"/>
        <v>100</v>
      </c>
      <c r="BB650" s="25"/>
    </row>
    <row r="651">
      <c r="B651" s="47" t="s">
        <v>346</v>
      </c>
      <c r="C651" s="47" t="s">
        <v>343</v>
      </c>
      <c r="D651" s="47" t="s">
        <v>98</v>
      </c>
      <c r="E651" s="48" t="str">
        <f t="shared" si="1435"/>
        <v>1003</v>
      </c>
      <c r="F651" s="47" t="s">
        <v>453</v>
      </c>
      <c r="G651" s="17" t="s">
        <v>72</v>
      </c>
      <c r="H651" s="49" t="s">
        <v>73</v>
      </c>
      <c r="I651" s="19">
        <v>290</v>
      </c>
      <c r="J651" s="19">
        <v>290</v>
      </c>
      <c r="K651" s="19">
        <v>290</v>
      </c>
      <c r="L651" s="19"/>
      <c r="M651" s="19"/>
      <c r="N651" s="19"/>
      <c r="O651" s="19">
        <v>0</v>
      </c>
      <c r="P651" s="19">
        <v>0</v>
      </c>
      <c r="Q651" s="19">
        <v>0</v>
      </c>
      <c r="R651" s="19">
        <v>0</v>
      </c>
      <c r="S651" s="19"/>
      <c r="T651" s="19">
        <f t="shared" si="1453"/>
        <v>290</v>
      </c>
      <c r="U651" s="19">
        <f t="shared" si="1436"/>
        <v>290</v>
      </c>
      <c r="V651" s="19">
        <f t="shared" si="1437"/>
        <v>290</v>
      </c>
      <c r="W651" s="19"/>
      <c r="X651" s="19"/>
      <c r="Y651" s="19"/>
      <c r="Z651" s="19"/>
      <c r="AA651" s="19"/>
      <c r="AB651" s="19"/>
      <c r="AC651" s="19"/>
      <c r="AD651" s="19"/>
      <c r="AE651" s="19"/>
      <c r="AF651" s="50">
        <v>290</v>
      </c>
      <c r="AG651" s="50"/>
      <c r="AH651" s="50">
        <f t="shared" ref="AH651:AH652" si="1490">AF651</f>
        <v>290</v>
      </c>
      <c r="AI651" s="50">
        <f t="shared" ref="AI651:AI652" si="1491">AG651</f>
        <v>0</v>
      </c>
      <c r="AJ651" s="50">
        <v>0</v>
      </c>
      <c r="AK651" s="50">
        <v>0</v>
      </c>
      <c r="AL651" s="50">
        <v>290</v>
      </c>
      <c r="AM651" s="50">
        <f t="shared" ref="AM651:AM652" si="1492">AL651</f>
        <v>290</v>
      </c>
      <c r="AN651" s="50">
        <v>0</v>
      </c>
      <c r="AO651" s="15">
        <v>221</v>
      </c>
      <c r="AP651" s="51">
        <v>290</v>
      </c>
      <c r="AQ651" s="51">
        <v>0</v>
      </c>
      <c r="AR651" s="51">
        <v>0</v>
      </c>
      <c r="AS651" s="51">
        <v>0</v>
      </c>
      <c r="AT651" s="51">
        <v>0</v>
      </c>
      <c r="AU651" s="51">
        <f t="shared" si="1438"/>
        <v>290</v>
      </c>
      <c r="AV651" s="51">
        <f t="shared" si="1439"/>
        <v>0</v>
      </c>
      <c r="AW651" s="51">
        <f t="shared" si="1440"/>
        <v>290</v>
      </c>
      <c r="AX651" s="51">
        <f t="shared" si="1441"/>
        <v>290</v>
      </c>
      <c r="AY651" s="51">
        <f t="shared" si="1442"/>
        <v>290</v>
      </c>
      <c r="AZ651" s="51"/>
      <c r="BA651" s="52">
        <f t="shared" si="1443"/>
        <v>100</v>
      </c>
      <c r="BB651" s="53"/>
    </row>
    <row r="652" ht="31.5">
      <c r="B652" s="47" t="s">
        <v>346</v>
      </c>
      <c r="C652" s="47" t="s">
        <v>343</v>
      </c>
      <c r="D652" s="47" t="s">
        <v>98</v>
      </c>
      <c r="E652" s="48" t="str">
        <f t="shared" si="1435"/>
        <v>1003</v>
      </c>
      <c r="F652" s="47" t="s">
        <v>453</v>
      </c>
      <c r="G652" s="17" t="s">
        <v>154</v>
      </c>
      <c r="H652" s="49" t="s">
        <v>155</v>
      </c>
      <c r="I652" s="19">
        <v>66</v>
      </c>
      <c r="J652" s="19">
        <v>66</v>
      </c>
      <c r="K652" s="19">
        <v>66</v>
      </c>
      <c r="L652" s="19"/>
      <c r="M652" s="19"/>
      <c r="N652" s="19"/>
      <c r="O652" s="19">
        <v>0</v>
      </c>
      <c r="P652" s="19">
        <v>0</v>
      </c>
      <c r="Q652" s="19">
        <v>0</v>
      </c>
      <c r="R652" s="19">
        <v>0</v>
      </c>
      <c r="S652" s="19"/>
      <c r="T652" s="19">
        <f t="shared" si="1453"/>
        <v>66</v>
      </c>
      <c r="U652" s="19">
        <f t="shared" si="1436"/>
        <v>66</v>
      </c>
      <c r="V652" s="19">
        <f t="shared" si="1437"/>
        <v>66</v>
      </c>
      <c r="W652" s="19"/>
      <c r="X652" s="19"/>
      <c r="Y652" s="19"/>
      <c r="Z652" s="19"/>
      <c r="AA652" s="19"/>
      <c r="AB652" s="19"/>
      <c r="AC652" s="19"/>
      <c r="AD652" s="19"/>
      <c r="AE652" s="19"/>
      <c r="AF652" s="50">
        <v>66</v>
      </c>
      <c r="AG652" s="50"/>
      <c r="AH652" s="50">
        <f t="shared" si="1490"/>
        <v>66</v>
      </c>
      <c r="AI652" s="50">
        <f t="shared" si="1491"/>
        <v>0</v>
      </c>
      <c r="AJ652" s="50">
        <v>0</v>
      </c>
      <c r="AK652" s="50">
        <v>0</v>
      </c>
      <c r="AL652" s="50">
        <v>66</v>
      </c>
      <c r="AM652" s="50">
        <f t="shared" si="1492"/>
        <v>66</v>
      </c>
      <c r="AN652" s="50">
        <v>0</v>
      </c>
      <c r="AO652" s="51">
        <v>46</v>
      </c>
      <c r="AP652" s="51">
        <v>66</v>
      </c>
      <c r="AQ652" s="51">
        <v>0</v>
      </c>
      <c r="AR652" s="51">
        <v>0</v>
      </c>
      <c r="AS652" s="51">
        <v>0</v>
      </c>
      <c r="AT652" s="51">
        <v>0</v>
      </c>
      <c r="AU652" s="51">
        <f t="shared" si="1438"/>
        <v>66</v>
      </c>
      <c r="AV652" s="51">
        <f t="shared" si="1439"/>
        <v>0</v>
      </c>
      <c r="AW652" s="51">
        <f t="shared" si="1440"/>
        <v>66</v>
      </c>
      <c r="AX652" s="51">
        <f t="shared" si="1441"/>
        <v>66</v>
      </c>
      <c r="AY652" s="51">
        <f t="shared" si="1442"/>
        <v>66</v>
      </c>
      <c r="AZ652" s="51"/>
      <c r="BA652" s="52">
        <f t="shared" si="1443"/>
        <v>100</v>
      </c>
      <c r="BB652" s="53"/>
    </row>
    <row r="653" ht="47.25">
      <c r="B653" s="47" t="s">
        <v>346</v>
      </c>
      <c r="C653" s="47" t="s">
        <v>343</v>
      </c>
      <c r="D653" s="47" t="s">
        <v>98</v>
      </c>
      <c r="E653" s="48" t="str">
        <f t="shared" si="1435"/>
        <v>1003</v>
      </c>
      <c r="F653" s="47" t="s">
        <v>418</v>
      </c>
      <c r="G653" s="18"/>
      <c r="H653" s="49" t="s">
        <v>419</v>
      </c>
      <c r="I653" s="19">
        <f t="shared" ref="I653:I662" si="1493">I654</f>
        <v>800</v>
      </c>
      <c r="J653" s="19">
        <f t="shared" ref="J653:J662" si="1494">J654</f>
        <v>800</v>
      </c>
      <c r="K653" s="19">
        <f t="shared" ref="K653:K662" si="1495">K654</f>
        <v>800</v>
      </c>
      <c r="L653" s="19">
        <f t="shared" ref="L653:L662" si="1496">L654</f>
        <v>-100</v>
      </c>
      <c r="M653" s="19">
        <f t="shared" ref="M653:M662" si="1497">M654</f>
        <v>-100</v>
      </c>
      <c r="N653" s="19">
        <f t="shared" ref="N653:N662" si="1498">N654</f>
        <v>-100</v>
      </c>
      <c r="O653" s="19">
        <f t="shared" ref="O653:O662" si="1499">O654</f>
        <v>0</v>
      </c>
      <c r="P653" s="19">
        <f t="shared" ref="P653:P662" si="1500">P654</f>
        <v>0</v>
      </c>
      <c r="Q653" s="19">
        <f t="shared" ref="Q653:Q662" si="1501">Q654</f>
        <v>0</v>
      </c>
      <c r="R653" s="19">
        <f t="shared" ref="R653:R662" si="1502">R654</f>
        <v>0</v>
      </c>
      <c r="S653" s="19">
        <f t="shared" ref="S653:S662" si="1503">S654</f>
        <v>0</v>
      </c>
      <c r="T653" s="19">
        <f t="shared" si="1453"/>
        <v>700</v>
      </c>
      <c r="U653" s="19">
        <f t="shared" si="1436"/>
        <v>700</v>
      </c>
      <c r="V653" s="19">
        <f t="shared" si="1437"/>
        <v>700</v>
      </c>
      <c r="W653" s="19">
        <f t="shared" ref="W653:W662" si="1504">W654</f>
        <v>0</v>
      </c>
      <c r="X653" s="19">
        <f t="shared" ref="X653:X662" si="1505">X654</f>
        <v>0</v>
      </c>
      <c r="Y653" s="19">
        <f t="shared" ref="Y653:Y662" si="1506">Y654</f>
        <v>0</v>
      </c>
      <c r="Z653" s="19">
        <f t="shared" ref="Z653:Z662" si="1507">Z654</f>
        <v>0</v>
      </c>
      <c r="AA653" s="19">
        <f t="shared" ref="AA653:AA662" si="1508">AA654</f>
        <v>0</v>
      </c>
      <c r="AB653" s="19">
        <f t="shared" ref="AB653:AB662" si="1509">AB654</f>
        <v>0</v>
      </c>
      <c r="AC653" s="19">
        <f t="shared" ref="AC653:AC662" si="1510">AC654</f>
        <v>0</v>
      </c>
      <c r="AD653" s="19">
        <f t="shared" ref="AD653:AD662" si="1511">AD654</f>
        <v>0</v>
      </c>
      <c r="AE653" s="19">
        <f t="shared" ref="AE653:AE662" si="1512">AE654</f>
        <v>0</v>
      </c>
      <c r="AF653" s="50">
        <f t="shared" ref="AF653:AF662" si="1513">AF654</f>
        <v>700</v>
      </c>
      <c r="AG653" s="50">
        <f t="shared" ref="AG653:AG662" si="1514">AG654</f>
        <v>0</v>
      </c>
      <c r="AH653" s="50">
        <f t="shared" ref="AH653:AH657" si="1515">AH654</f>
        <v>0</v>
      </c>
      <c r="AI653" s="50">
        <f t="shared" ref="AI653:AI657" si="1516">AI654</f>
        <v>0</v>
      </c>
      <c r="AJ653" s="50">
        <f t="shared" ref="AJ653:AJ662" si="1517">AJ654</f>
        <v>0</v>
      </c>
      <c r="AK653" s="50">
        <f t="shared" ref="AK653:AK662" si="1518">AK654</f>
        <v>0</v>
      </c>
      <c r="AL653" s="50">
        <f t="shared" ref="AL653:AL662" si="1519">AL654</f>
        <v>500</v>
      </c>
      <c r="AM653" s="50">
        <f t="shared" ref="AM653:AM657" si="1520">AM654</f>
        <v>0</v>
      </c>
      <c r="AN653" s="50">
        <f t="shared" ref="AN653:AN662" si="1521">AN654</f>
        <v>0</v>
      </c>
      <c r="AO653" s="15">
        <f t="shared" ref="AO653:AO662" si="1522">AO654</f>
        <v>0</v>
      </c>
      <c r="AP653" s="51">
        <f t="shared" ref="AP653:AP662" si="1523">AP654</f>
        <v>700</v>
      </c>
      <c r="AQ653" s="51">
        <f t="shared" ref="AQ653:AQ662" si="1524">AQ654</f>
        <v>0</v>
      </c>
      <c r="AR653" s="51">
        <f t="shared" ref="AR653:AR662" si="1525">AR654</f>
        <v>0</v>
      </c>
      <c r="AS653" s="51">
        <f t="shared" ref="AS653:AS662" si="1526">AS654</f>
        <v>0</v>
      </c>
      <c r="AT653" s="51">
        <f t="shared" ref="AT653:AT662" si="1527">AT654</f>
        <v>0</v>
      </c>
      <c r="AU653" s="51">
        <f t="shared" si="1438"/>
        <v>700</v>
      </c>
      <c r="AV653" s="51">
        <f t="shared" si="1439"/>
        <v>0</v>
      </c>
      <c r="AW653" s="51">
        <f t="shared" si="1440"/>
        <v>700</v>
      </c>
      <c r="AX653" s="51">
        <f t="shared" si="1441"/>
        <v>700</v>
      </c>
      <c r="AY653" s="51">
        <f t="shared" si="1442"/>
        <v>700</v>
      </c>
      <c r="AZ653" s="51">
        <f t="shared" ref="AZ653:AZ662" si="1528">AZ654</f>
        <v>0</v>
      </c>
      <c r="BA653" s="52">
        <f t="shared" si="1443"/>
        <v>71.428571428571431</v>
      </c>
      <c r="BB653" s="25"/>
    </row>
    <row r="654" ht="63">
      <c r="B654" s="47" t="s">
        <v>346</v>
      </c>
      <c r="C654" s="47" t="s">
        <v>343</v>
      </c>
      <c r="D654" s="47" t="s">
        <v>98</v>
      </c>
      <c r="E654" s="48" t="str">
        <f t="shared" si="1435"/>
        <v>1003</v>
      </c>
      <c r="F654" s="47" t="s">
        <v>437</v>
      </c>
      <c r="G654" s="18"/>
      <c r="H654" s="49" t="s">
        <v>261</v>
      </c>
      <c r="I654" s="19">
        <f t="shared" si="1493"/>
        <v>800</v>
      </c>
      <c r="J654" s="19">
        <f t="shared" si="1494"/>
        <v>800</v>
      </c>
      <c r="K654" s="19">
        <f t="shared" si="1495"/>
        <v>800</v>
      </c>
      <c r="L654" s="19">
        <f t="shared" si="1496"/>
        <v>-100</v>
      </c>
      <c r="M654" s="19">
        <f t="shared" si="1497"/>
        <v>-100</v>
      </c>
      <c r="N654" s="19">
        <f t="shared" si="1498"/>
        <v>-100</v>
      </c>
      <c r="O654" s="19">
        <f t="shared" si="1499"/>
        <v>0</v>
      </c>
      <c r="P654" s="19">
        <f t="shared" si="1500"/>
        <v>0</v>
      </c>
      <c r="Q654" s="19">
        <f t="shared" si="1501"/>
        <v>0</v>
      </c>
      <c r="R654" s="19">
        <f t="shared" si="1502"/>
        <v>0</v>
      </c>
      <c r="S654" s="19">
        <f t="shared" si="1503"/>
        <v>0</v>
      </c>
      <c r="T654" s="19">
        <f t="shared" si="1453"/>
        <v>700</v>
      </c>
      <c r="U654" s="19">
        <f t="shared" si="1436"/>
        <v>700</v>
      </c>
      <c r="V654" s="19">
        <f t="shared" si="1437"/>
        <v>700</v>
      </c>
      <c r="W654" s="19">
        <f t="shared" si="1504"/>
        <v>0</v>
      </c>
      <c r="X654" s="19">
        <f t="shared" si="1505"/>
        <v>0</v>
      </c>
      <c r="Y654" s="19">
        <f t="shared" si="1506"/>
        <v>0</v>
      </c>
      <c r="Z654" s="19">
        <f t="shared" si="1507"/>
        <v>0</v>
      </c>
      <c r="AA654" s="19">
        <f t="shared" si="1508"/>
        <v>0</v>
      </c>
      <c r="AB654" s="19">
        <f t="shared" si="1509"/>
        <v>0</v>
      </c>
      <c r="AC654" s="19">
        <f t="shared" si="1510"/>
        <v>0</v>
      </c>
      <c r="AD654" s="19">
        <f t="shared" si="1511"/>
        <v>0</v>
      </c>
      <c r="AE654" s="19">
        <f t="shared" si="1512"/>
        <v>0</v>
      </c>
      <c r="AF654" s="50">
        <f t="shared" si="1513"/>
        <v>700</v>
      </c>
      <c r="AG654" s="50">
        <f t="shared" si="1514"/>
        <v>0</v>
      </c>
      <c r="AH654" s="50">
        <f t="shared" si="1515"/>
        <v>0</v>
      </c>
      <c r="AI654" s="50">
        <f t="shared" si="1516"/>
        <v>0</v>
      </c>
      <c r="AJ654" s="50">
        <f t="shared" si="1517"/>
        <v>0</v>
      </c>
      <c r="AK654" s="50">
        <f t="shared" si="1518"/>
        <v>0</v>
      </c>
      <c r="AL654" s="50">
        <f t="shared" si="1519"/>
        <v>500</v>
      </c>
      <c r="AM654" s="50">
        <f t="shared" si="1520"/>
        <v>0</v>
      </c>
      <c r="AN654" s="50">
        <f t="shared" si="1521"/>
        <v>0</v>
      </c>
      <c r="AO654" s="51">
        <f t="shared" si="1522"/>
        <v>0</v>
      </c>
      <c r="AP654" s="51">
        <f t="shared" si="1523"/>
        <v>700</v>
      </c>
      <c r="AQ654" s="51">
        <f t="shared" si="1524"/>
        <v>0</v>
      </c>
      <c r="AR654" s="51">
        <f t="shared" si="1525"/>
        <v>0</v>
      </c>
      <c r="AS654" s="51">
        <f t="shared" si="1526"/>
        <v>0</v>
      </c>
      <c r="AT654" s="51">
        <f t="shared" si="1527"/>
        <v>0</v>
      </c>
      <c r="AU654" s="51">
        <f t="shared" si="1438"/>
        <v>700</v>
      </c>
      <c r="AV654" s="51">
        <f t="shared" si="1439"/>
        <v>0</v>
      </c>
      <c r="AW654" s="51">
        <f t="shared" si="1440"/>
        <v>700</v>
      </c>
      <c r="AX654" s="51">
        <f t="shared" si="1441"/>
        <v>700</v>
      </c>
      <c r="AY654" s="51">
        <f t="shared" si="1442"/>
        <v>700</v>
      </c>
      <c r="AZ654" s="51">
        <f t="shared" si="1528"/>
        <v>0</v>
      </c>
      <c r="BA654" s="52">
        <f t="shared" si="1443"/>
        <v>71.428571428571431</v>
      </c>
      <c r="BB654" s="25"/>
    </row>
    <row r="655" ht="31.5">
      <c r="B655" s="47" t="s">
        <v>346</v>
      </c>
      <c r="C655" s="47" t="s">
        <v>343</v>
      </c>
      <c r="D655" s="47" t="s">
        <v>98</v>
      </c>
      <c r="E655" s="48" t="str">
        <f t="shared" si="1435"/>
        <v>1003</v>
      </c>
      <c r="F655" s="47" t="s">
        <v>437</v>
      </c>
      <c r="G655" s="17" t="s">
        <v>154</v>
      </c>
      <c r="H655" s="49" t="s">
        <v>155</v>
      </c>
      <c r="I655" s="19">
        <v>800</v>
      </c>
      <c r="J655" s="19">
        <v>800</v>
      </c>
      <c r="K655" s="19">
        <v>800</v>
      </c>
      <c r="L655" s="19">
        <v>-100</v>
      </c>
      <c r="M655" s="19">
        <v>-100</v>
      </c>
      <c r="N655" s="19">
        <v>-100</v>
      </c>
      <c r="O655" s="19">
        <v>0</v>
      </c>
      <c r="P655" s="19">
        <v>0</v>
      </c>
      <c r="Q655" s="19">
        <v>0</v>
      </c>
      <c r="R655" s="19">
        <v>0</v>
      </c>
      <c r="S655" s="19"/>
      <c r="T655" s="19">
        <f t="shared" si="1453"/>
        <v>700</v>
      </c>
      <c r="U655" s="19">
        <f t="shared" si="1436"/>
        <v>700</v>
      </c>
      <c r="V655" s="19">
        <f t="shared" si="1437"/>
        <v>700</v>
      </c>
      <c r="W655" s="19"/>
      <c r="X655" s="19"/>
      <c r="Y655" s="19"/>
      <c r="Z655" s="19"/>
      <c r="AA655" s="19"/>
      <c r="AB655" s="19"/>
      <c r="AC655" s="19"/>
      <c r="AD655" s="19"/>
      <c r="AE655" s="19"/>
      <c r="AF655" s="50">
        <v>700</v>
      </c>
      <c r="AG655" s="50"/>
      <c r="AH655" s="50">
        <v>0</v>
      </c>
      <c r="AI655" s="50">
        <v>0</v>
      </c>
      <c r="AJ655" s="50">
        <v>0</v>
      </c>
      <c r="AK655" s="50">
        <v>0</v>
      </c>
      <c r="AL655" s="50">
        <v>500</v>
      </c>
      <c r="AM655" s="50">
        <v>0</v>
      </c>
      <c r="AN655" s="50">
        <v>0</v>
      </c>
      <c r="AO655" s="15">
        <v>0</v>
      </c>
      <c r="AP655" s="51">
        <v>700</v>
      </c>
      <c r="AQ655" s="51">
        <v>0</v>
      </c>
      <c r="AR655" s="51">
        <v>0</v>
      </c>
      <c r="AS655" s="51">
        <v>0</v>
      </c>
      <c r="AT655" s="51">
        <v>0</v>
      </c>
      <c r="AU655" s="51">
        <f t="shared" si="1438"/>
        <v>700</v>
      </c>
      <c r="AV655" s="51">
        <f t="shared" si="1439"/>
        <v>0</v>
      </c>
      <c r="AW655" s="51">
        <f t="shared" si="1440"/>
        <v>700</v>
      </c>
      <c r="AX655" s="51">
        <f t="shared" si="1441"/>
        <v>700</v>
      </c>
      <c r="AY655" s="51">
        <f t="shared" si="1442"/>
        <v>700</v>
      </c>
      <c r="AZ655" s="51"/>
      <c r="BA655" s="52">
        <f t="shared" si="1443"/>
        <v>71.428571428571431</v>
      </c>
      <c r="BB655" s="53"/>
    </row>
    <row r="656" ht="47.25">
      <c r="B656" s="47" t="s">
        <v>346</v>
      </c>
      <c r="C656" s="47" t="s">
        <v>343</v>
      </c>
      <c r="D656" s="47" t="s">
        <v>98</v>
      </c>
      <c r="E656" s="48" t="str">
        <f t="shared" si="1435"/>
        <v>1003</v>
      </c>
      <c r="F656" s="47" t="s">
        <v>364</v>
      </c>
      <c r="G656" s="18"/>
      <c r="H656" s="49" t="s">
        <v>365</v>
      </c>
      <c r="I656" s="19">
        <f t="shared" si="1493"/>
        <v>461.89999999999998</v>
      </c>
      <c r="J656" s="19">
        <f t="shared" si="1494"/>
        <v>461.89999999999998</v>
      </c>
      <c r="K656" s="19">
        <f t="shared" si="1495"/>
        <v>461.89999999999998</v>
      </c>
      <c r="L656" s="19">
        <f t="shared" si="1496"/>
        <v>0</v>
      </c>
      <c r="M656" s="19">
        <f t="shared" si="1497"/>
        <v>0</v>
      </c>
      <c r="N656" s="19">
        <f t="shared" si="1498"/>
        <v>0</v>
      </c>
      <c r="O656" s="19">
        <f t="shared" si="1499"/>
        <v>0</v>
      </c>
      <c r="P656" s="19">
        <f t="shared" si="1500"/>
        <v>0</v>
      </c>
      <c r="Q656" s="19">
        <f t="shared" si="1501"/>
        <v>0</v>
      </c>
      <c r="R656" s="19">
        <f t="shared" si="1502"/>
        <v>0</v>
      </c>
      <c r="S656" s="19">
        <f t="shared" si="1503"/>
        <v>0</v>
      </c>
      <c r="T656" s="19">
        <f t="shared" si="1453"/>
        <v>461.89999999999998</v>
      </c>
      <c r="U656" s="19">
        <f t="shared" si="1436"/>
        <v>461.89999999999998</v>
      </c>
      <c r="V656" s="19">
        <f t="shared" si="1437"/>
        <v>461.89999999999998</v>
      </c>
      <c r="W656" s="19">
        <f t="shared" si="1504"/>
        <v>0</v>
      </c>
      <c r="X656" s="19">
        <f t="shared" si="1505"/>
        <v>0</v>
      </c>
      <c r="Y656" s="19">
        <f t="shared" si="1506"/>
        <v>0</v>
      </c>
      <c r="Z656" s="19">
        <f t="shared" si="1507"/>
        <v>0</v>
      </c>
      <c r="AA656" s="19">
        <f t="shared" si="1508"/>
        <v>0</v>
      </c>
      <c r="AB656" s="19">
        <f t="shared" si="1509"/>
        <v>0</v>
      </c>
      <c r="AC656" s="19">
        <f t="shared" si="1510"/>
        <v>0</v>
      </c>
      <c r="AD656" s="19">
        <f t="shared" si="1511"/>
        <v>0</v>
      </c>
      <c r="AE656" s="19">
        <f t="shared" si="1512"/>
        <v>0</v>
      </c>
      <c r="AF656" s="50">
        <f t="shared" si="1513"/>
        <v>468.30000000000001</v>
      </c>
      <c r="AG656" s="50">
        <f t="shared" si="1514"/>
        <v>0</v>
      </c>
      <c r="AH656" s="50">
        <f t="shared" si="1515"/>
        <v>468.30000000000001</v>
      </c>
      <c r="AI656" s="50">
        <f t="shared" si="1516"/>
        <v>0</v>
      </c>
      <c r="AJ656" s="50">
        <f t="shared" si="1517"/>
        <v>0</v>
      </c>
      <c r="AK656" s="50">
        <f t="shared" si="1518"/>
        <v>0</v>
      </c>
      <c r="AL656" s="50">
        <f t="shared" si="1519"/>
        <v>252.09397999999999</v>
      </c>
      <c r="AM656" s="50">
        <f t="shared" si="1520"/>
        <v>252.09397999999999</v>
      </c>
      <c r="AN656" s="50">
        <f t="shared" si="1521"/>
        <v>0</v>
      </c>
      <c r="AO656" s="51">
        <f t="shared" si="1522"/>
        <v>72.649529999999999</v>
      </c>
      <c r="AP656" s="51">
        <f t="shared" si="1523"/>
        <v>468.30000000000001</v>
      </c>
      <c r="AQ656" s="51">
        <f t="shared" si="1524"/>
        <v>0</v>
      </c>
      <c r="AR656" s="51">
        <f t="shared" si="1525"/>
        <v>0</v>
      </c>
      <c r="AS656" s="51">
        <f t="shared" si="1526"/>
        <v>0</v>
      </c>
      <c r="AT656" s="51">
        <f t="shared" si="1527"/>
        <v>0</v>
      </c>
      <c r="AU656" s="51">
        <f t="shared" si="1438"/>
        <v>468.30000000000001</v>
      </c>
      <c r="AV656" s="51">
        <f t="shared" si="1439"/>
        <v>-6.4000000000000341</v>
      </c>
      <c r="AW656" s="51">
        <f t="shared" si="1440"/>
        <v>461.89999999999998</v>
      </c>
      <c r="AX656" s="51">
        <f t="shared" si="1441"/>
        <v>461.89999999999998</v>
      </c>
      <c r="AY656" s="51">
        <f t="shared" si="1442"/>
        <v>461.89999999999998</v>
      </c>
      <c r="AZ656" s="51">
        <f t="shared" si="1528"/>
        <v>0</v>
      </c>
      <c r="BA656" s="52">
        <f t="shared" si="1443"/>
        <v>53.831727525090741</v>
      </c>
      <c r="BB656" s="25"/>
    </row>
    <row r="657" ht="31.5">
      <c r="B657" s="47" t="s">
        <v>346</v>
      </c>
      <c r="C657" s="47" t="s">
        <v>343</v>
      </c>
      <c r="D657" s="47" t="s">
        <v>98</v>
      </c>
      <c r="E657" s="48" t="str">
        <f t="shared" si="1435"/>
        <v>1003</v>
      </c>
      <c r="F657" s="47" t="s">
        <v>366</v>
      </c>
      <c r="G657" s="18"/>
      <c r="H657" s="49" t="s">
        <v>361</v>
      </c>
      <c r="I657" s="19">
        <f t="shared" si="1493"/>
        <v>461.89999999999998</v>
      </c>
      <c r="J657" s="19">
        <f t="shared" si="1494"/>
        <v>461.89999999999998</v>
      </c>
      <c r="K657" s="19">
        <f t="shared" si="1495"/>
        <v>461.89999999999998</v>
      </c>
      <c r="L657" s="19">
        <f t="shared" si="1496"/>
        <v>0</v>
      </c>
      <c r="M657" s="19">
        <f t="shared" si="1497"/>
        <v>0</v>
      </c>
      <c r="N657" s="19">
        <f t="shared" si="1498"/>
        <v>0</v>
      </c>
      <c r="O657" s="19">
        <f t="shared" si="1499"/>
        <v>0</v>
      </c>
      <c r="P657" s="19">
        <f t="shared" si="1500"/>
        <v>0</v>
      </c>
      <c r="Q657" s="19">
        <f t="shared" si="1501"/>
        <v>0</v>
      </c>
      <c r="R657" s="19">
        <f t="shared" si="1502"/>
        <v>0</v>
      </c>
      <c r="S657" s="19">
        <f t="shared" si="1503"/>
        <v>0</v>
      </c>
      <c r="T657" s="19">
        <f t="shared" si="1453"/>
        <v>461.89999999999998</v>
      </c>
      <c r="U657" s="19">
        <f t="shared" si="1436"/>
        <v>461.89999999999998</v>
      </c>
      <c r="V657" s="19">
        <f t="shared" si="1437"/>
        <v>461.89999999999998</v>
      </c>
      <c r="W657" s="19">
        <f t="shared" si="1504"/>
        <v>0</v>
      </c>
      <c r="X657" s="19">
        <f t="shared" si="1505"/>
        <v>0</v>
      </c>
      <c r="Y657" s="19">
        <f t="shared" si="1506"/>
        <v>0</v>
      </c>
      <c r="Z657" s="19">
        <f t="shared" si="1507"/>
        <v>0</v>
      </c>
      <c r="AA657" s="19">
        <f t="shared" si="1508"/>
        <v>0</v>
      </c>
      <c r="AB657" s="19">
        <f t="shared" si="1509"/>
        <v>0</v>
      </c>
      <c r="AC657" s="19">
        <f t="shared" si="1510"/>
        <v>0</v>
      </c>
      <c r="AD657" s="19">
        <f t="shared" si="1511"/>
        <v>0</v>
      </c>
      <c r="AE657" s="19">
        <f t="shared" si="1512"/>
        <v>0</v>
      </c>
      <c r="AF657" s="50">
        <f t="shared" si="1513"/>
        <v>468.30000000000001</v>
      </c>
      <c r="AG657" s="50">
        <f t="shared" si="1514"/>
        <v>0</v>
      </c>
      <c r="AH657" s="50">
        <f t="shared" si="1515"/>
        <v>468.30000000000001</v>
      </c>
      <c r="AI657" s="50">
        <f t="shared" si="1516"/>
        <v>0</v>
      </c>
      <c r="AJ657" s="50">
        <f t="shared" si="1517"/>
        <v>0</v>
      </c>
      <c r="AK657" s="50">
        <f t="shared" si="1518"/>
        <v>0</v>
      </c>
      <c r="AL657" s="50">
        <f t="shared" si="1519"/>
        <v>252.09397999999999</v>
      </c>
      <c r="AM657" s="50">
        <f t="shared" si="1520"/>
        <v>252.09397999999999</v>
      </c>
      <c r="AN657" s="50">
        <f t="shared" si="1521"/>
        <v>0</v>
      </c>
      <c r="AO657" s="15">
        <f t="shared" si="1522"/>
        <v>72.649529999999999</v>
      </c>
      <c r="AP657" s="51">
        <f t="shared" si="1523"/>
        <v>468.30000000000001</v>
      </c>
      <c r="AQ657" s="51">
        <f t="shared" si="1524"/>
        <v>0</v>
      </c>
      <c r="AR657" s="51">
        <f t="shared" si="1525"/>
        <v>0</v>
      </c>
      <c r="AS657" s="51">
        <f t="shared" si="1526"/>
        <v>0</v>
      </c>
      <c r="AT657" s="51">
        <f t="shared" si="1527"/>
        <v>0</v>
      </c>
      <c r="AU657" s="51">
        <f t="shared" si="1438"/>
        <v>468.30000000000001</v>
      </c>
      <c r="AV657" s="51">
        <f t="shared" si="1439"/>
        <v>-6.4000000000000341</v>
      </c>
      <c r="AW657" s="51">
        <f t="shared" si="1440"/>
        <v>461.89999999999998</v>
      </c>
      <c r="AX657" s="51">
        <f t="shared" si="1441"/>
        <v>461.89999999999998</v>
      </c>
      <c r="AY657" s="51">
        <f t="shared" si="1442"/>
        <v>461.89999999999998</v>
      </c>
      <c r="AZ657" s="51">
        <f t="shared" si="1528"/>
        <v>0</v>
      </c>
      <c r="BA657" s="52">
        <f t="shared" si="1443"/>
        <v>53.831727525090741</v>
      </c>
      <c r="BB657" s="25"/>
    </row>
    <row r="658" ht="31.5">
      <c r="B658" s="47" t="s">
        <v>346</v>
      </c>
      <c r="C658" s="47" t="s">
        <v>343</v>
      </c>
      <c r="D658" s="47" t="s">
        <v>98</v>
      </c>
      <c r="E658" s="48" t="str">
        <f t="shared" si="1435"/>
        <v>1003</v>
      </c>
      <c r="F658" s="47" t="s">
        <v>366</v>
      </c>
      <c r="G658" s="17" t="s">
        <v>154</v>
      </c>
      <c r="H658" s="49" t="s">
        <v>155</v>
      </c>
      <c r="I658" s="19">
        <v>461.89999999999998</v>
      </c>
      <c r="J658" s="19">
        <v>461.89999999999998</v>
      </c>
      <c r="K658" s="19">
        <v>461.89999999999998</v>
      </c>
      <c r="L658" s="19"/>
      <c r="M658" s="19"/>
      <c r="N658" s="19"/>
      <c r="O658" s="19">
        <v>0</v>
      </c>
      <c r="P658" s="19">
        <v>0</v>
      </c>
      <c r="Q658" s="19">
        <v>0</v>
      </c>
      <c r="R658" s="19">
        <v>0</v>
      </c>
      <c r="S658" s="19"/>
      <c r="T658" s="19">
        <f t="shared" si="1453"/>
        <v>461.89999999999998</v>
      </c>
      <c r="U658" s="19">
        <f t="shared" si="1436"/>
        <v>461.89999999999998</v>
      </c>
      <c r="V658" s="19">
        <f t="shared" si="1437"/>
        <v>461.89999999999998</v>
      </c>
      <c r="W658" s="19"/>
      <c r="X658" s="19"/>
      <c r="Y658" s="19"/>
      <c r="Z658" s="19"/>
      <c r="AA658" s="19"/>
      <c r="AB658" s="19"/>
      <c r="AC658" s="19"/>
      <c r="AD658" s="19"/>
      <c r="AE658" s="19"/>
      <c r="AF658" s="50">
        <v>468.30000000000001</v>
      </c>
      <c r="AG658" s="50"/>
      <c r="AH658" s="50">
        <f>AF658</f>
        <v>468.30000000000001</v>
      </c>
      <c r="AI658" s="50">
        <f>AG658</f>
        <v>0</v>
      </c>
      <c r="AJ658" s="50">
        <v>0</v>
      </c>
      <c r="AK658" s="50">
        <v>0</v>
      </c>
      <c r="AL658" s="50">
        <v>252.09397999999999</v>
      </c>
      <c r="AM658" s="50">
        <f>AL658</f>
        <v>252.09397999999999</v>
      </c>
      <c r="AN658" s="50">
        <v>0</v>
      </c>
      <c r="AO658" s="51">
        <v>72.649529999999999</v>
      </c>
      <c r="AP658" s="51">
        <v>468.30000000000001</v>
      </c>
      <c r="AQ658" s="51">
        <v>0</v>
      </c>
      <c r="AR658" s="51">
        <v>0</v>
      </c>
      <c r="AS658" s="51">
        <v>0</v>
      </c>
      <c r="AT658" s="51">
        <v>0</v>
      </c>
      <c r="AU658" s="51">
        <f t="shared" si="1438"/>
        <v>468.30000000000001</v>
      </c>
      <c r="AV658" s="51">
        <f t="shared" si="1439"/>
        <v>-6.4000000000000341</v>
      </c>
      <c r="AW658" s="51">
        <f t="shared" si="1440"/>
        <v>461.89999999999998</v>
      </c>
      <c r="AX658" s="51">
        <f t="shared" si="1441"/>
        <v>461.89999999999998</v>
      </c>
      <c r="AY658" s="51">
        <f t="shared" si="1442"/>
        <v>461.89999999999998</v>
      </c>
      <c r="AZ658" s="51"/>
      <c r="BA658" s="52">
        <f t="shared" si="1443"/>
        <v>53.831727525090741</v>
      </c>
      <c r="BB658" s="53"/>
    </row>
    <row r="659" s="39" customFormat="1">
      <c r="B659" s="40" t="s">
        <v>346</v>
      </c>
      <c r="C659" s="40" t="s">
        <v>343</v>
      </c>
      <c r="D659" s="40" t="s">
        <v>88</v>
      </c>
      <c r="E659" s="38" t="str">
        <f t="shared" si="1435"/>
        <v>1004</v>
      </c>
      <c r="F659" s="40"/>
      <c r="G659" s="68"/>
      <c r="H659" s="41" t="s">
        <v>455</v>
      </c>
      <c r="I659" s="42">
        <f t="shared" si="1493"/>
        <v>39882.400000000001</v>
      </c>
      <c r="J659" s="42">
        <f t="shared" si="1494"/>
        <v>38108.5</v>
      </c>
      <c r="K659" s="42">
        <f t="shared" si="1495"/>
        <v>38058.800000000003</v>
      </c>
      <c r="L659" s="42">
        <f t="shared" si="1496"/>
        <v>0</v>
      </c>
      <c r="M659" s="42">
        <f t="shared" si="1497"/>
        <v>0</v>
      </c>
      <c r="N659" s="42">
        <f t="shared" si="1498"/>
        <v>0</v>
      </c>
      <c r="O659" s="42">
        <f t="shared" si="1499"/>
        <v>0</v>
      </c>
      <c r="P659" s="42">
        <f t="shared" si="1500"/>
        <v>0</v>
      </c>
      <c r="Q659" s="42">
        <f t="shared" si="1501"/>
        <v>0</v>
      </c>
      <c r="R659" s="42">
        <f t="shared" si="1502"/>
        <v>0</v>
      </c>
      <c r="S659" s="42">
        <f t="shared" si="1503"/>
        <v>0</v>
      </c>
      <c r="T659" s="42">
        <f t="shared" si="1453"/>
        <v>39882.400000000001</v>
      </c>
      <c r="U659" s="42">
        <f t="shared" si="1436"/>
        <v>38108.5</v>
      </c>
      <c r="V659" s="42">
        <f t="shared" si="1437"/>
        <v>38058.800000000003</v>
      </c>
      <c r="W659" s="42">
        <f t="shared" si="1504"/>
        <v>0</v>
      </c>
      <c r="X659" s="42">
        <f t="shared" si="1505"/>
        <v>0</v>
      </c>
      <c r="Y659" s="42">
        <f t="shared" si="1506"/>
        <v>0</v>
      </c>
      <c r="Z659" s="42">
        <f t="shared" si="1507"/>
        <v>0</v>
      </c>
      <c r="AA659" s="42">
        <f t="shared" si="1508"/>
        <v>0</v>
      </c>
      <c r="AB659" s="42">
        <f t="shared" si="1509"/>
        <v>0</v>
      </c>
      <c r="AC659" s="42">
        <f t="shared" si="1510"/>
        <v>0</v>
      </c>
      <c r="AD659" s="42">
        <f t="shared" si="1511"/>
        <v>0</v>
      </c>
      <c r="AE659" s="42">
        <f t="shared" si="1512"/>
        <v>0</v>
      </c>
      <c r="AF659" s="43">
        <f t="shared" si="1513"/>
        <v>39882.400000000001</v>
      </c>
      <c r="AG659" s="43">
        <f t="shared" si="1514"/>
        <v>0</v>
      </c>
      <c r="AH659" s="43">
        <f t="shared" ref="AH659:AH662" si="1529">AH660</f>
        <v>39882.400000000001</v>
      </c>
      <c r="AI659" s="43">
        <f t="shared" ref="AI659:AI662" si="1530">AI660</f>
        <v>0</v>
      </c>
      <c r="AJ659" s="43">
        <f t="shared" si="1517"/>
        <v>0</v>
      </c>
      <c r="AK659" s="43">
        <f t="shared" si="1518"/>
        <v>0</v>
      </c>
      <c r="AL659" s="43">
        <f t="shared" si="1519"/>
        <v>16938.549309999999</v>
      </c>
      <c r="AM659" s="43">
        <f t="shared" ref="AM659:AM662" si="1531">AM660</f>
        <v>16938.549309999999</v>
      </c>
      <c r="AN659" s="43">
        <f t="shared" si="1521"/>
        <v>0</v>
      </c>
      <c r="AO659" s="44">
        <f t="shared" si="1522"/>
        <v>12718.394119999999</v>
      </c>
      <c r="AP659" s="45">
        <f t="shared" si="1523"/>
        <v>39882.400000000001</v>
      </c>
      <c r="AQ659" s="45">
        <f t="shared" si="1524"/>
        <v>0</v>
      </c>
      <c r="AR659" s="45">
        <f t="shared" si="1525"/>
        <v>0</v>
      </c>
      <c r="AS659" s="45">
        <f t="shared" si="1526"/>
        <v>0</v>
      </c>
      <c r="AT659" s="45">
        <f t="shared" si="1527"/>
        <v>0</v>
      </c>
      <c r="AU659" s="45">
        <f t="shared" si="1438"/>
        <v>39882.400000000001</v>
      </c>
      <c r="AV659" s="45">
        <f t="shared" si="1439"/>
        <v>0</v>
      </c>
      <c r="AW659" s="45">
        <f t="shared" si="1440"/>
        <v>39882.400000000001</v>
      </c>
      <c r="AX659" s="45">
        <f t="shared" si="1441"/>
        <v>38108.5</v>
      </c>
      <c r="AY659" s="45">
        <f t="shared" si="1442"/>
        <v>38058.800000000003</v>
      </c>
      <c r="AZ659" s="45">
        <f t="shared" si="1528"/>
        <v>0</v>
      </c>
      <c r="BA659" s="46">
        <f t="shared" si="1443"/>
        <v>42.471238716827472</v>
      </c>
      <c r="BB659" s="25"/>
    </row>
    <row r="660" ht="31.5">
      <c r="B660" s="47" t="s">
        <v>346</v>
      </c>
      <c r="C660" s="47" t="s">
        <v>343</v>
      </c>
      <c r="D660" s="47" t="s">
        <v>88</v>
      </c>
      <c r="E660" s="48" t="str">
        <f t="shared" si="1435"/>
        <v>1004</v>
      </c>
      <c r="F660" s="47" t="s">
        <v>349</v>
      </c>
      <c r="G660" s="18"/>
      <c r="H660" s="49" t="s">
        <v>350</v>
      </c>
      <c r="I660" s="19">
        <f t="shared" si="1493"/>
        <v>39882.400000000001</v>
      </c>
      <c r="J660" s="19">
        <f t="shared" si="1494"/>
        <v>38108.5</v>
      </c>
      <c r="K660" s="19">
        <f t="shared" si="1495"/>
        <v>38058.800000000003</v>
      </c>
      <c r="L660" s="19">
        <f t="shared" si="1496"/>
        <v>0</v>
      </c>
      <c r="M660" s="19">
        <f t="shared" si="1497"/>
        <v>0</v>
      </c>
      <c r="N660" s="19">
        <f t="shared" si="1498"/>
        <v>0</v>
      </c>
      <c r="O660" s="19">
        <f t="shared" si="1499"/>
        <v>0</v>
      </c>
      <c r="P660" s="19">
        <f t="shared" si="1500"/>
        <v>0</v>
      </c>
      <c r="Q660" s="19">
        <f t="shared" si="1501"/>
        <v>0</v>
      </c>
      <c r="R660" s="19">
        <f t="shared" si="1502"/>
        <v>0</v>
      </c>
      <c r="S660" s="19">
        <f t="shared" si="1503"/>
        <v>0</v>
      </c>
      <c r="T660" s="19">
        <f t="shared" si="1453"/>
        <v>39882.400000000001</v>
      </c>
      <c r="U660" s="19">
        <f t="shared" si="1436"/>
        <v>38108.5</v>
      </c>
      <c r="V660" s="19">
        <f t="shared" si="1437"/>
        <v>38058.800000000003</v>
      </c>
      <c r="W660" s="19">
        <f t="shared" si="1504"/>
        <v>0</v>
      </c>
      <c r="X660" s="19">
        <f t="shared" si="1505"/>
        <v>0</v>
      </c>
      <c r="Y660" s="19">
        <f t="shared" si="1506"/>
        <v>0</v>
      </c>
      <c r="Z660" s="19">
        <f t="shared" si="1507"/>
        <v>0</v>
      </c>
      <c r="AA660" s="19">
        <f t="shared" si="1508"/>
        <v>0</v>
      </c>
      <c r="AB660" s="19">
        <f t="shared" si="1509"/>
        <v>0</v>
      </c>
      <c r="AC660" s="19">
        <f t="shared" si="1510"/>
        <v>0</v>
      </c>
      <c r="AD660" s="19">
        <f t="shared" si="1511"/>
        <v>0</v>
      </c>
      <c r="AE660" s="19">
        <f t="shared" si="1512"/>
        <v>0</v>
      </c>
      <c r="AF660" s="50">
        <f t="shared" si="1513"/>
        <v>39882.400000000001</v>
      </c>
      <c r="AG660" s="50">
        <f t="shared" si="1514"/>
        <v>0</v>
      </c>
      <c r="AH660" s="50">
        <f t="shared" si="1529"/>
        <v>39882.400000000001</v>
      </c>
      <c r="AI660" s="50">
        <f t="shared" si="1530"/>
        <v>0</v>
      </c>
      <c r="AJ660" s="50">
        <f t="shared" si="1517"/>
        <v>0</v>
      </c>
      <c r="AK660" s="50">
        <f t="shared" si="1518"/>
        <v>0</v>
      </c>
      <c r="AL660" s="50">
        <f t="shared" si="1519"/>
        <v>16938.549309999999</v>
      </c>
      <c r="AM660" s="50">
        <f t="shared" si="1531"/>
        <v>16938.549309999999</v>
      </c>
      <c r="AN660" s="50">
        <f t="shared" si="1521"/>
        <v>0</v>
      </c>
      <c r="AO660" s="51">
        <f t="shared" si="1522"/>
        <v>12718.394119999999</v>
      </c>
      <c r="AP660" s="51">
        <f t="shared" si="1523"/>
        <v>39882.400000000001</v>
      </c>
      <c r="AQ660" s="51">
        <f t="shared" si="1524"/>
        <v>0</v>
      </c>
      <c r="AR660" s="51">
        <f t="shared" si="1525"/>
        <v>0</v>
      </c>
      <c r="AS660" s="51">
        <f t="shared" si="1526"/>
        <v>0</v>
      </c>
      <c r="AT660" s="51">
        <f t="shared" si="1527"/>
        <v>0</v>
      </c>
      <c r="AU660" s="51">
        <f t="shared" si="1438"/>
        <v>39882.400000000001</v>
      </c>
      <c r="AV660" s="51">
        <f t="shared" si="1439"/>
        <v>0</v>
      </c>
      <c r="AW660" s="51">
        <f t="shared" si="1440"/>
        <v>39882.400000000001</v>
      </c>
      <c r="AX660" s="51">
        <f t="shared" si="1441"/>
        <v>38108.5</v>
      </c>
      <c r="AY660" s="51">
        <f t="shared" si="1442"/>
        <v>38058.800000000003</v>
      </c>
      <c r="AZ660" s="51">
        <f t="shared" si="1528"/>
        <v>0</v>
      </c>
      <c r="BA660" s="52">
        <f t="shared" si="1443"/>
        <v>42.471238716827472</v>
      </c>
      <c r="BB660" s="25"/>
    </row>
    <row r="661">
      <c r="B661" s="47" t="s">
        <v>346</v>
      </c>
      <c r="C661" s="47" t="s">
        <v>343</v>
      </c>
      <c r="D661" s="47" t="s">
        <v>88</v>
      </c>
      <c r="E661" s="48" t="str">
        <f t="shared" si="1435"/>
        <v>1004</v>
      </c>
      <c r="F661" s="47" t="s">
        <v>356</v>
      </c>
      <c r="G661" s="18"/>
      <c r="H661" s="49" t="s">
        <v>53</v>
      </c>
      <c r="I661" s="19">
        <f t="shared" si="1493"/>
        <v>39882.400000000001</v>
      </c>
      <c r="J661" s="19">
        <f t="shared" si="1494"/>
        <v>38108.5</v>
      </c>
      <c r="K661" s="19">
        <f t="shared" si="1495"/>
        <v>38058.800000000003</v>
      </c>
      <c r="L661" s="19">
        <f t="shared" si="1496"/>
        <v>0</v>
      </c>
      <c r="M661" s="19">
        <f t="shared" si="1497"/>
        <v>0</v>
      </c>
      <c r="N661" s="19">
        <f t="shared" si="1498"/>
        <v>0</v>
      </c>
      <c r="O661" s="19">
        <f t="shared" si="1499"/>
        <v>0</v>
      </c>
      <c r="P661" s="19">
        <f t="shared" si="1500"/>
        <v>0</v>
      </c>
      <c r="Q661" s="19">
        <f t="shared" si="1501"/>
        <v>0</v>
      </c>
      <c r="R661" s="19">
        <f t="shared" si="1502"/>
        <v>0</v>
      </c>
      <c r="S661" s="19">
        <f t="shared" si="1503"/>
        <v>0</v>
      </c>
      <c r="T661" s="19">
        <f t="shared" si="1453"/>
        <v>39882.400000000001</v>
      </c>
      <c r="U661" s="19">
        <f t="shared" si="1436"/>
        <v>38108.5</v>
      </c>
      <c r="V661" s="19">
        <f t="shared" si="1437"/>
        <v>38058.800000000003</v>
      </c>
      <c r="W661" s="19">
        <f t="shared" si="1504"/>
        <v>0</v>
      </c>
      <c r="X661" s="19">
        <f t="shared" si="1505"/>
        <v>0</v>
      </c>
      <c r="Y661" s="19">
        <f t="shared" si="1506"/>
        <v>0</v>
      </c>
      <c r="Z661" s="19">
        <f t="shared" si="1507"/>
        <v>0</v>
      </c>
      <c r="AA661" s="19">
        <f t="shared" si="1508"/>
        <v>0</v>
      </c>
      <c r="AB661" s="19">
        <f t="shared" si="1509"/>
        <v>0</v>
      </c>
      <c r="AC661" s="19">
        <f t="shared" si="1510"/>
        <v>0</v>
      </c>
      <c r="AD661" s="19">
        <f t="shared" si="1511"/>
        <v>0</v>
      </c>
      <c r="AE661" s="19">
        <f t="shared" si="1512"/>
        <v>0</v>
      </c>
      <c r="AF661" s="50">
        <f t="shared" si="1513"/>
        <v>39882.400000000001</v>
      </c>
      <c r="AG661" s="50">
        <f t="shared" si="1514"/>
        <v>0</v>
      </c>
      <c r="AH661" s="50">
        <f t="shared" si="1529"/>
        <v>39882.400000000001</v>
      </c>
      <c r="AI661" s="50">
        <f t="shared" si="1530"/>
        <v>0</v>
      </c>
      <c r="AJ661" s="50">
        <f t="shared" si="1517"/>
        <v>0</v>
      </c>
      <c r="AK661" s="50">
        <f t="shared" si="1518"/>
        <v>0</v>
      </c>
      <c r="AL661" s="50">
        <f t="shared" si="1519"/>
        <v>16938.549309999999</v>
      </c>
      <c r="AM661" s="50">
        <f t="shared" si="1531"/>
        <v>16938.549309999999</v>
      </c>
      <c r="AN661" s="50">
        <f t="shared" si="1521"/>
        <v>0</v>
      </c>
      <c r="AO661" s="15">
        <f t="shared" si="1522"/>
        <v>12718.394119999999</v>
      </c>
      <c r="AP661" s="51">
        <f t="shared" si="1523"/>
        <v>39882.400000000001</v>
      </c>
      <c r="AQ661" s="51">
        <f t="shared" si="1524"/>
        <v>0</v>
      </c>
      <c r="AR661" s="51">
        <f t="shared" si="1525"/>
        <v>0</v>
      </c>
      <c r="AS661" s="51">
        <f t="shared" si="1526"/>
        <v>0</v>
      </c>
      <c r="AT661" s="51">
        <f t="shared" si="1527"/>
        <v>0</v>
      </c>
      <c r="AU661" s="51">
        <f t="shared" si="1438"/>
        <v>39882.400000000001</v>
      </c>
      <c r="AV661" s="51">
        <f t="shared" si="1439"/>
        <v>0</v>
      </c>
      <c r="AW661" s="51">
        <f t="shared" si="1440"/>
        <v>39882.400000000001</v>
      </c>
      <c r="AX661" s="51">
        <f t="shared" si="1441"/>
        <v>38108.5</v>
      </c>
      <c r="AY661" s="51">
        <f t="shared" si="1442"/>
        <v>38058.800000000003</v>
      </c>
      <c r="AZ661" s="51">
        <f t="shared" si="1528"/>
        <v>0</v>
      </c>
      <c r="BA661" s="52">
        <f t="shared" si="1443"/>
        <v>42.471238716827472</v>
      </c>
      <c r="BB661" s="25"/>
    </row>
    <row r="662" ht="47.25">
      <c r="B662" s="47" t="s">
        <v>346</v>
      </c>
      <c r="C662" s="47" t="s">
        <v>343</v>
      </c>
      <c r="D662" s="47" t="s">
        <v>88</v>
      </c>
      <c r="E662" s="48" t="str">
        <f t="shared" si="1435"/>
        <v>1004</v>
      </c>
      <c r="F662" s="47" t="s">
        <v>357</v>
      </c>
      <c r="G662" s="18"/>
      <c r="H662" s="49" t="s">
        <v>358</v>
      </c>
      <c r="I662" s="19">
        <f t="shared" si="1493"/>
        <v>39882.400000000001</v>
      </c>
      <c r="J662" s="19">
        <f t="shared" si="1494"/>
        <v>38108.5</v>
      </c>
      <c r="K662" s="19">
        <f t="shared" si="1495"/>
        <v>38058.800000000003</v>
      </c>
      <c r="L662" s="19">
        <f t="shared" si="1496"/>
        <v>0</v>
      </c>
      <c r="M662" s="19">
        <f t="shared" si="1497"/>
        <v>0</v>
      </c>
      <c r="N662" s="19">
        <f t="shared" si="1498"/>
        <v>0</v>
      </c>
      <c r="O662" s="19">
        <f t="shared" si="1499"/>
        <v>0</v>
      </c>
      <c r="P662" s="19">
        <f t="shared" si="1500"/>
        <v>0</v>
      </c>
      <c r="Q662" s="19">
        <f t="shared" si="1501"/>
        <v>0</v>
      </c>
      <c r="R662" s="19">
        <f t="shared" si="1502"/>
        <v>0</v>
      </c>
      <c r="S662" s="19">
        <f t="shared" si="1503"/>
        <v>0</v>
      </c>
      <c r="T662" s="19">
        <f t="shared" si="1453"/>
        <v>39882.400000000001</v>
      </c>
      <c r="U662" s="19">
        <f t="shared" si="1436"/>
        <v>38108.5</v>
      </c>
      <c r="V662" s="19">
        <f t="shared" si="1437"/>
        <v>38058.800000000003</v>
      </c>
      <c r="W662" s="19">
        <f t="shared" si="1504"/>
        <v>0</v>
      </c>
      <c r="X662" s="19">
        <f t="shared" si="1505"/>
        <v>0</v>
      </c>
      <c r="Y662" s="19">
        <f t="shared" si="1506"/>
        <v>0</v>
      </c>
      <c r="Z662" s="19">
        <f t="shared" si="1507"/>
        <v>0</v>
      </c>
      <c r="AA662" s="19">
        <f t="shared" si="1508"/>
        <v>0</v>
      </c>
      <c r="AB662" s="19">
        <f t="shared" si="1509"/>
        <v>0</v>
      </c>
      <c r="AC662" s="19">
        <f t="shared" si="1510"/>
        <v>0</v>
      </c>
      <c r="AD662" s="19">
        <f t="shared" si="1511"/>
        <v>0</v>
      </c>
      <c r="AE662" s="19">
        <f t="shared" si="1512"/>
        <v>0</v>
      </c>
      <c r="AF662" s="50">
        <f t="shared" si="1513"/>
        <v>39882.400000000001</v>
      </c>
      <c r="AG662" s="50">
        <f t="shared" si="1514"/>
        <v>0</v>
      </c>
      <c r="AH662" s="50">
        <f t="shared" si="1529"/>
        <v>39882.400000000001</v>
      </c>
      <c r="AI662" s="50">
        <f t="shared" si="1530"/>
        <v>0</v>
      </c>
      <c r="AJ662" s="50">
        <f t="shared" si="1517"/>
        <v>0</v>
      </c>
      <c r="AK662" s="50">
        <f t="shared" si="1518"/>
        <v>0</v>
      </c>
      <c r="AL662" s="50">
        <f t="shared" si="1519"/>
        <v>16938.549309999999</v>
      </c>
      <c r="AM662" s="50">
        <f t="shared" si="1531"/>
        <v>16938.549309999999</v>
      </c>
      <c r="AN662" s="50">
        <f t="shared" si="1521"/>
        <v>0</v>
      </c>
      <c r="AO662" s="51">
        <f t="shared" si="1522"/>
        <v>12718.394119999999</v>
      </c>
      <c r="AP662" s="51">
        <f t="shared" si="1523"/>
        <v>39882.400000000001</v>
      </c>
      <c r="AQ662" s="51">
        <f t="shared" si="1524"/>
        <v>0</v>
      </c>
      <c r="AR662" s="51">
        <f t="shared" si="1525"/>
        <v>0</v>
      </c>
      <c r="AS662" s="51">
        <f t="shared" si="1526"/>
        <v>0</v>
      </c>
      <c r="AT662" s="51">
        <f t="shared" si="1527"/>
        <v>0</v>
      </c>
      <c r="AU662" s="51">
        <f t="shared" si="1438"/>
        <v>39882.400000000001</v>
      </c>
      <c r="AV662" s="51">
        <f t="shared" si="1439"/>
        <v>0</v>
      </c>
      <c r="AW662" s="51">
        <f t="shared" si="1440"/>
        <v>39882.400000000001</v>
      </c>
      <c r="AX662" s="51">
        <f t="shared" si="1441"/>
        <v>38108.5</v>
      </c>
      <c r="AY662" s="51">
        <f t="shared" si="1442"/>
        <v>38058.800000000003</v>
      </c>
      <c r="AZ662" s="51">
        <f t="shared" si="1528"/>
        <v>0</v>
      </c>
      <c r="BA662" s="52">
        <f t="shared" si="1443"/>
        <v>42.471238716827472</v>
      </c>
      <c r="BB662" s="25"/>
    </row>
    <row r="663" ht="31.5">
      <c r="B663" s="47" t="s">
        <v>346</v>
      </c>
      <c r="C663" s="47" t="s">
        <v>343</v>
      </c>
      <c r="D663" s="47" t="s">
        <v>88</v>
      </c>
      <c r="E663" s="48" t="str">
        <f t="shared" si="1435"/>
        <v>1004</v>
      </c>
      <c r="F663" s="47" t="s">
        <v>360</v>
      </c>
      <c r="G663" s="18"/>
      <c r="H663" s="49" t="s">
        <v>361</v>
      </c>
      <c r="I663" s="19">
        <f>I664+I665</f>
        <v>39882.400000000001</v>
      </c>
      <c r="J663" s="19">
        <f>J664+J665</f>
        <v>38108.5</v>
      </c>
      <c r="K663" s="19">
        <f>K664+K665</f>
        <v>38058.800000000003</v>
      </c>
      <c r="L663" s="19">
        <f>L664+L665</f>
        <v>0</v>
      </c>
      <c r="M663" s="19">
        <f>M664+M665</f>
        <v>0</v>
      </c>
      <c r="N663" s="19">
        <f>N664+N665</f>
        <v>0</v>
      </c>
      <c r="O663" s="19">
        <f>O664+O665</f>
        <v>0</v>
      </c>
      <c r="P663" s="19">
        <f>P664+P665</f>
        <v>0</v>
      </c>
      <c r="Q663" s="19">
        <f>Q664+Q665</f>
        <v>0</v>
      </c>
      <c r="R663" s="19">
        <f>R664+R665</f>
        <v>0</v>
      </c>
      <c r="S663" s="19">
        <f>S664+S665</f>
        <v>0</v>
      </c>
      <c r="T663" s="19">
        <f t="shared" si="1453"/>
        <v>39882.400000000001</v>
      </c>
      <c r="U663" s="19">
        <f t="shared" si="1436"/>
        <v>38108.5</v>
      </c>
      <c r="V663" s="19">
        <f t="shared" si="1437"/>
        <v>38058.800000000003</v>
      </c>
      <c r="W663" s="19">
        <f>W664+W665</f>
        <v>0</v>
      </c>
      <c r="X663" s="19">
        <f>X664+X665</f>
        <v>0</v>
      </c>
      <c r="Y663" s="19">
        <f>Y664+Y665</f>
        <v>0</v>
      </c>
      <c r="Z663" s="19">
        <f>Z664+Z665</f>
        <v>0</v>
      </c>
      <c r="AA663" s="19">
        <f>AA664+AA665</f>
        <v>0</v>
      </c>
      <c r="AB663" s="19">
        <f>AB664+AB665</f>
        <v>0</v>
      </c>
      <c r="AC663" s="19">
        <f>AC664+AC665</f>
        <v>0</v>
      </c>
      <c r="AD663" s="19">
        <f>AD664+AD665</f>
        <v>0</v>
      </c>
      <c r="AE663" s="19">
        <f>AE664+AE665</f>
        <v>0</v>
      </c>
      <c r="AF663" s="50">
        <f>AF664+AF665</f>
        <v>39882.400000000001</v>
      </c>
      <c r="AG663" s="50">
        <f>AG664+AG665</f>
        <v>0</v>
      </c>
      <c r="AH663" s="50">
        <f>AH664+AH665</f>
        <v>39882.400000000001</v>
      </c>
      <c r="AI663" s="50">
        <f>AI664+AI665</f>
        <v>0</v>
      </c>
      <c r="AJ663" s="50">
        <f>AJ664+AJ665</f>
        <v>0</v>
      </c>
      <c r="AK663" s="50">
        <f>AK664+AK665</f>
        <v>0</v>
      </c>
      <c r="AL663" s="50">
        <f>AL664+AL665</f>
        <v>16938.549309999999</v>
      </c>
      <c r="AM663" s="50">
        <f>AM664+AM665</f>
        <v>16938.549309999999</v>
      </c>
      <c r="AN663" s="50">
        <f>AN664+AN665</f>
        <v>0</v>
      </c>
      <c r="AO663" s="15">
        <f>AO664+AO665</f>
        <v>12718.394119999999</v>
      </c>
      <c r="AP663" s="51">
        <f>AP664+AP665</f>
        <v>39882.400000000001</v>
      </c>
      <c r="AQ663" s="51">
        <f>AQ664+AQ665</f>
        <v>0</v>
      </c>
      <c r="AR663" s="51">
        <f>AR664+AR665</f>
        <v>0</v>
      </c>
      <c r="AS663" s="51">
        <f>AS664+AS665</f>
        <v>0</v>
      </c>
      <c r="AT663" s="51">
        <f>AT664+AT665</f>
        <v>0</v>
      </c>
      <c r="AU663" s="51">
        <f t="shared" si="1438"/>
        <v>39882.400000000001</v>
      </c>
      <c r="AV663" s="51">
        <f t="shared" si="1439"/>
        <v>0</v>
      </c>
      <c r="AW663" s="51">
        <f t="shared" si="1440"/>
        <v>39882.400000000001</v>
      </c>
      <c r="AX663" s="51">
        <f t="shared" si="1441"/>
        <v>38108.5</v>
      </c>
      <c r="AY663" s="51">
        <f t="shared" si="1442"/>
        <v>38058.800000000003</v>
      </c>
      <c r="AZ663" s="51">
        <f>AZ664+AZ665</f>
        <v>0</v>
      </c>
      <c r="BA663" s="52">
        <f t="shared" si="1443"/>
        <v>42.471238716827472</v>
      </c>
      <c r="BB663" s="25"/>
    </row>
    <row r="664">
      <c r="B664" s="47" t="s">
        <v>346</v>
      </c>
      <c r="C664" s="47" t="s">
        <v>343</v>
      </c>
      <c r="D664" s="47" t="s">
        <v>88</v>
      </c>
      <c r="E664" s="48" t="str">
        <f t="shared" si="1435"/>
        <v>1004</v>
      </c>
      <c r="F664" s="47" t="s">
        <v>360</v>
      </c>
      <c r="G664" s="17" t="s">
        <v>72</v>
      </c>
      <c r="H664" s="49" t="s">
        <v>73</v>
      </c>
      <c r="I664" s="19">
        <v>41.799999999999997</v>
      </c>
      <c r="J664" s="19">
        <v>41.700000000000003</v>
      </c>
      <c r="K664" s="19">
        <v>41.799999999999997</v>
      </c>
      <c r="L664" s="19"/>
      <c r="M664" s="19"/>
      <c r="N664" s="19"/>
      <c r="O664" s="19">
        <v>0</v>
      </c>
      <c r="P664" s="19">
        <v>0</v>
      </c>
      <c r="Q664" s="19">
        <v>0</v>
      </c>
      <c r="R664" s="19">
        <v>0</v>
      </c>
      <c r="S664" s="19"/>
      <c r="T664" s="19">
        <f t="shared" si="1453"/>
        <v>41.799999999999997</v>
      </c>
      <c r="U664" s="19">
        <f t="shared" si="1436"/>
        <v>41.700000000000003</v>
      </c>
      <c r="V664" s="19">
        <f t="shared" si="1437"/>
        <v>41.799999999999997</v>
      </c>
      <c r="W664" s="19"/>
      <c r="X664" s="19"/>
      <c r="Y664" s="19"/>
      <c r="Z664" s="19"/>
      <c r="AA664" s="19"/>
      <c r="AB664" s="19"/>
      <c r="AC664" s="19"/>
      <c r="AD664" s="19"/>
      <c r="AE664" s="19"/>
      <c r="AF664" s="50">
        <v>41.799999999999997</v>
      </c>
      <c r="AG664" s="50"/>
      <c r="AH664" s="50">
        <f t="shared" ref="AH664:AH665" si="1532">AF664</f>
        <v>41.799999999999997</v>
      </c>
      <c r="AI664" s="50">
        <f t="shared" ref="AI664:AI665" si="1533">AG664</f>
        <v>0</v>
      </c>
      <c r="AJ664" s="50">
        <v>0</v>
      </c>
      <c r="AK664" s="50">
        <v>0</v>
      </c>
      <c r="AL664" s="50">
        <v>41.799999999999997</v>
      </c>
      <c r="AM664" s="50">
        <f t="shared" ref="AM664:AM665" si="1534">AL664</f>
        <v>41.799999999999997</v>
      </c>
      <c r="AN664" s="50">
        <v>0</v>
      </c>
      <c r="AO664" s="51">
        <v>16.70964</v>
      </c>
      <c r="AP664" s="51">
        <v>41.799999999999997</v>
      </c>
      <c r="AQ664" s="51">
        <v>0</v>
      </c>
      <c r="AR664" s="51">
        <v>0</v>
      </c>
      <c r="AS664" s="51">
        <v>0</v>
      </c>
      <c r="AT664" s="51">
        <v>0</v>
      </c>
      <c r="AU664" s="51">
        <f t="shared" si="1438"/>
        <v>41.799999999999997</v>
      </c>
      <c r="AV664" s="51">
        <f t="shared" si="1439"/>
        <v>0</v>
      </c>
      <c r="AW664" s="51">
        <f t="shared" si="1440"/>
        <v>41.799999999999997</v>
      </c>
      <c r="AX664" s="51">
        <f t="shared" si="1441"/>
        <v>41.700000000000003</v>
      </c>
      <c r="AY664" s="51">
        <f t="shared" si="1442"/>
        <v>41.799999999999997</v>
      </c>
      <c r="AZ664" s="51"/>
      <c r="BA664" s="52">
        <f t="shared" si="1443"/>
        <v>100</v>
      </c>
      <c r="BB664" s="53"/>
    </row>
    <row r="665" ht="31.5">
      <c r="B665" s="47" t="s">
        <v>346</v>
      </c>
      <c r="C665" s="47" t="s">
        <v>343</v>
      </c>
      <c r="D665" s="47" t="s">
        <v>88</v>
      </c>
      <c r="E665" s="48" t="str">
        <f t="shared" si="1435"/>
        <v>1004</v>
      </c>
      <c r="F665" s="47" t="s">
        <v>360</v>
      </c>
      <c r="G665" s="17" t="s">
        <v>154</v>
      </c>
      <c r="H665" s="49" t="s">
        <v>155</v>
      </c>
      <c r="I665" s="19">
        <v>39840.599999999999</v>
      </c>
      <c r="J665" s="19">
        <v>38066.800000000003</v>
      </c>
      <c r="K665" s="19">
        <v>38017</v>
      </c>
      <c r="L665" s="19"/>
      <c r="M665" s="19"/>
      <c r="N665" s="19"/>
      <c r="O665" s="19">
        <v>0</v>
      </c>
      <c r="P665" s="19">
        <v>0</v>
      </c>
      <c r="Q665" s="19">
        <v>0</v>
      </c>
      <c r="R665" s="19">
        <v>0</v>
      </c>
      <c r="S665" s="19"/>
      <c r="T665" s="19">
        <f t="shared" si="1453"/>
        <v>39840.599999999999</v>
      </c>
      <c r="U665" s="19">
        <f t="shared" si="1436"/>
        <v>38066.800000000003</v>
      </c>
      <c r="V665" s="19">
        <f t="shared" si="1437"/>
        <v>38017</v>
      </c>
      <c r="W665" s="19"/>
      <c r="X665" s="19"/>
      <c r="Y665" s="19"/>
      <c r="Z665" s="19"/>
      <c r="AA665" s="19"/>
      <c r="AB665" s="19"/>
      <c r="AC665" s="19"/>
      <c r="AD665" s="19"/>
      <c r="AE665" s="19"/>
      <c r="AF665" s="50">
        <v>39840.599999999999</v>
      </c>
      <c r="AG665" s="50"/>
      <c r="AH665" s="50">
        <f t="shared" si="1532"/>
        <v>39840.599999999999</v>
      </c>
      <c r="AI665" s="50">
        <f t="shared" si="1533"/>
        <v>0</v>
      </c>
      <c r="AJ665" s="50">
        <v>0</v>
      </c>
      <c r="AK665" s="50">
        <v>0</v>
      </c>
      <c r="AL665" s="50">
        <v>16896.749309999999</v>
      </c>
      <c r="AM665" s="50">
        <f t="shared" si="1534"/>
        <v>16896.749309999999</v>
      </c>
      <c r="AN665" s="50">
        <v>0</v>
      </c>
      <c r="AO665" s="15">
        <v>12701.68448</v>
      </c>
      <c r="AP665" s="51">
        <v>39840.599999999999</v>
      </c>
      <c r="AQ665" s="51">
        <v>0</v>
      </c>
      <c r="AR665" s="51">
        <v>0</v>
      </c>
      <c r="AS665" s="51">
        <v>0</v>
      </c>
      <c r="AT665" s="51">
        <v>0</v>
      </c>
      <c r="AU665" s="51">
        <f t="shared" si="1438"/>
        <v>39840.599999999999</v>
      </c>
      <c r="AV665" s="51">
        <f t="shared" si="1439"/>
        <v>0</v>
      </c>
      <c r="AW665" s="51">
        <f t="shared" si="1440"/>
        <v>39840.599999999999</v>
      </c>
      <c r="AX665" s="51">
        <f t="shared" si="1441"/>
        <v>38066.800000000003</v>
      </c>
      <c r="AY665" s="51">
        <f t="shared" si="1442"/>
        <v>38017</v>
      </c>
      <c r="AZ665" s="51"/>
      <c r="BA665" s="52">
        <f t="shared" si="1443"/>
        <v>42.410880634327796</v>
      </c>
      <c r="BB665" s="53"/>
    </row>
    <row r="666" s="39" customFormat="1">
      <c r="B666" s="40" t="s">
        <v>346</v>
      </c>
      <c r="C666" s="40" t="s">
        <v>343</v>
      </c>
      <c r="D666" s="40" t="s">
        <v>122</v>
      </c>
      <c r="E666" s="38" t="str">
        <f t="shared" si="1435"/>
        <v>1006</v>
      </c>
      <c r="F666" s="40"/>
      <c r="G666" s="68"/>
      <c r="H666" s="41" t="s">
        <v>456</v>
      </c>
      <c r="I666" s="42">
        <f t="shared" ref="I666:I667" si="1535">I667</f>
        <v>281567.09999999998</v>
      </c>
      <c r="J666" s="42">
        <f t="shared" ref="J666:J667" si="1536">J667</f>
        <v>281709.59999999998</v>
      </c>
      <c r="K666" s="42">
        <f t="shared" ref="K666:K667" si="1537">K667</f>
        <v>281709.59999999998</v>
      </c>
      <c r="L666" s="42">
        <f t="shared" ref="L666:L667" si="1538">L667</f>
        <v>-2044.5999999999999</v>
      </c>
      <c r="M666" s="42">
        <f t="shared" ref="M666:M667" si="1539">M667</f>
        <v>-2062</v>
      </c>
      <c r="N666" s="42">
        <f t="shared" ref="N666:N667" si="1540">N667</f>
        <v>-2062</v>
      </c>
      <c r="O666" s="42">
        <f t="shared" ref="O666:O667" si="1541">O667</f>
        <v>16095.508</v>
      </c>
      <c r="P666" s="42">
        <f t="shared" ref="P666:P667" si="1542">P667</f>
        <v>0</v>
      </c>
      <c r="Q666" s="42">
        <f t="shared" ref="Q666:Q667" si="1543">Q667</f>
        <v>0</v>
      </c>
      <c r="R666" s="42">
        <f t="shared" ref="R666:R667" si="1544">R667</f>
        <v>0</v>
      </c>
      <c r="S666" s="42">
        <f t="shared" ref="S666:S667" si="1545">S667</f>
        <v>11367.200000000001</v>
      </c>
      <c r="T666" s="42">
        <f t="shared" si="1453"/>
        <v>306985.20799999998</v>
      </c>
      <c r="U666" s="42">
        <f t="shared" si="1436"/>
        <v>279647.59999999998</v>
      </c>
      <c r="V666" s="42">
        <f t="shared" si="1437"/>
        <v>279647.59999999998</v>
      </c>
      <c r="W666" s="42">
        <f t="shared" ref="W666:W667" si="1546">W667</f>
        <v>11367.200000000001</v>
      </c>
      <c r="X666" s="42">
        <f t="shared" ref="X666:X667" si="1547">X667</f>
        <v>0</v>
      </c>
      <c r="Y666" s="42">
        <f t="shared" ref="Y666:Y667" si="1548">Y667</f>
        <v>0</v>
      </c>
      <c r="Z666" s="42">
        <f t="shared" ref="Z666:Z667" si="1549">Z667</f>
        <v>0</v>
      </c>
      <c r="AA666" s="42">
        <f t="shared" ref="AA666:AA667" si="1550">AA667</f>
        <v>0</v>
      </c>
      <c r="AB666" s="42">
        <f t="shared" ref="AB666:AB667" si="1551">AB667</f>
        <v>0</v>
      </c>
      <c r="AC666" s="42">
        <f t="shared" ref="AC666:AC667" si="1552">AC667</f>
        <v>0</v>
      </c>
      <c r="AD666" s="42">
        <f t="shared" ref="AD666:AD667" si="1553">AD667</f>
        <v>0</v>
      </c>
      <c r="AE666" s="42">
        <f t="shared" ref="AE666:AE667" si="1554">AE667</f>
        <v>0</v>
      </c>
      <c r="AF666" s="43">
        <f t="shared" ref="AF666:AF667" si="1555">AF667</f>
        <v>306985.20792999998</v>
      </c>
      <c r="AG666" s="43">
        <f t="shared" ref="AG666:AG667" si="1556">AG667</f>
        <v>0</v>
      </c>
      <c r="AH666" s="43">
        <f t="shared" ref="AH666:AH667" si="1557">AH667</f>
        <v>0</v>
      </c>
      <c r="AI666" s="43">
        <f t="shared" ref="AI666:AI667" si="1558">AI667</f>
        <v>0</v>
      </c>
      <c r="AJ666" s="43">
        <f t="shared" ref="AJ666:AJ667" si="1559">AJ667</f>
        <v>0</v>
      </c>
      <c r="AK666" s="43">
        <f t="shared" ref="AK666:AK667" si="1560">AK667</f>
        <v>0</v>
      </c>
      <c r="AL666" s="43">
        <f t="shared" ref="AL666:AL667" si="1561">AL667</f>
        <v>306963.54911999998</v>
      </c>
      <c r="AM666" s="43">
        <f t="shared" ref="AM666:AM667" si="1562">AM667</f>
        <v>0</v>
      </c>
      <c r="AN666" s="43">
        <f t="shared" ref="AN666:AN667" si="1563">AN667</f>
        <v>0</v>
      </c>
      <c r="AO666" s="45">
        <f t="shared" ref="AO666:AO667" si="1564">AO667</f>
        <v>190840.30939000001</v>
      </c>
      <c r="AP666" s="45">
        <f t="shared" ref="AP666:AP667" si="1565">AP667</f>
        <v>290889.70000000001</v>
      </c>
      <c r="AQ666" s="45">
        <f t="shared" ref="AQ666:AQ667" si="1566">AQ667</f>
        <v>16095.508</v>
      </c>
      <c r="AR666" s="45">
        <f t="shared" ref="AR666:AR667" si="1567">AR667</f>
        <v>0</v>
      </c>
      <c r="AS666" s="45">
        <f t="shared" ref="AS666:AS667" si="1568">AS667</f>
        <v>0</v>
      </c>
      <c r="AT666" s="45">
        <f t="shared" ref="AT666:AT667" si="1569">AT667</f>
        <v>0</v>
      </c>
      <c r="AU666" s="45">
        <f t="shared" si="1438"/>
        <v>306985.20799999998</v>
      </c>
      <c r="AV666" s="45">
        <f t="shared" si="1439"/>
        <v>0</v>
      </c>
      <c r="AW666" s="45">
        <f t="shared" si="1440"/>
        <v>318352.408</v>
      </c>
      <c r="AX666" s="45">
        <f t="shared" si="1441"/>
        <v>279647.59999999998</v>
      </c>
      <c r="AY666" s="45">
        <f t="shared" si="1442"/>
        <v>279647.59999999998</v>
      </c>
      <c r="AZ666" s="45">
        <f t="shared" ref="AZ666:AZ667" si="1570">AZ667</f>
        <v>0</v>
      </c>
      <c r="BA666" s="46">
        <f t="shared" si="1443"/>
        <v>99.992944673085049</v>
      </c>
      <c r="BB666" s="25"/>
    </row>
    <row r="667" ht="31.5">
      <c r="B667" s="47" t="s">
        <v>346</v>
      </c>
      <c r="C667" s="47" t="s">
        <v>343</v>
      </c>
      <c r="D667" s="47" t="s">
        <v>122</v>
      </c>
      <c r="E667" s="48" t="str">
        <f t="shared" si="1435"/>
        <v>1006</v>
      </c>
      <c r="F667" s="47" t="s">
        <v>349</v>
      </c>
      <c r="G667" s="18"/>
      <c r="H667" s="49" t="s">
        <v>350</v>
      </c>
      <c r="I667" s="19">
        <f t="shared" si="1535"/>
        <v>281567.09999999998</v>
      </c>
      <c r="J667" s="19">
        <f t="shared" si="1536"/>
        <v>281709.59999999998</v>
      </c>
      <c r="K667" s="19">
        <f t="shared" si="1537"/>
        <v>281709.59999999998</v>
      </c>
      <c r="L667" s="19">
        <f t="shared" si="1538"/>
        <v>-2044.5999999999999</v>
      </c>
      <c r="M667" s="19">
        <f t="shared" si="1539"/>
        <v>-2062</v>
      </c>
      <c r="N667" s="19">
        <f t="shared" si="1540"/>
        <v>-2062</v>
      </c>
      <c r="O667" s="19">
        <f t="shared" si="1541"/>
        <v>16095.508</v>
      </c>
      <c r="P667" s="19">
        <f t="shared" si="1542"/>
        <v>0</v>
      </c>
      <c r="Q667" s="19">
        <f t="shared" si="1543"/>
        <v>0</v>
      </c>
      <c r="R667" s="19">
        <f t="shared" si="1544"/>
        <v>0</v>
      </c>
      <c r="S667" s="19">
        <f t="shared" si="1545"/>
        <v>11367.200000000001</v>
      </c>
      <c r="T667" s="19">
        <f t="shared" si="1453"/>
        <v>306985.20799999998</v>
      </c>
      <c r="U667" s="19">
        <f t="shared" si="1436"/>
        <v>279647.59999999998</v>
      </c>
      <c r="V667" s="19">
        <f t="shared" si="1437"/>
        <v>279647.59999999998</v>
      </c>
      <c r="W667" s="19">
        <f t="shared" si="1546"/>
        <v>11367.200000000001</v>
      </c>
      <c r="X667" s="19">
        <f t="shared" si="1547"/>
        <v>0</v>
      </c>
      <c r="Y667" s="19">
        <f t="shared" si="1548"/>
        <v>0</v>
      </c>
      <c r="Z667" s="19">
        <f t="shared" si="1549"/>
        <v>0</v>
      </c>
      <c r="AA667" s="19">
        <f t="shared" si="1550"/>
        <v>0</v>
      </c>
      <c r="AB667" s="19">
        <f t="shared" si="1551"/>
        <v>0</v>
      </c>
      <c r="AC667" s="19">
        <f t="shared" si="1552"/>
        <v>0</v>
      </c>
      <c r="AD667" s="19">
        <f t="shared" si="1553"/>
        <v>0</v>
      </c>
      <c r="AE667" s="19">
        <f t="shared" si="1554"/>
        <v>0</v>
      </c>
      <c r="AF667" s="50">
        <f t="shared" si="1555"/>
        <v>306985.20792999998</v>
      </c>
      <c r="AG667" s="50">
        <f t="shared" si="1556"/>
        <v>0</v>
      </c>
      <c r="AH667" s="50">
        <f t="shared" si="1557"/>
        <v>0</v>
      </c>
      <c r="AI667" s="50">
        <f t="shared" si="1558"/>
        <v>0</v>
      </c>
      <c r="AJ667" s="50">
        <f t="shared" si="1559"/>
        <v>0</v>
      </c>
      <c r="AK667" s="50">
        <f t="shared" si="1560"/>
        <v>0</v>
      </c>
      <c r="AL667" s="50">
        <f t="shared" si="1561"/>
        <v>306963.54911999998</v>
      </c>
      <c r="AM667" s="50">
        <f t="shared" si="1562"/>
        <v>0</v>
      </c>
      <c r="AN667" s="50">
        <f t="shared" si="1563"/>
        <v>0</v>
      </c>
      <c r="AO667" s="15">
        <f t="shared" si="1564"/>
        <v>190840.30939000001</v>
      </c>
      <c r="AP667" s="51">
        <f t="shared" si="1565"/>
        <v>290889.70000000001</v>
      </c>
      <c r="AQ667" s="51">
        <f t="shared" si="1566"/>
        <v>16095.508</v>
      </c>
      <c r="AR667" s="51">
        <f t="shared" si="1567"/>
        <v>0</v>
      </c>
      <c r="AS667" s="51">
        <f t="shared" si="1568"/>
        <v>0</v>
      </c>
      <c r="AT667" s="51">
        <f t="shared" si="1569"/>
        <v>0</v>
      </c>
      <c r="AU667" s="51">
        <f t="shared" si="1438"/>
        <v>306985.20799999998</v>
      </c>
      <c r="AV667" s="51">
        <f t="shared" si="1439"/>
        <v>0</v>
      </c>
      <c r="AW667" s="51">
        <f t="shared" si="1440"/>
        <v>318352.408</v>
      </c>
      <c r="AX667" s="51">
        <f t="shared" si="1441"/>
        <v>279647.59999999998</v>
      </c>
      <c r="AY667" s="51">
        <f t="shared" si="1442"/>
        <v>279647.59999999998</v>
      </c>
      <c r="AZ667" s="51">
        <f t="shared" si="1570"/>
        <v>0</v>
      </c>
      <c r="BA667" s="52">
        <f t="shared" si="1443"/>
        <v>99.992944673085049</v>
      </c>
      <c r="BB667" s="25"/>
    </row>
    <row r="668">
      <c r="B668" s="47" t="s">
        <v>346</v>
      </c>
      <c r="C668" s="47" t="s">
        <v>343</v>
      </c>
      <c r="D668" s="47" t="s">
        <v>122</v>
      </c>
      <c r="E668" s="48" t="str">
        <f t="shared" si="1435"/>
        <v>1006</v>
      </c>
      <c r="F668" s="47" t="s">
        <v>356</v>
      </c>
      <c r="G668" s="18"/>
      <c r="H668" s="49" t="s">
        <v>53</v>
      </c>
      <c r="I668" s="19">
        <f>I669+I676</f>
        <v>281567.09999999998</v>
      </c>
      <c r="J668" s="19">
        <f>J669+J676</f>
        <v>281709.59999999998</v>
      </c>
      <c r="K668" s="19">
        <f>K669+K676</f>
        <v>281709.59999999998</v>
      </c>
      <c r="L668" s="19">
        <f>L669+L676</f>
        <v>-2044.5999999999999</v>
      </c>
      <c r="M668" s="19">
        <f>M669+M676</f>
        <v>-2062</v>
      </c>
      <c r="N668" s="19">
        <f>N669+N676</f>
        <v>-2062</v>
      </c>
      <c r="O668" s="19">
        <f>O669+O676</f>
        <v>16095.508</v>
      </c>
      <c r="P668" s="19">
        <f>P669+P676</f>
        <v>0</v>
      </c>
      <c r="Q668" s="19">
        <f>Q669+Q676</f>
        <v>0</v>
      </c>
      <c r="R668" s="19">
        <f>R669+R676</f>
        <v>0</v>
      </c>
      <c r="S668" s="19">
        <f>S669+S676</f>
        <v>11367.200000000001</v>
      </c>
      <c r="T668" s="19">
        <f t="shared" si="1453"/>
        <v>306985.20799999998</v>
      </c>
      <c r="U668" s="19">
        <f t="shared" si="1436"/>
        <v>279647.59999999998</v>
      </c>
      <c r="V668" s="19">
        <f t="shared" si="1437"/>
        <v>279647.59999999998</v>
      </c>
      <c r="W668" s="19">
        <f>W669+W676</f>
        <v>11367.200000000001</v>
      </c>
      <c r="X668" s="19">
        <f>X669+X676</f>
        <v>0</v>
      </c>
      <c r="Y668" s="19">
        <f>Y669+Y676</f>
        <v>0</v>
      </c>
      <c r="Z668" s="19">
        <f>Z669+Z676</f>
        <v>0</v>
      </c>
      <c r="AA668" s="19">
        <f>AA669+AA676</f>
        <v>0</v>
      </c>
      <c r="AB668" s="19">
        <f>AB669+AB676</f>
        <v>0</v>
      </c>
      <c r="AC668" s="19">
        <f>AC669+AC676</f>
        <v>0</v>
      </c>
      <c r="AD668" s="19">
        <f>AD669+AD676</f>
        <v>0</v>
      </c>
      <c r="AE668" s="19">
        <f>AE669+AE676</f>
        <v>0</v>
      </c>
      <c r="AF668" s="50">
        <f>AF669+AF676</f>
        <v>306985.20792999998</v>
      </c>
      <c r="AG668" s="50">
        <f>AG669+AG676</f>
        <v>0</v>
      </c>
      <c r="AH668" s="50">
        <f>AH669+AH676</f>
        <v>0</v>
      </c>
      <c r="AI668" s="50">
        <f>AI669+AI676</f>
        <v>0</v>
      </c>
      <c r="AJ668" s="50">
        <f>AJ669+AJ676</f>
        <v>0</v>
      </c>
      <c r="AK668" s="50">
        <f>AK669+AK676</f>
        <v>0</v>
      </c>
      <c r="AL668" s="50">
        <f>AL669+AL676</f>
        <v>306963.54911999998</v>
      </c>
      <c r="AM668" s="50">
        <f>AM669+AM676</f>
        <v>0</v>
      </c>
      <c r="AN668" s="50">
        <f>AN669+AN676</f>
        <v>0</v>
      </c>
      <c r="AO668" s="51">
        <f>AO669+AO676</f>
        <v>190840.30939000001</v>
      </c>
      <c r="AP668" s="51">
        <f>AP669+AP676</f>
        <v>290889.70000000001</v>
      </c>
      <c r="AQ668" s="51">
        <f>AQ669+AQ676</f>
        <v>16095.508</v>
      </c>
      <c r="AR668" s="51">
        <f>AR669+AR676</f>
        <v>0</v>
      </c>
      <c r="AS668" s="51">
        <f>AS669+AS676</f>
        <v>0</v>
      </c>
      <c r="AT668" s="51">
        <f>AT669+AT676</f>
        <v>0</v>
      </c>
      <c r="AU668" s="51">
        <f t="shared" si="1438"/>
        <v>306985.20799999998</v>
      </c>
      <c r="AV668" s="51">
        <f t="shared" si="1439"/>
        <v>0</v>
      </c>
      <c r="AW668" s="51">
        <f t="shared" si="1440"/>
        <v>318352.408</v>
      </c>
      <c r="AX668" s="51">
        <f t="shared" si="1441"/>
        <v>279647.59999999998</v>
      </c>
      <c r="AY668" s="51">
        <f t="shared" si="1442"/>
        <v>279647.59999999998</v>
      </c>
      <c r="AZ668" s="51">
        <f>AZ669+AZ676</f>
        <v>0</v>
      </c>
      <c r="BA668" s="52">
        <f t="shared" si="1443"/>
        <v>99.992944673085049</v>
      </c>
      <c r="BB668" s="25"/>
    </row>
    <row r="669" ht="47.25">
      <c r="B669" s="47" t="s">
        <v>346</v>
      </c>
      <c r="C669" s="47" t="s">
        <v>343</v>
      </c>
      <c r="D669" s="47" t="s">
        <v>122</v>
      </c>
      <c r="E669" s="48" t="str">
        <f t="shared" si="1435"/>
        <v>1006</v>
      </c>
      <c r="F669" s="47" t="s">
        <v>357</v>
      </c>
      <c r="G669" s="18"/>
      <c r="H669" s="49" t="s">
        <v>358</v>
      </c>
      <c r="I669" s="19">
        <f>I670+I672+I674</f>
        <v>280026.09999999998</v>
      </c>
      <c r="J669" s="19">
        <f>J670+J672+J674</f>
        <v>280168.59999999998</v>
      </c>
      <c r="K669" s="19">
        <f>K670+K672+K674</f>
        <v>280168.59999999998</v>
      </c>
      <c r="L669" s="19">
        <f>L670+L672+L674</f>
        <v>-2044.5999999999999</v>
      </c>
      <c r="M669" s="19">
        <f>M670+M672+M674</f>
        <v>-2062</v>
      </c>
      <c r="N669" s="19">
        <f>N670+N672+N674</f>
        <v>-2062</v>
      </c>
      <c r="O669" s="19">
        <f>O670+O672+O674</f>
        <v>16095.508</v>
      </c>
      <c r="P669" s="19">
        <f>P670+P672+P674</f>
        <v>0</v>
      </c>
      <c r="Q669" s="19">
        <f>Q670+Q672+Q674</f>
        <v>0</v>
      </c>
      <c r="R669" s="19">
        <f>R670+R672+R674</f>
        <v>0</v>
      </c>
      <c r="S669" s="19">
        <f>S670+S672+S674</f>
        <v>11304.206</v>
      </c>
      <c r="T669" s="19">
        <f t="shared" si="1453"/>
        <v>305381.21399999998</v>
      </c>
      <c r="U669" s="19">
        <f t="shared" si="1436"/>
        <v>278106.59999999998</v>
      </c>
      <c r="V669" s="19">
        <f t="shared" si="1437"/>
        <v>278106.59999999998</v>
      </c>
      <c r="W669" s="19">
        <f>W670+W672+W674</f>
        <v>11304.206</v>
      </c>
      <c r="X669" s="19">
        <f>X670+X672+X674</f>
        <v>0</v>
      </c>
      <c r="Y669" s="19">
        <f>Y670+Y672+Y674</f>
        <v>0</v>
      </c>
      <c r="Z669" s="19">
        <f>Z670+Z672+Z674</f>
        <v>0</v>
      </c>
      <c r="AA669" s="19">
        <f>AA670+AA672+AA674</f>
        <v>0</v>
      </c>
      <c r="AB669" s="19">
        <f>AB670+AB672+AB674</f>
        <v>0</v>
      </c>
      <c r="AC669" s="19">
        <f>AC670+AC672+AC674</f>
        <v>0</v>
      </c>
      <c r="AD669" s="19">
        <f>AD670+AD672+AD674</f>
        <v>0</v>
      </c>
      <c r="AE669" s="19">
        <f>AE670+AE672+AE674</f>
        <v>0</v>
      </c>
      <c r="AF669" s="50">
        <f>AF670+AF672+AF674</f>
        <v>305381.21392999997</v>
      </c>
      <c r="AG669" s="50">
        <f>AG670+AG672+AG674</f>
        <v>0</v>
      </c>
      <c r="AH669" s="50">
        <f>AH670+AH672+AH674</f>
        <v>0</v>
      </c>
      <c r="AI669" s="50">
        <f>AI670+AI672+AI674</f>
        <v>0</v>
      </c>
      <c r="AJ669" s="50">
        <f>AJ670+AJ672+AJ674</f>
        <v>0</v>
      </c>
      <c r="AK669" s="50">
        <f>AK670+AK672+AK674</f>
        <v>0</v>
      </c>
      <c r="AL669" s="50">
        <f>AL670+AL672+AL674</f>
        <v>305381.21392999997</v>
      </c>
      <c r="AM669" s="50">
        <f>AM670+AM672+AM674</f>
        <v>0</v>
      </c>
      <c r="AN669" s="50">
        <f>AN670+AN672+AN674</f>
        <v>0</v>
      </c>
      <c r="AO669" s="15">
        <f>AO670+AO672+AO674</f>
        <v>190387.47102</v>
      </c>
      <c r="AP669" s="51">
        <f>AP670+AP672+AP674</f>
        <v>289285.70600000001</v>
      </c>
      <c r="AQ669" s="51">
        <f>AQ670+AQ672+AQ674</f>
        <v>16095.508</v>
      </c>
      <c r="AR669" s="51">
        <f>AR670+AR672+AR674</f>
        <v>0</v>
      </c>
      <c r="AS669" s="51">
        <f>AS670+AS672+AS674</f>
        <v>0</v>
      </c>
      <c r="AT669" s="51">
        <f>AT670+AT672+AT674</f>
        <v>0</v>
      </c>
      <c r="AU669" s="51">
        <f t="shared" si="1438"/>
        <v>305381.21399999998</v>
      </c>
      <c r="AV669" s="51">
        <f t="shared" si="1439"/>
        <v>0</v>
      </c>
      <c r="AW669" s="51">
        <f t="shared" si="1440"/>
        <v>316685.41999999998</v>
      </c>
      <c r="AX669" s="51">
        <f t="shared" si="1441"/>
        <v>278106.59999999998</v>
      </c>
      <c r="AY669" s="51">
        <f t="shared" si="1442"/>
        <v>278106.59999999998</v>
      </c>
      <c r="AZ669" s="51">
        <f>AZ670+AZ672+AZ674</f>
        <v>0</v>
      </c>
      <c r="BA669" s="52">
        <f t="shared" si="1443"/>
        <v>100</v>
      </c>
      <c r="BB669" s="25"/>
    </row>
    <row r="670" ht="31.5">
      <c r="B670" s="47" t="s">
        <v>346</v>
      </c>
      <c r="C670" s="47" t="s">
        <v>343</v>
      </c>
      <c r="D670" s="47" t="s">
        <v>122</v>
      </c>
      <c r="E670" s="48" t="str">
        <f t="shared" si="1435"/>
        <v>1006</v>
      </c>
      <c r="F670" s="47" t="s">
        <v>457</v>
      </c>
      <c r="G670" s="18"/>
      <c r="H670" s="49" t="s">
        <v>458</v>
      </c>
      <c r="I670" s="19">
        <f>I671</f>
        <v>23589.200000000001</v>
      </c>
      <c r="J670" s="19">
        <f>J671</f>
        <v>23731.700000000001</v>
      </c>
      <c r="K670" s="19">
        <f>K671</f>
        <v>23731.700000000001</v>
      </c>
      <c r="L670" s="19">
        <f>L671</f>
        <v>-2044.5999999999999</v>
      </c>
      <c r="M670" s="19">
        <f>M671</f>
        <v>-2062</v>
      </c>
      <c r="N670" s="19">
        <f>N671</f>
        <v>-2062</v>
      </c>
      <c r="O670" s="19">
        <f>O671</f>
        <v>0</v>
      </c>
      <c r="P670" s="19">
        <f>P671</f>
        <v>0</v>
      </c>
      <c r="Q670" s="19">
        <f>Q671</f>
        <v>0</v>
      </c>
      <c r="R670" s="19">
        <f>R671</f>
        <v>0</v>
      </c>
      <c r="S670" s="19">
        <f>S671</f>
        <v>823.27599999999995</v>
      </c>
      <c r="T670" s="19">
        <f t="shared" si="1453"/>
        <v>22367.876000000004</v>
      </c>
      <c r="U670" s="19">
        <f t="shared" si="1436"/>
        <v>21669.700000000001</v>
      </c>
      <c r="V670" s="19">
        <f t="shared" si="1437"/>
        <v>21669.700000000001</v>
      </c>
      <c r="W670" s="19">
        <f>W671</f>
        <v>823.27599999999995</v>
      </c>
      <c r="X670" s="19">
        <f>X671</f>
        <v>0</v>
      </c>
      <c r="Y670" s="19">
        <f>Y671</f>
        <v>0</v>
      </c>
      <c r="Z670" s="19">
        <f>Z671</f>
        <v>0</v>
      </c>
      <c r="AA670" s="19">
        <f>AA671</f>
        <v>0</v>
      </c>
      <c r="AB670" s="19">
        <f>AB671</f>
        <v>0</v>
      </c>
      <c r="AC670" s="19">
        <f>AC671</f>
        <v>0</v>
      </c>
      <c r="AD670" s="19">
        <f>AD671</f>
        <v>0</v>
      </c>
      <c r="AE670" s="19"/>
      <c r="AF670" s="50">
        <f>AF671</f>
        <v>22367.876</v>
      </c>
      <c r="AG670" s="50">
        <f>AG671</f>
        <v>0</v>
      </c>
      <c r="AH670" s="50">
        <f>AH671</f>
        <v>0</v>
      </c>
      <c r="AI670" s="50">
        <f>AI671</f>
        <v>0</v>
      </c>
      <c r="AJ670" s="50">
        <f>AJ671</f>
        <v>0</v>
      </c>
      <c r="AK670" s="50">
        <f>AK671</f>
        <v>0</v>
      </c>
      <c r="AL670" s="50">
        <f>AL671</f>
        <v>22367.876</v>
      </c>
      <c r="AM670" s="50">
        <f>AM671</f>
        <v>0</v>
      </c>
      <c r="AN670" s="50">
        <f>AN671</f>
        <v>0</v>
      </c>
      <c r="AO670" s="51">
        <f>AO671</f>
        <v>14073.675999999999</v>
      </c>
      <c r="AP670" s="51">
        <f>AP671</f>
        <v>22367.876</v>
      </c>
      <c r="AQ670" s="51">
        <f>AQ671</f>
        <v>0</v>
      </c>
      <c r="AR670" s="51">
        <f>AR671</f>
        <v>0</v>
      </c>
      <c r="AS670" s="51">
        <f>AS671</f>
        <v>0</v>
      </c>
      <c r="AT670" s="51">
        <f>AT671</f>
        <v>0</v>
      </c>
      <c r="AU670" s="51">
        <f t="shared" si="1438"/>
        <v>22367.876</v>
      </c>
      <c r="AV670" s="51">
        <f t="shared" si="1439"/>
        <v>3.637978807091713e-12</v>
      </c>
      <c r="AW670" s="51">
        <f t="shared" si="1440"/>
        <v>23191.152000000006</v>
      </c>
      <c r="AX670" s="51">
        <f t="shared" si="1441"/>
        <v>21669.700000000001</v>
      </c>
      <c r="AY670" s="51">
        <f t="shared" si="1442"/>
        <v>21669.700000000001</v>
      </c>
      <c r="AZ670" s="51">
        <f>AZ671</f>
        <v>0</v>
      </c>
      <c r="BA670" s="52">
        <f t="shared" si="1443"/>
        <v>100</v>
      </c>
      <c r="BB670" s="25"/>
    </row>
    <row r="671" ht="31.5">
      <c r="B671" s="47" t="s">
        <v>346</v>
      </c>
      <c r="C671" s="47" t="s">
        <v>343</v>
      </c>
      <c r="D671" s="47" t="s">
        <v>122</v>
      </c>
      <c r="E671" s="48" t="str">
        <f t="shared" si="1435"/>
        <v>1006</v>
      </c>
      <c r="F671" s="47" t="s">
        <v>457</v>
      </c>
      <c r="G671" s="17" t="s">
        <v>154</v>
      </c>
      <c r="H671" s="49" t="s">
        <v>155</v>
      </c>
      <c r="I671" s="19">
        <v>23589.200000000001</v>
      </c>
      <c r="J671" s="19">
        <v>23731.700000000001</v>
      </c>
      <c r="K671" s="19">
        <v>23731.700000000001</v>
      </c>
      <c r="L671" s="19">
        <v>-2044.5999999999999</v>
      </c>
      <c r="M671" s="19">
        <v>-2062</v>
      </c>
      <c r="N671" s="19">
        <v>-2062</v>
      </c>
      <c r="O671" s="19">
        <v>0</v>
      </c>
      <c r="P671" s="19">
        <v>0</v>
      </c>
      <c r="Q671" s="19">
        <v>0</v>
      </c>
      <c r="R671" s="19">
        <v>0</v>
      </c>
      <c r="S671" s="19">
        <v>823.27599999999995</v>
      </c>
      <c r="T671" s="19">
        <f t="shared" si="1453"/>
        <v>22367.876000000004</v>
      </c>
      <c r="U671" s="19">
        <f t="shared" si="1436"/>
        <v>21669.700000000001</v>
      </c>
      <c r="V671" s="19">
        <f t="shared" si="1437"/>
        <v>21669.700000000001</v>
      </c>
      <c r="W671" s="19">
        <v>823.27599999999995</v>
      </c>
      <c r="X671" s="19"/>
      <c r="Y671" s="19"/>
      <c r="Z671" s="19"/>
      <c r="AA671" s="19"/>
      <c r="AB671" s="19"/>
      <c r="AC671" s="19"/>
      <c r="AD671" s="19"/>
      <c r="AE671" s="19"/>
      <c r="AF671" s="50">
        <v>22367.876</v>
      </c>
      <c r="AG671" s="50"/>
      <c r="AH671" s="50">
        <v>0</v>
      </c>
      <c r="AI671" s="50">
        <v>0</v>
      </c>
      <c r="AJ671" s="50">
        <v>0</v>
      </c>
      <c r="AK671" s="50">
        <v>0</v>
      </c>
      <c r="AL671" s="50">
        <v>22367.876</v>
      </c>
      <c r="AM671" s="50">
        <v>0</v>
      </c>
      <c r="AN671" s="50">
        <v>0</v>
      </c>
      <c r="AO671" s="15">
        <v>14073.675999999999</v>
      </c>
      <c r="AP671" s="51">
        <v>22367.876</v>
      </c>
      <c r="AQ671" s="51">
        <v>0</v>
      </c>
      <c r="AR671" s="51">
        <v>0</v>
      </c>
      <c r="AS671" s="51">
        <v>0</v>
      </c>
      <c r="AT671" s="51">
        <v>0</v>
      </c>
      <c r="AU671" s="51">
        <f t="shared" si="1438"/>
        <v>22367.876</v>
      </c>
      <c r="AV671" s="51">
        <f t="shared" si="1439"/>
        <v>3.637978807091713e-12</v>
      </c>
      <c r="AW671" s="51">
        <f t="shared" si="1440"/>
        <v>23191.152000000006</v>
      </c>
      <c r="AX671" s="51">
        <f t="shared" si="1441"/>
        <v>21669.700000000001</v>
      </c>
      <c r="AY671" s="51">
        <f t="shared" si="1442"/>
        <v>21669.700000000001</v>
      </c>
      <c r="AZ671" s="51"/>
      <c r="BA671" s="52">
        <f t="shared" si="1443"/>
        <v>100</v>
      </c>
      <c r="BB671" s="53"/>
    </row>
    <row r="672" ht="47.25">
      <c r="B672" s="47" t="s">
        <v>346</v>
      </c>
      <c r="C672" s="47" t="s">
        <v>343</v>
      </c>
      <c r="D672" s="47" t="s">
        <v>122</v>
      </c>
      <c r="E672" s="48" t="str">
        <f t="shared" si="1435"/>
        <v>1006</v>
      </c>
      <c r="F672" s="47" t="s">
        <v>459</v>
      </c>
      <c r="G672" s="18"/>
      <c r="H672" s="49" t="s">
        <v>460</v>
      </c>
      <c r="I672" s="19">
        <f>I673</f>
        <v>172622.79999999999</v>
      </c>
      <c r="J672" s="19">
        <f>J673</f>
        <v>172622.79999999999</v>
      </c>
      <c r="K672" s="19">
        <f>K673</f>
        <v>172622.79999999999</v>
      </c>
      <c r="L672" s="19">
        <f>L673</f>
        <v>0</v>
      </c>
      <c r="M672" s="19">
        <f>M673</f>
        <v>0</v>
      </c>
      <c r="N672" s="19">
        <f>N673</f>
        <v>0</v>
      </c>
      <c r="O672" s="19">
        <f>O673</f>
        <v>9878.6080000000002</v>
      </c>
      <c r="P672" s="19">
        <f>P673</f>
        <v>0</v>
      </c>
      <c r="Q672" s="19">
        <f>Q673</f>
        <v>0</v>
      </c>
      <c r="R672" s="19">
        <f>R673</f>
        <v>0</v>
      </c>
      <c r="S672" s="19">
        <f>S673</f>
        <v>7054.848</v>
      </c>
      <c r="T672" s="19">
        <f t="shared" si="1453"/>
        <v>189556.25599999999</v>
      </c>
      <c r="U672" s="19">
        <f t="shared" si="1436"/>
        <v>172622.79999999999</v>
      </c>
      <c r="V672" s="19">
        <f t="shared" si="1437"/>
        <v>172622.79999999999</v>
      </c>
      <c r="W672" s="19">
        <f>W673</f>
        <v>7054.848</v>
      </c>
      <c r="X672" s="19">
        <f>X673</f>
        <v>0</v>
      </c>
      <c r="Y672" s="19">
        <f>Y673</f>
        <v>0</v>
      </c>
      <c r="Z672" s="19">
        <f>Z673</f>
        <v>0</v>
      </c>
      <c r="AA672" s="19">
        <f>AA673</f>
        <v>0</v>
      </c>
      <c r="AB672" s="19">
        <f>AB673</f>
        <v>0</v>
      </c>
      <c r="AC672" s="19">
        <f>AC673</f>
        <v>0</v>
      </c>
      <c r="AD672" s="19">
        <f>AD673</f>
        <v>0</v>
      </c>
      <c r="AE672" s="19"/>
      <c r="AF672" s="50">
        <f>AF673</f>
        <v>189556.2562</v>
      </c>
      <c r="AG672" s="50">
        <f>AG673</f>
        <v>0</v>
      </c>
      <c r="AH672" s="50">
        <f>AH673</f>
        <v>0</v>
      </c>
      <c r="AI672" s="50">
        <f>AI673</f>
        <v>0</v>
      </c>
      <c r="AJ672" s="50">
        <f>AJ673</f>
        <v>0</v>
      </c>
      <c r="AK672" s="50">
        <f>AK673</f>
        <v>0</v>
      </c>
      <c r="AL672" s="50">
        <f>AL673</f>
        <v>189556.2562</v>
      </c>
      <c r="AM672" s="50">
        <f>AM673</f>
        <v>0</v>
      </c>
      <c r="AN672" s="50">
        <f>AN673</f>
        <v>0</v>
      </c>
      <c r="AO672" s="51">
        <f>AO673</f>
        <v>116362.01912</v>
      </c>
      <c r="AP672" s="51">
        <f>AP673</f>
        <v>179677.64799999999</v>
      </c>
      <c r="AQ672" s="51">
        <f>AQ673</f>
        <v>9878.6080000000002</v>
      </c>
      <c r="AR672" s="51">
        <f>AR673</f>
        <v>0</v>
      </c>
      <c r="AS672" s="51">
        <f>AS673</f>
        <v>0</v>
      </c>
      <c r="AT672" s="51">
        <f>AT673</f>
        <v>0</v>
      </c>
      <c r="AU672" s="51">
        <f t="shared" si="1438"/>
        <v>189556.25599999999</v>
      </c>
      <c r="AV672" s="51">
        <f t="shared" si="1439"/>
        <v>0</v>
      </c>
      <c r="AW672" s="51">
        <f t="shared" si="1440"/>
        <v>196611.10399999999</v>
      </c>
      <c r="AX672" s="51">
        <f t="shared" si="1441"/>
        <v>172622.79999999999</v>
      </c>
      <c r="AY672" s="51">
        <f t="shared" si="1442"/>
        <v>172622.79999999999</v>
      </c>
      <c r="AZ672" s="51">
        <f>AZ673</f>
        <v>0</v>
      </c>
      <c r="BA672" s="52">
        <f t="shared" si="1443"/>
        <v>100</v>
      </c>
      <c r="BB672" s="25"/>
    </row>
    <row r="673" ht="31.5">
      <c r="B673" s="47" t="s">
        <v>346</v>
      </c>
      <c r="C673" s="47" t="s">
        <v>343</v>
      </c>
      <c r="D673" s="47" t="s">
        <v>122</v>
      </c>
      <c r="E673" s="48" t="str">
        <f t="shared" si="1435"/>
        <v>1006</v>
      </c>
      <c r="F673" s="47" t="s">
        <v>459</v>
      </c>
      <c r="G673" s="17" t="s">
        <v>154</v>
      </c>
      <c r="H673" s="49" t="s">
        <v>155</v>
      </c>
      <c r="I673" s="19">
        <v>172622.79999999999</v>
      </c>
      <c r="J673" s="19">
        <v>172622.79999999999</v>
      </c>
      <c r="K673" s="19">
        <v>172622.79999999999</v>
      </c>
      <c r="L673" s="19"/>
      <c r="M673" s="19"/>
      <c r="N673" s="19"/>
      <c r="O673" s="19">
        <v>9878.6080000000002</v>
      </c>
      <c r="P673" s="19">
        <v>0</v>
      </c>
      <c r="Q673" s="19">
        <v>0</v>
      </c>
      <c r="R673" s="19">
        <v>0</v>
      </c>
      <c r="S673" s="19">
        <v>7054.848</v>
      </c>
      <c r="T673" s="19">
        <f t="shared" si="1453"/>
        <v>189556.25599999999</v>
      </c>
      <c r="U673" s="19">
        <f t="shared" si="1436"/>
        <v>172622.79999999999</v>
      </c>
      <c r="V673" s="19">
        <f t="shared" si="1437"/>
        <v>172622.79999999999</v>
      </c>
      <c r="W673" s="19">
        <v>7054.848</v>
      </c>
      <c r="X673" s="19"/>
      <c r="Y673" s="19"/>
      <c r="Z673" s="19"/>
      <c r="AA673" s="19"/>
      <c r="AB673" s="19"/>
      <c r="AC673" s="19"/>
      <c r="AD673" s="19"/>
      <c r="AE673" s="19"/>
      <c r="AF673" s="50">
        <v>189556.2562</v>
      </c>
      <c r="AG673" s="50"/>
      <c r="AH673" s="50">
        <v>0</v>
      </c>
      <c r="AI673" s="50">
        <v>0</v>
      </c>
      <c r="AJ673" s="50">
        <v>0</v>
      </c>
      <c r="AK673" s="50">
        <v>0</v>
      </c>
      <c r="AL673" s="50">
        <v>189556.2562</v>
      </c>
      <c r="AM673" s="50">
        <v>0</v>
      </c>
      <c r="AN673" s="50">
        <v>0</v>
      </c>
      <c r="AO673" s="15">
        <v>116362.01912</v>
      </c>
      <c r="AP673" s="51">
        <v>179677.64799999999</v>
      </c>
      <c r="AQ673" s="51">
        <v>9878.6080000000002</v>
      </c>
      <c r="AR673" s="51">
        <v>0</v>
      </c>
      <c r="AS673" s="51">
        <v>0</v>
      </c>
      <c r="AT673" s="51">
        <v>0</v>
      </c>
      <c r="AU673" s="51">
        <f t="shared" si="1438"/>
        <v>189556.25599999999</v>
      </c>
      <c r="AV673" s="51">
        <f t="shared" si="1439"/>
        <v>0</v>
      </c>
      <c r="AW673" s="51">
        <f t="shared" si="1440"/>
        <v>196611.10399999999</v>
      </c>
      <c r="AX673" s="51">
        <f t="shared" si="1441"/>
        <v>172622.79999999999</v>
      </c>
      <c r="AY673" s="51">
        <f t="shared" si="1442"/>
        <v>172622.79999999999</v>
      </c>
      <c r="AZ673" s="51"/>
      <c r="BA673" s="52">
        <f t="shared" si="1443"/>
        <v>100</v>
      </c>
      <c r="BB673" s="53"/>
    </row>
    <row r="674" ht="63">
      <c r="B674" s="47" t="s">
        <v>346</v>
      </c>
      <c r="C674" s="47" t="s">
        <v>343</v>
      </c>
      <c r="D674" s="47" t="s">
        <v>122</v>
      </c>
      <c r="E674" s="48" t="str">
        <f t="shared" si="1435"/>
        <v>1006</v>
      </c>
      <c r="F674" s="47" t="s">
        <v>461</v>
      </c>
      <c r="G674" s="18"/>
      <c r="H674" s="49" t="s">
        <v>462</v>
      </c>
      <c r="I674" s="19">
        <f>I675</f>
        <v>83814.099999999991</v>
      </c>
      <c r="J674" s="19">
        <f>J675</f>
        <v>83814.099999999991</v>
      </c>
      <c r="K674" s="19">
        <f>K675</f>
        <v>83814.099999999991</v>
      </c>
      <c r="L674" s="19">
        <f>L675</f>
        <v>0</v>
      </c>
      <c r="M674" s="19">
        <f>M675</f>
        <v>0</v>
      </c>
      <c r="N674" s="19">
        <f>N675</f>
        <v>0</v>
      </c>
      <c r="O674" s="19">
        <f>O675</f>
        <v>6216.8999999999996</v>
      </c>
      <c r="P674" s="19">
        <f>P675</f>
        <v>0</v>
      </c>
      <c r="Q674" s="19">
        <f>Q675</f>
        <v>0</v>
      </c>
      <c r="R674" s="19">
        <f>R675</f>
        <v>0</v>
      </c>
      <c r="S674" s="19">
        <f>S675</f>
        <v>3426.0819999999999</v>
      </c>
      <c r="T674" s="19">
        <f t="shared" si="1453"/>
        <v>93457.08199999998</v>
      </c>
      <c r="U674" s="19">
        <f t="shared" si="1436"/>
        <v>83814.099999999991</v>
      </c>
      <c r="V674" s="19">
        <f t="shared" si="1437"/>
        <v>83814.099999999991</v>
      </c>
      <c r="W674" s="19">
        <f>W675</f>
        <v>3426.0819999999999</v>
      </c>
      <c r="X674" s="19">
        <f>X675</f>
        <v>0</v>
      </c>
      <c r="Y674" s="19">
        <f>Y675</f>
        <v>0</v>
      </c>
      <c r="Z674" s="19">
        <f>Z675</f>
        <v>0</v>
      </c>
      <c r="AA674" s="19">
        <f>AA675</f>
        <v>0</v>
      </c>
      <c r="AB674" s="19">
        <f>AB675</f>
        <v>0</v>
      </c>
      <c r="AC674" s="19">
        <f>AC675</f>
        <v>0</v>
      </c>
      <c r="AD674" s="19">
        <f>AD675</f>
        <v>0</v>
      </c>
      <c r="AE674" s="19"/>
      <c r="AF674" s="50">
        <f>AF675</f>
        <v>93457.081730000005</v>
      </c>
      <c r="AG674" s="50">
        <f>AG675</f>
        <v>0</v>
      </c>
      <c r="AH674" s="50">
        <f>AH675</f>
        <v>0</v>
      </c>
      <c r="AI674" s="50">
        <f>AI675</f>
        <v>0</v>
      </c>
      <c r="AJ674" s="50">
        <f>AJ675</f>
        <v>0</v>
      </c>
      <c r="AK674" s="50">
        <f>AK675</f>
        <v>0</v>
      </c>
      <c r="AL674" s="50">
        <f>AL675</f>
        <v>93457.081730000005</v>
      </c>
      <c r="AM674" s="50">
        <f>AM675</f>
        <v>0</v>
      </c>
      <c r="AN674" s="50">
        <f>AN675</f>
        <v>0</v>
      </c>
      <c r="AO674" s="51">
        <f>AO675</f>
        <v>59951.775900000001</v>
      </c>
      <c r="AP674" s="51">
        <f>AP675</f>
        <v>87240.182000000001</v>
      </c>
      <c r="AQ674" s="51">
        <f>AQ675</f>
        <v>6216.8999999999996</v>
      </c>
      <c r="AR674" s="51">
        <f>AR675</f>
        <v>0</v>
      </c>
      <c r="AS674" s="51">
        <f>AS675</f>
        <v>0</v>
      </c>
      <c r="AT674" s="51">
        <f>AT675</f>
        <v>0</v>
      </c>
      <c r="AU674" s="51">
        <f t="shared" si="1438"/>
        <v>93457.081999999995</v>
      </c>
      <c r="AV674" s="51">
        <f t="shared" si="1439"/>
        <v>-1.4551915228366852e-11</v>
      </c>
      <c r="AW674" s="51">
        <f t="shared" si="1440"/>
        <v>96883.163999999975</v>
      </c>
      <c r="AX674" s="51">
        <f t="shared" si="1441"/>
        <v>83814.099999999991</v>
      </c>
      <c r="AY674" s="51">
        <f t="shared" si="1442"/>
        <v>83814.099999999991</v>
      </c>
      <c r="AZ674" s="51">
        <f>AZ675</f>
        <v>0</v>
      </c>
      <c r="BA674" s="52">
        <f t="shared" si="1443"/>
        <v>100</v>
      </c>
      <c r="BB674" s="25"/>
    </row>
    <row r="675" ht="31.5">
      <c r="B675" s="47" t="s">
        <v>346</v>
      </c>
      <c r="C675" s="47" t="s">
        <v>343</v>
      </c>
      <c r="D675" s="47" t="s">
        <v>122</v>
      </c>
      <c r="E675" s="48" t="str">
        <f t="shared" si="1435"/>
        <v>1006</v>
      </c>
      <c r="F675" s="47" t="s">
        <v>461</v>
      </c>
      <c r="G675" s="17" t="s">
        <v>154</v>
      </c>
      <c r="H675" s="49" t="s">
        <v>155</v>
      </c>
      <c r="I675" s="19">
        <v>83814.099999999991</v>
      </c>
      <c r="J675" s="19">
        <v>83814.099999999991</v>
      </c>
      <c r="K675" s="19">
        <v>83814.099999999991</v>
      </c>
      <c r="L675" s="19"/>
      <c r="M675" s="19"/>
      <c r="N675" s="19"/>
      <c r="O675" s="19">
        <v>6216.8999999999996</v>
      </c>
      <c r="P675" s="19">
        <v>0</v>
      </c>
      <c r="Q675" s="19">
        <v>0</v>
      </c>
      <c r="R675" s="19">
        <v>0</v>
      </c>
      <c r="S675" s="19">
        <v>3426.0819999999999</v>
      </c>
      <c r="T675" s="19">
        <f t="shared" si="1453"/>
        <v>93457.08199999998</v>
      </c>
      <c r="U675" s="19">
        <f t="shared" si="1436"/>
        <v>83814.099999999991</v>
      </c>
      <c r="V675" s="19">
        <f t="shared" si="1437"/>
        <v>83814.099999999991</v>
      </c>
      <c r="W675" s="19">
        <v>3426.0819999999999</v>
      </c>
      <c r="X675" s="19"/>
      <c r="Y675" s="19"/>
      <c r="Z675" s="19"/>
      <c r="AA675" s="19"/>
      <c r="AB675" s="19"/>
      <c r="AC675" s="19"/>
      <c r="AD675" s="19"/>
      <c r="AE675" s="19"/>
      <c r="AF675" s="50">
        <v>93457.081730000005</v>
      </c>
      <c r="AG675" s="50"/>
      <c r="AH675" s="50">
        <v>0</v>
      </c>
      <c r="AI675" s="50">
        <v>0</v>
      </c>
      <c r="AJ675" s="50">
        <v>0</v>
      </c>
      <c r="AK675" s="50">
        <v>0</v>
      </c>
      <c r="AL675" s="50">
        <v>93457.081730000005</v>
      </c>
      <c r="AM675" s="50">
        <v>0</v>
      </c>
      <c r="AN675" s="50">
        <v>0</v>
      </c>
      <c r="AO675" s="15">
        <v>59951.775900000001</v>
      </c>
      <c r="AP675" s="51">
        <v>87240.182000000001</v>
      </c>
      <c r="AQ675" s="51">
        <v>6216.8999999999996</v>
      </c>
      <c r="AR675" s="51">
        <v>0</v>
      </c>
      <c r="AS675" s="51">
        <v>0</v>
      </c>
      <c r="AT675" s="51">
        <v>0</v>
      </c>
      <c r="AU675" s="51">
        <f t="shared" si="1438"/>
        <v>93457.081999999995</v>
      </c>
      <c r="AV675" s="51">
        <f t="shared" si="1439"/>
        <v>-1.4551915228366852e-11</v>
      </c>
      <c r="AW675" s="51">
        <f t="shared" si="1440"/>
        <v>96883.163999999975</v>
      </c>
      <c r="AX675" s="51">
        <f t="shared" si="1441"/>
        <v>83814.099999999991</v>
      </c>
      <c r="AY675" s="51">
        <f t="shared" si="1442"/>
        <v>83814.099999999991</v>
      </c>
      <c r="AZ675" s="51"/>
      <c r="BA675" s="52">
        <f t="shared" si="1443"/>
        <v>100</v>
      </c>
      <c r="BB675" s="53"/>
    </row>
    <row r="676" ht="47.25">
      <c r="B676" s="47" t="s">
        <v>346</v>
      </c>
      <c r="C676" s="47" t="s">
        <v>343</v>
      </c>
      <c r="D676" s="47" t="s">
        <v>122</v>
      </c>
      <c r="E676" s="48" t="str">
        <f t="shared" ref="E676:E739" si="1571">CONCATENATE(C676,D676)</f>
        <v>1006</v>
      </c>
      <c r="F676" s="47" t="s">
        <v>364</v>
      </c>
      <c r="G676" s="18"/>
      <c r="H676" s="49" t="s">
        <v>365</v>
      </c>
      <c r="I676" s="19">
        <f>I677+I679</f>
        <v>1541</v>
      </c>
      <c r="J676" s="19">
        <f>J677+J679</f>
        <v>1541</v>
      </c>
      <c r="K676" s="19">
        <f>K677+K679</f>
        <v>1541</v>
      </c>
      <c r="L676" s="19">
        <f>L677+L679</f>
        <v>0</v>
      </c>
      <c r="M676" s="19">
        <f>M677+M679</f>
        <v>0</v>
      </c>
      <c r="N676" s="19">
        <f>N677+N679</f>
        <v>0</v>
      </c>
      <c r="O676" s="19">
        <f>O677+O679</f>
        <v>0</v>
      </c>
      <c r="P676" s="19">
        <f>P677+P679</f>
        <v>0</v>
      </c>
      <c r="Q676" s="19">
        <f>Q677+Q679</f>
        <v>0</v>
      </c>
      <c r="R676" s="19">
        <f>R677+R679</f>
        <v>0</v>
      </c>
      <c r="S676" s="19">
        <f>S677+S679</f>
        <v>62.994</v>
      </c>
      <c r="T676" s="19">
        <f t="shared" si="1453"/>
        <v>1603.9939999999999</v>
      </c>
      <c r="U676" s="19">
        <f t="shared" ref="U676:U739" si="1572">J676+M676</f>
        <v>1541</v>
      </c>
      <c r="V676" s="19">
        <f t="shared" ref="V676:V739" si="1573">K676+N676</f>
        <v>1541</v>
      </c>
      <c r="W676" s="19">
        <f>W677+W679</f>
        <v>62.994</v>
      </c>
      <c r="X676" s="19">
        <f>X677+X679</f>
        <v>0</v>
      </c>
      <c r="Y676" s="19">
        <f>Y677+Y679</f>
        <v>0</v>
      </c>
      <c r="Z676" s="19">
        <f>Z677+Z679</f>
        <v>0</v>
      </c>
      <c r="AA676" s="19">
        <f>AA677+AA679</f>
        <v>0</v>
      </c>
      <c r="AB676" s="19">
        <f>AB677+AB679</f>
        <v>0</v>
      </c>
      <c r="AC676" s="19">
        <f>AC677+AC679</f>
        <v>0</v>
      </c>
      <c r="AD676" s="19">
        <f>AD677+AD679</f>
        <v>0</v>
      </c>
      <c r="AE676" s="19">
        <f>AE677+AE679</f>
        <v>0</v>
      </c>
      <c r="AF676" s="50">
        <f>AF677+AF679</f>
        <v>1603.9940000000001</v>
      </c>
      <c r="AG676" s="50">
        <f>AG677+AG679</f>
        <v>0</v>
      </c>
      <c r="AH676" s="50">
        <f>AH677+AH679</f>
        <v>0</v>
      </c>
      <c r="AI676" s="50">
        <f>AI677+AI679</f>
        <v>0</v>
      </c>
      <c r="AJ676" s="50">
        <f>AJ677+AJ679</f>
        <v>0</v>
      </c>
      <c r="AK676" s="50">
        <f>AK677+AK679</f>
        <v>0</v>
      </c>
      <c r="AL676" s="50">
        <f>AL677+AL679</f>
        <v>1582.33519</v>
      </c>
      <c r="AM676" s="50">
        <f>AM677+AM679</f>
        <v>0</v>
      </c>
      <c r="AN676" s="50">
        <f>AN677+AN679</f>
        <v>0</v>
      </c>
      <c r="AO676" s="51">
        <f>AO677+AO679</f>
        <v>452.83837</v>
      </c>
      <c r="AP676" s="51">
        <f>AP677+AP679</f>
        <v>1603.9940000000001</v>
      </c>
      <c r="AQ676" s="51">
        <f>AQ677+AQ679</f>
        <v>0</v>
      </c>
      <c r="AR676" s="51">
        <f>AR677+AR679</f>
        <v>0</v>
      </c>
      <c r="AS676" s="51">
        <f>AS677+AS679</f>
        <v>0</v>
      </c>
      <c r="AT676" s="51">
        <f>AT677+AT679</f>
        <v>0</v>
      </c>
      <c r="AU676" s="51">
        <f t="shared" ref="AU676:AU739" si="1574">AP676+AS676+AT676+AR676+AQ676</f>
        <v>1603.9940000000001</v>
      </c>
      <c r="AV676" s="51">
        <f t="shared" ref="AV676:AV739" si="1575">T676-AU676</f>
        <v>-2.2737367544323206e-13</v>
      </c>
      <c r="AW676" s="51">
        <f t="shared" ref="AW676:AW739" si="1576">T676+W676+X676+Y676+Z676</f>
        <v>1666.9879999999998</v>
      </c>
      <c r="AX676" s="51">
        <f t="shared" ref="AX676:AX739" si="1577">U676+AA676+AB676</f>
        <v>1541</v>
      </c>
      <c r="AY676" s="51">
        <f t="shared" ref="AY676:AY739" si="1578">V676+AC676+AE676+AD676</f>
        <v>1541</v>
      </c>
      <c r="AZ676" s="51">
        <f>AZ677+AZ679</f>
        <v>0</v>
      </c>
      <c r="BA676" s="52">
        <f t="shared" ref="BA676:BA739" si="1579">AL676/AF676*100</f>
        <v>98.649695073672333</v>
      </c>
      <c r="BB676" s="25"/>
    </row>
    <row r="677" ht="63">
      <c r="B677" s="47" t="s">
        <v>346</v>
      </c>
      <c r="C677" s="47" t="s">
        <v>343</v>
      </c>
      <c r="D677" s="47" t="s">
        <v>122</v>
      </c>
      <c r="E677" s="48" t="str">
        <f t="shared" si="1571"/>
        <v>1006</v>
      </c>
      <c r="F677" s="47" t="s">
        <v>463</v>
      </c>
      <c r="G677" s="18"/>
      <c r="H677" s="49" t="s">
        <v>464</v>
      </c>
      <c r="I677" s="19">
        <f>I678</f>
        <v>1520.3</v>
      </c>
      <c r="J677" s="19">
        <f>J678</f>
        <v>1520.3</v>
      </c>
      <c r="K677" s="19">
        <f>K678</f>
        <v>1520.3</v>
      </c>
      <c r="L677" s="19">
        <f>L678</f>
        <v>0</v>
      </c>
      <c r="M677" s="19">
        <f>M678</f>
        <v>0</v>
      </c>
      <c r="N677" s="19">
        <f>N678</f>
        <v>0</v>
      </c>
      <c r="O677" s="19">
        <f>O678</f>
        <v>0</v>
      </c>
      <c r="P677" s="19">
        <f>P678</f>
        <v>0</v>
      </c>
      <c r="Q677" s="19">
        <f>Q678</f>
        <v>0</v>
      </c>
      <c r="R677" s="19">
        <f>R678</f>
        <v>0</v>
      </c>
      <c r="S677" s="19">
        <f>S678</f>
        <v>62.100000000000001</v>
      </c>
      <c r="T677" s="19">
        <f t="shared" si="1453"/>
        <v>1582.3999999999999</v>
      </c>
      <c r="U677" s="19">
        <f t="shared" si="1572"/>
        <v>1520.3</v>
      </c>
      <c r="V677" s="19">
        <f t="shared" si="1573"/>
        <v>1520.3</v>
      </c>
      <c r="W677" s="19">
        <f>W678</f>
        <v>62.100000000000001</v>
      </c>
      <c r="X677" s="19">
        <f>X678</f>
        <v>0</v>
      </c>
      <c r="Y677" s="19">
        <f>Y678</f>
        <v>0</v>
      </c>
      <c r="Z677" s="19">
        <f>Z678</f>
        <v>0</v>
      </c>
      <c r="AA677" s="19">
        <f>AA678</f>
        <v>0</v>
      </c>
      <c r="AB677" s="19">
        <f>AB678</f>
        <v>0</v>
      </c>
      <c r="AC677" s="19">
        <f>AC678</f>
        <v>0</v>
      </c>
      <c r="AD677" s="19">
        <f>AD678</f>
        <v>0</v>
      </c>
      <c r="AE677" s="19"/>
      <c r="AF677" s="50">
        <f>AF678</f>
        <v>1582.4000000000001</v>
      </c>
      <c r="AG677" s="50">
        <f>AG678</f>
        <v>0</v>
      </c>
      <c r="AH677" s="50">
        <f>AH678</f>
        <v>0</v>
      </c>
      <c r="AI677" s="50">
        <f>AI678</f>
        <v>0</v>
      </c>
      <c r="AJ677" s="50">
        <f>AJ678</f>
        <v>0</v>
      </c>
      <c r="AK677" s="50">
        <f>AK678</f>
        <v>0</v>
      </c>
      <c r="AL677" s="50">
        <f>AL678</f>
        <v>1582.33519</v>
      </c>
      <c r="AM677" s="50">
        <f>AM678</f>
        <v>0</v>
      </c>
      <c r="AN677" s="50">
        <f>AN678</f>
        <v>0</v>
      </c>
      <c r="AO677" s="15">
        <f>AO678</f>
        <v>452.83837</v>
      </c>
      <c r="AP677" s="51">
        <f>AP678</f>
        <v>1582.4000000000001</v>
      </c>
      <c r="AQ677" s="51">
        <f>AQ678</f>
        <v>0</v>
      </c>
      <c r="AR677" s="51">
        <f>AR678</f>
        <v>0</v>
      </c>
      <c r="AS677" s="51">
        <f>AS678</f>
        <v>0</v>
      </c>
      <c r="AT677" s="51">
        <f>AT678</f>
        <v>0</v>
      </c>
      <c r="AU677" s="51">
        <f t="shared" si="1574"/>
        <v>1582.4000000000001</v>
      </c>
      <c r="AV677" s="51">
        <f t="shared" si="1575"/>
        <v>-2.2737367544323206e-13</v>
      </c>
      <c r="AW677" s="51">
        <f t="shared" si="1576"/>
        <v>1644.4999999999998</v>
      </c>
      <c r="AX677" s="51">
        <f t="shared" si="1577"/>
        <v>1520.3</v>
      </c>
      <c r="AY677" s="51">
        <f t="shared" si="1578"/>
        <v>1520.3</v>
      </c>
      <c r="AZ677" s="51">
        <f>AZ678</f>
        <v>0</v>
      </c>
      <c r="BA677" s="52">
        <f t="shared" si="1579"/>
        <v>99.995904322548029</v>
      </c>
      <c r="BB677" s="25"/>
    </row>
    <row r="678" ht="31.5">
      <c r="B678" s="47" t="s">
        <v>346</v>
      </c>
      <c r="C678" s="47" t="s">
        <v>343</v>
      </c>
      <c r="D678" s="47" t="s">
        <v>122</v>
      </c>
      <c r="E678" s="48" t="str">
        <f t="shared" si="1571"/>
        <v>1006</v>
      </c>
      <c r="F678" s="47" t="s">
        <v>463</v>
      </c>
      <c r="G678" s="17" t="s">
        <v>154</v>
      </c>
      <c r="H678" s="49" t="s">
        <v>155</v>
      </c>
      <c r="I678" s="19">
        <v>1520.3</v>
      </c>
      <c r="J678" s="19">
        <v>1520.3</v>
      </c>
      <c r="K678" s="19">
        <v>1520.3</v>
      </c>
      <c r="L678" s="19"/>
      <c r="M678" s="19"/>
      <c r="N678" s="19"/>
      <c r="O678" s="19">
        <v>0</v>
      </c>
      <c r="P678" s="19">
        <v>0</v>
      </c>
      <c r="Q678" s="19">
        <v>0</v>
      </c>
      <c r="R678" s="19">
        <v>0</v>
      </c>
      <c r="S678" s="19">
        <v>62.100000000000001</v>
      </c>
      <c r="T678" s="19">
        <f t="shared" si="1453"/>
        <v>1582.3999999999999</v>
      </c>
      <c r="U678" s="19">
        <f t="shared" si="1572"/>
        <v>1520.3</v>
      </c>
      <c r="V678" s="19">
        <f t="shared" si="1573"/>
        <v>1520.3</v>
      </c>
      <c r="W678" s="19">
        <v>62.100000000000001</v>
      </c>
      <c r="X678" s="19"/>
      <c r="Y678" s="19"/>
      <c r="Z678" s="19"/>
      <c r="AA678" s="19"/>
      <c r="AB678" s="19"/>
      <c r="AC678" s="19"/>
      <c r="AD678" s="19"/>
      <c r="AE678" s="19"/>
      <c r="AF678" s="50">
        <v>1582.4000000000001</v>
      </c>
      <c r="AG678" s="50"/>
      <c r="AH678" s="50">
        <v>0</v>
      </c>
      <c r="AI678" s="50">
        <v>0</v>
      </c>
      <c r="AJ678" s="50">
        <v>0</v>
      </c>
      <c r="AK678" s="50">
        <v>0</v>
      </c>
      <c r="AL678" s="50">
        <v>1582.33519</v>
      </c>
      <c r="AM678" s="50">
        <v>0</v>
      </c>
      <c r="AN678" s="50">
        <v>0</v>
      </c>
      <c r="AO678" s="51">
        <v>452.83837</v>
      </c>
      <c r="AP678" s="51">
        <v>1582.4000000000001</v>
      </c>
      <c r="AQ678" s="51">
        <v>0</v>
      </c>
      <c r="AR678" s="51">
        <v>0</v>
      </c>
      <c r="AS678" s="51">
        <v>0</v>
      </c>
      <c r="AT678" s="51">
        <v>0</v>
      </c>
      <c r="AU678" s="51">
        <f t="shared" si="1574"/>
        <v>1582.4000000000001</v>
      </c>
      <c r="AV678" s="51">
        <f t="shared" si="1575"/>
        <v>-2.2737367544323206e-13</v>
      </c>
      <c r="AW678" s="51">
        <f t="shared" si="1576"/>
        <v>1644.4999999999998</v>
      </c>
      <c r="AX678" s="51">
        <f t="shared" si="1577"/>
        <v>1520.3</v>
      </c>
      <c r="AY678" s="51">
        <f t="shared" si="1578"/>
        <v>1520.3</v>
      </c>
      <c r="AZ678" s="51"/>
      <c r="BA678" s="52">
        <f t="shared" si="1579"/>
        <v>99.995904322548029</v>
      </c>
      <c r="BB678" s="53"/>
    </row>
    <row r="679" ht="63">
      <c r="B679" s="47" t="s">
        <v>346</v>
      </c>
      <c r="C679" s="47" t="s">
        <v>343</v>
      </c>
      <c r="D679" s="47" t="s">
        <v>122</v>
      </c>
      <c r="E679" s="48" t="str">
        <f t="shared" si="1571"/>
        <v>1006</v>
      </c>
      <c r="F679" s="47" t="s">
        <v>465</v>
      </c>
      <c r="G679" s="18"/>
      <c r="H679" s="49" t="s">
        <v>466</v>
      </c>
      <c r="I679" s="19">
        <f>I680</f>
        <v>20.699999999999999</v>
      </c>
      <c r="J679" s="19">
        <f>J680</f>
        <v>20.699999999999999</v>
      </c>
      <c r="K679" s="19">
        <f>K680</f>
        <v>20.699999999999999</v>
      </c>
      <c r="L679" s="19">
        <f>L680</f>
        <v>0</v>
      </c>
      <c r="M679" s="19">
        <f>M680</f>
        <v>0</v>
      </c>
      <c r="N679" s="19">
        <f>N680</f>
        <v>0</v>
      </c>
      <c r="O679" s="19">
        <f>O680</f>
        <v>0</v>
      </c>
      <c r="P679" s="19">
        <f>P680</f>
        <v>0</v>
      </c>
      <c r="Q679" s="19">
        <f>Q680</f>
        <v>0</v>
      </c>
      <c r="R679" s="19">
        <f>R680</f>
        <v>0</v>
      </c>
      <c r="S679" s="19">
        <f>S680</f>
        <v>0.89400000000000002</v>
      </c>
      <c r="T679" s="19">
        <f t="shared" si="1453"/>
        <v>21.593999999999998</v>
      </c>
      <c r="U679" s="19">
        <f t="shared" si="1572"/>
        <v>20.699999999999999</v>
      </c>
      <c r="V679" s="19">
        <f t="shared" si="1573"/>
        <v>20.699999999999999</v>
      </c>
      <c r="W679" s="19">
        <f>W680</f>
        <v>0.89400000000000002</v>
      </c>
      <c r="X679" s="19">
        <f>X680</f>
        <v>0</v>
      </c>
      <c r="Y679" s="19">
        <f>Y680</f>
        <v>0</v>
      </c>
      <c r="Z679" s="19">
        <f>Z680</f>
        <v>0</v>
      </c>
      <c r="AA679" s="19">
        <f>AA680</f>
        <v>0</v>
      </c>
      <c r="AB679" s="19">
        <f>AB680</f>
        <v>0</v>
      </c>
      <c r="AC679" s="19">
        <f>AC680</f>
        <v>0</v>
      </c>
      <c r="AD679" s="19">
        <f>AD680</f>
        <v>0</v>
      </c>
      <c r="AE679" s="19"/>
      <c r="AF679" s="50">
        <f>AF680</f>
        <v>21.594000000000001</v>
      </c>
      <c r="AG679" s="50">
        <f>AG680</f>
        <v>0</v>
      </c>
      <c r="AH679" s="50">
        <f>AH680</f>
        <v>0</v>
      </c>
      <c r="AI679" s="50">
        <f>AI680</f>
        <v>0</v>
      </c>
      <c r="AJ679" s="50">
        <f>AJ680</f>
        <v>0</v>
      </c>
      <c r="AK679" s="50">
        <f>AK680</f>
        <v>0</v>
      </c>
      <c r="AL679" s="50">
        <f>AL680</f>
        <v>0</v>
      </c>
      <c r="AM679" s="50">
        <f>AM680</f>
        <v>0</v>
      </c>
      <c r="AN679" s="50">
        <f>AN680</f>
        <v>0</v>
      </c>
      <c r="AO679" s="15">
        <f>AO680</f>
        <v>0</v>
      </c>
      <c r="AP679" s="51">
        <f>AP680</f>
        <v>21.594000000000001</v>
      </c>
      <c r="AQ679" s="51">
        <f>AQ680</f>
        <v>0</v>
      </c>
      <c r="AR679" s="51">
        <f>AR680</f>
        <v>0</v>
      </c>
      <c r="AS679" s="51">
        <f>AS680</f>
        <v>0</v>
      </c>
      <c r="AT679" s="51">
        <f>AT680</f>
        <v>0</v>
      </c>
      <c r="AU679" s="51">
        <f t="shared" si="1574"/>
        <v>21.594000000000001</v>
      </c>
      <c r="AV679" s="51">
        <f t="shared" si="1575"/>
        <v>-3.5527136788005009e-15</v>
      </c>
      <c r="AW679" s="51">
        <f t="shared" si="1576"/>
        <v>22.487999999999996</v>
      </c>
      <c r="AX679" s="51">
        <f t="shared" si="1577"/>
        <v>20.699999999999999</v>
      </c>
      <c r="AY679" s="51">
        <f t="shared" si="1578"/>
        <v>20.699999999999999</v>
      </c>
      <c r="AZ679" s="51">
        <f>AZ680</f>
        <v>0</v>
      </c>
      <c r="BA679" s="52">
        <f t="shared" si="1579"/>
        <v>0</v>
      </c>
      <c r="BB679" s="25"/>
    </row>
    <row r="680" ht="31.5">
      <c r="B680" s="47" t="s">
        <v>346</v>
      </c>
      <c r="C680" s="47" t="s">
        <v>343</v>
      </c>
      <c r="D680" s="47" t="s">
        <v>122</v>
      </c>
      <c r="E680" s="48" t="str">
        <f t="shared" si="1571"/>
        <v>1006</v>
      </c>
      <c r="F680" s="47" t="s">
        <v>465</v>
      </c>
      <c r="G680" s="17" t="s">
        <v>154</v>
      </c>
      <c r="H680" s="49" t="s">
        <v>155</v>
      </c>
      <c r="I680" s="19">
        <v>20.699999999999999</v>
      </c>
      <c r="J680" s="19">
        <v>20.699999999999999</v>
      </c>
      <c r="K680" s="19">
        <v>20.699999999999999</v>
      </c>
      <c r="L680" s="19"/>
      <c r="M680" s="19"/>
      <c r="N680" s="19"/>
      <c r="O680" s="19">
        <v>0</v>
      </c>
      <c r="P680" s="19">
        <v>0</v>
      </c>
      <c r="Q680" s="19">
        <v>0</v>
      </c>
      <c r="R680" s="19">
        <v>0</v>
      </c>
      <c r="S680" s="19">
        <v>0.89400000000000002</v>
      </c>
      <c r="T680" s="19">
        <f t="shared" si="1453"/>
        <v>21.593999999999998</v>
      </c>
      <c r="U680" s="19">
        <f t="shared" si="1572"/>
        <v>20.699999999999999</v>
      </c>
      <c r="V680" s="19">
        <f t="shared" si="1573"/>
        <v>20.699999999999999</v>
      </c>
      <c r="W680" s="19">
        <v>0.89400000000000002</v>
      </c>
      <c r="X680" s="19"/>
      <c r="Y680" s="19"/>
      <c r="Z680" s="19"/>
      <c r="AA680" s="19"/>
      <c r="AB680" s="19"/>
      <c r="AC680" s="19"/>
      <c r="AD680" s="19"/>
      <c r="AE680" s="19"/>
      <c r="AF680" s="50">
        <v>21.594000000000001</v>
      </c>
      <c r="AG680" s="50"/>
      <c r="AH680" s="50">
        <v>0</v>
      </c>
      <c r="AI680" s="50">
        <v>0</v>
      </c>
      <c r="AJ680" s="50">
        <v>0</v>
      </c>
      <c r="AK680" s="50">
        <v>0</v>
      </c>
      <c r="AL680" s="50">
        <v>0</v>
      </c>
      <c r="AM680" s="50">
        <v>0</v>
      </c>
      <c r="AN680" s="50">
        <v>0</v>
      </c>
      <c r="AO680" s="51">
        <v>0</v>
      </c>
      <c r="AP680" s="51">
        <v>21.594000000000001</v>
      </c>
      <c r="AQ680" s="51">
        <v>0</v>
      </c>
      <c r="AR680" s="51">
        <v>0</v>
      </c>
      <c r="AS680" s="51">
        <v>0</v>
      </c>
      <c r="AT680" s="51">
        <v>0</v>
      </c>
      <c r="AU680" s="51">
        <f t="shared" si="1574"/>
        <v>21.594000000000001</v>
      </c>
      <c r="AV680" s="51">
        <f t="shared" si="1575"/>
        <v>-3.5527136788005009e-15</v>
      </c>
      <c r="AW680" s="51">
        <f t="shared" si="1576"/>
        <v>22.487999999999996</v>
      </c>
      <c r="AX680" s="51">
        <f t="shared" si="1577"/>
        <v>20.699999999999999</v>
      </c>
      <c r="AY680" s="51">
        <f t="shared" si="1578"/>
        <v>20.699999999999999</v>
      </c>
      <c r="AZ680" s="51"/>
      <c r="BA680" s="52">
        <f t="shared" si="1579"/>
        <v>0</v>
      </c>
      <c r="BB680" s="53"/>
    </row>
    <row r="681" s="30" customFormat="1">
      <c r="B681" s="31" t="s">
        <v>346</v>
      </c>
      <c r="C681" s="31" t="s">
        <v>129</v>
      </c>
      <c r="D681" s="31"/>
      <c r="E681" s="32" t="str">
        <f t="shared" si="1571"/>
        <v>11</v>
      </c>
      <c r="F681" s="31"/>
      <c r="G681" s="67"/>
      <c r="H681" s="33" t="s">
        <v>467</v>
      </c>
      <c r="I681" s="34">
        <f>I693</f>
        <v>59546</v>
      </c>
      <c r="J681" s="34">
        <f>J693</f>
        <v>67467</v>
      </c>
      <c r="K681" s="34">
        <f>K693</f>
        <v>55469</v>
      </c>
      <c r="L681" s="34">
        <f>L693</f>
        <v>0</v>
      </c>
      <c r="M681" s="34">
        <f>M693</f>
        <v>0</v>
      </c>
      <c r="N681" s="34">
        <f>N693</f>
        <v>0</v>
      </c>
      <c r="O681" s="34">
        <f>O693+O688+O682</f>
        <v>3670.6999999999998</v>
      </c>
      <c r="P681" s="34">
        <f>P693+P688+P682</f>
        <v>815.39999999999998</v>
      </c>
      <c r="Q681" s="34">
        <f>Q693+Q688</f>
        <v>0</v>
      </c>
      <c r="R681" s="34">
        <f>R693+R688</f>
        <v>0</v>
      </c>
      <c r="S681" s="34">
        <f>S693</f>
        <v>9947.384</v>
      </c>
      <c r="T681" s="34">
        <f t="shared" si="1453"/>
        <v>73979.483999999997</v>
      </c>
      <c r="U681" s="34">
        <f t="shared" si="1572"/>
        <v>67467</v>
      </c>
      <c r="V681" s="34">
        <f t="shared" si="1573"/>
        <v>55469</v>
      </c>
      <c r="W681" s="34">
        <f>W693</f>
        <v>12.475000000000001</v>
      </c>
      <c r="X681" s="34">
        <f>X693</f>
        <v>0</v>
      </c>
      <c r="Y681" s="34">
        <f>Y693</f>
        <v>9934.9089999999997</v>
      </c>
      <c r="Z681" s="34">
        <f>Z693</f>
        <v>0</v>
      </c>
      <c r="AA681" s="34">
        <f>AA693</f>
        <v>0</v>
      </c>
      <c r="AB681" s="34">
        <f>AB693</f>
        <v>-10876.1</v>
      </c>
      <c r="AC681" s="34">
        <f>AC693</f>
        <v>0</v>
      </c>
      <c r="AD681" s="34">
        <f>AD693</f>
        <v>0</v>
      </c>
      <c r="AE681" s="34">
        <f>AE693</f>
        <v>0</v>
      </c>
      <c r="AF681" s="35">
        <f>AF693+AF688+AF682</f>
        <v>159437.02350000001</v>
      </c>
      <c r="AG681" s="35">
        <f>AG693+AG688+AG682</f>
        <v>0</v>
      </c>
      <c r="AH681" s="35">
        <f>AH693+AH688+AH682</f>
        <v>10017.8361</v>
      </c>
      <c r="AI681" s="35">
        <f>AI693+AI688+AI682</f>
        <v>0</v>
      </c>
      <c r="AJ681" s="35">
        <f>AJ693+AJ688+AJ682</f>
        <v>0</v>
      </c>
      <c r="AK681" s="35">
        <f>AK693+AK688+AK682</f>
        <v>0</v>
      </c>
      <c r="AL681" s="35">
        <f>AL693+AL688+AL682</f>
        <v>157513.75349000003</v>
      </c>
      <c r="AM681" s="35">
        <f>AM693+AM688+AM682</f>
        <v>10017.8361</v>
      </c>
      <c r="AN681" s="35">
        <f>AN693+AN688+AN682</f>
        <v>0</v>
      </c>
      <c r="AO681" s="54">
        <f>AO693+AO688+AO682</f>
        <v>95801.171919999993</v>
      </c>
      <c r="AP681" s="36">
        <f>AP693+AP688+AP682</f>
        <v>157370.90076000002</v>
      </c>
      <c r="AQ681" s="36">
        <f>AQ693+AQ688+AQ682</f>
        <v>3670.6999999999998</v>
      </c>
      <c r="AR681" s="36">
        <f>AR693+AR688+AR682</f>
        <v>0</v>
      </c>
      <c r="AS681" s="36">
        <f>AS693+AS688+AS682</f>
        <v>0</v>
      </c>
      <c r="AT681" s="36">
        <f>AT693+AT688+AT682</f>
        <v>0</v>
      </c>
      <c r="AU681" s="36">
        <f t="shared" si="1574"/>
        <v>161041.60076000003</v>
      </c>
      <c r="AV681" s="36">
        <f t="shared" si="1575"/>
        <v>-87062.116760000034</v>
      </c>
      <c r="AW681" s="36">
        <f t="shared" si="1576"/>
        <v>83926.868000000002</v>
      </c>
      <c r="AX681" s="36">
        <f t="shared" si="1577"/>
        <v>56590.900000000001</v>
      </c>
      <c r="AY681" s="36">
        <f t="shared" si="1578"/>
        <v>55469</v>
      </c>
      <c r="AZ681" s="36">
        <f>AZ693</f>
        <v>0</v>
      </c>
      <c r="BA681" s="37">
        <f t="shared" si="1579"/>
        <v>98.793711794299782</v>
      </c>
      <c r="BB681" s="25"/>
    </row>
    <row r="682" s="39" customFormat="1">
      <c r="B682" s="40" t="s">
        <v>346</v>
      </c>
      <c r="C682" s="40" t="s">
        <v>129</v>
      </c>
      <c r="D682" s="40" t="s">
        <v>46</v>
      </c>
      <c r="E682" s="38" t="str">
        <f t="shared" si="1571"/>
        <v>1101</v>
      </c>
      <c r="F682" s="40"/>
      <c r="G682" s="68"/>
      <c r="H682" s="41" t="s">
        <v>468</v>
      </c>
      <c r="I682" s="42"/>
      <c r="J682" s="42"/>
      <c r="K682" s="42"/>
      <c r="L682" s="42"/>
      <c r="M682" s="42"/>
      <c r="N682" s="42"/>
      <c r="O682" s="42">
        <f t="shared" ref="O682:O691" si="1580">O683</f>
        <v>0</v>
      </c>
      <c r="P682" s="42">
        <f t="shared" ref="P682:P691" si="1581">P683</f>
        <v>815.39999999999998</v>
      </c>
      <c r="Q682" s="42">
        <f t="shared" ref="Q682:Q691" si="1582">Q683</f>
        <v>0</v>
      </c>
      <c r="R682" s="42">
        <f t="shared" ref="R682:R691" si="1583">R683</f>
        <v>0</v>
      </c>
      <c r="S682" s="42">
        <f t="shared" ref="S682:S686" si="1584">S683</f>
        <v>0</v>
      </c>
      <c r="T682" s="42">
        <f t="shared" si="1453"/>
        <v>815.39999999999998</v>
      </c>
      <c r="U682" s="42"/>
      <c r="V682" s="42"/>
      <c r="W682" s="42"/>
      <c r="X682" s="42"/>
      <c r="Y682" s="42"/>
      <c r="Z682" s="42"/>
      <c r="AA682" s="42"/>
      <c r="AB682" s="42"/>
      <c r="AC682" s="42"/>
      <c r="AD682" s="42"/>
      <c r="AE682" s="42"/>
      <c r="AF682" s="43">
        <f t="shared" ref="AF682:AF691" si="1585">AF683</f>
        <v>3261.5999999999999</v>
      </c>
      <c r="AG682" s="43">
        <f t="shared" ref="AG682:AG691" si="1586">AG683</f>
        <v>0</v>
      </c>
      <c r="AH682" s="43">
        <f t="shared" ref="AH682:AH691" si="1587">AH683</f>
        <v>2446.1999999999998</v>
      </c>
      <c r="AI682" s="43">
        <f t="shared" ref="AI682:AI691" si="1588">AI683</f>
        <v>0</v>
      </c>
      <c r="AJ682" s="43">
        <f t="shared" ref="AJ682:AJ691" si="1589">AJ683</f>
        <v>0</v>
      </c>
      <c r="AK682" s="43">
        <f t="shared" ref="AK682:AK691" si="1590">AK683</f>
        <v>0</v>
      </c>
      <c r="AL682" s="43">
        <f t="shared" ref="AL682:AL691" si="1591">AL683</f>
        <v>3261.5999999999999</v>
      </c>
      <c r="AM682" s="43">
        <f t="shared" ref="AM682:AM691" si="1592">AM683</f>
        <v>2446.1999999999998</v>
      </c>
      <c r="AN682" s="43">
        <f t="shared" ref="AN682:AN691" si="1593">AN683</f>
        <v>0</v>
      </c>
      <c r="AO682" s="69">
        <f t="shared" ref="AO682:AO691" si="1594">AO683</f>
        <v>0</v>
      </c>
      <c r="AP682" s="45">
        <f t="shared" ref="AP682:AP691" si="1595">AP683</f>
        <v>3261.5999999999999</v>
      </c>
      <c r="AQ682" s="45">
        <f t="shared" ref="AQ682:AQ691" si="1596">AQ683</f>
        <v>0</v>
      </c>
      <c r="AR682" s="45">
        <f t="shared" ref="AR682:AR691" si="1597">AR683</f>
        <v>0</v>
      </c>
      <c r="AS682" s="45">
        <f t="shared" ref="AS682:AS691" si="1598">AS683</f>
        <v>0</v>
      </c>
      <c r="AT682" s="45">
        <f t="shared" ref="AT682:AT691" si="1599">AT683</f>
        <v>0</v>
      </c>
      <c r="AU682" s="45">
        <f t="shared" si="1574"/>
        <v>3261.5999999999999</v>
      </c>
      <c r="AV682" s="45">
        <f t="shared" si="1575"/>
        <v>-2446.1999999999998</v>
      </c>
      <c r="AW682" s="45"/>
      <c r="AX682" s="45"/>
      <c r="AY682" s="45"/>
      <c r="AZ682" s="45"/>
      <c r="BA682" s="46">
        <f t="shared" si="1579"/>
        <v>100</v>
      </c>
      <c r="BB682" s="70"/>
    </row>
    <row r="683" ht="31.5">
      <c r="B683" s="47" t="s">
        <v>346</v>
      </c>
      <c r="C683" s="47" t="s">
        <v>129</v>
      </c>
      <c r="D683" s="47" t="s">
        <v>46</v>
      </c>
      <c r="E683" s="48" t="str">
        <f t="shared" si="1571"/>
        <v>1101</v>
      </c>
      <c r="F683" s="47" t="s">
        <v>469</v>
      </c>
      <c r="G683" s="18"/>
      <c r="H683" s="49" t="s">
        <v>470</v>
      </c>
      <c r="I683" s="19"/>
      <c r="J683" s="19"/>
      <c r="K683" s="19"/>
      <c r="L683" s="19"/>
      <c r="M683" s="19"/>
      <c r="N683" s="19"/>
      <c r="O683" s="19">
        <f t="shared" si="1580"/>
        <v>0</v>
      </c>
      <c r="P683" s="19">
        <f t="shared" si="1581"/>
        <v>815.39999999999998</v>
      </c>
      <c r="Q683" s="19">
        <f t="shared" si="1582"/>
        <v>0</v>
      </c>
      <c r="R683" s="19">
        <f t="shared" si="1583"/>
        <v>0</v>
      </c>
      <c r="S683" s="19">
        <f t="shared" si="1584"/>
        <v>0</v>
      </c>
      <c r="T683" s="19">
        <f t="shared" si="1453"/>
        <v>815.39999999999998</v>
      </c>
      <c r="U683" s="19"/>
      <c r="V683" s="19"/>
      <c r="W683" s="19"/>
      <c r="X683" s="19"/>
      <c r="Y683" s="19"/>
      <c r="Z683" s="19"/>
      <c r="AA683" s="19"/>
      <c r="AB683" s="19"/>
      <c r="AC683" s="19"/>
      <c r="AD683" s="19"/>
      <c r="AE683" s="19"/>
      <c r="AF683" s="50">
        <f t="shared" si="1585"/>
        <v>3261.5999999999999</v>
      </c>
      <c r="AG683" s="50">
        <f t="shared" si="1586"/>
        <v>0</v>
      </c>
      <c r="AH683" s="50">
        <f t="shared" si="1587"/>
        <v>2446.1999999999998</v>
      </c>
      <c r="AI683" s="50">
        <f t="shared" si="1588"/>
        <v>0</v>
      </c>
      <c r="AJ683" s="50">
        <f t="shared" si="1589"/>
        <v>0</v>
      </c>
      <c r="AK683" s="50">
        <f t="shared" si="1590"/>
        <v>0</v>
      </c>
      <c r="AL683" s="50">
        <f t="shared" si="1591"/>
        <v>3261.5999999999999</v>
      </c>
      <c r="AM683" s="50">
        <f t="shared" si="1592"/>
        <v>2446.1999999999998</v>
      </c>
      <c r="AN683" s="50">
        <f t="shared" si="1593"/>
        <v>0</v>
      </c>
      <c r="AO683" s="15">
        <f t="shared" si="1594"/>
        <v>0</v>
      </c>
      <c r="AP683" s="51">
        <f t="shared" si="1595"/>
        <v>3261.5999999999999</v>
      </c>
      <c r="AQ683" s="51">
        <f t="shared" si="1596"/>
        <v>0</v>
      </c>
      <c r="AR683" s="51">
        <f t="shared" si="1597"/>
        <v>0</v>
      </c>
      <c r="AS683" s="51">
        <f t="shared" si="1598"/>
        <v>0</v>
      </c>
      <c r="AT683" s="51">
        <f t="shared" si="1599"/>
        <v>0</v>
      </c>
      <c r="AU683" s="51">
        <f t="shared" si="1574"/>
        <v>3261.5999999999999</v>
      </c>
      <c r="AV683" s="51">
        <f t="shared" si="1575"/>
        <v>-2446.1999999999998</v>
      </c>
      <c r="AW683" s="51"/>
      <c r="AX683" s="51"/>
      <c r="AY683" s="51"/>
      <c r="AZ683" s="51"/>
      <c r="BA683" s="52">
        <f t="shared" si="1579"/>
        <v>100</v>
      </c>
      <c r="BB683" s="25"/>
    </row>
    <row r="684">
      <c r="B684" s="47" t="s">
        <v>346</v>
      </c>
      <c r="C684" s="47" t="s">
        <v>129</v>
      </c>
      <c r="D684" s="47" t="s">
        <v>46</v>
      </c>
      <c r="E684" s="48" t="str">
        <f t="shared" si="1571"/>
        <v>1101</v>
      </c>
      <c r="F684" s="47" t="s">
        <v>471</v>
      </c>
      <c r="G684" s="18"/>
      <c r="H684" s="49" t="s">
        <v>53</v>
      </c>
      <c r="I684" s="19"/>
      <c r="J684" s="19"/>
      <c r="K684" s="19"/>
      <c r="L684" s="19"/>
      <c r="M684" s="19"/>
      <c r="N684" s="19"/>
      <c r="O684" s="19">
        <f t="shared" si="1580"/>
        <v>0</v>
      </c>
      <c r="P684" s="19">
        <f t="shared" si="1581"/>
        <v>815.39999999999998</v>
      </c>
      <c r="Q684" s="19">
        <f t="shared" si="1582"/>
        <v>0</v>
      </c>
      <c r="R684" s="19">
        <f t="shared" si="1583"/>
        <v>0</v>
      </c>
      <c r="S684" s="19">
        <f t="shared" si="1584"/>
        <v>0</v>
      </c>
      <c r="T684" s="19">
        <f t="shared" si="1453"/>
        <v>815.39999999999998</v>
      </c>
      <c r="U684" s="19"/>
      <c r="V684" s="19"/>
      <c r="W684" s="19"/>
      <c r="X684" s="19"/>
      <c r="Y684" s="19"/>
      <c r="Z684" s="19"/>
      <c r="AA684" s="19"/>
      <c r="AB684" s="19"/>
      <c r="AC684" s="19"/>
      <c r="AD684" s="19"/>
      <c r="AE684" s="19"/>
      <c r="AF684" s="50">
        <f t="shared" si="1585"/>
        <v>3261.5999999999999</v>
      </c>
      <c r="AG684" s="50">
        <f t="shared" si="1586"/>
        <v>0</v>
      </c>
      <c r="AH684" s="50">
        <f t="shared" si="1587"/>
        <v>2446.1999999999998</v>
      </c>
      <c r="AI684" s="50">
        <f t="shared" si="1588"/>
        <v>0</v>
      </c>
      <c r="AJ684" s="50">
        <f t="shared" si="1589"/>
        <v>0</v>
      </c>
      <c r="AK684" s="50">
        <f t="shared" si="1590"/>
        <v>0</v>
      </c>
      <c r="AL684" s="50">
        <f t="shared" si="1591"/>
        <v>3261.5999999999999</v>
      </c>
      <c r="AM684" s="50">
        <f t="shared" si="1592"/>
        <v>2446.1999999999998</v>
      </c>
      <c r="AN684" s="50">
        <f t="shared" si="1593"/>
        <v>0</v>
      </c>
      <c r="AO684" s="63">
        <f t="shared" si="1594"/>
        <v>0</v>
      </c>
      <c r="AP684" s="51">
        <f t="shared" si="1595"/>
        <v>3261.5999999999999</v>
      </c>
      <c r="AQ684" s="51">
        <f t="shared" si="1596"/>
        <v>0</v>
      </c>
      <c r="AR684" s="51">
        <f t="shared" si="1597"/>
        <v>0</v>
      </c>
      <c r="AS684" s="51">
        <f t="shared" si="1598"/>
        <v>0</v>
      </c>
      <c r="AT684" s="51">
        <f t="shared" si="1599"/>
        <v>0</v>
      </c>
      <c r="AU684" s="51">
        <f t="shared" si="1574"/>
        <v>3261.5999999999999</v>
      </c>
      <c r="AV684" s="51">
        <f t="shared" si="1575"/>
        <v>-2446.1999999999998</v>
      </c>
      <c r="AW684" s="51"/>
      <c r="AX684" s="51"/>
      <c r="AY684" s="51"/>
      <c r="AZ684" s="51"/>
      <c r="BA684" s="52">
        <f t="shared" si="1579"/>
        <v>100</v>
      </c>
      <c r="BB684" s="25"/>
    </row>
    <row r="685" ht="47.25">
      <c r="B685" s="47" t="s">
        <v>346</v>
      </c>
      <c r="C685" s="47" t="s">
        <v>129</v>
      </c>
      <c r="D685" s="47" t="s">
        <v>46</v>
      </c>
      <c r="E685" s="48" t="str">
        <f t="shared" si="1571"/>
        <v>1101</v>
      </c>
      <c r="F685" s="47" t="s">
        <v>472</v>
      </c>
      <c r="G685" s="18"/>
      <c r="H685" s="49" t="s">
        <v>473</v>
      </c>
      <c r="I685" s="19"/>
      <c r="J685" s="19"/>
      <c r="K685" s="19"/>
      <c r="L685" s="19"/>
      <c r="M685" s="19"/>
      <c r="N685" s="19"/>
      <c r="O685" s="19">
        <f t="shared" si="1580"/>
        <v>0</v>
      </c>
      <c r="P685" s="19">
        <f t="shared" si="1581"/>
        <v>815.39999999999998</v>
      </c>
      <c r="Q685" s="19">
        <f t="shared" si="1582"/>
        <v>0</v>
      </c>
      <c r="R685" s="19">
        <f t="shared" si="1583"/>
        <v>0</v>
      </c>
      <c r="S685" s="19">
        <f t="shared" si="1584"/>
        <v>0</v>
      </c>
      <c r="T685" s="19">
        <f t="shared" si="1453"/>
        <v>815.39999999999998</v>
      </c>
      <c r="U685" s="19"/>
      <c r="V685" s="19"/>
      <c r="W685" s="19"/>
      <c r="X685" s="19"/>
      <c r="Y685" s="19"/>
      <c r="Z685" s="19"/>
      <c r="AA685" s="19"/>
      <c r="AB685" s="19"/>
      <c r="AC685" s="19"/>
      <c r="AD685" s="19"/>
      <c r="AE685" s="19"/>
      <c r="AF685" s="50">
        <f t="shared" si="1585"/>
        <v>3261.5999999999999</v>
      </c>
      <c r="AG685" s="50">
        <f t="shared" si="1586"/>
        <v>0</v>
      </c>
      <c r="AH685" s="50">
        <f t="shared" si="1587"/>
        <v>2446.1999999999998</v>
      </c>
      <c r="AI685" s="50">
        <f t="shared" si="1588"/>
        <v>0</v>
      </c>
      <c r="AJ685" s="50">
        <f t="shared" si="1589"/>
        <v>0</v>
      </c>
      <c r="AK685" s="50">
        <f t="shared" si="1590"/>
        <v>0</v>
      </c>
      <c r="AL685" s="50">
        <f t="shared" si="1591"/>
        <v>3261.5999999999999</v>
      </c>
      <c r="AM685" s="50">
        <f t="shared" si="1592"/>
        <v>2446.1999999999998</v>
      </c>
      <c r="AN685" s="50">
        <f t="shared" si="1593"/>
        <v>0</v>
      </c>
      <c r="AO685" s="15">
        <f t="shared" si="1594"/>
        <v>0</v>
      </c>
      <c r="AP685" s="51">
        <f t="shared" si="1595"/>
        <v>3261.5999999999999</v>
      </c>
      <c r="AQ685" s="51">
        <f t="shared" si="1596"/>
        <v>0</v>
      </c>
      <c r="AR685" s="51">
        <f t="shared" si="1597"/>
        <v>0</v>
      </c>
      <c r="AS685" s="51">
        <f t="shared" si="1598"/>
        <v>0</v>
      </c>
      <c r="AT685" s="51">
        <f t="shared" si="1599"/>
        <v>0</v>
      </c>
      <c r="AU685" s="51">
        <f t="shared" si="1574"/>
        <v>3261.5999999999999</v>
      </c>
      <c r="AV685" s="51">
        <f t="shared" si="1575"/>
        <v>-2446.1999999999998</v>
      </c>
      <c r="AW685" s="51"/>
      <c r="AX685" s="51"/>
      <c r="AY685" s="51"/>
      <c r="AZ685" s="51"/>
      <c r="BA685" s="52">
        <f t="shared" si="1579"/>
        <v>100</v>
      </c>
      <c r="BB685" s="25"/>
    </row>
    <row r="686">
      <c r="B686" s="47" t="s">
        <v>346</v>
      </c>
      <c r="C686" s="47" t="s">
        <v>129</v>
      </c>
      <c r="D686" s="47" t="s">
        <v>46</v>
      </c>
      <c r="E686" s="48" t="str">
        <f t="shared" si="1571"/>
        <v>1101</v>
      </c>
      <c r="F686" s="47" t="s">
        <v>474</v>
      </c>
      <c r="G686" s="18"/>
      <c r="H686" s="49" t="s">
        <v>475</v>
      </c>
      <c r="I686" s="19"/>
      <c r="J686" s="19"/>
      <c r="K686" s="19"/>
      <c r="L686" s="19"/>
      <c r="M686" s="19"/>
      <c r="N686" s="19"/>
      <c r="O686" s="19">
        <f t="shared" si="1580"/>
        <v>0</v>
      </c>
      <c r="P686" s="19">
        <f t="shared" si="1581"/>
        <v>815.39999999999998</v>
      </c>
      <c r="Q686" s="19">
        <f t="shared" si="1582"/>
        <v>0</v>
      </c>
      <c r="R686" s="19">
        <f t="shared" si="1583"/>
        <v>0</v>
      </c>
      <c r="S686" s="19">
        <f t="shared" si="1584"/>
        <v>0</v>
      </c>
      <c r="T686" s="19">
        <f t="shared" si="1453"/>
        <v>815.39999999999998</v>
      </c>
      <c r="U686" s="19"/>
      <c r="V686" s="19"/>
      <c r="W686" s="19"/>
      <c r="X686" s="19"/>
      <c r="Y686" s="19"/>
      <c r="Z686" s="19"/>
      <c r="AA686" s="19"/>
      <c r="AB686" s="19"/>
      <c r="AC686" s="19"/>
      <c r="AD686" s="19"/>
      <c r="AE686" s="19"/>
      <c r="AF686" s="50">
        <f t="shared" si="1585"/>
        <v>3261.5999999999999</v>
      </c>
      <c r="AG686" s="50">
        <f t="shared" si="1586"/>
        <v>0</v>
      </c>
      <c r="AH686" s="50">
        <f t="shared" si="1587"/>
        <v>2446.1999999999998</v>
      </c>
      <c r="AI686" s="50">
        <f t="shared" si="1588"/>
        <v>0</v>
      </c>
      <c r="AJ686" s="50">
        <f t="shared" si="1589"/>
        <v>0</v>
      </c>
      <c r="AK686" s="50">
        <f t="shared" si="1590"/>
        <v>0</v>
      </c>
      <c r="AL686" s="50">
        <f t="shared" si="1591"/>
        <v>3261.5999999999999</v>
      </c>
      <c r="AM686" s="50">
        <f t="shared" si="1592"/>
        <v>2446.1999999999998</v>
      </c>
      <c r="AN686" s="50">
        <f t="shared" si="1593"/>
        <v>0</v>
      </c>
      <c r="AO686" s="63">
        <f t="shared" si="1594"/>
        <v>0</v>
      </c>
      <c r="AP686" s="51">
        <f t="shared" si="1595"/>
        <v>3261.5999999999999</v>
      </c>
      <c r="AQ686" s="51">
        <f t="shared" si="1596"/>
        <v>0</v>
      </c>
      <c r="AR686" s="51">
        <f t="shared" si="1597"/>
        <v>0</v>
      </c>
      <c r="AS686" s="51">
        <f t="shared" si="1598"/>
        <v>0</v>
      </c>
      <c r="AT686" s="51">
        <f t="shared" si="1599"/>
        <v>0</v>
      </c>
      <c r="AU686" s="51">
        <f t="shared" si="1574"/>
        <v>3261.5999999999999</v>
      </c>
      <c r="AV686" s="51">
        <f t="shared" si="1575"/>
        <v>-2446.1999999999998</v>
      </c>
      <c r="AW686" s="51"/>
      <c r="AX686" s="51"/>
      <c r="AY686" s="51"/>
      <c r="AZ686" s="51"/>
      <c r="BA686" s="52">
        <f t="shared" si="1579"/>
        <v>100</v>
      </c>
      <c r="BB686" s="25"/>
    </row>
    <row r="687" ht="31.5">
      <c r="B687" s="47" t="s">
        <v>346</v>
      </c>
      <c r="C687" s="47" t="s">
        <v>129</v>
      </c>
      <c r="D687" s="47" t="s">
        <v>46</v>
      </c>
      <c r="E687" s="48" t="str">
        <f t="shared" si="1571"/>
        <v>1101</v>
      </c>
      <c r="F687" s="47" t="s">
        <v>474</v>
      </c>
      <c r="G687" s="18">
        <v>600</v>
      </c>
      <c r="H687" s="49" t="s">
        <v>155</v>
      </c>
      <c r="I687" s="19"/>
      <c r="J687" s="19"/>
      <c r="K687" s="19"/>
      <c r="L687" s="19"/>
      <c r="M687" s="19"/>
      <c r="N687" s="19"/>
      <c r="O687" s="19">
        <v>0</v>
      </c>
      <c r="P687" s="19">
        <v>815.39999999999998</v>
      </c>
      <c r="Q687" s="19">
        <v>0</v>
      </c>
      <c r="R687" s="19">
        <v>0</v>
      </c>
      <c r="S687" s="19">
        <v>0</v>
      </c>
      <c r="T687" s="19">
        <f t="shared" si="1453"/>
        <v>815.39999999999998</v>
      </c>
      <c r="U687" s="19"/>
      <c r="V687" s="19"/>
      <c r="W687" s="19"/>
      <c r="X687" s="19"/>
      <c r="Y687" s="19"/>
      <c r="Z687" s="19"/>
      <c r="AA687" s="19"/>
      <c r="AB687" s="19"/>
      <c r="AC687" s="19"/>
      <c r="AD687" s="19"/>
      <c r="AE687" s="19"/>
      <c r="AF687" s="50">
        <v>3261.5999999999999</v>
      </c>
      <c r="AG687" s="50"/>
      <c r="AH687" s="50">
        <v>2446.1999999999998</v>
      </c>
      <c r="AI687" s="50">
        <v>0</v>
      </c>
      <c r="AJ687" s="50">
        <v>0</v>
      </c>
      <c r="AK687" s="50">
        <v>0</v>
      </c>
      <c r="AL687" s="50">
        <v>3261.5999999999999</v>
      </c>
      <c r="AM687" s="50">
        <v>2446.1999999999998</v>
      </c>
      <c r="AN687" s="50">
        <v>0</v>
      </c>
      <c r="AO687" s="15">
        <v>0</v>
      </c>
      <c r="AP687" s="51">
        <v>3261.5999999999999</v>
      </c>
      <c r="AQ687" s="51">
        <v>0</v>
      </c>
      <c r="AR687" s="51">
        <v>0</v>
      </c>
      <c r="AS687" s="51">
        <v>0</v>
      </c>
      <c r="AT687" s="51">
        <v>0</v>
      </c>
      <c r="AU687" s="51">
        <f t="shared" si="1574"/>
        <v>3261.5999999999999</v>
      </c>
      <c r="AV687" s="51">
        <f t="shared" si="1575"/>
        <v>-2446.1999999999998</v>
      </c>
      <c r="AW687" s="51"/>
      <c r="AX687" s="51"/>
      <c r="AY687" s="51"/>
      <c r="AZ687" s="51"/>
      <c r="BA687" s="52">
        <f t="shared" si="1579"/>
        <v>100</v>
      </c>
      <c r="BB687" s="25"/>
    </row>
    <row r="688">
      <c r="B688" s="40" t="s">
        <v>346</v>
      </c>
      <c r="C688" s="40" t="s">
        <v>129</v>
      </c>
      <c r="D688" s="40" t="s">
        <v>378</v>
      </c>
      <c r="E688" s="38" t="str">
        <f t="shared" si="1571"/>
        <v>1102</v>
      </c>
      <c r="F688" s="40"/>
      <c r="G688" s="68"/>
      <c r="H688" s="41" t="s">
        <v>476</v>
      </c>
      <c r="I688" s="19"/>
      <c r="J688" s="19"/>
      <c r="K688" s="19"/>
      <c r="L688" s="19"/>
      <c r="M688" s="19"/>
      <c r="N688" s="19"/>
      <c r="O688" s="19">
        <f t="shared" si="1580"/>
        <v>0</v>
      </c>
      <c r="P688" s="19">
        <f t="shared" si="1581"/>
        <v>0</v>
      </c>
      <c r="Q688" s="19">
        <f t="shared" si="1582"/>
        <v>0</v>
      </c>
      <c r="R688" s="19">
        <f t="shared" si="1583"/>
        <v>0</v>
      </c>
      <c r="S688" s="19"/>
      <c r="T688" s="42">
        <f t="shared" si="1453"/>
        <v>0</v>
      </c>
      <c r="U688" s="42"/>
      <c r="V688" s="42"/>
      <c r="W688" s="42"/>
      <c r="X688" s="42"/>
      <c r="Y688" s="42"/>
      <c r="Z688" s="42"/>
      <c r="AA688" s="42"/>
      <c r="AB688" s="42"/>
      <c r="AC688" s="42"/>
      <c r="AD688" s="42"/>
      <c r="AE688" s="42"/>
      <c r="AF688" s="43">
        <f t="shared" si="1585"/>
        <v>7571.6360999999997</v>
      </c>
      <c r="AG688" s="43">
        <f t="shared" si="1586"/>
        <v>0</v>
      </c>
      <c r="AH688" s="43">
        <f t="shared" si="1587"/>
        <v>7571.6360999999997</v>
      </c>
      <c r="AI688" s="43">
        <f t="shared" si="1588"/>
        <v>0</v>
      </c>
      <c r="AJ688" s="43">
        <f t="shared" si="1589"/>
        <v>0</v>
      </c>
      <c r="AK688" s="43">
        <f t="shared" si="1590"/>
        <v>0</v>
      </c>
      <c r="AL688" s="43">
        <f t="shared" si="1591"/>
        <v>7571.6360999999997</v>
      </c>
      <c r="AM688" s="43">
        <f t="shared" si="1592"/>
        <v>7571.6360999999997</v>
      </c>
      <c r="AN688" s="43">
        <f t="shared" si="1593"/>
        <v>0</v>
      </c>
      <c r="AO688" s="45">
        <f t="shared" si="1594"/>
        <v>5740.6796999999997</v>
      </c>
      <c r="AP688" s="45">
        <f t="shared" si="1595"/>
        <v>7571.6360999999997</v>
      </c>
      <c r="AQ688" s="45">
        <f t="shared" si="1596"/>
        <v>0</v>
      </c>
      <c r="AR688" s="45">
        <f t="shared" si="1597"/>
        <v>0</v>
      </c>
      <c r="AS688" s="45">
        <f t="shared" si="1598"/>
        <v>0</v>
      </c>
      <c r="AT688" s="45">
        <f t="shared" si="1599"/>
        <v>0</v>
      </c>
      <c r="AU688" s="45">
        <f t="shared" si="1574"/>
        <v>7571.6360999999997</v>
      </c>
      <c r="AV688" s="45">
        <f t="shared" si="1575"/>
        <v>-7571.6360999999997</v>
      </c>
      <c r="AW688" s="51"/>
      <c r="AX688" s="51"/>
      <c r="AY688" s="51"/>
      <c r="AZ688" s="51"/>
      <c r="BA688" s="46">
        <f t="shared" si="1579"/>
        <v>100</v>
      </c>
      <c r="BB688" s="25"/>
    </row>
    <row r="689" ht="31.5">
      <c r="B689" s="47" t="s">
        <v>346</v>
      </c>
      <c r="C689" s="47" t="s">
        <v>129</v>
      </c>
      <c r="D689" s="47" t="s">
        <v>378</v>
      </c>
      <c r="E689" s="48" t="str">
        <f t="shared" si="1571"/>
        <v>1102</v>
      </c>
      <c r="F689" s="47" t="s">
        <v>76</v>
      </c>
      <c r="G689" s="18"/>
      <c r="H689" s="49" t="s">
        <v>77</v>
      </c>
      <c r="I689" s="19"/>
      <c r="J689" s="19"/>
      <c r="K689" s="19"/>
      <c r="L689" s="19"/>
      <c r="M689" s="19"/>
      <c r="N689" s="19"/>
      <c r="O689" s="19">
        <f t="shared" si="1580"/>
        <v>0</v>
      </c>
      <c r="P689" s="19">
        <f t="shared" si="1581"/>
        <v>0</v>
      </c>
      <c r="Q689" s="19">
        <f t="shared" si="1582"/>
        <v>0</v>
      </c>
      <c r="R689" s="19">
        <f t="shared" si="1583"/>
        <v>0</v>
      </c>
      <c r="S689" s="19"/>
      <c r="T689" s="19">
        <f t="shared" si="1453"/>
        <v>0</v>
      </c>
      <c r="U689" s="19"/>
      <c r="V689" s="19"/>
      <c r="W689" s="19"/>
      <c r="X689" s="19"/>
      <c r="Y689" s="19"/>
      <c r="Z689" s="19"/>
      <c r="AA689" s="19"/>
      <c r="AB689" s="19"/>
      <c r="AC689" s="19"/>
      <c r="AD689" s="19"/>
      <c r="AE689" s="19"/>
      <c r="AF689" s="50">
        <f t="shared" si="1585"/>
        <v>7571.6360999999997</v>
      </c>
      <c r="AG689" s="50">
        <f t="shared" si="1586"/>
        <v>0</v>
      </c>
      <c r="AH689" s="50">
        <f t="shared" si="1587"/>
        <v>7571.6360999999997</v>
      </c>
      <c r="AI689" s="50">
        <f t="shared" si="1588"/>
        <v>0</v>
      </c>
      <c r="AJ689" s="50">
        <f t="shared" si="1589"/>
        <v>0</v>
      </c>
      <c r="AK689" s="50">
        <f t="shared" si="1590"/>
        <v>0</v>
      </c>
      <c r="AL689" s="50">
        <f t="shared" si="1591"/>
        <v>7571.6360999999997</v>
      </c>
      <c r="AM689" s="50">
        <f t="shared" si="1592"/>
        <v>7571.6360999999997</v>
      </c>
      <c r="AN689" s="50">
        <f t="shared" si="1593"/>
        <v>0</v>
      </c>
      <c r="AO689" s="15">
        <f t="shared" si="1594"/>
        <v>5740.6796999999997</v>
      </c>
      <c r="AP689" s="51">
        <f t="shared" si="1595"/>
        <v>7571.6360999999997</v>
      </c>
      <c r="AQ689" s="51">
        <f t="shared" si="1596"/>
        <v>0</v>
      </c>
      <c r="AR689" s="51">
        <f t="shared" si="1597"/>
        <v>0</v>
      </c>
      <c r="AS689" s="51">
        <f t="shared" si="1598"/>
        <v>0</v>
      </c>
      <c r="AT689" s="51">
        <f t="shared" si="1599"/>
        <v>0</v>
      </c>
      <c r="AU689" s="51">
        <f t="shared" si="1574"/>
        <v>7571.6360999999997</v>
      </c>
      <c r="AV689" s="51">
        <f t="shared" si="1575"/>
        <v>-7571.6360999999997</v>
      </c>
      <c r="AW689" s="51"/>
      <c r="AX689" s="51"/>
      <c r="AY689" s="51"/>
      <c r="AZ689" s="51"/>
      <c r="BA689" s="52">
        <f t="shared" si="1579"/>
        <v>100</v>
      </c>
      <c r="BB689" s="25"/>
    </row>
    <row r="690">
      <c r="B690" s="47" t="s">
        <v>346</v>
      </c>
      <c r="C690" s="47" t="s">
        <v>129</v>
      </c>
      <c r="D690" s="47" t="s">
        <v>378</v>
      </c>
      <c r="E690" s="48" t="str">
        <f t="shared" si="1571"/>
        <v>1102</v>
      </c>
      <c r="F690" s="47" t="s">
        <v>78</v>
      </c>
      <c r="G690" s="18"/>
      <c r="H690" s="49" t="s">
        <v>79</v>
      </c>
      <c r="I690" s="19"/>
      <c r="J690" s="19"/>
      <c r="K690" s="19"/>
      <c r="L690" s="19"/>
      <c r="M690" s="19"/>
      <c r="N690" s="19"/>
      <c r="O690" s="19">
        <f t="shared" si="1580"/>
        <v>0</v>
      </c>
      <c r="P690" s="19">
        <f t="shared" si="1581"/>
        <v>0</v>
      </c>
      <c r="Q690" s="19">
        <f t="shared" si="1582"/>
        <v>0</v>
      </c>
      <c r="R690" s="19">
        <f t="shared" si="1583"/>
        <v>0</v>
      </c>
      <c r="S690" s="19"/>
      <c r="T690" s="19">
        <f t="shared" si="1453"/>
        <v>0</v>
      </c>
      <c r="U690" s="19"/>
      <c r="V690" s="19"/>
      <c r="W690" s="19"/>
      <c r="X690" s="19"/>
      <c r="Y690" s="19"/>
      <c r="Z690" s="19"/>
      <c r="AA690" s="19"/>
      <c r="AB690" s="19"/>
      <c r="AC690" s="19"/>
      <c r="AD690" s="19"/>
      <c r="AE690" s="19"/>
      <c r="AF690" s="50">
        <f t="shared" si="1585"/>
        <v>7571.6360999999997</v>
      </c>
      <c r="AG690" s="50">
        <f t="shared" si="1586"/>
        <v>0</v>
      </c>
      <c r="AH690" s="50">
        <f t="shared" si="1587"/>
        <v>7571.6360999999997</v>
      </c>
      <c r="AI690" s="50">
        <f t="shared" si="1588"/>
        <v>0</v>
      </c>
      <c r="AJ690" s="50">
        <f t="shared" si="1589"/>
        <v>0</v>
      </c>
      <c r="AK690" s="50">
        <f t="shared" si="1590"/>
        <v>0</v>
      </c>
      <c r="AL690" s="50">
        <f t="shared" si="1591"/>
        <v>7571.6360999999997</v>
      </c>
      <c r="AM690" s="50">
        <f t="shared" si="1592"/>
        <v>7571.6360999999997</v>
      </c>
      <c r="AN690" s="50">
        <f t="shared" si="1593"/>
        <v>0</v>
      </c>
      <c r="AO690" s="51">
        <f t="shared" si="1594"/>
        <v>5740.6796999999997</v>
      </c>
      <c r="AP690" s="51">
        <f t="shared" si="1595"/>
        <v>7571.6360999999997</v>
      </c>
      <c r="AQ690" s="51">
        <f t="shared" si="1596"/>
        <v>0</v>
      </c>
      <c r="AR690" s="51">
        <f t="shared" si="1597"/>
        <v>0</v>
      </c>
      <c r="AS690" s="51">
        <f t="shared" si="1598"/>
        <v>0</v>
      </c>
      <c r="AT690" s="51">
        <f t="shared" si="1599"/>
        <v>0</v>
      </c>
      <c r="AU690" s="51">
        <f t="shared" si="1574"/>
        <v>7571.6360999999997</v>
      </c>
      <c r="AV690" s="51">
        <f t="shared" si="1575"/>
        <v>-7571.6360999999997</v>
      </c>
      <c r="AW690" s="51"/>
      <c r="AX690" s="51"/>
      <c r="AY690" s="51"/>
      <c r="AZ690" s="51"/>
      <c r="BA690" s="52">
        <f t="shared" si="1579"/>
        <v>100</v>
      </c>
      <c r="BB690" s="25"/>
    </row>
    <row r="691" ht="31.5">
      <c r="B691" s="47" t="s">
        <v>346</v>
      </c>
      <c r="C691" s="47" t="s">
        <v>129</v>
      </c>
      <c r="D691" s="47" t="s">
        <v>378</v>
      </c>
      <c r="E691" s="48" t="str">
        <f t="shared" si="1571"/>
        <v>1102</v>
      </c>
      <c r="F691" s="17" t="s">
        <v>477</v>
      </c>
      <c r="G691" s="18"/>
      <c r="H691" s="57" t="s">
        <v>478</v>
      </c>
      <c r="I691" s="19"/>
      <c r="J691" s="19"/>
      <c r="K691" s="19"/>
      <c r="L691" s="19"/>
      <c r="M691" s="19"/>
      <c r="N691" s="19"/>
      <c r="O691" s="19">
        <f t="shared" si="1580"/>
        <v>0</v>
      </c>
      <c r="P691" s="19">
        <f t="shared" si="1581"/>
        <v>0</v>
      </c>
      <c r="Q691" s="19">
        <f t="shared" si="1582"/>
        <v>0</v>
      </c>
      <c r="R691" s="19">
        <f t="shared" si="1583"/>
        <v>0</v>
      </c>
      <c r="S691" s="19"/>
      <c r="T691" s="19">
        <f t="shared" si="1453"/>
        <v>0</v>
      </c>
      <c r="U691" s="19"/>
      <c r="V691" s="19"/>
      <c r="W691" s="19"/>
      <c r="X691" s="19"/>
      <c r="Y691" s="19"/>
      <c r="Z691" s="19"/>
      <c r="AA691" s="19"/>
      <c r="AB691" s="19"/>
      <c r="AC691" s="19"/>
      <c r="AD691" s="19"/>
      <c r="AE691" s="19"/>
      <c r="AF691" s="50">
        <f t="shared" si="1585"/>
        <v>7571.6360999999997</v>
      </c>
      <c r="AG691" s="50">
        <f t="shared" si="1586"/>
        <v>0</v>
      </c>
      <c r="AH691" s="50">
        <f t="shared" si="1587"/>
        <v>7571.6360999999997</v>
      </c>
      <c r="AI691" s="50">
        <f t="shared" si="1588"/>
        <v>0</v>
      </c>
      <c r="AJ691" s="50">
        <f t="shared" si="1589"/>
        <v>0</v>
      </c>
      <c r="AK691" s="50">
        <f t="shared" si="1590"/>
        <v>0</v>
      </c>
      <c r="AL691" s="50">
        <f t="shared" si="1591"/>
        <v>7571.6360999999997</v>
      </c>
      <c r="AM691" s="50">
        <f t="shared" si="1592"/>
        <v>7571.6360999999997</v>
      </c>
      <c r="AN691" s="50">
        <f t="shared" si="1593"/>
        <v>0</v>
      </c>
      <c r="AO691" s="15">
        <f t="shared" si="1594"/>
        <v>5740.6796999999997</v>
      </c>
      <c r="AP691" s="51">
        <f t="shared" si="1595"/>
        <v>7571.6360999999997</v>
      </c>
      <c r="AQ691" s="51">
        <f t="shared" si="1596"/>
        <v>0</v>
      </c>
      <c r="AR691" s="51">
        <f t="shared" si="1597"/>
        <v>0</v>
      </c>
      <c r="AS691" s="51">
        <f t="shared" si="1598"/>
        <v>0</v>
      </c>
      <c r="AT691" s="51">
        <f t="shared" si="1599"/>
        <v>0</v>
      </c>
      <c r="AU691" s="51">
        <f t="shared" si="1574"/>
        <v>7571.6360999999997</v>
      </c>
      <c r="AV691" s="51">
        <f t="shared" si="1575"/>
        <v>-7571.6360999999997</v>
      </c>
      <c r="AW691" s="51"/>
      <c r="AX691" s="51"/>
      <c r="AY691" s="51"/>
      <c r="AZ691" s="51"/>
      <c r="BA691" s="52">
        <f t="shared" si="1579"/>
        <v>100</v>
      </c>
      <c r="BB691" s="25"/>
    </row>
    <row r="692" ht="31.5">
      <c r="B692" s="47" t="s">
        <v>346</v>
      </c>
      <c r="C692" s="47" t="s">
        <v>129</v>
      </c>
      <c r="D692" s="47" t="s">
        <v>378</v>
      </c>
      <c r="E692" s="48" t="str">
        <f t="shared" si="1571"/>
        <v>1102</v>
      </c>
      <c r="F692" s="17" t="s">
        <v>477</v>
      </c>
      <c r="G692" s="17" t="s">
        <v>154</v>
      </c>
      <c r="H692" s="49" t="s">
        <v>155</v>
      </c>
      <c r="I692" s="19"/>
      <c r="J692" s="19"/>
      <c r="K692" s="19"/>
      <c r="L692" s="19"/>
      <c r="M692" s="19"/>
      <c r="N692" s="19"/>
      <c r="O692" s="19">
        <v>0</v>
      </c>
      <c r="P692" s="19">
        <v>0</v>
      </c>
      <c r="Q692" s="19">
        <v>0</v>
      </c>
      <c r="R692" s="19">
        <v>0</v>
      </c>
      <c r="S692" s="19"/>
      <c r="T692" s="19">
        <f t="shared" si="1453"/>
        <v>0</v>
      </c>
      <c r="U692" s="19"/>
      <c r="V692" s="19"/>
      <c r="W692" s="19"/>
      <c r="X692" s="19"/>
      <c r="Y692" s="19"/>
      <c r="Z692" s="19"/>
      <c r="AA692" s="19"/>
      <c r="AB692" s="19"/>
      <c r="AC692" s="19"/>
      <c r="AD692" s="19"/>
      <c r="AE692" s="19"/>
      <c r="AF692" s="50">
        <v>7571.6360999999997</v>
      </c>
      <c r="AG692" s="50"/>
      <c r="AH692" s="50">
        <f>AF692</f>
        <v>7571.6360999999997</v>
      </c>
      <c r="AI692" s="50">
        <f>AG692</f>
        <v>0</v>
      </c>
      <c r="AJ692" s="50">
        <v>0</v>
      </c>
      <c r="AK692" s="50">
        <v>0</v>
      </c>
      <c r="AL692" s="50">
        <v>7571.6360999999997</v>
      </c>
      <c r="AM692" s="50">
        <f>AL692</f>
        <v>7571.6360999999997</v>
      </c>
      <c r="AN692" s="50">
        <v>0</v>
      </c>
      <c r="AO692" s="51">
        <v>5740.6796999999997</v>
      </c>
      <c r="AP692" s="51">
        <v>7571.6360999999997</v>
      </c>
      <c r="AQ692" s="51">
        <v>0</v>
      </c>
      <c r="AR692" s="51">
        <v>0</v>
      </c>
      <c r="AS692" s="51">
        <v>0</v>
      </c>
      <c r="AT692" s="51">
        <v>0</v>
      </c>
      <c r="AU692" s="51">
        <f t="shared" si="1574"/>
        <v>7571.6360999999997</v>
      </c>
      <c r="AV692" s="51">
        <f t="shared" si="1575"/>
        <v>-7571.6360999999997</v>
      </c>
      <c r="AW692" s="51"/>
      <c r="AX692" s="51"/>
      <c r="AY692" s="51"/>
      <c r="AZ692" s="51"/>
      <c r="BA692" s="52">
        <f t="shared" si="1579"/>
        <v>100</v>
      </c>
      <c r="BB692" s="25"/>
    </row>
    <row r="693" s="39" customFormat="1">
      <c r="B693" s="40" t="s">
        <v>346</v>
      </c>
      <c r="C693" s="40" t="s">
        <v>129</v>
      </c>
      <c r="D693" s="40" t="s">
        <v>98</v>
      </c>
      <c r="E693" s="38" t="str">
        <f t="shared" si="1571"/>
        <v>1103</v>
      </c>
      <c r="F693" s="40"/>
      <c r="G693" s="68"/>
      <c r="H693" s="41" t="s">
        <v>479</v>
      </c>
      <c r="I693" s="42">
        <f>I694+I701</f>
        <v>59546</v>
      </c>
      <c r="J693" s="42">
        <f>J694+J701</f>
        <v>67467</v>
      </c>
      <c r="K693" s="42">
        <f>K694+K701</f>
        <v>55469</v>
      </c>
      <c r="L693" s="42">
        <f>L694+L701</f>
        <v>0</v>
      </c>
      <c r="M693" s="42">
        <f>M694+M701</f>
        <v>0</v>
      </c>
      <c r="N693" s="42">
        <f>N694+N701</f>
        <v>0</v>
      </c>
      <c r="O693" s="42">
        <f>O694+O701</f>
        <v>3670.6999999999998</v>
      </c>
      <c r="P693" s="42">
        <f>P694+P701</f>
        <v>0</v>
      </c>
      <c r="Q693" s="42">
        <f>Q694+Q701</f>
        <v>0</v>
      </c>
      <c r="R693" s="42">
        <f>R694+R701</f>
        <v>0</v>
      </c>
      <c r="S693" s="42">
        <f>S694+S701</f>
        <v>9947.384</v>
      </c>
      <c r="T693" s="42">
        <f t="shared" si="1453"/>
        <v>73164.084000000003</v>
      </c>
      <c r="U693" s="42">
        <f t="shared" si="1572"/>
        <v>67467</v>
      </c>
      <c r="V693" s="42">
        <f t="shared" si="1573"/>
        <v>55469</v>
      </c>
      <c r="W693" s="42">
        <f>W694+W701</f>
        <v>12.475000000000001</v>
      </c>
      <c r="X693" s="42">
        <f>X694+X701</f>
        <v>0</v>
      </c>
      <c r="Y693" s="42">
        <f>Y694+Y701</f>
        <v>9934.9089999999997</v>
      </c>
      <c r="Z693" s="42">
        <f>Z694+Z701</f>
        <v>0</v>
      </c>
      <c r="AA693" s="42">
        <f>AA694+AA701</f>
        <v>0</v>
      </c>
      <c r="AB693" s="42">
        <f>AB694+AB701</f>
        <v>-10876.1</v>
      </c>
      <c r="AC693" s="42">
        <f>AC694+AC701</f>
        <v>0</v>
      </c>
      <c r="AD693" s="42">
        <f>AD694+AD701</f>
        <v>0</v>
      </c>
      <c r="AE693" s="42">
        <f>AE694+AE701</f>
        <v>0</v>
      </c>
      <c r="AF693" s="43">
        <f>AF694+AF701</f>
        <v>148603.7874</v>
      </c>
      <c r="AG693" s="43">
        <f>AG694+AG701</f>
        <v>0</v>
      </c>
      <c r="AH693" s="43">
        <f>AH694+AH701</f>
        <v>0</v>
      </c>
      <c r="AI693" s="43">
        <f>AI694+AI701</f>
        <v>0</v>
      </c>
      <c r="AJ693" s="43">
        <f>AJ694+AJ701</f>
        <v>0</v>
      </c>
      <c r="AK693" s="43">
        <f>AK694+AK701</f>
        <v>0</v>
      </c>
      <c r="AL693" s="43">
        <f>AL694+AL701</f>
        <v>146680.51739000002</v>
      </c>
      <c r="AM693" s="43">
        <f>AM694+AM701</f>
        <v>0</v>
      </c>
      <c r="AN693" s="43">
        <f>AN694+AN701</f>
        <v>0</v>
      </c>
      <c r="AO693" s="44">
        <f>AO694+AO701</f>
        <v>90060.49222</v>
      </c>
      <c r="AP693" s="45">
        <f>AP694+AP701</f>
        <v>146537.66466000001</v>
      </c>
      <c r="AQ693" s="45">
        <f>AQ694+AQ701</f>
        <v>3670.6999999999998</v>
      </c>
      <c r="AR693" s="45">
        <f>AR694+AR701</f>
        <v>0</v>
      </c>
      <c r="AS693" s="45">
        <f>AS694+AS701</f>
        <v>0</v>
      </c>
      <c r="AT693" s="45">
        <f>AT694+AT701</f>
        <v>0</v>
      </c>
      <c r="AU693" s="45">
        <f t="shared" si="1574"/>
        <v>150208.36466000002</v>
      </c>
      <c r="AV693" s="45">
        <f t="shared" si="1575"/>
        <v>-77044.280660000019</v>
      </c>
      <c r="AW693" s="45">
        <f t="shared" si="1576"/>
        <v>83111.468000000008</v>
      </c>
      <c r="AX693" s="45">
        <f t="shared" si="1577"/>
        <v>56590.900000000001</v>
      </c>
      <c r="AY693" s="45">
        <f t="shared" si="1578"/>
        <v>55469</v>
      </c>
      <c r="AZ693" s="45">
        <f>AZ694+AZ701</f>
        <v>0</v>
      </c>
      <c r="BA693" s="46">
        <f t="shared" si="1579"/>
        <v>98.705773221766506</v>
      </c>
      <c r="BB693" s="25"/>
    </row>
    <row r="694" ht="31.5">
      <c r="B694" s="47" t="s">
        <v>346</v>
      </c>
      <c r="C694" s="47" t="s">
        <v>129</v>
      </c>
      <c r="D694" s="47" t="s">
        <v>98</v>
      </c>
      <c r="E694" s="48" t="str">
        <f t="shared" si="1571"/>
        <v>1103</v>
      </c>
      <c r="F694" s="18" t="s">
        <v>469</v>
      </c>
      <c r="G694" s="18"/>
      <c r="H694" s="49" t="s">
        <v>470</v>
      </c>
      <c r="I694" s="19">
        <f t="shared" ref="I694:I695" si="1600">I695</f>
        <v>15768.700000000001</v>
      </c>
      <c r="J694" s="19">
        <f t="shared" ref="J694:J695" si="1601">J695</f>
        <v>15772.200000000001</v>
      </c>
      <c r="K694" s="19">
        <f t="shared" ref="K694:K695" si="1602">K695</f>
        <v>15772.200000000001</v>
      </c>
      <c r="L694" s="19">
        <f t="shared" ref="L694:L695" si="1603">L695</f>
        <v>0</v>
      </c>
      <c r="M694" s="19">
        <f t="shared" ref="M694:M695" si="1604">M695</f>
        <v>0</v>
      </c>
      <c r="N694" s="19">
        <f t="shared" ref="N694:N695" si="1605">N695</f>
        <v>0</v>
      </c>
      <c r="O694" s="19">
        <f t="shared" ref="O694:O695" si="1606">O695</f>
        <v>0</v>
      </c>
      <c r="P694" s="19">
        <f t="shared" ref="P694:P695" si="1607">P695</f>
        <v>0</v>
      </c>
      <c r="Q694" s="19">
        <f t="shared" ref="Q694:Q695" si="1608">Q695</f>
        <v>0</v>
      </c>
      <c r="R694" s="19">
        <f t="shared" ref="R694:R695" si="1609">R695</f>
        <v>0</v>
      </c>
      <c r="S694" s="19">
        <f t="shared" ref="S694:S695" si="1610">S695</f>
        <v>0</v>
      </c>
      <c r="T694" s="19">
        <f t="shared" si="1453"/>
        <v>15768.700000000001</v>
      </c>
      <c r="U694" s="19">
        <f t="shared" si="1572"/>
        <v>15772.200000000001</v>
      </c>
      <c r="V694" s="19">
        <f t="shared" si="1573"/>
        <v>15772.200000000001</v>
      </c>
      <c r="W694" s="19">
        <f t="shared" ref="W694:W695" si="1611">W695</f>
        <v>0</v>
      </c>
      <c r="X694" s="19">
        <f t="shared" ref="X694:X695" si="1612">X695</f>
        <v>0</v>
      </c>
      <c r="Y694" s="19">
        <f t="shared" ref="Y694:Y695" si="1613">Y695</f>
        <v>0</v>
      </c>
      <c r="Z694" s="19">
        <f t="shared" ref="Z694:Z695" si="1614">Z695</f>
        <v>0</v>
      </c>
      <c r="AA694" s="19">
        <f t="shared" ref="AA694:AA695" si="1615">AA695</f>
        <v>0</v>
      </c>
      <c r="AB694" s="19">
        <f t="shared" ref="AB694:AB695" si="1616">AB695</f>
        <v>0</v>
      </c>
      <c r="AC694" s="19">
        <f t="shared" ref="AC694:AC695" si="1617">AC695</f>
        <v>0</v>
      </c>
      <c r="AD694" s="19">
        <f t="shared" ref="AD694:AD695" si="1618">AD695</f>
        <v>0</v>
      </c>
      <c r="AE694" s="19">
        <f t="shared" ref="AE694:AE695" si="1619">AE695</f>
        <v>0</v>
      </c>
      <c r="AF694" s="50">
        <f t="shared" ref="AF694:AF695" si="1620">AF695</f>
        <v>14137.540130000001</v>
      </c>
      <c r="AG694" s="50">
        <f t="shared" ref="AG694:AG695" si="1621">AG695</f>
        <v>0</v>
      </c>
      <c r="AH694" s="50">
        <f t="shared" ref="AH694:AH695" si="1622">AH695</f>
        <v>0</v>
      </c>
      <c r="AI694" s="50">
        <f t="shared" ref="AI694:AI695" si="1623">AI695</f>
        <v>0</v>
      </c>
      <c r="AJ694" s="50">
        <f t="shared" ref="AJ694:AJ695" si="1624">AJ695</f>
        <v>0</v>
      </c>
      <c r="AK694" s="50">
        <f t="shared" ref="AK694:AK695" si="1625">AK695</f>
        <v>0</v>
      </c>
      <c r="AL694" s="50">
        <f t="shared" ref="AL694:AL695" si="1626">AL695</f>
        <v>14137.540130000001</v>
      </c>
      <c r="AM694" s="50">
        <f t="shared" ref="AM694:AM695" si="1627">AM695</f>
        <v>0</v>
      </c>
      <c r="AN694" s="50">
        <f t="shared" ref="AN694:AN695" si="1628">AN695</f>
        <v>0</v>
      </c>
      <c r="AO694" s="51">
        <f t="shared" ref="AO694:AO695" si="1629">AO695</f>
        <v>10184.699999999999</v>
      </c>
      <c r="AP694" s="51">
        <f t="shared" ref="AP694:AP695" si="1630">AP695</f>
        <v>15768.700000000001</v>
      </c>
      <c r="AQ694" s="51">
        <f t="shared" ref="AQ694:AQ695" si="1631">AQ695</f>
        <v>0</v>
      </c>
      <c r="AR694" s="51">
        <f t="shared" ref="AR694:AR695" si="1632">AR695</f>
        <v>0</v>
      </c>
      <c r="AS694" s="51">
        <f t="shared" ref="AS694:AS695" si="1633">AS695</f>
        <v>0</v>
      </c>
      <c r="AT694" s="51">
        <f t="shared" ref="AT694:AT695" si="1634">AT695</f>
        <v>0</v>
      </c>
      <c r="AU694" s="51">
        <f t="shared" si="1574"/>
        <v>15768.700000000001</v>
      </c>
      <c r="AV694" s="51">
        <f t="shared" si="1575"/>
        <v>0</v>
      </c>
      <c r="AW694" s="51">
        <f t="shared" si="1576"/>
        <v>15768.700000000001</v>
      </c>
      <c r="AX694" s="51">
        <f t="shared" si="1577"/>
        <v>15772.200000000001</v>
      </c>
      <c r="AY694" s="51">
        <f t="shared" si="1578"/>
        <v>15772.200000000001</v>
      </c>
      <c r="AZ694" s="51">
        <f t="shared" ref="AZ694:AZ695" si="1635">AZ695</f>
        <v>0</v>
      </c>
      <c r="BA694" s="52">
        <f t="shared" si="1579"/>
        <v>100</v>
      </c>
      <c r="BB694" s="25"/>
    </row>
    <row r="695">
      <c r="B695" s="47" t="s">
        <v>346</v>
      </c>
      <c r="C695" s="47" t="s">
        <v>129</v>
      </c>
      <c r="D695" s="47" t="s">
        <v>98</v>
      </c>
      <c r="E695" s="48" t="str">
        <f t="shared" si="1571"/>
        <v>1103</v>
      </c>
      <c r="F695" s="18" t="s">
        <v>471</v>
      </c>
      <c r="G695" s="18"/>
      <c r="H695" s="49" t="s">
        <v>53</v>
      </c>
      <c r="I695" s="19">
        <f t="shared" si="1600"/>
        <v>15768.700000000001</v>
      </c>
      <c r="J695" s="19">
        <f t="shared" si="1601"/>
        <v>15772.200000000001</v>
      </c>
      <c r="K695" s="19">
        <f t="shared" si="1602"/>
        <v>15772.200000000001</v>
      </c>
      <c r="L695" s="19">
        <f t="shared" si="1603"/>
        <v>0</v>
      </c>
      <c r="M695" s="19">
        <f t="shared" si="1604"/>
        <v>0</v>
      </c>
      <c r="N695" s="19">
        <f t="shared" si="1605"/>
        <v>0</v>
      </c>
      <c r="O695" s="19">
        <f t="shared" si="1606"/>
        <v>0</v>
      </c>
      <c r="P695" s="19">
        <f t="shared" si="1607"/>
        <v>0</v>
      </c>
      <c r="Q695" s="19">
        <f t="shared" si="1608"/>
        <v>0</v>
      </c>
      <c r="R695" s="19">
        <f t="shared" si="1609"/>
        <v>0</v>
      </c>
      <c r="S695" s="19">
        <f t="shared" si="1610"/>
        <v>0</v>
      </c>
      <c r="T695" s="19">
        <f t="shared" si="1453"/>
        <v>15768.700000000001</v>
      </c>
      <c r="U695" s="19">
        <f t="shared" si="1572"/>
        <v>15772.200000000001</v>
      </c>
      <c r="V695" s="19">
        <f t="shared" si="1573"/>
        <v>15772.200000000001</v>
      </c>
      <c r="W695" s="19">
        <f t="shared" si="1611"/>
        <v>0</v>
      </c>
      <c r="X695" s="19">
        <f t="shared" si="1612"/>
        <v>0</v>
      </c>
      <c r="Y695" s="19">
        <f t="shared" si="1613"/>
        <v>0</v>
      </c>
      <c r="Z695" s="19">
        <f t="shared" si="1614"/>
        <v>0</v>
      </c>
      <c r="AA695" s="19">
        <f t="shared" si="1615"/>
        <v>0</v>
      </c>
      <c r="AB695" s="19">
        <f t="shared" si="1616"/>
        <v>0</v>
      </c>
      <c r="AC695" s="19">
        <f t="shared" si="1617"/>
        <v>0</v>
      </c>
      <c r="AD695" s="19">
        <f t="shared" si="1618"/>
        <v>0</v>
      </c>
      <c r="AE695" s="19">
        <f t="shared" si="1619"/>
        <v>0</v>
      </c>
      <c r="AF695" s="50">
        <f t="shared" si="1620"/>
        <v>14137.540130000001</v>
      </c>
      <c r="AG695" s="50">
        <f t="shared" si="1621"/>
        <v>0</v>
      </c>
      <c r="AH695" s="50">
        <f t="shared" si="1622"/>
        <v>0</v>
      </c>
      <c r="AI695" s="50">
        <f t="shared" si="1623"/>
        <v>0</v>
      </c>
      <c r="AJ695" s="50">
        <f t="shared" si="1624"/>
        <v>0</v>
      </c>
      <c r="AK695" s="50">
        <f t="shared" si="1625"/>
        <v>0</v>
      </c>
      <c r="AL695" s="50">
        <f t="shared" si="1626"/>
        <v>14137.540130000001</v>
      </c>
      <c r="AM695" s="50">
        <f t="shared" si="1627"/>
        <v>0</v>
      </c>
      <c r="AN695" s="50">
        <f t="shared" si="1628"/>
        <v>0</v>
      </c>
      <c r="AO695" s="15">
        <f t="shared" si="1629"/>
        <v>10184.699999999999</v>
      </c>
      <c r="AP695" s="51">
        <f t="shared" si="1630"/>
        <v>15768.700000000001</v>
      </c>
      <c r="AQ695" s="51">
        <f t="shared" si="1631"/>
        <v>0</v>
      </c>
      <c r="AR695" s="51">
        <f t="shared" si="1632"/>
        <v>0</v>
      </c>
      <c r="AS695" s="51">
        <f t="shared" si="1633"/>
        <v>0</v>
      </c>
      <c r="AT695" s="51">
        <f t="shared" si="1634"/>
        <v>0</v>
      </c>
      <c r="AU695" s="51">
        <f t="shared" si="1574"/>
        <v>15768.700000000001</v>
      </c>
      <c r="AV695" s="51">
        <f t="shared" si="1575"/>
        <v>0</v>
      </c>
      <c r="AW695" s="51">
        <f t="shared" si="1576"/>
        <v>15768.700000000001</v>
      </c>
      <c r="AX695" s="51">
        <f t="shared" si="1577"/>
        <v>15772.200000000001</v>
      </c>
      <c r="AY695" s="51">
        <f t="shared" si="1578"/>
        <v>15772.200000000001</v>
      </c>
      <c r="AZ695" s="51">
        <f t="shared" si="1635"/>
        <v>0</v>
      </c>
      <c r="BA695" s="52">
        <f t="shared" si="1579"/>
        <v>100</v>
      </c>
      <c r="BB695" s="25"/>
    </row>
    <row r="696" ht="31.5">
      <c r="B696" s="47" t="s">
        <v>346</v>
      </c>
      <c r="C696" s="47" t="s">
        <v>129</v>
      </c>
      <c r="D696" s="47" t="s">
        <v>98</v>
      </c>
      <c r="E696" s="48" t="str">
        <f t="shared" si="1571"/>
        <v>1103</v>
      </c>
      <c r="F696" s="18" t="s">
        <v>480</v>
      </c>
      <c r="G696" s="18"/>
      <c r="H696" s="49" t="s">
        <v>481</v>
      </c>
      <c r="I696" s="19">
        <f>I697+I699</f>
        <v>15768.700000000001</v>
      </c>
      <c r="J696" s="19">
        <f>J697+J699</f>
        <v>15772.200000000001</v>
      </c>
      <c r="K696" s="19">
        <f>K697+K699</f>
        <v>15772.200000000001</v>
      </c>
      <c r="L696" s="19">
        <f>L697+L699</f>
        <v>0</v>
      </c>
      <c r="M696" s="19">
        <f>M697+M699</f>
        <v>0</v>
      </c>
      <c r="N696" s="19">
        <f>N697+N699</f>
        <v>0</v>
      </c>
      <c r="O696" s="19">
        <f>O697+O699</f>
        <v>0</v>
      </c>
      <c r="P696" s="19">
        <f>P697+P699</f>
        <v>0</v>
      </c>
      <c r="Q696" s="19">
        <f>Q697+Q699</f>
        <v>0</v>
      </c>
      <c r="R696" s="19">
        <f>R697+R699</f>
        <v>0</v>
      </c>
      <c r="S696" s="19">
        <f>S697+S699</f>
        <v>0</v>
      </c>
      <c r="T696" s="19">
        <f t="shared" si="1453"/>
        <v>15768.700000000001</v>
      </c>
      <c r="U696" s="19">
        <f t="shared" si="1572"/>
        <v>15772.200000000001</v>
      </c>
      <c r="V696" s="19">
        <f t="shared" si="1573"/>
        <v>15772.200000000001</v>
      </c>
      <c r="W696" s="19">
        <f>W697+W699</f>
        <v>0</v>
      </c>
      <c r="X696" s="19">
        <f>X697+X699</f>
        <v>0</v>
      </c>
      <c r="Y696" s="19">
        <f>Y697+Y699</f>
        <v>0</v>
      </c>
      <c r="Z696" s="19">
        <f>Z697+Z699</f>
        <v>0</v>
      </c>
      <c r="AA696" s="19">
        <f>AA697+AA699</f>
        <v>0</v>
      </c>
      <c r="AB696" s="19">
        <f>AB697+AB699</f>
        <v>0</v>
      </c>
      <c r="AC696" s="19">
        <f>AC697+AC699</f>
        <v>0</v>
      </c>
      <c r="AD696" s="19">
        <f>AD697+AD699</f>
        <v>0</v>
      </c>
      <c r="AE696" s="19">
        <f>AE697+AE699</f>
        <v>0</v>
      </c>
      <c r="AF696" s="50">
        <f>AF697+AF699</f>
        <v>14137.540130000001</v>
      </c>
      <c r="AG696" s="50">
        <f>AG697+AG699</f>
        <v>0</v>
      </c>
      <c r="AH696" s="50">
        <f>AH697+AH699</f>
        <v>0</v>
      </c>
      <c r="AI696" s="50">
        <f>AI697+AI699</f>
        <v>0</v>
      </c>
      <c r="AJ696" s="50">
        <f>AJ697+AJ699</f>
        <v>0</v>
      </c>
      <c r="AK696" s="50">
        <f>AK697+AK699</f>
        <v>0</v>
      </c>
      <c r="AL696" s="50">
        <f>AL697+AL699</f>
        <v>14137.540130000001</v>
      </c>
      <c r="AM696" s="50">
        <f>AM697+AM699</f>
        <v>0</v>
      </c>
      <c r="AN696" s="50">
        <f>AN697+AN699</f>
        <v>0</v>
      </c>
      <c r="AO696" s="51">
        <f>AO697+AO699</f>
        <v>10184.699999999999</v>
      </c>
      <c r="AP696" s="51">
        <f>AP697+AP699</f>
        <v>15768.700000000001</v>
      </c>
      <c r="AQ696" s="51">
        <f>AQ697+AQ699</f>
        <v>0</v>
      </c>
      <c r="AR696" s="51">
        <f>AR697+AR699</f>
        <v>0</v>
      </c>
      <c r="AS696" s="51">
        <f>AS697+AS699</f>
        <v>0</v>
      </c>
      <c r="AT696" s="51">
        <f>AT697+AT699</f>
        <v>0</v>
      </c>
      <c r="AU696" s="51">
        <f t="shared" si="1574"/>
        <v>15768.700000000001</v>
      </c>
      <c r="AV696" s="51">
        <f t="shared" si="1575"/>
        <v>0</v>
      </c>
      <c r="AW696" s="51">
        <f t="shared" si="1576"/>
        <v>15768.700000000001</v>
      </c>
      <c r="AX696" s="51">
        <f t="shared" si="1577"/>
        <v>15772.200000000001</v>
      </c>
      <c r="AY696" s="51">
        <f t="shared" si="1578"/>
        <v>15772.200000000001</v>
      </c>
      <c r="AZ696" s="51">
        <f>AZ697+AZ699</f>
        <v>0</v>
      </c>
      <c r="BA696" s="52">
        <f t="shared" si="1579"/>
        <v>100</v>
      </c>
      <c r="BB696" s="25"/>
    </row>
    <row r="697" ht="47.25">
      <c r="B697" s="47" t="s">
        <v>346</v>
      </c>
      <c r="C697" s="47" t="s">
        <v>129</v>
      </c>
      <c r="D697" s="47" t="s">
        <v>98</v>
      </c>
      <c r="E697" s="48" t="str">
        <f t="shared" si="1571"/>
        <v>1103</v>
      </c>
      <c r="F697" s="18" t="s">
        <v>482</v>
      </c>
      <c r="G697" s="18"/>
      <c r="H697" s="49" t="s">
        <v>75</v>
      </c>
      <c r="I697" s="19">
        <f>I698</f>
        <v>15764.1</v>
      </c>
      <c r="J697" s="19">
        <f>J698</f>
        <v>15772.200000000001</v>
      </c>
      <c r="K697" s="19">
        <f>K698</f>
        <v>15772.200000000001</v>
      </c>
      <c r="L697" s="19">
        <f>L698</f>
        <v>0</v>
      </c>
      <c r="M697" s="19">
        <f>M698</f>
        <v>0</v>
      </c>
      <c r="N697" s="19">
        <f>N698</f>
        <v>0</v>
      </c>
      <c r="O697" s="19">
        <f>O698</f>
        <v>0</v>
      </c>
      <c r="P697" s="19">
        <f>P698</f>
        <v>0</v>
      </c>
      <c r="Q697" s="19">
        <f>Q698</f>
        <v>0</v>
      </c>
      <c r="R697" s="19">
        <f>R698</f>
        <v>0</v>
      </c>
      <c r="S697" s="19">
        <f>S698</f>
        <v>0</v>
      </c>
      <c r="T697" s="19">
        <f t="shared" si="1453"/>
        <v>15764.1</v>
      </c>
      <c r="U697" s="19">
        <f t="shared" si="1572"/>
        <v>15772.200000000001</v>
      </c>
      <c r="V697" s="19">
        <f t="shared" si="1573"/>
        <v>15772.200000000001</v>
      </c>
      <c r="W697" s="19">
        <f>W698</f>
        <v>0</v>
      </c>
      <c r="X697" s="19">
        <f>X698</f>
        <v>0</v>
      </c>
      <c r="Y697" s="19">
        <f>Y698</f>
        <v>0</v>
      </c>
      <c r="Z697" s="19">
        <f>Z698</f>
        <v>0</v>
      </c>
      <c r="AA697" s="19">
        <f>AA698</f>
        <v>0</v>
      </c>
      <c r="AB697" s="19">
        <f>AB698</f>
        <v>0</v>
      </c>
      <c r="AC697" s="19">
        <f>AC698</f>
        <v>0</v>
      </c>
      <c r="AD697" s="19">
        <f>AD698</f>
        <v>0</v>
      </c>
      <c r="AE697" s="19">
        <f>AE698</f>
        <v>0</v>
      </c>
      <c r="AF697" s="50">
        <f>AF698</f>
        <v>14132.940130000001</v>
      </c>
      <c r="AG697" s="50">
        <f>AG698</f>
        <v>0</v>
      </c>
      <c r="AH697" s="50">
        <f>AH698</f>
        <v>0</v>
      </c>
      <c r="AI697" s="50">
        <f>AI698</f>
        <v>0</v>
      </c>
      <c r="AJ697" s="50">
        <f>AJ698</f>
        <v>0</v>
      </c>
      <c r="AK697" s="50">
        <f>AK698</f>
        <v>0</v>
      </c>
      <c r="AL697" s="50">
        <f>AL698</f>
        <v>14132.940130000001</v>
      </c>
      <c r="AM697" s="50">
        <f>AM698</f>
        <v>0</v>
      </c>
      <c r="AN697" s="50">
        <f>AN698</f>
        <v>0</v>
      </c>
      <c r="AO697" s="15">
        <f>AO698</f>
        <v>10181.9</v>
      </c>
      <c r="AP697" s="51">
        <f>AP698</f>
        <v>15764.1</v>
      </c>
      <c r="AQ697" s="51">
        <f>AQ698</f>
        <v>0</v>
      </c>
      <c r="AR697" s="51">
        <f>AR698</f>
        <v>0</v>
      </c>
      <c r="AS697" s="51">
        <f>AS698</f>
        <v>0</v>
      </c>
      <c r="AT697" s="51">
        <f>AT698</f>
        <v>0</v>
      </c>
      <c r="AU697" s="51">
        <f t="shared" si="1574"/>
        <v>15764.1</v>
      </c>
      <c r="AV697" s="51">
        <f t="shared" si="1575"/>
        <v>0</v>
      </c>
      <c r="AW697" s="51">
        <f t="shared" si="1576"/>
        <v>15764.1</v>
      </c>
      <c r="AX697" s="51">
        <f t="shared" si="1577"/>
        <v>15772.200000000001</v>
      </c>
      <c r="AY697" s="51">
        <f t="shared" si="1578"/>
        <v>15772.200000000001</v>
      </c>
      <c r="AZ697" s="51">
        <f>AZ698</f>
        <v>0</v>
      </c>
      <c r="BA697" s="52">
        <f t="shared" si="1579"/>
        <v>100</v>
      </c>
      <c r="BB697" s="25"/>
    </row>
    <row r="698" ht="31.5">
      <c r="B698" s="47" t="s">
        <v>346</v>
      </c>
      <c r="C698" s="47" t="s">
        <v>129</v>
      </c>
      <c r="D698" s="47" t="s">
        <v>98</v>
      </c>
      <c r="E698" s="48" t="str">
        <f t="shared" si="1571"/>
        <v>1103</v>
      </c>
      <c r="F698" s="18" t="s">
        <v>482</v>
      </c>
      <c r="G698" s="17" t="s">
        <v>154</v>
      </c>
      <c r="H698" s="49" t="s">
        <v>155</v>
      </c>
      <c r="I698" s="19">
        <v>15764.1</v>
      </c>
      <c r="J698" s="19">
        <v>15772.200000000001</v>
      </c>
      <c r="K698" s="19">
        <v>15772.200000000001</v>
      </c>
      <c r="L698" s="19"/>
      <c r="M698" s="19"/>
      <c r="N698" s="19"/>
      <c r="O698" s="19">
        <v>0</v>
      </c>
      <c r="P698" s="19">
        <v>0</v>
      </c>
      <c r="Q698" s="19">
        <v>0</v>
      </c>
      <c r="R698" s="19">
        <v>0</v>
      </c>
      <c r="S698" s="19"/>
      <c r="T698" s="19">
        <f t="shared" si="1453"/>
        <v>15764.1</v>
      </c>
      <c r="U698" s="19">
        <f t="shared" si="1572"/>
        <v>15772.200000000001</v>
      </c>
      <c r="V698" s="19">
        <f t="shared" si="1573"/>
        <v>15772.200000000001</v>
      </c>
      <c r="W698" s="19"/>
      <c r="X698" s="19"/>
      <c r="Y698" s="19"/>
      <c r="Z698" s="19"/>
      <c r="AA698" s="19"/>
      <c r="AB698" s="19"/>
      <c r="AC698" s="19"/>
      <c r="AD698" s="19"/>
      <c r="AE698" s="19"/>
      <c r="AF698" s="50">
        <v>14132.940130000001</v>
      </c>
      <c r="AG698" s="50"/>
      <c r="AH698" s="50">
        <v>0</v>
      </c>
      <c r="AI698" s="50">
        <v>0</v>
      </c>
      <c r="AJ698" s="50">
        <v>0</v>
      </c>
      <c r="AK698" s="50">
        <v>0</v>
      </c>
      <c r="AL698" s="50">
        <v>14132.940130000001</v>
      </c>
      <c r="AM698" s="50">
        <v>0</v>
      </c>
      <c r="AN698" s="50">
        <v>0</v>
      </c>
      <c r="AO698" s="51">
        <v>10181.9</v>
      </c>
      <c r="AP698" s="51">
        <v>15764.1</v>
      </c>
      <c r="AQ698" s="51">
        <v>0</v>
      </c>
      <c r="AR698" s="51">
        <v>0</v>
      </c>
      <c r="AS698" s="51">
        <v>0</v>
      </c>
      <c r="AT698" s="51">
        <v>0</v>
      </c>
      <c r="AU698" s="51">
        <f t="shared" si="1574"/>
        <v>15764.1</v>
      </c>
      <c r="AV698" s="51">
        <f t="shared" si="1575"/>
        <v>0</v>
      </c>
      <c r="AW698" s="51">
        <f t="shared" si="1576"/>
        <v>15764.1</v>
      </c>
      <c r="AX698" s="51">
        <f t="shared" si="1577"/>
        <v>15772.200000000001</v>
      </c>
      <c r="AY698" s="51">
        <f t="shared" si="1578"/>
        <v>15772.200000000001</v>
      </c>
      <c r="AZ698" s="51"/>
      <c r="BA698" s="52">
        <f t="shared" si="1579"/>
        <v>100</v>
      </c>
      <c r="BB698" s="53"/>
    </row>
    <row r="699">
      <c r="B699" s="47" t="s">
        <v>346</v>
      </c>
      <c r="C699" s="47" t="s">
        <v>129</v>
      </c>
      <c r="D699" s="47" t="s">
        <v>98</v>
      </c>
      <c r="E699" s="48" t="str">
        <f t="shared" si="1571"/>
        <v>1103</v>
      </c>
      <c r="F699" s="18" t="s">
        <v>483</v>
      </c>
      <c r="G699" s="18"/>
      <c r="H699" s="49" t="s">
        <v>259</v>
      </c>
      <c r="I699" s="19">
        <f>I700</f>
        <v>4.5999999999999996</v>
      </c>
      <c r="J699" s="19">
        <f>J700</f>
        <v>0</v>
      </c>
      <c r="K699" s="19">
        <f>K700</f>
        <v>0</v>
      </c>
      <c r="L699" s="19">
        <f>L700</f>
        <v>0</v>
      </c>
      <c r="M699" s="19">
        <f>M700</f>
        <v>0</v>
      </c>
      <c r="N699" s="19">
        <f>N700</f>
        <v>0</v>
      </c>
      <c r="O699" s="19">
        <f>O700</f>
        <v>0</v>
      </c>
      <c r="P699" s="19">
        <f>P700</f>
        <v>0</v>
      </c>
      <c r="Q699" s="19">
        <f>Q700</f>
        <v>0</v>
      </c>
      <c r="R699" s="19">
        <f>R700</f>
        <v>0</v>
      </c>
      <c r="S699" s="19">
        <f>S700</f>
        <v>0</v>
      </c>
      <c r="T699" s="19">
        <f t="shared" si="1453"/>
        <v>4.5999999999999996</v>
      </c>
      <c r="U699" s="19">
        <f t="shared" si="1572"/>
        <v>0</v>
      </c>
      <c r="V699" s="19">
        <f t="shared" si="1573"/>
        <v>0</v>
      </c>
      <c r="W699" s="19">
        <f>W700</f>
        <v>0</v>
      </c>
      <c r="X699" s="19">
        <f>X700</f>
        <v>0</v>
      </c>
      <c r="Y699" s="19">
        <f>Y700</f>
        <v>0</v>
      </c>
      <c r="Z699" s="19">
        <f>Z700</f>
        <v>0</v>
      </c>
      <c r="AA699" s="19">
        <f>AA700</f>
        <v>0</v>
      </c>
      <c r="AB699" s="19">
        <f>AB700</f>
        <v>0</v>
      </c>
      <c r="AC699" s="19">
        <f>AC700</f>
        <v>0</v>
      </c>
      <c r="AD699" s="19">
        <f>AD700</f>
        <v>0</v>
      </c>
      <c r="AE699" s="19">
        <f>AE700</f>
        <v>0</v>
      </c>
      <c r="AF699" s="50">
        <f>AF700</f>
        <v>4.5999999999999996</v>
      </c>
      <c r="AG699" s="50">
        <f>AG700</f>
        <v>0</v>
      </c>
      <c r="AH699" s="50">
        <f>AH700</f>
        <v>0</v>
      </c>
      <c r="AI699" s="50">
        <f>AI700</f>
        <v>0</v>
      </c>
      <c r="AJ699" s="50">
        <f>AJ700</f>
        <v>0</v>
      </c>
      <c r="AK699" s="50">
        <f>AK700</f>
        <v>0</v>
      </c>
      <c r="AL699" s="50">
        <f>AL700</f>
        <v>4.5999999999999996</v>
      </c>
      <c r="AM699" s="50">
        <f>AM700</f>
        <v>0</v>
      </c>
      <c r="AN699" s="50">
        <f>AN700</f>
        <v>0</v>
      </c>
      <c r="AO699" s="15">
        <f>AO700</f>
        <v>2.7999999999999998</v>
      </c>
      <c r="AP699" s="51">
        <f>AP700</f>
        <v>4.5999999999999996</v>
      </c>
      <c r="AQ699" s="51">
        <f>AQ700</f>
        <v>0</v>
      </c>
      <c r="AR699" s="51">
        <f>AR700</f>
        <v>0</v>
      </c>
      <c r="AS699" s="51">
        <f>AS700</f>
        <v>0</v>
      </c>
      <c r="AT699" s="51">
        <f>AT700</f>
        <v>0</v>
      </c>
      <c r="AU699" s="51">
        <f t="shared" si="1574"/>
        <v>4.5999999999999996</v>
      </c>
      <c r="AV699" s="51">
        <f t="shared" si="1575"/>
        <v>0</v>
      </c>
      <c r="AW699" s="51">
        <f t="shared" si="1576"/>
        <v>4.5999999999999996</v>
      </c>
      <c r="AX699" s="51">
        <f t="shared" si="1577"/>
        <v>0</v>
      </c>
      <c r="AY699" s="51">
        <f t="shared" si="1578"/>
        <v>0</v>
      </c>
      <c r="AZ699" s="51">
        <f>AZ700</f>
        <v>0</v>
      </c>
      <c r="BA699" s="52">
        <f t="shared" si="1579"/>
        <v>100</v>
      </c>
      <c r="BB699" s="25"/>
    </row>
    <row r="700" ht="31.5">
      <c r="B700" s="47" t="s">
        <v>346</v>
      </c>
      <c r="C700" s="47" t="s">
        <v>129</v>
      </c>
      <c r="D700" s="47" t="s">
        <v>98</v>
      </c>
      <c r="E700" s="48" t="str">
        <f t="shared" si="1571"/>
        <v>1103</v>
      </c>
      <c r="F700" s="18" t="s">
        <v>483</v>
      </c>
      <c r="G700" s="17" t="s">
        <v>154</v>
      </c>
      <c r="H700" s="49" t="s">
        <v>155</v>
      </c>
      <c r="I700" s="19">
        <v>4.5999999999999996</v>
      </c>
      <c r="J700" s="19">
        <v>0</v>
      </c>
      <c r="K700" s="19">
        <v>0</v>
      </c>
      <c r="L700" s="19"/>
      <c r="M700" s="19"/>
      <c r="N700" s="19"/>
      <c r="O700" s="19">
        <v>0</v>
      </c>
      <c r="P700" s="19">
        <v>0</v>
      </c>
      <c r="Q700" s="19">
        <v>0</v>
      </c>
      <c r="R700" s="19">
        <v>0</v>
      </c>
      <c r="S700" s="19"/>
      <c r="T700" s="19">
        <f t="shared" si="1453"/>
        <v>4.5999999999999996</v>
      </c>
      <c r="U700" s="19">
        <f t="shared" si="1572"/>
        <v>0</v>
      </c>
      <c r="V700" s="19">
        <f t="shared" si="1573"/>
        <v>0</v>
      </c>
      <c r="W700" s="19"/>
      <c r="X700" s="19"/>
      <c r="Y700" s="19"/>
      <c r="Z700" s="19"/>
      <c r="AA700" s="19"/>
      <c r="AB700" s="19"/>
      <c r="AC700" s="19"/>
      <c r="AD700" s="19"/>
      <c r="AE700" s="19"/>
      <c r="AF700" s="50">
        <v>4.5999999999999996</v>
      </c>
      <c r="AG700" s="50"/>
      <c r="AH700" s="50">
        <v>0</v>
      </c>
      <c r="AI700" s="50">
        <v>0</v>
      </c>
      <c r="AJ700" s="50">
        <v>0</v>
      </c>
      <c r="AK700" s="50">
        <v>0</v>
      </c>
      <c r="AL700" s="50">
        <v>4.5999999999999996</v>
      </c>
      <c r="AM700" s="50">
        <v>0</v>
      </c>
      <c r="AN700" s="50">
        <v>0</v>
      </c>
      <c r="AO700" s="51">
        <v>2.7999999999999998</v>
      </c>
      <c r="AP700" s="51">
        <v>4.5999999999999996</v>
      </c>
      <c r="AQ700" s="51">
        <v>0</v>
      </c>
      <c r="AR700" s="51">
        <v>0</v>
      </c>
      <c r="AS700" s="51">
        <v>0</v>
      </c>
      <c r="AT700" s="51">
        <v>0</v>
      </c>
      <c r="AU700" s="51">
        <f t="shared" si="1574"/>
        <v>4.5999999999999996</v>
      </c>
      <c r="AV700" s="51">
        <f t="shared" si="1575"/>
        <v>0</v>
      </c>
      <c r="AW700" s="51">
        <f t="shared" si="1576"/>
        <v>4.5999999999999996</v>
      </c>
      <c r="AX700" s="51">
        <f t="shared" si="1577"/>
        <v>0</v>
      </c>
      <c r="AY700" s="51">
        <f t="shared" si="1578"/>
        <v>0</v>
      </c>
      <c r="AZ700" s="51"/>
      <c r="BA700" s="52">
        <f t="shared" si="1579"/>
        <v>100</v>
      </c>
      <c r="BB700" s="53"/>
    </row>
    <row r="701" ht="31.5">
      <c r="B701" s="47" t="s">
        <v>346</v>
      </c>
      <c r="C701" s="47" t="s">
        <v>129</v>
      </c>
      <c r="D701" s="47" t="s">
        <v>98</v>
      </c>
      <c r="E701" s="48" t="str">
        <f t="shared" si="1571"/>
        <v>1103</v>
      </c>
      <c r="F701" s="18" t="s">
        <v>349</v>
      </c>
      <c r="G701" s="18"/>
      <c r="H701" s="49" t="s">
        <v>350</v>
      </c>
      <c r="I701" s="19">
        <f>I702</f>
        <v>43777.299999999996</v>
      </c>
      <c r="J701" s="19">
        <f>J702</f>
        <v>51694.800000000003</v>
      </c>
      <c r="K701" s="19">
        <f>K702</f>
        <v>39696.800000000003</v>
      </c>
      <c r="L701" s="19">
        <f>L702</f>
        <v>0</v>
      </c>
      <c r="M701" s="19">
        <f>M702</f>
        <v>0</v>
      </c>
      <c r="N701" s="19">
        <f>N702</f>
        <v>0</v>
      </c>
      <c r="O701" s="19">
        <f>O702</f>
        <v>3670.6999999999998</v>
      </c>
      <c r="P701" s="19">
        <f>P702</f>
        <v>0</v>
      </c>
      <c r="Q701" s="19">
        <f>Q702</f>
        <v>0</v>
      </c>
      <c r="R701" s="19">
        <f>R702</f>
        <v>0</v>
      </c>
      <c r="S701" s="19">
        <f>S702</f>
        <v>9947.384</v>
      </c>
      <c r="T701" s="19">
        <f t="shared" si="1453"/>
        <v>57395.383999999991</v>
      </c>
      <c r="U701" s="19">
        <f t="shared" si="1572"/>
        <v>51694.800000000003</v>
      </c>
      <c r="V701" s="19">
        <f t="shared" si="1573"/>
        <v>39696.800000000003</v>
      </c>
      <c r="W701" s="19">
        <f>W702</f>
        <v>12.475000000000001</v>
      </c>
      <c r="X701" s="19">
        <f>X702</f>
        <v>0</v>
      </c>
      <c r="Y701" s="19">
        <f>Y702</f>
        <v>9934.9089999999997</v>
      </c>
      <c r="Z701" s="19">
        <f>Z702</f>
        <v>0</v>
      </c>
      <c r="AA701" s="19">
        <f>AA702</f>
        <v>0</v>
      </c>
      <c r="AB701" s="19">
        <f>AB702</f>
        <v>-10876.1</v>
      </c>
      <c r="AC701" s="19">
        <f>AC702</f>
        <v>0</v>
      </c>
      <c r="AD701" s="19">
        <f>AD702</f>
        <v>0</v>
      </c>
      <c r="AE701" s="19">
        <f>AE702</f>
        <v>0</v>
      </c>
      <c r="AF701" s="50">
        <f>AF702</f>
        <v>134466.24726999999</v>
      </c>
      <c r="AG701" s="50">
        <f>AG702</f>
        <v>0</v>
      </c>
      <c r="AH701" s="50">
        <f>AH702</f>
        <v>0</v>
      </c>
      <c r="AI701" s="50">
        <f>AI702</f>
        <v>0</v>
      </c>
      <c r="AJ701" s="50">
        <f>AJ702</f>
        <v>0</v>
      </c>
      <c r="AK701" s="50">
        <f>AK702</f>
        <v>0</v>
      </c>
      <c r="AL701" s="50">
        <f>AL702</f>
        <v>132542.97726000001</v>
      </c>
      <c r="AM701" s="50">
        <f>AM702</f>
        <v>0</v>
      </c>
      <c r="AN701" s="50">
        <f>AN702</f>
        <v>0</v>
      </c>
      <c r="AO701" s="15">
        <f>AO702</f>
        <v>79875.792220000003</v>
      </c>
      <c r="AP701" s="51">
        <f>AP702</f>
        <v>130768.96466000001</v>
      </c>
      <c r="AQ701" s="51">
        <f>AQ702</f>
        <v>3670.6999999999998</v>
      </c>
      <c r="AR701" s="51">
        <f>AR702</f>
        <v>0</v>
      </c>
      <c r="AS701" s="51">
        <f>AS702</f>
        <v>0</v>
      </c>
      <c r="AT701" s="51">
        <f>AT702</f>
        <v>0</v>
      </c>
      <c r="AU701" s="51">
        <f t="shared" si="1574"/>
        <v>134439.66466000001</v>
      </c>
      <c r="AV701" s="51">
        <f t="shared" si="1575"/>
        <v>-77044.280660000019</v>
      </c>
      <c r="AW701" s="51">
        <f t="shared" si="1576"/>
        <v>67342.767999999982</v>
      </c>
      <c r="AX701" s="51">
        <f t="shared" si="1577"/>
        <v>40818.700000000004</v>
      </c>
      <c r="AY701" s="51">
        <f t="shared" si="1578"/>
        <v>39696.800000000003</v>
      </c>
      <c r="AZ701" s="51">
        <f>AZ702</f>
        <v>0</v>
      </c>
      <c r="BA701" s="52">
        <f t="shared" si="1579"/>
        <v>98.569700538947757</v>
      </c>
      <c r="BB701" s="25"/>
    </row>
    <row r="702">
      <c r="B702" s="47" t="s">
        <v>346</v>
      </c>
      <c r="C702" s="47" t="s">
        <v>129</v>
      </c>
      <c r="D702" s="47" t="s">
        <v>98</v>
      </c>
      <c r="E702" s="48" t="str">
        <f t="shared" si="1571"/>
        <v>1103</v>
      </c>
      <c r="F702" s="18" t="s">
        <v>356</v>
      </c>
      <c r="G702" s="18"/>
      <c r="H702" s="49" t="s">
        <v>53</v>
      </c>
      <c r="I702" s="19">
        <f>I703+I712</f>
        <v>43777.299999999996</v>
      </c>
      <c r="J702" s="19">
        <f>J703+J712</f>
        <v>51694.800000000003</v>
      </c>
      <c r="K702" s="19">
        <f>K703+K712</f>
        <v>39696.800000000003</v>
      </c>
      <c r="L702" s="19">
        <f>L703+L712</f>
        <v>0</v>
      </c>
      <c r="M702" s="19">
        <f>M703+M712</f>
        <v>0</v>
      </c>
      <c r="N702" s="19">
        <f>N703+N712</f>
        <v>0</v>
      </c>
      <c r="O702" s="19">
        <f>O703+O712</f>
        <v>3670.6999999999998</v>
      </c>
      <c r="P702" s="19">
        <f>P703+P712</f>
        <v>0</v>
      </c>
      <c r="Q702" s="19">
        <f>Q703+Q712</f>
        <v>0</v>
      </c>
      <c r="R702" s="19">
        <f>R703+R712</f>
        <v>0</v>
      </c>
      <c r="S702" s="19">
        <f>S703+S712</f>
        <v>9947.384</v>
      </c>
      <c r="T702" s="19">
        <f t="shared" si="1453"/>
        <v>57395.383999999991</v>
      </c>
      <c r="U702" s="19">
        <f t="shared" si="1572"/>
        <v>51694.800000000003</v>
      </c>
      <c r="V702" s="19">
        <f t="shared" si="1573"/>
        <v>39696.800000000003</v>
      </c>
      <c r="W702" s="19">
        <f>W703+W712</f>
        <v>12.475000000000001</v>
      </c>
      <c r="X702" s="19">
        <f>X703+X712</f>
        <v>0</v>
      </c>
      <c r="Y702" s="19">
        <f>Y703+Y712</f>
        <v>9934.9089999999997</v>
      </c>
      <c r="Z702" s="19">
        <f>Z703+Z712</f>
        <v>0</v>
      </c>
      <c r="AA702" s="19">
        <f>AA703+AA712</f>
        <v>0</v>
      </c>
      <c r="AB702" s="19">
        <f>AB703+AB712</f>
        <v>-10876.1</v>
      </c>
      <c r="AC702" s="19">
        <f>AC703+AC712</f>
        <v>0</v>
      </c>
      <c r="AD702" s="19">
        <f>AD703+AD712</f>
        <v>0</v>
      </c>
      <c r="AE702" s="19">
        <f>AE703+AE712</f>
        <v>0</v>
      </c>
      <c r="AF702" s="50">
        <f>AF703+AF712</f>
        <v>134466.24726999999</v>
      </c>
      <c r="AG702" s="50">
        <f>AG703+AG712</f>
        <v>0</v>
      </c>
      <c r="AH702" s="50">
        <f>AH703+AH712</f>
        <v>0</v>
      </c>
      <c r="AI702" s="50">
        <f>AI703+AI712</f>
        <v>0</v>
      </c>
      <c r="AJ702" s="50">
        <f>AJ703+AJ712</f>
        <v>0</v>
      </c>
      <c r="AK702" s="50">
        <f>AK703+AK712</f>
        <v>0</v>
      </c>
      <c r="AL702" s="50">
        <f>AL703+AL712</f>
        <v>132542.97726000001</v>
      </c>
      <c r="AM702" s="50">
        <f>AM703+AM712</f>
        <v>0</v>
      </c>
      <c r="AN702" s="50">
        <f>AN703+AN712</f>
        <v>0</v>
      </c>
      <c r="AO702" s="51">
        <f>AO703+AO712</f>
        <v>79875.792220000003</v>
      </c>
      <c r="AP702" s="51">
        <f>AP703+AP712</f>
        <v>130768.96466000001</v>
      </c>
      <c r="AQ702" s="51">
        <f>AQ703+AQ712</f>
        <v>3670.6999999999998</v>
      </c>
      <c r="AR702" s="51">
        <f>AR703+AR712</f>
        <v>0</v>
      </c>
      <c r="AS702" s="51">
        <f>AS703+AS712</f>
        <v>0</v>
      </c>
      <c r="AT702" s="51">
        <f>AT703+AT712</f>
        <v>0</v>
      </c>
      <c r="AU702" s="51">
        <f t="shared" si="1574"/>
        <v>134439.66466000001</v>
      </c>
      <c r="AV702" s="51">
        <f t="shared" si="1575"/>
        <v>-77044.280660000019</v>
      </c>
      <c r="AW702" s="51">
        <f t="shared" si="1576"/>
        <v>67342.767999999982</v>
      </c>
      <c r="AX702" s="51">
        <f t="shared" si="1577"/>
        <v>40818.700000000004</v>
      </c>
      <c r="AY702" s="51">
        <f t="shared" si="1578"/>
        <v>39696.800000000003</v>
      </c>
      <c r="AZ702" s="51">
        <f>AZ703+AZ712</f>
        <v>0</v>
      </c>
      <c r="BA702" s="52">
        <f t="shared" si="1579"/>
        <v>98.569700538947757</v>
      </c>
      <c r="BB702" s="25"/>
    </row>
    <row r="703" ht="47.25">
      <c r="B703" s="47" t="s">
        <v>346</v>
      </c>
      <c r="C703" s="47" t="s">
        <v>129</v>
      </c>
      <c r="D703" s="47" t="s">
        <v>98</v>
      </c>
      <c r="E703" s="48" t="str">
        <f t="shared" si="1571"/>
        <v>1103</v>
      </c>
      <c r="F703" s="18" t="s">
        <v>418</v>
      </c>
      <c r="G703" s="18"/>
      <c r="H703" s="49" t="s">
        <v>419</v>
      </c>
      <c r="I703" s="19">
        <f>I704+I708+I710</f>
        <v>35928.199999999997</v>
      </c>
      <c r="J703" s="19">
        <f>J704+J708+J710</f>
        <v>35936.400000000001</v>
      </c>
      <c r="K703" s="19">
        <f>K704+K708+K710</f>
        <v>35936.400000000001</v>
      </c>
      <c r="L703" s="19">
        <f>L704+L708+L710</f>
        <v>0</v>
      </c>
      <c r="M703" s="19">
        <f>M704+M708+M710</f>
        <v>0</v>
      </c>
      <c r="N703" s="19">
        <f>N704+N708+N710</f>
        <v>0</v>
      </c>
      <c r="O703" s="19">
        <f>O704+O708+O710</f>
        <v>3670.6999999999998</v>
      </c>
      <c r="P703" s="19">
        <f>P704+P708+P710</f>
        <v>0</v>
      </c>
      <c r="Q703" s="19">
        <f>Q704+Q708+Q710</f>
        <v>0</v>
      </c>
      <c r="R703" s="19">
        <f>R704+R708+R710</f>
        <v>0</v>
      </c>
      <c r="S703" s="19">
        <f>S704+S708+S710</f>
        <v>12.475000000000001</v>
      </c>
      <c r="T703" s="19">
        <f t="shared" si="1453"/>
        <v>39611.374999999993</v>
      </c>
      <c r="U703" s="19">
        <f t="shared" si="1572"/>
        <v>35936.400000000001</v>
      </c>
      <c r="V703" s="19">
        <f t="shared" si="1573"/>
        <v>35936.400000000001</v>
      </c>
      <c r="W703" s="19">
        <f>W704+W708+W710</f>
        <v>12.475000000000001</v>
      </c>
      <c r="X703" s="19">
        <f>X704+X708+X710</f>
        <v>0</v>
      </c>
      <c r="Y703" s="19">
        <f>Y704+Y708+Y710</f>
        <v>0</v>
      </c>
      <c r="Z703" s="19">
        <f>Z704+Z708+Z710</f>
        <v>0</v>
      </c>
      <c r="AA703" s="19">
        <f>AA704+AA708+AA710</f>
        <v>0</v>
      </c>
      <c r="AB703" s="19">
        <f>AB704+AB708+AB710</f>
        <v>0</v>
      </c>
      <c r="AC703" s="19">
        <f>AC704+AC708+AC710</f>
        <v>0</v>
      </c>
      <c r="AD703" s="19">
        <f>AD704+AD708+AD710</f>
        <v>0</v>
      </c>
      <c r="AE703" s="19">
        <f>AE704+AE708+AE710</f>
        <v>0</v>
      </c>
      <c r="AF703" s="50">
        <f>AF704+AF708+AF710</f>
        <v>118471.15566</v>
      </c>
      <c r="AG703" s="50">
        <f>AG704+AG708+AG710</f>
        <v>0</v>
      </c>
      <c r="AH703" s="50">
        <f>AH704+AH708+AH710</f>
        <v>0</v>
      </c>
      <c r="AI703" s="50">
        <f>AI704+AI708+AI710</f>
        <v>0</v>
      </c>
      <c r="AJ703" s="50">
        <f>AJ704+AJ708+AJ710</f>
        <v>0</v>
      </c>
      <c r="AK703" s="50">
        <f>AK704+AK708+AK710</f>
        <v>0</v>
      </c>
      <c r="AL703" s="50">
        <f>AL704+AL708+AL710</f>
        <v>118419.16926000001</v>
      </c>
      <c r="AM703" s="50">
        <f>AM704+AM708+AM710</f>
        <v>0</v>
      </c>
      <c r="AN703" s="50">
        <f>AN704+AN708+AN710</f>
        <v>0</v>
      </c>
      <c r="AO703" s="15">
        <f>AO704+AO708+AO710</f>
        <v>69850.06005</v>
      </c>
      <c r="AP703" s="51">
        <f>AP704+AP708+AP710</f>
        <v>112984.95566000001</v>
      </c>
      <c r="AQ703" s="51">
        <f>AQ704+AQ708+AQ710</f>
        <v>3670.6999999999998</v>
      </c>
      <c r="AR703" s="51">
        <f>AR704+AR708+AR710</f>
        <v>0</v>
      </c>
      <c r="AS703" s="51">
        <f>AS704+AS708+AS710</f>
        <v>0</v>
      </c>
      <c r="AT703" s="51">
        <f>AT704+AT708+AT710</f>
        <v>0</v>
      </c>
      <c r="AU703" s="51">
        <f t="shared" si="1574"/>
        <v>116655.65566</v>
      </c>
      <c r="AV703" s="51">
        <f t="shared" si="1575"/>
        <v>-77044.280660000019</v>
      </c>
      <c r="AW703" s="51">
        <f t="shared" si="1576"/>
        <v>39623.849999999991</v>
      </c>
      <c r="AX703" s="51">
        <f t="shared" si="1577"/>
        <v>35936.400000000001</v>
      </c>
      <c r="AY703" s="51">
        <f t="shared" si="1578"/>
        <v>35936.400000000001</v>
      </c>
      <c r="AZ703" s="51">
        <f>AZ704+AZ708+AZ710</f>
        <v>0</v>
      </c>
      <c r="BA703" s="52">
        <f t="shared" si="1579"/>
        <v>99.956118939069711</v>
      </c>
      <c r="BB703" s="25"/>
    </row>
    <row r="704" ht="47.25">
      <c r="B704" s="47" t="s">
        <v>346</v>
      </c>
      <c r="C704" s="47" t="s">
        <v>129</v>
      </c>
      <c r="D704" s="47" t="s">
        <v>98</v>
      </c>
      <c r="E704" s="48" t="str">
        <f t="shared" si="1571"/>
        <v>1103</v>
      </c>
      <c r="F704" s="18" t="s">
        <v>435</v>
      </c>
      <c r="G704" s="18"/>
      <c r="H704" s="49" t="s">
        <v>75</v>
      </c>
      <c r="I704" s="19">
        <f>I707</f>
        <v>35786.599999999999</v>
      </c>
      <c r="J704" s="19">
        <f>J707</f>
        <v>35805.900000000001</v>
      </c>
      <c r="K704" s="19">
        <f>K707</f>
        <v>35805.900000000001</v>
      </c>
      <c r="L704" s="19">
        <f>L707</f>
        <v>0</v>
      </c>
      <c r="M704" s="19">
        <f>M707</f>
        <v>0</v>
      </c>
      <c r="N704" s="19">
        <f>N707</f>
        <v>0</v>
      </c>
      <c r="O704" s="19">
        <f>O707+O705+O706</f>
        <v>0</v>
      </c>
      <c r="P704" s="19">
        <f>P707+P705+P706</f>
        <v>0</v>
      </c>
      <c r="Q704" s="19">
        <f>Q707+Q705+Q706</f>
        <v>0</v>
      </c>
      <c r="R704" s="19">
        <f>R707+R705+R706</f>
        <v>0</v>
      </c>
      <c r="S704" s="19">
        <f>S707</f>
        <v>0</v>
      </c>
      <c r="T704" s="19">
        <f t="shared" si="1453"/>
        <v>35786.599999999999</v>
      </c>
      <c r="U704" s="19">
        <f t="shared" si="1572"/>
        <v>35805.900000000001</v>
      </c>
      <c r="V704" s="19">
        <f t="shared" si="1573"/>
        <v>35805.900000000001</v>
      </c>
      <c r="W704" s="19">
        <f>W707</f>
        <v>0</v>
      </c>
      <c r="X704" s="19">
        <f>X707</f>
        <v>0</v>
      </c>
      <c r="Y704" s="19">
        <f>Y707</f>
        <v>0</v>
      </c>
      <c r="Z704" s="19">
        <f>Z707</f>
        <v>0</v>
      </c>
      <c r="AA704" s="19">
        <f>AA707</f>
        <v>0</v>
      </c>
      <c r="AB704" s="19">
        <f>AB707</f>
        <v>0</v>
      </c>
      <c r="AC704" s="19">
        <f>AC707</f>
        <v>0</v>
      </c>
      <c r="AD704" s="19">
        <f>AD707</f>
        <v>0</v>
      </c>
      <c r="AE704" s="19">
        <f>AE707</f>
        <v>0</v>
      </c>
      <c r="AF704" s="50">
        <f>AF707+AF705+AF706</f>
        <v>113696.38066000001</v>
      </c>
      <c r="AG704" s="50">
        <f>AG707+AG705+AG706</f>
        <v>0</v>
      </c>
      <c r="AH704" s="50">
        <f>AH707+AH705+AH706</f>
        <v>0</v>
      </c>
      <c r="AI704" s="50">
        <f>AI707+AI705+AI706</f>
        <v>0</v>
      </c>
      <c r="AJ704" s="50">
        <f>AJ707+AJ705+AJ706</f>
        <v>0</v>
      </c>
      <c r="AK704" s="50">
        <f>AK707+AK705+AK706</f>
        <v>0</v>
      </c>
      <c r="AL704" s="50">
        <f>AL707+AL705+AL706</f>
        <v>113644.39458000001</v>
      </c>
      <c r="AM704" s="50">
        <f>AM707+AM705+AM706</f>
        <v>0</v>
      </c>
      <c r="AN704" s="50">
        <f>AN707+AN705+AN706</f>
        <v>0</v>
      </c>
      <c r="AO704" s="51">
        <f>AO707+AO705+AO706</f>
        <v>69742.900049999997</v>
      </c>
      <c r="AP704" s="51">
        <f>AP707+AP705+AP706</f>
        <v>112830.88066000001</v>
      </c>
      <c r="AQ704" s="51">
        <f>AQ707+AQ705+AQ706</f>
        <v>0</v>
      </c>
      <c r="AR704" s="51">
        <f>AR707+AR705+AR706</f>
        <v>0</v>
      </c>
      <c r="AS704" s="51">
        <f>AS707+AS705+AS706</f>
        <v>0</v>
      </c>
      <c r="AT704" s="51">
        <f>AT707+AT705+AT706</f>
        <v>0</v>
      </c>
      <c r="AU704" s="51">
        <f t="shared" si="1574"/>
        <v>112830.88066000001</v>
      </c>
      <c r="AV704" s="51">
        <f t="shared" si="1575"/>
        <v>-77044.280660000019</v>
      </c>
      <c r="AW704" s="51">
        <f t="shared" si="1576"/>
        <v>35786.599999999999</v>
      </c>
      <c r="AX704" s="51">
        <f t="shared" si="1577"/>
        <v>35805.900000000001</v>
      </c>
      <c r="AY704" s="51">
        <f t="shared" si="1578"/>
        <v>35805.900000000001</v>
      </c>
      <c r="AZ704" s="51">
        <f>AZ707</f>
        <v>0</v>
      </c>
      <c r="BA704" s="52">
        <f t="shared" si="1579"/>
        <v>99.95427639851134</v>
      </c>
      <c r="BB704" s="25"/>
    </row>
    <row r="705" ht="78.75">
      <c r="B705" s="47" t="s">
        <v>346</v>
      </c>
      <c r="C705" s="47" t="s">
        <v>129</v>
      </c>
      <c r="D705" s="47" t="s">
        <v>98</v>
      </c>
      <c r="E705" s="48" t="str">
        <f t="shared" si="1571"/>
        <v>1103</v>
      </c>
      <c r="F705" s="18" t="s">
        <v>435</v>
      </c>
      <c r="G705" s="17" t="s">
        <v>70</v>
      </c>
      <c r="H705" s="49" t="s">
        <v>71</v>
      </c>
      <c r="I705" s="19"/>
      <c r="J705" s="19"/>
      <c r="K705" s="19"/>
      <c r="L705" s="19"/>
      <c r="M705" s="19"/>
      <c r="N705" s="19"/>
      <c r="O705" s="19">
        <v>0</v>
      </c>
      <c r="P705" s="19">
        <v>0</v>
      </c>
      <c r="Q705" s="19">
        <v>0</v>
      </c>
      <c r="R705" s="19">
        <v>0</v>
      </c>
      <c r="S705" s="19"/>
      <c r="T705" s="19">
        <f t="shared" si="1453"/>
        <v>0</v>
      </c>
      <c r="U705" s="19">
        <v>0</v>
      </c>
      <c r="V705" s="19">
        <v>0</v>
      </c>
      <c r="W705" s="19">
        <v>0</v>
      </c>
      <c r="X705" s="19">
        <v>0</v>
      </c>
      <c r="Y705" s="19">
        <v>0</v>
      </c>
      <c r="Z705" s="19">
        <v>0</v>
      </c>
      <c r="AA705" s="19">
        <v>0</v>
      </c>
      <c r="AB705" s="19">
        <v>0</v>
      </c>
      <c r="AC705" s="19">
        <v>0</v>
      </c>
      <c r="AD705" s="19">
        <v>0</v>
      </c>
      <c r="AE705" s="19">
        <v>0</v>
      </c>
      <c r="AF705" s="50">
        <v>10416.50397</v>
      </c>
      <c r="AG705" s="50"/>
      <c r="AH705" s="50">
        <v>0</v>
      </c>
      <c r="AI705" s="50">
        <v>0</v>
      </c>
      <c r="AJ705" s="50">
        <v>0</v>
      </c>
      <c r="AK705" s="50">
        <v>0</v>
      </c>
      <c r="AL705" s="50">
        <v>10416.50397</v>
      </c>
      <c r="AM705" s="50">
        <v>0</v>
      </c>
      <c r="AN705" s="50">
        <v>0</v>
      </c>
      <c r="AO705" s="15">
        <v>6986.6850000000004</v>
      </c>
      <c r="AP705" s="51">
        <v>9551.0039699999998</v>
      </c>
      <c r="AQ705" s="51">
        <v>0</v>
      </c>
      <c r="AR705" s="51">
        <v>0</v>
      </c>
      <c r="AS705" s="51">
        <v>0</v>
      </c>
      <c r="AT705" s="51">
        <v>0</v>
      </c>
      <c r="AU705" s="51">
        <f t="shared" si="1574"/>
        <v>9551.0039699999998</v>
      </c>
      <c r="AV705" s="51">
        <f t="shared" si="1575"/>
        <v>-9551.0039699999998</v>
      </c>
      <c r="AW705" s="51"/>
      <c r="AX705" s="51"/>
      <c r="AY705" s="51"/>
      <c r="AZ705" s="51"/>
      <c r="BA705" s="52">
        <f t="shared" si="1579"/>
        <v>100</v>
      </c>
      <c r="BB705" s="25"/>
    </row>
    <row r="706" ht="31.5">
      <c r="B706" s="47" t="s">
        <v>346</v>
      </c>
      <c r="C706" s="47" t="s">
        <v>129</v>
      </c>
      <c r="D706" s="47" t="s">
        <v>98</v>
      </c>
      <c r="E706" s="48" t="str">
        <f t="shared" si="1571"/>
        <v>1103</v>
      </c>
      <c r="F706" s="18" t="s">
        <v>435</v>
      </c>
      <c r="G706" s="17" t="s">
        <v>58</v>
      </c>
      <c r="H706" s="49" t="s">
        <v>59</v>
      </c>
      <c r="I706" s="19"/>
      <c r="J706" s="19"/>
      <c r="K706" s="19"/>
      <c r="L706" s="19"/>
      <c r="M706" s="19"/>
      <c r="N706" s="19"/>
      <c r="O706" s="19">
        <v>0</v>
      </c>
      <c r="P706" s="19">
        <v>0</v>
      </c>
      <c r="Q706" s="19">
        <v>0</v>
      </c>
      <c r="R706" s="19">
        <v>0</v>
      </c>
      <c r="S706" s="19"/>
      <c r="T706" s="19">
        <f t="shared" si="1453"/>
        <v>0</v>
      </c>
      <c r="U706" s="19">
        <v>0</v>
      </c>
      <c r="V706" s="19">
        <v>0</v>
      </c>
      <c r="W706" s="19">
        <v>0</v>
      </c>
      <c r="X706" s="19">
        <v>0</v>
      </c>
      <c r="Y706" s="19">
        <v>0</v>
      </c>
      <c r="Z706" s="19">
        <v>0</v>
      </c>
      <c r="AA706" s="19">
        <v>0</v>
      </c>
      <c r="AB706" s="19">
        <v>0</v>
      </c>
      <c r="AC706" s="19">
        <v>0</v>
      </c>
      <c r="AD706" s="19">
        <v>0</v>
      </c>
      <c r="AE706" s="19">
        <v>0</v>
      </c>
      <c r="AF706" s="50">
        <v>1039.7993100000001</v>
      </c>
      <c r="AG706" s="50"/>
      <c r="AH706" s="50">
        <v>0</v>
      </c>
      <c r="AI706" s="50">
        <v>0</v>
      </c>
      <c r="AJ706" s="50">
        <v>0</v>
      </c>
      <c r="AK706" s="50">
        <v>0</v>
      </c>
      <c r="AL706" s="50">
        <v>1039.7993100000001</v>
      </c>
      <c r="AM706" s="50">
        <v>0</v>
      </c>
      <c r="AN706" s="50">
        <v>0</v>
      </c>
      <c r="AO706" s="51">
        <v>707.55429000000004</v>
      </c>
      <c r="AP706" s="51">
        <v>1039.7993100000001</v>
      </c>
      <c r="AQ706" s="51">
        <v>0</v>
      </c>
      <c r="AR706" s="51">
        <v>0</v>
      </c>
      <c r="AS706" s="51">
        <v>0</v>
      </c>
      <c r="AT706" s="51">
        <v>0</v>
      </c>
      <c r="AU706" s="51">
        <f t="shared" si="1574"/>
        <v>1039.7993100000001</v>
      </c>
      <c r="AV706" s="51">
        <f t="shared" si="1575"/>
        <v>-1039.7993100000001</v>
      </c>
      <c r="AW706" s="51"/>
      <c r="AX706" s="51"/>
      <c r="AY706" s="51"/>
      <c r="AZ706" s="51"/>
      <c r="BA706" s="52">
        <f t="shared" si="1579"/>
        <v>100</v>
      </c>
      <c r="BB706" s="25"/>
    </row>
    <row r="707" ht="31.5">
      <c r="B707" s="47" t="s">
        <v>346</v>
      </c>
      <c r="C707" s="47" t="s">
        <v>129</v>
      </c>
      <c r="D707" s="47" t="s">
        <v>98</v>
      </c>
      <c r="E707" s="48" t="str">
        <f t="shared" si="1571"/>
        <v>1103</v>
      </c>
      <c r="F707" s="18" t="s">
        <v>435</v>
      </c>
      <c r="G707" s="17" t="s">
        <v>154</v>
      </c>
      <c r="H707" s="49" t="s">
        <v>155</v>
      </c>
      <c r="I707" s="19">
        <v>35786.599999999999</v>
      </c>
      <c r="J707" s="19">
        <v>35805.900000000001</v>
      </c>
      <c r="K707" s="19">
        <v>35805.900000000001</v>
      </c>
      <c r="L707" s="19"/>
      <c r="M707" s="19"/>
      <c r="N707" s="19"/>
      <c r="O707" s="19">
        <v>0</v>
      </c>
      <c r="P707" s="19">
        <v>0</v>
      </c>
      <c r="Q707" s="19">
        <v>0</v>
      </c>
      <c r="R707" s="19">
        <v>0</v>
      </c>
      <c r="S707" s="19"/>
      <c r="T707" s="19">
        <f t="shared" ref="T707:T770" si="1636">I707+L707+S707+R707+Q707+P707+O707</f>
        <v>35786.599999999999</v>
      </c>
      <c r="U707" s="19">
        <f t="shared" si="1572"/>
        <v>35805.900000000001</v>
      </c>
      <c r="V707" s="19">
        <f t="shared" si="1573"/>
        <v>35805.900000000001</v>
      </c>
      <c r="W707" s="19"/>
      <c r="X707" s="19"/>
      <c r="Y707" s="19"/>
      <c r="Z707" s="19"/>
      <c r="AA707" s="19"/>
      <c r="AB707" s="19"/>
      <c r="AC707" s="19"/>
      <c r="AD707" s="19"/>
      <c r="AE707" s="19"/>
      <c r="AF707" s="50">
        <v>102240.07738</v>
      </c>
      <c r="AG707" s="50"/>
      <c r="AH707" s="50">
        <v>0</v>
      </c>
      <c r="AI707" s="50">
        <v>0</v>
      </c>
      <c r="AJ707" s="50">
        <v>0</v>
      </c>
      <c r="AK707" s="50">
        <v>0</v>
      </c>
      <c r="AL707" s="50">
        <v>102188.0913</v>
      </c>
      <c r="AM707" s="50">
        <v>0</v>
      </c>
      <c r="AN707" s="50">
        <v>0</v>
      </c>
      <c r="AO707" s="15">
        <v>62048.660759999999</v>
      </c>
      <c r="AP707" s="51">
        <v>102240.07738</v>
      </c>
      <c r="AQ707" s="51">
        <v>0</v>
      </c>
      <c r="AR707" s="51">
        <v>0</v>
      </c>
      <c r="AS707" s="51">
        <v>0</v>
      </c>
      <c r="AT707" s="51">
        <v>0</v>
      </c>
      <c r="AU707" s="51">
        <f t="shared" si="1574"/>
        <v>102240.07738</v>
      </c>
      <c r="AV707" s="51">
        <f t="shared" si="1575"/>
        <v>-66453.477379999997</v>
      </c>
      <c r="AW707" s="51">
        <f t="shared" si="1576"/>
        <v>35786.599999999999</v>
      </c>
      <c r="AX707" s="51">
        <f t="shared" si="1577"/>
        <v>35805.900000000001</v>
      </c>
      <c r="AY707" s="51">
        <f t="shared" si="1578"/>
        <v>35805.900000000001</v>
      </c>
      <c r="AZ707" s="51"/>
      <c r="BA707" s="52">
        <f t="shared" si="1579"/>
        <v>99.949152933632107</v>
      </c>
      <c r="BB707" s="53"/>
    </row>
    <row r="708">
      <c r="B708" s="47" t="s">
        <v>346</v>
      </c>
      <c r="C708" s="47" t="s">
        <v>129</v>
      </c>
      <c r="D708" s="47" t="s">
        <v>98</v>
      </c>
      <c r="E708" s="48" t="str">
        <f t="shared" si="1571"/>
        <v>1103</v>
      </c>
      <c r="F708" s="18" t="s">
        <v>436</v>
      </c>
      <c r="G708" s="18"/>
      <c r="H708" s="49" t="s">
        <v>259</v>
      </c>
      <c r="I708" s="19">
        <f>I709</f>
        <v>11.1</v>
      </c>
      <c r="J708" s="19">
        <f>J709</f>
        <v>0</v>
      </c>
      <c r="K708" s="19">
        <f>K709</f>
        <v>0</v>
      </c>
      <c r="L708" s="19">
        <f>L709</f>
        <v>0</v>
      </c>
      <c r="M708" s="19">
        <f>M709</f>
        <v>0</v>
      </c>
      <c r="N708" s="19">
        <f>N709</f>
        <v>0</v>
      </c>
      <c r="O708" s="19">
        <f>O709</f>
        <v>3670.6999999999998</v>
      </c>
      <c r="P708" s="19">
        <f>P709</f>
        <v>0</v>
      </c>
      <c r="Q708" s="19">
        <f>Q709</f>
        <v>0</v>
      </c>
      <c r="R708" s="19">
        <f>R709</f>
        <v>0</v>
      </c>
      <c r="S708" s="19">
        <f>S709</f>
        <v>7.2000000000000002</v>
      </c>
      <c r="T708" s="19">
        <f t="shared" si="1636"/>
        <v>3689</v>
      </c>
      <c r="U708" s="19">
        <f t="shared" si="1572"/>
        <v>0</v>
      </c>
      <c r="V708" s="19">
        <f t="shared" si="1573"/>
        <v>0</v>
      </c>
      <c r="W708" s="19">
        <f>W709</f>
        <v>7.2000000000000002</v>
      </c>
      <c r="X708" s="19">
        <f>X709</f>
        <v>0</v>
      </c>
      <c r="Y708" s="19">
        <f>Y709</f>
        <v>0</v>
      </c>
      <c r="Z708" s="19">
        <f>Z709</f>
        <v>0</v>
      </c>
      <c r="AA708" s="19">
        <f>AA709</f>
        <v>0</v>
      </c>
      <c r="AB708" s="19">
        <f>AB709</f>
        <v>0</v>
      </c>
      <c r="AC708" s="19">
        <f>AC709</f>
        <v>0</v>
      </c>
      <c r="AD708" s="19">
        <f>AD709</f>
        <v>0</v>
      </c>
      <c r="AE708" s="19"/>
      <c r="AF708" s="50">
        <f>AF709</f>
        <v>4639</v>
      </c>
      <c r="AG708" s="50">
        <f>AG709</f>
        <v>0</v>
      </c>
      <c r="AH708" s="50">
        <f>AH709</f>
        <v>0</v>
      </c>
      <c r="AI708" s="50">
        <f>AI709</f>
        <v>0</v>
      </c>
      <c r="AJ708" s="50">
        <f>AJ709</f>
        <v>0</v>
      </c>
      <c r="AK708" s="50">
        <f>AK709</f>
        <v>0</v>
      </c>
      <c r="AL708" s="50">
        <f>AL709</f>
        <v>4639</v>
      </c>
      <c r="AM708" s="50">
        <f>AM709</f>
        <v>0</v>
      </c>
      <c r="AN708" s="50">
        <f>AN709</f>
        <v>0</v>
      </c>
      <c r="AO708" s="51">
        <f>AO709</f>
        <v>10.800000000000001</v>
      </c>
      <c r="AP708" s="51">
        <f>AP709</f>
        <v>18.300000000000001</v>
      </c>
      <c r="AQ708" s="51">
        <f>AQ709</f>
        <v>3670.6999999999998</v>
      </c>
      <c r="AR708" s="51">
        <f>AR709</f>
        <v>0</v>
      </c>
      <c r="AS708" s="51">
        <f>AS709</f>
        <v>0</v>
      </c>
      <c r="AT708" s="51">
        <f>AT709</f>
        <v>0</v>
      </c>
      <c r="AU708" s="51">
        <f t="shared" si="1574"/>
        <v>3689</v>
      </c>
      <c r="AV708" s="51">
        <f t="shared" si="1575"/>
        <v>0</v>
      </c>
      <c r="AW708" s="51">
        <f t="shared" si="1576"/>
        <v>3696.1999999999998</v>
      </c>
      <c r="AX708" s="51">
        <f t="shared" si="1577"/>
        <v>0</v>
      </c>
      <c r="AY708" s="51">
        <f t="shared" si="1578"/>
        <v>0</v>
      </c>
      <c r="AZ708" s="51">
        <f>AZ709</f>
        <v>0</v>
      </c>
      <c r="BA708" s="52">
        <f t="shared" si="1579"/>
        <v>100</v>
      </c>
      <c r="BB708" s="25"/>
    </row>
    <row r="709" ht="31.5">
      <c r="B709" s="47" t="s">
        <v>346</v>
      </c>
      <c r="C709" s="47" t="s">
        <v>129</v>
      </c>
      <c r="D709" s="47" t="s">
        <v>98</v>
      </c>
      <c r="E709" s="48" t="str">
        <f t="shared" si="1571"/>
        <v>1103</v>
      </c>
      <c r="F709" s="18" t="s">
        <v>436</v>
      </c>
      <c r="G709" s="17" t="s">
        <v>154</v>
      </c>
      <c r="H709" s="49" t="s">
        <v>155</v>
      </c>
      <c r="I709" s="19">
        <v>11.1</v>
      </c>
      <c r="J709" s="19">
        <v>0</v>
      </c>
      <c r="K709" s="19">
        <v>0</v>
      </c>
      <c r="L709" s="19"/>
      <c r="M709" s="19"/>
      <c r="N709" s="19"/>
      <c r="O709" s="19">
        <v>3670.6999999999998</v>
      </c>
      <c r="P709" s="19">
        <v>0</v>
      </c>
      <c r="Q709" s="19">
        <v>0</v>
      </c>
      <c r="R709" s="19">
        <v>0</v>
      </c>
      <c r="S709" s="19">
        <v>7.2000000000000002</v>
      </c>
      <c r="T709" s="19">
        <f t="shared" si="1636"/>
        <v>3689</v>
      </c>
      <c r="U709" s="19">
        <f t="shared" si="1572"/>
        <v>0</v>
      </c>
      <c r="V709" s="19">
        <f t="shared" si="1573"/>
        <v>0</v>
      </c>
      <c r="W709" s="19">
        <v>7.2000000000000002</v>
      </c>
      <c r="X709" s="19"/>
      <c r="Y709" s="19"/>
      <c r="Z709" s="19"/>
      <c r="AA709" s="19"/>
      <c r="AB709" s="19"/>
      <c r="AC709" s="19"/>
      <c r="AD709" s="19"/>
      <c r="AE709" s="19"/>
      <c r="AF709" s="50">
        <v>4639</v>
      </c>
      <c r="AG709" s="50"/>
      <c r="AH709" s="50">
        <v>0</v>
      </c>
      <c r="AI709" s="50">
        <v>0</v>
      </c>
      <c r="AJ709" s="50">
        <v>0</v>
      </c>
      <c r="AK709" s="50">
        <v>0</v>
      </c>
      <c r="AL709" s="50">
        <v>4639</v>
      </c>
      <c r="AM709" s="50">
        <v>0</v>
      </c>
      <c r="AN709" s="50">
        <v>0</v>
      </c>
      <c r="AO709" s="15">
        <v>10.800000000000001</v>
      </c>
      <c r="AP709" s="51">
        <v>18.300000000000001</v>
      </c>
      <c r="AQ709" s="51">
        <v>3670.6999999999998</v>
      </c>
      <c r="AR709" s="51">
        <v>0</v>
      </c>
      <c r="AS709" s="51">
        <v>0</v>
      </c>
      <c r="AT709" s="51">
        <v>0</v>
      </c>
      <c r="AU709" s="51">
        <f t="shared" si="1574"/>
        <v>3689</v>
      </c>
      <c r="AV709" s="51">
        <f t="shared" si="1575"/>
        <v>0</v>
      </c>
      <c r="AW709" s="51">
        <f t="shared" si="1576"/>
        <v>3696.1999999999998</v>
      </c>
      <c r="AX709" s="51">
        <f t="shared" si="1577"/>
        <v>0</v>
      </c>
      <c r="AY709" s="51">
        <f t="shared" si="1578"/>
        <v>0</v>
      </c>
      <c r="AZ709" s="51"/>
      <c r="BA709" s="52">
        <f t="shared" si="1579"/>
        <v>100</v>
      </c>
      <c r="BB709" s="53"/>
    </row>
    <row r="710" ht="63">
      <c r="B710" s="47" t="s">
        <v>346</v>
      </c>
      <c r="C710" s="47" t="s">
        <v>129</v>
      </c>
      <c r="D710" s="47" t="s">
        <v>98</v>
      </c>
      <c r="E710" s="48" t="str">
        <f t="shared" si="1571"/>
        <v>1103</v>
      </c>
      <c r="F710" s="18" t="s">
        <v>437</v>
      </c>
      <c r="G710" s="18"/>
      <c r="H710" s="49" t="s">
        <v>261</v>
      </c>
      <c r="I710" s="19">
        <f>I711</f>
        <v>130.5</v>
      </c>
      <c r="J710" s="19">
        <f>J711</f>
        <v>130.5</v>
      </c>
      <c r="K710" s="19">
        <f>K711</f>
        <v>130.5</v>
      </c>
      <c r="L710" s="19">
        <f>L711</f>
        <v>0</v>
      </c>
      <c r="M710" s="19">
        <f>M711</f>
        <v>0</v>
      </c>
      <c r="N710" s="19">
        <f>N711</f>
        <v>0</v>
      </c>
      <c r="O710" s="19">
        <f>O711</f>
        <v>0</v>
      </c>
      <c r="P710" s="19">
        <f>P711</f>
        <v>0</v>
      </c>
      <c r="Q710" s="19">
        <f>Q711</f>
        <v>0</v>
      </c>
      <c r="R710" s="19">
        <f>R711</f>
        <v>0</v>
      </c>
      <c r="S710" s="19">
        <f>S711</f>
        <v>5.2750000000000004</v>
      </c>
      <c r="T710" s="19">
        <f t="shared" si="1636"/>
        <v>135.77500000000001</v>
      </c>
      <c r="U710" s="19">
        <f t="shared" si="1572"/>
        <v>130.5</v>
      </c>
      <c r="V710" s="19">
        <f t="shared" si="1573"/>
        <v>130.5</v>
      </c>
      <c r="W710" s="19">
        <f>W711</f>
        <v>5.2750000000000004</v>
      </c>
      <c r="X710" s="19">
        <f>X711</f>
        <v>0</v>
      </c>
      <c r="Y710" s="19">
        <f>Y711</f>
        <v>0</v>
      </c>
      <c r="Z710" s="19">
        <f>Z711</f>
        <v>0</v>
      </c>
      <c r="AA710" s="19">
        <f>AA711</f>
        <v>0</v>
      </c>
      <c r="AB710" s="19">
        <f>AB711</f>
        <v>0</v>
      </c>
      <c r="AC710" s="19">
        <f>AC711</f>
        <v>0</v>
      </c>
      <c r="AD710" s="19">
        <f>AD711</f>
        <v>0</v>
      </c>
      <c r="AE710" s="19"/>
      <c r="AF710" s="50">
        <f>AF711</f>
        <v>135.77500000000001</v>
      </c>
      <c r="AG710" s="50">
        <f>AG711</f>
        <v>0</v>
      </c>
      <c r="AH710" s="50">
        <f>AH711</f>
        <v>0</v>
      </c>
      <c r="AI710" s="50">
        <f>AI711</f>
        <v>0</v>
      </c>
      <c r="AJ710" s="50">
        <f>AJ711</f>
        <v>0</v>
      </c>
      <c r="AK710" s="50">
        <f>AK711</f>
        <v>0</v>
      </c>
      <c r="AL710" s="50">
        <f>AL711</f>
        <v>135.77467999999999</v>
      </c>
      <c r="AM710" s="50">
        <f>AM711</f>
        <v>0</v>
      </c>
      <c r="AN710" s="50">
        <f>AN711</f>
        <v>0</v>
      </c>
      <c r="AO710" s="51">
        <f>AO711</f>
        <v>96.359999999999999</v>
      </c>
      <c r="AP710" s="51">
        <f>AP711</f>
        <v>135.77500000000001</v>
      </c>
      <c r="AQ710" s="51">
        <f>AQ711</f>
        <v>0</v>
      </c>
      <c r="AR710" s="51">
        <f>AR711</f>
        <v>0</v>
      </c>
      <c r="AS710" s="51">
        <f>AS711</f>
        <v>0</v>
      </c>
      <c r="AT710" s="51">
        <f>AT711</f>
        <v>0</v>
      </c>
      <c r="AU710" s="51">
        <f t="shared" si="1574"/>
        <v>135.77500000000001</v>
      </c>
      <c r="AV710" s="51">
        <f t="shared" si="1575"/>
        <v>0</v>
      </c>
      <c r="AW710" s="51">
        <f t="shared" si="1576"/>
        <v>141.05000000000001</v>
      </c>
      <c r="AX710" s="51">
        <f t="shared" si="1577"/>
        <v>130.5</v>
      </c>
      <c r="AY710" s="51">
        <f t="shared" si="1578"/>
        <v>130.5</v>
      </c>
      <c r="AZ710" s="51">
        <f>AZ711</f>
        <v>0</v>
      </c>
      <c r="BA710" s="52">
        <f t="shared" si="1579"/>
        <v>99.999764315963901</v>
      </c>
      <c r="BB710" s="25"/>
    </row>
    <row r="711" ht="31.5">
      <c r="B711" s="47" t="s">
        <v>346</v>
      </c>
      <c r="C711" s="47" t="s">
        <v>129</v>
      </c>
      <c r="D711" s="47" t="s">
        <v>98</v>
      </c>
      <c r="E711" s="48" t="str">
        <f t="shared" si="1571"/>
        <v>1103</v>
      </c>
      <c r="F711" s="18" t="s">
        <v>437</v>
      </c>
      <c r="G711" s="17" t="s">
        <v>154</v>
      </c>
      <c r="H711" s="49" t="s">
        <v>155</v>
      </c>
      <c r="I711" s="19">
        <v>130.5</v>
      </c>
      <c r="J711" s="19">
        <v>130.5</v>
      </c>
      <c r="K711" s="19">
        <v>130.5</v>
      </c>
      <c r="L711" s="19"/>
      <c r="M711" s="19"/>
      <c r="N711" s="19"/>
      <c r="O711" s="19">
        <v>0</v>
      </c>
      <c r="P711" s="19">
        <v>0</v>
      </c>
      <c r="Q711" s="19">
        <v>0</v>
      </c>
      <c r="R711" s="19">
        <v>0</v>
      </c>
      <c r="S711" s="19">
        <v>5.2750000000000004</v>
      </c>
      <c r="T711" s="19">
        <f t="shared" si="1636"/>
        <v>135.77500000000001</v>
      </c>
      <c r="U711" s="19">
        <f t="shared" si="1572"/>
        <v>130.5</v>
      </c>
      <c r="V711" s="19">
        <f t="shared" si="1573"/>
        <v>130.5</v>
      </c>
      <c r="W711" s="19">
        <v>5.2750000000000004</v>
      </c>
      <c r="X711" s="19"/>
      <c r="Y711" s="19"/>
      <c r="Z711" s="19"/>
      <c r="AA711" s="19"/>
      <c r="AB711" s="19"/>
      <c r="AC711" s="19"/>
      <c r="AD711" s="19"/>
      <c r="AE711" s="19"/>
      <c r="AF711" s="50">
        <v>135.77500000000001</v>
      </c>
      <c r="AG711" s="50"/>
      <c r="AH711" s="50">
        <v>0</v>
      </c>
      <c r="AI711" s="50">
        <v>0</v>
      </c>
      <c r="AJ711" s="50">
        <v>0</v>
      </c>
      <c r="AK711" s="50">
        <v>0</v>
      </c>
      <c r="AL711" s="50">
        <v>135.77467999999999</v>
      </c>
      <c r="AM711" s="50">
        <v>0</v>
      </c>
      <c r="AN711" s="50">
        <v>0</v>
      </c>
      <c r="AO711" s="15">
        <v>96.359999999999999</v>
      </c>
      <c r="AP711" s="51">
        <v>135.77500000000001</v>
      </c>
      <c r="AQ711" s="51">
        <v>0</v>
      </c>
      <c r="AR711" s="51">
        <v>0</v>
      </c>
      <c r="AS711" s="51">
        <v>0</v>
      </c>
      <c r="AT711" s="51">
        <v>0</v>
      </c>
      <c r="AU711" s="51">
        <f t="shared" si="1574"/>
        <v>135.77500000000001</v>
      </c>
      <c r="AV711" s="51">
        <f t="shared" si="1575"/>
        <v>0</v>
      </c>
      <c r="AW711" s="51">
        <f t="shared" si="1576"/>
        <v>141.05000000000001</v>
      </c>
      <c r="AX711" s="51">
        <f t="shared" si="1577"/>
        <v>130.5</v>
      </c>
      <c r="AY711" s="51">
        <f t="shared" si="1578"/>
        <v>130.5</v>
      </c>
      <c r="AZ711" s="51"/>
      <c r="BA711" s="52">
        <f t="shared" si="1579"/>
        <v>99.999764315963901</v>
      </c>
      <c r="BB711" s="53"/>
    </row>
    <row r="712" ht="63">
      <c r="B712" s="47" t="s">
        <v>346</v>
      </c>
      <c r="C712" s="47" t="s">
        <v>129</v>
      </c>
      <c r="D712" s="47" t="s">
        <v>98</v>
      </c>
      <c r="E712" s="48" t="str">
        <f t="shared" si="1571"/>
        <v>1103</v>
      </c>
      <c r="F712" s="18" t="s">
        <v>369</v>
      </c>
      <c r="G712" s="18"/>
      <c r="H712" s="49" t="s">
        <v>370</v>
      </c>
      <c r="I712" s="19">
        <f>I713+I715</f>
        <v>7849.0999999999995</v>
      </c>
      <c r="J712" s="19">
        <f>J713+J715</f>
        <v>15758.400000000001</v>
      </c>
      <c r="K712" s="19">
        <f>K713+K715</f>
        <v>3760.3999999999996</v>
      </c>
      <c r="L712" s="19">
        <f>L713+L715</f>
        <v>0</v>
      </c>
      <c r="M712" s="19">
        <f>M713+M715</f>
        <v>0</v>
      </c>
      <c r="N712" s="19">
        <f>N713+N715</f>
        <v>0</v>
      </c>
      <c r="O712" s="19">
        <f>O713+O715</f>
        <v>0</v>
      </c>
      <c r="P712" s="19">
        <f>P713+P715</f>
        <v>0</v>
      </c>
      <c r="Q712" s="19">
        <f>Q713+Q715</f>
        <v>0</v>
      </c>
      <c r="R712" s="19">
        <f>R713+R715</f>
        <v>0</v>
      </c>
      <c r="S712" s="19">
        <f>S713+S715</f>
        <v>9934.9089999999997</v>
      </c>
      <c r="T712" s="19">
        <f t="shared" si="1636"/>
        <v>17784.008999999998</v>
      </c>
      <c r="U712" s="19">
        <f t="shared" si="1572"/>
        <v>15758.400000000001</v>
      </c>
      <c r="V712" s="19">
        <f t="shared" si="1573"/>
        <v>3760.3999999999996</v>
      </c>
      <c r="W712" s="19">
        <f>W713+W715</f>
        <v>0</v>
      </c>
      <c r="X712" s="19">
        <f>X713+X715</f>
        <v>0</v>
      </c>
      <c r="Y712" s="19">
        <f>Y713+Y715</f>
        <v>9934.9089999999997</v>
      </c>
      <c r="Z712" s="19">
        <f>Z713+Z715</f>
        <v>0</v>
      </c>
      <c r="AA712" s="19">
        <f>AA713+AA715</f>
        <v>0</v>
      </c>
      <c r="AB712" s="19">
        <f>AB713+AB715</f>
        <v>-10876.1</v>
      </c>
      <c r="AC712" s="19">
        <f>AC713+AC715</f>
        <v>0</v>
      </c>
      <c r="AD712" s="19">
        <f>AD713+AD715</f>
        <v>0</v>
      </c>
      <c r="AE712" s="19">
        <f>AE713+AE715</f>
        <v>0</v>
      </c>
      <c r="AF712" s="50">
        <f>AF713+AF715</f>
        <v>15995.091610000001</v>
      </c>
      <c r="AG712" s="50">
        <f>AG713+AG715</f>
        <v>0</v>
      </c>
      <c r="AH712" s="50">
        <f>AH713+AH715</f>
        <v>0</v>
      </c>
      <c r="AI712" s="50">
        <f>AI713+AI715</f>
        <v>0</v>
      </c>
      <c r="AJ712" s="50">
        <f>AJ713+AJ715</f>
        <v>0</v>
      </c>
      <c r="AK712" s="50">
        <f>AK713+AK715</f>
        <v>0</v>
      </c>
      <c r="AL712" s="50">
        <f>AL713+AL715</f>
        <v>14123.808000000001</v>
      </c>
      <c r="AM712" s="50">
        <f>AM713+AM715</f>
        <v>0</v>
      </c>
      <c r="AN712" s="50">
        <f>AN713+AN715</f>
        <v>0</v>
      </c>
      <c r="AO712" s="51">
        <f>AO713+AO715</f>
        <v>10025.732169999999</v>
      </c>
      <c r="AP712" s="51">
        <f>AP713+AP715</f>
        <v>17784.009000000002</v>
      </c>
      <c r="AQ712" s="51">
        <f>AQ713+AQ715</f>
        <v>0</v>
      </c>
      <c r="AR712" s="51">
        <f>AR713+AR715</f>
        <v>0</v>
      </c>
      <c r="AS712" s="51">
        <f>AS713+AS715</f>
        <v>0</v>
      </c>
      <c r="AT712" s="51">
        <f>AT713+AT715</f>
        <v>0</v>
      </c>
      <c r="AU712" s="51">
        <f t="shared" si="1574"/>
        <v>17784.009000000002</v>
      </c>
      <c r="AV712" s="51">
        <f t="shared" si="1575"/>
        <v>-3.637978807091713e-12</v>
      </c>
      <c r="AW712" s="51">
        <f t="shared" si="1576"/>
        <v>27718.917999999998</v>
      </c>
      <c r="AX712" s="51">
        <f t="shared" si="1577"/>
        <v>4882.3000000000011</v>
      </c>
      <c r="AY712" s="51">
        <f t="shared" si="1578"/>
        <v>3760.3999999999996</v>
      </c>
      <c r="AZ712" s="51">
        <f>AZ713+AZ715</f>
        <v>0</v>
      </c>
      <c r="BA712" s="52">
        <f t="shared" si="1579"/>
        <v>88.30088844986615</v>
      </c>
      <c r="BB712" s="25"/>
    </row>
    <row r="713" ht="31.5">
      <c r="B713" s="47" t="s">
        <v>346</v>
      </c>
      <c r="C713" s="47" t="s">
        <v>129</v>
      </c>
      <c r="D713" s="47" t="s">
        <v>98</v>
      </c>
      <c r="E713" s="48" t="str">
        <f t="shared" si="1571"/>
        <v>1103</v>
      </c>
      <c r="F713" s="18" t="s">
        <v>373</v>
      </c>
      <c r="G713" s="18"/>
      <c r="H713" s="49" t="s">
        <v>250</v>
      </c>
      <c r="I713" s="19">
        <f>I714</f>
        <v>100.2</v>
      </c>
      <c r="J713" s="19">
        <f>J714</f>
        <v>100.2</v>
      </c>
      <c r="K713" s="19">
        <f>K714</f>
        <v>100.2</v>
      </c>
      <c r="L713" s="19">
        <f>L714</f>
        <v>0</v>
      </c>
      <c r="M713" s="19">
        <f>M714</f>
        <v>0</v>
      </c>
      <c r="N713" s="19">
        <f>N714</f>
        <v>0</v>
      </c>
      <c r="O713" s="19">
        <f>O714</f>
        <v>0</v>
      </c>
      <c r="P713" s="19">
        <f>P714</f>
        <v>0</v>
      </c>
      <c r="Q713" s="19">
        <f>Q714</f>
        <v>0</v>
      </c>
      <c r="R713" s="19">
        <f>R714</f>
        <v>0</v>
      </c>
      <c r="S713" s="19">
        <f>S714</f>
        <v>0</v>
      </c>
      <c r="T713" s="19">
        <f t="shared" si="1636"/>
        <v>100.2</v>
      </c>
      <c r="U713" s="19">
        <f t="shared" si="1572"/>
        <v>100.2</v>
      </c>
      <c r="V713" s="19">
        <f t="shared" si="1573"/>
        <v>100.2</v>
      </c>
      <c r="W713" s="19">
        <f>W714</f>
        <v>0</v>
      </c>
      <c r="X713" s="19">
        <f>X714</f>
        <v>0</v>
      </c>
      <c r="Y713" s="19">
        <f>Y714</f>
        <v>0</v>
      </c>
      <c r="Z713" s="19">
        <f>Z714</f>
        <v>0</v>
      </c>
      <c r="AA713" s="19">
        <f>AA714</f>
        <v>0</v>
      </c>
      <c r="AB713" s="19">
        <f>AB714</f>
        <v>0</v>
      </c>
      <c r="AC713" s="19">
        <f>AC714</f>
        <v>0</v>
      </c>
      <c r="AD713" s="19">
        <f>AD714</f>
        <v>0</v>
      </c>
      <c r="AE713" s="19">
        <f>AE714</f>
        <v>0</v>
      </c>
      <c r="AF713" s="50">
        <f>AF714</f>
        <v>100.2</v>
      </c>
      <c r="AG713" s="50">
        <f>AG714</f>
        <v>0</v>
      </c>
      <c r="AH713" s="50">
        <f>AH714</f>
        <v>0</v>
      </c>
      <c r="AI713" s="50">
        <f>AI714</f>
        <v>0</v>
      </c>
      <c r="AJ713" s="50">
        <f>AJ714</f>
        <v>0</v>
      </c>
      <c r="AK713" s="50">
        <f>AK714</f>
        <v>0</v>
      </c>
      <c r="AL713" s="50">
        <f>AL714</f>
        <v>100.2</v>
      </c>
      <c r="AM713" s="50">
        <f>AM714</f>
        <v>0</v>
      </c>
      <c r="AN713" s="50">
        <f>AN714</f>
        <v>0</v>
      </c>
      <c r="AO713" s="15">
        <f>AO714</f>
        <v>90.824169999999995</v>
      </c>
      <c r="AP713" s="51">
        <f>AP714</f>
        <v>100.2</v>
      </c>
      <c r="AQ713" s="51">
        <f>AQ714</f>
        <v>0</v>
      </c>
      <c r="AR713" s="51">
        <f>AR714</f>
        <v>0</v>
      </c>
      <c r="AS713" s="51">
        <f>AS714</f>
        <v>0</v>
      </c>
      <c r="AT713" s="51">
        <f>AT714</f>
        <v>0</v>
      </c>
      <c r="AU713" s="51">
        <f t="shared" si="1574"/>
        <v>100.2</v>
      </c>
      <c r="AV713" s="51">
        <f t="shared" si="1575"/>
        <v>0</v>
      </c>
      <c r="AW713" s="51">
        <f t="shared" si="1576"/>
        <v>100.2</v>
      </c>
      <c r="AX713" s="51">
        <f t="shared" si="1577"/>
        <v>100.2</v>
      </c>
      <c r="AY713" s="51">
        <f t="shared" si="1578"/>
        <v>100.2</v>
      </c>
      <c r="AZ713" s="51">
        <f>AZ714</f>
        <v>0</v>
      </c>
      <c r="BA713" s="52">
        <f t="shared" si="1579"/>
        <v>100</v>
      </c>
      <c r="BB713" s="25"/>
    </row>
    <row r="714" ht="31.5">
      <c r="B714" s="47" t="s">
        <v>346</v>
      </c>
      <c r="C714" s="47" t="s">
        <v>129</v>
      </c>
      <c r="D714" s="47" t="s">
        <v>98</v>
      </c>
      <c r="E714" s="48" t="str">
        <f t="shared" si="1571"/>
        <v>1103</v>
      </c>
      <c r="F714" s="18" t="s">
        <v>373</v>
      </c>
      <c r="G714" s="17" t="s">
        <v>154</v>
      </c>
      <c r="H714" s="49" t="s">
        <v>155</v>
      </c>
      <c r="I714" s="19">
        <v>100.2</v>
      </c>
      <c r="J714" s="19">
        <v>100.2</v>
      </c>
      <c r="K714" s="19">
        <v>100.2</v>
      </c>
      <c r="L714" s="19"/>
      <c r="M714" s="19"/>
      <c r="N714" s="19"/>
      <c r="O714" s="19">
        <v>0</v>
      </c>
      <c r="P714" s="19">
        <v>0</v>
      </c>
      <c r="Q714" s="19">
        <v>0</v>
      </c>
      <c r="R714" s="19">
        <v>0</v>
      </c>
      <c r="S714" s="19"/>
      <c r="T714" s="19">
        <f t="shared" si="1636"/>
        <v>100.2</v>
      </c>
      <c r="U714" s="19">
        <f t="shared" si="1572"/>
        <v>100.2</v>
      </c>
      <c r="V714" s="19">
        <f t="shared" si="1573"/>
        <v>100.2</v>
      </c>
      <c r="W714" s="19"/>
      <c r="X714" s="19"/>
      <c r="Y714" s="19"/>
      <c r="Z714" s="19"/>
      <c r="AA714" s="19"/>
      <c r="AB714" s="19"/>
      <c r="AC714" s="19"/>
      <c r="AD714" s="19"/>
      <c r="AE714" s="19"/>
      <c r="AF714" s="50">
        <v>100.2</v>
      </c>
      <c r="AG714" s="50"/>
      <c r="AH714" s="50">
        <v>0</v>
      </c>
      <c r="AI714" s="50">
        <v>0</v>
      </c>
      <c r="AJ714" s="50">
        <v>0</v>
      </c>
      <c r="AK714" s="50">
        <v>0</v>
      </c>
      <c r="AL714" s="50">
        <v>100.2</v>
      </c>
      <c r="AM714" s="50">
        <v>0</v>
      </c>
      <c r="AN714" s="50">
        <v>0</v>
      </c>
      <c r="AO714" s="51">
        <v>90.824169999999995</v>
      </c>
      <c r="AP714" s="51">
        <v>100.2</v>
      </c>
      <c r="AQ714" s="51">
        <v>0</v>
      </c>
      <c r="AR714" s="51">
        <v>0</v>
      </c>
      <c r="AS714" s="51">
        <v>0</v>
      </c>
      <c r="AT714" s="51">
        <v>0</v>
      </c>
      <c r="AU714" s="51">
        <f t="shared" si="1574"/>
        <v>100.2</v>
      </c>
      <c r="AV714" s="51">
        <f t="shared" si="1575"/>
        <v>0</v>
      </c>
      <c r="AW714" s="51">
        <f t="shared" si="1576"/>
        <v>100.2</v>
      </c>
      <c r="AX714" s="51">
        <f t="shared" si="1577"/>
        <v>100.2</v>
      </c>
      <c r="AY714" s="51">
        <f t="shared" si="1578"/>
        <v>100.2</v>
      </c>
      <c r="AZ714" s="51"/>
      <c r="BA714" s="52">
        <f t="shared" si="1579"/>
        <v>100</v>
      </c>
      <c r="BB714" s="53"/>
    </row>
    <row r="715" ht="63">
      <c r="B715" s="47" t="s">
        <v>346</v>
      </c>
      <c r="C715" s="47" t="s">
        <v>129</v>
      </c>
      <c r="D715" s="47" t="s">
        <v>98</v>
      </c>
      <c r="E715" s="48" t="str">
        <f t="shared" si="1571"/>
        <v>1103</v>
      </c>
      <c r="F715" s="18" t="s">
        <v>374</v>
      </c>
      <c r="G715" s="18"/>
      <c r="H715" s="49" t="s">
        <v>375</v>
      </c>
      <c r="I715" s="19">
        <f>I716</f>
        <v>7748.8999999999996</v>
      </c>
      <c r="J715" s="19">
        <f>J716</f>
        <v>15658.200000000001</v>
      </c>
      <c r="K715" s="19">
        <f>K716</f>
        <v>3660.1999999999998</v>
      </c>
      <c r="L715" s="19">
        <f>L716</f>
        <v>0</v>
      </c>
      <c r="M715" s="19">
        <f>M716</f>
        <v>0</v>
      </c>
      <c r="N715" s="19">
        <f>N716</f>
        <v>0</v>
      </c>
      <c r="O715" s="19">
        <f>O716</f>
        <v>0</v>
      </c>
      <c r="P715" s="19">
        <f>P716</f>
        <v>0</v>
      </c>
      <c r="Q715" s="19">
        <f>Q716</f>
        <v>0</v>
      </c>
      <c r="R715" s="19">
        <f>R716</f>
        <v>0</v>
      </c>
      <c r="S715" s="19">
        <f>S716</f>
        <v>9934.9089999999997</v>
      </c>
      <c r="T715" s="19">
        <f t="shared" si="1636"/>
        <v>17683.809000000001</v>
      </c>
      <c r="U715" s="19">
        <f t="shared" si="1572"/>
        <v>15658.200000000001</v>
      </c>
      <c r="V715" s="19">
        <f t="shared" si="1573"/>
        <v>3660.1999999999998</v>
      </c>
      <c r="W715" s="19">
        <f>W716</f>
        <v>0</v>
      </c>
      <c r="X715" s="19">
        <f>X716</f>
        <v>0</v>
      </c>
      <c r="Y715" s="19">
        <f>Y716</f>
        <v>9934.9089999999997</v>
      </c>
      <c r="Z715" s="19">
        <f>Z716</f>
        <v>0</v>
      </c>
      <c r="AA715" s="19">
        <f>AA716</f>
        <v>0</v>
      </c>
      <c r="AB715" s="19">
        <f>AB716</f>
        <v>-10876.1</v>
      </c>
      <c r="AC715" s="19">
        <f>AC716</f>
        <v>0</v>
      </c>
      <c r="AD715" s="19">
        <f>AD716</f>
        <v>0</v>
      </c>
      <c r="AE715" s="19"/>
      <c r="AF715" s="50">
        <f>AF716</f>
        <v>15894.891610000001</v>
      </c>
      <c r="AG715" s="50">
        <f>AG716</f>
        <v>0</v>
      </c>
      <c r="AH715" s="50">
        <f>AH716</f>
        <v>0</v>
      </c>
      <c r="AI715" s="50">
        <f>AI716</f>
        <v>0</v>
      </c>
      <c r="AJ715" s="50">
        <f>AJ716</f>
        <v>0</v>
      </c>
      <c r="AK715" s="50">
        <f>AK716</f>
        <v>0</v>
      </c>
      <c r="AL715" s="50">
        <f>AL716</f>
        <v>14023.608</v>
      </c>
      <c r="AM715" s="50">
        <f>AM716</f>
        <v>0</v>
      </c>
      <c r="AN715" s="50">
        <f>AN716</f>
        <v>0</v>
      </c>
      <c r="AO715" s="15">
        <f>AO716</f>
        <v>9934.9079999999994</v>
      </c>
      <c r="AP715" s="51">
        <f>AP716</f>
        <v>17683.809000000001</v>
      </c>
      <c r="AQ715" s="51">
        <f>AQ716</f>
        <v>0</v>
      </c>
      <c r="AR715" s="51">
        <f>AR716</f>
        <v>0</v>
      </c>
      <c r="AS715" s="51">
        <f>AS716</f>
        <v>0</v>
      </c>
      <c r="AT715" s="51">
        <f>AT716</f>
        <v>0</v>
      </c>
      <c r="AU715" s="51">
        <f t="shared" si="1574"/>
        <v>17683.809000000001</v>
      </c>
      <c r="AV715" s="51">
        <f t="shared" si="1575"/>
        <v>0</v>
      </c>
      <c r="AW715" s="51">
        <f t="shared" si="1576"/>
        <v>27618.718000000001</v>
      </c>
      <c r="AX715" s="51">
        <f t="shared" si="1577"/>
        <v>4782.1000000000004</v>
      </c>
      <c r="AY715" s="51">
        <f t="shared" si="1578"/>
        <v>3660.1999999999998</v>
      </c>
      <c r="AZ715" s="51">
        <f>AZ716</f>
        <v>0</v>
      </c>
      <c r="BA715" s="52">
        <f t="shared" si="1579"/>
        <v>88.227138278673664</v>
      </c>
      <c r="BB715" s="25"/>
    </row>
    <row r="716" ht="31.5">
      <c r="B716" s="47" t="s">
        <v>346</v>
      </c>
      <c r="C716" s="47" t="s">
        <v>129</v>
      </c>
      <c r="D716" s="47" t="s">
        <v>98</v>
      </c>
      <c r="E716" s="48" t="str">
        <f t="shared" si="1571"/>
        <v>1103</v>
      </c>
      <c r="F716" s="18" t="s">
        <v>374</v>
      </c>
      <c r="G716" s="17" t="s">
        <v>154</v>
      </c>
      <c r="H716" s="49" t="s">
        <v>155</v>
      </c>
      <c r="I716" s="19">
        <v>7748.8999999999996</v>
      </c>
      <c r="J716" s="19">
        <v>15658.200000000001</v>
      </c>
      <c r="K716" s="19">
        <v>3660.1999999999998</v>
      </c>
      <c r="L716" s="19"/>
      <c r="M716" s="19"/>
      <c r="N716" s="19"/>
      <c r="O716" s="19">
        <v>0</v>
      </c>
      <c r="P716" s="19">
        <v>0</v>
      </c>
      <c r="Q716" s="19">
        <v>0</v>
      </c>
      <c r="R716" s="19">
        <v>0</v>
      </c>
      <c r="S716" s="19">
        <v>9934.9089999999997</v>
      </c>
      <c r="T716" s="19">
        <f t="shared" si="1636"/>
        <v>17683.809000000001</v>
      </c>
      <c r="U716" s="19">
        <f t="shared" si="1572"/>
        <v>15658.200000000001</v>
      </c>
      <c r="V716" s="19">
        <f t="shared" si="1573"/>
        <v>3660.1999999999998</v>
      </c>
      <c r="W716" s="19"/>
      <c r="X716" s="19"/>
      <c r="Y716" s="19">
        <v>9934.9089999999997</v>
      </c>
      <c r="Z716" s="19"/>
      <c r="AA716" s="19"/>
      <c r="AB716" s="19">
        <v>-10876.1</v>
      </c>
      <c r="AC716" s="19"/>
      <c r="AD716" s="19"/>
      <c r="AE716" s="19"/>
      <c r="AF716" s="50">
        <v>15894.891610000001</v>
      </c>
      <c r="AG716" s="50"/>
      <c r="AH716" s="50">
        <v>0</v>
      </c>
      <c r="AI716" s="50">
        <v>0</v>
      </c>
      <c r="AJ716" s="50">
        <v>0</v>
      </c>
      <c r="AK716" s="50">
        <v>0</v>
      </c>
      <c r="AL716" s="50">
        <v>14023.608</v>
      </c>
      <c r="AM716" s="50">
        <v>0</v>
      </c>
      <c r="AN716" s="50">
        <v>0</v>
      </c>
      <c r="AO716" s="51">
        <v>9934.9079999999994</v>
      </c>
      <c r="AP716" s="51">
        <v>17683.809000000001</v>
      </c>
      <c r="AQ716" s="51">
        <v>0</v>
      </c>
      <c r="AR716" s="51">
        <v>0</v>
      </c>
      <c r="AS716" s="51">
        <v>0</v>
      </c>
      <c r="AT716" s="51">
        <v>0</v>
      </c>
      <c r="AU716" s="51">
        <f t="shared" si="1574"/>
        <v>17683.809000000001</v>
      </c>
      <c r="AV716" s="51">
        <f t="shared" si="1575"/>
        <v>0</v>
      </c>
      <c r="AW716" s="51">
        <f t="shared" si="1576"/>
        <v>27618.718000000001</v>
      </c>
      <c r="AX716" s="51">
        <f t="shared" si="1577"/>
        <v>4782.1000000000004</v>
      </c>
      <c r="AY716" s="51">
        <f t="shared" si="1578"/>
        <v>3660.1999999999998</v>
      </c>
      <c r="AZ716" s="51"/>
      <c r="BA716" s="52">
        <f t="shared" si="1579"/>
        <v>88.227138278673664</v>
      </c>
      <c r="BB716" s="53"/>
    </row>
    <row r="717" s="30" customFormat="1" ht="17.25" customHeight="1">
      <c r="B717" s="31" t="s">
        <v>484</v>
      </c>
      <c r="C717" s="31"/>
      <c r="D717" s="31"/>
      <c r="E717" s="32" t="str">
        <f t="shared" si="1571"/>
        <v/>
      </c>
      <c r="F717" s="31"/>
      <c r="G717" s="31"/>
      <c r="H717" s="33" t="s">
        <v>485</v>
      </c>
      <c r="I717" s="34">
        <f>I718+I774+I841+I853+I795+I756+I866+I834</f>
        <v>95307.800000000003</v>
      </c>
      <c r="J717" s="34">
        <f>J718+J774+J841+J853+J795+J756+J866+J834</f>
        <v>94049.200000000012</v>
      </c>
      <c r="K717" s="34">
        <f>K718+K774+K841+K853+K795+K756+K866+K834</f>
        <v>92363.199999999997</v>
      </c>
      <c r="L717" s="34">
        <f>L718+L774+L841+L853+L795+L756+L866+L834</f>
        <v>4649.8000000000002</v>
      </c>
      <c r="M717" s="34">
        <f>M718+M774+M841+M853+M795+M756+M866+M834</f>
        <v>4671.6999999999998</v>
      </c>
      <c r="N717" s="34">
        <f>N718+N774+N841+N853+N795+N756+N866+N834</f>
        <v>4671.6999999999998</v>
      </c>
      <c r="O717" s="34">
        <f>O718+O774+O841+O853+O795+O756+O866+O834</f>
        <v>0</v>
      </c>
      <c r="P717" s="34">
        <f>P718+P774+P841+P853+P795+P756+P866+P834</f>
        <v>189.25399999999999</v>
      </c>
      <c r="Q717" s="34">
        <f>Q718+Q774+Q841+Q853+Q795+Q756+Q866+Q834</f>
        <v>-194.10900000000001</v>
      </c>
      <c r="R717" s="34">
        <f>R718+R774+R841+R853+R795+R756+R866+R834</f>
        <v>343.44099999999997</v>
      </c>
      <c r="S717" s="34">
        <f>S718+S774+S841+S853+S795+S756+S866+S834</f>
        <v>8657.8999999999996</v>
      </c>
      <c r="T717" s="34">
        <f t="shared" si="1636"/>
        <v>108954.08600000001</v>
      </c>
      <c r="U717" s="34">
        <f t="shared" si="1572"/>
        <v>98720.900000000009</v>
      </c>
      <c r="V717" s="34">
        <f t="shared" si="1573"/>
        <v>97034.899999999994</v>
      </c>
      <c r="W717" s="34">
        <f>W718+W774+W841+W853+W795+W756+W866+W834</f>
        <v>8547.8999999999996</v>
      </c>
      <c r="X717" s="34">
        <f>X718+X774+X841+X853+X795+X756+X866+X834</f>
        <v>0</v>
      </c>
      <c r="Y717" s="34">
        <f>Y718+Y774+Y841+Y853+Y795+Y756+Y866+Y834</f>
        <v>0</v>
      </c>
      <c r="Z717" s="34">
        <f>Z718+Z774+Z841+Z853+Z795+Z756+Z866+Z834</f>
        <v>110</v>
      </c>
      <c r="AA717" s="34">
        <f>AA718+AA774+AA841+AA853+AA795+AA756+AA866+AA834</f>
        <v>10589.299999999999</v>
      </c>
      <c r="AB717" s="34">
        <f>AB718+AB774+AB841+AB853+AB795+AB756+AB866+AB834</f>
        <v>0</v>
      </c>
      <c r="AC717" s="34">
        <f>AC718+AC774+AC841+AC853+AC795+AC756+AC866+AC834</f>
        <v>10589.299999999999</v>
      </c>
      <c r="AD717" s="34">
        <f>AD718+AD774+AD841+AD853+AD795+AD756+AD866+AD834</f>
        <v>0</v>
      </c>
      <c r="AE717" s="34">
        <f>AE718+AE774+AE841+AE853+AE795+AE756+AE866+AE834</f>
        <v>0</v>
      </c>
      <c r="AF717" s="35">
        <f>AF718+AF774+AF841+AF853+AF795+AF756+AF866+AF834</f>
        <v>103217.66439000001</v>
      </c>
      <c r="AG717" s="35">
        <f>AG718+AG774+AG841+AG853+AG795+AG756+AG866+AG834</f>
        <v>0</v>
      </c>
      <c r="AH717" s="35">
        <f>AH718+AH774+AH841+AH853+AH795+AH756+AH866+AH834</f>
        <v>5596.1659999999993</v>
      </c>
      <c r="AI717" s="35">
        <f>AI718+AI774+AI841+AI853+AI795+AI756+AI866+AI834</f>
        <v>0</v>
      </c>
      <c r="AJ717" s="35">
        <f>AJ718+AJ774+AJ841+AJ853+AJ795+AJ756+AJ866+AJ834</f>
        <v>0</v>
      </c>
      <c r="AK717" s="35">
        <f>AK718+AK774+AK841+AK853+AK795+AK756+AK866+AK834</f>
        <v>0</v>
      </c>
      <c r="AL717" s="35">
        <f>AL718+AL774+AL841+AL853+AL795+AL756+AL866+AL834</f>
        <v>99926.012680000014</v>
      </c>
      <c r="AM717" s="35">
        <f>AM718+AM774+AM841+AM853+AM795+AM756+AM866+AM834</f>
        <v>5577.5961299999999</v>
      </c>
      <c r="AN717" s="35">
        <f>AN718+AN774+AN841+AN853+AN795+AN756+AN866+AN834</f>
        <v>0</v>
      </c>
      <c r="AO717" s="54">
        <f>AO718+AO774+AO841+AO853+AO795+AO756+AO866+AO834</f>
        <v>55583.635740000005</v>
      </c>
      <c r="AP717" s="36">
        <f>AP718+AP774+AP841+AP853+AP795+AP756+AP866+AP834</f>
        <v>103385.45699999999</v>
      </c>
      <c r="AQ717" s="36">
        <f>AQ718+AQ774+AQ841+AQ853+AQ795+AQ756+AQ866+AQ834</f>
        <v>0</v>
      </c>
      <c r="AR717" s="36">
        <f>AR718+AR774+AR841+AR853+AR795+AR756+AR866+AR834</f>
        <v>0</v>
      </c>
      <c r="AS717" s="36">
        <f>AS718+AS774+AS841+AS853+AS795+AS756+AS866+AS834</f>
        <v>0</v>
      </c>
      <c r="AT717" s="36">
        <f>AT718+AT774+AT841+AT853+AT795+AT756+AT866+AT834</f>
        <v>0</v>
      </c>
      <c r="AU717" s="36">
        <f t="shared" si="1574"/>
        <v>103385.45699999999</v>
      </c>
      <c r="AV717" s="36">
        <f t="shared" si="1575"/>
        <v>5568.6290000000154</v>
      </c>
      <c r="AW717" s="36">
        <f t="shared" si="1576"/>
        <v>117611.986</v>
      </c>
      <c r="AX717" s="36">
        <f t="shared" si="1577"/>
        <v>109310.20000000001</v>
      </c>
      <c r="AY717" s="36">
        <f t="shared" si="1578"/>
        <v>107624.2</v>
      </c>
      <c r="AZ717" s="36">
        <f>AZ718+AZ774+AZ841+AZ853+AZ795+AZ756+AZ866+AZ834</f>
        <v>0</v>
      </c>
      <c r="BA717" s="37">
        <f t="shared" si="1579"/>
        <v>96.810960866579251</v>
      </c>
      <c r="BB717" s="25"/>
    </row>
    <row r="718" s="30" customFormat="1">
      <c r="B718" s="31" t="s">
        <v>484</v>
      </c>
      <c r="C718" s="31" t="s">
        <v>46</v>
      </c>
      <c r="D718" s="31"/>
      <c r="E718" s="32" t="str">
        <f t="shared" si="1571"/>
        <v>01</v>
      </c>
      <c r="F718" s="31"/>
      <c r="G718" s="31"/>
      <c r="H718" s="33" t="s">
        <v>47</v>
      </c>
      <c r="I718" s="34">
        <f>I733+I719</f>
        <v>75402.899999999994</v>
      </c>
      <c r="J718" s="34">
        <f>J733+J719</f>
        <v>76899.699999999997</v>
      </c>
      <c r="K718" s="34">
        <f>K733+K719</f>
        <v>76896.099999999991</v>
      </c>
      <c r="L718" s="34">
        <f>L733+L719</f>
        <v>709.5</v>
      </c>
      <c r="M718" s="34">
        <f>M733+M719</f>
        <v>731.39999999999998</v>
      </c>
      <c r="N718" s="34">
        <f>N733+N719</f>
        <v>731.39999999999998</v>
      </c>
      <c r="O718" s="34">
        <f>O733+O719</f>
        <v>0</v>
      </c>
      <c r="P718" s="34">
        <f>P733+P719</f>
        <v>0</v>
      </c>
      <c r="Q718" s="34">
        <f>Q733+Q719</f>
        <v>0</v>
      </c>
      <c r="R718" s="34">
        <f>R733+R719</f>
        <v>343.44099999999997</v>
      </c>
      <c r="S718" s="34">
        <f>S733+S719</f>
        <v>8657.8999999999996</v>
      </c>
      <c r="T718" s="34">
        <f t="shared" si="1636"/>
        <v>85113.740999999995</v>
      </c>
      <c r="U718" s="34">
        <f t="shared" si="1572"/>
        <v>77631.099999999991</v>
      </c>
      <c r="V718" s="34">
        <f t="shared" si="1573"/>
        <v>77627.499999999985</v>
      </c>
      <c r="W718" s="34">
        <f>W733+W719</f>
        <v>8547.8999999999996</v>
      </c>
      <c r="X718" s="34">
        <f>X733+X719</f>
        <v>0</v>
      </c>
      <c r="Y718" s="34">
        <f>Y733+Y719</f>
        <v>0</v>
      </c>
      <c r="Z718" s="34">
        <f>Z733+Z719</f>
        <v>110</v>
      </c>
      <c r="AA718" s="34">
        <f>AA733+AA719</f>
        <v>10589.299999999999</v>
      </c>
      <c r="AB718" s="34">
        <f>AB733+AB719</f>
        <v>0</v>
      </c>
      <c r="AC718" s="34">
        <f>AC733+AC719</f>
        <v>10589.299999999999</v>
      </c>
      <c r="AD718" s="34">
        <f>AD733+AD719</f>
        <v>0</v>
      </c>
      <c r="AE718" s="34">
        <f>AE733+AE719</f>
        <v>0</v>
      </c>
      <c r="AF718" s="35">
        <f>AF733+AF719</f>
        <v>77772.459170000002</v>
      </c>
      <c r="AG718" s="35">
        <f>AG733+AG719</f>
        <v>0</v>
      </c>
      <c r="AH718" s="35">
        <f>AH733+AH719</f>
        <v>3053.9000000000001</v>
      </c>
      <c r="AI718" s="35">
        <f>AI733+AI719</f>
        <v>0</v>
      </c>
      <c r="AJ718" s="35">
        <f>AJ733+AJ719</f>
        <v>0</v>
      </c>
      <c r="AK718" s="35">
        <f>AK733+AK719</f>
        <v>0</v>
      </c>
      <c r="AL718" s="35">
        <f>AL733+AL719</f>
        <v>74713.353490000009</v>
      </c>
      <c r="AM718" s="35">
        <f>AM733+AM719</f>
        <v>3053.9000000000001</v>
      </c>
      <c r="AN718" s="35">
        <f>AN733+AN719</f>
        <v>0</v>
      </c>
      <c r="AO718" s="36">
        <f>AO733+AO719</f>
        <v>47957.161250000005</v>
      </c>
      <c r="AP718" s="36">
        <f>AP733+AP719</f>
        <v>77887.535169999988</v>
      </c>
      <c r="AQ718" s="36">
        <f>AQ733+AQ719</f>
        <v>0</v>
      </c>
      <c r="AR718" s="36">
        <f>AR733+AR719</f>
        <v>0</v>
      </c>
      <c r="AS718" s="36">
        <f>AS733+AS719</f>
        <v>0</v>
      </c>
      <c r="AT718" s="36">
        <f>AT733+AT719</f>
        <v>0</v>
      </c>
      <c r="AU718" s="36">
        <f t="shared" si="1574"/>
        <v>77887.535169999988</v>
      </c>
      <c r="AV718" s="36">
        <f t="shared" si="1575"/>
        <v>7226.2058300000062</v>
      </c>
      <c r="AW718" s="36">
        <f t="shared" si="1576"/>
        <v>93771.640999999989</v>
      </c>
      <c r="AX718" s="36">
        <f t="shared" si="1577"/>
        <v>88220.399999999994</v>
      </c>
      <c r="AY718" s="36">
        <f t="shared" si="1578"/>
        <v>88216.799999999988</v>
      </c>
      <c r="AZ718" s="36">
        <f>AZ733+AZ719</f>
        <v>0</v>
      </c>
      <c r="BA718" s="37">
        <f t="shared" si="1579"/>
        <v>96.066595151230587</v>
      </c>
      <c r="BB718" s="25"/>
    </row>
    <row r="719" s="39" customFormat="1" ht="63">
      <c r="B719" s="40" t="s">
        <v>484</v>
      </c>
      <c r="C719" s="40" t="s">
        <v>46</v>
      </c>
      <c r="D719" s="40" t="s">
        <v>88</v>
      </c>
      <c r="E719" s="38" t="str">
        <f t="shared" si="1571"/>
        <v>0104</v>
      </c>
      <c r="F719" s="40"/>
      <c r="G719" s="40"/>
      <c r="H719" s="41" t="s">
        <v>486</v>
      </c>
      <c r="I719" s="42">
        <f>I720+I726</f>
        <v>60091.699999999997</v>
      </c>
      <c r="J719" s="42">
        <f>J720+J726</f>
        <v>61820.199999999997</v>
      </c>
      <c r="K719" s="42">
        <f>K720+K726</f>
        <v>61820.199999999997</v>
      </c>
      <c r="L719" s="42">
        <f>L720+L726</f>
        <v>709.5</v>
      </c>
      <c r="M719" s="42">
        <f>M720+M726</f>
        <v>731.39999999999998</v>
      </c>
      <c r="N719" s="42">
        <f>N720+N726</f>
        <v>731.39999999999998</v>
      </c>
      <c r="O719" s="42">
        <f>O720+O726</f>
        <v>0</v>
      </c>
      <c r="P719" s="42">
        <f>P720+P726</f>
        <v>0</v>
      </c>
      <c r="Q719" s="42">
        <f>Q720+Q726</f>
        <v>0</v>
      </c>
      <c r="R719" s="42">
        <f>R720+R726</f>
        <v>0</v>
      </c>
      <c r="S719" s="42">
        <f>S720+S726</f>
        <v>8547.8999999999996</v>
      </c>
      <c r="T719" s="42">
        <f t="shared" si="1636"/>
        <v>69349.099999999991</v>
      </c>
      <c r="U719" s="42">
        <f t="shared" si="1572"/>
        <v>62551.599999999999</v>
      </c>
      <c r="V719" s="42">
        <f t="shared" si="1573"/>
        <v>62551.599999999999</v>
      </c>
      <c r="W719" s="42">
        <f>W720+W726</f>
        <v>8547.8999999999996</v>
      </c>
      <c r="X719" s="42">
        <f>X720+X726</f>
        <v>0</v>
      </c>
      <c r="Y719" s="42">
        <f>Y720+Y726</f>
        <v>0</v>
      </c>
      <c r="Z719" s="42">
        <f>Z720+Z726</f>
        <v>0</v>
      </c>
      <c r="AA719" s="42">
        <f>AA720+AA726</f>
        <v>10479.299999999999</v>
      </c>
      <c r="AB719" s="42">
        <f>AB720+AB726</f>
        <v>0</v>
      </c>
      <c r="AC719" s="42">
        <f>AC720+AC726</f>
        <v>10479.299999999999</v>
      </c>
      <c r="AD719" s="42">
        <f>AD720+AD726</f>
        <v>0</v>
      </c>
      <c r="AE719" s="42">
        <f>AE720+AE726</f>
        <v>0</v>
      </c>
      <c r="AF719" s="43">
        <f>AF720+AF726</f>
        <v>68424</v>
      </c>
      <c r="AG719" s="43">
        <f>AG720+AG726</f>
        <v>0</v>
      </c>
      <c r="AH719" s="43">
        <f>AH720+AH726</f>
        <v>3053.9000000000001</v>
      </c>
      <c r="AI719" s="43">
        <f>AI720+AI726</f>
        <v>0</v>
      </c>
      <c r="AJ719" s="43">
        <f>AJ720+AJ726</f>
        <v>0</v>
      </c>
      <c r="AK719" s="43">
        <f>AK720+AK726</f>
        <v>0</v>
      </c>
      <c r="AL719" s="43">
        <f>AL720+AL726</f>
        <v>65477.500350000002</v>
      </c>
      <c r="AM719" s="43">
        <f>AM720+AM726</f>
        <v>3053.9000000000001</v>
      </c>
      <c r="AN719" s="43">
        <f>AN720+AN726</f>
        <v>0</v>
      </c>
      <c r="AO719" s="44">
        <f>AO720+AO726</f>
        <v>41271.790110000002</v>
      </c>
      <c r="AP719" s="45">
        <f>AP720+AP726</f>
        <v>68662.999999999985</v>
      </c>
      <c r="AQ719" s="45">
        <f>AQ720+AQ726</f>
        <v>0</v>
      </c>
      <c r="AR719" s="45">
        <f>AR720+AR726</f>
        <v>0</v>
      </c>
      <c r="AS719" s="45">
        <f>AS720+AS726</f>
        <v>0</v>
      </c>
      <c r="AT719" s="45">
        <f>AT720+AT726</f>
        <v>0</v>
      </c>
      <c r="AU719" s="45">
        <f t="shared" si="1574"/>
        <v>68662.999999999985</v>
      </c>
      <c r="AV719" s="45">
        <f t="shared" si="1575"/>
        <v>686.10000000000582</v>
      </c>
      <c r="AW719" s="45">
        <f t="shared" si="1576"/>
        <v>77896.999999999985</v>
      </c>
      <c r="AX719" s="45">
        <f t="shared" si="1577"/>
        <v>73030.899999999994</v>
      </c>
      <c r="AY719" s="45">
        <f t="shared" si="1578"/>
        <v>73030.899999999994</v>
      </c>
      <c r="AZ719" s="45">
        <f>AZ720+AZ726</f>
        <v>0</v>
      </c>
      <c r="BA719" s="46">
        <f t="shared" si="1579"/>
        <v>95.693762934058228</v>
      </c>
      <c r="BB719" s="25"/>
    </row>
    <row r="720" ht="47.25">
      <c r="B720" s="47" t="s">
        <v>484</v>
      </c>
      <c r="C720" s="47" t="s">
        <v>46</v>
      </c>
      <c r="D720" s="47" t="s">
        <v>88</v>
      </c>
      <c r="E720" s="48" t="str">
        <f t="shared" si="1571"/>
        <v>0104</v>
      </c>
      <c r="F720" s="47" t="s">
        <v>262</v>
      </c>
      <c r="G720" s="48"/>
      <c r="H720" s="49" t="s">
        <v>263</v>
      </c>
      <c r="I720" s="19">
        <f t="shared" ref="I720:I722" si="1637">I721</f>
        <v>2976.0999999999999</v>
      </c>
      <c r="J720" s="19">
        <f t="shared" ref="J720:J722" si="1638">J721</f>
        <v>3064.6999999999998</v>
      </c>
      <c r="K720" s="19">
        <f t="shared" ref="K720:K722" si="1639">K721</f>
        <v>3064.6999999999998</v>
      </c>
      <c r="L720" s="19">
        <f t="shared" ref="L720:L722" si="1640">L721</f>
        <v>0</v>
      </c>
      <c r="M720" s="19">
        <f t="shared" ref="M720:M722" si="1641">M721</f>
        <v>0</v>
      </c>
      <c r="N720" s="19">
        <f t="shared" ref="N720:N722" si="1642">N721</f>
        <v>0</v>
      </c>
      <c r="O720" s="19">
        <f t="shared" ref="O720:O722" si="1643">O721</f>
        <v>0</v>
      </c>
      <c r="P720" s="19">
        <f t="shared" ref="P720:P722" si="1644">P721</f>
        <v>0</v>
      </c>
      <c r="Q720" s="19">
        <f t="shared" ref="Q720:Q722" si="1645">Q721</f>
        <v>0</v>
      </c>
      <c r="R720" s="19">
        <f t="shared" ref="R720:R722" si="1646">R721</f>
        <v>0</v>
      </c>
      <c r="S720" s="19">
        <f t="shared" ref="S720:S722" si="1647">S721</f>
        <v>0</v>
      </c>
      <c r="T720" s="19">
        <f t="shared" si="1636"/>
        <v>2976.0999999999999</v>
      </c>
      <c r="U720" s="19">
        <f t="shared" si="1572"/>
        <v>3064.6999999999998</v>
      </c>
      <c r="V720" s="19">
        <f t="shared" si="1573"/>
        <v>3064.6999999999998</v>
      </c>
      <c r="W720" s="19">
        <f t="shared" ref="W720:W722" si="1648">W721</f>
        <v>0</v>
      </c>
      <c r="X720" s="19">
        <f t="shared" ref="X720:X722" si="1649">X721</f>
        <v>0</v>
      </c>
      <c r="Y720" s="19">
        <f t="shared" ref="Y720:Y722" si="1650">Y721</f>
        <v>0</v>
      </c>
      <c r="Z720" s="19">
        <f t="shared" ref="Z720:Z722" si="1651">Z721</f>
        <v>0</v>
      </c>
      <c r="AA720" s="19">
        <f t="shared" ref="AA720:AA722" si="1652">AA721</f>
        <v>0</v>
      </c>
      <c r="AB720" s="19">
        <f t="shared" ref="AB720:AB722" si="1653">AB721</f>
        <v>0</v>
      </c>
      <c r="AC720" s="19">
        <f t="shared" ref="AC720:AC722" si="1654">AC721</f>
        <v>0</v>
      </c>
      <c r="AD720" s="19">
        <f t="shared" ref="AD720:AD722" si="1655">AD721</f>
        <v>0</v>
      </c>
      <c r="AE720" s="19">
        <f t="shared" ref="AE720:AE722" si="1656">AE721</f>
        <v>0</v>
      </c>
      <c r="AF720" s="50">
        <f t="shared" ref="AF720:AF722" si="1657">AF721</f>
        <v>3053.9000000000001</v>
      </c>
      <c r="AG720" s="50">
        <f t="shared" ref="AG720:AG722" si="1658">AG721</f>
        <v>0</v>
      </c>
      <c r="AH720" s="50">
        <f t="shared" ref="AH720:AH722" si="1659">AH721</f>
        <v>3053.9000000000001</v>
      </c>
      <c r="AI720" s="50">
        <f t="shared" ref="AI720:AI722" si="1660">AI721</f>
        <v>0</v>
      </c>
      <c r="AJ720" s="50">
        <f t="shared" ref="AJ720:AJ722" si="1661">AJ721</f>
        <v>0</v>
      </c>
      <c r="AK720" s="50">
        <f t="shared" ref="AK720:AK722" si="1662">AK721</f>
        <v>0</v>
      </c>
      <c r="AL720" s="50">
        <f t="shared" ref="AL720:AL722" si="1663">AL721</f>
        <v>3053.9000000000001</v>
      </c>
      <c r="AM720" s="50">
        <f t="shared" ref="AM720:AM722" si="1664">AM721</f>
        <v>3053.9000000000001</v>
      </c>
      <c r="AN720" s="50">
        <f t="shared" ref="AN720:AN722" si="1665">AN721</f>
        <v>0</v>
      </c>
      <c r="AO720" s="51">
        <f t="shared" ref="AO720:AO722" si="1666">AO721</f>
        <v>1052.42175</v>
      </c>
      <c r="AP720" s="51">
        <f t="shared" ref="AP720:AP722" si="1667">AP721</f>
        <v>3053.8999999999996</v>
      </c>
      <c r="AQ720" s="51">
        <f t="shared" ref="AQ720:AQ722" si="1668">AQ721</f>
        <v>0</v>
      </c>
      <c r="AR720" s="51">
        <f t="shared" ref="AR720:AR722" si="1669">AR721</f>
        <v>0</v>
      </c>
      <c r="AS720" s="51">
        <f t="shared" ref="AS720:AS722" si="1670">AS721</f>
        <v>0</v>
      </c>
      <c r="AT720" s="51">
        <f t="shared" ref="AT720:AT722" si="1671">AT721</f>
        <v>0</v>
      </c>
      <c r="AU720" s="51">
        <f t="shared" si="1574"/>
        <v>3053.8999999999996</v>
      </c>
      <c r="AV720" s="51">
        <f t="shared" si="1575"/>
        <v>-77.799999999999727</v>
      </c>
      <c r="AW720" s="51">
        <f t="shared" si="1576"/>
        <v>2976.0999999999999</v>
      </c>
      <c r="AX720" s="51">
        <f t="shared" si="1577"/>
        <v>3064.6999999999998</v>
      </c>
      <c r="AY720" s="51">
        <f t="shared" si="1578"/>
        <v>3064.6999999999998</v>
      </c>
      <c r="AZ720" s="51">
        <f t="shared" ref="AZ720:AZ722" si="1672">AZ721</f>
        <v>0</v>
      </c>
      <c r="BA720" s="52">
        <f t="shared" si="1579"/>
        <v>100</v>
      </c>
      <c r="BB720" s="25"/>
    </row>
    <row r="721">
      <c r="B721" s="47" t="s">
        <v>484</v>
      </c>
      <c r="C721" s="47" t="s">
        <v>46</v>
      </c>
      <c r="D721" s="47" t="s">
        <v>88</v>
      </c>
      <c r="E721" s="48" t="str">
        <f t="shared" si="1571"/>
        <v>0104</v>
      </c>
      <c r="F721" s="47" t="s">
        <v>264</v>
      </c>
      <c r="G721" s="48"/>
      <c r="H721" s="49" t="s">
        <v>53</v>
      </c>
      <c r="I721" s="19">
        <f t="shared" si="1637"/>
        <v>2976.0999999999999</v>
      </c>
      <c r="J721" s="19">
        <f t="shared" si="1638"/>
        <v>3064.6999999999998</v>
      </c>
      <c r="K721" s="19">
        <f t="shared" si="1639"/>
        <v>3064.6999999999998</v>
      </c>
      <c r="L721" s="19">
        <f t="shared" si="1640"/>
        <v>0</v>
      </c>
      <c r="M721" s="19">
        <f t="shared" si="1641"/>
        <v>0</v>
      </c>
      <c r="N721" s="19">
        <f t="shared" si="1642"/>
        <v>0</v>
      </c>
      <c r="O721" s="19">
        <f t="shared" si="1643"/>
        <v>0</v>
      </c>
      <c r="P721" s="19">
        <f t="shared" si="1644"/>
        <v>0</v>
      </c>
      <c r="Q721" s="19">
        <f t="shared" si="1645"/>
        <v>0</v>
      </c>
      <c r="R721" s="19">
        <f t="shared" si="1646"/>
        <v>0</v>
      </c>
      <c r="S721" s="19">
        <f t="shared" si="1647"/>
        <v>0</v>
      </c>
      <c r="T721" s="19">
        <f t="shared" si="1636"/>
        <v>2976.0999999999999</v>
      </c>
      <c r="U721" s="19">
        <f t="shared" si="1572"/>
        <v>3064.6999999999998</v>
      </c>
      <c r="V721" s="19">
        <f t="shared" si="1573"/>
        <v>3064.6999999999998</v>
      </c>
      <c r="W721" s="19">
        <f t="shared" si="1648"/>
        <v>0</v>
      </c>
      <c r="X721" s="19">
        <f t="shared" si="1649"/>
        <v>0</v>
      </c>
      <c r="Y721" s="19">
        <f t="shared" si="1650"/>
        <v>0</v>
      </c>
      <c r="Z721" s="19">
        <f t="shared" si="1651"/>
        <v>0</v>
      </c>
      <c r="AA721" s="19">
        <f t="shared" si="1652"/>
        <v>0</v>
      </c>
      <c r="AB721" s="19">
        <f t="shared" si="1653"/>
        <v>0</v>
      </c>
      <c r="AC721" s="19">
        <f t="shared" si="1654"/>
        <v>0</v>
      </c>
      <c r="AD721" s="19">
        <f t="shared" si="1655"/>
        <v>0</v>
      </c>
      <c r="AE721" s="19">
        <f t="shared" si="1656"/>
        <v>0</v>
      </c>
      <c r="AF721" s="50">
        <f t="shared" si="1657"/>
        <v>3053.9000000000001</v>
      </c>
      <c r="AG721" s="50">
        <f t="shared" si="1658"/>
        <v>0</v>
      </c>
      <c r="AH721" s="50">
        <f t="shared" si="1659"/>
        <v>3053.9000000000001</v>
      </c>
      <c r="AI721" s="50">
        <f t="shared" si="1660"/>
        <v>0</v>
      </c>
      <c r="AJ721" s="50">
        <f t="shared" si="1661"/>
        <v>0</v>
      </c>
      <c r="AK721" s="50">
        <f t="shared" si="1662"/>
        <v>0</v>
      </c>
      <c r="AL721" s="50">
        <f t="shared" si="1663"/>
        <v>3053.9000000000001</v>
      </c>
      <c r="AM721" s="50">
        <f t="shared" si="1664"/>
        <v>3053.9000000000001</v>
      </c>
      <c r="AN721" s="50">
        <f t="shared" si="1665"/>
        <v>0</v>
      </c>
      <c r="AO721" s="15">
        <f t="shared" si="1666"/>
        <v>1052.42175</v>
      </c>
      <c r="AP721" s="51">
        <f t="shared" si="1667"/>
        <v>3053.8999999999996</v>
      </c>
      <c r="AQ721" s="51">
        <f t="shared" si="1668"/>
        <v>0</v>
      </c>
      <c r="AR721" s="51">
        <f t="shared" si="1669"/>
        <v>0</v>
      </c>
      <c r="AS721" s="51">
        <f t="shared" si="1670"/>
        <v>0</v>
      </c>
      <c r="AT721" s="51">
        <f t="shared" si="1671"/>
        <v>0</v>
      </c>
      <c r="AU721" s="51">
        <f t="shared" si="1574"/>
        <v>3053.8999999999996</v>
      </c>
      <c r="AV721" s="51">
        <f t="shared" si="1575"/>
        <v>-77.799999999999727</v>
      </c>
      <c r="AW721" s="51">
        <f t="shared" si="1576"/>
        <v>2976.0999999999999</v>
      </c>
      <c r="AX721" s="51">
        <f t="shared" si="1577"/>
        <v>3064.6999999999998</v>
      </c>
      <c r="AY721" s="51">
        <f t="shared" si="1578"/>
        <v>3064.6999999999998</v>
      </c>
      <c r="AZ721" s="51">
        <f t="shared" si="1672"/>
        <v>0</v>
      </c>
      <c r="BA721" s="52">
        <f t="shared" si="1579"/>
        <v>100</v>
      </c>
      <c r="BB721" s="25"/>
    </row>
    <row r="722" ht="78.75">
      <c r="B722" s="47" t="s">
        <v>484</v>
      </c>
      <c r="C722" s="47" t="s">
        <v>46</v>
      </c>
      <c r="D722" s="47" t="s">
        <v>88</v>
      </c>
      <c r="E722" s="48" t="str">
        <f t="shared" si="1571"/>
        <v>0104</v>
      </c>
      <c r="F722" s="47" t="s">
        <v>487</v>
      </c>
      <c r="G722" s="48"/>
      <c r="H722" s="49" t="s">
        <v>488</v>
      </c>
      <c r="I722" s="19">
        <f t="shared" si="1637"/>
        <v>2976.0999999999999</v>
      </c>
      <c r="J722" s="19">
        <f t="shared" si="1638"/>
        <v>3064.6999999999998</v>
      </c>
      <c r="K722" s="19">
        <f t="shared" si="1639"/>
        <v>3064.6999999999998</v>
      </c>
      <c r="L722" s="19">
        <f t="shared" si="1640"/>
        <v>0</v>
      </c>
      <c r="M722" s="19">
        <f t="shared" si="1641"/>
        <v>0</v>
      </c>
      <c r="N722" s="19">
        <f t="shared" si="1642"/>
        <v>0</v>
      </c>
      <c r="O722" s="19">
        <f t="shared" si="1643"/>
        <v>0</v>
      </c>
      <c r="P722" s="19">
        <f t="shared" si="1644"/>
        <v>0</v>
      </c>
      <c r="Q722" s="19">
        <f t="shared" si="1645"/>
        <v>0</v>
      </c>
      <c r="R722" s="19">
        <f t="shared" si="1646"/>
        <v>0</v>
      </c>
      <c r="S722" s="19">
        <f t="shared" si="1647"/>
        <v>0</v>
      </c>
      <c r="T722" s="19">
        <f t="shared" si="1636"/>
        <v>2976.0999999999999</v>
      </c>
      <c r="U722" s="19">
        <f t="shared" si="1572"/>
        <v>3064.6999999999998</v>
      </c>
      <c r="V722" s="19">
        <f t="shared" si="1573"/>
        <v>3064.6999999999998</v>
      </c>
      <c r="W722" s="19">
        <f t="shared" si="1648"/>
        <v>0</v>
      </c>
      <c r="X722" s="19">
        <f t="shared" si="1649"/>
        <v>0</v>
      </c>
      <c r="Y722" s="19">
        <f t="shared" si="1650"/>
        <v>0</v>
      </c>
      <c r="Z722" s="19">
        <f t="shared" si="1651"/>
        <v>0</v>
      </c>
      <c r="AA722" s="19">
        <f t="shared" si="1652"/>
        <v>0</v>
      </c>
      <c r="AB722" s="19">
        <f t="shared" si="1653"/>
        <v>0</v>
      </c>
      <c r="AC722" s="19">
        <f t="shared" si="1654"/>
        <v>0</v>
      </c>
      <c r="AD722" s="19">
        <f t="shared" si="1655"/>
        <v>0</v>
      </c>
      <c r="AE722" s="19">
        <f t="shared" si="1656"/>
        <v>0</v>
      </c>
      <c r="AF722" s="50">
        <f t="shared" si="1657"/>
        <v>3053.9000000000001</v>
      </c>
      <c r="AG722" s="50">
        <f t="shared" si="1658"/>
        <v>0</v>
      </c>
      <c r="AH722" s="50">
        <f t="shared" si="1659"/>
        <v>3053.9000000000001</v>
      </c>
      <c r="AI722" s="50">
        <f t="shared" si="1660"/>
        <v>0</v>
      </c>
      <c r="AJ722" s="50">
        <f t="shared" si="1661"/>
        <v>0</v>
      </c>
      <c r="AK722" s="50">
        <f t="shared" si="1662"/>
        <v>0</v>
      </c>
      <c r="AL722" s="50">
        <f t="shared" si="1663"/>
        <v>3053.9000000000001</v>
      </c>
      <c r="AM722" s="50">
        <f t="shared" si="1664"/>
        <v>3053.9000000000001</v>
      </c>
      <c r="AN722" s="50">
        <f t="shared" si="1665"/>
        <v>0</v>
      </c>
      <c r="AO722" s="51">
        <f t="shared" si="1666"/>
        <v>1052.42175</v>
      </c>
      <c r="AP722" s="51">
        <f t="shared" si="1667"/>
        <v>3053.8999999999996</v>
      </c>
      <c r="AQ722" s="51">
        <f t="shared" si="1668"/>
        <v>0</v>
      </c>
      <c r="AR722" s="51">
        <f t="shared" si="1669"/>
        <v>0</v>
      </c>
      <c r="AS722" s="51">
        <f t="shared" si="1670"/>
        <v>0</v>
      </c>
      <c r="AT722" s="51">
        <f t="shared" si="1671"/>
        <v>0</v>
      </c>
      <c r="AU722" s="51">
        <f t="shared" si="1574"/>
        <v>3053.8999999999996</v>
      </c>
      <c r="AV722" s="51">
        <f t="shared" si="1575"/>
        <v>-77.799999999999727</v>
      </c>
      <c r="AW722" s="51">
        <f t="shared" si="1576"/>
        <v>2976.0999999999999</v>
      </c>
      <c r="AX722" s="51">
        <f t="shared" si="1577"/>
        <v>3064.6999999999998</v>
      </c>
      <c r="AY722" s="51">
        <f t="shared" si="1578"/>
        <v>3064.6999999999998</v>
      </c>
      <c r="AZ722" s="51">
        <f t="shared" si="1672"/>
        <v>0</v>
      </c>
      <c r="BA722" s="52">
        <f t="shared" si="1579"/>
        <v>100</v>
      </c>
      <c r="BB722" s="25"/>
    </row>
    <row r="723" ht="31.5">
      <c r="B723" s="47" t="s">
        <v>484</v>
      </c>
      <c r="C723" s="47" t="s">
        <v>46</v>
      </c>
      <c r="D723" s="47" t="s">
        <v>88</v>
      </c>
      <c r="E723" s="48" t="str">
        <f t="shared" si="1571"/>
        <v>0104</v>
      </c>
      <c r="F723" s="47" t="s">
        <v>489</v>
      </c>
      <c r="G723" s="48"/>
      <c r="H723" s="49" t="s">
        <v>490</v>
      </c>
      <c r="I723" s="19">
        <f>I724+I725</f>
        <v>2976.0999999999999</v>
      </c>
      <c r="J723" s="19">
        <f>J724+J725</f>
        <v>3064.6999999999998</v>
      </c>
      <c r="K723" s="19">
        <f>K724+K725</f>
        <v>3064.6999999999998</v>
      </c>
      <c r="L723" s="19">
        <f>L724+L725</f>
        <v>0</v>
      </c>
      <c r="M723" s="19">
        <f>M724+M725</f>
        <v>0</v>
      </c>
      <c r="N723" s="19">
        <f>N724+N725</f>
        <v>0</v>
      </c>
      <c r="O723" s="19">
        <f>O724+O725</f>
        <v>0</v>
      </c>
      <c r="P723" s="19">
        <f>P724+P725</f>
        <v>0</v>
      </c>
      <c r="Q723" s="19">
        <f>Q724+Q725</f>
        <v>0</v>
      </c>
      <c r="R723" s="19">
        <f>R724+R725</f>
        <v>0</v>
      </c>
      <c r="S723" s="19">
        <f>S724+S725</f>
        <v>0</v>
      </c>
      <c r="T723" s="19">
        <f t="shared" si="1636"/>
        <v>2976.0999999999999</v>
      </c>
      <c r="U723" s="19">
        <f t="shared" si="1572"/>
        <v>3064.6999999999998</v>
      </c>
      <c r="V723" s="19">
        <f t="shared" si="1573"/>
        <v>3064.6999999999998</v>
      </c>
      <c r="W723" s="19">
        <f>W724+W725</f>
        <v>0</v>
      </c>
      <c r="X723" s="19">
        <f>X724+X725</f>
        <v>0</v>
      </c>
      <c r="Y723" s="19">
        <f>Y724+Y725</f>
        <v>0</v>
      </c>
      <c r="Z723" s="19">
        <f>Z724+Z725</f>
        <v>0</v>
      </c>
      <c r="AA723" s="19">
        <f>AA724+AA725</f>
        <v>0</v>
      </c>
      <c r="AB723" s="19">
        <f>AB724+AB725</f>
        <v>0</v>
      </c>
      <c r="AC723" s="19">
        <f>AC724+AC725</f>
        <v>0</v>
      </c>
      <c r="AD723" s="19">
        <f>AD724+AD725</f>
        <v>0</v>
      </c>
      <c r="AE723" s="19">
        <f>AE724+AE725</f>
        <v>0</v>
      </c>
      <c r="AF723" s="50">
        <f>AF724+AF725</f>
        <v>3053.9000000000001</v>
      </c>
      <c r="AG723" s="50">
        <f>AG724+AG725</f>
        <v>0</v>
      </c>
      <c r="AH723" s="50">
        <f>AH724+AH725</f>
        <v>3053.9000000000001</v>
      </c>
      <c r="AI723" s="50">
        <f>AI724+AI725</f>
        <v>0</v>
      </c>
      <c r="AJ723" s="50">
        <f>AJ724+AJ725</f>
        <v>0</v>
      </c>
      <c r="AK723" s="50">
        <f>AK724+AK725</f>
        <v>0</v>
      </c>
      <c r="AL723" s="50">
        <f>AL724+AL725</f>
        <v>3053.9000000000001</v>
      </c>
      <c r="AM723" s="50">
        <f>AM724+AM725</f>
        <v>3053.9000000000001</v>
      </c>
      <c r="AN723" s="50">
        <f>AN724+AN725</f>
        <v>0</v>
      </c>
      <c r="AO723" s="15">
        <f>AO724+AO725</f>
        <v>1052.42175</v>
      </c>
      <c r="AP723" s="51">
        <f>AP724+AP725</f>
        <v>3053.8999999999996</v>
      </c>
      <c r="AQ723" s="51">
        <f>AQ724+AQ725</f>
        <v>0</v>
      </c>
      <c r="AR723" s="51">
        <f>AR724+AR725</f>
        <v>0</v>
      </c>
      <c r="AS723" s="51">
        <f>AS724+AS725</f>
        <v>0</v>
      </c>
      <c r="AT723" s="51">
        <f>AT724+AT725</f>
        <v>0</v>
      </c>
      <c r="AU723" s="51">
        <f t="shared" si="1574"/>
        <v>3053.8999999999996</v>
      </c>
      <c r="AV723" s="51">
        <f t="shared" si="1575"/>
        <v>-77.799999999999727</v>
      </c>
      <c r="AW723" s="51">
        <f t="shared" si="1576"/>
        <v>2976.0999999999999</v>
      </c>
      <c r="AX723" s="51">
        <f t="shared" si="1577"/>
        <v>3064.6999999999998</v>
      </c>
      <c r="AY723" s="51">
        <f t="shared" si="1578"/>
        <v>3064.6999999999998</v>
      </c>
      <c r="AZ723" s="51">
        <f>AZ724+AZ725</f>
        <v>0</v>
      </c>
      <c r="BA723" s="52">
        <f t="shared" si="1579"/>
        <v>100</v>
      </c>
      <c r="BB723" s="25"/>
    </row>
    <row r="724" ht="78.75">
      <c r="B724" s="47" t="s">
        <v>484</v>
      </c>
      <c r="C724" s="47" t="s">
        <v>46</v>
      </c>
      <c r="D724" s="47" t="s">
        <v>88</v>
      </c>
      <c r="E724" s="48" t="str">
        <f t="shared" si="1571"/>
        <v>0104</v>
      </c>
      <c r="F724" s="47" t="s">
        <v>489</v>
      </c>
      <c r="G724" s="47" t="s">
        <v>70</v>
      </c>
      <c r="H724" s="49" t="s">
        <v>71</v>
      </c>
      <c r="I724" s="19">
        <v>2881.9000000000001</v>
      </c>
      <c r="J724" s="19">
        <v>2970.5</v>
      </c>
      <c r="K724" s="19">
        <v>2970.5</v>
      </c>
      <c r="L724" s="19"/>
      <c r="M724" s="19"/>
      <c r="N724" s="19"/>
      <c r="O724" s="19">
        <v>0</v>
      </c>
      <c r="P724" s="19">
        <v>0</v>
      </c>
      <c r="Q724" s="19">
        <v>0</v>
      </c>
      <c r="R724" s="19">
        <v>0</v>
      </c>
      <c r="S724" s="19"/>
      <c r="T724" s="19">
        <f t="shared" si="1636"/>
        <v>2881.9000000000001</v>
      </c>
      <c r="U724" s="19">
        <f t="shared" si="1572"/>
        <v>2970.5</v>
      </c>
      <c r="V724" s="19">
        <f t="shared" si="1573"/>
        <v>2970.5</v>
      </c>
      <c r="W724" s="19"/>
      <c r="X724" s="19"/>
      <c r="Y724" s="19"/>
      <c r="Z724" s="19"/>
      <c r="AA724" s="19"/>
      <c r="AB724" s="19"/>
      <c r="AC724" s="19"/>
      <c r="AD724" s="19"/>
      <c r="AE724" s="19"/>
      <c r="AF724" s="50">
        <v>2775.79387</v>
      </c>
      <c r="AG724" s="50"/>
      <c r="AH724" s="50">
        <f t="shared" ref="AH724:AH725" si="1673">AF724</f>
        <v>2775.79387</v>
      </c>
      <c r="AI724" s="50">
        <f t="shared" ref="AI724:AI725" si="1674">AG724</f>
        <v>0</v>
      </c>
      <c r="AJ724" s="50">
        <v>0</v>
      </c>
      <c r="AK724" s="50">
        <v>0</v>
      </c>
      <c r="AL724" s="50">
        <v>2775.79387</v>
      </c>
      <c r="AM724" s="50">
        <f t="shared" ref="AM724:AM725" si="1675">AL724</f>
        <v>2775.79387</v>
      </c>
      <c r="AN724" s="50">
        <v>0</v>
      </c>
      <c r="AO724" s="51">
        <v>995.90111000000002</v>
      </c>
      <c r="AP724" s="51">
        <v>2959.6999999999998</v>
      </c>
      <c r="AQ724" s="51">
        <v>0</v>
      </c>
      <c r="AR724" s="51">
        <v>0</v>
      </c>
      <c r="AS724" s="51">
        <v>0</v>
      </c>
      <c r="AT724" s="51">
        <v>0</v>
      </c>
      <c r="AU724" s="51">
        <f t="shared" si="1574"/>
        <v>2959.6999999999998</v>
      </c>
      <c r="AV724" s="51">
        <f t="shared" si="1575"/>
        <v>-77.799999999999727</v>
      </c>
      <c r="AW724" s="51">
        <f t="shared" si="1576"/>
        <v>2881.9000000000001</v>
      </c>
      <c r="AX724" s="51">
        <f t="shared" si="1577"/>
        <v>2970.5</v>
      </c>
      <c r="AY724" s="51">
        <f t="shared" si="1578"/>
        <v>2970.5</v>
      </c>
      <c r="AZ724" s="51"/>
      <c r="BA724" s="52">
        <f t="shared" si="1579"/>
        <v>100</v>
      </c>
      <c r="BB724" s="53"/>
    </row>
    <row r="725" ht="31.5">
      <c r="B725" s="47" t="s">
        <v>484</v>
      </c>
      <c r="C725" s="47" t="s">
        <v>46</v>
      </c>
      <c r="D725" s="47" t="s">
        <v>88</v>
      </c>
      <c r="E725" s="48" t="str">
        <f t="shared" si="1571"/>
        <v>0104</v>
      </c>
      <c r="F725" s="47" t="s">
        <v>489</v>
      </c>
      <c r="G725" s="47" t="s">
        <v>58</v>
      </c>
      <c r="H725" s="49" t="s">
        <v>59</v>
      </c>
      <c r="I725" s="19">
        <v>94.200000000000003</v>
      </c>
      <c r="J725" s="19">
        <v>94.200000000000003</v>
      </c>
      <c r="K725" s="19">
        <v>94.200000000000003</v>
      </c>
      <c r="L725" s="19"/>
      <c r="M725" s="19"/>
      <c r="N725" s="19"/>
      <c r="O725" s="19">
        <v>0</v>
      </c>
      <c r="P725" s="19">
        <v>0</v>
      </c>
      <c r="Q725" s="19">
        <v>0</v>
      </c>
      <c r="R725" s="19">
        <v>0</v>
      </c>
      <c r="S725" s="19"/>
      <c r="T725" s="19">
        <f t="shared" si="1636"/>
        <v>94.200000000000003</v>
      </c>
      <c r="U725" s="19">
        <f t="shared" si="1572"/>
        <v>94.200000000000003</v>
      </c>
      <c r="V725" s="19">
        <f t="shared" si="1573"/>
        <v>94.200000000000003</v>
      </c>
      <c r="W725" s="19"/>
      <c r="X725" s="19"/>
      <c r="Y725" s="19"/>
      <c r="Z725" s="19"/>
      <c r="AA725" s="19"/>
      <c r="AB725" s="19"/>
      <c r="AC725" s="19"/>
      <c r="AD725" s="19"/>
      <c r="AE725" s="19"/>
      <c r="AF725" s="50">
        <v>278.10613000000001</v>
      </c>
      <c r="AG725" s="50"/>
      <c r="AH725" s="50">
        <f t="shared" si="1673"/>
        <v>278.10613000000001</v>
      </c>
      <c r="AI725" s="50">
        <f t="shared" si="1674"/>
        <v>0</v>
      </c>
      <c r="AJ725" s="50">
        <v>0</v>
      </c>
      <c r="AK725" s="50">
        <v>0</v>
      </c>
      <c r="AL725" s="50">
        <v>278.10613000000001</v>
      </c>
      <c r="AM725" s="50">
        <f t="shared" si="1675"/>
        <v>278.10613000000001</v>
      </c>
      <c r="AN725" s="50">
        <v>0</v>
      </c>
      <c r="AO725" s="15">
        <v>56.52064</v>
      </c>
      <c r="AP725" s="51">
        <v>94.200000000000003</v>
      </c>
      <c r="AQ725" s="51">
        <v>0</v>
      </c>
      <c r="AR725" s="51">
        <v>0</v>
      </c>
      <c r="AS725" s="51">
        <v>0</v>
      </c>
      <c r="AT725" s="51">
        <v>0</v>
      </c>
      <c r="AU725" s="51">
        <f t="shared" si="1574"/>
        <v>94.200000000000003</v>
      </c>
      <c r="AV725" s="51">
        <f t="shared" si="1575"/>
        <v>0</v>
      </c>
      <c r="AW725" s="51">
        <f t="shared" si="1576"/>
        <v>94.200000000000003</v>
      </c>
      <c r="AX725" s="51">
        <f t="shared" si="1577"/>
        <v>94.200000000000003</v>
      </c>
      <c r="AY725" s="51">
        <f t="shared" si="1578"/>
        <v>94.200000000000003</v>
      </c>
      <c r="AZ725" s="51"/>
      <c r="BA725" s="52">
        <f t="shared" si="1579"/>
        <v>100</v>
      </c>
      <c r="BB725" s="53"/>
    </row>
    <row r="726" ht="31.5">
      <c r="B726" s="47" t="s">
        <v>484</v>
      </c>
      <c r="C726" s="47" t="s">
        <v>46</v>
      </c>
      <c r="D726" s="47" t="s">
        <v>88</v>
      </c>
      <c r="E726" s="48" t="str">
        <f t="shared" si="1571"/>
        <v>0104</v>
      </c>
      <c r="F726" s="47" t="s">
        <v>124</v>
      </c>
      <c r="G726" s="48"/>
      <c r="H726" s="49" t="s">
        <v>125</v>
      </c>
      <c r="I726" s="19">
        <f t="shared" ref="I726:I727" si="1676">I727</f>
        <v>57115.599999999999</v>
      </c>
      <c r="J726" s="19">
        <f t="shared" ref="J726:J727" si="1677">J727</f>
        <v>58755.5</v>
      </c>
      <c r="K726" s="19">
        <f t="shared" ref="K726:K727" si="1678">K727</f>
        <v>58755.5</v>
      </c>
      <c r="L726" s="19">
        <f t="shared" ref="L726:L727" si="1679">L727</f>
        <v>709.5</v>
      </c>
      <c r="M726" s="19">
        <f t="shared" ref="M726:M727" si="1680">M727</f>
        <v>731.39999999999998</v>
      </c>
      <c r="N726" s="19">
        <f t="shared" ref="N726:N727" si="1681">N727</f>
        <v>731.39999999999998</v>
      </c>
      <c r="O726" s="19">
        <f t="shared" ref="O726:O727" si="1682">O727</f>
        <v>0</v>
      </c>
      <c r="P726" s="19">
        <f t="shared" ref="P726:P727" si="1683">P727</f>
        <v>0</v>
      </c>
      <c r="Q726" s="19">
        <f t="shared" ref="Q726:Q727" si="1684">Q727</f>
        <v>0</v>
      </c>
      <c r="R726" s="19">
        <f t="shared" ref="R726:R727" si="1685">R727</f>
        <v>0</v>
      </c>
      <c r="S726" s="19">
        <f t="shared" ref="S726:S727" si="1686">S727</f>
        <v>8547.8999999999996</v>
      </c>
      <c r="T726" s="19">
        <f t="shared" si="1636"/>
        <v>66373</v>
      </c>
      <c r="U726" s="19">
        <f t="shared" si="1572"/>
        <v>59486.900000000001</v>
      </c>
      <c r="V726" s="19">
        <f t="shared" si="1573"/>
        <v>59486.900000000001</v>
      </c>
      <c r="W726" s="19">
        <f t="shared" ref="W726:W727" si="1687">W727</f>
        <v>8547.8999999999996</v>
      </c>
      <c r="X726" s="19">
        <f t="shared" ref="X726:X727" si="1688">X727</f>
        <v>0</v>
      </c>
      <c r="Y726" s="19">
        <f t="shared" ref="Y726:Y727" si="1689">Y727</f>
        <v>0</v>
      </c>
      <c r="Z726" s="19">
        <f t="shared" ref="Z726:Z727" si="1690">Z727</f>
        <v>0</v>
      </c>
      <c r="AA726" s="19">
        <f t="shared" ref="AA726:AA727" si="1691">AA727</f>
        <v>10479.299999999999</v>
      </c>
      <c r="AB726" s="19">
        <f t="shared" ref="AB726:AB727" si="1692">AB727</f>
        <v>0</v>
      </c>
      <c r="AC726" s="19">
        <f t="shared" ref="AC726:AC727" si="1693">AC727</f>
        <v>10479.299999999999</v>
      </c>
      <c r="AD726" s="19">
        <f t="shared" ref="AD726:AD727" si="1694">AD727</f>
        <v>0</v>
      </c>
      <c r="AE726" s="19">
        <f t="shared" ref="AE726:AE727" si="1695">AE727</f>
        <v>0</v>
      </c>
      <c r="AF726" s="50">
        <f t="shared" ref="AF726:AF727" si="1696">AF727</f>
        <v>65370.099999999999</v>
      </c>
      <c r="AG726" s="50">
        <f t="shared" ref="AG726:AG727" si="1697">AG727</f>
        <v>0</v>
      </c>
      <c r="AH726" s="50">
        <f t="shared" ref="AH726:AH727" si="1698">AH727</f>
        <v>0</v>
      </c>
      <c r="AI726" s="50">
        <f t="shared" ref="AI726:AI727" si="1699">AI727</f>
        <v>0</v>
      </c>
      <c r="AJ726" s="50">
        <f t="shared" ref="AJ726:AJ727" si="1700">AJ727</f>
        <v>0</v>
      </c>
      <c r="AK726" s="50">
        <f t="shared" ref="AK726:AK727" si="1701">AK727</f>
        <v>0</v>
      </c>
      <c r="AL726" s="50">
        <f t="shared" ref="AL726:AL727" si="1702">AL727</f>
        <v>62423.600350000001</v>
      </c>
      <c r="AM726" s="50">
        <f t="shared" ref="AM726:AM727" si="1703">AM727</f>
        <v>0</v>
      </c>
      <c r="AN726" s="50">
        <f t="shared" ref="AN726:AN727" si="1704">AN727</f>
        <v>0</v>
      </c>
      <c r="AO726" s="51">
        <f t="shared" ref="AO726:AO727" si="1705">AO727</f>
        <v>40219.36836</v>
      </c>
      <c r="AP726" s="51">
        <f t="shared" ref="AP726:AP727" si="1706">AP727</f>
        <v>65609.099999999991</v>
      </c>
      <c r="AQ726" s="51">
        <f t="shared" ref="AQ726:AQ727" si="1707">AQ727</f>
        <v>0</v>
      </c>
      <c r="AR726" s="51">
        <f t="shared" ref="AR726:AR727" si="1708">AR727</f>
        <v>0</v>
      </c>
      <c r="AS726" s="51">
        <f t="shared" ref="AS726:AS727" si="1709">AS727</f>
        <v>0</v>
      </c>
      <c r="AT726" s="51">
        <f t="shared" ref="AT726:AT727" si="1710">AT727</f>
        <v>0</v>
      </c>
      <c r="AU726" s="51">
        <f t="shared" si="1574"/>
        <v>65609.099999999991</v>
      </c>
      <c r="AV726" s="51">
        <f t="shared" si="1575"/>
        <v>763.90000000000873</v>
      </c>
      <c r="AW726" s="51">
        <f t="shared" si="1576"/>
        <v>74920.899999999994</v>
      </c>
      <c r="AX726" s="51">
        <f t="shared" si="1577"/>
        <v>69966.199999999997</v>
      </c>
      <c r="AY726" s="51">
        <f t="shared" si="1578"/>
        <v>69966.199999999997</v>
      </c>
      <c r="AZ726" s="51">
        <f t="shared" ref="AZ726:AZ727" si="1711">AZ727</f>
        <v>0</v>
      </c>
      <c r="BA726" s="52">
        <f t="shared" si="1579"/>
        <v>95.492588125152025</v>
      </c>
      <c r="BB726" s="25"/>
    </row>
    <row r="727" ht="31.5">
      <c r="B727" s="47" t="s">
        <v>484</v>
      </c>
      <c r="C727" s="47" t="s">
        <v>46</v>
      </c>
      <c r="D727" s="47" t="s">
        <v>88</v>
      </c>
      <c r="E727" s="48" t="str">
        <f t="shared" si="1571"/>
        <v>0104</v>
      </c>
      <c r="F727" s="47" t="s">
        <v>491</v>
      </c>
      <c r="G727" s="48"/>
      <c r="H727" s="49" t="s">
        <v>492</v>
      </c>
      <c r="I727" s="19">
        <f t="shared" si="1676"/>
        <v>57115.599999999999</v>
      </c>
      <c r="J727" s="19">
        <f t="shared" si="1677"/>
        <v>58755.5</v>
      </c>
      <c r="K727" s="19">
        <f t="shared" si="1678"/>
        <v>58755.5</v>
      </c>
      <c r="L727" s="19">
        <f t="shared" si="1679"/>
        <v>709.5</v>
      </c>
      <c r="M727" s="19">
        <f t="shared" si="1680"/>
        <v>731.39999999999998</v>
      </c>
      <c r="N727" s="19">
        <f t="shared" si="1681"/>
        <v>731.39999999999998</v>
      </c>
      <c r="O727" s="19">
        <f t="shared" si="1682"/>
        <v>0</v>
      </c>
      <c r="P727" s="19">
        <f t="shared" si="1683"/>
        <v>0</v>
      </c>
      <c r="Q727" s="19">
        <f t="shared" si="1684"/>
        <v>0</v>
      </c>
      <c r="R727" s="19">
        <f t="shared" si="1685"/>
        <v>0</v>
      </c>
      <c r="S727" s="19">
        <f t="shared" si="1686"/>
        <v>8547.8999999999996</v>
      </c>
      <c r="T727" s="19">
        <f t="shared" si="1636"/>
        <v>66373</v>
      </c>
      <c r="U727" s="19">
        <f t="shared" si="1572"/>
        <v>59486.900000000001</v>
      </c>
      <c r="V727" s="19">
        <f t="shared" si="1573"/>
        <v>59486.900000000001</v>
      </c>
      <c r="W727" s="19">
        <f t="shared" si="1687"/>
        <v>8547.8999999999996</v>
      </c>
      <c r="X727" s="19">
        <f t="shared" si="1688"/>
        <v>0</v>
      </c>
      <c r="Y727" s="19">
        <f t="shared" si="1689"/>
        <v>0</v>
      </c>
      <c r="Z727" s="19">
        <f t="shared" si="1690"/>
        <v>0</v>
      </c>
      <c r="AA727" s="19">
        <f t="shared" si="1691"/>
        <v>10479.299999999999</v>
      </c>
      <c r="AB727" s="19">
        <f t="shared" si="1692"/>
        <v>0</v>
      </c>
      <c r="AC727" s="19">
        <f t="shared" si="1693"/>
        <v>10479.299999999999</v>
      </c>
      <c r="AD727" s="19">
        <f t="shared" si="1694"/>
        <v>0</v>
      </c>
      <c r="AE727" s="19">
        <f t="shared" si="1695"/>
        <v>0</v>
      </c>
      <c r="AF727" s="50">
        <f t="shared" si="1696"/>
        <v>65370.099999999999</v>
      </c>
      <c r="AG727" s="50">
        <f t="shared" si="1697"/>
        <v>0</v>
      </c>
      <c r="AH727" s="50">
        <f t="shared" si="1698"/>
        <v>0</v>
      </c>
      <c r="AI727" s="50">
        <f t="shared" si="1699"/>
        <v>0</v>
      </c>
      <c r="AJ727" s="50">
        <f t="shared" si="1700"/>
        <v>0</v>
      </c>
      <c r="AK727" s="50">
        <f t="shared" si="1701"/>
        <v>0</v>
      </c>
      <c r="AL727" s="50">
        <f t="shared" si="1702"/>
        <v>62423.600350000001</v>
      </c>
      <c r="AM727" s="50">
        <f t="shared" si="1703"/>
        <v>0</v>
      </c>
      <c r="AN727" s="50">
        <f t="shared" si="1704"/>
        <v>0</v>
      </c>
      <c r="AO727" s="15">
        <f t="shared" si="1705"/>
        <v>40219.36836</v>
      </c>
      <c r="AP727" s="51">
        <f t="shared" si="1706"/>
        <v>65609.099999999991</v>
      </c>
      <c r="AQ727" s="51">
        <f t="shared" si="1707"/>
        <v>0</v>
      </c>
      <c r="AR727" s="51">
        <f t="shared" si="1708"/>
        <v>0</v>
      </c>
      <c r="AS727" s="51">
        <f t="shared" si="1709"/>
        <v>0</v>
      </c>
      <c r="AT727" s="51">
        <f t="shared" si="1710"/>
        <v>0</v>
      </c>
      <c r="AU727" s="51">
        <f t="shared" si="1574"/>
        <v>65609.099999999991</v>
      </c>
      <c r="AV727" s="51">
        <f t="shared" si="1575"/>
        <v>763.90000000000873</v>
      </c>
      <c r="AW727" s="51">
        <f t="shared" si="1576"/>
        <v>74920.899999999994</v>
      </c>
      <c r="AX727" s="51">
        <f t="shared" si="1577"/>
        <v>69966.199999999997</v>
      </c>
      <c r="AY727" s="51">
        <f t="shared" si="1578"/>
        <v>69966.199999999997</v>
      </c>
      <c r="AZ727" s="51">
        <f t="shared" si="1711"/>
        <v>0</v>
      </c>
      <c r="BA727" s="52">
        <f t="shared" si="1579"/>
        <v>95.492588125152025</v>
      </c>
      <c r="BB727" s="25"/>
    </row>
    <row r="728">
      <c r="B728" s="47" t="s">
        <v>484</v>
      </c>
      <c r="C728" s="47" t="s">
        <v>46</v>
      </c>
      <c r="D728" s="47" t="s">
        <v>88</v>
      </c>
      <c r="E728" s="48" t="str">
        <f t="shared" si="1571"/>
        <v>0104</v>
      </c>
      <c r="F728" s="47" t="s">
        <v>493</v>
      </c>
      <c r="G728" s="48"/>
      <c r="H728" s="49" t="s">
        <v>69</v>
      </c>
      <c r="I728" s="19">
        <f>I729+I730</f>
        <v>57115.599999999999</v>
      </c>
      <c r="J728" s="19">
        <f>J729+J730</f>
        <v>58755.5</v>
      </c>
      <c r="K728" s="19">
        <f>K729+K730</f>
        <v>58755.5</v>
      </c>
      <c r="L728" s="19">
        <f>L729+L730</f>
        <v>709.5</v>
      </c>
      <c r="M728" s="19">
        <f>M729+M730</f>
        <v>731.39999999999998</v>
      </c>
      <c r="N728" s="19">
        <f>N729+N730</f>
        <v>731.39999999999998</v>
      </c>
      <c r="O728" s="19">
        <f>O729+O730+O732+O731</f>
        <v>0</v>
      </c>
      <c r="P728" s="19">
        <f>P729+P730+P732+P731</f>
        <v>0</v>
      </c>
      <c r="Q728" s="19">
        <f>Q729+Q730+Q732</f>
        <v>0</v>
      </c>
      <c r="R728" s="19">
        <f>R729+R730+R732</f>
        <v>0</v>
      </c>
      <c r="S728" s="19">
        <f>S729+S730</f>
        <v>8547.8999999999996</v>
      </c>
      <c r="T728" s="19">
        <f t="shared" si="1636"/>
        <v>66373</v>
      </c>
      <c r="U728" s="19">
        <f t="shared" si="1572"/>
        <v>59486.900000000001</v>
      </c>
      <c r="V728" s="19">
        <f t="shared" si="1573"/>
        <v>59486.900000000001</v>
      </c>
      <c r="W728" s="19">
        <f>W729+W730</f>
        <v>8547.8999999999996</v>
      </c>
      <c r="X728" s="19">
        <f>X729+X730</f>
        <v>0</v>
      </c>
      <c r="Y728" s="19">
        <f>Y729+Y730</f>
        <v>0</v>
      </c>
      <c r="Z728" s="19">
        <f>Z729+Z730</f>
        <v>0</v>
      </c>
      <c r="AA728" s="19">
        <f>AA729+AA730</f>
        <v>10479.299999999999</v>
      </c>
      <c r="AB728" s="19">
        <f>AB729+AB730</f>
        <v>0</v>
      </c>
      <c r="AC728" s="19">
        <f>AC729+AC730</f>
        <v>10479.299999999999</v>
      </c>
      <c r="AD728" s="19">
        <f>AD729+AD730</f>
        <v>0</v>
      </c>
      <c r="AE728" s="19">
        <f>AE729+AE730</f>
        <v>0</v>
      </c>
      <c r="AF728" s="50">
        <f>AF729+AF730+AF732+AF731</f>
        <v>65370.099999999999</v>
      </c>
      <c r="AG728" s="50">
        <f>AG729+AG730+AG732+AG731</f>
        <v>0</v>
      </c>
      <c r="AH728" s="50">
        <f>AH729+AH730+AH732+AH731</f>
        <v>0</v>
      </c>
      <c r="AI728" s="50">
        <f>AI729+AI730+AI732+AI731</f>
        <v>0</v>
      </c>
      <c r="AJ728" s="50">
        <f>AJ729+AJ730+AJ732+AJ731</f>
        <v>0</v>
      </c>
      <c r="AK728" s="50">
        <f>AK729+AK730+AK732+AK731</f>
        <v>0</v>
      </c>
      <c r="AL728" s="50">
        <f>AL729+AL730+AL732+AL731</f>
        <v>62423.600350000001</v>
      </c>
      <c r="AM728" s="50">
        <f>AM729+AM730+AM732+AM731</f>
        <v>0</v>
      </c>
      <c r="AN728" s="50">
        <f>AN729+AN730+AN732+AN731</f>
        <v>0</v>
      </c>
      <c r="AO728" s="51">
        <f>AO729+AO730+AO732+AO731</f>
        <v>40219.36836</v>
      </c>
      <c r="AP728" s="51">
        <f>AP729+AP730+AP732+AP731</f>
        <v>65609.099999999991</v>
      </c>
      <c r="AQ728" s="51">
        <f>AQ729+AQ730+AQ732+AQ731</f>
        <v>0</v>
      </c>
      <c r="AR728" s="51">
        <f>AR729+AR730+AR732+AR731</f>
        <v>0</v>
      </c>
      <c r="AS728" s="51">
        <f>AS729+AS730+AS732+AS731</f>
        <v>0</v>
      </c>
      <c r="AT728" s="51">
        <f>AT729+AT730+AT732+AT731</f>
        <v>0</v>
      </c>
      <c r="AU728" s="51">
        <f t="shared" si="1574"/>
        <v>65609.099999999991</v>
      </c>
      <c r="AV728" s="51">
        <f t="shared" si="1575"/>
        <v>763.90000000000873</v>
      </c>
      <c r="AW728" s="51">
        <f t="shared" si="1576"/>
        <v>74920.899999999994</v>
      </c>
      <c r="AX728" s="51">
        <f t="shared" si="1577"/>
        <v>69966.199999999997</v>
      </c>
      <c r="AY728" s="51">
        <f t="shared" si="1578"/>
        <v>69966.199999999997</v>
      </c>
      <c r="AZ728" s="51">
        <f>AZ729+AZ730</f>
        <v>0</v>
      </c>
      <c r="BA728" s="52">
        <f t="shared" si="1579"/>
        <v>95.492588125152025</v>
      </c>
      <c r="BB728" s="25"/>
    </row>
    <row r="729" ht="78.75">
      <c r="B729" s="47" t="s">
        <v>484</v>
      </c>
      <c r="C729" s="47" t="s">
        <v>46</v>
      </c>
      <c r="D729" s="47" t="s">
        <v>88</v>
      </c>
      <c r="E729" s="48" t="str">
        <f t="shared" si="1571"/>
        <v>0104</v>
      </c>
      <c r="F729" s="47" t="s">
        <v>493</v>
      </c>
      <c r="G729" s="47" t="s">
        <v>70</v>
      </c>
      <c r="H729" s="49" t="s">
        <v>71</v>
      </c>
      <c r="I729" s="19">
        <v>53317.5</v>
      </c>
      <c r="J729" s="19">
        <v>54957.400000000001</v>
      </c>
      <c r="K729" s="19">
        <v>54957.400000000001</v>
      </c>
      <c r="L729" s="19">
        <v>709.5</v>
      </c>
      <c r="M729" s="19">
        <v>731.39999999999998</v>
      </c>
      <c r="N729" s="19">
        <v>731.39999999999998</v>
      </c>
      <c r="O729" s="19">
        <v>0</v>
      </c>
      <c r="P729" s="19">
        <v>0</v>
      </c>
      <c r="Q729" s="19">
        <v>0</v>
      </c>
      <c r="R729" s="19">
        <v>0</v>
      </c>
      <c r="S729" s="19">
        <v>8547.8999999999996</v>
      </c>
      <c r="T729" s="19">
        <f t="shared" si="1636"/>
        <v>62574.900000000001</v>
      </c>
      <c r="U729" s="19">
        <f t="shared" si="1572"/>
        <v>55688.800000000003</v>
      </c>
      <c r="V729" s="19">
        <f t="shared" si="1573"/>
        <v>55688.800000000003</v>
      </c>
      <c r="W729" s="19">
        <v>8547.8999999999996</v>
      </c>
      <c r="X729" s="19"/>
      <c r="Y729" s="19"/>
      <c r="Z729" s="19"/>
      <c r="AA729" s="19">
        <v>10479.299999999999</v>
      </c>
      <c r="AB729" s="19"/>
      <c r="AC729" s="19">
        <v>10479.299999999999</v>
      </c>
      <c r="AD729" s="19"/>
      <c r="AE729" s="19"/>
      <c r="AF729" s="50">
        <v>61462.481379999997</v>
      </c>
      <c r="AG729" s="50"/>
      <c r="AH729" s="50">
        <v>0</v>
      </c>
      <c r="AI729" s="50">
        <v>0</v>
      </c>
      <c r="AJ729" s="50">
        <v>0</v>
      </c>
      <c r="AK729" s="50">
        <v>0</v>
      </c>
      <c r="AL729" s="50">
        <v>58516.835359999997</v>
      </c>
      <c r="AM729" s="50">
        <v>0</v>
      </c>
      <c r="AN729" s="50">
        <v>0</v>
      </c>
      <c r="AO729" s="15">
        <v>37323.41401</v>
      </c>
      <c r="AP729" s="51">
        <v>61644.481379999997</v>
      </c>
      <c r="AQ729" s="51">
        <v>0</v>
      </c>
      <c r="AR729" s="51">
        <v>0</v>
      </c>
      <c r="AS729" s="51">
        <v>0</v>
      </c>
      <c r="AT729" s="51">
        <v>0</v>
      </c>
      <c r="AU729" s="51">
        <f t="shared" si="1574"/>
        <v>61644.481379999997</v>
      </c>
      <c r="AV729" s="51">
        <f t="shared" si="1575"/>
        <v>930.41862000000401</v>
      </c>
      <c r="AW729" s="51">
        <f t="shared" si="1576"/>
        <v>71122.800000000003</v>
      </c>
      <c r="AX729" s="51">
        <f t="shared" si="1577"/>
        <v>66168.100000000006</v>
      </c>
      <c r="AY729" s="51">
        <f t="shared" si="1578"/>
        <v>66168.100000000006</v>
      </c>
      <c r="AZ729" s="51"/>
      <c r="BA729" s="52">
        <f t="shared" si="1579"/>
        <v>95.207407911522239</v>
      </c>
      <c r="BB729" s="53"/>
    </row>
    <row r="730" ht="31.5">
      <c r="B730" s="47" t="s">
        <v>484</v>
      </c>
      <c r="C730" s="47" t="s">
        <v>46</v>
      </c>
      <c r="D730" s="47" t="s">
        <v>88</v>
      </c>
      <c r="E730" s="48" t="str">
        <f t="shared" si="1571"/>
        <v>0104</v>
      </c>
      <c r="F730" s="47" t="s">
        <v>493</v>
      </c>
      <c r="G730" s="47" t="s">
        <v>58</v>
      </c>
      <c r="H730" s="49" t="s">
        <v>59</v>
      </c>
      <c r="I730" s="19">
        <v>3798.0999999999999</v>
      </c>
      <c r="J730" s="19">
        <v>3798.0999999999999</v>
      </c>
      <c r="K730" s="19">
        <v>3798.0999999999999</v>
      </c>
      <c r="L730" s="19"/>
      <c r="M730" s="19"/>
      <c r="N730" s="19"/>
      <c r="O730" s="19">
        <v>0</v>
      </c>
      <c r="P730" s="19">
        <v>0</v>
      </c>
      <c r="Q730" s="19">
        <v>0</v>
      </c>
      <c r="R730" s="19">
        <v>0</v>
      </c>
      <c r="S730" s="19"/>
      <c r="T730" s="19">
        <f t="shared" si="1636"/>
        <v>3798.0999999999999</v>
      </c>
      <c r="U730" s="19">
        <f t="shared" si="1572"/>
        <v>3798.0999999999999</v>
      </c>
      <c r="V730" s="19">
        <f t="shared" si="1573"/>
        <v>3798.0999999999999</v>
      </c>
      <c r="W730" s="19"/>
      <c r="X730" s="19"/>
      <c r="Y730" s="19"/>
      <c r="Z730" s="19"/>
      <c r="AA730" s="19"/>
      <c r="AB730" s="19"/>
      <c r="AC730" s="19"/>
      <c r="AD730" s="19"/>
      <c r="AE730" s="19"/>
      <c r="AF730" s="50">
        <v>3741.0999999999999</v>
      </c>
      <c r="AG730" s="50"/>
      <c r="AH730" s="50">
        <v>0</v>
      </c>
      <c r="AI730" s="50">
        <v>0</v>
      </c>
      <c r="AJ730" s="50">
        <v>0</v>
      </c>
      <c r="AK730" s="50">
        <v>0</v>
      </c>
      <c r="AL730" s="50">
        <v>3740.2463699999998</v>
      </c>
      <c r="AM730" s="50">
        <v>0</v>
      </c>
      <c r="AN730" s="50">
        <v>0</v>
      </c>
      <c r="AO730" s="51">
        <v>2729.4357300000001</v>
      </c>
      <c r="AP730" s="51">
        <v>3798.0999999999999</v>
      </c>
      <c r="AQ730" s="51">
        <v>0</v>
      </c>
      <c r="AR730" s="51">
        <v>0</v>
      </c>
      <c r="AS730" s="51">
        <v>0</v>
      </c>
      <c r="AT730" s="51">
        <v>0</v>
      </c>
      <c r="AU730" s="51">
        <f t="shared" si="1574"/>
        <v>3798.0999999999999</v>
      </c>
      <c r="AV730" s="51">
        <f t="shared" si="1575"/>
        <v>0</v>
      </c>
      <c r="AW730" s="51">
        <f t="shared" si="1576"/>
        <v>3798.0999999999999</v>
      </c>
      <c r="AX730" s="51">
        <f t="shared" si="1577"/>
        <v>3798.0999999999999</v>
      </c>
      <c r="AY730" s="51">
        <f t="shared" si="1578"/>
        <v>3798.0999999999999</v>
      </c>
      <c r="AZ730" s="51"/>
      <c r="BA730" s="52">
        <f t="shared" si="1579"/>
        <v>99.977182379514034</v>
      </c>
      <c r="BB730" s="53"/>
    </row>
    <row r="731">
      <c r="B731" s="47" t="s">
        <v>484</v>
      </c>
      <c r="C731" s="47" t="s">
        <v>46</v>
      </c>
      <c r="D731" s="47" t="s">
        <v>88</v>
      </c>
      <c r="E731" s="48" t="str">
        <f t="shared" si="1571"/>
        <v>0104</v>
      </c>
      <c r="F731" s="47" t="s">
        <v>493</v>
      </c>
      <c r="G731" s="17" t="s">
        <v>72</v>
      </c>
      <c r="H731" s="49" t="s">
        <v>73</v>
      </c>
      <c r="I731" s="19"/>
      <c r="J731" s="19"/>
      <c r="K731" s="19"/>
      <c r="L731" s="19"/>
      <c r="M731" s="19"/>
      <c r="N731" s="19"/>
      <c r="O731" s="19">
        <v>0</v>
      </c>
      <c r="P731" s="19">
        <v>0</v>
      </c>
      <c r="Q731" s="19"/>
      <c r="R731" s="19"/>
      <c r="S731" s="19"/>
      <c r="T731" s="19">
        <f t="shared" si="1636"/>
        <v>0</v>
      </c>
      <c r="U731" s="19">
        <v>0</v>
      </c>
      <c r="V731" s="19">
        <v>0</v>
      </c>
      <c r="W731" s="19">
        <v>0</v>
      </c>
      <c r="X731" s="19">
        <v>0</v>
      </c>
      <c r="Y731" s="19">
        <v>0</v>
      </c>
      <c r="Z731" s="19">
        <v>0</v>
      </c>
      <c r="AA731" s="19">
        <v>0</v>
      </c>
      <c r="AB731" s="19">
        <v>0</v>
      </c>
      <c r="AC731" s="19">
        <v>0</v>
      </c>
      <c r="AD731" s="19">
        <v>0</v>
      </c>
      <c r="AE731" s="19">
        <v>0</v>
      </c>
      <c r="AF731" s="50">
        <v>8.5186200000000003</v>
      </c>
      <c r="AG731" s="50"/>
      <c r="AH731" s="50">
        <v>0</v>
      </c>
      <c r="AI731" s="50">
        <v>0</v>
      </c>
      <c r="AJ731" s="50">
        <v>0</v>
      </c>
      <c r="AK731" s="50">
        <v>0</v>
      </c>
      <c r="AL731" s="50">
        <v>8.5186200000000003</v>
      </c>
      <c r="AM731" s="50">
        <v>0</v>
      </c>
      <c r="AN731" s="50">
        <v>0</v>
      </c>
      <c r="AO731" s="15">
        <v>8.5186200000000003</v>
      </c>
      <c r="AP731" s="51">
        <v>8.5186200000000003</v>
      </c>
      <c r="AQ731" s="51">
        <v>0</v>
      </c>
      <c r="AR731" s="51">
        <v>0</v>
      </c>
      <c r="AS731" s="51">
        <v>0</v>
      </c>
      <c r="AT731" s="51">
        <v>0</v>
      </c>
      <c r="AU731" s="51">
        <f t="shared" si="1574"/>
        <v>8.5186200000000003</v>
      </c>
      <c r="AV731" s="51">
        <f t="shared" si="1575"/>
        <v>-8.5186200000000003</v>
      </c>
      <c r="AW731" s="51"/>
      <c r="AX731" s="51"/>
      <c r="AY731" s="51"/>
      <c r="AZ731" s="51"/>
      <c r="BA731" s="52">
        <f t="shared" si="1579"/>
        <v>100</v>
      </c>
      <c r="BB731" s="53"/>
    </row>
    <row r="732">
      <c r="B732" s="47" t="s">
        <v>484</v>
      </c>
      <c r="C732" s="47" t="s">
        <v>46</v>
      </c>
      <c r="D732" s="47" t="s">
        <v>88</v>
      </c>
      <c r="E732" s="48" t="str">
        <f t="shared" si="1571"/>
        <v>0104</v>
      </c>
      <c r="F732" s="47" t="s">
        <v>493</v>
      </c>
      <c r="G732" s="47" t="s">
        <v>60</v>
      </c>
      <c r="H732" s="49" t="s">
        <v>61</v>
      </c>
      <c r="I732" s="19"/>
      <c r="J732" s="19"/>
      <c r="K732" s="19"/>
      <c r="L732" s="19"/>
      <c r="M732" s="19"/>
      <c r="N732" s="19"/>
      <c r="O732" s="19">
        <v>0</v>
      </c>
      <c r="P732" s="19">
        <v>0</v>
      </c>
      <c r="Q732" s="19">
        <v>0</v>
      </c>
      <c r="R732" s="19">
        <v>0</v>
      </c>
      <c r="S732" s="19"/>
      <c r="T732" s="19">
        <f t="shared" si="1636"/>
        <v>0</v>
      </c>
      <c r="U732" s="19"/>
      <c r="V732" s="19"/>
      <c r="W732" s="19"/>
      <c r="X732" s="19"/>
      <c r="Y732" s="19"/>
      <c r="Z732" s="19"/>
      <c r="AA732" s="19"/>
      <c r="AB732" s="19"/>
      <c r="AC732" s="19"/>
      <c r="AD732" s="19"/>
      <c r="AE732" s="19"/>
      <c r="AF732" s="50">
        <v>158</v>
      </c>
      <c r="AG732" s="50"/>
      <c r="AH732" s="50">
        <v>0</v>
      </c>
      <c r="AI732" s="50">
        <v>0</v>
      </c>
      <c r="AJ732" s="50">
        <v>0</v>
      </c>
      <c r="AK732" s="50">
        <v>0</v>
      </c>
      <c r="AL732" s="50">
        <v>158</v>
      </c>
      <c r="AM732" s="50">
        <v>0</v>
      </c>
      <c r="AN732" s="50">
        <v>0</v>
      </c>
      <c r="AO732" s="51">
        <v>158</v>
      </c>
      <c r="AP732" s="51">
        <v>158</v>
      </c>
      <c r="AQ732" s="51">
        <v>0</v>
      </c>
      <c r="AR732" s="51">
        <v>0</v>
      </c>
      <c r="AS732" s="51">
        <v>0</v>
      </c>
      <c r="AT732" s="51">
        <v>0</v>
      </c>
      <c r="AU732" s="51">
        <f t="shared" si="1574"/>
        <v>158</v>
      </c>
      <c r="AV732" s="51">
        <f t="shared" si="1575"/>
        <v>-158</v>
      </c>
      <c r="AW732" s="51"/>
      <c r="AX732" s="51"/>
      <c r="AY732" s="51"/>
      <c r="AZ732" s="51"/>
      <c r="BA732" s="52">
        <f t="shared" si="1579"/>
        <v>100</v>
      </c>
      <c r="BB732" s="53"/>
    </row>
    <row r="733" s="39" customFormat="1">
      <c r="B733" s="40" t="s">
        <v>484</v>
      </c>
      <c r="C733" s="40" t="s">
        <v>46</v>
      </c>
      <c r="D733" s="40" t="s">
        <v>48</v>
      </c>
      <c r="E733" s="38" t="str">
        <f t="shared" si="1571"/>
        <v>0113</v>
      </c>
      <c r="F733" s="40"/>
      <c r="G733" s="40"/>
      <c r="H733" s="41" t="s">
        <v>49</v>
      </c>
      <c r="I733" s="42">
        <f>I734</f>
        <v>15311.199999999999</v>
      </c>
      <c r="J733" s="42">
        <f>J734</f>
        <v>15079.499999999998</v>
      </c>
      <c r="K733" s="42">
        <f>K734</f>
        <v>15075.9</v>
      </c>
      <c r="L733" s="42">
        <f>L734</f>
        <v>0</v>
      </c>
      <c r="M733" s="42">
        <f>M734</f>
        <v>0</v>
      </c>
      <c r="N733" s="42">
        <f>N734</f>
        <v>0</v>
      </c>
      <c r="O733" s="42">
        <f>O734+O752</f>
        <v>0</v>
      </c>
      <c r="P733" s="42">
        <f>P734+P752</f>
        <v>0</v>
      </c>
      <c r="Q733" s="42">
        <f>Q734+Q752</f>
        <v>0</v>
      </c>
      <c r="R733" s="42">
        <f>R734+R752</f>
        <v>343.44099999999997</v>
      </c>
      <c r="S733" s="42">
        <f>S734</f>
        <v>110</v>
      </c>
      <c r="T733" s="42">
        <f t="shared" si="1636"/>
        <v>15764.641</v>
      </c>
      <c r="U733" s="42">
        <f t="shared" si="1572"/>
        <v>15079.499999999998</v>
      </c>
      <c r="V733" s="42">
        <f t="shared" si="1573"/>
        <v>15075.9</v>
      </c>
      <c r="W733" s="42">
        <f>W734</f>
        <v>0</v>
      </c>
      <c r="X733" s="42">
        <f>X734</f>
        <v>0</v>
      </c>
      <c r="Y733" s="42">
        <f>Y734</f>
        <v>0</v>
      </c>
      <c r="Z733" s="42">
        <f>Z734</f>
        <v>110</v>
      </c>
      <c r="AA733" s="42">
        <f>AA734</f>
        <v>110</v>
      </c>
      <c r="AB733" s="42">
        <f>AB734</f>
        <v>0</v>
      </c>
      <c r="AC733" s="42">
        <f>AC734</f>
        <v>110</v>
      </c>
      <c r="AD733" s="42">
        <f>AD734</f>
        <v>0</v>
      </c>
      <c r="AE733" s="42">
        <f>AE734</f>
        <v>0</v>
      </c>
      <c r="AF733" s="43">
        <f>AF734+AF752</f>
        <v>9348.4591699999983</v>
      </c>
      <c r="AG733" s="43">
        <f>AG734+AG752</f>
        <v>0</v>
      </c>
      <c r="AH733" s="43">
        <f>AH734+AH752</f>
        <v>0</v>
      </c>
      <c r="AI733" s="43">
        <f>AI734+AI752</f>
        <v>0</v>
      </c>
      <c r="AJ733" s="43">
        <f>AJ734+AJ752</f>
        <v>0</v>
      </c>
      <c r="AK733" s="43">
        <f>AK734+AK752</f>
        <v>0</v>
      </c>
      <c r="AL733" s="43">
        <f>AL734+AL752</f>
        <v>9235.8531399999993</v>
      </c>
      <c r="AM733" s="43">
        <f>AM734+AM752</f>
        <v>0</v>
      </c>
      <c r="AN733" s="43">
        <f>AN734+AN752</f>
        <v>0</v>
      </c>
      <c r="AO733" s="44">
        <f>AO734+AO752</f>
        <v>6685.3711400000002</v>
      </c>
      <c r="AP733" s="45">
        <f>AP734+AP752</f>
        <v>9224.5351699999992</v>
      </c>
      <c r="AQ733" s="45">
        <f>AQ734+AQ752</f>
        <v>0</v>
      </c>
      <c r="AR733" s="45">
        <f>AR734+AR752</f>
        <v>0</v>
      </c>
      <c r="AS733" s="45">
        <f>AS734+AS752</f>
        <v>0</v>
      </c>
      <c r="AT733" s="45">
        <f>AT734+AT752</f>
        <v>0</v>
      </c>
      <c r="AU733" s="45">
        <f t="shared" si="1574"/>
        <v>9224.5351699999992</v>
      </c>
      <c r="AV733" s="45">
        <f t="shared" si="1575"/>
        <v>6540.1058300000004</v>
      </c>
      <c r="AW733" s="45">
        <f t="shared" si="1576"/>
        <v>15874.641</v>
      </c>
      <c r="AX733" s="45">
        <f t="shared" si="1577"/>
        <v>15189.499999999998</v>
      </c>
      <c r="AY733" s="45">
        <f t="shared" si="1578"/>
        <v>15185.9</v>
      </c>
      <c r="AZ733" s="45">
        <f>AZ734</f>
        <v>0</v>
      </c>
      <c r="BA733" s="46">
        <f t="shared" si="1579"/>
        <v>98.795458931228353</v>
      </c>
      <c r="BB733" s="25"/>
    </row>
    <row r="734">
      <c r="B734" s="47" t="s">
        <v>484</v>
      </c>
      <c r="C734" s="47" t="s">
        <v>46</v>
      </c>
      <c r="D734" s="47" t="s">
        <v>48</v>
      </c>
      <c r="E734" s="48" t="str">
        <f t="shared" si="1571"/>
        <v>0113</v>
      </c>
      <c r="F734" s="47" t="s">
        <v>195</v>
      </c>
      <c r="G734" s="47"/>
      <c r="H734" s="49" t="s">
        <v>196</v>
      </c>
      <c r="I734" s="19">
        <f>I739</f>
        <v>15311.199999999999</v>
      </c>
      <c r="J734" s="19">
        <f>J739</f>
        <v>15079.499999999998</v>
      </c>
      <c r="K734" s="19">
        <f>K739</f>
        <v>15075.9</v>
      </c>
      <c r="L734" s="19">
        <f>L739</f>
        <v>0</v>
      </c>
      <c r="M734" s="19">
        <f>M739</f>
        <v>0</v>
      </c>
      <c r="N734" s="19">
        <f>N739</f>
        <v>0</v>
      </c>
      <c r="O734" s="19">
        <f>O739+O735</f>
        <v>0</v>
      </c>
      <c r="P734" s="19">
        <f>P739+P735</f>
        <v>0</v>
      </c>
      <c r="Q734" s="19">
        <f>Q739+Q735</f>
        <v>0</v>
      </c>
      <c r="R734" s="19">
        <f>R739+R735</f>
        <v>343.44099999999997</v>
      </c>
      <c r="S734" s="19">
        <f>S739</f>
        <v>110</v>
      </c>
      <c r="T734" s="19">
        <f t="shared" si="1636"/>
        <v>15764.641</v>
      </c>
      <c r="U734" s="19">
        <f t="shared" si="1572"/>
        <v>15079.499999999998</v>
      </c>
      <c r="V734" s="19">
        <f t="shared" si="1573"/>
        <v>15075.9</v>
      </c>
      <c r="W734" s="19">
        <f>W739</f>
        <v>0</v>
      </c>
      <c r="X734" s="19">
        <f>X739</f>
        <v>0</v>
      </c>
      <c r="Y734" s="19">
        <f>Y739</f>
        <v>0</v>
      </c>
      <c r="Z734" s="19">
        <f>Z739</f>
        <v>110</v>
      </c>
      <c r="AA734" s="19">
        <f>AA739</f>
        <v>110</v>
      </c>
      <c r="AB734" s="19">
        <f>AB739</f>
        <v>0</v>
      </c>
      <c r="AC734" s="19">
        <f>AC739</f>
        <v>110</v>
      </c>
      <c r="AD734" s="19">
        <f>AD739</f>
        <v>0</v>
      </c>
      <c r="AE734" s="19">
        <f>AE739</f>
        <v>0</v>
      </c>
      <c r="AF734" s="50">
        <f>AF739+AF735</f>
        <v>8920.2645799999991</v>
      </c>
      <c r="AG734" s="50">
        <f>AG739+AG735</f>
        <v>0</v>
      </c>
      <c r="AH734" s="50">
        <f>AH739+AH735</f>
        <v>0</v>
      </c>
      <c r="AI734" s="50">
        <f>AI739+AI735</f>
        <v>0</v>
      </c>
      <c r="AJ734" s="50">
        <f>AJ739+AJ735</f>
        <v>0</v>
      </c>
      <c r="AK734" s="50">
        <f>AK739+AK735</f>
        <v>0</v>
      </c>
      <c r="AL734" s="50">
        <f>AL739+AL735</f>
        <v>8807.6585500000001</v>
      </c>
      <c r="AM734" s="50">
        <f>AM739+AM735</f>
        <v>0</v>
      </c>
      <c r="AN734" s="50">
        <f>AN739+AN735</f>
        <v>0</v>
      </c>
      <c r="AO734" s="51">
        <f>AO739+AO735</f>
        <v>6571.29655</v>
      </c>
      <c r="AP734" s="51">
        <f>AP739+AP735</f>
        <v>8957.960579999999</v>
      </c>
      <c r="AQ734" s="51">
        <f>AQ739+AQ735</f>
        <v>0</v>
      </c>
      <c r="AR734" s="51">
        <f>AR739+AR735</f>
        <v>0</v>
      </c>
      <c r="AS734" s="51">
        <f>AS739+AS735</f>
        <v>0</v>
      </c>
      <c r="AT734" s="51">
        <f>AT739+AT735</f>
        <v>0</v>
      </c>
      <c r="AU734" s="51">
        <f t="shared" si="1574"/>
        <v>8957.960579999999</v>
      </c>
      <c r="AV734" s="51">
        <f t="shared" si="1575"/>
        <v>6806.6804200000006</v>
      </c>
      <c r="AW734" s="51">
        <f t="shared" si="1576"/>
        <v>15874.641</v>
      </c>
      <c r="AX734" s="51">
        <f t="shared" si="1577"/>
        <v>15189.499999999998</v>
      </c>
      <c r="AY734" s="51">
        <f t="shared" si="1578"/>
        <v>15185.9</v>
      </c>
      <c r="AZ734" s="51">
        <f>AZ739</f>
        <v>0</v>
      </c>
      <c r="BA734" s="52">
        <f t="shared" si="1579"/>
        <v>98.737638004006385</v>
      </c>
      <c r="BB734" s="25"/>
    </row>
    <row r="735">
      <c r="B735" s="47" t="s">
        <v>484</v>
      </c>
      <c r="C735" s="47" t="s">
        <v>46</v>
      </c>
      <c r="D735" s="47" t="s">
        <v>48</v>
      </c>
      <c r="E735" s="48" t="str">
        <f t="shared" si="1571"/>
        <v>0113</v>
      </c>
      <c r="F735" s="47" t="s">
        <v>197</v>
      </c>
      <c r="G735" s="47"/>
      <c r="H735" s="49" t="s">
        <v>113</v>
      </c>
      <c r="I735" s="19"/>
      <c r="J735" s="19"/>
      <c r="K735" s="19"/>
      <c r="L735" s="19"/>
      <c r="M735" s="19"/>
      <c r="N735" s="19"/>
      <c r="O735" s="19">
        <f t="shared" ref="O735:O739" si="1712">O736</f>
        <v>0</v>
      </c>
      <c r="P735" s="19">
        <f t="shared" ref="P735:P739" si="1713">P736</f>
        <v>0</v>
      </c>
      <c r="Q735" s="19">
        <f t="shared" ref="Q735:Q739" si="1714">Q736</f>
        <v>0</v>
      </c>
      <c r="R735" s="19">
        <f t="shared" ref="R735:R739" si="1715">R736</f>
        <v>665</v>
      </c>
      <c r="S735" s="19"/>
      <c r="T735" s="19">
        <f t="shared" si="1636"/>
        <v>665</v>
      </c>
      <c r="U735" s="19"/>
      <c r="V735" s="19"/>
      <c r="W735" s="19"/>
      <c r="X735" s="19"/>
      <c r="Y735" s="19"/>
      <c r="Z735" s="19"/>
      <c r="AA735" s="19"/>
      <c r="AB735" s="19"/>
      <c r="AC735" s="19"/>
      <c r="AD735" s="19"/>
      <c r="AE735" s="19"/>
      <c r="AF735" s="50">
        <f t="shared" ref="AF735:AF739" si="1716">AF736</f>
        <v>650.14999999999998</v>
      </c>
      <c r="AG735" s="50">
        <f t="shared" ref="AG735:AG739" si="1717">AG736</f>
        <v>0</v>
      </c>
      <c r="AH735" s="50">
        <f t="shared" ref="AH735:AH739" si="1718">AH736</f>
        <v>0</v>
      </c>
      <c r="AI735" s="50">
        <f t="shared" ref="AI735:AI739" si="1719">AI736</f>
        <v>0</v>
      </c>
      <c r="AJ735" s="50">
        <f t="shared" ref="AJ735:AJ739" si="1720">AJ736</f>
        <v>0</v>
      </c>
      <c r="AK735" s="50">
        <f t="shared" ref="AK735:AK739" si="1721">AK736</f>
        <v>0</v>
      </c>
      <c r="AL735" s="50">
        <f t="shared" ref="AL735:AL739" si="1722">AL736</f>
        <v>650.14999999999998</v>
      </c>
      <c r="AM735" s="50">
        <f t="shared" ref="AM735:AM739" si="1723">AM736</f>
        <v>0</v>
      </c>
      <c r="AN735" s="50">
        <f t="shared" ref="AN735:AN739" si="1724">AN736</f>
        <v>0</v>
      </c>
      <c r="AO735" s="15">
        <f t="shared" ref="AO735:AO739" si="1725">AO736</f>
        <v>225.07499999999999</v>
      </c>
      <c r="AP735" s="51">
        <f t="shared" ref="AP735:AP739" si="1726">AP736</f>
        <v>665</v>
      </c>
      <c r="AQ735" s="51">
        <f t="shared" ref="AQ735:AQ739" si="1727">AQ736</f>
        <v>0</v>
      </c>
      <c r="AR735" s="51">
        <f t="shared" ref="AR735:AR739" si="1728">AR736</f>
        <v>0</v>
      </c>
      <c r="AS735" s="51">
        <f t="shared" ref="AS735:AS739" si="1729">AS736</f>
        <v>0</v>
      </c>
      <c r="AT735" s="51">
        <f t="shared" ref="AT735:AT739" si="1730">AT736</f>
        <v>0</v>
      </c>
      <c r="AU735" s="51">
        <f t="shared" si="1574"/>
        <v>665</v>
      </c>
      <c r="AV735" s="51">
        <f t="shared" si="1575"/>
        <v>0</v>
      </c>
      <c r="AW735" s="51"/>
      <c r="AX735" s="51"/>
      <c r="AY735" s="51"/>
      <c r="AZ735" s="51"/>
      <c r="BA735" s="52">
        <f t="shared" si="1579"/>
        <v>100</v>
      </c>
      <c r="BB735" s="25"/>
    </row>
    <row r="736" ht="47.25">
      <c r="B736" s="47" t="s">
        <v>484</v>
      </c>
      <c r="C736" s="47" t="s">
        <v>46</v>
      </c>
      <c r="D736" s="47" t="s">
        <v>48</v>
      </c>
      <c r="E736" s="48" t="str">
        <f t="shared" si="1571"/>
        <v>0113</v>
      </c>
      <c r="F736" s="47" t="s">
        <v>198</v>
      </c>
      <c r="G736" s="47"/>
      <c r="H736" s="49" t="s">
        <v>199</v>
      </c>
      <c r="I736" s="19"/>
      <c r="J736" s="19"/>
      <c r="K736" s="19"/>
      <c r="L736" s="19"/>
      <c r="M736" s="19"/>
      <c r="N736" s="19"/>
      <c r="O736" s="19">
        <f t="shared" si="1712"/>
        <v>0</v>
      </c>
      <c r="P736" s="19">
        <f t="shared" si="1713"/>
        <v>0</v>
      </c>
      <c r="Q736" s="19">
        <f t="shared" si="1714"/>
        <v>0</v>
      </c>
      <c r="R736" s="19">
        <f t="shared" si="1715"/>
        <v>665</v>
      </c>
      <c r="S736" s="19"/>
      <c r="T736" s="19">
        <f t="shared" si="1636"/>
        <v>665</v>
      </c>
      <c r="U736" s="19"/>
      <c r="V736" s="19"/>
      <c r="W736" s="19"/>
      <c r="X736" s="19"/>
      <c r="Y736" s="19"/>
      <c r="Z736" s="19"/>
      <c r="AA736" s="19"/>
      <c r="AB736" s="19"/>
      <c r="AC736" s="19"/>
      <c r="AD736" s="19"/>
      <c r="AE736" s="19"/>
      <c r="AF736" s="50">
        <f t="shared" si="1716"/>
        <v>650.14999999999998</v>
      </c>
      <c r="AG736" s="50">
        <f t="shared" si="1717"/>
        <v>0</v>
      </c>
      <c r="AH736" s="50">
        <f t="shared" si="1718"/>
        <v>0</v>
      </c>
      <c r="AI736" s="50">
        <f t="shared" si="1719"/>
        <v>0</v>
      </c>
      <c r="AJ736" s="50">
        <f t="shared" si="1720"/>
        <v>0</v>
      </c>
      <c r="AK736" s="50">
        <f t="shared" si="1721"/>
        <v>0</v>
      </c>
      <c r="AL736" s="50">
        <f t="shared" si="1722"/>
        <v>650.14999999999998</v>
      </c>
      <c r="AM736" s="50">
        <f t="shared" si="1723"/>
        <v>0</v>
      </c>
      <c r="AN736" s="50">
        <f t="shared" si="1724"/>
        <v>0</v>
      </c>
      <c r="AO736" s="51">
        <f t="shared" si="1725"/>
        <v>225.07499999999999</v>
      </c>
      <c r="AP736" s="51">
        <f t="shared" si="1726"/>
        <v>665</v>
      </c>
      <c r="AQ736" s="51">
        <f t="shared" si="1727"/>
        <v>0</v>
      </c>
      <c r="AR736" s="51">
        <f t="shared" si="1728"/>
        <v>0</v>
      </c>
      <c r="AS736" s="51">
        <f t="shared" si="1729"/>
        <v>0</v>
      </c>
      <c r="AT736" s="51">
        <f t="shared" si="1730"/>
        <v>0</v>
      </c>
      <c r="AU736" s="51">
        <f t="shared" si="1574"/>
        <v>665</v>
      </c>
      <c r="AV736" s="51">
        <f t="shared" si="1575"/>
        <v>0</v>
      </c>
      <c r="AW736" s="51"/>
      <c r="AX736" s="51"/>
      <c r="AY736" s="51"/>
      <c r="AZ736" s="51"/>
      <c r="BA736" s="52">
        <f t="shared" si="1579"/>
        <v>100</v>
      </c>
      <c r="BB736" s="25"/>
    </row>
    <row r="737" ht="47.25">
      <c r="B737" s="47" t="s">
        <v>484</v>
      </c>
      <c r="C737" s="47" t="s">
        <v>46</v>
      </c>
      <c r="D737" s="47" t="s">
        <v>48</v>
      </c>
      <c r="E737" s="48" t="str">
        <f t="shared" si="1571"/>
        <v>0113</v>
      </c>
      <c r="F737" s="47" t="s">
        <v>494</v>
      </c>
      <c r="G737" s="47"/>
      <c r="H737" s="49" t="s">
        <v>495</v>
      </c>
      <c r="I737" s="19"/>
      <c r="J737" s="19"/>
      <c r="K737" s="19"/>
      <c r="L737" s="19"/>
      <c r="M737" s="19"/>
      <c r="N737" s="19"/>
      <c r="O737" s="19">
        <f t="shared" si="1712"/>
        <v>0</v>
      </c>
      <c r="P737" s="19">
        <f t="shared" si="1713"/>
        <v>0</v>
      </c>
      <c r="Q737" s="19">
        <f t="shared" si="1714"/>
        <v>0</v>
      </c>
      <c r="R737" s="19">
        <f t="shared" si="1715"/>
        <v>665</v>
      </c>
      <c r="S737" s="19"/>
      <c r="T737" s="19">
        <f t="shared" si="1636"/>
        <v>665</v>
      </c>
      <c r="U737" s="19"/>
      <c r="V737" s="19"/>
      <c r="W737" s="19"/>
      <c r="X737" s="19"/>
      <c r="Y737" s="19"/>
      <c r="Z737" s="19"/>
      <c r="AA737" s="19"/>
      <c r="AB737" s="19"/>
      <c r="AC737" s="19"/>
      <c r="AD737" s="19"/>
      <c r="AE737" s="19"/>
      <c r="AF737" s="50">
        <f t="shared" si="1716"/>
        <v>650.14999999999998</v>
      </c>
      <c r="AG737" s="50">
        <f t="shared" si="1717"/>
        <v>0</v>
      </c>
      <c r="AH737" s="50">
        <f t="shared" si="1718"/>
        <v>0</v>
      </c>
      <c r="AI737" s="50">
        <f t="shared" si="1719"/>
        <v>0</v>
      </c>
      <c r="AJ737" s="50">
        <f t="shared" si="1720"/>
        <v>0</v>
      </c>
      <c r="AK737" s="50">
        <f t="shared" si="1721"/>
        <v>0</v>
      </c>
      <c r="AL737" s="50">
        <f t="shared" si="1722"/>
        <v>650.14999999999998</v>
      </c>
      <c r="AM737" s="50">
        <f t="shared" si="1723"/>
        <v>0</v>
      </c>
      <c r="AN737" s="50">
        <f t="shared" si="1724"/>
        <v>0</v>
      </c>
      <c r="AO737" s="15">
        <f t="shared" si="1725"/>
        <v>225.07499999999999</v>
      </c>
      <c r="AP737" s="51">
        <f t="shared" si="1726"/>
        <v>665</v>
      </c>
      <c r="AQ737" s="51">
        <f t="shared" si="1727"/>
        <v>0</v>
      </c>
      <c r="AR737" s="51">
        <f t="shared" si="1728"/>
        <v>0</v>
      </c>
      <c r="AS737" s="51">
        <f t="shared" si="1729"/>
        <v>0</v>
      </c>
      <c r="AT737" s="51">
        <f t="shared" si="1730"/>
        <v>0</v>
      </c>
      <c r="AU737" s="51">
        <f t="shared" si="1574"/>
        <v>665</v>
      </c>
      <c r="AV737" s="51">
        <f t="shared" si="1575"/>
        <v>0</v>
      </c>
      <c r="AW737" s="51"/>
      <c r="AX737" s="51"/>
      <c r="AY737" s="51"/>
      <c r="AZ737" s="51"/>
      <c r="BA737" s="52">
        <f t="shared" si="1579"/>
        <v>100</v>
      </c>
      <c r="BB737" s="25"/>
    </row>
    <row r="738" ht="31.5">
      <c r="B738" s="47" t="s">
        <v>484</v>
      </c>
      <c r="C738" s="47" t="s">
        <v>46</v>
      </c>
      <c r="D738" s="47" t="s">
        <v>48</v>
      </c>
      <c r="E738" s="48" t="str">
        <f t="shared" si="1571"/>
        <v>0113</v>
      </c>
      <c r="F738" s="47" t="s">
        <v>494</v>
      </c>
      <c r="G738" s="47" t="s">
        <v>154</v>
      </c>
      <c r="H738" s="49" t="s">
        <v>155</v>
      </c>
      <c r="I738" s="19"/>
      <c r="J738" s="19"/>
      <c r="K738" s="19"/>
      <c r="L738" s="19"/>
      <c r="M738" s="19"/>
      <c r="N738" s="19"/>
      <c r="O738" s="19">
        <v>0</v>
      </c>
      <c r="P738" s="19">
        <v>0</v>
      </c>
      <c r="Q738" s="19">
        <v>0</v>
      </c>
      <c r="R738" s="19">
        <v>665</v>
      </c>
      <c r="S738" s="19"/>
      <c r="T738" s="19">
        <f t="shared" si="1636"/>
        <v>665</v>
      </c>
      <c r="U738" s="19"/>
      <c r="V738" s="19"/>
      <c r="W738" s="19"/>
      <c r="X738" s="19"/>
      <c r="Y738" s="19"/>
      <c r="Z738" s="19"/>
      <c r="AA738" s="19"/>
      <c r="AB738" s="19"/>
      <c r="AC738" s="19"/>
      <c r="AD738" s="19"/>
      <c r="AE738" s="19"/>
      <c r="AF738" s="50">
        <v>650.14999999999998</v>
      </c>
      <c r="AG738" s="50"/>
      <c r="AH738" s="50">
        <v>0</v>
      </c>
      <c r="AI738" s="50">
        <v>0</v>
      </c>
      <c r="AJ738" s="50">
        <v>0</v>
      </c>
      <c r="AK738" s="50">
        <v>0</v>
      </c>
      <c r="AL738" s="50">
        <v>650.14999999999998</v>
      </c>
      <c r="AM738" s="50">
        <v>0</v>
      </c>
      <c r="AN738" s="50">
        <v>0</v>
      </c>
      <c r="AO738" s="51">
        <v>225.07499999999999</v>
      </c>
      <c r="AP738" s="51">
        <v>665</v>
      </c>
      <c r="AQ738" s="51">
        <v>0</v>
      </c>
      <c r="AR738" s="51">
        <v>0</v>
      </c>
      <c r="AS738" s="51">
        <v>0</v>
      </c>
      <c r="AT738" s="51">
        <v>0</v>
      </c>
      <c r="AU738" s="51">
        <f t="shared" si="1574"/>
        <v>665</v>
      </c>
      <c r="AV738" s="51">
        <f t="shared" si="1575"/>
        <v>0</v>
      </c>
      <c r="AW738" s="51"/>
      <c r="AX738" s="51"/>
      <c r="AY738" s="51"/>
      <c r="AZ738" s="51"/>
      <c r="BA738" s="52">
        <f t="shared" si="1579"/>
        <v>100</v>
      </c>
      <c r="BB738" s="25"/>
    </row>
    <row r="739">
      <c r="B739" s="47" t="s">
        <v>484</v>
      </c>
      <c r="C739" s="47" t="s">
        <v>46</v>
      </c>
      <c r="D739" s="47" t="s">
        <v>48</v>
      </c>
      <c r="E739" s="48" t="str">
        <f t="shared" si="1571"/>
        <v>0113</v>
      </c>
      <c r="F739" s="47" t="s">
        <v>270</v>
      </c>
      <c r="G739" s="47"/>
      <c r="H739" s="49" t="s">
        <v>53</v>
      </c>
      <c r="I739" s="19">
        <f>I740</f>
        <v>15311.199999999999</v>
      </c>
      <c r="J739" s="19">
        <f>J740</f>
        <v>15079.499999999998</v>
      </c>
      <c r="K739" s="19">
        <f>K740</f>
        <v>15075.9</v>
      </c>
      <c r="L739" s="19">
        <f>L740</f>
        <v>0</v>
      </c>
      <c r="M739" s="19">
        <f>M740</f>
        <v>0</v>
      </c>
      <c r="N739" s="19">
        <f>N740</f>
        <v>0</v>
      </c>
      <c r="O739" s="19">
        <f t="shared" si="1712"/>
        <v>0</v>
      </c>
      <c r="P739" s="19">
        <f t="shared" si="1713"/>
        <v>0</v>
      </c>
      <c r="Q739" s="19">
        <f t="shared" si="1714"/>
        <v>0</v>
      </c>
      <c r="R739" s="19">
        <f t="shared" si="1715"/>
        <v>-321.55900000000003</v>
      </c>
      <c r="S739" s="19">
        <f>S740</f>
        <v>110</v>
      </c>
      <c r="T739" s="19">
        <f t="shared" si="1636"/>
        <v>15099.641</v>
      </c>
      <c r="U739" s="19">
        <f t="shared" si="1572"/>
        <v>15079.499999999998</v>
      </c>
      <c r="V739" s="19">
        <f t="shared" si="1573"/>
        <v>15075.9</v>
      </c>
      <c r="W739" s="19">
        <f>W740</f>
        <v>0</v>
      </c>
      <c r="X739" s="19">
        <f>X740</f>
        <v>0</v>
      </c>
      <c r="Y739" s="19">
        <f>Y740</f>
        <v>0</v>
      </c>
      <c r="Z739" s="19">
        <f>Z740</f>
        <v>110</v>
      </c>
      <c r="AA739" s="19">
        <f>AA740</f>
        <v>110</v>
      </c>
      <c r="AB739" s="19">
        <f>AB740</f>
        <v>0</v>
      </c>
      <c r="AC739" s="19">
        <f>AC740</f>
        <v>110</v>
      </c>
      <c r="AD739" s="19">
        <f>AD740</f>
        <v>0</v>
      </c>
      <c r="AE739" s="19">
        <f>AE740</f>
        <v>0</v>
      </c>
      <c r="AF739" s="50">
        <f t="shared" si="1716"/>
        <v>8270.1145799999995</v>
      </c>
      <c r="AG739" s="50">
        <f t="shared" si="1717"/>
        <v>0</v>
      </c>
      <c r="AH739" s="50">
        <f t="shared" si="1718"/>
        <v>0</v>
      </c>
      <c r="AI739" s="50">
        <f t="shared" si="1719"/>
        <v>0</v>
      </c>
      <c r="AJ739" s="50">
        <f t="shared" si="1720"/>
        <v>0</v>
      </c>
      <c r="AK739" s="50">
        <f t="shared" si="1721"/>
        <v>0</v>
      </c>
      <c r="AL739" s="50">
        <f t="shared" si="1722"/>
        <v>8157.5085499999996</v>
      </c>
      <c r="AM739" s="50">
        <f t="shared" si="1723"/>
        <v>0</v>
      </c>
      <c r="AN739" s="50">
        <f t="shared" si="1724"/>
        <v>0</v>
      </c>
      <c r="AO739" s="15">
        <f t="shared" si="1725"/>
        <v>6346.2215500000002</v>
      </c>
      <c r="AP739" s="51">
        <f t="shared" si="1726"/>
        <v>8292.960579999999</v>
      </c>
      <c r="AQ739" s="51">
        <f t="shared" si="1727"/>
        <v>0</v>
      </c>
      <c r="AR739" s="51">
        <f t="shared" si="1728"/>
        <v>0</v>
      </c>
      <c r="AS739" s="51">
        <f t="shared" si="1729"/>
        <v>0</v>
      </c>
      <c r="AT739" s="51">
        <f t="shared" si="1730"/>
        <v>0</v>
      </c>
      <c r="AU739" s="51">
        <f t="shared" si="1574"/>
        <v>8292.960579999999</v>
      </c>
      <c r="AV739" s="51">
        <f t="shared" si="1575"/>
        <v>6806.6804200000006</v>
      </c>
      <c r="AW739" s="51">
        <f t="shared" si="1576"/>
        <v>15209.641</v>
      </c>
      <c r="AX739" s="51">
        <f t="shared" si="1577"/>
        <v>15189.499999999998</v>
      </c>
      <c r="AY739" s="51">
        <f t="shared" si="1578"/>
        <v>15185.9</v>
      </c>
      <c r="AZ739" s="51">
        <f>AZ740</f>
        <v>0</v>
      </c>
      <c r="BA739" s="52">
        <f t="shared" si="1579"/>
        <v>98.638398187706855</v>
      </c>
      <c r="BB739" s="25"/>
    </row>
    <row r="740" ht="47.25">
      <c r="B740" s="47" t="s">
        <v>484</v>
      </c>
      <c r="C740" s="47" t="s">
        <v>46</v>
      </c>
      <c r="D740" s="47" t="s">
        <v>48</v>
      </c>
      <c r="E740" s="48" t="str">
        <f t="shared" ref="E740:E803" si="1731">CONCATENATE(C740,D740)</f>
        <v>0113</v>
      </c>
      <c r="F740" s="47" t="s">
        <v>271</v>
      </c>
      <c r="G740" s="47"/>
      <c r="H740" s="49" t="s">
        <v>272</v>
      </c>
      <c r="I740" s="19">
        <f>I741+I744+I750+I746+I748</f>
        <v>15311.199999999999</v>
      </c>
      <c r="J740" s="19">
        <f>J741+J744+J750+J746+J748</f>
        <v>15079.499999999998</v>
      </c>
      <c r="K740" s="19">
        <f>K741+K744+K750+K746+K748</f>
        <v>15075.9</v>
      </c>
      <c r="L740" s="19">
        <f>L741+L744+L750+L746+L748</f>
        <v>0</v>
      </c>
      <c r="M740" s="19">
        <f>M741+M744+M750+M746+M748</f>
        <v>0</v>
      </c>
      <c r="N740" s="19">
        <f>N741+N744+N750+N746+N748</f>
        <v>0</v>
      </c>
      <c r="O740" s="19">
        <f>O741+O744+O750+O746+O748</f>
        <v>0</v>
      </c>
      <c r="P740" s="19">
        <f>P741+P744+P750+P746+P748</f>
        <v>0</v>
      </c>
      <c r="Q740" s="19">
        <f>Q741+Q744+Q750+Q746+Q748</f>
        <v>0</v>
      </c>
      <c r="R740" s="19">
        <f>R741+R744+R750+R746+R748</f>
        <v>-321.55900000000003</v>
      </c>
      <c r="S740" s="19">
        <f>S741+S744+S750+S746+S748</f>
        <v>110</v>
      </c>
      <c r="T740" s="19">
        <f t="shared" si="1636"/>
        <v>15099.641</v>
      </c>
      <c r="U740" s="19">
        <f t="shared" ref="U740:U803" si="1732">J740+M740</f>
        <v>15079.499999999998</v>
      </c>
      <c r="V740" s="19">
        <f t="shared" ref="V740:V803" si="1733">K740+N740</f>
        <v>15075.9</v>
      </c>
      <c r="W740" s="19">
        <f>W741+W744+W750+W746+W748</f>
        <v>0</v>
      </c>
      <c r="X740" s="19">
        <f>X741+X744+X750+X746+X748</f>
        <v>0</v>
      </c>
      <c r="Y740" s="19">
        <f>Y741+Y744+Y750+Y746+Y748</f>
        <v>0</v>
      </c>
      <c r="Z740" s="19">
        <f>Z741+Z744+Z750+Z746+Z748</f>
        <v>110</v>
      </c>
      <c r="AA740" s="19">
        <f>AA741+AA744+AA750+AA746+AA748</f>
        <v>110</v>
      </c>
      <c r="AB740" s="19">
        <f>AB741+AB744+AB750+AB746+AB748</f>
        <v>0</v>
      </c>
      <c r="AC740" s="19">
        <f>AC741+AC744+AC750+AC746+AC748</f>
        <v>110</v>
      </c>
      <c r="AD740" s="19">
        <f>AD741+AD744+AD750+AD746+AD748</f>
        <v>0</v>
      </c>
      <c r="AE740" s="19">
        <f>AE741+AE744+AE750+AE746+AE748</f>
        <v>0</v>
      </c>
      <c r="AF740" s="50">
        <f>AF741+AF744+AF750+AF746+AF748</f>
        <v>8270.1145799999995</v>
      </c>
      <c r="AG740" s="50">
        <f>AG741+AG744+AG750+AG746+AG748</f>
        <v>0</v>
      </c>
      <c r="AH740" s="50">
        <f>AH741+AH744+AH750+AH746+AH748</f>
        <v>0</v>
      </c>
      <c r="AI740" s="50">
        <f>AI741+AI744+AI750+AI746+AI748</f>
        <v>0</v>
      </c>
      <c r="AJ740" s="50">
        <f>AJ741+AJ744+AJ750+AJ746+AJ748</f>
        <v>0</v>
      </c>
      <c r="AK740" s="50">
        <f>AK741+AK744+AK750+AK746+AK748</f>
        <v>0</v>
      </c>
      <c r="AL740" s="50">
        <f>AL741+AL744+AL750+AL746+AL748</f>
        <v>8157.5085499999996</v>
      </c>
      <c r="AM740" s="50">
        <f>AM741+AM744+AM750+AM746+AM748</f>
        <v>0</v>
      </c>
      <c r="AN740" s="50">
        <f>AN741+AN744+AN750+AN746+AN748</f>
        <v>0</v>
      </c>
      <c r="AO740" s="51">
        <f>AO741+AO744+AO750+AO746+AO748</f>
        <v>6346.2215500000002</v>
      </c>
      <c r="AP740" s="51">
        <f>AP741+AP744+AP750+AP746+AP748</f>
        <v>8292.960579999999</v>
      </c>
      <c r="AQ740" s="51">
        <f>AQ741+AQ744+AQ750+AQ746+AQ748</f>
        <v>0</v>
      </c>
      <c r="AR740" s="51">
        <f>AR741+AR744+AR750+AR746+AR748</f>
        <v>0</v>
      </c>
      <c r="AS740" s="51">
        <f>AS741+AS744+AS750+AS746+AS748</f>
        <v>0</v>
      </c>
      <c r="AT740" s="51">
        <f>AT741+AT744+AT750+AT746+AT748</f>
        <v>0</v>
      </c>
      <c r="AU740" s="51">
        <f t="shared" ref="AU740:AU803" si="1734">AP740+AS740+AT740+AR740+AQ740</f>
        <v>8292.960579999999</v>
      </c>
      <c r="AV740" s="51">
        <f t="shared" ref="AV740:AV803" si="1735">T740-AU740</f>
        <v>6806.6804200000006</v>
      </c>
      <c r="AW740" s="51">
        <f t="shared" ref="AW740:AW803" si="1736">T740+W740+X740+Y740+Z740</f>
        <v>15209.641</v>
      </c>
      <c r="AX740" s="51">
        <f t="shared" ref="AX740:AX803" si="1737">U740+AA740+AB740</f>
        <v>15189.499999999998</v>
      </c>
      <c r="AY740" s="51">
        <f t="shared" ref="AY740:AY803" si="1738">V740+AC740+AE740+AD740</f>
        <v>15185.9</v>
      </c>
      <c r="AZ740" s="51">
        <f>AZ741+AZ744+AZ750+AZ746+AZ748</f>
        <v>0</v>
      </c>
      <c r="BA740" s="52">
        <f t="shared" ref="BA740:BA803" si="1739">AL740/AF740*100</f>
        <v>98.638398187706855</v>
      </c>
      <c r="BB740" s="25"/>
    </row>
    <row r="741" ht="31.5">
      <c r="B741" s="47" t="s">
        <v>484</v>
      </c>
      <c r="C741" s="47" t="s">
        <v>46</v>
      </c>
      <c r="D741" s="47" t="s">
        <v>48</v>
      </c>
      <c r="E741" s="48" t="str">
        <f t="shared" si="1731"/>
        <v>0113</v>
      </c>
      <c r="F741" s="47" t="s">
        <v>496</v>
      </c>
      <c r="G741" s="48"/>
      <c r="H741" s="49" t="s">
        <v>497</v>
      </c>
      <c r="I741" s="19">
        <f>I742+I743</f>
        <v>3925.9000000000001</v>
      </c>
      <c r="J741" s="19">
        <f>J742+J743</f>
        <v>3694.1999999999998</v>
      </c>
      <c r="K741" s="19">
        <f>K742+K743</f>
        <v>3690.5999999999999</v>
      </c>
      <c r="L741" s="19">
        <f>L742+L743</f>
        <v>0</v>
      </c>
      <c r="M741" s="19">
        <f>M742+M743</f>
        <v>0</v>
      </c>
      <c r="N741" s="19">
        <f>N742+N743</f>
        <v>0</v>
      </c>
      <c r="O741" s="19">
        <f>O742+O743</f>
        <v>0</v>
      </c>
      <c r="P741" s="19">
        <f>P742+P743</f>
        <v>0</v>
      </c>
      <c r="Q741" s="19">
        <f>Q742+Q743</f>
        <v>0</v>
      </c>
      <c r="R741" s="19">
        <f>R742+R743</f>
        <v>343.44099999999997</v>
      </c>
      <c r="S741" s="19">
        <f>S742+S743</f>
        <v>0</v>
      </c>
      <c r="T741" s="19">
        <f t="shared" si="1636"/>
        <v>4269.3410000000003</v>
      </c>
      <c r="U741" s="19">
        <f t="shared" si="1732"/>
        <v>3694.1999999999998</v>
      </c>
      <c r="V741" s="19">
        <f t="shared" si="1733"/>
        <v>3690.5999999999999</v>
      </c>
      <c r="W741" s="19">
        <f>W742+W743</f>
        <v>0</v>
      </c>
      <c r="X741" s="19">
        <f>X742+X743</f>
        <v>0</v>
      </c>
      <c r="Y741" s="19">
        <f>Y742+Y743</f>
        <v>0</v>
      </c>
      <c r="Z741" s="19">
        <f>Z742+Z743</f>
        <v>0</v>
      </c>
      <c r="AA741" s="19">
        <f>AA742+AA743</f>
        <v>0</v>
      </c>
      <c r="AB741" s="19">
        <f>AB742+AB743</f>
        <v>0</v>
      </c>
      <c r="AC741" s="19">
        <f>AC742+AC743</f>
        <v>0</v>
      </c>
      <c r="AD741" s="19">
        <f>AD742+AD743</f>
        <v>0</v>
      </c>
      <c r="AE741" s="19">
        <f>AE742+AE743</f>
        <v>0</v>
      </c>
      <c r="AF741" s="50">
        <f>AF742+AF743</f>
        <v>4163.51458</v>
      </c>
      <c r="AG741" s="50">
        <f>AG742+AG743</f>
        <v>0</v>
      </c>
      <c r="AH741" s="50">
        <f>AH742+AH743</f>
        <v>0</v>
      </c>
      <c r="AI741" s="50">
        <f>AI742+AI743</f>
        <v>0</v>
      </c>
      <c r="AJ741" s="50">
        <f>AJ742+AJ743</f>
        <v>0</v>
      </c>
      <c r="AK741" s="50">
        <f>AK742+AK743</f>
        <v>0</v>
      </c>
      <c r="AL741" s="50">
        <f>AL742+AL743</f>
        <v>4050.9085500000001</v>
      </c>
      <c r="AM741" s="50">
        <f>AM742+AM743</f>
        <v>0</v>
      </c>
      <c r="AN741" s="50">
        <f>AN742+AN743</f>
        <v>0</v>
      </c>
      <c r="AO741" s="15">
        <f>AO742+AO743</f>
        <v>2519.2215500000002</v>
      </c>
      <c r="AP741" s="51">
        <f>AP742+AP743</f>
        <v>4186.3605799999996</v>
      </c>
      <c r="AQ741" s="51">
        <f>AQ742+AQ743</f>
        <v>0</v>
      </c>
      <c r="AR741" s="51">
        <f>AR742+AR743</f>
        <v>0</v>
      </c>
      <c r="AS741" s="51">
        <f>AS742+AS743</f>
        <v>0</v>
      </c>
      <c r="AT741" s="51">
        <f>AT742+AT743</f>
        <v>0</v>
      </c>
      <c r="AU741" s="51">
        <f t="shared" si="1734"/>
        <v>4186.3605799999996</v>
      </c>
      <c r="AV741" s="51">
        <f t="shared" si="1735"/>
        <v>82.980420000000777</v>
      </c>
      <c r="AW741" s="51">
        <f t="shared" si="1736"/>
        <v>4269.3410000000003</v>
      </c>
      <c r="AX741" s="51">
        <f t="shared" si="1737"/>
        <v>3694.1999999999998</v>
      </c>
      <c r="AY741" s="51">
        <f t="shared" si="1738"/>
        <v>3690.5999999999999</v>
      </c>
      <c r="AZ741" s="51">
        <f>AZ742+AZ743</f>
        <v>0</v>
      </c>
      <c r="BA741" s="52">
        <f t="shared" si="1739"/>
        <v>97.295409254937695</v>
      </c>
      <c r="BB741" s="25"/>
    </row>
    <row r="742" ht="31.5">
      <c r="B742" s="47" t="s">
        <v>484</v>
      </c>
      <c r="C742" s="47" t="s">
        <v>46</v>
      </c>
      <c r="D742" s="47" t="s">
        <v>48</v>
      </c>
      <c r="E742" s="48" t="str">
        <f t="shared" si="1731"/>
        <v>0113</v>
      </c>
      <c r="F742" s="47" t="s">
        <v>496</v>
      </c>
      <c r="G742" s="47" t="s">
        <v>58</v>
      </c>
      <c r="H742" s="49" t="s">
        <v>59</v>
      </c>
      <c r="I742" s="19">
        <v>3833.9000000000001</v>
      </c>
      <c r="J742" s="19">
        <v>3603.1999999999998</v>
      </c>
      <c r="K742" s="19">
        <v>3600.5999999999999</v>
      </c>
      <c r="L742" s="19"/>
      <c r="M742" s="19"/>
      <c r="N742" s="19"/>
      <c r="O742" s="19">
        <v>0</v>
      </c>
      <c r="P742" s="19">
        <v>0</v>
      </c>
      <c r="Q742" s="19">
        <v>0</v>
      </c>
      <c r="R742" s="19">
        <v>343.44099999999997</v>
      </c>
      <c r="S742" s="19"/>
      <c r="T742" s="19">
        <f t="shared" si="1636"/>
        <v>4177.3410000000003</v>
      </c>
      <c r="U742" s="19">
        <f t="shared" si="1732"/>
        <v>3603.1999999999998</v>
      </c>
      <c r="V742" s="19">
        <f t="shared" si="1733"/>
        <v>3600.5999999999999</v>
      </c>
      <c r="W742" s="19"/>
      <c r="X742" s="19"/>
      <c r="Y742" s="19"/>
      <c r="Z742" s="19"/>
      <c r="AA742" s="19"/>
      <c r="AB742" s="19"/>
      <c r="AC742" s="19"/>
      <c r="AD742" s="19"/>
      <c r="AE742" s="19"/>
      <c r="AF742" s="50">
        <v>4071.2325799999999</v>
      </c>
      <c r="AG742" s="50"/>
      <c r="AH742" s="50">
        <v>0</v>
      </c>
      <c r="AI742" s="50">
        <v>0</v>
      </c>
      <c r="AJ742" s="50">
        <v>0</v>
      </c>
      <c r="AK742" s="50">
        <v>0</v>
      </c>
      <c r="AL742" s="50">
        <v>3958.62655</v>
      </c>
      <c r="AM742" s="50">
        <v>0</v>
      </c>
      <c r="AN742" s="50">
        <v>0</v>
      </c>
      <c r="AO742" s="51">
        <v>2450.1055500000002</v>
      </c>
      <c r="AP742" s="51">
        <v>4094.0785799999999</v>
      </c>
      <c r="AQ742" s="51">
        <v>0</v>
      </c>
      <c r="AR742" s="51">
        <v>0</v>
      </c>
      <c r="AS742" s="51">
        <v>0</v>
      </c>
      <c r="AT742" s="51">
        <v>0</v>
      </c>
      <c r="AU742" s="51">
        <f t="shared" si="1734"/>
        <v>4094.0785799999999</v>
      </c>
      <c r="AV742" s="51">
        <f t="shared" si="1735"/>
        <v>83.262420000000475</v>
      </c>
      <c r="AW742" s="51">
        <f t="shared" si="1736"/>
        <v>4177.3410000000003</v>
      </c>
      <c r="AX742" s="51">
        <f t="shared" si="1737"/>
        <v>3603.1999999999998</v>
      </c>
      <c r="AY742" s="51">
        <f t="shared" si="1738"/>
        <v>3600.5999999999999</v>
      </c>
      <c r="AZ742" s="51"/>
      <c r="BA742" s="52">
        <f t="shared" si="1739"/>
        <v>97.234104714302518</v>
      </c>
      <c r="BB742" s="53"/>
    </row>
    <row r="743">
      <c r="B743" s="47" t="s">
        <v>484</v>
      </c>
      <c r="C743" s="47" t="s">
        <v>46</v>
      </c>
      <c r="D743" s="47" t="s">
        <v>48</v>
      </c>
      <c r="E743" s="48" t="str">
        <f t="shared" si="1731"/>
        <v>0113</v>
      </c>
      <c r="F743" s="47" t="s">
        <v>496</v>
      </c>
      <c r="G743" s="47" t="s">
        <v>60</v>
      </c>
      <c r="H743" s="49" t="s">
        <v>61</v>
      </c>
      <c r="I743" s="19">
        <v>92</v>
      </c>
      <c r="J743" s="19">
        <v>91</v>
      </c>
      <c r="K743" s="19">
        <v>90</v>
      </c>
      <c r="L743" s="19"/>
      <c r="M743" s="19"/>
      <c r="N743" s="19"/>
      <c r="O743" s="19">
        <v>0</v>
      </c>
      <c r="P743" s="19">
        <v>0</v>
      </c>
      <c r="Q743" s="19">
        <v>0</v>
      </c>
      <c r="R743" s="19">
        <v>0</v>
      </c>
      <c r="S743" s="19"/>
      <c r="T743" s="19">
        <f t="shared" si="1636"/>
        <v>92</v>
      </c>
      <c r="U743" s="19">
        <f t="shared" si="1732"/>
        <v>91</v>
      </c>
      <c r="V743" s="19">
        <f t="shared" si="1733"/>
        <v>90</v>
      </c>
      <c r="W743" s="19"/>
      <c r="X743" s="19"/>
      <c r="Y743" s="19"/>
      <c r="Z743" s="19"/>
      <c r="AA743" s="19"/>
      <c r="AB743" s="19"/>
      <c r="AC743" s="19"/>
      <c r="AD743" s="19"/>
      <c r="AE743" s="19"/>
      <c r="AF743" s="50">
        <v>92.281999999999996</v>
      </c>
      <c r="AG743" s="50"/>
      <c r="AH743" s="50">
        <v>0</v>
      </c>
      <c r="AI743" s="50">
        <v>0</v>
      </c>
      <c r="AJ743" s="50">
        <v>0</v>
      </c>
      <c r="AK743" s="50">
        <v>0</v>
      </c>
      <c r="AL743" s="50">
        <v>92.281999999999996</v>
      </c>
      <c r="AM743" s="50">
        <v>0</v>
      </c>
      <c r="AN743" s="50">
        <v>0</v>
      </c>
      <c r="AO743" s="15">
        <v>69.116</v>
      </c>
      <c r="AP743" s="51">
        <v>92.281999999999996</v>
      </c>
      <c r="AQ743" s="51">
        <v>0</v>
      </c>
      <c r="AR743" s="51">
        <v>0</v>
      </c>
      <c r="AS743" s="51">
        <v>0</v>
      </c>
      <c r="AT743" s="51">
        <v>0</v>
      </c>
      <c r="AU743" s="51">
        <f t="shared" si="1734"/>
        <v>92.281999999999996</v>
      </c>
      <c r="AV743" s="51">
        <f t="shared" si="1735"/>
        <v>-0.28199999999999648</v>
      </c>
      <c r="AW743" s="51">
        <f t="shared" si="1736"/>
        <v>92</v>
      </c>
      <c r="AX743" s="51">
        <f t="shared" si="1737"/>
        <v>91</v>
      </c>
      <c r="AY743" s="51">
        <f t="shared" si="1738"/>
        <v>90</v>
      </c>
      <c r="AZ743" s="51"/>
      <c r="BA743" s="52">
        <f t="shared" si="1739"/>
        <v>100</v>
      </c>
      <c r="BB743" s="53"/>
    </row>
    <row r="744" ht="31.5">
      <c r="B744" s="47" t="s">
        <v>484</v>
      </c>
      <c r="C744" s="47" t="s">
        <v>46</v>
      </c>
      <c r="D744" s="47" t="s">
        <v>48</v>
      </c>
      <c r="E744" s="48" t="str">
        <f t="shared" si="1731"/>
        <v>0113</v>
      </c>
      <c r="F744" s="47" t="s">
        <v>498</v>
      </c>
      <c r="G744" s="48"/>
      <c r="H744" s="49" t="s">
        <v>499</v>
      </c>
      <c r="I744" s="19">
        <f>I745</f>
        <v>3610.1999999999998</v>
      </c>
      <c r="J744" s="19">
        <f>J745</f>
        <v>3610.1999999999998</v>
      </c>
      <c r="K744" s="19">
        <f>K745</f>
        <v>3610.1999999999998</v>
      </c>
      <c r="L744" s="19">
        <f>L745</f>
        <v>0</v>
      </c>
      <c r="M744" s="19">
        <f>M745</f>
        <v>0</v>
      </c>
      <c r="N744" s="19">
        <f>N745</f>
        <v>0</v>
      </c>
      <c r="O744" s="19">
        <f>O745</f>
        <v>0</v>
      </c>
      <c r="P744" s="19">
        <f>P745</f>
        <v>0</v>
      </c>
      <c r="Q744" s="19">
        <f>Q745</f>
        <v>0</v>
      </c>
      <c r="R744" s="19">
        <f>R745</f>
        <v>0</v>
      </c>
      <c r="S744" s="19">
        <f>S745</f>
        <v>0</v>
      </c>
      <c r="T744" s="19">
        <f t="shared" si="1636"/>
        <v>3610.1999999999998</v>
      </c>
      <c r="U744" s="19">
        <f t="shared" si="1732"/>
        <v>3610.1999999999998</v>
      </c>
      <c r="V744" s="19">
        <f t="shared" si="1733"/>
        <v>3610.1999999999998</v>
      </c>
      <c r="W744" s="19">
        <f>W745</f>
        <v>0</v>
      </c>
      <c r="X744" s="19">
        <f>X745</f>
        <v>0</v>
      </c>
      <c r="Y744" s="19">
        <f>Y745</f>
        <v>0</v>
      </c>
      <c r="Z744" s="19">
        <f>Z745</f>
        <v>0</v>
      </c>
      <c r="AA744" s="19">
        <f>AA745</f>
        <v>0</v>
      </c>
      <c r="AB744" s="19">
        <f>AB745</f>
        <v>0</v>
      </c>
      <c r="AC744" s="19">
        <f>AC745</f>
        <v>0</v>
      </c>
      <c r="AD744" s="19">
        <f>AD745</f>
        <v>0</v>
      </c>
      <c r="AE744" s="19">
        <f>AE745</f>
        <v>0</v>
      </c>
      <c r="AF744" s="50">
        <f>AF745</f>
        <v>3117.1999999999998</v>
      </c>
      <c r="AG744" s="50">
        <f>AG745</f>
        <v>0</v>
      </c>
      <c r="AH744" s="50">
        <f>AH745</f>
        <v>0</v>
      </c>
      <c r="AI744" s="50">
        <f>AI745</f>
        <v>0</v>
      </c>
      <c r="AJ744" s="50">
        <f>AJ745</f>
        <v>0</v>
      </c>
      <c r="AK744" s="50">
        <f>AK745</f>
        <v>0</v>
      </c>
      <c r="AL744" s="50">
        <f>AL745</f>
        <v>3117.1999999999998</v>
      </c>
      <c r="AM744" s="50">
        <f>AM745</f>
        <v>0</v>
      </c>
      <c r="AN744" s="50">
        <f>AN745</f>
        <v>0</v>
      </c>
      <c r="AO744" s="51">
        <f>AO745</f>
        <v>3117.1999999999998</v>
      </c>
      <c r="AP744" s="51">
        <f>AP745</f>
        <v>3117.1999999999998</v>
      </c>
      <c r="AQ744" s="51">
        <f>AQ745</f>
        <v>0</v>
      </c>
      <c r="AR744" s="51">
        <f>AR745</f>
        <v>0</v>
      </c>
      <c r="AS744" s="51">
        <f>AS745</f>
        <v>0</v>
      </c>
      <c r="AT744" s="51">
        <f>AT745</f>
        <v>0</v>
      </c>
      <c r="AU744" s="51">
        <f t="shared" si="1734"/>
        <v>3117.1999999999998</v>
      </c>
      <c r="AV744" s="51">
        <f t="shared" si="1735"/>
        <v>493</v>
      </c>
      <c r="AW744" s="51">
        <f t="shared" si="1736"/>
        <v>3610.1999999999998</v>
      </c>
      <c r="AX744" s="51">
        <f t="shared" si="1737"/>
        <v>3610.1999999999998</v>
      </c>
      <c r="AY744" s="51">
        <f t="shared" si="1738"/>
        <v>3610.1999999999998</v>
      </c>
      <c r="AZ744" s="51">
        <f>AZ745</f>
        <v>0</v>
      </c>
      <c r="BA744" s="52">
        <f t="shared" si="1739"/>
        <v>100</v>
      </c>
      <c r="BB744" s="25"/>
    </row>
    <row r="745" ht="31.5">
      <c r="B745" s="47" t="s">
        <v>484</v>
      </c>
      <c r="C745" s="47" t="s">
        <v>46</v>
      </c>
      <c r="D745" s="47" t="s">
        <v>48</v>
      </c>
      <c r="E745" s="48" t="str">
        <f t="shared" si="1731"/>
        <v>0113</v>
      </c>
      <c r="F745" s="47" t="s">
        <v>498</v>
      </c>
      <c r="G745" s="47" t="s">
        <v>154</v>
      </c>
      <c r="H745" s="49" t="s">
        <v>155</v>
      </c>
      <c r="I745" s="19">
        <v>3610.1999999999998</v>
      </c>
      <c r="J745" s="19">
        <v>3610.1999999999998</v>
      </c>
      <c r="K745" s="19">
        <v>3610.1999999999998</v>
      </c>
      <c r="L745" s="19"/>
      <c r="M745" s="19"/>
      <c r="N745" s="19"/>
      <c r="O745" s="19">
        <v>0</v>
      </c>
      <c r="P745" s="19">
        <v>0</v>
      </c>
      <c r="Q745" s="19">
        <v>0</v>
      </c>
      <c r="R745" s="19">
        <v>0</v>
      </c>
      <c r="S745" s="19"/>
      <c r="T745" s="19">
        <f t="shared" si="1636"/>
        <v>3610.1999999999998</v>
      </c>
      <c r="U745" s="19">
        <f t="shared" si="1732"/>
        <v>3610.1999999999998</v>
      </c>
      <c r="V745" s="19">
        <f t="shared" si="1733"/>
        <v>3610.1999999999998</v>
      </c>
      <c r="W745" s="19"/>
      <c r="X745" s="19"/>
      <c r="Y745" s="19"/>
      <c r="Z745" s="19"/>
      <c r="AA745" s="19"/>
      <c r="AB745" s="19"/>
      <c r="AC745" s="19"/>
      <c r="AD745" s="19"/>
      <c r="AE745" s="19"/>
      <c r="AF745" s="50">
        <v>3117.1999999999998</v>
      </c>
      <c r="AG745" s="50"/>
      <c r="AH745" s="50">
        <v>0</v>
      </c>
      <c r="AI745" s="50">
        <v>0</v>
      </c>
      <c r="AJ745" s="50">
        <v>0</v>
      </c>
      <c r="AK745" s="50">
        <v>0</v>
      </c>
      <c r="AL745" s="50">
        <v>3117.1999999999998</v>
      </c>
      <c r="AM745" s="50">
        <v>0</v>
      </c>
      <c r="AN745" s="50">
        <v>0</v>
      </c>
      <c r="AO745" s="15">
        <v>3117.1999999999998</v>
      </c>
      <c r="AP745" s="51">
        <v>3117.1999999999998</v>
      </c>
      <c r="AQ745" s="51">
        <v>0</v>
      </c>
      <c r="AR745" s="51">
        <v>0</v>
      </c>
      <c r="AS745" s="51">
        <v>0</v>
      </c>
      <c r="AT745" s="51">
        <v>0</v>
      </c>
      <c r="AU745" s="51">
        <f t="shared" si="1734"/>
        <v>3117.1999999999998</v>
      </c>
      <c r="AV745" s="51">
        <f t="shared" si="1735"/>
        <v>493</v>
      </c>
      <c r="AW745" s="51">
        <f t="shared" si="1736"/>
        <v>3610.1999999999998</v>
      </c>
      <c r="AX745" s="51">
        <f t="shared" si="1737"/>
        <v>3610.1999999999998</v>
      </c>
      <c r="AY745" s="51">
        <f t="shared" si="1738"/>
        <v>3610.1999999999998</v>
      </c>
      <c r="AZ745" s="51"/>
      <c r="BA745" s="52">
        <f t="shared" si="1739"/>
        <v>100</v>
      </c>
      <c r="BB745" s="53"/>
    </row>
    <row r="746" ht="47.25" hidden="1">
      <c r="B746" s="47" t="s">
        <v>484</v>
      </c>
      <c r="C746" s="47" t="s">
        <v>46</v>
      </c>
      <c r="D746" s="47" t="s">
        <v>48</v>
      </c>
      <c r="E746" s="48" t="str">
        <f t="shared" si="1731"/>
        <v>0113</v>
      </c>
      <c r="F746" s="47" t="s">
        <v>500</v>
      </c>
      <c r="G746" s="47"/>
      <c r="H746" s="49" t="s">
        <v>501</v>
      </c>
      <c r="I746" s="19">
        <f>I747</f>
        <v>6230.6999999999998</v>
      </c>
      <c r="J746" s="19">
        <f>J747</f>
        <v>6230.6999999999998</v>
      </c>
      <c r="K746" s="19">
        <f>K747</f>
        <v>6230.6999999999998</v>
      </c>
      <c r="L746" s="19">
        <f>L747</f>
        <v>0</v>
      </c>
      <c r="M746" s="19">
        <f>M747</f>
        <v>0</v>
      </c>
      <c r="N746" s="19">
        <f>N747</f>
        <v>0</v>
      </c>
      <c r="O746" s="19">
        <f>O747</f>
        <v>0</v>
      </c>
      <c r="P746" s="19">
        <f>P747</f>
        <v>0</v>
      </c>
      <c r="Q746" s="19">
        <f>Q747</f>
        <v>0</v>
      </c>
      <c r="R746" s="19">
        <f>R747</f>
        <v>0</v>
      </c>
      <c r="S746" s="19">
        <f>S747</f>
        <v>0</v>
      </c>
      <c r="T746" s="19">
        <f t="shared" si="1636"/>
        <v>6230.6999999999998</v>
      </c>
      <c r="U746" s="19">
        <f t="shared" si="1732"/>
        <v>6230.6999999999998</v>
      </c>
      <c r="V746" s="19">
        <f t="shared" si="1733"/>
        <v>6230.6999999999998</v>
      </c>
      <c r="W746" s="19">
        <f>W747</f>
        <v>0</v>
      </c>
      <c r="X746" s="19">
        <f>X747</f>
        <v>0</v>
      </c>
      <c r="Y746" s="19">
        <f>Y747</f>
        <v>0</v>
      </c>
      <c r="Z746" s="19">
        <f>Z747</f>
        <v>0</v>
      </c>
      <c r="AA746" s="19">
        <f>AA747</f>
        <v>0</v>
      </c>
      <c r="AB746" s="19">
        <f>AB747</f>
        <v>0</v>
      </c>
      <c r="AC746" s="19">
        <f>AC747</f>
        <v>0</v>
      </c>
      <c r="AD746" s="19">
        <f>AD747</f>
        <v>0</v>
      </c>
      <c r="AE746" s="19">
        <f>AE747</f>
        <v>0</v>
      </c>
      <c r="AF746" s="50">
        <f>AF747</f>
        <v>0</v>
      </c>
      <c r="AG746" s="50">
        <f>AG747</f>
        <v>0</v>
      </c>
      <c r="AH746" s="50">
        <f>AH747</f>
        <v>0</v>
      </c>
      <c r="AI746" s="50">
        <f>AI747</f>
        <v>0</v>
      </c>
      <c r="AJ746" s="50">
        <f>AJ747</f>
        <v>0</v>
      </c>
      <c r="AK746" s="50">
        <f>AK747</f>
        <v>0</v>
      </c>
      <c r="AL746" s="50">
        <f>AL747</f>
        <v>0</v>
      </c>
      <c r="AM746" s="50">
        <f>AM747</f>
        <v>0</v>
      </c>
      <c r="AN746" s="50">
        <f>AN747</f>
        <v>0</v>
      </c>
      <c r="AO746" s="51">
        <f>AO747</f>
        <v>0</v>
      </c>
      <c r="AP746" s="51">
        <f>AP747</f>
        <v>0</v>
      </c>
      <c r="AQ746" s="51">
        <f>AQ747</f>
        <v>0</v>
      </c>
      <c r="AR746" s="51">
        <f>AR747</f>
        <v>0</v>
      </c>
      <c r="AS746" s="51">
        <f>AS747</f>
        <v>0</v>
      </c>
      <c r="AT746" s="51">
        <f>AT747</f>
        <v>0</v>
      </c>
      <c r="AU746" s="51">
        <f t="shared" si="1734"/>
        <v>0</v>
      </c>
      <c r="AV746" s="51">
        <f t="shared" si="1735"/>
        <v>6230.6999999999998</v>
      </c>
      <c r="AW746" s="51">
        <f t="shared" si="1736"/>
        <v>6230.6999999999998</v>
      </c>
      <c r="AX746" s="51">
        <f t="shared" si="1737"/>
        <v>6230.6999999999998</v>
      </c>
      <c r="AY746" s="51">
        <f t="shared" si="1738"/>
        <v>6230.6999999999998</v>
      </c>
      <c r="AZ746" s="51">
        <f>AZ747</f>
        <v>0</v>
      </c>
      <c r="BA746" s="52"/>
      <c r="BB746" s="25">
        <v>0</v>
      </c>
    </row>
    <row r="747" ht="31.5" hidden="1">
      <c r="B747" s="47" t="s">
        <v>484</v>
      </c>
      <c r="C747" s="47" t="s">
        <v>46</v>
      </c>
      <c r="D747" s="47" t="s">
        <v>48</v>
      </c>
      <c r="E747" s="48" t="str">
        <f t="shared" si="1731"/>
        <v>0113</v>
      </c>
      <c r="F747" s="47" t="s">
        <v>500</v>
      </c>
      <c r="G747" s="47" t="s">
        <v>154</v>
      </c>
      <c r="H747" s="49" t="s">
        <v>155</v>
      </c>
      <c r="I747" s="19">
        <v>6230.6999999999998</v>
      </c>
      <c r="J747" s="19">
        <v>6230.6999999999998</v>
      </c>
      <c r="K747" s="19">
        <v>6230.6999999999998</v>
      </c>
      <c r="L747" s="19"/>
      <c r="M747" s="19"/>
      <c r="N747" s="19"/>
      <c r="O747" s="19">
        <v>0</v>
      </c>
      <c r="P747" s="19">
        <v>0</v>
      </c>
      <c r="Q747" s="19">
        <v>0</v>
      </c>
      <c r="R747" s="19">
        <v>0</v>
      </c>
      <c r="S747" s="19"/>
      <c r="T747" s="19">
        <f t="shared" si="1636"/>
        <v>6230.6999999999998</v>
      </c>
      <c r="U747" s="19">
        <f t="shared" si="1732"/>
        <v>6230.6999999999998</v>
      </c>
      <c r="V747" s="19">
        <f t="shared" si="1733"/>
        <v>6230.6999999999998</v>
      </c>
      <c r="W747" s="19"/>
      <c r="X747" s="19"/>
      <c r="Y747" s="19"/>
      <c r="Z747" s="19"/>
      <c r="AA747" s="19"/>
      <c r="AB747" s="19"/>
      <c r="AC747" s="19"/>
      <c r="AD747" s="19"/>
      <c r="AE747" s="19"/>
      <c r="AF747" s="50">
        <v>0</v>
      </c>
      <c r="AG747" s="52"/>
      <c r="AH747" s="50">
        <v>0</v>
      </c>
      <c r="AI747" s="50">
        <v>0</v>
      </c>
      <c r="AJ747" s="50">
        <v>0</v>
      </c>
      <c r="AK747" s="50">
        <v>0</v>
      </c>
      <c r="AL747" s="50">
        <v>0</v>
      </c>
      <c r="AM747" s="50">
        <v>0</v>
      </c>
      <c r="AN747" s="50">
        <v>0</v>
      </c>
      <c r="AO747" s="15">
        <v>0</v>
      </c>
      <c r="AP747" s="51">
        <v>0</v>
      </c>
      <c r="AQ747" s="51">
        <v>0</v>
      </c>
      <c r="AR747" s="51">
        <v>0</v>
      </c>
      <c r="AS747" s="51">
        <v>0</v>
      </c>
      <c r="AT747" s="51">
        <v>0</v>
      </c>
      <c r="AU747" s="51">
        <f t="shared" si="1734"/>
        <v>0</v>
      </c>
      <c r="AV747" s="51">
        <f t="shared" si="1735"/>
        <v>6230.6999999999998</v>
      </c>
      <c r="AW747" s="51">
        <f t="shared" si="1736"/>
        <v>6230.6999999999998</v>
      </c>
      <c r="AX747" s="51">
        <f t="shared" si="1737"/>
        <v>6230.6999999999998</v>
      </c>
      <c r="AY747" s="51">
        <f t="shared" si="1738"/>
        <v>6230.6999999999998</v>
      </c>
      <c r="AZ747" s="51"/>
      <c r="BA747" s="52"/>
      <c r="BB747" s="53">
        <v>0</v>
      </c>
    </row>
    <row r="748" ht="63">
      <c r="B748" s="47" t="s">
        <v>484</v>
      </c>
      <c r="C748" s="47" t="s">
        <v>46</v>
      </c>
      <c r="D748" s="47" t="s">
        <v>48</v>
      </c>
      <c r="E748" s="48" t="str">
        <f t="shared" si="1731"/>
        <v>0113</v>
      </c>
      <c r="F748" s="47" t="s">
        <v>502</v>
      </c>
      <c r="G748" s="47"/>
      <c r="H748" s="49" t="s">
        <v>503</v>
      </c>
      <c r="I748" s="19">
        <f>I749</f>
        <v>718.39999999999998</v>
      </c>
      <c r="J748" s="19">
        <f>J749</f>
        <v>718.39999999999998</v>
      </c>
      <c r="K748" s="19">
        <f>K749</f>
        <v>718.39999999999998</v>
      </c>
      <c r="L748" s="19">
        <f>L749</f>
        <v>0</v>
      </c>
      <c r="M748" s="19">
        <f>M749</f>
        <v>0</v>
      </c>
      <c r="N748" s="19">
        <f>N749</f>
        <v>0</v>
      </c>
      <c r="O748" s="19">
        <f>O749</f>
        <v>0</v>
      </c>
      <c r="P748" s="19">
        <f>P749</f>
        <v>0</v>
      </c>
      <c r="Q748" s="19">
        <f>Q749</f>
        <v>0</v>
      </c>
      <c r="R748" s="19">
        <f>R749</f>
        <v>0</v>
      </c>
      <c r="S748" s="19">
        <f>S749</f>
        <v>0</v>
      </c>
      <c r="T748" s="19">
        <f t="shared" si="1636"/>
        <v>718.39999999999998</v>
      </c>
      <c r="U748" s="19">
        <f t="shared" si="1732"/>
        <v>718.39999999999998</v>
      </c>
      <c r="V748" s="19">
        <f t="shared" si="1733"/>
        <v>718.39999999999998</v>
      </c>
      <c r="W748" s="19">
        <f>W749</f>
        <v>0</v>
      </c>
      <c r="X748" s="19">
        <f>X749</f>
        <v>0</v>
      </c>
      <c r="Y748" s="19">
        <f>Y749</f>
        <v>0</v>
      </c>
      <c r="Z748" s="19">
        <f>Z749</f>
        <v>0</v>
      </c>
      <c r="AA748" s="19">
        <f>AA749</f>
        <v>0</v>
      </c>
      <c r="AB748" s="19">
        <f>AB749</f>
        <v>0</v>
      </c>
      <c r="AC748" s="19">
        <f>AC749</f>
        <v>0</v>
      </c>
      <c r="AD748" s="19">
        <f>AD749</f>
        <v>0</v>
      </c>
      <c r="AE748" s="19">
        <f>AE749</f>
        <v>0</v>
      </c>
      <c r="AF748" s="50">
        <f>AF749</f>
        <v>718.39999999999998</v>
      </c>
      <c r="AG748" s="50">
        <f>AG749</f>
        <v>0</v>
      </c>
      <c r="AH748" s="50">
        <f>AH749</f>
        <v>0</v>
      </c>
      <c r="AI748" s="50">
        <f>AI749</f>
        <v>0</v>
      </c>
      <c r="AJ748" s="50">
        <f>AJ749</f>
        <v>0</v>
      </c>
      <c r="AK748" s="50">
        <f>AK749</f>
        <v>0</v>
      </c>
      <c r="AL748" s="50">
        <f>AL749</f>
        <v>718.39999999999998</v>
      </c>
      <c r="AM748" s="50">
        <f>AM749</f>
        <v>0</v>
      </c>
      <c r="AN748" s="50">
        <f>AN749</f>
        <v>0</v>
      </c>
      <c r="AO748" s="51">
        <f>AO749</f>
        <v>538.79999999999995</v>
      </c>
      <c r="AP748" s="51">
        <f>AP749</f>
        <v>718.39999999999998</v>
      </c>
      <c r="AQ748" s="51">
        <f>AQ749</f>
        <v>0</v>
      </c>
      <c r="AR748" s="51">
        <f>AR749</f>
        <v>0</v>
      </c>
      <c r="AS748" s="51">
        <f>AS749</f>
        <v>0</v>
      </c>
      <c r="AT748" s="51">
        <f>AT749</f>
        <v>0</v>
      </c>
      <c r="AU748" s="51">
        <f t="shared" si="1734"/>
        <v>718.39999999999998</v>
      </c>
      <c r="AV748" s="51">
        <f t="shared" si="1735"/>
        <v>0</v>
      </c>
      <c r="AW748" s="51">
        <f t="shared" si="1736"/>
        <v>718.39999999999998</v>
      </c>
      <c r="AX748" s="51">
        <f t="shared" si="1737"/>
        <v>718.39999999999998</v>
      </c>
      <c r="AY748" s="51">
        <f t="shared" si="1738"/>
        <v>718.39999999999998</v>
      </c>
      <c r="AZ748" s="51">
        <f>AZ749</f>
        <v>0</v>
      </c>
      <c r="BA748" s="52">
        <f t="shared" si="1739"/>
        <v>100</v>
      </c>
      <c r="BB748" s="25"/>
    </row>
    <row r="749" ht="31.5">
      <c r="B749" s="47" t="s">
        <v>484</v>
      </c>
      <c r="C749" s="47" t="s">
        <v>46</v>
      </c>
      <c r="D749" s="47" t="s">
        <v>48</v>
      </c>
      <c r="E749" s="48" t="str">
        <f t="shared" si="1731"/>
        <v>0113</v>
      </c>
      <c r="F749" s="47" t="s">
        <v>502</v>
      </c>
      <c r="G749" s="47" t="s">
        <v>154</v>
      </c>
      <c r="H749" s="49" t="s">
        <v>155</v>
      </c>
      <c r="I749" s="19">
        <v>718.39999999999998</v>
      </c>
      <c r="J749" s="19">
        <v>718.39999999999998</v>
      </c>
      <c r="K749" s="19">
        <v>718.39999999999998</v>
      </c>
      <c r="L749" s="19"/>
      <c r="M749" s="19"/>
      <c r="N749" s="19"/>
      <c r="O749" s="19">
        <v>0</v>
      </c>
      <c r="P749" s="19">
        <v>0</v>
      </c>
      <c r="Q749" s="19">
        <v>0</v>
      </c>
      <c r="R749" s="19">
        <v>0</v>
      </c>
      <c r="S749" s="19"/>
      <c r="T749" s="19">
        <f t="shared" si="1636"/>
        <v>718.39999999999998</v>
      </c>
      <c r="U749" s="19">
        <f t="shared" si="1732"/>
        <v>718.39999999999998</v>
      </c>
      <c r="V749" s="19">
        <f t="shared" si="1733"/>
        <v>718.39999999999998</v>
      </c>
      <c r="W749" s="19"/>
      <c r="X749" s="19"/>
      <c r="Y749" s="19"/>
      <c r="Z749" s="19"/>
      <c r="AA749" s="19"/>
      <c r="AB749" s="19"/>
      <c r="AC749" s="19"/>
      <c r="AD749" s="19"/>
      <c r="AE749" s="19"/>
      <c r="AF749" s="50">
        <v>718.39999999999998</v>
      </c>
      <c r="AG749" s="50"/>
      <c r="AH749" s="50">
        <v>0</v>
      </c>
      <c r="AI749" s="50">
        <v>0</v>
      </c>
      <c r="AJ749" s="50">
        <v>0</v>
      </c>
      <c r="AK749" s="50">
        <v>0</v>
      </c>
      <c r="AL749" s="50">
        <v>718.39999999999998</v>
      </c>
      <c r="AM749" s="50">
        <v>0</v>
      </c>
      <c r="AN749" s="50">
        <v>0</v>
      </c>
      <c r="AO749" s="15">
        <v>538.79999999999995</v>
      </c>
      <c r="AP749" s="51">
        <v>718.39999999999998</v>
      </c>
      <c r="AQ749" s="51">
        <v>0</v>
      </c>
      <c r="AR749" s="51">
        <v>0</v>
      </c>
      <c r="AS749" s="51">
        <v>0</v>
      </c>
      <c r="AT749" s="51">
        <v>0</v>
      </c>
      <c r="AU749" s="51">
        <f t="shared" si="1734"/>
        <v>718.39999999999998</v>
      </c>
      <c r="AV749" s="51">
        <f t="shared" si="1735"/>
        <v>0</v>
      </c>
      <c r="AW749" s="51">
        <f t="shared" si="1736"/>
        <v>718.39999999999998</v>
      </c>
      <c r="AX749" s="51">
        <f t="shared" si="1737"/>
        <v>718.39999999999998</v>
      </c>
      <c r="AY749" s="51">
        <f t="shared" si="1738"/>
        <v>718.39999999999998</v>
      </c>
      <c r="AZ749" s="51"/>
      <c r="BA749" s="52">
        <f t="shared" si="1739"/>
        <v>100</v>
      </c>
      <c r="BB749" s="53"/>
    </row>
    <row r="750" ht="63">
      <c r="B750" s="47" t="s">
        <v>484</v>
      </c>
      <c r="C750" s="47" t="s">
        <v>46</v>
      </c>
      <c r="D750" s="47" t="s">
        <v>48</v>
      </c>
      <c r="E750" s="48" t="str">
        <f t="shared" si="1731"/>
        <v>0113</v>
      </c>
      <c r="F750" s="47" t="s">
        <v>275</v>
      </c>
      <c r="G750" s="48"/>
      <c r="H750" s="49" t="s">
        <v>276</v>
      </c>
      <c r="I750" s="19">
        <f>I751</f>
        <v>826</v>
      </c>
      <c r="J750" s="19">
        <f>J751</f>
        <v>826</v>
      </c>
      <c r="K750" s="19">
        <f>K751</f>
        <v>826</v>
      </c>
      <c r="L750" s="19">
        <f>L751</f>
        <v>0</v>
      </c>
      <c r="M750" s="19">
        <f>M751</f>
        <v>0</v>
      </c>
      <c r="N750" s="19">
        <f>N751</f>
        <v>0</v>
      </c>
      <c r="O750" s="19">
        <f>O751</f>
        <v>0</v>
      </c>
      <c r="P750" s="19">
        <f>P751</f>
        <v>0</v>
      </c>
      <c r="Q750" s="19">
        <f>Q751</f>
        <v>0</v>
      </c>
      <c r="R750" s="19">
        <f>R751</f>
        <v>-665</v>
      </c>
      <c r="S750" s="19">
        <f>S751</f>
        <v>110</v>
      </c>
      <c r="T750" s="19">
        <f t="shared" si="1636"/>
        <v>271</v>
      </c>
      <c r="U750" s="19">
        <f t="shared" si="1732"/>
        <v>826</v>
      </c>
      <c r="V750" s="19">
        <f t="shared" si="1733"/>
        <v>826</v>
      </c>
      <c r="W750" s="19">
        <f>W751</f>
        <v>0</v>
      </c>
      <c r="X750" s="19">
        <f>X751</f>
        <v>0</v>
      </c>
      <c r="Y750" s="19">
        <f>Y751</f>
        <v>0</v>
      </c>
      <c r="Z750" s="19">
        <f>Z751</f>
        <v>110</v>
      </c>
      <c r="AA750" s="19">
        <f>AA751</f>
        <v>110</v>
      </c>
      <c r="AB750" s="19">
        <f>AB751</f>
        <v>0</v>
      </c>
      <c r="AC750" s="19">
        <f>AC751</f>
        <v>110</v>
      </c>
      <c r="AD750" s="19">
        <f>AD751</f>
        <v>0</v>
      </c>
      <c r="AE750" s="19"/>
      <c r="AF750" s="50">
        <f>AF751</f>
        <v>271</v>
      </c>
      <c r="AG750" s="50">
        <f>AG751</f>
        <v>0</v>
      </c>
      <c r="AH750" s="50">
        <f>AH751</f>
        <v>0</v>
      </c>
      <c r="AI750" s="50">
        <f>AI751</f>
        <v>0</v>
      </c>
      <c r="AJ750" s="50">
        <f>AJ751</f>
        <v>0</v>
      </c>
      <c r="AK750" s="50">
        <f>AK751</f>
        <v>0</v>
      </c>
      <c r="AL750" s="50">
        <f>AL751</f>
        <v>271</v>
      </c>
      <c r="AM750" s="50">
        <f>AM751</f>
        <v>0</v>
      </c>
      <c r="AN750" s="50">
        <f>AN751</f>
        <v>0</v>
      </c>
      <c r="AO750" s="51">
        <f>AO751</f>
        <v>171</v>
      </c>
      <c r="AP750" s="51">
        <f>AP751</f>
        <v>271</v>
      </c>
      <c r="AQ750" s="51">
        <f>AQ751</f>
        <v>0</v>
      </c>
      <c r="AR750" s="51">
        <f>AR751</f>
        <v>0</v>
      </c>
      <c r="AS750" s="51">
        <f>AS751</f>
        <v>0</v>
      </c>
      <c r="AT750" s="51">
        <f>AT751</f>
        <v>0</v>
      </c>
      <c r="AU750" s="51">
        <f t="shared" si="1734"/>
        <v>271</v>
      </c>
      <c r="AV750" s="51">
        <f t="shared" si="1735"/>
        <v>0</v>
      </c>
      <c r="AW750" s="51">
        <f t="shared" si="1736"/>
        <v>381</v>
      </c>
      <c r="AX750" s="51">
        <f t="shared" si="1737"/>
        <v>936</v>
      </c>
      <c r="AY750" s="51">
        <f t="shared" si="1738"/>
        <v>936</v>
      </c>
      <c r="AZ750" s="51">
        <f>AZ751</f>
        <v>0</v>
      </c>
      <c r="BA750" s="52">
        <f t="shared" si="1739"/>
        <v>100</v>
      </c>
      <c r="BB750" s="25"/>
    </row>
    <row r="751" ht="31.5">
      <c r="B751" s="47" t="s">
        <v>484</v>
      </c>
      <c r="C751" s="47" t="s">
        <v>46</v>
      </c>
      <c r="D751" s="47" t="s">
        <v>48</v>
      </c>
      <c r="E751" s="48" t="str">
        <f t="shared" si="1731"/>
        <v>0113</v>
      </c>
      <c r="F751" s="47" t="s">
        <v>275</v>
      </c>
      <c r="G751" s="47" t="s">
        <v>154</v>
      </c>
      <c r="H751" s="49" t="s">
        <v>155</v>
      </c>
      <c r="I751" s="19">
        <v>826</v>
      </c>
      <c r="J751" s="19">
        <v>826</v>
      </c>
      <c r="K751" s="19">
        <v>826</v>
      </c>
      <c r="L751" s="19"/>
      <c r="M751" s="19"/>
      <c r="N751" s="19"/>
      <c r="O751" s="19">
        <v>0</v>
      </c>
      <c r="P751" s="19">
        <v>0</v>
      </c>
      <c r="Q751" s="19">
        <v>0</v>
      </c>
      <c r="R751" s="19">
        <v>-665</v>
      </c>
      <c r="S751" s="19">
        <v>110</v>
      </c>
      <c r="T751" s="19">
        <f t="shared" si="1636"/>
        <v>271</v>
      </c>
      <c r="U751" s="19">
        <f t="shared" si="1732"/>
        <v>826</v>
      </c>
      <c r="V751" s="19">
        <f t="shared" si="1733"/>
        <v>826</v>
      </c>
      <c r="W751" s="19"/>
      <c r="X751" s="19"/>
      <c r="Y751" s="19"/>
      <c r="Z751" s="19">
        <v>110</v>
      </c>
      <c r="AA751" s="19">
        <v>110</v>
      </c>
      <c r="AB751" s="19"/>
      <c r="AC751" s="19">
        <v>110</v>
      </c>
      <c r="AD751" s="19"/>
      <c r="AE751" s="19"/>
      <c r="AF751" s="50">
        <v>271</v>
      </c>
      <c r="AG751" s="50"/>
      <c r="AH751" s="50">
        <v>0</v>
      </c>
      <c r="AI751" s="50">
        <v>0</v>
      </c>
      <c r="AJ751" s="50">
        <v>0</v>
      </c>
      <c r="AK751" s="50">
        <v>0</v>
      </c>
      <c r="AL751" s="50">
        <v>271</v>
      </c>
      <c r="AM751" s="50">
        <v>0</v>
      </c>
      <c r="AN751" s="50">
        <v>0</v>
      </c>
      <c r="AO751" s="15">
        <v>171</v>
      </c>
      <c r="AP751" s="51">
        <v>271</v>
      </c>
      <c r="AQ751" s="51">
        <v>0</v>
      </c>
      <c r="AR751" s="51">
        <v>0</v>
      </c>
      <c r="AS751" s="51">
        <v>0</v>
      </c>
      <c r="AT751" s="51">
        <v>0</v>
      </c>
      <c r="AU751" s="51">
        <f t="shared" si="1734"/>
        <v>271</v>
      </c>
      <c r="AV751" s="51">
        <f t="shared" si="1735"/>
        <v>0</v>
      </c>
      <c r="AW751" s="51">
        <f t="shared" si="1736"/>
        <v>381</v>
      </c>
      <c r="AX751" s="51">
        <f t="shared" si="1737"/>
        <v>936</v>
      </c>
      <c r="AY751" s="51">
        <f t="shared" si="1738"/>
        <v>936</v>
      </c>
      <c r="AZ751" s="51"/>
      <c r="BA751" s="52">
        <f t="shared" si="1739"/>
        <v>100</v>
      </c>
      <c r="BB751" s="53"/>
    </row>
    <row r="752" ht="47.25">
      <c r="B752" s="47" t="s">
        <v>484</v>
      </c>
      <c r="C752" s="47" t="s">
        <v>46</v>
      </c>
      <c r="D752" s="47" t="s">
        <v>48</v>
      </c>
      <c r="E752" s="48" t="str">
        <f t="shared" si="1731"/>
        <v>0113</v>
      </c>
      <c r="F752" s="47" t="s">
        <v>82</v>
      </c>
      <c r="G752" s="48"/>
      <c r="H752" s="49" t="s">
        <v>83</v>
      </c>
      <c r="I752" s="19"/>
      <c r="J752" s="19"/>
      <c r="K752" s="19"/>
      <c r="L752" s="19"/>
      <c r="M752" s="19"/>
      <c r="N752" s="19"/>
      <c r="O752" s="19">
        <f t="shared" ref="O752:O754" si="1740">O753</f>
        <v>0</v>
      </c>
      <c r="P752" s="19">
        <f t="shared" ref="P752:P754" si="1741">P753</f>
        <v>0</v>
      </c>
      <c r="Q752" s="19">
        <f t="shared" ref="Q752:Q754" si="1742">Q753</f>
        <v>0</v>
      </c>
      <c r="R752" s="19">
        <f t="shared" ref="R752:R754" si="1743">R753</f>
        <v>0</v>
      </c>
      <c r="S752" s="19"/>
      <c r="T752" s="19">
        <f t="shared" si="1636"/>
        <v>0</v>
      </c>
      <c r="U752" s="19"/>
      <c r="V752" s="19"/>
      <c r="W752" s="19"/>
      <c r="X752" s="19"/>
      <c r="Y752" s="19"/>
      <c r="Z752" s="19"/>
      <c r="AA752" s="19"/>
      <c r="AB752" s="19"/>
      <c r="AC752" s="19"/>
      <c r="AD752" s="19"/>
      <c r="AE752" s="19"/>
      <c r="AF752" s="50">
        <f t="shared" ref="AF752:AF754" si="1744">AF753</f>
        <v>428.19459000000001</v>
      </c>
      <c r="AG752" s="50">
        <f t="shared" ref="AG752:AG754" si="1745">AG753</f>
        <v>0</v>
      </c>
      <c r="AH752" s="50">
        <f t="shared" ref="AH752:AH754" si="1746">AH753</f>
        <v>0</v>
      </c>
      <c r="AI752" s="50">
        <f t="shared" ref="AI752:AI754" si="1747">AI753</f>
        <v>0</v>
      </c>
      <c r="AJ752" s="50">
        <f t="shared" ref="AJ752:AJ754" si="1748">AJ753</f>
        <v>0</v>
      </c>
      <c r="AK752" s="50">
        <f t="shared" ref="AK752:AK754" si="1749">AK753</f>
        <v>0</v>
      </c>
      <c r="AL752" s="50">
        <f t="shared" ref="AL752:AL754" si="1750">AL753</f>
        <v>428.19459000000001</v>
      </c>
      <c r="AM752" s="50">
        <f t="shared" ref="AM752:AM754" si="1751">AM753</f>
        <v>0</v>
      </c>
      <c r="AN752" s="50">
        <f t="shared" ref="AN752:AN754" si="1752">AN753</f>
        <v>0</v>
      </c>
      <c r="AO752" s="51">
        <f t="shared" ref="AO752:AO754" si="1753">AO753</f>
        <v>114.07459</v>
      </c>
      <c r="AP752" s="51">
        <f t="shared" ref="AP752:AP754" si="1754">AP753</f>
        <v>266.57459</v>
      </c>
      <c r="AQ752" s="51">
        <f t="shared" ref="AQ752:AQ754" si="1755">AQ753</f>
        <v>0</v>
      </c>
      <c r="AR752" s="51">
        <f t="shared" ref="AR752:AR754" si="1756">AR753</f>
        <v>0</v>
      </c>
      <c r="AS752" s="51">
        <f t="shared" ref="AS752:AS754" si="1757">AS753</f>
        <v>0</v>
      </c>
      <c r="AT752" s="51">
        <f t="shared" ref="AT752:AT754" si="1758">AT753</f>
        <v>0</v>
      </c>
      <c r="AU752" s="51">
        <f t="shared" si="1734"/>
        <v>266.57459</v>
      </c>
      <c r="AV752" s="51">
        <f t="shared" si="1735"/>
        <v>-266.57459</v>
      </c>
      <c r="AW752" s="51"/>
      <c r="AX752" s="51"/>
      <c r="AY752" s="51"/>
      <c r="AZ752" s="51"/>
      <c r="BA752" s="52">
        <f t="shared" si="1739"/>
        <v>100</v>
      </c>
      <c r="BB752" s="53"/>
    </row>
    <row r="753" ht="31.5">
      <c r="B753" s="47" t="s">
        <v>484</v>
      </c>
      <c r="C753" s="47" t="s">
        <v>46</v>
      </c>
      <c r="D753" s="47" t="s">
        <v>48</v>
      </c>
      <c r="E753" s="48" t="str">
        <f t="shared" si="1731"/>
        <v>0113</v>
      </c>
      <c r="F753" s="47" t="s">
        <v>84</v>
      </c>
      <c r="G753" s="48"/>
      <c r="H753" s="49" t="s">
        <v>85</v>
      </c>
      <c r="I753" s="19"/>
      <c r="J753" s="19"/>
      <c r="K753" s="19"/>
      <c r="L753" s="19"/>
      <c r="M753" s="19"/>
      <c r="N753" s="19"/>
      <c r="O753" s="19">
        <f t="shared" si="1740"/>
        <v>0</v>
      </c>
      <c r="P753" s="19">
        <f t="shared" si="1741"/>
        <v>0</v>
      </c>
      <c r="Q753" s="19">
        <f t="shared" si="1742"/>
        <v>0</v>
      </c>
      <c r="R753" s="19">
        <f t="shared" si="1743"/>
        <v>0</v>
      </c>
      <c r="S753" s="19"/>
      <c r="T753" s="19">
        <f t="shared" si="1636"/>
        <v>0</v>
      </c>
      <c r="U753" s="19"/>
      <c r="V753" s="19"/>
      <c r="W753" s="19"/>
      <c r="X753" s="19"/>
      <c r="Y753" s="19"/>
      <c r="Z753" s="19"/>
      <c r="AA753" s="19"/>
      <c r="AB753" s="19"/>
      <c r="AC753" s="19"/>
      <c r="AD753" s="19"/>
      <c r="AE753" s="19"/>
      <c r="AF753" s="50">
        <f t="shared" si="1744"/>
        <v>428.19459000000001</v>
      </c>
      <c r="AG753" s="50">
        <f t="shared" si="1745"/>
        <v>0</v>
      </c>
      <c r="AH753" s="50">
        <f t="shared" si="1746"/>
        <v>0</v>
      </c>
      <c r="AI753" s="50">
        <f t="shared" si="1747"/>
        <v>0</v>
      </c>
      <c r="AJ753" s="50">
        <f t="shared" si="1748"/>
        <v>0</v>
      </c>
      <c r="AK753" s="50">
        <f t="shared" si="1749"/>
        <v>0</v>
      </c>
      <c r="AL753" s="50">
        <f t="shared" si="1750"/>
        <v>428.19459000000001</v>
      </c>
      <c r="AM753" s="50">
        <f t="shared" si="1751"/>
        <v>0</v>
      </c>
      <c r="AN753" s="50">
        <f t="shared" si="1752"/>
        <v>0</v>
      </c>
      <c r="AO753" s="15">
        <f t="shared" si="1753"/>
        <v>114.07459</v>
      </c>
      <c r="AP753" s="51">
        <f t="shared" si="1754"/>
        <v>266.57459</v>
      </c>
      <c r="AQ753" s="51">
        <f t="shared" si="1755"/>
        <v>0</v>
      </c>
      <c r="AR753" s="51">
        <f t="shared" si="1756"/>
        <v>0</v>
      </c>
      <c r="AS753" s="51">
        <f t="shared" si="1757"/>
        <v>0</v>
      </c>
      <c r="AT753" s="51">
        <f t="shared" si="1758"/>
        <v>0</v>
      </c>
      <c r="AU753" s="51">
        <f t="shared" si="1734"/>
        <v>266.57459</v>
      </c>
      <c r="AV753" s="51">
        <f t="shared" si="1735"/>
        <v>-266.57459</v>
      </c>
      <c r="AW753" s="51"/>
      <c r="AX753" s="51"/>
      <c r="AY753" s="51"/>
      <c r="AZ753" s="51"/>
      <c r="BA753" s="52">
        <f t="shared" si="1739"/>
        <v>100</v>
      </c>
      <c r="BB753" s="53"/>
    </row>
    <row r="754" ht="31.5">
      <c r="B754" s="47" t="s">
        <v>484</v>
      </c>
      <c r="C754" s="47" t="s">
        <v>46</v>
      </c>
      <c r="D754" s="47" t="s">
        <v>48</v>
      </c>
      <c r="E754" s="48" t="str">
        <f t="shared" si="1731"/>
        <v>0113</v>
      </c>
      <c r="F754" s="47" t="s">
        <v>86</v>
      </c>
      <c r="G754" s="48"/>
      <c r="H754" s="49" t="s">
        <v>87</v>
      </c>
      <c r="I754" s="19"/>
      <c r="J754" s="19"/>
      <c r="K754" s="19"/>
      <c r="L754" s="19"/>
      <c r="M754" s="19"/>
      <c r="N754" s="19"/>
      <c r="O754" s="19">
        <f t="shared" si="1740"/>
        <v>0</v>
      </c>
      <c r="P754" s="19">
        <f t="shared" si="1741"/>
        <v>0</v>
      </c>
      <c r="Q754" s="19">
        <f t="shared" si="1742"/>
        <v>0</v>
      </c>
      <c r="R754" s="19">
        <f t="shared" si="1743"/>
        <v>0</v>
      </c>
      <c r="S754" s="19"/>
      <c r="T754" s="19">
        <f t="shared" si="1636"/>
        <v>0</v>
      </c>
      <c r="U754" s="19"/>
      <c r="V754" s="19"/>
      <c r="W754" s="19"/>
      <c r="X754" s="19"/>
      <c r="Y754" s="19"/>
      <c r="Z754" s="19"/>
      <c r="AA754" s="19"/>
      <c r="AB754" s="19"/>
      <c r="AC754" s="19"/>
      <c r="AD754" s="19"/>
      <c r="AE754" s="19"/>
      <c r="AF754" s="50">
        <f t="shared" si="1744"/>
        <v>428.19459000000001</v>
      </c>
      <c r="AG754" s="50">
        <f t="shared" si="1745"/>
        <v>0</v>
      </c>
      <c r="AH754" s="50">
        <f t="shared" si="1746"/>
        <v>0</v>
      </c>
      <c r="AI754" s="50">
        <f t="shared" si="1747"/>
        <v>0</v>
      </c>
      <c r="AJ754" s="50">
        <f t="shared" si="1748"/>
        <v>0</v>
      </c>
      <c r="AK754" s="50">
        <f t="shared" si="1749"/>
        <v>0</v>
      </c>
      <c r="AL754" s="50">
        <f t="shared" si="1750"/>
        <v>428.19459000000001</v>
      </c>
      <c r="AM754" s="50">
        <f t="shared" si="1751"/>
        <v>0</v>
      </c>
      <c r="AN754" s="50">
        <f t="shared" si="1752"/>
        <v>0</v>
      </c>
      <c r="AO754" s="51">
        <f t="shared" si="1753"/>
        <v>114.07459</v>
      </c>
      <c r="AP754" s="51">
        <f t="shared" si="1754"/>
        <v>266.57459</v>
      </c>
      <c r="AQ754" s="51">
        <f t="shared" si="1755"/>
        <v>0</v>
      </c>
      <c r="AR754" s="51">
        <f t="shared" si="1756"/>
        <v>0</v>
      </c>
      <c r="AS754" s="51">
        <f t="shared" si="1757"/>
        <v>0</v>
      </c>
      <c r="AT754" s="51">
        <f t="shared" si="1758"/>
        <v>0</v>
      </c>
      <c r="AU754" s="51">
        <f t="shared" si="1734"/>
        <v>266.57459</v>
      </c>
      <c r="AV754" s="51">
        <f t="shared" si="1735"/>
        <v>-266.57459</v>
      </c>
      <c r="AW754" s="51"/>
      <c r="AX754" s="51"/>
      <c r="AY754" s="51"/>
      <c r="AZ754" s="51"/>
      <c r="BA754" s="52">
        <f t="shared" si="1739"/>
        <v>100</v>
      </c>
      <c r="BB754" s="53"/>
    </row>
    <row r="755" ht="16.5" customHeight="1">
      <c r="B755" s="47" t="s">
        <v>484</v>
      </c>
      <c r="C755" s="47" t="s">
        <v>46</v>
      </c>
      <c r="D755" s="47" t="s">
        <v>48</v>
      </c>
      <c r="E755" s="48" t="str">
        <f t="shared" si="1731"/>
        <v>0113</v>
      </c>
      <c r="F755" s="47" t="s">
        <v>86</v>
      </c>
      <c r="G755" s="47" t="s">
        <v>60</v>
      </c>
      <c r="H755" s="49" t="s">
        <v>61</v>
      </c>
      <c r="I755" s="19"/>
      <c r="J755" s="19"/>
      <c r="K755" s="19"/>
      <c r="L755" s="19"/>
      <c r="M755" s="19"/>
      <c r="N755" s="19"/>
      <c r="O755" s="19">
        <v>0</v>
      </c>
      <c r="P755" s="19">
        <v>0</v>
      </c>
      <c r="Q755" s="19">
        <v>0</v>
      </c>
      <c r="R755" s="19">
        <v>0</v>
      </c>
      <c r="S755" s="19"/>
      <c r="T755" s="19">
        <f t="shared" si="1636"/>
        <v>0</v>
      </c>
      <c r="U755" s="19"/>
      <c r="V755" s="19"/>
      <c r="W755" s="19"/>
      <c r="X755" s="19"/>
      <c r="Y755" s="19"/>
      <c r="Z755" s="19"/>
      <c r="AA755" s="19"/>
      <c r="AB755" s="19"/>
      <c r="AC755" s="19"/>
      <c r="AD755" s="19"/>
      <c r="AE755" s="19"/>
      <c r="AF755" s="50">
        <v>428.19459000000001</v>
      </c>
      <c r="AG755" s="50"/>
      <c r="AH755" s="50">
        <v>0</v>
      </c>
      <c r="AI755" s="50">
        <v>0</v>
      </c>
      <c r="AJ755" s="50">
        <v>0</v>
      </c>
      <c r="AK755" s="50">
        <v>0</v>
      </c>
      <c r="AL755" s="50">
        <v>428.19459000000001</v>
      </c>
      <c r="AM755" s="50">
        <v>0</v>
      </c>
      <c r="AN755" s="50">
        <v>0</v>
      </c>
      <c r="AO755" s="15">
        <v>114.07459</v>
      </c>
      <c r="AP755" s="51">
        <v>266.57459</v>
      </c>
      <c r="AQ755" s="51">
        <v>0</v>
      </c>
      <c r="AR755" s="51">
        <v>0</v>
      </c>
      <c r="AS755" s="51">
        <v>0</v>
      </c>
      <c r="AT755" s="51">
        <v>0</v>
      </c>
      <c r="AU755" s="51">
        <f t="shared" si="1734"/>
        <v>266.57459</v>
      </c>
      <c r="AV755" s="51">
        <f t="shared" si="1735"/>
        <v>-266.57459</v>
      </c>
      <c r="AW755" s="51"/>
      <c r="AX755" s="51"/>
      <c r="AY755" s="51"/>
      <c r="AZ755" s="51"/>
      <c r="BA755" s="52">
        <f t="shared" si="1739"/>
        <v>100</v>
      </c>
      <c r="BB755" s="53"/>
    </row>
    <row r="756" s="30" customFormat="1" ht="31.5">
      <c r="B756" s="31" t="s">
        <v>484</v>
      </c>
      <c r="C756" s="31" t="s">
        <v>98</v>
      </c>
      <c r="D756" s="31"/>
      <c r="E756" s="32" t="str">
        <f t="shared" si="1731"/>
        <v>03</v>
      </c>
      <c r="F756" s="31"/>
      <c r="G756" s="32"/>
      <c r="H756" s="33" t="s">
        <v>175</v>
      </c>
      <c r="I756" s="34">
        <f>I757+I766</f>
        <v>2983.8000000000002</v>
      </c>
      <c r="J756" s="34">
        <f>J757+J766</f>
        <v>3075.0999999999995</v>
      </c>
      <c r="K756" s="34">
        <f>K757+K766</f>
        <v>3075.0999999999995</v>
      </c>
      <c r="L756" s="34">
        <f>L757+L766</f>
        <v>0</v>
      </c>
      <c r="M756" s="34">
        <f>M757+M766</f>
        <v>0</v>
      </c>
      <c r="N756" s="34">
        <f>N757+N766</f>
        <v>0</v>
      </c>
      <c r="O756" s="34">
        <f>O757+O766</f>
        <v>0</v>
      </c>
      <c r="P756" s="34">
        <f>P757+P766</f>
        <v>0</v>
      </c>
      <c r="Q756" s="34">
        <f>Q757+Q766</f>
        <v>-194.10900000000001</v>
      </c>
      <c r="R756" s="34">
        <f>R757+R766</f>
        <v>0</v>
      </c>
      <c r="S756" s="34">
        <f>S757+S766</f>
        <v>0</v>
      </c>
      <c r="T756" s="34">
        <f t="shared" si="1636"/>
        <v>2789.6910000000003</v>
      </c>
      <c r="U756" s="34">
        <f t="shared" si="1732"/>
        <v>3075.0999999999995</v>
      </c>
      <c r="V756" s="34">
        <f t="shared" si="1733"/>
        <v>3075.0999999999995</v>
      </c>
      <c r="W756" s="34">
        <f>W757+W766</f>
        <v>0</v>
      </c>
      <c r="X756" s="34">
        <f>X757+X766</f>
        <v>0</v>
      </c>
      <c r="Y756" s="34">
        <f>Y757+Y766</f>
        <v>0</v>
      </c>
      <c r="Z756" s="34">
        <f>Z757+Z766</f>
        <v>0</v>
      </c>
      <c r="AA756" s="34">
        <f>AA757+AA766</f>
        <v>0</v>
      </c>
      <c r="AB756" s="34">
        <f>AB757+AB766</f>
        <v>0</v>
      </c>
      <c r="AC756" s="34">
        <f>AC757+AC766</f>
        <v>0</v>
      </c>
      <c r="AD756" s="34">
        <f>AD757+AD766</f>
        <v>0</v>
      </c>
      <c r="AE756" s="34">
        <f>AE757+AE766</f>
        <v>0</v>
      </c>
      <c r="AF756" s="35">
        <f>AF757+AF766</f>
        <v>2753.4499999999998</v>
      </c>
      <c r="AG756" s="35">
        <f>AG757+AG766</f>
        <v>0</v>
      </c>
      <c r="AH756" s="35">
        <f>AH757+AH766</f>
        <v>2542.2659999999996</v>
      </c>
      <c r="AI756" s="35">
        <f>AI757+AI766</f>
        <v>0</v>
      </c>
      <c r="AJ756" s="35">
        <f>AJ757+AJ766</f>
        <v>0</v>
      </c>
      <c r="AK756" s="35">
        <f>AK757+AK766</f>
        <v>0</v>
      </c>
      <c r="AL756" s="35">
        <f>AL757+AL766</f>
        <v>2734.88013</v>
      </c>
      <c r="AM756" s="35">
        <f>AM757+AM766</f>
        <v>2523.6961299999998</v>
      </c>
      <c r="AN756" s="35">
        <f>AN757+AN766</f>
        <v>0</v>
      </c>
      <c r="AO756" s="36">
        <f>AO757+AO766</f>
        <v>1908.2040700000002</v>
      </c>
      <c r="AP756" s="36">
        <f>AP757+AP766</f>
        <v>2753.8659999999995</v>
      </c>
      <c r="AQ756" s="36">
        <f>AQ757+AQ766</f>
        <v>0</v>
      </c>
      <c r="AR756" s="36">
        <f>AR757+AR766</f>
        <v>0</v>
      </c>
      <c r="AS756" s="36">
        <f>AS757+AS766</f>
        <v>0</v>
      </c>
      <c r="AT756" s="36">
        <f>AT757+AT766</f>
        <v>0</v>
      </c>
      <c r="AU756" s="36">
        <f t="shared" si="1734"/>
        <v>2753.8659999999995</v>
      </c>
      <c r="AV756" s="36">
        <f t="shared" si="1735"/>
        <v>35.825000000000728</v>
      </c>
      <c r="AW756" s="36">
        <f t="shared" si="1736"/>
        <v>2789.6910000000003</v>
      </c>
      <c r="AX756" s="36">
        <f t="shared" si="1737"/>
        <v>3075.0999999999995</v>
      </c>
      <c r="AY756" s="36">
        <f t="shared" si="1738"/>
        <v>3075.0999999999995</v>
      </c>
      <c r="AZ756" s="36">
        <f>AZ757+AZ766</f>
        <v>0</v>
      </c>
      <c r="BA756" s="37">
        <f t="shared" si="1739"/>
        <v>99.32557809293796</v>
      </c>
      <c r="BB756" s="25"/>
    </row>
    <row r="757" s="39" customFormat="1" ht="47.25">
      <c r="B757" s="40" t="s">
        <v>484</v>
      </c>
      <c r="C757" s="40" t="s">
        <v>98</v>
      </c>
      <c r="D757" s="40" t="s">
        <v>343</v>
      </c>
      <c r="E757" s="38" t="str">
        <f t="shared" si="1731"/>
        <v>0310</v>
      </c>
      <c r="F757" s="40"/>
      <c r="G757" s="38"/>
      <c r="H757" s="41" t="s">
        <v>504</v>
      </c>
      <c r="I757" s="42">
        <f t="shared" ref="I757:I759" si="1759">I758</f>
        <v>512.79999999999995</v>
      </c>
      <c r="J757" s="42">
        <f t="shared" ref="J757:J759" si="1760">J758</f>
        <v>512.79999999999995</v>
      </c>
      <c r="K757" s="42">
        <f t="shared" ref="K757:K759" si="1761">K758</f>
        <v>512.79999999999995</v>
      </c>
      <c r="L757" s="42">
        <f t="shared" ref="L757:L759" si="1762">L758</f>
        <v>0</v>
      </c>
      <c r="M757" s="42">
        <f t="shared" ref="M757:M759" si="1763">M758</f>
        <v>0</v>
      </c>
      <c r="N757" s="42">
        <f t="shared" ref="N757:N759" si="1764">N758</f>
        <v>0</v>
      </c>
      <c r="O757" s="42">
        <f t="shared" ref="O757:O759" si="1765">O758</f>
        <v>0</v>
      </c>
      <c r="P757" s="42">
        <f t="shared" ref="P757:P759" si="1766">P758</f>
        <v>0</v>
      </c>
      <c r="Q757" s="42">
        <f t="shared" ref="Q757:Q759" si="1767">Q758</f>
        <v>-194.10900000000001</v>
      </c>
      <c r="R757" s="42">
        <f t="shared" ref="R757:R759" si="1768">R758</f>
        <v>0</v>
      </c>
      <c r="S757" s="42">
        <f t="shared" ref="S757:S759" si="1769">S758</f>
        <v>0</v>
      </c>
      <c r="T757" s="42">
        <f t="shared" si="1636"/>
        <v>318.69099999999992</v>
      </c>
      <c r="U757" s="42">
        <f t="shared" si="1732"/>
        <v>512.79999999999995</v>
      </c>
      <c r="V757" s="42">
        <f t="shared" si="1733"/>
        <v>512.79999999999995</v>
      </c>
      <c r="W757" s="42">
        <f t="shared" ref="W757:W759" si="1770">W758</f>
        <v>0</v>
      </c>
      <c r="X757" s="42">
        <f t="shared" ref="X757:X759" si="1771">X758</f>
        <v>0</v>
      </c>
      <c r="Y757" s="42">
        <f t="shared" ref="Y757:Y759" si="1772">Y758</f>
        <v>0</v>
      </c>
      <c r="Z757" s="42">
        <f t="shared" ref="Z757:Z759" si="1773">Z758</f>
        <v>0</v>
      </c>
      <c r="AA757" s="42">
        <f t="shared" ref="AA757:AA759" si="1774">AA758</f>
        <v>0</v>
      </c>
      <c r="AB757" s="42">
        <f t="shared" ref="AB757:AB759" si="1775">AB758</f>
        <v>0</v>
      </c>
      <c r="AC757" s="42">
        <f t="shared" ref="AC757:AC759" si="1776">AC758</f>
        <v>0</v>
      </c>
      <c r="AD757" s="42">
        <f t="shared" ref="AD757:AD759" si="1777">AD758</f>
        <v>0</v>
      </c>
      <c r="AE757" s="42">
        <f t="shared" ref="AE757:AE759" si="1778">AE758</f>
        <v>0</v>
      </c>
      <c r="AF757" s="43">
        <f t="shared" ref="AF757:AF759" si="1779">AF758</f>
        <v>211.184</v>
      </c>
      <c r="AG757" s="43">
        <f t="shared" ref="AG757:AG759" si="1780">AG758</f>
        <v>0</v>
      </c>
      <c r="AH757" s="43">
        <f t="shared" ref="AH757:AH759" si="1781">AH758</f>
        <v>0</v>
      </c>
      <c r="AI757" s="43">
        <f t="shared" ref="AI757:AI759" si="1782">AI758</f>
        <v>0</v>
      </c>
      <c r="AJ757" s="43">
        <f t="shared" ref="AJ757:AJ759" si="1783">AJ758</f>
        <v>0</v>
      </c>
      <c r="AK757" s="43">
        <f t="shared" ref="AK757:AK759" si="1784">AK758</f>
        <v>0</v>
      </c>
      <c r="AL757" s="43">
        <f t="shared" ref="AL757:AL759" si="1785">AL758</f>
        <v>211.184</v>
      </c>
      <c r="AM757" s="43">
        <f t="shared" ref="AM757:AM759" si="1786">AM758</f>
        <v>0</v>
      </c>
      <c r="AN757" s="43">
        <f t="shared" ref="AN757:AN759" si="1787">AN758</f>
        <v>0</v>
      </c>
      <c r="AO757" s="44">
        <f t="shared" ref="AO757:AO759" si="1788">AO758</f>
        <v>144.43799999999999</v>
      </c>
      <c r="AP757" s="45">
        <f t="shared" ref="AP757:AP759" si="1789">AP758</f>
        <v>211.59999999999999</v>
      </c>
      <c r="AQ757" s="45">
        <f t="shared" ref="AQ757:AQ759" si="1790">AQ758</f>
        <v>0</v>
      </c>
      <c r="AR757" s="45">
        <f t="shared" ref="AR757:AR759" si="1791">AR758</f>
        <v>0</v>
      </c>
      <c r="AS757" s="45">
        <f t="shared" ref="AS757:AS759" si="1792">AS758</f>
        <v>0</v>
      </c>
      <c r="AT757" s="45">
        <f t="shared" ref="AT757:AT759" si="1793">AT758</f>
        <v>0</v>
      </c>
      <c r="AU757" s="45">
        <f t="shared" si="1734"/>
        <v>211.59999999999999</v>
      </c>
      <c r="AV757" s="45">
        <f t="shared" si="1735"/>
        <v>107.09099999999992</v>
      </c>
      <c r="AW757" s="45">
        <f t="shared" si="1736"/>
        <v>318.69099999999992</v>
      </c>
      <c r="AX757" s="45">
        <f t="shared" si="1737"/>
        <v>512.79999999999995</v>
      </c>
      <c r="AY757" s="45">
        <f t="shared" si="1738"/>
        <v>512.79999999999995</v>
      </c>
      <c r="AZ757" s="45">
        <f t="shared" ref="AZ757:AZ759" si="1794">AZ758</f>
        <v>0</v>
      </c>
      <c r="BA757" s="46">
        <f t="shared" si="1739"/>
        <v>100</v>
      </c>
      <c r="BB757" s="25"/>
    </row>
    <row r="758">
      <c r="B758" s="47" t="s">
        <v>484</v>
      </c>
      <c r="C758" s="47" t="s">
        <v>98</v>
      </c>
      <c r="D758" s="47" t="s">
        <v>343</v>
      </c>
      <c r="E758" s="48" t="str">
        <f t="shared" si="1731"/>
        <v>0310</v>
      </c>
      <c r="F758" s="47" t="s">
        <v>277</v>
      </c>
      <c r="G758" s="48"/>
      <c r="H758" s="49" t="s">
        <v>278</v>
      </c>
      <c r="I758" s="19">
        <f t="shared" si="1759"/>
        <v>512.79999999999995</v>
      </c>
      <c r="J758" s="19">
        <f t="shared" si="1760"/>
        <v>512.79999999999995</v>
      </c>
      <c r="K758" s="19">
        <f t="shared" si="1761"/>
        <v>512.79999999999995</v>
      </c>
      <c r="L758" s="19">
        <f t="shared" si="1762"/>
        <v>0</v>
      </c>
      <c r="M758" s="19">
        <f t="shared" si="1763"/>
        <v>0</v>
      </c>
      <c r="N758" s="19">
        <f t="shared" si="1764"/>
        <v>0</v>
      </c>
      <c r="O758" s="19">
        <f t="shared" si="1765"/>
        <v>0</v>
      </c>
      <c r="P758" s="19">
        <f t="shared" si="1766"/>
        <v>0</v>
      </c>
      <c r="Q758" s="19">
        <f t="shared" si="1767"/>
        <v>-194.10900000000001</v>
      </c>
      <c r="R758" s="19">
        <f t="shared" si="1768"/>
        <v>0</v>
      </c>
      <c r="S758" s="19">
        <f t="shared" si="1769"/>
        <v>0</v>
      </c>
      <c r="T758" s="19">
        <f t="shared" si="1636"/>
        <v>318.69099999999992</v>
      </c>
      <c r="U758" s="19">
        <f t="shared" si="1732"/>
        <v>512.79999999999995</v>
      </c>
      <c r="V758" s="19">
        <f t="shared" si="1733"/>
        <v>512.79999999999995</v>
      </c>
      <c r="W758" s="19">
        <f t="shared" si="1770"/>
        <v>0</v>
      </c>
      <c r="X758" s="19">
        <f t="shared" si="1771"/>
        <v>0</v>
      </c>
      <c r="Y758" s="19">
        <f t="shared" si="1772"/>
        <v>0</v>
      </c>
      <c r="Z758" s="19">
        <f t="shared" si="1773"/>
        <v>0</v>
      </c>
      <c r="AA758" s="19">
        <f t="shared" si="1774"/>
        <v>0</v>
      </c>
      <c r="AB758" s="19">
        <f t="shared" si="1775"/>
        <v>0</v>
      </c>
      <c r="AC758" s="19">
        <f t="shared" si="1776"/>
        <v>0</v>
      </c>
      <c r="AD758" s="19">
        <f t="shared" si="1777"/>
        <v>0</v>
      </c>
      <c r="AE758" s="19">
        <f t="shared" si="1778"/>
        <v>0</v>
      </c>
      <c r="AF758" s="50">
        <f t="shared" si="1779"/>
        <v>211.184</v>
      </c>
      <c r="AG758" s="50">
        <f t="shared" si="1780"/>
        <v>0</v>
      </c>
      <c r="AH758" s="50">
        <f t="shared" si="1781"/>
        <v>0</v>
      </c>
      <c r="AI758" s="50">
        <f t="shared" si="1782"/>
        <v>0</v>
      </c>
      <c r="AJ758" s="50">
        <f t="shared" si="1783"/>
        <v>0</v>
      </c>
      <c r="AK758" s="50">
        <f t="shared" si="1784"/>
        <v>0</v>
      </c>
      <c r="AL758" s="50">
        <f t="shared" si="1785"/>
        <v>211.184</v>
      </c>
      <c r="AM758" s="50">
        <f t="shared" si="1786"/>
        <v>0</v>
      </c>
      <c r="AN758" s="50">
        <f t="shared" si="1787"/>
        <v>0</v>
      </c>
      <c r="AO758" s="51">
        <f t="shared" si="1788"/>
        <v>144.43799999999999</v>
      </c>
      <c r="AP758" s="51">
        <f t="shared" si="1789"/>
        <v>211.59999999999999</v>
      </c>
      <c r="AQ758" s="51">
        <f t="shared" si="1790"/>
        <v>0</v>
      </c>
      <c r="AR758" s="51">
        <f t="shared" si="1791"/>
        <v>0</v>
      </c>
      <c r="AS758" s="51">
        <f t="shared" si="1792"/>
        <v>0</v>
      </c>
      <c r="AT758" s="51">
        <f t="shared" si="1793"/>
        <v>0</v>
      </c>
      <c r="AU758" s="51">
        <f t="shared" si="1734"/>
        <v>211.59999999999999</v>
      </c>
      <c r="AV758" s="51">
        <f t="shared" si="1735"/>
        <v>107.09099999999992</v>
      </c>
      <c r="AW758" s="51">
        <f t="shared" si="1736"/>
        <v>318.69099999999992</v>
      </c>
      <c r="AX758" s="51">
        <f t="shared" si="1737"/>
        <v>512.79999999999995</v>
      </c>
      <c r="AY758" s="51">
        <f t="shared" si="1738"/>
        <v>512.79999999999995</v>
      </c>
      <c r="AZ758" s="51">
        <f t="shared" si="1794"/>
        <v>0</v>
      </c>
      <c r="BA758" s="52">
        <f t="shared" si="1739"/>
        <v>100</v>
      </c>
      <c r="BB758" s="25"/>
    </row>
    <row r="759">
      <c r="B759" s="47" t="s">
        <v>484</v>
      </c>
      <c r="C759" s="47" t="s">
        <v>98</v>
      </c>
      <c r="D759" s="47" t="s">
        <v>343</v>
      </c>
      <c r="E759" s="48" t="str">
        <f t="shared" si="1731"/>
        <v>0310</v>
      </c>
      <c r="F759" s="47" t="s">
        <v>279</v>
      </c>
      <c r="G759" s="48"/>
      <c r="H759" s="49" t="s">
        <v>53</v>
      </c>
      <c r="I759" s="19">
        <f t="shared" si="1759"/>
        <v>512.79999999999995</v>
      </c>
      <c r="J759" s="19">
        <f t="shared" si="1760"/>
        <v>512.79999999999995</v>
      </c>
      <c r="K759" s="19">
        <f t="shared" si="1761"/>
        <v>512.79999999999995</v>
      </c>
      <c r="L759" s="19">
        <f t="shared" si="1762"/>
        <v>0</v>
      </c>
      <c r="M759" s="19">
        <f t="shared" si="1763"/>
        <v>0</v>
      </c>
      <c r="N759" s="19">
        <f t="shared" si="1764"/>
        <v>0</v>
      </c>
      <c r="O759" s="19">
        <f t="shared" si="1765"/>
        <v>0</v>
      </c>
      <c r="P759" s="19">
        <f t="shared" si="1766"/>
        <v>0</v>
      </c>
      <c r="Q759" s="19">
        <f t="shared" si="1767"/>
        <v>-194.10900000000001</v>
      </c>
      <c r="R759" s="19">
        <f t="shared" si="1768"/>
        <v>0</v>
      </c>
      <c r="S759" s="19">
        <f t="shared" si="1769"/>
        <v>0</v>
      </c>
      <c r="T759" s="19">
        <f t="shared" si="1636"/>
        <v>318.69099999999992</v>
      </c>
      <c r="U759" s="19">
        <f t="shared" si="1732"/>
        <v>512.79999999999995</v>
      </c>
      <c r="V759" s="19">
        <f t="shared" si="1733"/>
        <v>512.79999999999995</v>
      </c>
      <c r="W759" s="19">
        <f t="shared" si="1770"/>
        <v>0</v>
      </c>
      <c r="X759" s="19">
        <f t="shared" si="1771"/>
        <v>0</v>
      </c>
      <c r="Y759" s="19">
        <f t="shared" si="1772"/>
        <v>0</v>
      </c>
      <c r="Z759" s="19">
        <f t="shared" si="1773"/>
        <v>0</v>
      </c>
      <c r="AA759" s="19">
        <f t="shared" si="1774"/>
        <v>0</v>
      </c>
      <c r="AB759" s="19">
        <f t="shared" si="1775"/>
        <v>0</v>
      </c>
      <c r="AC759" s="19">
        <f t="shared" si="1776"/>
        <v>0</v>
      </c>
      <c r="AD759" s="19">
        <f t="shared" si="1777"/>
        <v>0</v>
      </c>
      <c r="AE759" s="19">
        <f t="shared" si="1778"/>
        <v>0</v>
      </c>
      <c r="AF759" s="50">
        <f t="shared" si="1779"/>
        <v>211.184</v>
      </c>
      <c r="AG759" s="50">
        <f t="shared" si="1780"/>
        <v>0</v>
      </c>
      <c r="AH759" s="50">
        <f t="shared" si="1781"/>
        <v>0</v>
      </c>
      <c r="AI759" s="50">
        <f t="shared" si="1782"/>
        <v>0</v>
      </c>
      <c r="AJ759" s="50">
        <f t="shared" si="1783"/>
        <v>0</v>
      </c>
      <c r="AK759" s="50">
        <f t="shared" si="1784"/>
        <v>0</v>
      </c>
      <c r="AL759" s="50">
        <f t="shared" si="1785"/>
        <v>211.184</v>
      </c>
      <c r="AM759" s="50">
        <f t="shared" si="1786"/>
        <v>0</v>
      </c>
      <c r="AN759" s="50">
        <f t="shared" si="1787"/>
        <v>0</v>
      </c>
      <c r="AO759" s="15">
        <f t="shared" si="1788"/>
        <v>144.43799999999999</v>
      </c>
      <c r="AP759" s="51">
        <f t="shared" si="1789"/>
        <v>211.59999999999999</v>
      </c>
      <c r="AQ759" s="51">
        <f t="shared" si="1790"/>
        <v>0</v>
      </c>
      <c r="AR759" s="51">
        <f t="shared" si="1791"/>
        <v>0</v>
      </c>
      <c r="AS759" s="51">
        <f t="shared" si="1792"/>
        <v>0</v>
      </c>
      <c r="AT759" s="51">
        <f t="shared" si="1793"/>
        <v>0</v>
      </c>
      <c r="AU759" s="51">
        <f t="shared" si="1734"/>
        <v>211.59999999999999</v>
      </c>
      <c r="AV759" s="51">
        <f t="shared" si="1735"/>
        <v>107.09099999999992</v>
      </c>
      <c r="AW759" s="51">
        <f t="shared" si="1736"/>
        <v>318.69099999999992</v>
      </c>
      <c r="AX759" s="51">
        <f t="shared" si="1737"/>
        <v>512.79999999999995</v>
      </c>
      <c r="AY759" s="51">
        <f t="shared" si="1738"/>
        <v>512.79999999999995</v>
      </c>
      <c r="AZ759" s="51">
        <f t="shared" si="1794"/>
        <v>0</v>
      </c>
      <c r="BA759" s="52">
        <f t="shared" si="1739"/>
        <v>100</v>
      </c>
      <c r="BB759" s="25"/>
    </row>
    <row r="760" ht="94.5">
      <c r="B760" s="47" t="s">
        <v>484</v>
      </c>
      <c r="C760" s="47" t="s">
        <v>98</v>
      </c>
      <c r="D760" s="47" t="s">
        <v>343</v>
      </c>
      <c r="E760" s="48" t="str">
        <f t="shared" si="1731"/>
        <v>0310</v>
      </c>
      <c r="F760" s="47" t="s">
        <v>505</v>
      </c>
      <c r="G760" s="48"/>
      <c r="H760" s="49" t="s">
        <v>506</v>
      </c>
      <c r="I760" s="19">
        <f>I761+I763</f>
        <v>512.79999999999995</v>
      </c>
      <c r="J760" s="19">
        <f>J761+J763</f>
        <v>512.79999999999995</v>
      </c>
      <c r="K760" s="19">
        <f>K761+K763</f>
        <v>512.79999999999995</v>
      </c>
      <c r="L760" s="19">
        <f>L761+L763</f>
        <v>0</v>
      </c>
      <c r="M760" s="19">
        <f>M761+M763</f>
        <v>0</v>
      </c>
      <c r="N760" s="19">
        <f>N761+N763</f>
        <v>0</v>
      </c>
      <c r="O760" s="19">
        <f>O761+O763</f>
        <v>0</v>
      </c>
      <c r="P760" s="19">
        <f>P761+P763</f>
        <v>0</v>
      </c>
      <c r="Q760" s="19">
        <f>Q761+Q763</f>
        <v>-194.10900000000001</v>
      </c>
      <c r="R760" s="19">
        <f>R761+R763</f>
        <v>0</v>
      </c>
      <c r="S760" s="19">
        <f>S761+S763</f>
        <v>0</v>
      </c>
      <c r="T760" s="19">
        <f t="shared" si="1636"/>
        <v>318.69099999999992</v>
      </c>
      <c r="U760" s="19">
        <f t="shared" si="1732"/>
        <v>512.79999999999995</v>
      </c>
      <c r="V760" s="19">
        <f t="shared" si="1733"/>
        <v>512.79999999999995</v>
      </c>
      <c r="W760" s="19">
        <f>W761+W763</f>
        <v>0</v>
      </c>
      <c r="X760" s="19">
        <f>X761+X763</f>
        <v>0</v>
      </c>
      <c r="Y760" s="19">
        <f>Y761+Y763</f>
        <v>0</v>
      </c>
      <c r="Z760" s="19">
        <f>Z761+Z763</f>
        <v>0</v>
      </c>
      <c r="AA760" s="19">
        <f>AA761+AA763</f>
        <v>0</v>
      </c>
      <c r="AB760" s="19">
        <f>AB761+AB763</f>
        <v>0</v>
      </c>
      <c r="AC760" s="19">
        <f>AC761+AC763</f>
        <v>0</v>
      </c>
      <c r="AD760" s="19">
        <f>AD761+AD763</f>
        <v>0</v>
      </c>
      <c r="AE760" s="19">
        <f>AE761+AE763</f>
        <v>0</v>
      </c>
      <c r="AF760" s="50">
        <f>AF761+AF763</f>
        <v>211.184</v>
      </c>
      <c r="AG760" s="50">
        <f>AG761+AG763</f>
        <v>0</v>
      </c>
      <c r="AH760" s="50">
        <f>AH761+AH763</f>
        <v>0</v>
      </c>
      <c r="AI760" s="50">
        <f>AI761+AI763</f>
        <v>0</v>
      </c>
      <c r="AJ760" s="50">
        <f>AJ761+AJ763</f>
        <v>0</v>
      </c>
      <c r="AK760" s="50">
        <f>AK761+AK763</f>
        <v>0</v>
      </c>
      <c r="AL760" s="50">
        <f>AL761+AL763</f>
        <v>211.184</v>
      </c>
      <c r="AM760" s="50">
        <f>AM761+AM763</f>
        <v>0</v>
      </c>
      <c r="AN760" s="50">
        <f>AN761+AN763</f>
        <v>0</v>
      </c>
      <c r="AO760" s="51">
        <f>AO761+AO763</f>
        <v>144.43799999999999</v>
      </c>
      <c r="AP760" s="51">
        <f>AP761+AP763</f>
        <v>211.59999999999999</v>
      </c>
      <c r="AQ760" s="51">
        <f>AQ761+AQ763</f>
        <v>0</v>
      </c>
      <c r="AR760" s="51">
        <f>AR761+AR763</f>
        <v>0</v>
      </c>
      <c r="AS760" s="51">
        <f>AS761+AS763</f>
        <v>0</v>
      </c>
      <c r="AT760" s="51">
        <f>AT761+AT763</f>
        <v>0</v>
      </c>
      <c r="AU760" s="51">
        <f t="shared" si="1734"/>
        <v>211.59999999999999</v>
      </c>
      <c r="AV760" s="51">
        <f t="shared" si="1735"/>
        <v>107.09099999999992</v>
      </c>
      <c r="AW760" s="51">
        <f t="shared" si="1736"/>
        <v>318.69099999999992</v>
      </c>
      <c r="AX760" s="51">
        <f t="shared" si="1737"/>
        <v>512.79999999999995</v>
      </c>
      <c r="AY760" s="51">
        <f t="shared" si="1738"/>
        <v>512.79999999999995</v>
      </c>
      <c r="AZ760" s="51">
        <f>AZ761+AZ763</f>
        <v>0</v>
      </c>
      <c r="BA760" s="52">
        <f t="shared" si="1739"/>
        <v>100</v>
      </c>
      <c r="BB760" s="25"/>
    </row>
    <row r="761" ht="47.25">
      <c r="B761" s="47" t="s">
        <v>484</v>
      </c>
      <c r="C761" s="47" t="s">
        <v>98</v>
      </c>
      <c r="D761" s="47" t="s">
        <v>343</v>
      </c>
      <c r="E761" s="48" t="str">
        <f t="shared" si="1731"/>
        <v>0310</v>
      </c>
      <c r="F761" s="47" t="s">
        <v>507</v>
      </c>
      <c r="G761" s="48"/>
      <c r="H761" s="49" t="s">
        <v>508</v>
      </c>
      <c r="I761" s="19">
        <f>I762</f>
        <v>24.199999999999999</v>
      </c>
      <c r="J761" s="19">
        <f>J762</f>
        <v>24.199999999999999</v>
      </c>
      <c r="K761" s="19">
        <f>K762</f>
        <v>24.199999999999999</v>
      </c>
      <c r="L761" s="19">
        <f>L762</f>
        <v>0</v>
      </c>
      <c r="M761" s="19">
        <f>M762</f>
        <v>0</v>
      </c>
      <c r="N761" s="19">
        <f>N762</f>
        <v>0</v>
      </c>
      <c r="O761" s="19">
        <f>O762</f>
        <v>0</v>
      </c>
      <c r="P761" s="19">
        <f>P762</f>
        <v>0</v>
      </c>
      <c r="Q761" s="19">
        <f>Q762</f>
        <v>0</v>
      </c>
      <c r="R761" s="19">
        <f>R762</f>
        <v>0</v>
      </c>
      <c r="S761" s="19">
        <f>S762</f>
        <v>0</v>
      </c>
      <c r="T761" s="19">
        <f t="shared" si="1636"/>
        <v>24.199999999999999</v>
      </c>
      <c r="U761" s="19">
        <f t="shared" si="1732"/>
        <v>24.199999999999999</v>
      </c>
      <c r="V761" s="19">
        <f t="shared" si="1733"/>
        <v>24.199999999999999</v>
      </c>
      <c r="W761" s="19">
        <f>W762</f>
        <v>0</v>
      </c>
      <c r="X761" s="19">
        <f>X762</f>
        <v>0</v>
      </c>
      <c r="Y761" s="19">
        <f>Y762</f>
        <v>0</v>
      </c>
      <c r="Z761" s="19">
        <f>Z762</f>
        <v>0</v>
      </c>
      <c r="AA761" s="19">
        <f>AA762</f>
        <v>0</v>
      </c>
      <c r="AB761" s="19">
        <f>AB762</f>
        <v>0</v>
      </c>
      <c r="AC761" s="19">
        <f>AC762</f>
        <v>0</v>
      </c>
      <c r="AD761" s="19">
        <f>AD762</f>
        <v>0</v>
      </c>
      <c r="AE761" s="19">
        <f>AE762</f>
        <v>0</v>
      </c>
      <c r="AF761" s="50">
        <f>AF762</f>
        <v>24.199999999999999</v>
      </c>
      <c r="AG761" s="50">
        <f>AG762</f>
        <v>0</v>
      </c>
      <c r="AH761" s="50">
        <f>AH762</f>
        <v>0</v>
      </c>
      <c r="AI761" s="50">
        <f>AI762</f>
        <v>0</v>
      </c>
      <c r="AJ761" s="50">
        <f>AJ762</f>
        <v>0</v>
      </c>
      <c r="AK761" s="50">
        <f>AK762</f>
        <v>0</v>
      </c>
      <c r="AL761" s="50">
        <f>AL762</f>
        <v>24.199999999999999</v>
      </c>
      <c r="AM761" s="50">
        <f>AM762</f>
        <v>0</v>
      </c>
      <c r="AN761" s="50">
        <f>AN762</f>
        <v>0</v>
      </c>
      <c r="AO761" s="15">
        <f>AO762</f>
        <v>24.199999999999999</v>
      </c>
      <c r="AP761" s="51">
        <f>AP762</f>
        <v>24.199999999999999</v>
      </c>
      <c r="AQ761" s="51">
        <f>AQ762</f>
        <v>0</v>
      </c>
      <c r="AR761" s="51">
        <f>AR762</f>
        <v>0</v>
      </c>
      <c r="AS761" s="51">
        <f>AS762</f>
        <v>0</v>
      </c>
      <c r="AT761" s="51">
        <f>AT762</f>
        <v>0</v>
      </c>
      <c r="AU761" s="51">
        <f t="shared" si="1734"/>
        <v>24.199999999999999</v>
      </c>
      <c r="AV761" s="51">
        <f t="shared" si="1735"/>
        <v>0</v>
      </c>
      <c r="AW761" s="51">
        <f t="shared" si="1736"/>
        <v>24.199999999999999</v>
      </c>
      <c r="AX761" s="51">
        <f t="shared" si="1737"/>
        <v>24.199999999999999</v>
      </c>
      <c r="AY761" s="51">
        <f t="shared" si="1738"/>
        <v>24.199999999999999</v>
      </c>
      <c r="AZ761" s="51">
        <f>AZ762</f>
        <v>0</v>
      </c>
      <c r="BA761" s="52">
        <f t="shared" si="1739"/>
        <v>100</v>
      </c>
      <c r="BB761" s="25"/>
    </row>
    <row r="762" ht="31.5">
      <c r="B762" s="47" t="s">
        <v>484</v>
      </c>
      <c r="C762" s="47" t="s">
        <v>98</v>
      </c>
      <c r="D762" s="47" t="s">
        <v>343</v>
      </c>
      <c r="E762" s="48" t="str">
        <f t="shared" si="1731"/>
        <v>0310</v>
      </c>
      <c r="F762" s="47" t="s">
        <v>507</v>
      </c>
      <c r="G762" s="47" t="s">
        <v>58</v>
      </c>
      <c r="H762" s="49" t="s">
        <v>59</v>
      </c>
      <c r="I762" s="19">
        <v>24.199999999999999</v>
      </c>
      <c r="J762" s="19">
        <v>24.199999999999999</v>
      </c>
      <c r="K762" s="19">
        <v>24.199999999999999</v>
      </c>
      <c r="L762" s="19"/>
      <c r="M762" s="19"/>
      <c r="N762" s="19"/>
      <c r="O762" s="19">
        <v>0</v>
      </c>
      <c r="P762" s="19">
        <v>0</v>
      </c>
      <c r="Q762" s="19">
        <v>0</v>
      </c>
      <c r="R762" s="19">
        <v>0</v>
      </c>
      <c r="S762" s="19"/>
      <c r="T762" s="19">
        <f t="shared" si="1636"/>
        <v>24.199999999999999</v>
      </c>
      <c r="U762" s="19">
        <f t="shared" si="1732"/>
        <v>24.199999999999999</v>
      </c>
      <c r="V762" s="19">
        <f t="shared" si="1733"/>
        <v>24.199999999999999</v>
      </c>
      <c r="W762" s="19"/>
      <c r="X762" s="19"/>
      <c r="Y762" s="19"/>
      <c r="Z762" s="19"/>
      <c r="AA762" s="19"/>
      <c r="AB762" s="19"/>
      <c r="AC762" s="19"/>
      <c r="AD762" s="19"/>
      <c r="AE762" s="19"/>
      <c r="AF762" s="50">
        <v>24.199999999999999</v>
      </c>
      <c r="AG762" s="50"/>
      <c r="AH762" s="50">
        <v>0</v>
      </c>
      <c r="AI762" s="50">
        <v>0</v>
      </c>
      <c r="AJ762" s="50">
        <v>0</v>
      </c>
      <c r="AK762" s="50">
        <v>0</v>
      </c>
      <c r="AL762" s="50">
        <v>24.199999999999999</v>
      </c>
      <c r="AM762" s="50">
        <v>0</v>
      </c>
      <c r="AN762" s="50">
        <v>0</v>
      </c>
      <c r="AO762" s="51">
        <v>24.199999999999999</v>
      </c>
      <c r="AP762" s="51">
        <v>24.199999999999999</v>
      </c>
      <c r="AQ762" s="51">
        <v>0</v>
      </c>
      <c r="AR762" s="51">
        <v>0</v>
      </c>
      <c r="AS762" s="51">
        <v>0</v>
      </c>
      <c r="AT762" s="51">
        <v>0</v>
      </c>
      <c r="AU762" s="51">
        <f t="shared" si="1734"/>
        <v>24.199999999999999</v>
      </c>
      <c r="AV762" s="51">
        <f t="shared" si="1735"/>
        <v>0</v>
      </c>
      <c r="AW762" s="51">
        <f t="shared" si="1736"/>
        <v>24.199999999999999</v>
      </c>
      <c r="AX762" s="51">
        <f t="shared" si="1737"/>
        <v>24.199999999999999</v>
      </c>
      <c r="AY762" s="51">
        <f t="shared" si="1738"/>
        <v>24.199999999999999</v>
      </c>
      <c r="AZ762" s="51"/>
      <c r="BA762" s="52">
        <f t="shared" si="1739"/>
        <v>100</v>
      </c>
      <c r="BB762" s="53"/>
    </row>
    <row r="763" ht="47.25">
      <c r="B763" s="47" t="s">
        <v>484</v>
      </c>
      <c r="C763" s="47" t="s">
        <v>98</v>
      </c>
      <c r="D763" s="47" t="s">
        <v>343</v>
      </c>
      <c r="E763" s="48" t="str">
        <f t="shared" si="1731"/>
        <v>0310</v>
      </c>
      <c r="F763" s="47" t="s">
        <v>509</v>
      </c>
      <c r="G763" s="48"/>
      <c r="H763" s="49" t="s">
        <v>510</v>
      </c>
      <c r="I763" s="19">
        <f>I764+I765</f>
        <v>488.59999999999997</v>
      </c>
      <c r="J763" s="19">
        <f>J764+J765</f>
        <v>488.59999999999997</v>
      </c>
      <c r="K763" s="19">
        <f>K764+K765</f>
        <v>488.59999999999997</v>
      </c>
      <c r="L763" s="19">
        <f>L764+L765</f>
        <v>0</v>
      </c>
      <c r="M763" s="19">
        <f>M764+M765</f>
        <v>0</v>
      </c>
      <c r="N763" s="19">
        <f>N764+N765</f>
        <v>0</v>
      </c>
      <c r="O763" s="19">
        <f>O764+O765</f>
        <v>0</v>
      </c>
      <c r="P763" s="19">
        <f>P764+P765</f>
        <v>0</v>
      </c>
      <c r="Q763" s="19">
        <f>Q764+Q765</f>
        <v>-194.10900000000001</v>
      </c>
      <c r="R763" s="19">
        <f>R764+R765</f>
        <v>0</v>
      </c>
      <c r="S763" s="19">
        <f>S764+S765</f>
        <v>0</v>
      </c>
      <c r="T763" s="19">
        <f t="shared" si="1636"/>
        <v>294.49099999999999</v>
      </c>
      <c r="U763" s="19">
        <f t="shared" si="1732"/>
        <v>488.59999999999997</v>
      </c>
      <c r="V763" s="19">
        <f t="shared" si="1733"/>
        <v>488.59999999999997</v>
      </c>
      <c r="W763" s="19">
        <f>W764+W765</f>
        <v>0</v>
      </c>
      <c r="X763" s="19">
        <f>X764+X765</f>
        <v>0</v>
      </c>
      <c r="Y763" s="19">
        <f>Y764+Y765</f>
        <v>0</v>
      </c>
      <c r="Z763" s="19">
        <f>Z764+Z765</f>
        <v>0</v>
      </c>
      <c r="AA763" s="19">
        <f>AA764+AA765</f>
        <v>0</v>
      </c>
      <c r="AB763" s="19">
        <f>AB764+AB765</f>
        <v>0</v>
      </c>
      <c r="AC763" s="19">
        <f>AC764+AC765</f>
        <v>0</v>
      </c>
      <c r="AD763" s="19">
        <f>AD764+AD765</f>
        <v>0</v>
      </c>
      <c r="AE763" s="19">
        <f>AE764+AE765</f>
        <v>0</v>
      </c>
      <c r="AF763" s="50">
        <f>AF764+AF765</f>
        <v>186.98400000000001</v>
      </c>
      <c r="AG763" s="50">
        <f>AG764+AG765</f>
        <v>0</v>
      </c>
      <c r="AH763" s="50">
        <f>AH764+AH765</f>
        <v>0</v>
      </c>
      <c r="AI763" s="50">
        <f>AI764+AI765</f>
        <v>0</v>
      </c>
      <c r="AJ763" s="50">
        <f>AJ764+AJ765</f>
        <v>0</v>
      </c>
      <c r="AK763" s="50">
        <f>AK764+AK765</f>
        <v>0</v>
      </c>
      <c r="AL763" s="50">
        <f>AL764+AL765</f>
        <v>186.98400000000001</v>
      </c>
      <c r="AM763" s="50">
        <f>AM764+AM765</f>
        <v>0</v>
      </c>
      <c r="AN763" s="50">
        <f>AN764+AN765</f>
        <v>0</v>
      </c>
      <c r="AO763" s="15">
        <f>AO764+AO765</f>
        <v>120.238</v>
      </c>
      <c r="AP763" s="51">
        <f>AP764+AP765</f>
        <v>187.40000000000001</v>
      </c>
      <c r="AQ763" s="51">
        <f>AQ764+AQ765</f>
        <v>0</v>
      </c>
      <c r="AR763" s="51">
        <f>AR764+AR765</f>
        <v>0</v>
      </c>
      <c r="AS763" s="51">
        <f>AS764+AS765</f>
        <v>0</v>
      </c>
      <c r="AT763" s="51">
        <f>AT764+AT765</f>
        <v>0</v>
      </c>
      <c r="AU763" s="51">
        <f t="shared" si="1734"/>
        <v>187.40000000000001</v>
      </c>
      <c r="AV763" s="51">
        <f t="shared" si="1735"/>
        <v>107.09099999999998</v>
      </c>
      <c r="AW763" s="51">
        <f t="shared" si="1736"/>
        <v>294.49099999999999</v>
      </c>
      <c r="AX763" s="51">
        <f t="shared" si="1737"/>
        <v>488.59999999999997</v>
      </c>
      <c r="AY763" s="51">
        <f t="shared" si="1738"/>
        <v>488.59999999999997</v>
      </c>
      <c r="AZ763" s="51">
        <f>AZ764+AZ765</f>
        <v>0</v>
      </c>
      <c r="BA763" s="52">
        <f t="shared" si="1739"/>
        <v>100</v>
      </c>
      <c r="BB763" s="25"/>
    </row>
    <row r="764" ht="31.5">
      <c r="B764" s="47" t="s">
        <v>484</v>
      </c>
      <c r="C764" s="47" t="s">
        <v>98</v>
      </c>
      <c r="D764" s="47" t="s">
        <v>343</v>
      </c>
      <c r="E764" s="48" t="str">
        <f t="shared" si="1731"/>
        <v>0310</v>
      </c>
      <c r="F764" s="47" t="s">
        <v>509</v>
      </c>
      <c r="G764" s="47" t="s">
        <v>58</v>
      </c>
      <c r="H764" s="49" t="s">
        <v>59</v>
      </c>
      <c r="I764" s="19">
        <v>481.19999999999999</v>
      </c>
      <c r="J764" s="19">
        <v>481.19999999999999</v>
      </c>
      <c r="K764" s="19">
        <v>481.19999999999999</v>
      </c>
      <c r="L764" s="19"/>
      <c r="M764" s="19"/>
      <c r="N764" s="19"/>
      <c r="O764" s="19">
        <v>0</v>
      </c>
      <c r="P764" s="19">
        <v>0</v>
      </c>
      <c r="Q764" s="19">
        <v>-194.10900000000001</v>
      </c>
      <c r="R764" s="19">
        <v>0</v>
      </c>
      <c r="S764" s="19"/>
      <c r="T764" s="19">
        <f t="shared" si="1636"/>
        <v>287.09100000000001</v>
      </c>
      <c r="U764" s="19">
        <f t="shared" si="1732"/>
        <v>481.19999999999999</v>
      </c>
      <c r="V764" s="19">
        <f t="shared" si="1733"/>
        <v>481.19999999999999</v>
      </c>
      <c r="W764" s="19"/>
      <c r="X764" s="19"/>
      <c r="Y764" s="19"/>
      <c r="Z764" s="19"/>
      <c r="AA764" s="19"/>
      <c r="AB764" s="19"/>
      <c r="AC764" s="19"/>
      <c r="AD764" s="19"/>
      <c r="AE764" s="19"/>
      <c r="AF764" s="50">
        <v>180</v>
      </c>
      <c r="AG764" s="50"/>
      <c r="AH764" s="50">
        <v>0</v>
      </c>
      <c r="AI764" s="50">
        <v>0</v>
      </c>
      <c r="AJ764" s="50">
        <v>0</v>
      </c>
      <c r="AK764" s="50">
        <v>0</v>
      </c>
      <c r="AL764" s="50">
        <v>180</v>
      </c>
      <c r="AM764" s="50">
        <v>0</v>
      </c>
      <c r="AN764" s="50">
        <v>0</v>
      </c>
      <c r="AO764" s="51">
        <v>115</v>
      </c>
      <c r="AP764" s="51">
        <v>180</v>
      </c>
      <c r="AQ764" s="51">
        <v>0</v>
      </c>
      <c r="AR764" s="51">
        <v>0</v>
      </c>
      <c r="AS764" s="51">
        <v>0</v>
      </c>
      <c r="AT764" s="51">
        <v>0</v>
      </c>
      <c r="AU764" s="51">
        <f t="shared" si="1734"/>
        <v>180</v>
      </c>
      <c r="AV764" s="51">
        <f t="shared" si="1735"/>
        <v>107.09100000000001</v>
      </c>
      <c r="AW764" s="51">
        <f t="shared" si="1736"/>
        <v>287.09100000000001</v>
      </c>
      <c r="AX764" s="51">
        <f t="shared" si="1737"/>
        <v>481.19999999999999</v>
      </c>
      <c r="AY764" s="51">
        <f t="shared" si="1738"/>
        <v>481.19999999999999</v>
      </c>
      <c r="AZ764" s="51"/>
      <c r="BA764" s="52">
        <f t="shared" si="1739"/>
        <v>100</v>
      </c>
      <c r="BB764" s="53"/>
    </row>
    <row r="765">
      <c r="B765" s="47" t="s">
        <v>484</v>
      </c>
      <c r="C765" s="47" t="s">
        <v>98</v>
      </c>
      <c r="D765" s="47" t="s">
        <v>343</v>
      </c>
      <c r="E765" s="48" t="str">
        <f t="shared" si="1731"/>
        <v>0310</v>
      </c>
      <c r="F765" s="47" t="s">
        <v>509</v>
      </c>
      <c r="G765" s="47" t="s">
        <v>60</v>
      </c>
      <c r="H765" s="49" t="s">
        <v>61</v>
      </c>
      <c r="I765" s="19">
        <v>7.4000000000000004</v>
      </c>
      <c r="J765" s="19">
        <v>7.4000000000000004</v>
      </c>
      <c r="K765" s="19">
        <v>7.4000000000000004</v>
      </c>
      <c r="L765" s="19"/>
      <c r="M765" s="19"/>
      <c r="N765" s="19"/>
      <c r="O765" s="19">
        <v>0</v>
      </c>
      <c r="P765" s="19">
        <v>0</v>
      </c>
      <c r="Q765" s="19">
        <v>0</v>
      </c>
      <c r="R765" s="19">
        <v>0</v>
      </c>
      <c r="S765" s="19"/>
      <c r="T765" s="19">
        <f t="shared" si="1636"/>
        <v>7.4000000000000004</v>
      </c>
      <c r="U765" s="19">
        <f t="shared" si="1732"/>
        <v>7.4000000000000004</v>
      </c>
      <c r="V765" s="19">
        <f t="shared" si="1733"/>
        <v>7.4000000000000004</v>
      </c>
      <c r="W765" s="19"/>
      <c r="X765" s="19"/>
      <c r="Y765" s="19"/>
      <c r="Z765" s="19"/>
      <c r="AA765" s="19"/>
      <c r="AB765" s="19"/>
      <c r="AC765" s="19"/>
      <c r="AD765" s="19"/>
      <c r="AE765" s="19"/>
      <c r="AF765" s="50">
        <v>6.984</v>
      </c>
      <c r="AG765" s="50"/>
      <c r="AH765" s="50">
        <v>0</v>
      </c>
      <c r="AI765" s="50">
        <v>0</v>
      </c>
      <c r="AJ765" s="50">
        <v>0</v>
      </c>
      <c r="AK765" s="50">
        <v>0</v>
      </c>
      <c r="AL765" s="50">
        <v>6.984</v>
      </c>
      <c r="AM765" s="50">
        <v>0</v>
      </c>
      <c r="AN765" s="50">
        <v>0</v>
      </c>
      <c r="AO765" s="15">
        <v>5.2380000000000004</v>
      </c>
      <c r="AP765" s="51">
        <v>7.4000000000000004</v>
      </c>
      <c r="AQ765" s="51">
        <v>0</v>
      </c>
      <c r="AR765" s="51">
        <v>0</v>
      </c>
      <c r="AS765" s="51">
        <v>0</v>
      </c>
      <c r="AT765" s="51">
        <v>0</v>
      </c>
      <c r="AU765" s="51">
        <f t="shared" si="1734"/>
        <v>7.4000000000000004</v>
      </c>
      <c r="AV765" s="51">
        <f t="shared" si="1735"/>
        <v>0</v>
      </c>
      <c r="AW765" s="51">
        <f t="shared" si="1736"/>
        <v>7.4000000000000004</v>
      </c>
      <c r="AX765" s="51">
        <f t="shared" si="1737"/>
        <v>7.4000000000000004</v>
      </c>
      <c r="AY765" s="51">
        <f t="shared" si="1738"/>
        <v>7.4000000000000004</v>
      </c>
      <c r="AZ765" s="51"/>
      <c r="BA765" s="52">
        <f t="shared" si="1739"/>
        <v>100</v>
      </c>
      <c r="BB765" s="53"/>
    </row>
    <row r="766" s="39" customFormat="1" ht="31.5">
      <c r="B766" s="40" t="s">
        <v>484</v>
      </c>
      <c r="C766" s="40" t="s">
        <v>98</v>
      </c>
      <c r="D766" s="40" t="s">
        <v>176</v>
      </c>
      <c r="E766" s="38" t="str">
        <f t="shared" si="1731"/>
        <v>0314</v>
      </c>
      <c r="F766" s="40"/>
      <c r="G766" s="38"/>
      <c r="H766" s="41" t="s">
        <v>177</v>
      </c>
      <c r="I766" s="42">
        <f t="shared" ref="I766:I767" si="1795">I767</f>
        <v>2471</v>
      </c>
      <c r="J766" s="42">
        <f t="shared" ref="J766:J767" si="1796">J767</f>
        <v>2562.2999999999997</v>
      </c>
      <c r="K766" s="42">
        <f t="shared" ref="K766:K767" si="1797">K767</f>
        <v>2562.2999999999997</v>
      </c>
      <c r="L766" s="42">
        <f t="shared" ref="L766:L767" si="1798">L767</f>
        <v>0</v>
      </c>
      <c r="M766" s="42">
        <f t="shared" ref="M766:M767" si="1799">M767</f>
        <v>0</v>
      </c>
      <c r="N766" s="42">
        <f t="shared" ref="N766:N767" si="1800">N767</f>
        <v>0</v>
      </c>
      <c r="O766" s="42">
        <f t="shared" ref="O766:O767" si="1801">O767</f>
        <v>0</v>
      </c>
      <c r="P766" s="42">
        <f t="shared" ref="P766:P767" si="1802">P767</f>
        <v>0</v>
      </c>
      <c r="Q766" s="42">
        <f t="shared" ref="Q766:Q767" si="1803">Q767</f>
        <v>0</v>
      </c>
      <c r="R766" s="42">
        <f t="shared" ref="R766:R767" si="1804">R767</f>
        <v>0</v>
      </c>
      <c r="S766" s="42">
        <f t="shared" ref="S766:S767" si="1805">S767</f>
        <v>0</v>
      </c>
      <c r="T766" s="42">
        <f t="shared" si="1636"/>
        <v>2471</v>
      </c>
      <c r="U766" s="42">
        <f t="shared" si="1732"/>
        <v>2562.2999999999997</v>
      </c>
      <c r="V766" s="42">
        <f t="shared" si="1733"/>
        <v>2562.2999999999997</v>
      </c>
      <c r="W766" s="42">
        <f t="shared" ref="W766:W767" si="1806">W767</f>
        <v>0</v>
      </c>
      <c r="X766" s="42">
        <f t="shared" ref="X766:X767" si="1807">X767</f>
        <v>0</v>
      </c>
      <c r="Y766" s="42">
        <f t="shared" ref="Y766:Y767" si="1808">Y767</f>
        <v>0</v>
      </c>
      <c r="Z766" s="42">
        <f t="shared" ref="Z766:Z767" si="1809">Z767</f>
        <v>0</v>
      </c>
      <c r="AA766" s="42">
        <f t="shared" ref="AA766:AA767" si="1810">AA767</f>
        <v>0</v>
      </c>
      <c r="AB766" s="42">
        <f t="shared" ref="AB766:AB767" si="1811">AB767</f>
        <v>0</v>
      </c>
      <c r="AC766" s="42">
        <f t="shared" ref="AC766:AC767" si="1812">AC767</f>
        <v>0</v>
      </c>
      <c r="AD766" s="42">
        <f t="shared" ref="AD766:AD767" si="1813">AD767</f>
        <v>0</v>
      </c>
      <c r="AE766" s="42">
        <f t="shared" ref="AE766:AE767" si="1814">AE767</f>
        <v>0</v>
      </c>
      <c r="AF766" s="43">
        <f t="shared" ref="AF766:AF767" si="1815">AF767</f>
        <v>2542.2659999999996</v>
      </c>
      <c r="AG766" s="43">
        <f t="shared" ref="AG766:AG767" si="1816">AG767</f>
        <v>0</v>
      </c>
      <c r="AH766" s="43">
        <f t="shared" ref="AH766:AH767" si="1817">AH767</f>
        <v>2542.2659999999996</v>
      </c>
      <c r="AI766" s="43">
        <f t="shared" ref="AI766:AI767" si="1818">AI767</f>
        <v>0</v>
      </c>
      <c r="AJ766" s="43">
        <f t="shared" ref="AJ766:AJ767" si="1819">AJ767</f>
        <v>0</v>
      </c>
      <c r="AK766" s="43">
        <f t="shared" ref="AK766:AK767" si="1820">AK767</f>
        <v>0</v>
      </c>
      <c r="AL766" s="43">
        <f t="shared" ref="AL766:AL767" si="1821">AL767</f>
        <v>2523.6961299999998</v>
      </c>
      <c r="AM766" s="43">
        <f t="shared" ref="AM766:AM767" si="1822">AM767</f>
        <v>2523.6961299999998</v>
      </c>
      <c r="AN766" s="43">
        <f t="shared" ref="AN766:AN767" si="1823">AN767</f>
        <v>0</v>
      </c>
      <c r="AO766" s="45">
        <f t="shared" ref="AO766:AO767" si="1824">AO767</f>
        <v>1763.7660700000001</v>
      </c>
      <c r="AP766" s="45">
        <f t="shared" ref="AP766:AP767" si="1825">AP767</f>
        <v>2542.2659999999996</v>
      </c>
      <c r="AQ766" s="45">
        <f t="shared" ref="AQ766:AQ767" si="1826">AQ767</f>
        <v>0</v>
      </c>
      <c r="AR766" s="45">
        <f t="shared" ref="AR766:AR767" si="1827">AR767</f>
        <v>0</v>
      </c>
      <c r="AS766" s="45">
        <f t="shared" ref="AS766:AS767" si="1828">AS767</f>
        <v>0</v>
      </c>
      <c r="AT766" s="45">
        <f t="shared" ref="AT766:AT767" si="1829">AT767</f>
        <v>0</v>
      </c>
      <c r="AU766" s="45">
        <f t="shared" si="1734"/>
        <v>2542.2659999999996</v>
      </c>
      <c r="AV766" s="45">
        <f t="shared" si="1735"/>
        <v>-71.265999999999622</v>
      </c>
      <c r="AW766" s="45">
        <f t="shared" si="1736"/>
        <v>2471</v>
      </c>
      <c r="AX766" s="45">
        <f t="shared" si="1737"/>
        <v>2562.2999999999997</v>
      </c>
      <c r="AY766" s="45">
        <f t="shared" si="1738"/>
        <v>2562.2999999999997</v>
      </c>
      <c r="AZ766" s="45">
        <f t="shared" ref="AZ766:AZ767" si="1830">AZ767</f>
        <v>0</v>
      </c>
      <c r="BA766" s="46">
        <f t="shared" si="1739"/>
        <v>99.269554405400541</v>
      </c>
      <c r="BB766" s="25"/>
    </row>
    <row r="767" ht="31.5">
      <c r="B767" s="47" t="s">
        <v>484</v>
      </c>
      <c r="C767" s="47" t="s">
        <v>98</v>
      </c>
      <c r="D767" s="47" t="s">
        <v>176</v>
      </c>
      <c r="E767" s="48" t="str">
        <f t="shared" si="1731"/>
        <v>0314</v>
      </c>
      <c r="F767" s="47" t="s">
        <v>76</v>
      </c>
      <c r="G767" s="48"/>
      <c r="H767" s="49" t="s">
        <v>77</v>
      </c>
      <c r="I767" s="19">
        <f t="shared" si="1795"/>
        <v>2471</v>
      </c>
      <c r="J767" s="19">
        <f t="shared" si="1796"/>
        <v>2562.2999999999997</v>
      </c>
      <c r="K767" s="19">
        <f t="shared" si="1797"/>
        <v>2562.2999999999997</v>
      </c>
      <c r="L767" s="19">
        <f t="shared" si="1798"/>
        <v>0</v>
      </c>
      <c r="M767" s="19">
        <f t="shared" si="1799"/>
        <v>0</v>
      </c>
      <c r="N767" s="19">
        <f t="shared" si="1800"/>
        <v>0</v>
      </c>
      <c r="O767" s="19">
        <f t="shared" si="1801"/>
        <v>0</v>
      </c>
      <c r="P767" s="19">
        <f t="shared" si="1802"/>
        <v>0</v>
      </c>
      <c r="Q767" s="19">
        <f t="shared" si="1803"/>
        <v>0</v>
      </c>
      <c r="R767" s="19">
        <f t="shared" si="1804"/>
        <v>0</v>
      </c>
      <c r="S767" s="19">
        <f t="shared" si="1805"/>
        <v>0</v>
      </c>
      <c r="T767" s="19">
        <f t="shared" si="1636"/>
        <v>2471</v>
      </c>
      <c r="U767" s="19">
        <f t="shared" si="1732"/>
        <v>2562.2999999999997</v>
      </c>
      <c r="V767" s="19">
        <f t="shared" si="1733"/>
        <v>2562.2999999999997</v>
      </c>
      <c r="W767" s="19">
        <f t="shared" si="1806"/>
        <v>0</v>
      </c>
      <c r="X767" s="19">
        <f t="shared" si="1807"/>
        <v>0</v>
      </c>
      <c r="Y767" s="19">
        <f t="shared" si="1808"/>
        <v>0</v>
      </c>
      <c r="Z767" s="19">
        <f t="shared" si="1809"/>
        <v>0</v>
      </c>
      <c r="AA767" s="19">
        <f t="shared" si="1810"/>
        <v>0</v>
      </c>
      <c r="AB767" s="19">
        <f t="shared" si="1811"/>
        <v>0</v>
      </c>
      <c r="AC767" s="19">
        <f t="shared" si="1812"/>
        <v>0</v>
      </c>
      <c r="AD767" s="19">
        <f t="shared" si="1813"/>
        <v>0</v>
      </c>
      <c r="AE767" s="19">
        <f t="shared" si="1814"/>
        <v>0</v>
      </c>
      <c r="AF767" s="50">
        <f t="shared" si="1815"/>
        <v>2542.2659999999996</v>
      </c>
      <c r="AG767" s="50">
        <f t="shared" si="1816"/>
        <v>0</v>
      </c>
      <c r="AH767" s="50">
        <f t="shared" si="1817"/>
        <v>2542.2659999999996</v>
      </c>
      <c r="AI767" s="50">
        <f t="shared" si="1818"/>
        <v>0</v>
      </c>
      <c r="AJ767" s="50">
        <f t="shared" si="1819"/>
        <v>0</v>
      </c>
      <c r="AK767" s="50">
        <f t="shared" si="1820"/>
        <v>0</v>
      </c>
      <c r="AL767" s="50">
        <f t="shared" si="1821"/>
        <v>2523.6961299999998</v>
      </c>
      <c r="AM767" s="50">
        <f t="shared" si="1822"/>
        <v>2523.6961299999998</v>
      </c>
      <c r="AN767" s="50">
        <f t="shared" si="1823"/>
        <v>0</v>
      </c>
      <c r="AO767" s="15">
        <f t="shared" si="1824"/>
        <v>1763.7660700000001</v>
      </c>
      <c r="AP767" s="51">
        <f t="shared" si="1825"/>
        <v>2542.2659999999996</v>
      </c>
      <c r="AQ767" s="51">
        <f t="shared" si="1826"/>
        <v>0</v>
      </c>
      <c r="AR767" s="51">
        <f t="shared" si="1827"/>
        <v>0</v>
      </c>
      <c r="AS767" s="51">
        <f t="shared" si="1828"/>
        <v>0</v>
      </c>
      <c r="AT767" s="51">
        <f t="shared" si="1829"/>
        <v>0</v>
      </c>
      <c r="AU767" s="51">
        <f t="shared" si="1734"/>
        <v>2542.2659999999996</v>
      </c>
      <c r="AV767" s="51">
        <f t="shared" si="1735"/>
        <v>-71.265999999999622</v>
      </c>
      <c r="AW767" s="51">
        <f t="shared" si="1736"/>
        <v>2471</v>
      </c>
      <c r="AX767" s="51">
        <f t="shared" si="1737"/>
        <v>2562.2999999999997</v>
      </c>
      <c r="AY767" s="51">
        <f t="shared" si="1738"/>
        <v>2562.2999999999997</v>
      </c>
      <c r="AZ767" s="51">
        <f t="shared" si="1830"/>
        <v>0</v>
      </c>
      <c r="BA767" s="52">
        <f t="shared" si="1739"/>
        <v>99.269554405400541</v>
      </c>
      <c r="BB767" s="25"/>
    </row>
    <row r="768">
      <c r="B768" s="47" t="s">
        <v>484</v>
      </c>
      <c r="C768" s="47" t="s">
        <v>98</v>
      </c>
      <c r="D768" s="47" t="s">
        <v>176</v>
      </c>
      <c r="E768" s="48" t="str">
        <f t="shared" si="1731"/>
        <v>0314</v>
      </c>
      <c r="F768" s="47" t="s">
        <v>78</v>
      </c>
      <c r="G768" s="48"/>
      <c r="H768" s="49" t="s">
        <v>79</v>
      </c>
      <c r="I768" s="19">
        <f>I769+I771</f>
        <v>2471</v>
      </c>
      <c r="J768" s="19">
        <f>J769+J771</f>
        <v>2562.2999999999997</v>
      </c>
      <c r="K768" s="19">
        <f>K769+K771</f>
        <v>2562.2999999999997</v>
      </c>
      <c r="L768" s="19">
        <f>L769+L771</f>
        <v>0</v>
      </c>
      <c r="M768" s="19">
        <f>M769+M771</f>
        <v>0</v>
      </c>
      <c r="N768" s="19">
        <f>N769+N771</f>
        <v>0</v>
      </c>
      <c r="O768" s="19">
        <f>O769+O771</f>
        <v>0</v>
      </c>
      <c r="P768" s="19">
        <f>P769+P771</f>
        <v>0</v>
      </c>
      <c r="Q768" s="19">
        <f>Q769+Q771</f>
        <v>0</v>
      </c>
      <c r="R768" s="19">
        <f>R769+R771</f>
        <v>0</v>
      </c>
      <c r="S768" s="19">
        <f>S769+S771</f>
        <v>0</v>
      </c>
      <c r="T768" s="19">
        <f t="shared" si="1636"/>
        <v>2471</v>
      </c>
      <c r="U768" s="19">
        <f t="shared" si="1732"/>
        <v>2562.2999999999997</v>
      </c>
      <c r="V768" s="19">
        <f t="shared" si="1733"/>
        <v>2562.2999999999997</v>
      </c>
      <c r="W768" s="19">
        <f>W769+W771</f>
        <v>0</v>
      </c>
      <c r="X768" s="19">
        <f>X769+X771</f>
        <v>0</v>
      </c>
      <c r="Y768" s="19">
        <f>Y769+Y771</f>
        <v>0</v>
      </c>
      <c r="Z768" s="19">
        <f>Z769+Z771</f>
        <v>0</v>
      </c>
      <c r="AA768" s="19">
        <f>AA769+AA771</f>
        <v>0</v>
      </c>
      <c r="AB768" s="19">
        <f>AB769+AB771</f>
        <v>0</v>
      </c>
      <c r="AC768" s="19">
        <f>AC769+AC771</f>
        <v>0</v>
      </c>
      <c r="AD768" s="19">
        <f>AD769+AD771</f>
        <v>0</v>
      </c>
      <c r="AE768" s="19">
        <f>AE769+AE771</f>
        <v>0</v>
      </c>
      <c r="AF768" s="50">
        <f>AF769+AF771</f>
        <v>2542.2659999999996</v>
      </c>
      <c r="AG768" s="50">
        <f>AG769+AG771</f>
        <v>0</v>
      </c>
      <c r="AH768" s="50">
        <f>AH769+AH771</f>
        <v>2542.2659999999996</v>
      </c>
      <c r="AI768" s="50">
        <f>AI769+AI771</f>
        <v>0</v>
      </c>
      <c r="AJ768" s="50">
        <f>AJ769+AJ771</f>
        <v>0</v>
      </c>
      <c r="AK768" s="50">
        <f>AK769+AK771</f>
        <v>0</v>
      </c>
      <c r="AL768" s="50">
        <f>AL769+AL771</f>
        <v>2523.6961299999998</v>
      </c>
      <c r="AM768" s="50">
        <f>AM769+AM771</f>
        <v>2523.6961299999998</v>
      </c>
      <c r="AN768" s="50">
        <f>AN769+AN771</f>
        <v>0</v>
      </c>
      <c r="AO768" s="51">
        <f>AO769+AO771</f>
        <v>1763.7660700000001</v>
      </c>
      <c r="AP768" s="51">
        <f>AP769+AP771</f>
        <v>2542.2659999999996</v>
      </c>
      <c r="AQ768" s="51">
        <f>AQ769+AQ771</f>
        <v>0</v>
      </c>
      <c r="AR768" s="51">
        <f>AR769+AR771</f>
        <v>0</v>
      </c>
      <c r="AS768" s="51">
        <f>AS769+AS771</f>
        <v>0</v>
      </c>
      <c r="AT768" s="51">
        <f>AT769+AT771</f>
        <v>0</v>
      </c>
      <c r="AU768" s="51">
        <f t="shared" si="1734"/>
        <v>2542.2659999999996</v>
      </c>
      <c r="AV768" s="51">
        <f t="shared" si="1735"/>
        <v>-71.265999999999622</v>
      </c>
      <c r="AW768" s="51">
        <f t="shared" si="1736"/>
        <v>2471</v>
      </c>
      <c r="AX768" s="51">
        <f t="shared" si="1737"/>
        <v>2562.2999999999997</v>
      </c>
      <c r="AY768" s="51">
        <f t="shared" si="1738"/>
        <v>2562.2999999999997</v>
      </c>
      <c r="AZ768" s="51">
        <f>AZ769+AZ771</f>
        <v>0</v>
      </c>
      <c r="BA768" s="52">
        <f t="shared" si="1739"/>
        <v>99.269554405400541</v>
      </c>
      <c r="BB768" s="25"/>
    </row>
    <row r="769" ht="31.5">
      <c r="B769" s="47" t="s">
        <v>484</v>
      </c>
      <c r="C769" s="47" t="s">
        <v>98</v>
      </c>
      <c r="D769" s="47" t="s">
        <v>176</v>
      </c>
      <c r="E769" s="48" t="str">
        <f t="shared" si="1731"/>
        <v>0314</v>
      </c>
      <c r="F769" s="47" t="s">
        <v>178</v>
      </c>
      <c r="G769" s="48"/>
      <c r="H769" s="49" t="s">
        <v>179</v>
      </c>
      <c r="I769" s="19">
        <f>I770</f>
        <v>193.69999999999999</v>
      </c>
      <c r="J769" s="19">
        <f>J770</f>
        <v>193.69999999999999</v>
      </c>
      <c r="K769" s="19">
        <f>K770</f>
        <v>193.69999999999999</v>
      </c>
      <c r="L769" s="19">
        <f>L770</f>
        <v>0</v>
      </c>
      <c r="M769" s="19">
        <f>M770</f>
        <v>0</v>
      </c>
      <c r="N769" s="19">
        <f>N770</f>
        <v>0</v>
      </c>
      <c r="O769" s="19">
        <f>O770</f>
        <v>0</v>
      </c>
      <c r="P769" s="19">
        <f>P770</f>
        <v>0</v>
      </c>
      <c r="Q769" s="19">
        <f>Q770</f>
        <v>0</v>
      </c>
      <c r="R769" s="19">
        <f>R770</f>
        <v>0</v>
      </c>
      <c r="S769" s="19">
        <f>S770</f>
        <v>0</v>
      </c>
      <c r="T769" s="19">
        <f t="shared" si="1636"/>
        <v>193.69999999999999</v>
      </c>
      <c r="U769" s="19">
        <f t="shared" si="1732"/>
        <v>193.69999999999999</v>
      </c>
      <c r="V769" s="19">
        <f t="shared" si="1733"/>
        <v>193.69999999999999</v>
      </c>
      <c r="W769" s="19">
        <f>W770</f>
        <v>0</v>
      </c>
      <c r="X769" s="19">
        <f>X770</f>
        <v>0</v>
      </c>
      <c r="Y769" s="19">
        <f>Y770</f>
        <v>0</v>
      </c>
      <c r="Z769" s="19">
        <f>Z770</f>
        <v>0</v>
      </c>
      <c r="AA769" s="19">
        <f>AA770</f>
        <v>0</v>
      </c>
      <c r="AB769" s="19">
        <f>AB770</f>
        <v>0</v>
      </c>
      <c r="AC769" s="19">
        <f>AC770</f>
        <v>0</v>
      </c>
      <c r="AD769" s="19">
        <f>AD770</f>
        <v>0</v>
      </c>
      <c r="AE769" s="19">
        <f>AE770</f>
        <v>0</v>
      </c>
      <c r="AF769" s="50">
        <f>AF770</f>
        <v>193.69999999999999</v>
      </c>
      <c r="AG769" s="50">
        <f>AG770</f>
        <v>0</v>
      </c>
      <c r="AH769" s="50">
        <f>AH770</f>
        <v>193.69999999999999</v>
      </c>
      <c r="AI769" s="50">
        <f>AI770</f>
        <v>0</v>
      </c>
      <c r="AJ769" s="50">
        <f>AJ770</f>
        <v>0</v>
      </c>
      <c r="AK769" s="50">
        <f>AK770</f>
        <v>0</v>
      </c>
      <c r="AL769" s="50">
        <f>AL770</f>
        <v>181.80597</v>
      </c>
      <c r="AM769" s="50">
        <f>AM770</f>
        <v>181.80597</v>
      </c>
      <c r="AN769" s="50">
        <f>AN770</f>
        <v>0</v>
      </c>
      <c r="AO769" s="15">
        <f>AO770</f>
        <v>126.89077</v>
      </c>
      <c r="AP769" s="51">
        <f>AP770</f>
        <v>193.69999999999999</v>
      </c>
      <c r="AQ769" s="51">
        <f>AQ770</f>
        <v>0</v>
      </c>
      <c r="AR769" s="51">
        <f>AR770</f>
        <v>0</v>
      </c>
      <c r="AS769" s="51">
        <f>AS770</f>
        <v>0</v>
      </c>
      <c r="AT769" s="51">
        <f>AT770</f>
        <v>0</v>
      </c>
      <c r="AU769" s="51">
        <f t="shared" si="1734"/>
        <v>193.69999999999999</v>
      </c>
      <c r="AV769" s="51">
        <f t="shared" si="1735"/>
        <v>0</v>
      </c>
      <c r="AW769" s="51">
        <f t="shared" si="1736"/>
        <v>193.69999999999999</v>
      </c>
      <c r="AX769" s="51">
        <f t="shared" si="1737"/>
        <v>193.69999999999999</v>
      </c>
      <c r="AY769" s="51">
        <f t="shared" si="1738"/>
        <v>193.69999999999999</v>
      </c>
      <c r="AZ769" s="51">
        <f>AZ770</f>
        <v>0</v>
      </c>
      <c r="BA769" s="52">
        <f t="shared" si="1739"/>
        <v>93.859561177077964</v>
      </c>
      <c r="BB769" s="25"/>
    </row>
    <row r="770" ht="31.5">
      <c r="B770" s="47" t="s">
        <v>484</v>
      </c>
      <c r="C770" s="47" t="s">
        <v>98</v>
      </c>
      <c r="D770" s="47" t="s">
        <v>176</v>
      </c>
      <c r="E770" s="48" t="str">
        <f t="shared" si="1731"/>
        <v>0314</v>
      </c>
      <c r="F770" s="47" t="s">
        <v>178</v>
      </c>
      <c r="G770" s="47" t="s">
        <v>58</v>
      </c>
      <c r="H770" s="49" t="s">
        <v>59</v>
      </c>
      <c r="I770" s="19">
        <v>193.69999999999999</v>
      </c>
      <c r="J770" s="19">
        <v>193.69999999999999</v>
      </c>
      <c r="K770" s="19">
        <v>193.69999999999999</v>
      </c>
      <c r="L770" s="19"/>
      <c r="M770" s="19"/>
      <c r="N770" s="19"/>
      <c r="O770" s="19">
        <v>0</v>
      </c>
      <c r="P770" s="19">
        <v>0</v>
      </c>
      <c r="Q770" s="19">
        <v>0</v>
      </c>
      <c r="R770" s="19">
        <v>0</v>
      </c>
      <c r="S770" s="19"/>
      <c r="T770" s="19">
        <f t="shared" si="1636"/>
        <v>193.69999999999999</v>
      </c>
      <c r="U770" s="19">
        <f t="shared" si="1732"/>
        <v>193.69999999999999</v>
      </c>
      <c r="V770" s="19">
        <f t="shared" si="1733"/>
        <v>193.69999999999999</v>
      </c>
      <c r="W770" s="19"/>
      <c r="X770" s="19"/>
      <c r="Y770" s="19"/>
      <c r="Z770" s="19"/>
      <c r="AA770" s="19"/>
      <c r="AB770" s="19"/>
      <c r="AC770" s="19"/>
      <c r="AD770" s="19"/>
      <c r="AE770" s="19"/>
      <c r="AF770" s="50">
        <v>193.69999999999999</v>
      </c>
      <c r="AG770" s="50"/>
      <c r="AH770" s="50">
        <f>AF770</f>
        <v>193.69999999999999</v>
      </c>
      <c r="AI770" s="50">
        <f>AG770</f>
        <v>0</v>
      </c>
      <c r="AJ770" s="50">
        <v>0</v>
      </c>
      <c r="AK770" s="50">
        <v>0</v>
      </c>
      <c r="AL770" s="50">
        <v>181.80597</v>
      </c>
      <c r="AM770" s="50">
        <f>AL770</f>
        <v>181.80597</v>
      </c>
      <c r="AN770" s="50">
        <v>0</v>
      </c>
      <c r="AO770" s="51">
        <v>126.89077</v>
      </c>
      <c r="AP770" s="51">
        <v>193.69999999999999</v>
      </c>
      <c r="AQ770" s="51">
        <v>0</v>
      </c>
      <c r="AR770" s="51">
        <v>0</v>
      </c>
      <c r="AS770" s="51">
        <v>0</v>
      </c>
      <c r="AT770" s="51">
        <v>0</v>
      </c>
      <c r="AU770" s="51">
        <f t="shared" si="1734"/>
        <v>193.69999999999999</v>
      </c>
      <c r="AV770" s="51">
        <f t="shared" si="1735"/>
        <v>0</v>
      </c>
      <c r="AW770" s="51">
        <f t="shared" si="1736"/>
        <v>193.69999999999999</v>
      </c>
      <c r="AX770" s="51">
        <f t="shared" si="1737"/>
        <v>193.69999999999999</v>
      </c>
      <c r="AY770" s="51">
        <f t="shared" si="1738"/>
        <v>193.69999999999999</v>
      </c>
      <c r="AZ770" s="51"/>
      <c r="BA770" s="52">
        <f t="shared" si="1739"/>
        <v>93.859561177077964</v>
      </c>
      <c r="BB770" s="53"/>
    </row>
    <row r="771" ht="47.25">
      <c r="B771" s="47" t="s">
        <v>484</v>
      </c>
      <c r="C771" s="47" t="s">
        <v>98</v>
      </c>
      <c r="D771" s="47" t="s">
        <v>176</v>
      </c>
      <c r="E771" s="48" t="str">
        <f t="shared" si="1731"/>
        <v>0314</v>
      </c>
      <c r="F771" s="47" t="s">
        <v>511</v>
      </c>
      <c r="G771" s="48"/>
      <c r="H771" s="49" t="s">
        <v>512</v>
      </c>
      <c r="I771" s="19">
        <f>I772+I773</f>
        <v>2277.3000000000002</v>
      </c>
      <c r="J771" s="19">
        <f>J772+J773</f>
        <v>2368.5999999999999</v>
      </c>
      <c r="K771" s="19">
        <f>K772+K773</f>
        <v>2368.5999999999999</v>
      </c>
      <c r="L771" s="19">
        <f>L772+L773</f>
        <v>0</v>
      </c>
      <c r="M771" s="19">
        <f>M772+M773</f>
        <v>0</v>
      </c>
      <c r="N771" s="19">
        <f>N772+N773</f>
        <v>0</v>
      </c>
      <c r="O771" s="19">
        <f>O772+O773</f>
        <v>0</v>
      </c>
      <c r="P771" s="19">
        <f>P772+P773</f>
        <v>0</v>
      </c>
      <c r="Q771" s="19">
        <f>Q772+Q773</f>
        <v>0</v>
      </c>
      <c r="R771" s="19">
        <f>R772+R773</f>
        <v>0</v>
      </c>
      <c r="S771" s="19">
        <f>S772+S773</f>
        <v>0</v>
      </c>
      <c r="T771" s="19">
        <f t="shared" ref="T771:T834" si="1831">I771+L771+S771+R771+Q771+P771+O771</f>
        <v>2277.3000000000002</v>
      </c>
      <c r="U771" s="19">
        <f t="shared" si="1732"/>
        <v>2368.5999999999999</v>
      </c>
      <c r="V771" s="19">
        <f t="shared" si="1733"/>
        <v>2368.5999999999999</v>
      </c>
      <c r="W771" s="19">
        <f>W772+W773</f>
        <v>0</v>
      </c>
      <c r="X771" s="19">
        <f>X772+X773</f>
        <v>0</v>
      </c>
      <c r="Y771" s="19">
        <f>Y772+Y773</f>
        <v>0</v>
      </c>
      <c r="Z771" s="19">
        <f>Z772+Z773</f>
        <v>0</v>
      </c>
      <c r="AA771" s="19">
        <f>AA772+AA773</f>
        <v>0</v>
      </c>
      <c r="AB771" s="19">
        <f>AB772+AB773</f>
        <v>0</v>
      </c>
      <c r="AC771" s="19">
        <f>AC772+AC773</f>
        <v>0</v>
      </c>
      <c r="AD771" s="19">
        <f>AD772+AD773</f>
        <v>0</v>
      </c>
      <c r="AE771" s="19">
        <f>AE772+AE773</f>
        <v>0</v>
      </c>
      <c r="AF771" s="50">
        <f>AF772+AF773</f>
        <v>2348.5659999999998</v>
      </c>
      <c r="AG771" s="52">
        <f>AG772+AG773</f>
        <v>0</v>
      </c>
      <c r="AH771" s="50">
        <f>AH772+AH773</f>
        <v>2348.5659999999998</v>
      </c>
      <c r="AI771" s="50">
        <f>AI772+AI773</f>
        <v>0</v>
      </c>
      <c r="AJ771" s="50">
        <f>AJ772+AJ773</f>
        <v>0</v>
      </c>
      <c r="AK771" s="50">
        <f>AK772+AK773</f>
        <v>0</v>
      </c>
      <c r="AL771" s="50">
        <f>AL772+AL773</f>
        <v>2341.8901599999999</v>
      </c>
      <c r="AM771" s="50">
        <f>AM772+AM773</f>
        <v>2341.8901599999999</v>
      </c>
      <c r="AN771" s="50">
        <f>AN772+AN773</f>
        <v>0</v>
      </c>
      <c r="AO771" s="15">
        <f>AO772+AO773</f>
        <v>1636.8753000000002</v>
      </c>
      <c r="AP771" s="51">
        <f>AP772+AP773</f>
        <v>2348.5659999999998</v>
      </c>
      <c r="AQ771" s="51">
        <f>AQ772+AQ773</f>
        <v>0</v>
      </c>
      <c r="AR771" s="51">
        <f>AR772+AR773</f>
        <v>0</v>
      </c>
      <c r="AS771" s="51">
        <f>AS772+AS773</f>
        <v>0</v>
      </c>
      <c r="AT771" s="51">
        <f>AT772+AT773</f>
        <v>0</v>
      </c>
      <c r="AU771" s="51">
        <f t="shared" si="1734"/>
        <v>2348.5659999999998</v>
      </c>
      <c r="AV771" s="51">
        <f t="shared" si="1735"/>
        <v>-71.265999999999622</v>
      </c>
      <c r="AW771" s="51">
        <f t="shared" si="1736"/>
        <v>2277.3000000000002</v>
      </c>
      <c r="AX771" s="51">
        <f t="shared" si="1737"/>
        <v>2368.5999999999999</v>
      </c>
      <c r="AY771" s="51">
        <f t="shared" si="1738"/>
        <v>2368.5999999999999</v>
      </c>
      <c r="AZ771" s="51">
        <f>AZ772+AZ773</f>
        <v>0</v>
      </c>
      <c r="BA771" s="52">
        <f t="shared" si="1739"/>
        <v>99.71574824807989</v>
      </c>
      <c r="BB771" s="25"/>
    </row>
    <row r="772" ht="78.75">
      <c r="B772" s="47" t="s">
        <v>484</v>
      </c>
      <c r="C772" s="47" t="s">
        <v>98</v>
      </c>
      <c r="D772" s="47" t="s">
        <v>176</v>
      </c>
      <c r="E772" s="48" t="str">
        <f t="shared" si="1731"/>
        <v>0314</v>
      </c>
      <c r="F772" s="47" t="s">
        <v>511</v>
      </c>
      <c r="G772" s="47" t="s">
        <v>70</v>
      </c>
      <c r="H772" s="49" t="s">
        <v>71</v>
      </c>
      <c r="I772" s="19">
        <v>1048.8</v>
      </c>
      <c r="J772" s="19">
        <v>1140</v>
      </c>
      <c r="K772" s="19">
        <v>1140</v>
      </c>
      <c r="L772" s="19"/>
      <c r="M772" s="19"/>
      <c r="N772" s="19"/>
      <c r="O772" s="19">
        <v>0</v>
      </c>
      <c r="P772" s="19">
        <v>0</v>
      </c>
      <c r="Q772" s="19">
        <v>0</v>
      </c>
      <c r="R772" s="19">
        <v>0</v>
      </c>
      <c r="S772" s="19"/>
      <c r="T772" s="19">
        <f t="shared" si="1831"/>
        <v>1048.8</v>
      </c>
      <c r="U772" s="19">
        <f t="shared" si="1732"/>
        <v>1140</v>
      </c>
      <c r="V772" s="19">
        <f t="shared" si="1733"/>
        <v>1140</v>
      </c>
      <c r="W772" s="19"/>
      <c r="X772" s="19"/>
      <c r="Y772" s="19"/>
      <c r="Z772" s="19"/>
      <c r="AA772" s="19"/>
      <c r="AB772" s="19"/>
      <c r="AC772" s="19"/>
      <c r="AD772" s="19"/>
      <c r="AE772" s="19"/>
      <c r="AF772" s="50">
        <v>1224.3313599999999</v>
      </c>
      <c r="AG772" s="50"/>
      <c r="AH772" s="50">
        <f t="shared" ref="AH772:AH773" si="1832">AF772</f>
        <v>1224.3313599999999</v>
      </c>
      <c r="AI772" s="50">
        <f t="shared" ref="AI772:AI773" si="1833">AG772</f>
        <v>0</v>
      </c>
      <c r="AJ772" s="50">
        <v>0</v>
      </c>
      <c r="AK772" s="50">
        <v>0</v>
      </c>
      <c r="AL772" s="50">
        <v>1224.3313599999999</v>
      </c>
      <c r="AM772" s="50">
        <f t="shared" ref="AM772:AM773" si="1834">AL772</f>
        <v>1224.3313599999999</v>
      </c>
      <c r="AN772" s="50">
        <v>0</v>
      </c>
      <c r="AO772" s="51">
        <v>757.74103000000002</v>
      </c>
      <c r="AP772" s="51">
        <v>1224.242</v>
      </c>
      <c r="AQ772" s="51">
        <v>0</v>
      </c>
      <c r="AR772" s="51">
        <v>0</v>
      </c>
      <c r="AS772" s="51">
        <v>0</v>
      </c>
      <c r="AT772" s="51">
        <v>0</v>
      </c>
      <c r="AU772" s="51">
        <f t="shared" si="1734"/>
        <v>1224.242</v>
      </c>
      <c r="AV772" s="51">
        <f t="shared" si="1735"/>
        <v>-175.44200000000001</v>
      </c>
      <c r="AW772" s="51">
        <f t="shared" si="1736"/>
        <v>1048.8</v>
      </c>
      <c r="AX772" s="51">
        <f t="shared" si="1737"/>
        <v>1140</v>
      </c>
      <c r="AY772" s="51">
        <f t="shared" si="1738"/>
        <v>1140</v>
      </c>
      <c r="AZ772" s="51"/>
      <c r="BA772" s="52">
        <f t="shared" si="1739"/>
        <v>100</v>
      </c>
      <c r="BB772" s="53"/>
    </row>
    <row r="773" ht="31.5">
      <c r="B773" s="47" t="s">
        <v>484</v>
      </c>
      <c r="C773" s="47" t="s">
        <v>98</v>
      </c>
      <c r="D773" s="47" t="s">
        <v>176</v>
      </c>
      <c r="E773" s="48" t="str">
        <f t="shared" si="1731"/>
        <v>0314</v>
      </c>
      <c r="F773" s="47" t="s">
        <v>511</v>
      </c>
      <c r="G773" s="47" t="s">
        <v>58</v>
      </c>
      <c r="H773" s="49" t="s">
        <v>59</v>
      </c>
      <c r="I773" s="19">
        <v>1228.5</v>
      </c>
      <c r="J773" s="19">
        <v>1228.5999999999999</v>
      </c>
      <c r="K773" s="19">
        <v>1228.5999999999999</v>
      </c>
      <c r="L773" s="19"/>
      <c r="M773" s="19"/>
      <c r="N773" s="19"/>
      <c r="O773" s="19">
        <v>0</v>
      </c>
      <c r="P773" s="19">
        <v>0</v>
      </c>
      <c r="Q773" s="19">
        <v>0</v>
      </c>
      <c r="R773" s="19">
        <v>0</v>
      </c>
      <c r="S773" s="19"/>
      <c r="T773" s="19">
        <f t="shared" si="1831"/>
        <v>1228.5</v>
      </c>
      <c r="U773" s="19">
        <f t="shared" si="1732"/>
        <v>1228.5999999999999</v>
      </c>
      <c r="V773" s="19">
        <f t="shared" si="1733"/>
        <v>1228.5999999999999</v>
      </c>
      <c r="W773" s="19"/>
      <c r="X773" s="19"/>
      <c r="Y773" s="19"/>
      <c r="Z773" s="19"/>
      <c r="AA773" s="19"/>
      <c r="AB773" s="19"/>
      <c r="AC773" s="19"/>
      <c r="AD773" s="19"/>
      <c r="AE773" s="19"/>
      <c r="AF773" s="50">
        <v>1124.2346399999999</v>
      </c>
      <c r="AG773" s="50"/>
      <c r="AH773" s="50">
        <f t="shared" si="1832"/>
        <v>1124.2346399999999</v>
      </c>
      <c r="AI773" s="50">
        <f t="shared" si="1833"/>
        <v>0</v>
      </c>
      <c r="AJ773" s="50">
        <v>0</v>
      </c>
      <c r="AK773" s="50">
        <v>0</v>
      </c>
      <c r="AL773" s="50">
        <v>1117.5588</v>
      </c>
      <c r="AM773" s="50">
        <f t="shared" si="1834"/>
        <v>1117.5588</v>
      </c>
      <c r="AN773" s="50">
        <v>0</v>
      </c>
      <c r="AO773" s="15">
        <v>879.13427000000001</v>
      </c>
      <c r="AP773" s="51">
        <v>1124.3240000000001</v>
      </c>
      <c r="AQ773" s="51">
        <v>0</v>
      </c>
      <c r="AR773" s="51">
        <v>0</v>
      </c>
      <c r="AS773" s="51">
        <v>0</v>
      </c>
      <c r="AT773" s="51">
        <v>0</v>
      </c>
      <c r="AU773" s="51">
        <f t="shared" si="1734"/>
        <v>1124.3240000000001</v>
      </c>
      <c r="AV773" s="51">
        <f t="shared" si="1735"/>
        <v>104.17599999999993</v>
      </c>
      <c r="AW773" s="51">
        <f t="shared" si="1736"/>
        <v>1228.5</v>
      </c>
      <c r="AX773" s="51">
        <f t="shared" si="1737"/>
        <v>1228.5999999999999</v>
      </c>
      <c r="AY773" s="51">
        <f t="shared" si="1738"/>
        <v>1228.5999999999999</v>
      </c>
      <c r="AZ773" s="51"/>
      <c r="BA773" s="52">
        <f t="shared" si="1739"/>
        <v>99.406188017832292</v>
      </c>
      <c r="BB773" s="53"/>
    </row>
    <row r="774" s="30" customFormat="1">
      <c r="B774" s="31" t="s">
        <v>484</v>
      </c>
      <c r="C774" s="31" t="s">
        <v>88</v>
      </c>
      <c r="D774" s="31"/>
      <c r="E774" s="32" t="str">
        <f t="shared" si="1731"/>
        <v>04</v>
      </c>
      <c r="F774" s="31"/>
      <c r="G774" s="31"/>
      <c r="H774" s="33" t="s">
        <v>89</v>
      </c>
      <c r="I774" s="34">
        <f>I789+I775</f>
        <v>5408.7000000000007</v>
      </c>
      <c r="J774" s="34">
        <f>J789+J775</f>
        <v>5336.7000000000007</v>
      </c>
      <c r="K774" s="34">
        <f>K789+K775</f>
        <v>5336.7000000000007</v>
      </c>
      <c r="L774" s="34">
        <f>L789+L775</f>
        <v>0</v>
      </c>
      <c r="M774" s="34">
        <f>M789+M775</f>
        <v>0</v>
      </c>
      <c r="N774" s="34">
        <f>N789+N775</f>
        <v>0</v>
      </c>
      <c r="O774" s="34">
        <f>O789+O775</f>
        <v>0</v>
      </c>
      <c r="P774" s="34">
        <f>P789+P775</f>
        <v>0</v>
      </c>
      <c r="Q774" s="34">
        <f>Q789+Q775</f>
        <v>0</v>
      </c>
      <c r="R774" s="34">
        <f>R789+R775</f>
        <v>0</v>
      </c>
      <c r="S774" s="34">
        <f>S789+S775</f>
        <v>0</v>
      </c>
      <c r="T774" s="34">
        <f t="shared" si="1831"/>
        <v>5408.7000000000007</v>
      </c>
      <c r="U774" s="34">
        <f t="shared" si="1732"/>
        <v>5336.7000000000007</v>
      </c>
      <c r="V774" s="34">
        <f t="shared" si="1733"/>
        <v>5336.7000000000007</v>
      </c>
      <c r="W774" s="34">
        <f>W789+W775</f>
        <v>0</v>
      </c>
      <c r="X774" s="34">
        <f>X789+X775</f>
        <v>0</v>
      </c>
      <c r="Y774" s="34">
        <f>Y789+Y775</f>
        <v>0</v>
      </c>
      <c r="Z774" s="34">
        <f>Z789+Z775</f>
        <v>0</v>
      </c>
      <c r="AA774" s="34">
        <f>AA789+AA775</f>
        <v>0</v>
      </c>
      <c r="AB774" s="34">
        <f>AB789+AB775</f>
        <v>0</v>
      </c>
      <c r="AC774" s="34">
        <f>AC789+AC775</f>
        <v>0</v>
      </c>
      <c r="AD774" s="34">
        <f>AD789+AD775</f>
        <v>0</v>
      </c>
      <c r="AE774" s="34">
        <f>AE789+AE775</f>
        <v>0</v>
      </c>
      <c r="AF774" s="35">
        <f>AF789+AF775</f>
        <v>9048.378130000001</v>
      </c>
      <c r="AG774" s="35">
        <f>AG789+AG775</f>
        <v>0</v>
      </c>
      <c r="AH774" s="35">
        <f>AH789+AH775</f>
        <v>0</v>
      </c>
      <c r="AI774" s="35">
        <f>AI789+AI775</f>
        <v>0</v>
      </c>
      <c r="AJ774" s="35">
        <f>AJ789+AJ775</f>
        <v>0</v>
      </c>
      <c r="AK774" s="35">
        <f>AK789+AK775</f>
        <v>0</v>
      </c>
      <c r="AL774" s="35">
        <f>AL789+AL775</f>
        <v>8934.3402100000003</v>
      </c>
      <c r="AM774" s="35">
        <f>AM789+AM775</f>
        <v>0</v>
      </c>
      <c r="AN774" s="35">
        <f>AN789+AN775</f>
        <v>0</v>
      </c>
      <c r="AO774" s="36">
        <f>AO789+AO775</f>
        <v>156</v>
      </c>
      <c r="AP774" s="36">
        <f>AP789+AP775</f>
        <v>9510.1950000000015</v>
      </c>
      <c r="AQ774" s="36">
        <f>AQ789+AQ775</f>
        <v>0</v>
      </c>
      <c r="AR774" s="36">
        <f>AR789+AR775</f>
        <v>0</v>
      </c>
      <c r="AS774" s="36">
        <f>AS789+AS775</f>
        <v>0</v>
      </c>
      <c r="AT774" s="36">
        <f>AT789+AT775</f>
        <v>0</v>
      </c>
      <c r="AU774" s="36">
        <f t="shared" si="1734"/>
        <v>9510.1950000000015</v>
      </c>
      <c r="AV774" s="36">
        <f t="shared" si="1735"/>
        <v>-4101.4950000000008</v>
      </c>
      <c r="AW774" s="36">
        <f t="shared" si="1736"/>
        <v>5408.7000000000007</v>
      </c>
      <c r="AX774" s="36">
        <f t="shared" si="1737"/>
        <v>5336.7000000000007</v>
      </c>
      <c r="AY774" s="36">
        <f t="shared" si="1738"/>
        <v>5336.7000000000007</v>
      </c>
      <c r="AZ774" s="36">
        <f>AZ789+AZ775</f>
        <v>0</v>
      </c>
      <c r="BA774" s="37">
        <f t="shared" si="1739"/>
        <v>98.739686622711901</v>
      </c>
      <c r="BB774" s="25"/>
    </row>
    <row r="775" s="39" customFormat="1">
      <c r="B775" s="40" t="s">
        <v>484</v>
      </c>
      <c r="C775" s="40" t="s">
        <v>88</v>
      </c>
      <c r="D775" s="40" t="s">
        <v>90</v>
      </c>
      <c r="E775" s="38" t="str">
        <f t="shared" si="1731"/>
        <v>0409</v>
      </c>
      <c r="F775" s="40"/>
      <c r="G775" s="38"/>
      <c r="H775" s="41" t="s">
        <v>91</v>
      </c>
      <c r="I775" s="42">
        <f>I776+I781</f>
        <v>5048.7000000000007</v>
      </c>
      <c r="J775" s="42">
        <f>J776+J781</f>
        <v>5048.7000000000007</v>
      </c>
      <c r="K775" s="42">
        <f>K776+K781</f>
        <v>5048.7000000000007</v>
      </c>
      <c r="L775" s="42">
        <f>L776+L781</f>
        <v>0</v>
      </c>
      <c r="M775" s="42">
        <f>M776+M781</f>
        <v>0</v>
      </c>
      <c r="N775" s="42">
        <f>N776+N781</f>
        <v>0</v>
      </c>
      <c r="O775" s="42">
        <f>O776+O781</f>
        <v>0</v>
      </c>
      <c r="P775" s="42">
        <f>P776+P781</f>
        <v>0</v>
      </c>
      <c r="Q775" s="42">
        <f>Q776+Q781</f>
        <v>0</v>
      </c>
      <c r="R775" s="42">
        <f>R776+R781</f>
        <v>0</v>
      </c>
      <c r="S775" s="42">
        <f>S776+S781</f>
        <v>0</v>
      </c>
      <c r="T775" s="42">
        <f t="shared" si="1831"/>
        <v>5048.7000000000007</v>
      </c>
      <c r="U775" s="42">
        <f t="shared" si="1732"/>
        <v>5048.7000000000007</v>
      </c>
      <c r="V775" s="42">
        <f t="shared" si="1733"/>
        <v>5048.7000000000007</v>
      </c>
      <c r="W775" s="42">
        <f>W776+W781</f>
        <v>0</v>
      </c>
      <c r="X775" s="42">
        <f>X776+X781</f>
        <v>0</v>
      </c>
      <c r="Y775" s="42">
        <f>Y776+Y781</f>
        <v>0</v>
      </c>
      <c r="Z775" s="42">
        <f>Z776+Z781</f>
        <v>0</v>
      </c>
      <c r="AA775" s="42">
        <f>AA776+AA781</f>
        <v>0</v>
      </c>
      <c r="AB775" s="42">
        <f>AB776+AB781</f>
        <v>0</v>
      </c>
      <c r="AC775" s="42">
        <f>AC776+AC781</f>
        <v>0</v>
      </c>
      <c r="AD775" s="42">
        <f>AD776+AD781</f>
        <v>0</v>
      </c>
      <c r="AE775" s="42">
        <f>AE776+AE781</f>
        <v>0</v>
      </c>
      <c r="AF775" s="43">
        <f>AF776+AF781</f>
        <v>8688.378130000001</v>
      </c>
      <c r="AG775" s="43">
        <f>AG776+AG781</f>
        <v>0</v>
      </c>
      <c r="AH775" s="43">
        <f>AH776+AH781</f>
        <v>0</v>
      </c>
      <c r="AI775" s="43">
        <f>AI776+AI781</f>
        <v>0</v>
      </c>
      <c r="AJ775" s="43">
        <f>AJ776+AJ781</f>
        <v>0</v>
      </c>
      <c r="AK775" s="43">
        <f>AK776+AK781</f>
        <v>0</v>
      </c>
      <c r="AL775" s="43">
        <f>AL776+AL781</f>
        <v>8658.3402100000003</v>
      </c>
      <c r="AM775" s="43">
        <f>AM776+AM781</f>
        <v>0</v>
      </c>
      <c r="AN775" s="43">
        <f>AN776+AN781</f>
        <v>0</v>
      </c>
      <c r="AO775" s="44">
        <f>AO776+AO781</f>
        <v>0</v>
      </c>
      <c r="AP775" s="45">
        <f>AP776+AP781</f>
        <v>9150.1950000000015</v>
      </c>
      <c r="AQ775" s="45">
        <f>AQ776+AQ781</f>
        <v>0</v>
      </c>
      <c r="AR775" s="45">
        <f>AR776+AR781</f>
        <v>0</v>
      </c>
      <c r="AS775" s="45">
        <f>AS776+AS781</f>
        <v>0</v>
      </c>
      <c r="AT775" s="45">
        <f>AT776+AT781</f>
        <v>0</v>
      </c>
      <c r="AU775" s="45">
        <f t="shared" si="1734"/>
        <v>9150.1950000000015</v>
      </c>
      <c r="AV775" s="45">
        <f t="shared" si="1735"/>
        <v>-4101.4950000000008</v>
      </c>
      <c r="AW775" s="45">
        <f t="shared" si="1736"/>
        <v>5048.7000000000007</v>
      </c>
      <c r="AX775" s="45">
        <f t="shared" si="1737"/>
        <v>5048.7000000000007</v>
      </c>
      <c r="AY775" s="45">
        <f t="shared" si="1738"/>
        <v>5048.7000000000007</v>
      </c>
      <c r="AZ775" s="45">
        <f>AZ776+AZ781</f>
        <v>0</v>
      </c>
      <c r="BA775" s="46">
        <f t="shared" si="1739"/>
        <v>99.654274715596429</v>
      </c>
      <c r="BB775" s="25"/>
    </row>
    <row r="776" ht="31.5">
      <c r="B776" s="47" t="s">
        <v>484</v>
      </c>
      <c r="C776" s="47" t="s">
        <v>88</v>
      </c>
      <c r="D776" s="47" t="s">
        <v>90</v>
      </c>
      <c r="E776" s="48" t="str">
        <f t="shared" si="1731"/>
        <v>0409</v>
      </c>
      <c r="F776" s="47" t="s">
        <v>100</v>
      </c>
      <c r="G776" s="48"/>
      <c r="H776" s="49" t="s">
        <v>101</v>
      </c>
      <c r="I776" s="19">
        <f t="shared" ref="I776:I782" si="1835">I777</f>
        <v>639.60000000000002</v>
      </c>
      <c r="J776" s="19">
        <f t="shared" ref="J776:J782" si="1836">J777</f>
        <v>639.60000000000002</v>
      </c>
      <c r="K776" s="19">
        <f t="shared" ref="K776:K782" si="1837">K777</f>
        <v>639.60000000000002</v>
      </c>
      <c r="L776" s="19">
        <f t="shared" ref="L776:L782" si="1838">L777</f>
        <v>0</v>
      </c>
      <c r="M776" s="19">
        <f t="shared" ref="M776:M782" si="1839">M777</f>
        <v>0</v>
      </c>
      <c r="N776" s="19">
        <f t="shared" ref="N776:N782" si="1840">N777</f>
        <v>0</v>
      </c>
      <c r="O776" s="19">
        <f t="shared" ref="O776:O782" si="1841">O777</f>
        <v>0</v>
      </c>
      <c r="P776" s="19">
        <f t="shared" ref="P776:P782" si="1842">P777</f>
        <v>0</v>
      </c>
      <c r="Q776" s="19">
        <f t="shared" ref="Q776:Q782" si="1843">Q777</f>
        <v>0</v>
      </c>
      <c r="R776" s="19">
        <f t="shared" ref="R776:R782" si="1844">R777</f>
        <v>0</v>
      </c>
      <c r="S776" s="19">
        <f t="shared" ref="S776:S782" si="1845">S777</f>
        <v>0</v>
      </c>
      <c r="T776" s="19">
        <f t="shared" si="1831"/>
        <v>639.60000000000002</v>
      </c>
      <c r="U776" s="19">
        <f t="shared" si="1732"/>
        <v>639.60000000000002</v>
      </c>
      <c r="V776" s="19">
        <f t="shared" si="1733"/>
        <v>639.60000000000002</v>
      </c>
      <c r="W776" s="19">
        <f t="shared" ref="W776:W782" si="1846">W777</f>
        <v>0</v>
      </c>
      <c r="X776" s="19">
        <f t="shared" ref="X776:X782" si="1847">X777</f>
        <v>0</v>
      </c>
      <c r="Y776" s="19">
        <f t="shared" ref="Y776:Y782" si="1848">Y777</f>
        <v>0</v>
      </c>
      <c r="Z776" s="19">
        <f t="shared" ref="Z776:Z782" si="1849">Z777</f>
        <v>0</v>
      </c>
      <c r="AA776" s="19">
        <f t="shared" ref="AA776:AA782" si="1850">AA777</f>
        <v>0</v>
      </c>
      <c r="AB776" s="19">
        <f t="shared" ref="AB776:AB782" si="1851">AB777</f>
        <v>0</v>
      </c>
      <c r="AC776" s="19">
        <f t="shared" ref="AC776:AC782" si="1852">AC777</f>
        <v>0</v>
      </c>
      <c r="AD776" s="19">
        <f t="shared" ref="AD776:AD782" si="1853">AD777</f>
        <v>0</v>
      </c>
      <c r="AE776" s="19">
        <f t="shared" ref="AE776:AE782" si="1854">AE777</f>
        <v>0</v>
      </c>
      <c r="AF776" s="50">
        <f t="shared" ref="AF776:AF782" si="1855">AF777</f>
        <v>82.995000000000005</v>
      </c>
      <c r="AG776" s="50">
        <f t="shared" ref="AG776:AG782" si="1856">AG777</f>
        <v>0</v>
      </c>
      <c r="AH776" s="50">
        <f t="shared" ref="AH776:AH782" si="1857">AH777</f>
        <v>0</v>
      </c>
      <c r="AI776" s="50">
        <f t="shared" ref="AI776:AI782" si="1858">AI777</f>
        <v>0</v>
      </c>
      <c r="AJ776" s="50">
        <f t="shared" ref="AJ776:AJ782" si="1859">AJ777</f>
        <v>0</v>
      </c>
      <c r="AK776" s="50">
        <f t="shared" ref="AK776:AK782" si="1860">AK777</f>
        <v>0</v>
      </c>
      <c r="AL776" s="50">
        <f t="shared" ref="AL776:AL782" si="1861">AL777</f>
        <v>82.995000000000005</v>
      </c>
      <c r="AM776" s="50">
        <f t="shared" ref="AM776:AM782" si="1862">AM777</f>
        <v>0</v>
      </c>
      <c r="AN776" s="50">
        <f t="shared" ref="AN776:AN782" si="1863">AN777</f>
        <v>0</v>
      </c>
      <c r="AO776" s="51">
        <f t="shared" ref="AO776:AO782" si="1864">AO777</f>
        <v>0</v>
      </c>
      <c r="AP776" s="51">
        <f t="shared" ref="AP776:AP782" si="1865">AP777</f>
        <v>82.995000000000005</v>
      </c>
      <c r="AQ776" s="51">
        <f t="shared" ref="AQ776:AQ782" si="1866">AQ777</f>
        <v>0</v>
      </c>
      <c r="AR776" s="51">
        <f t="shared" ref="AR776:AR782" si="1867">AR777</f>
        <v>0</v>
      </c>
      <c r="AS776" s="51">
        <f t="shared" ref="AS776:AS782" si="1868">AS777</f>
        <v>0</v>
      </c>
      <c r="AT776" s="51">
        <f t="shared" ref="AT776:AT782" si="1869">AT777</f>
        <v>0</v>
      </c>
      <c r="AU776" s="51">
        <f t="shared" si="1734"/>
        <v>82.995000000000005</v>
      </c>
      <c r="AV776" s="51">
        <f t="shared" si="1735"/>
        <v>556.60500000000002</v>
      </c>
      <c r="AW776" s="51">
        <f t="shared" si="1736"/>
        <v>639.60000000000002</v>
      </c>
      <c r="AX776" s="51">
        <f t="shared" si="1737"/>
        <v>639.60000000000002</v>
      </c>
      <c r="AY776" s="51">
        <f t="shared" si="1738"/>
        <v>639.60000000000002</v>
      </c>
      <c r="AZ776" s="51">
        <f t="shared" ref="AZ776:AZ782" si="1870">AZ777</f>
        <v>0</v>
      </c>
      <c r="BA776" s="52">
        <f t="shared" si="1739"/>
        <v>100</v>
      </c>
      <c r="BB776" s="25"/>
    </row>
    <row r="777">
      <c r="B777" s="47" t="s">
        <v>484</v>
      </c>
      <c r="C777" s="47" t="s">
        <v>88</v>
      </c>
      <c r="D777" s="47" t="s">
        <v>90</v>
      </c>
      <c r="E777" s="48" t="str">
        <f t="shared" si="1731"/>
        <v>0409</v>
      </c>
      <c r="F777" s="47" t="s">
        <v>102</v>
      </c>
      <c r="G777" s="48"/>
      <c r="H777" s="49" t="s">
        <v>53</v>
      </c>
      <c r="I777" s="19">
        <f t="shared" si="1835"/>
        <v>639.60000000000002</v>
      </c>
      <c r="J777" s="19">
        <f t="shared" si="1836"/>
        <v>639.60000000000002</v>
      </c>
      <c r="K777" s="19">
        <f t="shared" si="1837"/>
        <v>639.60000000000002</v>
      </c>
      <c r="L777" s="19">
        <f t="shared" si="1838"/>
        <v>0</v>
      </c>
      <c r="M777" s="19">
        <f t="shared" si="1839"/>
        <v>0</v>
      </c>
      <c r="N777" s="19">
        <f t="shared" si="1840"/>
        <v>0</v>
      </c>
      <c r="O777" s="19">
        <f t="shared" si="1841"/>
        <v>0</v>
      </c>
      <c r="P777" s="19">
        <f t="shared" si="1842"/>
        <v>0</v>
      </c>
      <c r="Q777" s="19">
        <f t="shared" si="1843"/>
        <v>0</v>
      </c>
      <c r="R777" s="19">
        <f t="shared" si="1844"/>
        <v>0</v>
      </c>
      <c r="S777" s="19">
        <f t="shared" si="1845"/>
        <v>0</v>
      </c>
      <c r="T777" s="19">
        <f t="shared" si="1831"/>
        <v>639.60000000000002</v>
      </c>
      <c r="U777" s="19">
        <f t="shared" si="1732"/>
        <v>639.60000000000002</v>
      </c>
      <c r="V777" s="19">
        <f t="shared" si="1733"/>
        <v>639.60000000000002</v>
      </c>
      <c r="W777" s="19">
        <f t="shared" si="1846"/>
        <v>0</v>
      </c>
      <c r="X777" s="19">
        <f t="shared" si="1847"/>
        <v>0</v>
      </c>
      <c r="Y777" s="19">
        <f t="shared" si="1848"/>
        <v>0</v>
      </c>
      <c r="Z777" s="19">
        <f t="shared" si="1849"/>
        <v>0</v>
      </c>
      <c r="AA777" s="19">
        <f t="shared" si="1850"/>
        <v>0</v>
      </c>
      <c r="AB777" s="19">
        <f t="shared" si="1851"/>
        <v>0</v>
      </c>
      <c r="AC777" s="19">
        <f t="shared" si="1852"/>
        <v>0</v>
      </c>
      <c r="AD777" s="19">
        <f t="shared" si="1853"/>
        <v>0</v>
      </c>
      <c r="AE777" s="19">
        <f t="shared" si="1854"/>
        <v>0</v>
      </c>
      <c r="AF777" s="50">
        <f t="shared" si="1855"/>
        <v>82.995000000000005</v>
      </c>
      <c r="AG777" s="50">
        <f t="shared" si="1856"/>
        <v>0</v>
      </c>
      <c r="AH777" s="50">
        <f t="shared" si="1857"/>
        <v>0</v>
      </c>
      <c r="AI777" s="50">
        <f t="shared" si="1858"/>
        <v>0</v>
      </c>
      <c r="AJ777" s="50">
        <f t="shared" si="1859"/>
        <v>0</v>
      </c>
      <c r="AK777" s="50">
        <f t="shared" si="1860"/>
        <v>0</v>
      </c>
      <c r="AL777" s="50">
        <f t="shared" si="1861"/>
        <v>82.995000000000005</v>
      </c>
      <c r="AM777" s="50">
        <f t="shared" si="1862"/>
        <v>0</v>
      </c>
      <c r="AN777" s="50">
        <f t="shared" si="1863"/>
        <v>0</v>
      </c>
      <c r="AO777" s="15">
        <f t="shared" si="1864"/>
        <v>0</v>
      </c>
      <c r="AP777" s="51">
        <f t="shared" si="1865"/>
        <v>82.995000000000005</v>
      </c>
      <c r="AQ777" s="51">
        <f t="shared" si="1866"/>
        <v>0</v>
      </c>
      <c r="AR777" s="51">
        <f t="shared" si="1867"/>
        <v>0</v>
      </c>
      <c r="AS777" s="51">
        <f t="shared" si="1868"/>
        <v>0</v>
      </c>
      <c r="AT777" s="51">
        <f t="shared" si="1869"/>
        <v>0</v>
      </c>
      <c r="AU777" s="51">
        <f t="shared" si="1734"/>
        <v>82.995000000000005</v>
      </c>
      <c r="AV777" s="51">
        <f t="shared" si="1735"/>
        <v>556.60500000000002</v>
      </c>
      <c r="AW777" s="51">
        <f t="shared" si="1736"/>
        <v>639.60000000000002</v>
      </c>
      <c r="AX777" s="51">
        <f t="shared" si="1737"/>
        <v>639.60000000000002</v>
      </c>
      <c r="AY777" s="51">
        <f t="shared" si="1738"/>
        <v>639.60000000000002</v>
      </c>
      <c r="AZ777" s="51">
        <f t="shared" si="1870"/>
        <v>0</v>
      </c>
      <c r="BA777" s="52">
        <f t="shared" si="1739"/>
        <v>100</v>
      </c>
      <c r="BB777" s="25"/>
    </row>
    <row r="778" ht="31.5">
      <c r="B778" s="47" t="s">
        <v>484</v>
      </c>
      <c r="C778" s="47" t="s">
        <v>88</v>
      </c>
      <c r="D778" s="47" t="s">
        <v>90</v>
      </c>
      <c r="E778" s="48" t="str">
        <f t="shared" si="1731"/>
        <v>0409</v>
      </c>
      <c r="F778" s="47" t="s">
        <v>513</v>
      </c>
      <c r="G778" s="48"/>
      <c r="H778" s="49" t="s">
        <v>514</v>
      </c>
      <c r="I778" s="19">
        <f t="shared" si="1835"/>
        <v>639.60000000000002</v>
      </c>
      <c r="J778" s="19">
        <f t="shared" si="1836"/>
        <v>639.60000000000002</v>
      </c>
      <c r="K778" s="19">
        <f t="shared" si="1837"/>
        <v>639.60000000000002</v>
      </c>
      <c r="L778" s="19">
        <f t="shared" si="1838"/>
        <v>0</v>
      </c>
      <c r="M778" s="19">
        <f t="shared" si="1839"/>
        <v>0</v>
      </c>
      <c r="N778" s="19">
        <f t="shared" si="1840"/>
        <v>0</v>
      </c>
      <c r="O778" s="19">
        <f t="shared" si="1841"/>
        <v>0</v>
      </c>
      <c r="P778" s="19">
        <f t="shared" si="1842"/>
        <v>0</v>
      </c>
      <c r="Q778" s="19">
        <f t="shared" si="1843"/>
        <v>0</v>
      </c>
      <c r="R778" s="19">
        <f t="shared" si="1844"/>
        <v>0</v>
      </c>
      <c r="S778" s="19">
        <f t="shared" si="1845"/>
        <v>0</v>
      </c>
      <c r="T778" s="19">
        <f t="shared" si="1831"/>
        <v>639.60000000000002</v>
      </c>
      <c r="U778" s="19">
        <f t="shared" si="1732"/>
        <v>639.60000000000002</v>
      </c>
      <c r="V778" s="19">
        <f t="shared" si="1733"/>
        <v>639.60000000000002</v>
      </c>
      <c r="W778" s="19">
        <f t="shared" si="1846"/>
        <v>0</v>
      </c>
      <c r="X778" s="19">
        <f t="shared" si="1847"/>
        <v>0</v>
      </c>
      <c r="Y778" s="19">
        <f t="shared" si="1848"/>
        <v>0</v>
      </c>
      <c r="Z778" s="19">
        <f t="shared" si="1849"/>
        <v>0</v>
      </c>
      <c r="AA778" s="19">
        <f t="shared" si="1850"/>
        <v>0</v>
      </c>
      <c r="AB778" s="19">
        <f t="shared" si="1851"/>
        <v>0</v>
      </c>
      <c r="AC778" s="19">
        <f t="shared" si="1852"/>
        <v>0</v>
      </c>
      <c r="AD778" s="19">
        <f t="shared" si="1853"/>
        <v>0</v>
      </c>
      <c r="AE778" s="19">
        <f t="shared" si="1854"/>
        <v>0</v>
      </c>
      <c r="AF778" s="50">
        <f t="shared" si="1855"/>
        <v>82.995000000000005</v>
      </c>
      <c r="AG778" s="50">
        <f t="shared" si="1856"/>
        <v>0</v>
      </c>
      <c r="AH778" s="50">
        <f t="shared" si="1857"/>
        <v>0</v>
      </c>
      <c r="AI778" s="50">
        <f t="shared" si="1858"/>
        <v>0</v>
      </c>
      <c r="AJ778" s="50">
        <f t="shared" si="1859"/>
        <v>0</v>
      </c>
      <c r="AK778" s="50">
        <f t="shared" si="1860"/>
        <v>0</v>
      </c>
      <c r="AL778" s="50">
        <f t="shared" si="1861"/>
        <v>82.995000000000005</v>
      </c>
      <c r="AM778" s="50">
        <f t="shared" si="1862"/>
        <v>0</v>
      </c>
      <c r="AN778" s="50">
        <f t="shared" si="1863"/>
        <v>0</v>
      </c>
      <c r="AO778" s="51">
        <f t="shared" si="1864"/>
        <v>0</v>
      </c>
      <c r="AP778" s="51">
        <f t="shared" si="1865"/>
        <v>82.995000000000005</v>
      </c>
      <c r="AQ778" s="51">
        <f t="shared" si="1866"/>
        <v>0</v>
      </c>
      <c r="AR778" s="51">
        <f t="shared" si="1867"/>
        <v>0</v>
      </c>
      <c r="AS778" s="51">
        <f t="shared" si="1868"/>
        <v>0</v>
      </c>
      <c r="AT778" s="51">
        <f t="shared" si="1869"/>
        <v>0</v>
      </c>
      <c r="AU778" s="51">
        <f t="shared" si="1734"/>
        <v>82.995000000000005</v>
      </c>
      <c r="AV778" s="51">
        <f t="shared" si="1735"/>
        <v>556.60500000000002</v>
      </c>
      <c r="AW778" s="51">
        <f t="shared" si="1736"/>
        <v>639.60000000000002</v>
      </c>
      <c r="AX778" s="51">
        <f t="shared" si="1737"/>
        <v>639.60000000000002</v>
      </c>
      <c r="AY778" s="51">
        <f t="shared" si="1738"/>
        <v>639.60000000000002</v>
      </c>
      <c r="AZ778" s="51">
        <f t="shared" si="1870"/>
        <v>0</v>
      </c>
      <c r="BA778" s="52">
        <f t="shared" si="1739"/>
        <v>100</v>
      </c>
      <c r="BB778" s="25"/>
    </row>
    <row r="779" ht="31.5">
      <c r="B779" s="47" t="s">
        <v>484</v>
      </c>
      <c r="C779" s="47" t="s">
        <v>88</v>
      </c>
      <c r="D779" s="47" t="s">
        <v>90</v>
      </c>
      <c r="E779" s="48" t="str">
        <f t="shared" si="1731"/>
        <v>0409</v>
      </c>
      <c r="F779" s="47" t="s">
        <v>515</v>
      </c>
      <c r="G779" s="48"/>
      <c r="H779" s="49" t="s">
        <v>516</v>
      </c>
      <c r="I779" s="19">
        <f t="shared" si="1835"/>
        <v>639.60000000000002</v>
      </c>
      <c r="J779" s="19">
        <f t="shared" si="1836"/>
        <v>639.60000000000002</v>
      </c>
      <c r="K779" s="19">
        <f t="shared" si="1837"/>
        <v>639.60000000000002</v>
      </c>
      <c r="L779" s="19">
        <f t="shared" si="1838"/>
        <v>0</v>
      </c>
      <c r="M779" s="19">
        <f t="shared" si="1839"/>
        <v>0</v>
      </c>
      <c r="N779" s="19">
        <f t="shared" si="1840"/>
        <v>0</v>
      </c>
      <c r="O779" s="19">
        <f t="shared" si="1841"/>
        <v>0</v>
      </c>
      <c r="P779" s="19">
        <f t="shared" si="1842"/>
        <v>0</v>
      </c>
      <c r="Q779" s="19">
        <f t="shared" si="1843"/>
        <v>0</v>
      </c>
      <c r="R779" s="19">
        <f t="shared" si="1844"/>
        <v>0</v>
      </c>
      <c r="S779" s="19">
        <f t="shared" si="1845"/>
        <v>0</v>
      </c>
      <c r="T779" s="19">
        <f t="shared" si="1831"/>
        <v>639.60000000000002</v>
      </c>
      <c r="U779" s="19">
        <f t="shared" si="1732"/>
        <v>639.60000000000002</v>
      </c>
      <c r="V779" s="19">
        <f t="shared" si="1733"/>
        <v>639.60000000000002</v>
      </c>
      <c r="W779" s="19">
        <f t="shared" si="1846"/>
        <v>0</v>
      </c>
      <c r="X779" s="19">
        <f t="shared" si="1847"/>
        <v>0</v>
      </c>
      <c r="Y779" s="19">
        <f t="shared" si="1848"/>
        <v>0</v>
      </c>
      <c r="Z779" s="19">
        <f t="shared" si="1849"/>
        <v>0</v>
      </c>
      <c r="AA779" s="19">
        <f t="shared" si="1850"/>
        <v>0</v>
      </c>
      <c r="AB779" s="19">
        <f t="shared" si="1851"/>
        <v>0</v>
      </c>
      <c r="AC779" s="19">
        <f t="shared" si="1852"/>
        <v>0</v>
      </c>
      <c r="AD779" s="19">
        <f t="shared" si="1853"/>
        <v>0</v>
      </c>
      <c r="AE779" s="19">
        <f t="shared" si="1854"/>
        <v>0</v>
      </c>
      <c r="AF779" s="50">
        <f t="shared" si="1855"/>
        <v>82.995000000000005</v>
      </c>
      <c r="AG779" s="50">
        <f t="shared" si="1856"/>
        <v>0</v>
      </c>
      <c r="AH779" s="50">
        <f t="shared" si="1857"/>
        <v>0</v>
      </c>
      <c r="AI779" s="50">
        <f t="shared" si="1858"/>
        <v>0</v>
      </c>
      <c r="AJ779" s="50">
        <f t="shared" si="1859"/>
        <v>0</v>
      </c>
      <c r="AK779" s="50">
        <f t="shared" si="1860"/>
        <v>0</v>
      </c>
      <c r="AL779" s="50">
        <f t="shared" si="1861"/>
        <v>82.995000000000005</v>
      </c>
      <c r="AM779" s="50">
        <f t="shared" si="1862"/>
        <v>0</v>
      </c>
      <c r="AN779" s="50">
        <f t="shared" si="1863"/>
        <v>0</v>
      </c>
      <c r="AO779" s="15">
        <f t="shared" si="1864"/>
        <v>0</v>
      </c>
      <c r="AP779" s="51">
        <f t="shared" si="1865"/>
        <v>82.995000000000005</v>
      </c>
      <c r="AQ779" s="51">
        <f t="shared" si="1866"/>
        <v>0</v>
      </c>
      <c r="AR779" s="51">
        <f t="shared" si="1867"/>
        <v>0</v>
      </c>
      <c r="AS779" s="51">
        <f t="shared" si="1868"/>
        <v>0</v>
      </c>
      <c r="AT779" s="51">
        <f t="shared" si="1869"/>
        <v>0</v>
      </c>
      <c r="AU779" s="51">
        <f t="shared" si="1734"/>
        <v>82.995000000000005</v>
      </c>
      <c r="AV779" s="51">
        <f t="shared" si="1735"/>
        <v>556.60500000000002</v>
      </c>
      <c r="AW779" s="51">
        <f t="shared" si="1736"/>
        <v>639.60000000000002</v>
      </c>
      <c r="AX779" s="51">
        <f t="shared" si="1737"/>
        <v>639.60000000000002</v>
      </c>
      <c r="AY779" s="51">
        <f t="shared" si="1738"/>
        <v>639.60000000000002</v>
      </c>
      <c r="AZ779" s="51">
        <f t="shared" si="1870"/>
        <v>0</v>
      </c>
      <c r="BA779" s="52">
        <f t="shared" si="1739"/>
        <v>100</v>
      </c>
      <c r="BB779" s="25"/>
    </row>
    <row r="780" ht="31.5">
      <c r="B780" s="47" t="s">
        <v>484</v>
      </c>
      <c r="C780" s="47" t="s">
        <v>88</v>
      </c>
      <c r="D780" s="47" t="s">
        <v>90</v>
      </c>
      <c r="E780" s="48" t="str">
        <f t="shared" si="1731"/>
        <v>0409</v>
      </c>
      <c r="F780" s="47" t="s">
        <v>515</v>
      </c>
      <c r="G780" s="47" t="s">
        <v>58</v>
      </c>
      <c r="H780" s="49" t="s">
        <v>59</v>
      </c>
      <c r="I780" s="19">
        <v>639.60000000000002</v>
      </c>
      <c r="J780" s="19">
        <v>639.60000000000002</v>
      </c>
      <c r="K780" s="19">
        <v>639.60000000000002</v>
      </c>
      <c r="L780" s="19"/>
      <c r="M780" s="19"/>
      <c r="N780" s="19"/>
      <c r="O780" s="19">
        <v>0</v>
      </c>
      <c r="P780" s="19">
        <v>0</v>
      </c>
      <c r="Q780" s="19">
        <v>0</v>
      </c>
      <c r="R780" s="19">
        <v>0</v>
      </c>
      <c r="S780" s="19"/>
      <c r="T780" s="19">
        <f t="shared" si="1831"/>
        <v>639.60000000000002</v>
      </c>
      <c r="U780" s="19">
        <f t="shared" si="1732"/>
        <v>639.60000000000002</v>
      </c>
      <c r="V780" s="19">
        <f t="shared" si="1733"/>
        <v>639.60000000000002</v>
      </c>
      <c r="W780" s="19"/>
      <c r="X780" s="19"/>
      <c r="Y780" s="19"/>
      <c r="Z780" s="19"/>
      <c r="AA780" s="19"/>
      <c r="AB780" s="19"/>
      <c r="AC780" s="19"/>
      <c r="AD780" s="19"/>
      <c r="AE780" s="19"/>
      <c r="AF780" s="50">
        <v>82.995000000000005</v>
      </c>
      <c r="AG780" s="50"/>
      <c r="AH780" s="50">
        <v>0</v>
      </c>
      <c r="AI780" s="50">
        <v>0</v>
      </c>
      <c r="AJ780" s="50">
        <v>0</v>
      </c>
      <c r="AK780" s="50">
        <v>0</v>
      </c>
      <c r="AL780" s="50">
        <v>82.995000000000005</v>
      </c>
      <c r="AM780" s="50">
        <v>0</v>
      </c>
      <c r="AN780" s="50">
        <v>0</v>
      </c>
      <c r="AO780" s="51">
        <v>0</v>
      </c>
      <c r="AP780" s="51">
        <v>82.995000000000005</v>
      </c>
      <c r="AQ780" s="51">
        <v>0</v>
      </c>
      <c r="AR780" s="51">
        <v>0</v>
      </c>
      <c r="AS780" s="51">
        <v>0</v>
      </c>
      <c r="AT780" s="51">
        <v>0</v>
      </c>
      <c r="AU780" s="51">
        <f t="shared" si="1734"/>
        <v>82.995000000000005</v>
      </c>
      <c r="AV780" s="51">
        <f t="shared" si="1735"/>
        <v>556.60500000000002</v>
      </c>
      <c r="AW780" s="51">
        <f t="shared" si="1736"/>
        <v>639.60000000000002</v>
      </c>
      <c r="AX780" s="51">
        <f t="shared" si="1737"/>
        <v>639.60000000000002</v>
      </c>
      <c r="AY780" s="51">
        <f t="shared" si="1738"/>
        <v>639.60000000000002</v>
      </c>
      <c r="AZ780" s="51"/>
      <c r="BA780" s="52">
        <f t="shared" si="1739"/>
        <v>100</v>
      </c>
      <c r="BB780" s="53"/>
    </row>
    <row r="781" ht="31.5">
      <c r="B781" s="47" t="s">
        <v>484</v>
      </c>
      <c r="C781" s="47" t="s">
        <v>88</v>
      </c>
      <c r="D781" s="47" t="s">
        <v>90</v>
      </c>
      <c r="E781" s="48" t="str">
        <f t="shared" si="1731"/>
        <v>0409</v>
      </c>
      <c r="F781" s="47" t="s">
        <v>517</v>
      </c>
      <c r="G781" s="48"/>
      <c r="H781" s="49" t="s">
        <v>518</v>
      </c>
      <c r="I781" s="19">
        <f t="shared" si="1835"/>
        <v>4409.1000000000004</v>
      </c>
      <c r="J781" s="19">
        <f t="shared" si="1836"/>
        <v>4409.1000000000004</v>
      </c>
      <c r="K781" s="19">
        <f t="shared" si="1837"/>
        <v>4409.1000000000004</v>
      </c>
      <c r="L781" s="19">
        <f t="shared" si="1838"/>
        <v>0</v>
      </c>
      <c r="M781" s="19">
        <f t="shared" si="1839"/>
        <v>0</v>
      </c>
      <c r="N781" s="19">
        <f t="shared" si="1840"/>
        <v>0</v>
      </c>
      <c r="O781" s="19">
        <f t="shared" si="1841"/>
        <v>0</v>
      </c>
      <c r="P781" s="19">
        <f t="shared" si="1842"/>
        <v>0</v>
      </c>
      <c r="Q781" s="19">
        <f t="shared" si="1843"/>
        <v>0</v>
      </c>
      <c r="R781" s="19">
        <f t="shared" si="1844"/>
        <v>0</v>
      </c>
      <c r="S781" s="19">
        <f t="shared" si="1845"/>
        <v>0</v>
      </c>
      <c r="T781" s="19">
        <f t="shared" si="1831"/>
        <v>4409.1000000000004</v>
      </c>
      <c r="U781" s="19">
        <f t="shared" si="1732"/>
        <v>4409.1000000000004</v>
      </c>
      <c r="V781" s="19">
        <f t="shared" si="1733"/>
        <v>4409.1000000000004</v>
      </c>
      <c r="W781" s="19">
        <f t="shared" si="1846"/>
        <v>0</v>
      </c>
      <c r="X781" s="19">
        <f t="shared" si="1847"/>
        <v>0</v>
      </c>
      <c r="Y781" s="19">
        <f t="shared" si="1848"/>
        <v>0</v>
      </c>
      <c r="Z781" s="19">
        <f t="shared" si="1849"/>
        <v>0</v>
      </c>
      <c r="AA781" s="19">
        <f t="shared" si="1850"/>
        <v>0</v>
      </c>
      <c r="AB781" s="19">
        <f t="shared" si="1851"/>
        <v>0</v>
      </c>
      <c r="AC781" s="19">
        <f t="shared" si="1852"/>
        <v>0</v>
      </c>
      <c r="AD781" s="19">
        <f t="shared" si="1853"/>
        <v>0</v>
      </c>
      <c r="AE781" s="19">
        <f t="shared" si="1854"/>
        <v>0</v>
      </c>
      <c r="AF781" s="50">
        <f t="shared" si="1855"/>
        <v>8605.3831300000002</v>
      </c>
      <c r="AG781" s="50">
        <f t="shared" si="1856"/>
        <v>0</v>
      </c>
      <c r="AH781" s="50">
        <f t="shared" si="1857"/>
        <v>0</v>
      </c>
      <c r="AI781" s="50">
        <f t="shared" si="1858"/>
        <v>0</v>
      </c>
      <c r="AJ781" s="50">
        <f t="shared" si="1859"/>
        <v>0</v>
      </c>
      <c r="AK781" s="50">
        <f t="shared" si="1860"/>
        <v>0</v>
      </c>
      <c r="AL781" s="50">
        <f t="shared" si="1861"/>
        <v>8575.3452099999995</v>
      </c>
      <c r="AM781" s="50">
        <f t="shared" si="1862"/>
        <v>0</v>
      </c>
      <c r="AN781" s="50">
        <f t="shared" si="1863"/>
        <v>0</v>
      </c>
      <c r="AO781" s="15">
        <f t="shared" si="1864"/>
        <v>0</v>
      </c>
      <c r="AP781" s="51">
        <f t="shared" si="1865"/>
        <v>9067.2000000000007</v>
      </c>
      <c r="AQ781" s="51">
        <f t="shared" si="1866"/>
        <v>0</v>
      </c>
      <c r="AR781" s="51">
        <f t="shared" si="1867"/>
        <v>0</v>
      </c>
      <c r="AS781" s="51">
        <f t="shared" si="1868"/>
        <v>0</v>
      </c>
      <c r="AT781" s="51">
        <f t="shared" si="1869"/>
        <v>0</v>
      </c>
      <c r="AU781" s="51">
        <f t="shared" si="1734"/>
        <v>9067.2000000000007</v>
      </c>
      <c r="AV781" s="51">
        <f t="shared" si="1735"/>
        <v>-4658.1000000000004</v>
      </c>
      <c r="AW781" s="51">
        <f t="shared" si="1736"/>
        <v>4409.1000000000004</v>
      </c>
      <c r="AX781" s="51">
        <f t="shared" si="1737"/>
        <v>4409.1000000000004</v>
      </c>
      <c r="AY781" s="51">
        <f t="shared" si="1738"/>
        <v>4409.1000000000004</v>
      </c>
      <c r="AZ781" s="51">
        <f t="shared" si="1870"/>
        <v>0</v>
      </c>
      <c r="BA781" s="52">
        <f t="shared" si="1739"/>
        <v>99.650940352727787</v>
      </c>
      <c r="BB781" s="25"/>
    </row>
    <row r="782">
      <c r="B782" s="47" t="s">
        <v>484</v>
      </c>
      <c r="C782" s="47" t="s">
        <v>88</v>
      </c>
      <c r="D782" s="47" t="s">
        <v>90</v>
      </c>
      <c r="E782" s="48" t="str">
        <f t="shared" si="1731"/>
        <v>0409</v>
      </c>
      <c r="F782" s="47" t="s">
        <v>519</v>
      </c>
      <c r="G782" s="48"/>
      <c r="H782" s="49" t="s">
        <v>113</v>
      </c>
      <c r="I782" s="19">
        <f t="shared" si="1835"/>
        <v>4409.1000000000004</v>
      </c>
      <c r="J782" s="19">
        <f t="shared" si="1836"/>
        <v>4409.1000000000004</v>
      </c>
      <c r="K782" s="19">
        <f t="shared" si="1837"/>
        <v>4409.1000000000004</v>
      </c>
      <c r="L782" s="19">
        <f t="shared" si="1838"/>
        <v>0</v>
      </c>
      <c r="M782" s="19">
        <f t="shared" si="1839"/>
        <v>0</v>
      </c>
      <c r="N782" s="19">
        <f t="shared" si="1840"/>
        <v>0</v>
      </c>
      <c r="O782" s="19">
        <f t="shared" si="1841"/>
        <v>0</v>
      </c>
      <c r="P782" s="19">
        <f t="shared" si="1842"/>
        <v>0</v>
      </c>
      <c r="Q782" s="19">
        <f t="shared" si="1843"/>
        <v>0</v>
      </c>
      <c r="R782" s="19">
        <f t="shared" si="1844"/>
        <v>0</v>
      </c>
      <c r="S782" s="19">
        <f t="shared" si="1845"/>
        <v>0</v>
      </c>
      <c r="T782" s="19">
        <f t="shared" si="1831"/>
        <v>4409.1000000000004</v>
      </c>
      <c r="U782" s="19">
        <f t="shared" si="1732"/>
        <v>4409.1000000000004</v>
      </c>
      <c r="V782" s="19">
        <f t="shared" si="1733"/>
        <v>4409.1000000000004</v>
      </c>
      <c r="W782" s="19">
        <f t="shared" si="1846"/>
        <v>0</v>
      </c>
      <c r="X782" s="19">
        <f t="shared" si="1847"/>
        <v>0</v>
      </c>
      <c r="Y782" s="19">
        <f t="shared" si="1848"/>
        <v>0</v>
      </c>
      <c r="Z782" s="19">
        <f t="shared" si="1849"/>
        <v>0</v>
      </c>
      <c r="AA782" s="19">
        <f t="shared" si="1850"/>
        <v>0</v>
      </c>
      <c r="AB782" s="19">
        <f t="shared" si="1851"/>
        <v>0</v>
      </c>
      <c r="AC782" s="19">
        <f t="shared" si="1852"/>
        <v>0</v>
      </c>
      <c r="AD782" s="19">
        <f t="shared" si="1853"/>
        <v>0</v>
      </c>
      <c r="AE782" s="19">
        <f t="shared" si="1854"/>
        <v>0</v>
      </c>
      <c r="AF782" s="50">
        <f t="shared" si="1855"/>
        <v>8605.3831300000002</v>
      </c>
      <c r="AG782" s="50">
        <f t="shared" si="1856"/>
        <v>0</v>
      </c>
      <c r="AH782" s="50">
        <f t="shared" si="1857"/>
        <v>0</v>
      </c>
      <c r="AI782" s="50">
        <f t="shared" si="1858"/>
        <v>0</v>
      </c>
      <c r="AJ782" s="50">
        <f t="shared" si="1859"/>
        <v>0</v>
      </c>
      <c r="AK782" s="50">
        <f t="shared" si="1860"/>
        <v>0</v>
      </c>
      <c r="AL782" s="50">
        <f t="shared" si="1861"/>
        <v>8575.3452099999995</v>
      </c>
      <c r="AM782" s="50">
        <f t="shared" si="1862"/>
        <v>0</v>
      </c>
      <c r="AN782" s="50">
        <f t="shared" si="1863"/>
        <v>0</v>
      </c>
      <c r="AO782" s="51">
        <f t="shared" si="1864"/>
        <v>0</v>
      </c>
      <c r="AP782" s="51">
        <f t="shared" si="1865"/>
        <v>9067.2000000000007</v>
      </c>
      <c r="AQ782" s="51">
        <f t="shared" si="1866"/>
        <v>0</v>
      </c>
      <c r="AR782" s="51">
        <f t="shared" si="1867"/>
        <v>0</v>
      </c>
      <c r="AS782" s="51">
        <f t="shared" si="1868"/>
        <v>0</v>
      </c>
      <c r="AT782" s="51">
        <f t="shared" si="1869"/>
        <v>0</v>
      </c>
      <c r="AU782" s="51">
        <f t="shared" si="1734"/>
        <v>9067.2000000000007</v>
      </c>
      <c r="AV782" s="51">
        <f t="shared" si="1735"/>
        <v>-4658.1000000000004</v>
      </c>
      <c r="AW782" s="51">
        <f t="shared" si="1736"/>
        <v>4409.1000000000004</v>
      </c>
      <c r="AX782" s="51">
        <f t="shared" si="1737"/>
        <v>4409.1000000000004</v>
      </c>
      <c r="AY782" s="51">
        <f t="shared" si="1738"/>
        <v>4409.1000000000004</v>
      </c>
      <c r="AZ782" s="51">
        <f t="shared" si="1870"/>
        <v>0</v>
      </c>
      <c r="BA782" s="52">
        <f t="shared" si="1739"/>
        <v>99.650940352727787</v>
      </c>
      <c r="BB782" s="25"/>
    </row>
    <row r="783" ht="31.5">
      <c r="B783" s="47" t="s">
        <v>484</v>
      </c>
      <c r="C783" s="47" t="s">
        <v>88</v>
      </c>
      <c r="D783" s="47" t="s">
        <v>90</v>
      </c>
      <c r="E783" s="48" t="str">
        <f t="shared" si="1731"/>
        <v>0409</v>
      </c>
      <c r="F783" s="47" t="s">
        <v>520</v>
      </c>
      <c r="G783" s="48"/>
      <c r="H783" s="49" t="s">
        <v>521</v>
      </c>
      <c r="I783" s="19">
        <f>I786</f>
        <v>4409.1000000000004</v>
      </c>
      <c r="J783" s="19">
        <f>J786</f>
        <v>4409.1000000000004</v>
      </c>
      <c r="K783" s="19">
        <f>K786</f>
        <v>4409.1000000000004</v>
      </c>
      <c r="L783" s="19">
        <f>L786</f>
        <v>0</v>
      </c>
      <c r="M783" s="19">
        <f>M786</f>
        <v>0</v>
      </c>
      <c r="N783" s="19">
        <f>N786</f>
        <v>0</v>
      </c>
      <c r="O783" s="19">
        <f>O786+O784</f>
        <v>0</v>
      </c>
      <c r="P783" s="19">
        <f>P786+P784</f>
        <v>0</v>
      </c>
      <c r="Q783" s="19">
        <f>Q786</f>
        <v>0</v>
      </c>
      <c r="R783" s="19">
        <f>R786</f>
        <v>0</v>
      </c>
      <c r="S783" s="19">
        <f>S786</f>
        <v>0</v>
      </c>
      <c r="T783" s="19">
        <f t="shared" si="1831"/>
        <v>4409.1000000000004</v>
      </c>
      <c r="U783" s="19">
        <f t="shared" si="1732"/>
        <v>4409.1000000000004</v>
      </c>
      <c r="V783" s="19">
        <f t="shared" si="1733"/>
        <v>4409.1000000000004</v>
      </c>
      <c r="W783" s="19">
        <f>W786</f>
        <v>0</v>
      </c>
      <c r="X783" s="19">
        <f>X786</f>
        <v>0</v>
      </c>
      <c r="Y783" s="19">
        <f>Y786</f>
        <v>0</v>
      </c>
      <c r="Z783" s="19">
        <f>Z786</f>
        <v>0</v>
      </c>
      <c r="AA783" s="19">
        <f>AA786</f>
        <v>0</v>
      </c>
      <c r="AB783" s="19">
        <f>AB786</f>
        <v>0</v>
      </c>
      <c r="AC783" s="19">
        <f>AC786</f>
        <v>0</v>
      </c>
      <c r="AD783" s="19">
        <f>AD786</f>
        <v>0</v>
      </c>
      <c r="AE783" s="19">
        <f>AE786</f>
        <v>0</v>
      </c>
      <c r="AF783" s="50">
        <f>AF786+AF784</f>
        <v>8605.3831300000002</v>
      </c>
      <c r="AG783" s="50">
        <f>AG786+AG784</f>
        <v>0</v>
      </c>
      <c r="AH783" s="50">
        <f>AH786+AH784</f>
        <v>0</v>
      </c>
      <c r="AI783" s="50">
        <f>AI786+AI784</f>
        <v>0</v>
      </c>
      <c r="AJ783" s="50">
        <f>AJ786+AJ784</f>
        <v>0</v>
      </c>
      <c r="AK783" s="50">
        <f>AK786+AK784</f>
        <v>0</v>
      </c>
      <c r="AL783" s="50">
        <f>AL786+AL784</f>
        <v>8575.3452099999995</v>
      </c>
      <c r="AM783" s="50">
        <f>AM786+AM784</f>
        <v>0</v>
      </c>
      <c r="AN783" s="50">
        <f>AN786+AN784</f>
        <v>0</v>
      </c>
      <c r="AO783" s="15">
        <f>AO786+AO784</f>
        <v>0</v>
      </c>
      <c r="AP783" s="51">
        <f>AP786+AP784</f>
        <v>9067.2000000000007</v>
      </c>
      <c r="AQ783" s="51">
        <f>AQ786+AQ784</f>
        <v>0</v>
      </c>
      <c r="AR783" s="51">
        <f>AR786+AR784</f>
        <v>0</v>
      </c>
      <c r="AS783" s="51">
        <f>AS786+AS784</f>
        <v>0</v>
      </c>
      <c r="AT783" s="51">
        <f>AT786+AT784</f>
        <v>0</v>
      </c>
      <c r="AU783" s="51">
        <f t="shared" si="1734"/>
        <v>9067.2000000000007</v>
      </c>
      <c r="AV783" s="51">
        <f t="shared" si="1735"/>
        <v>-4658.1000000000004</v>
      </c>
      <c r="AW783" s="51">
        <f t="shared" si="1736"/>
        <v>4409.1000000000004</v>
      </c>
      <c r="AX783" s="51">
        <f t="shared" si="1737"/>
        <v>4409.1000000000004</v>
      </c>
      <c r="AY783" s="51">
        <f t="shared" si="1738"/>
        <v>4409.1000000000004</v>
      </c>
      <c r="AZ783" s="51">
        <f>AZ786</f>
        <v>0</v>
      </c>
      <c r="BA783" s="52">
        <f t="shared" si="1739"/>
        <v>99.650940352727787</v>
      </c>
      <c r="BB783" s="25"/>
    </row>
    <row r="784" ht="31.5">
      <c r="B784" s="47" t="s">
        <v>484</v>
      </c>
      <c r="C784" s="47" t="s">
        <v>88</v>
      </c>
      <c r="D784" s="47" t="s">
        <v>90</v>
      </c>
      <c r="E784" s="48" t="str">
        <f t="shared" si="1731"/>
        <v>0409</v>
      </c>
      <c r="F784" s="47" t="s">
        <v>522</v>
      </c>
      <c r="G784" s="48"/>
      <c r="H784" s="64" t="s">
        <v>523</v>
      </c>
      <c r="I784" s="19"/>
      <c r="J784" s="19"/>
      <c r="K784" s="19"/>
      <c r="L784" s="19"/>
      <c r="M784" s="19"/>
      <c r="N784" s="19"/>
      <c r="O784" s="19">
        <f>O785</f>
        <v>0</v>
      </c>
      <c r="P784" s="19">
        <f>P785</f>
        <v>0</v>
      </c>
      <c r="Q784" s="19"/>
      <c r="R784" s="19"/>
      <c r="S784" s="19"/>
      <c r="T784" s="19">
        <f t="shared" si="1831"/>
        <v>0</v>
      </c>
      <c r="U784" s="19"/>
      <c r="V784" s="19"/>
      <c r="W784" s="19"/>
      <c r="X784" s="19"/>
      <c r="Y784" s="19"/>
      <c r="Z784" s="19"/>
      <c r="AA784" s="19"/>
      <c r="AB784" s="19"/>
      <c r="AC784" s="19"/>
      <c r="AD784" s="19"/>
      <c r="AE784" s="19"/>
      <c r="AF784" s="50">
        <f>AF785</f>
        <v>6105.3831300000002</v>
      </c>
      <c r="AG784" s="50">
        <f>AG785</f>
        <v>0</v>
      </c>
      <c r="AH784" s="50">
        <f>AH785</f>
        <v>0</v>
      </c>
      <c r="AI784" s="50">
        <f>AI785</f>
        <v>0</v>
      </c>
      <c r="AJ784" s="50">
        <f>AJ785</f>
        <v>0</v>
      </c>
      <c r="AK784" s="50">
        <f>AK785</f>
        <v>0</v>
      </c>
      <c r="AL784" s="50">
        <f>AL785</f>
        <v>6075.3452100000004</v>
      </c>
      <c r="AM784" s="50">
        <f>AM785</f>
        <v>0</v>
      </c>
      <c r="AN784" s="50">
        <f>AN785</f>
        <v>0</v>
      </c>
      <c r="AO784" s="51">
        <f>AO785</f>
        <v>0</v>
      </c>
      <c r="AP784" s="51">
        <f>AP785</f>
        <v>6567.1999999999998</v>
      </c>
      <c r="AQ784" s="51">
        <f>AQ785</f>
        <v>0</v>
      </c>
      <c r="AR784" s="51">
        <f>AR785</f>
        <v>0</v>
      </c>
      <c r="AS784" s="51">
        <f>AS785</f>
        <v>0</v>
      </c>
      <c r="AT784" s="51">
        <f>AT785</f>
        <v>0</v>
      </c>
      <c r="AU784" s="51">
        <f t="shared" si="1734"/>
        <v>6567.1999999999998</v>
      </c>
      <c r="AV784" s="51">
        <f t="shared" si="1735"/>
        <v>-6567.1999999999998</v>
      </c>
      <c r="AW784" s="51"/>
      <c r="AX784" s="51"/>
      <c r="AY784" s="51"/>
      <c r="AZ784" s="51"/>
      <c r="BA784" s="52">
        <f t="shared" si="1739"/>
        <v>99.508009254121944</v>
      </c>
      <c r="BB784" s="25"/>
    </row>
    <row r="785">
      <c r="B785" s="47" t="s">
        <v>484</v>
      </c>
      <c r="C785" s="47" t="s">
        <v>88</v>
      </c>
      <c r="D785" s="47" t="s">
        <v>90</v>
      </c>
      <c r="E785" s="48" t="str">
        <f t="shared" si="1731"/>
        <v>0409</v>
      </c>
      <c r="F785" s="47" t="s">
        <v>522</v>
      </c>
      <c r="G785" s="47" t="s">
        <v>154</v>
      </c>
      <c r="H785" s="49" t="s">
        <v>155</v>
      </c>
      <c r="I785" s="19"/>
      <c r="J785" s="19"/>
      <c r="K785" s="19"/>
      <c r="L785" s="19"/>
      <c r="M785" s="19"/>
      <c r="N785" s="19"/>
      <c r="O785" s="19">
        <v>0</v>
      </c>
      <c r="P785" s="19">
        <v>0</v>
      </c>
      <c r="Q785" s="19"/>
      <c r="R785" s="19"/>
      <c r="S785" s="19"/>
      <c r="T785" s="19">
        <f t="shared" si="1831"/>
        <v>0</v>
      </c>
      <c r="U785" s="19"/>
      <c r="V785" s="19"/>
      <c r="W785" s="19"/>
      <c r="X785" s="19"/>
      <c r="Y785" s="19"/>
      <c r="Z785" s="19"/>
      <c r="AA785" s="19"/>
      <c r="AB785" s="19"/>
      <c r="AC785" s="19"/>
      <c r="AD785" s="19"/>
      <c r="AE785" s="19"/>
      <c r="AF785" s="50">
        <v>6105.3831300000002</v>
      </c>
      <c r="AG785" s="50"/>
      <c r="AH785" s="50">
        <v>0</v>
      </c>
      <c r="AI785" s="50">
        <v>0</v>
      </c>
      <c r="AJ785" s="50">
        <v>0</v>
      </c>
      <c r="AK785" s="50">
        <v>0</v>
      </c>
      <c r="AL785" s="50">
        <v>6075.3452100000004</v>
      </c>
      <c r="AM785" s="50">
        <v>0</v>
      </c>
      <c r="AN785" s="50">
        <v>0</v>
      </c>
      <c r="AO785" s="15">
        <v>0</v>
      </c>
      <c r="AP785" s="51">
        <v>6567.1999999999998</v>
      </c>
      <c r="AQ785" s="51">
        <v>0</v>
      </c>
      <c r="AR785" s="51">
        <v>0</v>
      </c>
      <c r="AS785" s="51">
        <v>0</v>
      </c>
      <c r="AT785" s="51">
        <v>0</v>
      </c>
      <c r="AU785" s="51">
        <f t="shared" si="1734"/>
        <v>6567.1999999999998</v>
      </c>
      <c r="AV785" s="51">
        <f t="shared" si="1735"/>
        <v>-6567.1999999999998</v>
      </c>
      <c r="AW785" s="51"/>
      <c r="AX785" s="51"/>
      <c r="AY785" s="51"/>
      <c r="AZ785" s="51"/>
      <c r="BA785" s="52">
        <f t="shared" si="1739"/>
        <v>99.508009254121944</v>
      </c>
      <c r="BB785" s="25"/>
    </row>
    <row r="786" ht="31.5">
      <c r="B786" s="47" t="s">
        <v>484</v>
      </c>
      <c r="C786" s="47" t="s">
        <v>88</v>
      </c>
      <c r="D786" s="47" t="s">
        <v>90</v>
      </c>
      <c r="E786" s="48" t="str">
        <f t="shared" si="1731"/>
        <v>0409</v>
      </c>
      <c r="F786" s="47" t="s">
        <v>524</v>
      </c>
      <c r="G786" s="48"/>
      <c r="H786" s="49" t="s">
        <v>525</v>
      </c>
      <c r="I786" s="19">
        <f>I788</f>
        <v>4409.1000000000004</v>
      </c>
      <c r="J786" s="19">
        <f>J788</f>
        <v>4409.1000000000004</v>
      </c>
      <c r="K786" s="19">
        <f>K788</f>
        <v>4409.1000000000004</v>
      </c>
      <c r="L786" s="19">
        <f>L788</f>
        <v>0</v>
      </c>
      <c r="M786" s="19">
        <f>M788</f>
        <v>0</v>
      </c>
      <c r="N786" s="19">
        <f>N788</f>
        <v>0</v>
      </c>
      <c r="O786" s="19">
        <f>O788+O787</f>
        <v>0</v>
      </c>
      <c r="P786" s="19">
        <f>P788+P787</f>
        <v>0</v>
      </c>
      <c r="Q786" s="19">
        <f>Q788</f>
        <v>0</v>
      </c>
      <c r="R786" s="19">
        <f>R788</f>
        <v>0</v>
      </c>
      <c r="S786" s="19">
        <f>S788</f>
        <v>0</v>
      </c>
      <c r="T786" s="19">
        <f t="shared" si="1831"/>
        <v>4409.1000000000004</v>
      </c>
      <c r="U786" s="19">
        <f t="shared" si="1732"/>
        <v>4409.1000000000004</v>
      </c>
      <c r="V786" s="19">
        <f t="shared" si="1733"/>
        <v>4409.1000000000004</v>
      </c>
      <c r="W786" s="19">
        <f>W788</f>
        <v>0</v>
      </c>
      <c r="X786" s="19">
        <f>X788</f>
        <v>0</v>
      </c>
      <c r="Y786" s="19">
        <f>Y788</f>
        <v>0</v>
      </c>
      <c r="Z786" s="19">
        <f>Z788</f>
        <v>0</v>
      </c>
      <c r="AA786" s="19">
        <f>AA788</f>
        <v>0</v>
      </c>
      <c r="AB786" s="19">
        <f>AB788</f>
        <v>0</v>
      </c>
      <c r="AC786" s="19">
        <f>AC788</f>
        <v>0</v>
      </c>
      <c r="AD786" s="19">
        <f>AD788</f>
        <v>0</v>
      </c>
      <c r="AE786" s="19">
        <f>AE788</f>
        <v>0</v>
      </c>
      <c r="AF786" s="50">
        <f>AF788+AF787</f>
        <v>2500</v>
      </c>
      <c r="AG786" s="50">
        <f>AG788+AG787</f>
        <v>0</v>
      </c>
      <c r="AH786" s="50">
        <f>AH788+AH787</f>
        <v>0</v>
      </c>
      <c r="AI786" s="50">
        <f>AI788+AI787</f>
        <v>0</v>
      </c>
      <c r="AJ786" s="50">
        <f>AJ788+AJ787</f>
        <v>0</v>
      </c>
      <c r="AK786" s="50">
        <f>AK788+AK787</f>
        <v>0</v>
      </c>
      <c r="AL786" s="50">
        <f>AL788+AL787</f>
        <v>2500</v>
      </c>
      <c r="AM786" s="50">
        <f>AM788+AM787</f>
        <v>0</v>
      </c>
      <c r="AN786" s="50">
        <f>AN788+AN787</f>
        <v>0</v>
      </c>
      <c r="AO786" s="51">
        <f>AO788+AO787</f>
        <v>0</v>
      </c>
      <c r="AP786" s="51">
        <f>AP788+AP787</f>
        <v>2500</v>
      </c>
      <c r="AQ786" s="51">
        <f>AQ788+AQ787</f>
        <v>0</v>
      </c>
      <c r="AR786" s="51">
        <f>AR788+AR787</f>
        <v>0</v>
      </c>
      <c r="AS786" s="51">
        <f>AS788+AS787</f>
        <v>0</v>
      </c>
      <c r="AT786" s="51">
        <f>AT788+AT787</f>
        <v>0</v>
      </c>
      <c r="AU786" s="51">
        <f t="shared" si="1734"/>
        <v>2500</v>
      </c>
      <c r="AV786" s="51">
        <f t="shared" si="1735"/>
        <v>1909.1000000000004</v>
      </c>
      <c r="AW786" s="51">
        <f t="shared" si="1736"/>
        <v>4409.1000000000004</v>
      </c>
      <c r="AX786" s="51">
        <f t="shared" si="1737"/>
        <v>4409.1000000000004</v>
      </c>
      <c r="AY786" s="51">
        <f t="shared" si="1738"/>
        <v>4409.1000000000004</v>
      </c>
      <c r="AZ786" s="51">
        <f>AZ788</f>
        <v>0</v>
      </c>
      <c r="BA786" s="52">
        <f t="shared" si="1739"/>
        <v>100</v>
      </c>
      <c r="BB786" s="25"/>
    </row>
    <row r="787" ht="31.5">
      <c r="B787" s="47" t="s">
        <v>484</v>
      </c>
      <c r="C787" s="47" t="s">
        <v>88</v>
      </c>
      <c r="D787" s="47" t="s">
        <v>90</v>
      </c>
      <c r="E787" s="48" t="str">
        <f t="shared" si="1731"/>
        <v>0409</v>
      </c>
      <c r="F787" s="47" t="s">
        <v>524</v>
      </c>
      <c r="G787" s="47" t="s">
        <v>154</v>
      </c>
      <c r="H787" s="49" t="s">
        <v>155</v>
      </c>
      <c r="I787" s="19"/>
      <c r="J787" s="19"/>
      <c r="K787" s="19"/>
      <c r="L787" s="19"/>
      <c r="M787" s="19"/>
      <c r="N787" s="19"/>
      <c r="O787" s="19">
        <v>0</v>
      </c>
      <c r="P787" s="19">
        <v>0</v>
      </c>
      <c r="Q787" s="19"/>
      <c r="R787" s="19"/>
      <c r="S787" s="19"/>
      <c r="T787" s="19">
        <f t="shared" si="1831"/>
        <v>0</v>
      </c>
      <c r="U787" s="19">
        <v>0</v>
      </c>
      <c r="V787" s="19">
        <v>0</v>
      </c>
      <c r="W787" s="19">
        <v>0</v>
      </c>
      <c r="X787" s="19">
        <v>0</v>
      </c>
      <c r="Y787" s="19">
        <v>0</v>
      </c>
      <c r="Z787" s="19">
        <v>0</v>
      </c>
      <c r="AA787" s="19">
        <v>0</v>
      </c>
      <c r="AB787" s="19">
        <v>0</v>
      </c>
      <c r="AC787" s="19">
        <v>0</v>
      </c>
      <c r="AD787" s="19">
        <v>0</v>
      </c>
      <c r="AE787" s="19">
        <v>0</v>
      </c>
      <c r="AF787" s="50">
        <v>1800</v>
      </c>
      <c r="AG787" s="50"/>
      <c r="AH787" s="50">
        <v>0</v>
      </c>
      <c r="AI787" s="50">
        <v>0</v>
      </c>
      <c r="AJ787" s="50">
        <v>0</v>
      </c>
      <c r="AK787" s="50">
        <v>0</v>
      </c>
      <c r="AL787" s="50">
        <v>1800</v>
      </c>
      <c r="AM787" s="50">
        <v>0</v>
      </c>
      <c r="AN787" s="50">
        <v>0</v>
      </c>
      <c r="AO787" s="15">
        <v>0</v>
      </c>
      <c r="AP787" s="51">
        <v>1800</v>
      </c>
      <c r="AQ787" s="51">
        <v>0</v>
      </c>
      <c r="AR787" s="51">
        <v>0</v>
      </c>
      <c r="AS787" s="51">
        <v>0</v>
      </c>
      <c r="AT787" s="51">
        <v>0</v>
      </c>
      <c r="AU787" s="51">
        <f t="shared" si="1734"/>
        <v>1800</v>
      </c>
      <c r="AV787" s="51">
        <f t="shared" si="1735"/>
        <v>-1800</v>
      </c>
      <c r="AW787" s="51"/>
      <c r="AX787" s="51"/>
      <c r="AY787" s="51"/>
      <c r="AZ787" s="51"/>
      <c r="BA787" s="52">
        <f t="shared" si="1739"/>
        <v>100</v>
      </c>
      <c r="BB787" s="25"/>
    </row>
    <row r="788">
      <c r="B788" s="47" t="s">
        <v>484</v>
      </c>
      <c r="C788" s="47" t="s">
        <v>88</v>
      </c>
      <c r="D788" s="47" t="s">
        <v>90</v>
      </c>
      <c r="E788" s="48" t="str">
        <f t="shared" si="1731"/>
        <v>0409</v>
      </c>
      <c r="F788" s="47" t="s">
        <v>524</v>
      </c>
      <c r="G788" s="47" t="s">
        <v>60</v>
      </c>
      <c r="H788" s="49" t="s">
        <v>61</v>
      </c>
      <c r="I788" s="19">
        <v>4409.1000000000004</v>
      </c>
      <c r="J788" s="19">
        <v>4409.1000000000004</v>
      </c>
      <c r="K788" s="19">
        <v>4409.1000000000004</v>
      </c>
      <c r="L788" s="19"/>
      <c r="M788" s="19"/>
      <c r="N788" s="19"/>
      <c r="O788" s="19">
        <v>0</v>
      </c>
      <c r="P788" s="19">
        <v>0</v>
      </c>
      <c r="Q788" s="19">
        <v>0</v>
      </c>
      <c r="R788" s="19">
        <v>0</v>
      </c>
      <c r="S788" s="19"/>
      <c r="T788" s="19">
        <f t="shared" si="1831"/>
        <v>4409.1000000000004</v>
      </c>
      <c r="U788" s="19">
        <f t="shared" si="1732"/>
        <v>4409.1000000000004</v>
      </c>
      <c r="V788" s="19">
        <f t="shared" si="1733"/>
        <v>4409.1000000000004</v>
      </c>
      <c r="W788" s="19"/>
      <c r="X788" s="19"/>
      <c r="Y788" s="19"/>
      <c r="Z788" s="19"/>
      <c r="AA788" s="19"/>
      <c r="AB788" s="19"/>
      <c r="AC788" s="19"/>
      <c r="AD788" s="19"/>
      <c r="AE788" s="19"/>
      <c r="AF788" s="50">
        <v>700</v>
      </c>
      <c r="AG788" s="50"/>
      <c r="AH788" s="50">
        <v>0</v>
      </c>
      <c r="AI788" s="50">
        <v>0</v>
      </c>
      <c r="AJ788" s="50">
        <v>0</v>
      </c>
      <c r="AK788" s="50">
        <v>0</v>
      </c>
      <c r="AL788" s="50">
        <v>700</v>
      </c>
      <c r="AM788" s="50">
        <v>0</v>
      </c>
      <c r="AN788" s="50">
        <v>0</v>
      </c>
      <c r="AO788" s="51">
        <v>0</v>
      </c>
      <c r="AP788" s="51">
        <v>700</v>
      </c>
      <c r="AQ788" s="51">
        <v>0</v>
      </c>
      <c r="AR788" s="51">
        <v>0</v>
      </c>
      <c r="AS788" s="51">
        <v>0</v>
      </c>
      <c r="AT788" s="51">
        <v>0</v>
      </c>
      <c r="AU788" s="51">
        <f t="shared" si="1734"/>
        <v>700</v>
      </c>
      <c r="AV788" s="51">
        <f t="shared" si="1735"/>
        <v>3709.1000000000004</v>
      </c>
      <c r="AW788" s="51">
        <f t="shared" si="1736"/>
        <v>4409.1000000000004</v>
      </c>
      <c r="AX788" s="51">
        <f t="shared" si="1737"/>
        <v>4409.1000000000004</v>
      </c>
      <c r="AY788" s="51">
        <f t="shared" si="1738"/>
        <v>4409.1000000000004</v>
      </c>
      <c r="AZ788" s="51"/>
      <c r="BA788" s="52">
        <f t="shared" si="1739"/>
        <v>100</v>
      </c>
      <c r="BB788" s="53"/>
    </row>
    <row r="789" s="39" customFormat="1">
      <c r="B789" s="40" t="s">
        <v>484</v>
      </c>
      <c r="C789" s="40" t="s">
        <v>88</v>
      </c>
      <c r="D789" s="40" t="s">
        <v>143</v>
      </c>
      <c r="E789" s="38" t="str">
        <f t="shared" si="1731"/>
        <v>0412</v>
      </c>
      <c r="F789" s="40"/>
      <c r="G789" s="40"/>
      <c r="H789" s="41" t="s">
        <v>144</v>
      </c>
      <c r="I789" s="42">
        <f t="shared" ref="I789:I793" si="1871">I790</f>
        <v>360</v>
      </c>
      <c r="J789" s="42">
        <f t="shared" ref="J789:J793" si="1872">J790</f>
        <v>288</v>
      </c>
      <c r="K789" s="42">
        <f t="shared" ref="K789:K793" si="1873">K790</f>
        <v>288</v>
      </c>
      <c r="L789" s="42">
        <f t="shared" ref="L789:L793" si="1874">L790</f>
        <v>0</v>
      </c>
      <c r="M789" s="42">
        <f t="shared" ref="M789:M793" si="1875">M790</f>
        <v>0</v>
      </c>
      <c r="N789" s="42">
        <f t="shared" ref="N789:N793" si="1876">N790</f>
        <v>0</v>
      </c>
      <c r="O789" s="42">
        <f t="shared" ref="O789:O793" si="1877">O790</f>
        <v>0</v>
      </c>
      <c r="P789" s="42">
        <f t="shared" ref="P789:P793" si="1878">P790</f>
        <v>0</v>
      </c>
      <c r="Q789" s="42">
        <f t="shared" ref="Q789:Q793" si="1879">Q790</f>
        <v>0</v>
      </c>
      <c r="R789" s="42">
        <f t="shared" ref="R789:R793" si="1880">R790</f>
        <v>0</v>
      </c>
      <c r="S789" s="42">
        <f t="shared" ref="S789:S793" si="1881">S790</f>
        <v>0</v>
      </c>
      <c r="T789" s="42">
        <f t="shared" si="1831"/>
        <v>360</v>
      </c>
      <c r="U789" s="42">
        <f t="shared" si="1732"/>
        <v>288</v>
      </c>
      <c r="V789" s="42">
        <f t="shared" si="1733"/>
        <v>288</v>
      </c>
      <c r="W789" s="42">
        <f t="shared" ref="W789:W793" si="1882">W790</f>
        <v>0</v>
      </c>
      <c r="X789" s="42">
        <f t="shared" ref="X789:X793" si="1883">X790</f>
        <v>0</v>
      </c>
      <c r="Y789" s="42">
        <f t="shared" ref="Y789:Y793" si="1884">Y790</f>
        <v>0</v>
      </c>
      <c r="Z789" s="42">
        <f t="shared" ref="Z789:Z793" si="1885">Z790</f>
        <v>0</v>
      </c>
      <c r="AA789" s="42">
        <f t="shared" ref="AA789:AA793" si="1886">AA790</f>
        <v>0</v>
      </c>
      <c r="AB789" s="42">
        <f t="shared" ref="AB789:AB793" si="1887">AB790</f>
        <v>0</v>
      </c>
      <c r="AC789" s="42">
        <f t="shared" ref="AC789:AC793" si="1888">AC790</f>
        <v>0</v>
      </c>
      <c r="AD789" s="42">
        <f t="shared" ref="AD789:AD793" si="1889">AD790</f>
        <v>0</v>
      </c>
      <c r="AE789" s="42">
        <f t="shared" ref="AE789:AE793" si="1890">AE790</f>
        <v>0</v>
      </c>
      <c r="AF789" s="43">
        <f t="shared" ref="AF789:AF793" si="1891">AF790</f>
        <v>360</v>
      </c>
      <c r="AG789" s="43">
        <f t="shared" ref="AG789:AG793" si="1892">AG790</f>
        <v>0</v>
      </c>
      <c r="AH789" s="43">
        <f t="shared" ref="AH789:AH793" si="1893">AH790</f>
        <v>0</v>
      </c>
      <c r="AI789" s="43">
        <f t="shared" ref="AI789:AI793" si="1894">AI790</f>
        <v>0</v>
      </c>
      <c r="AJ789" s="43">
        <f t="shared" ref="AJ789:AJ793" si="1895">AJ790</f>
        <v>0</v>
      </c>
      <c r="AK789" s="43">
        <f t="shared" ref="AK789:AK793" si="1896">AK790</f>
        <v>0</v>
      </c>
      <c r="AL789" s="43">
        <f t="shared" ref="AL789:AL793" si="1897">AL790</f>
        <v>276</v>
      </c>
      <c r="AM789" s="43">
        <f t="shared" ref="AM789:AM793" si="1898">AM790</f>
        <v>0</v>
      </c>
      <c r="AN789" s="43">
        <f t="shared" ref="AN789:AN793" si="1899">AN790</f>
        <v>0</v>
      </c>
      <c r="AO789" s="44">
        <f t="shared" ref="AO789:AO793" si="1900">AO790</f>
        <v>156</v>
      </c>
      <c r="AP789" s="45">
        <f t="shared" ref="AP789:AP793" si="1901">AP790</f>
        <v>360</v>
      </c>
      <c r="AQ789" s="45">
        <f t="shared" ref="AQ789:AQ793" si="1902">AQ790</f>
        <v>0</v>
      </c>
      <c r="AR789" s="45">
        <f t="shared" ref="AR789:AR793" si="1903">AR790</f>
        <v>0</v>
      </c>
      <c r="AS789" s="45">
        <f t="shared" ref="AS789:AS793" si="1904">AS790</f>
        <v>0</v>
      </c>
      <c r="AT789" s="45">
        <f t="shared" ref="AT789:AT793" si="1905">AT790</f>
        <v>0</v>
      </c>
      <c r="AU789" s="45">
        <f t="shared" si="1734"/>
        <v>360</v>
      </c>
      <c r="AV789" s="45">
        <f t="shared" si="1735"/>
        <v>0</v>
      </c>
      <c r="AW789" s="45">
        <f t="shared" si="1736"/>
        <v>360</v>
      </c>
      <c r="AX789" s="45">
        <f t="shared" si="1737"/>
        <v>288</v>
      </c>
      <c r="AY789" s="45">
        <f t="shared" si="1738"/>
        <v>288</v>
      </c>
      <c r="AZ789" s="45">
        <f t="shared" ref="AZ789:AZ793" si="1906">AZ790</f>
        <v>0</v>
      </c>
      <c r="BA789" s="46">
        <f t="shared" si="1739"/>
        <v>76.666666666666671</v>
      </c>
      <c r="BB789" s="25"/>
    </row>
    <row r="790" ht="31.5">
      <c r="B790" s="47" t="s">
        <v>484</v>
      </c>
      <c r="C790" s="47" t="s">
        <v>88</v>
      </c>
      <c r="D790" s="47" t="s">
        <v>143</v>
      </c>
      <c r="E790" s="48" t="str">
        <f t="shared" si="1731"/>
        <v>0412</v>
      </c>
      <c r="F790" s="47" t="s">
        <v>145</v>
      </c>
      <c r="G790" s="47"/>
      <c r="H790" s="49" t="s">
        <v>146</v>
      </c>
      <c r="I790" s="19">
        <f t="shared" si="1871"/>
        <v>360</v>
      </c>
      <c r="J790" s="19">
        <f t="shared" si="1872"/>
        <v>288</v>
      </c>
      <c r="K790" s="19">
        <f t="shared" si="1873"/>
        <v>288</v>
      </c>
      <c r="L790" s="19">
        <f t="shared" si="1874"/>
        <v>0</v>
      </c>
      <c r="M790" s="19">
        <f t="shared" si="1875"/>
        <v>0</v>
      </c>
      <c r="N790" s="19">
        <f t="shared" si="1876"/>
        <v>0</v>
      </c>
      <c r="O790" s="19">
        <f t="shared" si="1877"/>
        <v>0</v>
      </c>
      <c r="P790" s="19">
        <f t="shared" si="1878"/>
        <v>0</v>
      </c>
      <c r="Q790" s="19">
        <f t="shared" si="1879"/>
        <v>0</v>
      </c>
      <c r="R790" s="19">
        <f t="shared" si="1880"/>
        <v>0</v>
      </c>
      <c r="S790" s="19">
        <f t="shared" si="1881"/>
        <v>0</v>
      </c>
      <c r="T790" s="19">
        <f t="shared" si="1831"/>
        <v>360</v>
      </c>
      <c r="U790" s="19">
        <f t="shared" si="1732"/>
        <v>288</v>
      </c>
      <c r="V790" s="19">
        <f t="shared" si="1733"/>
        <v>288</v>
      </c>
      <c r="W790" s="19">
        <f t="shared" si="1882"/>
        <v>0</v>
      </c>
      <c r="X790" s="19">
        <f t="shared" si="1883"/>
        <v>0</v>
      </c>
      <c r="Y790" s="19">
        <f t="shared" si="1884"/>
        <v>0</v>
      </c>
      <c r="Z790" s="19">
        <f t="shared" si="1885"/>
        <v>0</v>
      </c>
      <c r="AA790" s="19">
        <f t="shared" si="1886"/>
        <v>0</v>
      </c>
      <c r="AB790" s="19">
        <f t="shared" si="1887"/>
        <v>0</v>
      </c>
      <c r="AC790" s="19">
        <f t="shared" si="1888"/>
        <v>0</v>
      </c>
      <c r="AD790" s="19">
        <f t="shared" si="1889"/>
        <v>0</v>
      </c>
      <c r="AE790" s="19">
        <f t="shared" si="1890"/>
        <v>0</v>
      </c>
      <c r="AF790" s="50">
        <f t="shared" si="1891"/>
        <v>360</v>
      </c>
      <c r="AG790" s="50">
        <f t="shared" si="1892"/>
        <v>0</v>
      </c>
      <c r="AH790" s="50">
        <f t="shared" si="1893"/>
        <v>0</v>
      </c>
      <c r="AI790" s="50">
        <f t="shared" si="1894"/>
        <v>0</v>
      </c>
      <c r="AJ790" s="50">
        <f t="shared" si="1895"/>
        <v>0</v>
      </c>
      <c r="AK790" s="50">
        <f t="shared" si="1896"/>
        <v>0</v>
      </c>
      <c r="AL790" s="50">
        <f t="shared" si="1897"/>
        <v>276</v>
      </c>
      <c r="AM790" s="50">
        <f t="shared" si="1898"/>
        <v>0</v>
      </c>
      <c r="AN790" s="50">
        <f t="shared" si="1899"/>
        <v>0</v>
      </c>
      <c r="AO790" s="51">
        <f t="shared" si="1900"/>
        <v>156</v>
      </c>
      <c r="AP790" s="51">
        <f t="shared" si="1901"/>
        <v>360</v>
      </c>
      <c r="AQ790" s="51">
        <f t="shared" si="1902"/>
        <v>0</v>
      </c>
      <c r="AR790" s="51">
        <f t="shared" si="1903"/>
        <v>0</v>
      </c>
      <c r="AS790" s="51">
        <f t="shared" si="1904"/>
        <v>0</v>
      </c>
      <c r="AT790" s="51">
        <f t="shared" si="1905"/>
        <v>0</v>
      </c>
      <c r="AU790" s="51">
        <f t="shared" si="1734"/>
        <v>360</v>
      </c>
      <c r="AV790" s="51">
        <f t="shared" si="1735"/>
        <v>0</v>
      </c>
      <c r="AW790" s="51">
        <f t="shared" si="1736"/>
        <v>360</v>
      </c>
      <c r="AX790" s="51">
        <f t="shared" si="1737"/>
        <v>288</v>
      </c>
      <c r="AY790" s="51">
        <f t="shared" si="1738"/>
        <v>288</v>
      </c>
      <c r="AZ790" s="51">
        <f t="shared" si="1906"/>
        <v>0</v>
      </c>
      <c r="BA790" s="52">
        <f t="shared" si="1739"/>
        <v>76.666666666666671</v>
      </c>
      <c r="BB790" s="25"/>
    </row>
    <row r="791">
      <c r="B791" s="47" t="s">
        <v>484</v>
      </c>
      <c r="C791" s="47" t="s">
        <v>88</v>
      </c>
      <c r="D791" s="47" t="s">
        <v>143</v>
      </c>
      <c r="E791" s="48" t="str">
        <f t="shared" si="1731"/>
        <v>0412</v>
      </c>
      <c r="F791" s="47" t="s">
        <v>147</v>
      </c>
      <c r="G791" s="47"/>
      <c r="H791" s="49" t="s">
        <v>53</v>
      </c>
      <c r="I791" s="19">
        <f t="shared" si="1871"/>
        <v>360</v>
      </c>
      <c r="J791" s="19">
        <f t="shared" si="1872"/>
        <v>288</v>
      </c>
      <c r="K791" s="19">
        <f t="shared" si="1873"/>
        <v>288</v>
      </c>
      <c r="L791" s="19">
        <f t="shared" si="1874"/>
        <v>0</v>
      </c>
      <c r="M791" s="19">
        <f t="shared" si="1875"/>
        <v>0</v>
      </c>
      <c r="N791" s="19">
        <f t="shared" si="1876"/>
        <v>0</v>
      </c>
      <c r="O791" s="19">
        <f t="shared" si="1877"/>
        <v>0</v>
      </c>
      <c r="P791" s="19">
        <f t="shared" si="1878"/>
        <v>0</v>
      </c>
      <c r="Q791" s="19">
        <f t="shared" si="1879"/>
        <v>0</v>
      </c>
      <c r="R791" s="19">
        <f t="shared" si="1880"/>
        <v>0</v>
      </c>
      <c r="S791" s="19">
        <f t="shared" si="1881"/>
        <v>0</v>
      </c>
      <c r="T791" s="19">
        <f t="shared" si="1831"/>
        <v>360</v>
      </c>
      <c r="U791" s="19">
        <f t="shared" si="1732"/>
        <v>288</v>
      </c>
      <c r="V791" s="19">
        <f t="shared" si="1733"/>
        <v>288</v>
      </c>
      <c r="W791" s="19">
        <f t="shared" si="1882"/>
        <v>0</v>
      </c>
      <c r="X791" s="19">
        <f t="shared" si="1883"/>
        <v>0</v>
      </c>
      <c r="Y791" s="19">
        <f t="shared" si="1884"/>
        <v>0</v>
      </c>
      <c r="Z791" s="19">
        <f t="shared" si="1885"/>
        <v>0</v>
      </c>
      <c r="AA791" s="19">
        <f t="shared" si="1886"/>
        <v>0</v>
      </c>
      <c r="AB791" s="19">
        <f t="shared" si="1887"/>
        <v>0</v>
      </c>
      <c r="AC791" s="19">
        <f t="shared" si="1888"/>
        <v>0</v>
      </c>
      <c r="AD791" s="19">
        <f t="shared" si="1889"/>
        <v>0</v>
      </c>
      <c r="AE791" s="19">
        <f t="shared" si="1890"/>
        <v>0</v>
      </c>
      <c r="AF791" s="50">
        <f t="shared" si="1891"/>
        <v>360</v>
      </c>
      <c r="AG791" s="50">
        <f t="shared" si="1892"/>
        <v>0</v>
      </c>
      <c r="AH791" s="50">
        <f t="shared" si="1893"/>
        <v>0</v>
      </c>
      <c r="AI791" s="50">
        <f t="shared" si="1894"/>
        <v>0</v>
      </c>
      <c r="AJ791" s="50">
        <f t="shared" si="1895"/>
        <v>0</v>
      </c>
      <c r="AK791" s="50">
        <f t="shared" si="1896"/>
        <v>0</v>
      </c>
      <c r="AL791" s="50">
        <f t="shared" si="1897"/>
        <v>276</v>
      </c>
      <c r="AM791" s="50">
        <f t="shared" si="1898"/>
        <v>0</v>
      </c>
      <c r="AN791" s="50">
        <f t="shared" si="1899"/>
        <v>0</v>
      </c>
      <c r="AO791" s="15">
        <f t="shared" si="1900"/>
        <v>156</v>
      </c>
      <c r="AP791" s="51">
        <f t="shared" si="1901"/>
        <v>360</v>
      </c>
      <c r="AQ791" s="51">
        <f t="shared" si="1902"/>
        <v>0</v>
      </c>
      <c r="AR791" s="51">
        <f t="shared" si="1903"/>
        <v>0</v>
      </c>
      <c r="AS791" s="51">
        <f t="shared" si="1904"/>
        <v>0</v>
      </c>
      <c r="AT791" s="51">
        <f t="shared" si="1905"/>
        <v>0</v>
      </c>
      <c r="AU791" s="51">
        <f t="shared" si="1734"/>
        <v>360</v>
      </c>
      <c r="AV791" s="51">
        <f t="shared" si="1735"/>
        <v>0</v>
      </c>
      <c r="AW791" s="51">
        <f t="shared" si="1736"/>
        <v>360</v>
      </c>
      <c r="AX791" s="51">
        <f t="shared" si="1737"/>
        <v>288</v>
      </c>
      <c r="AY791" s="51">
        <f t="shared" si="1738"/>
        <v>288</v>
      </c>
      <c r="AZ791" s="51">
        <f t="shared" si="1906"/>
        <v>0</v>
      </c>
      <c r="BA791" s="52">
        <f t="shared" si="1739"/>
        <v>76.666666666666671</v>
      </c>
      <c r="BB791" s="25"/>
    </row>
    <row r="792" ht="47.25">
      <c r="B792" s="47" t="s">
        <v>484</v>
      </c>
      <c r="C792" s="47" t="s">
        <v>88</v>
      </c>
      <c r="D792" s="47" t="s">
        <v>143</v>
      </c>
      <c r="E792" s="48" t="str">
        <f t="shared" si="1731"/>
        <v>0412</v>
      </c>
      <c r="F792" s="47" t="s">
        <v>148</v>
      </c>
      <c r="G792" s="47"/>
      <c r="H792" s="49" t="s">
        <v>149</v>
      </c>
      <c r="I792" s="19">
        <f t="shared" si="1871"/>
        <v>360</v>
      </c>
      <c r="J792" s="19">
        <f t="shared" si="1872"/>
        <v>288</v>
      </c>
      <c r="K792" s="19">
        <f t="shared" si="1873"/>
        <v>288</v>
      </c>
      <c r="L792" s="19">
        <f t="shared" si="1874"/>
        <v>0</v>
      </c>
      <c r="M792" s="19">
        <f t="shared" si="1875"/>
        <v>0</v>
      </c>
      <c r="N792" s="19">
        <f t="shared" si="1876"/>
        <v>0</v>
      </c>
      <c r="O792" s="19">
        <f t="shared" si="1877"/>
        <v>0</v>
      </c>
      <c r="P792" s="19">
        <f t="shared" si="1878"/>
        <v>0</v>
      </c>
      <c r="Q792" s="19">
        <f t="shared" si="1879"/>
        <v>0</v>
      </c>
      <c r="R792" s="19">
        <f t="shared" si="1880"/>
        <v>0</v>
      </c>
      <c r="S792" s="19">
        <f t="shared" si="1881"/>
        <v>0</v>
      </c>
      <c r="T792" s="19">
        <f t="shared" si="1831"/>
        <v>360</v>
      </c>
      <c r="U792" s="19">
        <f t="shared" si="1732"/>
        <v>288</v>
      </c>
      <c r="V792" s="19">
        <f t="shared" si="1733"/>
        <v>288</v>
      </c>
      <c r="W792" s="19">
        <f t="shared" si="1882"/>
        <v>0</v>
      </c>
      <c r="X792" s="19">
        <f t="shared" si="1883"/>
        <v>0</v>
      </c>
      <c r="Y792" s="19">
        <f t="shared" si="1884"/>
        <v>0</v>
      </c>
      <c r="Z792" s="19">
        <f t="shared" si="1885"/>
        <v>0</v>
      </c>
      <c r="AA792" s="19">
        <f t="shared" si="1886"/>
        <v>0</v>
      </c>
      <c r="AB792" s="19">
        <f t="shared" si="1887"/>
        <v>0</v>
      </c>
      <c r="AC792" s="19">
        <f t="shared" si="1888"/>
        <v>0</v>
      </c>
      <c r="AD792" s="19">
        <f t="shared" si="1889"/>
        <v>0</v>
      </c>
      <c r="AE792" s="19">
        <f t="shared" si="1890"/>
        <v>0</v>
      </c>
      <c r="AF792" s="50">
        <f t="shared" si="1891"/>
        <v>360</v>
      </c>
      <c r="AG792" s="50">
        <f t="shared" si="1892"/>
        <v>0</v>
      </c>
      <c r="AH792" s="50">
        <f t="shared" si="1893"/>
        <v>0</v>
      </c>
      <c r="AI792" s="50">
        <f t="shared" si="1894"/>
        <v>0</v>
      </c>
      <c r="AJ792" s="50">
        <f t="shared" si="1895"/>
        <v>0</v>
      </c>
      <c r="AK792" s="50">
        <f t="shared" si="1896"/>
        <v>0</v>
      </c>
      <c r="AL792" s="50">
        <f t="shared" si="1897"/>
        <v>276</v>
      </c>
      <c r="AM792" s="50">
        <f t="shared" si="1898"/>
        <v>0</v>
      </c>
      <c r="AN792" s="50">
        <f t="shared" si="1899"/>
        <v>0</v>
      </c>
      <c r="AO792" s="51">
        <f t="shared" si="1900"/>
        <v>156</v>
      </c>
      <c r="AP792" s="51">
        <f t="shared" si="1901"/>
        <v>360</v>
      </c>
      <c r="AQ792" s="51">
        <f t="shared" si="1902"/>
        <v>0</v>
      </c>
      <c r="AR792" s="51">
        <f t="shared" si="1903"/>
        <v>0</v>
      </c>
      <c r="AS792" s="51">
        <f t="shared" si="1904"/>
        <v>0</v>
      </c>
      <c r="AT792" s="51">
        <f t="shared" si="1905"/>
        <v>0</v>
      </c>
      <c r="AU792" s="51">
        <f t="shared" si="1734"/>
        <v>360</v>
      </c>
      <c r="AV792" s="51">
        <f t="shared" si="1735"/>
        <v>0</v>
      </c>
      <c r="AW792" s="51">
        <f t="shared" si="1736"/>
        <v>360</v>
      </c>
      <c r="AX792" s="51">
        <f t="shared" si="1737"/>
        <v>288</v>
      </c>
      <c r="AY792" s="51">
        <f t="shared" si="1738"/>
        <v>288</v>
      </c>
      <c r="AZ792" s="51">
        <f t="shared" si="1906"/>
        <v>0</v>
      </c>
      <c r="BA792" s="52">
        <f t="shared" si="1739"/>
        <v>76.666666666666671</v>
      </c>
      <c r="BB792" s="25"/>
    </row>
    <row r="793" ht="63">
      <c r="B793" s="47" t="s">
        <v>484</v>
      </c>
      <c r="C793" s="47" t="s">
        <v>88</v>
      </c>
      <c r="D793" s="47" t="s">
        <v>143</v>
      </c>
      <c r="E793" s="48" t="str">
        <f t="shared" si="1731"/>
        <v>0412</v>
      </c>
      <c r="F793" s="47" t="s">
        <v>526</v>
      </c>
      <c r="G793" s="48"/>
      <c r="H793" s="49" t="s">
        <v>527</v>
      </c>
      <c r="I793" s="19">
        <f t="shared" si="1871"/>
        <v>360</v>
      </c>
      <c r="J793" s="19">
        <f t="shared" si="1872"/>
        <v>288</v>
      </c>
      <c r="K793" s="19">
        <f t="shared" si="1873"/>
        <v>288</v>
      </c>
      <c r="L793" s="19">
        <f t="shared" si="1874"/>
        <v>0</v>
      </c>
      <c r="M793" s="19">
        <f t="shared" si="1875"/>
        <v>0</v>
      </c>
      <c r="N793" s="19">
        <f t="shared" si="1876"/>
        <v>0</v>
      </c>
      <c r="O793" s="19">
        <f t="shared" si="1877"/>
        <v>0</v>
      </c>
      <c r="P793" s="19">
        <f t="shared" si="1878"/>
        <v>0</v>
      </c>
      <c r="Q793" s="19">
        <f t="shared" si="1879"/>
        <v>0</v>
      </c>
      <c r="R793" s="19">
        <f t="shared" si="1880"/>
        <v>0</v>
      </c>
      <c r="S793" s="19">
        <f t="shared" si="1881"/>
        <v>0</v>
      </c>
      <c r="T793" s="19">
        <f t="shared" si="1831"/>
        <v>360</v>
      </c>
      <c r="U793" s="19">
        <f t="shared" si="1732"/>
        <v>288</v>
      </c>
      <c r="V793" s="19">
        <f t="shared" si="1733"/>
        <v>288</v>
      </c>
      <c r="W793" s="19">
        <f t="shared" si="1882"/>
        <v>0</v>
      </c>
      <c r="X793" s="19">
        <f t="shared" si="1883"/>
        <v>0</v>
      </c>
      <c r="Y793" s="19">
        <f t="shared" si="1884"/>
        <v>0</v>
      </c>
      <c r="Z793" s="19">
        <f t="shared" si="1885"/>
        <v>0</v>
      </c>
      <c r="AA793" s="19">
        <f t="shared" si="1886"/>
        <v>0</v>
      </c>
      <c r="AB793" s="19">
        <f t="shared" si="1887"/>
        <v>0</v>
      </c>
      <c r="AC793" s="19">
        <f t="shared" si="1888"/>
        <v>0</v>
      </c>
      <c r="AD793" s="19">
        <f t="shared" si="1889"/>
        <v>0</v>
      </c>
      <c r="AE793" s="19">
        <f t="shared" si="1890"/>
        <v>0</v>
      </c>
      <c r="AF793" s="50">
        <f t="shared" si="1891"/>
        <v>360</v>
      </c>
      <c r="AG793" s="50">
        <f t="shared" si="1892"/>
        <v>0</v>
      </c>
      <c r="AH793" s="50">
        <f t="shared" si="1893"/>
        <v>0</v>
      </c>
      <c r="AI793" s="50">
        <f t="shared" si="1894"/>
        <v>0</v>
      </c>
      <c r="AJ793" s="50">
        <f t="shared" si="1895"/>
        <v>0</v>
      </c>
      <c r="AK793" s="50">
        <f t="shared" si="1896"/>
        <v>0</v>
      </c>
      <c r="AL793" s="50">
        <f t="shared" si="1897"/>
        <v>276</v>
      </c>
      <c r="AM793" s="50">
        <f t="shared" si="1898"/>
        <v>0</v>
      </c>
      <c r="AN793" s="50">
        <f t="shared" si="1899"/>
        <v>0</v>
      </c>
      <c r="AO793" s="15">
        <f t="shared" si="1900"/>
        <v>156</v>
      </c>
      <c r="AP793" s="51">
        <f t="shared" si="1901"/>
        <v>360</v>
      </c>
      <c r="AQ793" s="51">
        <f t="shared" si="1902"/>
        <v>0</v>
      </c>
      <c r="AR793" s="51">
        <f t="shared" si="1903"/>
        <v>0</v>
      </c>
      <c r="AS793" s="51">
        <f t="shared" si="1904"/>
        <v>0</v>
      </c>
      <c r="AT793" s="51">
        <f t="shared" si="1905"/>
        <v>0</v>
      </c>
      <c r="AU793" s="51">
        <f t="shared" si="1734"/>
        <v>360</v>
      </c>
      <c r="AV793" s="51">
        <f t="shared" si="1735"/>
        <v>0</v>
      </c>
      <c r="AW793" s="51">
        <f t="shared" si="1736"/>
        <v>360</v>
      </c>
      <c r="AX793" s="51">
        <f t="shared" si="1737"/>
        <v>288</v>
      </c>
      <c r="AY793" s="51">
        <f t="shared" si="1738"/>
        <v>288</v>
      </c>
      <c r="AZ793" s="51">
        <f t="shared" si="1906"/>
        <v>0</v>
      </c>
      <c r="BA793" s="52">
        <f t="shared" si="1739"/>
        <v>76.666666666666671</v>
      </c>
      <c r="BB793" s="25"/>
    </row>
    <row r="794">
      <c r="B794" s="47" t="s">
        <v>484</v>
      </c>
      <c r="C794" s="47" t="s">
        <v>88</v>
      </c>
      <c r="D794" s="47" t="s">
        <v>143</v>
      </c>
      <c r="E794" s="48" t="str">
        <f t="shared" si="1731"/>
        <v>0412</v>
      </c>
      <c r="F794" s="47" t="s">
        <v>526</v>
      </c>
      <c r="G794" s="47" t="s">
        <v>60</v>
      </c>
      <c r="H794" s="49" t="s">
        <v>61</v>
      </c>
      <c r="I794" s="19">
        <v>360</v>
      </c>
      <c r="J794" s="19">
        <v>288</v>
      </c>
      <c r="K794" s="19">
        <v>288</v>
      </c>
      <c r="L794" s="19"/>
      <c r="M794" s="19"/>
      <c r="N794" s="19"/>
      <c r="O794" s="19">
        <v>0</v>
      </c>
      <c r="P794" s="19">
        <v>0</v>
      </c>
      <c r="Q794" s="19">
        <v>0</v>
      </c>
      <c r="R794" s="19">
        <v>0</v>
      </c>
      <c r="S794" s="19"/>
      <c r="T794" s="19">
        <f t="shared" si="1831"/>
        <v>360</v>
      </c>
      <c r="U794" s="19">
        <f t="shared" si="1732"/>
        <v>288</v>
      </c>
      <c r="V794" s="19">
        <f t="shared" si="1733"/>
        <v>288</v>
      </c>
      <c r="W794" s="19"/>
      <c r="X794" s="19"/>
      <c r="Y794" s="19"/>
      <c r="Z794" s="19"/>
      <c r="AA794" s="19"/>
      <c r="AB794" s="19"/>
      <c r="AC794" s="19"/>
      <c r="AD794" s="19"/>
      <c r="AE794" s="19"/>
      <c r="AF794" s="50">
        <v>360</v>
      </c>
      <c r="AG794" s="50"/>
      <c r="AH794" s="50">
        <v>0</v>
      </c>
      <c r="AI794" s="50">
        <v>0</v>
      </c>
      <c r="AJ794" s="50">
        <v>0</v>
      </c>
      <c r="AK794" s="50">
        <v>0</v>
      </c>
      <c r="AL794" s="50">
        <v>276</v>
      </c>
      <c r="AM794" s="50">
        <v>0</v>
      </c>
      <c r="AN794" s="50">
        <v>0</v>
      </c>
      <c r="AO794" s="51">
        <v>156</v>
      </c>
      <c r="AP794" s="51">
        <v>360</v>
      </c>
      <c r="AQ794" s="51">
        <v>0</v>
      </c>
      <c r="AR794" s="51">
        <v>0</v>
      </c>
      <c r="AS794" s="51">
        <v>0</v>
      </c>
      <c r="AT794" s="51">
        <v>0</v>
      </c>
      <c r="AU794" s="51">
        <f t="shared" si="1734"/>
        <v>360</v>
      </c>
      <c r="AV794" s="51">
        <f t="shared" si="1735"/>
        <v>0</v>
      </c>
      <c r="AW794" s="51">
        <f t="shared" si="1736"/>
        <v>360</v>
      </c>
      <c r="AX794" s="51">
        <f t="shared" si="1737"/>
        <v>288</v>
      </c>
      <c r="AY794" s="51">
        <f t="shared" si="1738"/>
        <v>288</v>
      </c>
      <c r="AZ794" s="51"/>
      <c r="BA794" s="52">
        <f t="shared" si="1739"/>
        <v>76.666666666666671</v>
      </c>
      <c r="BB794" s="53"/>
    </row>
    <row r="795" s="30" customFormat="1">
      <c r="B795" s="31" t="s">
        <v>484</v>
      </c>
      <c r="C795" s="31" t="s">
        <v>96</v>
      </c>
      <c r="D795" s="31"/>
      <c r="E795" s="32" t="str">
        <f t="shared" si="1731"/>
        <v>05</v>
      </c>
      <c r="F795" s="31"/>
      <c r="G795" s="32"/>
      <c r="H795" s="33" t="s">
        <v>97</v>
      </c>
      <c r="I795" s="34">
        <f>I802</f>
        <v>9133</v>
      </c>
      <c r="J795" s="34">
        <f>J802</f>
        <v>5658.3000000000002</v>
      </c>
      <c r="K795" s="34">
        <f>K802</f>
        <v>4675.8999999999996</v>
      </c>
      <c r="L795" s="34">
        <f>L802</f>
        <v>3940.3000000000002</v>
      </c>
      <c r="M795" s="34">
        <f>M802</f>
        <v>3940.3000000000002</v>
      </c>
      <c r="N795" s="34">
        <f>N802</f>
        <v>3940.3000000000002</v>
      </c>
      <c r="O795" s="34">
        <f>O802+O796</f>
        <v>0</v>
      </c>
      <c r="P795" s="34">
        <f>P802</f>
        <v>189.25399999999999</v>
      </c>
      <c r="Q795" s="34">
        <f>Q802</f>
        <v>0</v>
      </c>
      <c r="R795" s="34">
        <f>R802</f>
        <v>0</v>
      </c>
      <c r="S795" s="34">
        <f>S802</f>
        <v>0</v>
      </c>
      <c r="T795" s="34">
        <f t="shared" si="1831"/>
        <v>13262.554</v>
      </c>
      <c r="U795" s="34">
        <f t="shared" si="1732"/>
        <v>9598.6000000000004</v>
      </c>
      <c r="V795" s="34">
        <f t="shared" si="1733"/>
        <v>8616.2000000000007</v>
      </c>
      <c r="W795" s="34">
        <f>W802</f>
        <v>0</v>
      </c>
      <c r="X795" s="34">
        <f>X802</f>
        <v>0</v>
      </c>
      <c r="Y795" s="34">
        <f>Y802</f>
        <v>0</v>
      </c>
      <c r="Z795" s="34">
        <f>Z802</f>
        <v>0</v>
      </c>
      <c r="AA795" s="34">
        <f>AA802</f>
        <v>0</v>
      </c>
      <c r="AB795" s="34">
        <f>AB802</f>
        <v>0</v>
      </c>
      <c r="AC795" s="34">
        <f>AC802</f>
        <v>0</v>
      </c>
      <c r="AD795" s="34">
        <f>AD802</f>
        <v>0</v>
      </c>
      <c r="AE795" s="34">
        <f>AE802</f>
        <v>0</v>
      </c>
      <c r="AF795" s="35">
        <f>AF802+AF796</f>
        <v>9147.2270900000003</v>
      </c>
      <c r="AG795" s="35">
        <f>AG802+AG796</f>
        <v>0</v>
      </c>
      <c r="AH795" s="35">
        <f>AH802+AH796</f>
        <v>0</v>
      </c>
      <c r="AI795" s="35">
        <f>AI802+AI796</f>
        <v>0</v>
      </c>
      <c r="AJ795" s="35">
        <f>AJ802+AJ796</f>
        <v>0</v>
      </c>
      <c r="AK795" s="35">
        <f>AK802+AK796</f>
        <v>0</v>
      </c>
      <c r="AL795" s="35">
        <f>AL802+AL796</f>
        <v>9047.2888500000008</v>
      </c>
      <c r="AM795" s="35">
        <f>AM802+AM796</f>
        <v>0</v>
      </c>
      <c r="AN795" s="35">
        <f>AN802+AN796</f>
        <v>0</v>
      </c>
      <c r="AO795" s="54">
        <f>AO802+AO796</f>
        <v>1937.4204200000001</v>
      </c>
      <c r="AP795" s="36">
        <f>AP802+AP796</f>
        <v>8737.7108299999982</v>
      </c>
      <c r="AQ795" s="36">
        <f>AQ802+AQ796</f>
        <v>0</v>
      </c>
      <c r="AR795" s="36">
        <f>AR802+AR796</f>
        <v>0</v>
      </c>
      <c r="AS795" s="36">
        <f>AS802+AS796</f>
        <v>0</v>
      </c>
      <c r="AT795" s="36">
        <f>AT802+AT796</f>
        <v>0</v>
      </c>
      <c r="AU795" s="36">
        <f t="shared" si="1734"/>
        <v>8737.7108299999982</v>
      </c>
      <c r="AV795" s="36">
        <f t="shared" si="1735"/>
        <v>4524.8431700000019</v>
      </c>
      <c r="AW795" s="36">
        <f t="shared" si="1736"/>
        <v>13262.554</v>
      </c>
      <c r="AX795" s="36">
        <f t="shared" si="1737"/>
        <v>9598.6000000000004</v>
      </c>
      <c r="AY795" s="36">
        <f t="shared" si="1738"/>
        <v>8616.2000000000007</v>
      </c>
      <c r="AZ795" s="36">
        <f>AZ802</f>
        <v>0</v>
      </c>
      <c r="BA795" s="37">
        <f t="shared" si="1739"/>
        <v>98.907447699541052</v>
      </c>
      <c r="BB795" s="25"/>
    </row>
    <row r="796" s="39" customFormat="1">
      <c r="B796" s="40" t="s">
        <v>484</v>
      </c>
      <c r="C796" s="40" t="s">
        <v>96</v>
      </c>
      <c r="D796" s="40" t="s">
        <v>378</v>
      </c>
      <c r="E796" s="38" t="str">
        <f t="shared" si="1731"/>
        <v>0502</v>
      </c>
      <c r="F796" s="40"/>
      <c r="G796" s="38"/>
      <c r="H796" s="41" t="s">
        <v>528</v>
      </c>
      <c r="I796" s="42"/>
      <c r="J796" s="42"/>
      <c r="K796" s="42"/>
      <c r="L796" s="42"/>
      <c r="M796" s="42"/>
      <c r="N796" s="42"/>
      <c r="O796" s="42">
        <f t="shared" ref="O796:O800" si="1907">O797</f>
        <v>0</v>
      </c>
      <c r="P796" s="42"/>
      <c r="Q796" s="42"/>
      <c r="R796" s="42"/>
      <c r="S796" s="42"/>
      <c r="T796" s="42">
        <f t="shared" si="1831"/>
        <v>0</v>
      </c>
      <c r="U796" s="42"/>
      <c r="V796" s="42"/>
      <c r="W796" s="42"/>
      <c r="X796" s="42"/>
      <c r="Y796" s="42"/>
      <c r="Z796" s="42"/>
      <c r="AA796" s="42"/>
      <c r="AB796" s="42"/>
      <c r="AC796" s="42"/>
      <c r="AD796" s="42"/>
      <c r="AE796" s="42"/>
      <c r="AF796" s="43">
        <f t="shared" ref="AF796:AF800" si="1908">AF797</f>
        <v>96</v>
      </c>
      <c r="AG796" s="43">
        <f t="shared" ref="AG796:AG800" si="1909">AG797</f>
        <v>0</v>
      </c>
      <c r="AH796" s="43">
        <f t="shared" ref="AH796:AH800" si="1910">AH797</f>
        <v>0</v>
      </c>
      <c r="AI796" s="43">
        <f t="shared" ref="AI796:AI800" si="1911">AI797</f>
        <v>0</v>
      </c>
      <c r="AJ796" s="43">
        <f t="shared" ref="AJ796:AJ800" si="1912">AJ797</f>
        <v>0</v>
      </c>
      <c r="AK796" s="43">
        <f t="shared" ref="AK796:AK800" si="1913">AK797</f>
        <v>0</v>
      </c>
      <c r="AL796" s="43">
        <f t="shared" ref="AL796:AL800" si="1914">AL797</f>
        <v>96</v>
      </c>
      <c r="AM796" s="43">
        <f t="shared" ref="AM796:AM800" si="1915">AM797</f>
        <v>0</v>
      </c>
      <c r="AN796" s="43">
        <f t="shared" ref="AN796:AN800" si="1916">AN797</f>
        <v>0</v>
      </c>
      <c r="AO796" s="69">
        <f t="shared" ref="AO796:AO800" si="1917">AO797</f>
        <v>0</v>
      </c>
      <c r="AP796" s="44">
        <f t="shared" ref="AP796:AP800" si="1918">AP797</f>
        <v>96.451790000000003</v>
      </c>
      <c r="AQ796" s="45">
        <f t="shared" ref="AQ796:AQ800" si="1919">AQ797</f>
        <v>0</v>
      </c>
      <c r="AR796" s="44">
        <f t="shared" ref="AR796:AR800" si="1920">AR797</f>
        <v>0</v>
      </c>
      <c r="AS796" s="45">
        <f t="shared" ref="AS796:AS800" si="1921">AS797</f>
        <v>0</v>
      </c>
      <c r="AT796" s="44">
        <f t="shared" ref="AT796:AT800" si="1922">AT797</f>
        <v>0</v>
      </c>
      <c r="AU796" s="45">
        <f t="shared" si="1734"/>
        <v>96.451790000000003</v>
      </c>
      <c r="AV796" s="45">
        <f t="shared" si="1735"/>
        <v>-96.451790000000003</v>
      </c>
      <c r="AW796" s="45"/>
      <c r="AX796" s="45"/>
      <c r="AY796" s="45"/>
      <c r="AZ796" s="45"/>
      <c r="BA796" s="46">
        <f t="shared" si="1739"/>
        <v>100</v>
      </c>
      <c r="BB796" s="70"/>
    </row>
    <row r="797" ht="31.5">
      <c r="B797" s="47" t="s">
        <v>484</v>
      </c>
      <c r="C797" s="47" t="s">
        <v>96</v>
      </c>
      <c r="D797" s="47" t="s">
        <v>378</v>
      </c>
      <c r="E797" s="48" t="str">
        <f t="shared" si="1731"/>
        <v>0502</v>
      </c>
      <c r="F797" s="47" t="s">
        <v>517</v>
      </c>
      <c r="G797" s="48"/>
      <c r="H797" s="49" t="s">
        <v>518</v>
      </c>
      <c r="I797" s="19"/>
      <c r="J797" s="19"/>
      <c r="K797" s="19"/>
      <c r="L797" s="19"/>
      <c r="M797" s="19"/>
      <c r="N797" s="19"/>
      <c r="O797" s="19">
        <f t="shared" si="1907"/>
        <v>0</v>
      </c>
      <c r="P797" s="19"/>
      <c r="Q797" s="19"/>
      <c r="R797" s="19"/>
      <c r="S797" s="19"/>
      <c r="T797" s="19">
        <f t="shared" si="1831"/>
        <v>0</v>
      </c>
      <c r="U797" s="19"/>
      <c r="V797" s="19"/>
      <c r="W797" s="19"/>
      <c r="X797" s="19"/>
      <c r="Y797" s="19"/>
      <c r="Z797" s="19"/>
      <c r="AA797" s="19"/>
      <c r="AB797" s="19"/>
      <c r="AC797" s="19"/>
      <c r="AD797" s="19"/>
      <c r="AE797" s="19"/>
      <c r="AF797" s="50">
        <f t="shared" si="1908"/>
        <v>96</v>
      </c>
      <c r="AG797" s="50">
        <f t="shared" si="1909"/>
        <v>0</v>
      </c>
      <c r="AH797" s="50">
        <f t="shared" si="1910"/>
        <v>0</v>
      </c>
      <c r="AI797" s="50">
        <f t="shared" si="1911"/>
        <v>0</v>
      </c>
      <c r="AJ797" s="50">
        <f t="shared" si="1912"/>
        <v>0</v>
      </c>
      <c r="AK797" s="50">
        <f t="shared" si="1913"/>
        <v>0</v>
      </c>
      <c r="AL797" s="50">
        <f t="shared" si="1914"/>
        <v>96</v>
      </c>
      <c r="AM797" s="50">
        <f t="shared" si="1915"/>
        <v>0</v>
      </c>
      <c r="AN797" s="50">
        <f t="shared" si="1916"/>
        <v>0</v>
      </c>
      <c r="AO797" s="15">
        <f t="shared" si="1917"/>
        <v>0</v>
      </c>
      <c r="AP797" s="51">
        <f t="shared" si="1918"/>
        <v>96.451790000000003</v>
      </c>
      <c r="AQ797" s="15">
        <f t="shared" si="1919"/>
        <v>0</v>
      </c>
      <c r="AR797" s="51">
        <f t="shared" si="1920"/>
        <v>0</v>
      </c>
      <c r="AS797" s="15">
        <f t="shared" si="1921"/>
        <v>0</v>
      </c>
      <c r="AT797" s="51">
        <f t="shared" si="1922"/>
        <v>0</v>
      </c>
      <c r="AU797" s="51">
        <f t="shared" si="1734"/>
        <v>96.451790000000003</v>
      </c>
      <c r="AV797" s="51">
        <f t="shared" si="1735"/>
        <v>-96.451790000000003</v>
      </c>
      <c r="AW797" s="51"/>
      <c r="AX797" s="51"/>
      <c r="AY797" s="51"/>
      <c r="AZ797" s="51"/>
      <c r="BA797" s="52">
        <f t="shared" si="1739"/>
        <v>100</v>
      </c>
      <c r="BB797" s="25"/>
    </row>
    <row r="798">
      <c r="B798" s="47" t="s">
        <v>484</v>
      </c>
      <c r="C798" s="47" t="s">
        <v>96</v>
      </c>
      <c r="D798" s="47" t="s">
        <v>378</v>
      </c>
      <c r="E798" s="48" t="str">
        <f t="shared" si="1731"/>
        <v>0502</v>
      </c>
      <c r="F798" s="47" t="s">
        <v>529</v>
      </c>
      <c r="G798" s="48"/>
      <c r="H798" s="49" t="s">
        <v>53</v>
      </c>
      <c r="I798" s="19"/>
      <c r="J798" s="19"/>
      <c r="K798" s="19"/>
      <c r="L798" s="19"/>
      <c r="M798" s="19"/>
      <c r="N798" s="19"/>
      <c r="O798" s="19">
        <f t="shared" si="1907"/>
        <v>0</v>
      </c>
      <c r="P798" s="19"/>
      <c r="Q798" s="19"/>
      <c r="R798" s="19"/>
      <c r="S798" s="19"/>
      <c r="T798" s="19">
        <f t="shared" si="1831"/>
        <v>0</v>
      </c>
      <c r="U798" s="19"/>
      <c r="V798" s="19"/>
      <c r="W798" s="19"/>
      <c r="X798" s="19"/>
      <c r="Y798" s="19"/>
      <c r="Z798" s="19"/>
      <c r="AA798" s="19"/>
      <c r="AB798" s="19"/>
      <c r="AC798" s="19"/>
      <c r="AD798" s="19"/>
      <c r="AE798" s="19"/>
      <c r="AF798" s="50">
        <f t="shared" si="1908"/>
        <v>96</v>
      </c>
      <c r="AG798" s="50">
        <f t="shared" si="1909"/>
        <v>0</v>
      </c>
      <c r="AH798" s="50">
        <f t="shared" si="1910"/>
        <v>0</v>
      </c>
      <c r="AI798" s="50">
        <f t="shared" si="1911"/>
        <v>0</v>
      </c>
      <c r="AJ798" s="50">
        <f t="shared" si="1912"/>
        <v>0</v>
      </c>
      <c r="AK798" s="50">
        <f t="shared" si="1913"/>
        <v>0</v>
      </c>
      <c r="AL798" s="50">
        <f t="shared" si="1914"/>
        <v>96</v>
      </c>
      <c r="AM798" s="50">
        <f t="shared" si="1915"/>
        <v>0</v>
      </c>
      <c r="AN798" s="50">
        <f t="shared" si="1916"/>
        <v>0</v>
      </c>
      <c r="AO798" s="63">
        <f t="shared" si="1917"/>
        <v>0</v>
      </c>
      <c r="AP798" s="15">
        <f t="shared" si="1918"/>
        <v>96.451790000000003</v>
      </c>
      <c r="AQ798" s="51">
        <f t="shared" si="1919"/>
        <v>0</v>
      </c>
      <c r="AR798" s="15">
        <f t="shared" si="1920"/>
        <v>0</v>
      </c>
      <c r="AS798" s="51">
        <f t="shared" si="1921"/>
        <v>0</v>
      </c>
      <c r="AT798" s="15">
        <f t="shared" si="1922"/>
        <v>0</v>
      </c>
      <c r="AU798" s="51">
        <f t="shared" si="1734"/>
        <v>96.451790000000003</v>
      </c>
      <c r="AV798" s="51">
        <f t="shared" si="1735"/>
        <v>-96.451790000000003</v>
      </c>
      <c r="AW798" s="51"/>
      <c r="AX798" s="51"/>
      <c r="AY798" s="51"/>
      <c r="AZ798" s="51"/>
      <c r="BA798" s="52">
        <f t="shared" si="1739"/>
        <v>100</v>
      </c>
      <c r="BB798" s="25"/>
    </row>
    <row r="799" ht="31.5">
      <c r="B799" s="47" t="s">
        <v>484</v>
      </c>
      <c r="C799" s="47" t="s">
        <v>96</v>
      </c>
      <c r="D799" s="47" t="s">
        <v>378</v>
      </c>
      <c r="E799" s="48" t="str">
        <f t="shared" si="1731"/>
        <v>0502</v>
      </c>
      <c r="F799" s="47" t="s">
        <v>530</v>
      </c>
      <c r="G799" s="47"/>
      <c r="H799" s="49" t="s">
        <v>531</v>
      </c>
      <c r="I799" s="19"/>
      <c r="J799" s="19"/>
      <c r="K799" s="19"/>
      <c r="L799" s="19"/>
      <c r="M799" s="19"/>
      <c r="N799" s="19"/>
      <c r="O799" s="19">
        <f t="shared" si="1907"/>
        <v>0</v>
      </c>
      <c r="P799" s="19"/>
      <c r="Q799" s="19"/>
      <c r="R799" s="19"/>
      <c r="S799" s="19"/>
      <c r="T799" s="19">
        <f t="shared" si="1831"/>
        <v>0</v>
      </c>
      <c r="U799" s="19"/>
      <c r="V799" s="19"/>
      <c r="W799" s="19"/>
      <c r="X799" s="19"/>
      <c r="Y799" s="19"/>
      <c r="Z799" s="19"/>
      <c r="AA799" s="19"/>
      <c r="AB799" s="19"/>
      <c r="AC799" s="19"/>
      <c r="AD799" s="19"/>
      <c r="AE799" s="19"/>
      <c r="AF799" s="50">
        <f t="shared" si="1908"/>
        <v>96</v>
      </c>
      <c r="AG799" s="50">
        <f t="shared" si="1909"/>
        <v>0</v>
      </c>
      <c r="AH799" s="50">
        <f t="shared" si="1910"/>
        <v>0</v>
      </c>
      <c r="AI799" s="50">
        <f t="shared" si="1911"/>
        <v>0</v>
      </c>
      <c r="AJ799" s="50">
        <f t="shared" si="1912"/>
        <v>0</v>
      </c>
      <c r="AK799" s="50">
        <f t="shared" si="1913"/>
        <v>0</v>
      </c>
      <c r="AL799" s="50">
        <f t="shared" si="1914"/>
        <v>96</v>
      </c>
      <c r="AM799" s="50">
        <f t="shared" si="1915"/>
        <v>0</v>
      </c>
      <c r="AN799" s="50">
        <f t="shared" si="1916"/>
        <v>0</v>
      </c>
      <c r="AO799" s="15">
        <f t="shared" si="1917"/>
        <v>0</v>
      </c>
      <c r="AP799" s="51">
        <f t="shared" si="1918"/>
        <v>96.451790000000003</v>
      </c>
      <c r="AQ799" s="15">
        <f t="shared" si="1919"/>
        <v>0</v>
      </c>
      <c r="AR799" s="51">
        <f t="shared" si="1920"/>
        <v>0</v>
      </c>
      <c r="AS799" s="15">
        <f t="shared" si="1921"/>
        <v>0</v>
      </c>
      <c r="AT799" s="51">
        <f t="shared" si="1922"/>
        <v>0</v>
      </c>
      <c r="AU799" s="51">
        <f t="shared" si="1734"/>
        <v>96.451790000000003</v>
      </c>
      <c r="AV799" s="51">
        <f t="shared" si="1735"/>
        <v>-96.451790000000003</v>
      </c>
      <c r="AW799" s="51"/>
      <c r="AX799" s="51"/>
      <c r="AY799" s="51"/>
      <c r="AZ799" s="51"/>
      <c r="BA799" s="52">
        <f t="shared" si="1739"/>
        <v>100</v>
      </c>
      <c r="BB799" s="25"/>
    </row>
    <row r="800" ht="31.5">
      <c r="B800" s="47" t="s">
        <v>484</v>
      </c>
      <c r="C800" s="47" t="s">
        <v>96</v>
      </c>
      <c r="D800" s="47" t="s">
        <v>378</v>
      </c>
      <c r="E800" s="48" t="str">
        <f t="shared" si="1731"/>
        <v>0502</v>
      </c>
      <c r="F800" s="47" t="s">
        <v>532</v>
      </c>
      <c r="G800" s="47"/>
      <c r="H800" s="49" t="s">
        <v>533</v>
      </c>
      <c r="I800" s="19"/>
      <c r="J800" s="19"/>
      <c r="K800" s="19"/>
      <c r="L800" s="19"/>
      <c r="M800" s="19"/>
      <c r="N800" s="19"/>
      <c r="O800" s="19">
        <f t="shared" si="1907"/>
        <v>0</v>
      </c>
      <c r="P800" s="19"/>
      <c r="Q800" s="19"/>
      <c r="R800" s="19"/>
      <c r="S800" s="19"/>
      <c r="T800" s="19">
        <f t="shared" si="1831"/>
        <v>0</v>
      </c>
      <c r="U800" s="19"/>
      <c r="V800" s="19"/>
      <c r="W800" s="19"/>
      <c r="X800" s="19"/>
      <c r="Y800" s="19"/>
      <c r="Z800" s="19"/>
      <c r="AA800" s="19"/>
      <c r="AB800" s="19"/>
      <c r="AC800" s="19"/>
      <c r="AD800" s="19"/>
      <c r="AE800" s="19"/>
      <c r="AF800" s="50">
        <f t="shared" si="1908"/>
        <v>96</v>
      </c>
      <c r="AG800" s="50">
        <f t="shared" si="1909"/>
        <v>0</v>
      </c>
      <c r="AH800" s="50">
        <f t="shared" si="1910"/>
        <v>0</v>
      </c>
      <c r="AI800" s="50">
        <f t="shared" si="1911"/>
        <v>0</v>
      </c>
      <c r="AJ800" s="50">
        <f t="shared" si="1912"/>
        <v>0</v>
      </c>
      <c r="AK800" s="50">
        <f t="shared" si="1913"/>
        <v>0</v>
      </c>
      <c r="AL800" s="50">
        <f t="shared" si="1914"/>
        <v>96</v>
      </c>
      <c r="AM800" s="50">
        <f t="shared" si="1915"/>
        <v>0</v>
      </c>
      <c r="AN800" s="50">
        <f t="shared" si="1916"/>
        <v>0</v>
      </c>
      <c r="AO800" s="63">
        <f t="shared" si="1917"/>
        <v>0</v>
      </c>
      <c r="AP800" s="15">
        <f t="shared" si="1918"/>
        <v>96.451790000000003</v>
      </c>
      <c r="AQ800" s="51">
        <f t="shared" si="1919"/>
        <v>0</v>
      </c>
      <c r="AR800" s="15">
        <f t="shared" si="1920"/>
        <v>0</v>
      </c>
      <c r="AS800" s="51">
        <f t="shared" si="1921"/>
        <v>0</v>
      </c>
      <c r="AT800" s="15">
        <f t="shared" si="1922"/>
        <v>0</v>
      </c>
      <c r="AU800" s="51">
        <f t="shared" si="1734"/>
        <v>96.451790000000003</v>
      </c>
      <c r="AV800" s="51">
        <f t="shared" si="1735"/>
        <v>-96.451790000000003</v>
      </c>
      <c r="AW800" s="51"/>
      <c r="AX800" s="51"/>
      <c r="AY800" s="51"/>
      <c r="AZ800" s="51"/>
      <c r="BA800" s="52">
        <f t="shared" si="1739"/>
        <v>100</v>
      </c>
      <c r="BB800" s="25"/>
    </row>
    <row r="801" ht="31.5">
      <c r="B801" s="47" t="s">
        <v>484</v>
      </c>
      <c r="C801" s="47" t="s">
        <v>96</v>
      </c>
      <c r="D801" s="47" t="s">
        <v>378</v>
      </c>
      <c r="E801" s="48" t="str">
        <f t="shared" si="1731"/>
        <v>0502</v>
      </c>
      <c r="F801" s="47" t="s">
        <v>532</v>
      </c>
      <c r="G801" s="47" t="s">
        <v>58</v>
      </c>
      <c r="H801" s="49" t="s">
        <v>59</v>
      </c>
      <c r="I801" s="19"/>
      <c r="J801" s="19"/>
      <c r="K801" s="19"/>
      <c r="L801" s="19"/>
      <c r="M801" s="19"/>
      <c r="N801" s="19"/>
      <c r="O801" s="19">
        <v>0</v>
      </c>
      <c r="P801" s="19"/>
      <c r="Q801" s="19"/>
      <c r="R801" s="19"/>
      <c r="S801" s="19"/>
      <c r="T801" s="19">
        <f t="shared" si="1831"/>
        <v>0</v>
      </c>
      <c r="U801" s="19"/>
      <c r="V801" s="19"/>
      <c r="W801" s="19"/>
      <c r="X801" s="19"/>
      <c r="Y801" s="19"/>
      <c r="Z801" s="19"/>
      <c r="AA801" s="19"/>
      <c r="AB801" s="19"/>
      <c r="AC801" s="19"/>
      <c r="AD801" s="19"/>
      <c r="AE801" s="19"/>
      <c r="AF801" s="50">
        <v>96</v>
      </c>
      <c r="AG801" s="50"/>
      <c r="AH801" s="50">
        <v>0</v>
      </c>
      <c r="AI801" s="50">
        <v>0</v>
      </c>
      <c r="AJ801" s="50">
        <v>0</v>
      </c>
      <c r="AK801" s="50">
        <v>0</v>
      </c>
      <c r="AL801" s="50">
        <v>96</v>
      </c>
      <c r="AM801" s="50">
        <v>0</v>
      </c>
      <c r="AN801" s="50">
        <v>0</v>
      </c>
      <c r="AO801" s="15">
        <v>0</v>
      </c>
      <c r="AP801" s="51">
        <v>96.451790000000003</v>
      </c>
      <c r="AQ801" s="15">
        <v>0</v>
      </c>
      <c r="AR801" s="51">
        <v>0</v>
      </c>
      <c r="AS801" s="15">
        <v>0</v>
      </c>
      <c r="AT801" s="51">
        <v>0</v>
      </c>
      <c r="AU801" s="51">
        <f t="shared" si="1734"/>
        <v>96.451790000000003</v>
      </c>
      <c r="AV801" s="51">
        <f t="shared" si="1735"/>
        <v>-96.451790000000003</v>
      </c>
      <c r="AW801" s="51"/>
      <c r="AX801" s="51"/>
      <c r="AY801" s="51"/>
      <c r="AZ801" s="51"/>
      <c r="BA801" s="52">
        <f t="shared" si="1739"/>
        <v>100</v>
      </c>
      <c r="BB801" s="25"/>
    </row>
    <row r="802" s="39" customFormat="1">
      <c r="B802" s="40" t="s">
        <v>484</v>
      </c>
      <c r="C802" s="40" t="s">
        <v>96</v>
      </c>
      <c r="D802" s="40" t="s">
        <v>98</v>
      </c>
      <c r="E802" s="38" t="str">
        <f t="shared" si="1731"/>
        <v>0503</v>
      </c>
      <c r="F802" s="40"/>
      <c r="G802" s="38"/>
      <c r="H802" s="41" t="s">
        <v>99</v>
      </c>
      <c r="I802" s="42">
        <f>I803+I808+I824</f>
        <v>9133</v>
      </c>
      <c r="J802" s="42">
        <f>J803+J808+J824</f>
        <v>5658.3000000000002</v>
      </c>
      <c r="K802" s="42">
        <f>K803+K808+K824</f>
        <v>4675.8999999999996</v>
      </c>
      <c r="L802" s="42">
        <f>L803+L808+L824</f>
        <v>3940.3000000000002</v>
      </c>
      <c r="M802" s="42">
        <f>M803+M808+M824</f>
        <v>3940.3000000000002</v>
      </c>
      <c r="N802" s="42">
        <f>N803+N808+N824</f>
        <v>3940.3000000000002</v>
      </c>
      <c r="O802" s="42">
        <f>O803+O808+O824+O829</f>
        <v>0</v>
      </c>
      <c r="P802" s="42">
        <f>P803+P808+P824+P829</f>
        <v>189.25399999999999</v>
      </c>
      <c r="Q802" s="42">
        <f>Q803+Q808+Q824+Q829</f>
        <v>0</v>
      </c>
      <c r="R802" s="42">
        <f>R803+R808+R824+R829</f>
        <v>0</v>
      </c>
      <c r="S802" s="42">
        <f>S803+S808+S824</f>
        <v>0</v>
      </c>
      <c r="T802" s="42">
        <f t="shared" si="1831"/>
        <v>13262.554</v>
      </c>
      <c r="U802" s="42">
        <f t="shared" si="1732"/>
        <v>9598.6000000000004</v>
      </c>
      <c r="V802" s="42">
        <f t="shared" si="1733"/>
        <v>8616.2000000000007</v>
      </c>
      <c r="W802" s="42">
        <f>W803+W808+W824</f>
        <v>0</v>
      </c>
      <c r="X802" s="42">
        <f>X803+X808+X824</f>
        <v>0</v>
      </c>
      <c r="Y802" s="42">
        <f>Y803+Y808+Y824</f>
        <v>0</v>
      </c>
      <c r="Z802" s="42">
        <f>Z803+Z808+Z824</f>
        <v>0</v>
      </c>
      <c r="AA802" s="42">
        <f>AA803+AA808+AA824</f>
        <v>0</v>
      </c>
      <c r="AB802" s="42">
        <f>AB803+AB808+AB824</f>
        <v>0</v>
      </c>
      <c r="AC802" s="42">
        <f>AC803+AC808+AC824</f>
        <v>0</v>
      </c>
      <c r="AD802" s="42">
        <f>AD803+AD808+AD824</f>
        <v>0</v>
      </c>
      <c r="AE802" s="42">
        <f>AE803+AE808+AE824</f>
        <v>0</v>
      </c>
      <c r="AF802" s="43">
        <f>AF803+AF808+AF824+AF829</f>
        <v>9051.2270900000003</v>
      </c>
      <c r="AG802" s="43">
        <f>AG803+AG808+AG824+AG829</f>
        <v>0</v>
      </c>
      <c r="AH802" s="43">
        <f>AH803+AH808+AH824+AH829</f>
        <v>0</v>
      </c>
      <c r="AI802" s="43">
        <f>AI803+AI808+AI824+AI829</f>
        <v>0</v>
      </c>
      <c r="AJ802" s="43">
        <f>AJ803+AJ808+AJ824+AJ829</f>
        <v>0</v>
      </c>
      <c r="AK802" s="43">
        <f>AK803+AK808+AK824+AK829</f>
        <v>0</v>
      </c>
      <c r="AL802" s="43">
        <f>AL803+AL808+AL824+AL829</f>
        <v>8951.2888500000008</v>
      </c>
      <c r="AM802" s="43">
        <f>AM803+AM808+AM824+AM829</f>
        <v>0</v>
      </c>
      <c r="AN802" s="43">
        <f>AN803+AN808+AN824+AN829</f>
        <v>0</v>
      </c>
      <c r="AO802" s="45">
        <f>AO803+AO808+AO824+AO829</f>
        <v>1937.4204200000001</v>
      </c>
      <c r="AP802" s="45">
        <f>AP803+AP808+AP824+AP829</f>
        <v>8641.259039999999</v>
      </c>
      <c r="AQ802" s="45">
        <f>AQ803+AQ808+AQ824+AQ829</f>
        <v>0</v>
      </c>
      <c r="AR802" s="45">
        <f>AR803+AR808+AR824+AR829</f>
        <v>0</v>
      </c>
      <c r="AS802" s="45">
        <f>AS803+AS808+AS824+AS829</f>
        <v>0</v>
      </c>
      <c r="AT802" s="45">
        <f>AT803+AT808+AT824+AT829</f>
        <v>0</v>
      </c>
      <c r="AU802" s="45">
        <f t="shared" si="1734"/>
        <v>8641.259039999999</v>
      </c>
      <c r="AV802" s="45">
        <f t="shared" si="1735"/>
        <v>4621.2949600000011</v>
      </c>
      <c r="AW802" s="45">
        <f t="shared" si="1736"/>
        <v>13262.554</v>
      </c>
      <c r="AX802" s="45">
        <f t="shared" si="1737"/>
        <v>9598.6000000000004</v>
      </c>
      <c r="AY802" s="45">
        <f t="shared" si="1738"/>
        <v>8616.2000000000007</v>
      </c>
      <c r="AZ802" s="45">
        <f>AZ803+AZ808+AZ824</f>
        <v>0</v>
      </c>
      <c r="BA802" s="46">
        <f t="shared" si="1739"/>
        <v>98.895859765684008</v>
      </c>
      <c r="BB802" s="25"/>
    </row>
    <row r="803" ht="31.5">
      <c r="B803" s="47" t="s">
        <v>484</v>
      </c>
      <c r="C803" s="47" t="s">
        <v>96</v>
      </c>
      <c r="D803" s="47" t="s">
        <v>98</v>
      </c>
      <c r="E803" s="48" t="str">
        <f t="shared" si="1731"/>
        <v>0503</v>
      </c>
      <c r="F803" s="47" t="s">
        <v>100</v>
      </c>
      <c r="G803" s="48"/>
      <c r="H803" s="49" t="s">
        <v>101</v>
      </c>
      <c r="I803" s="19">
        <f t="shared" ref="I803:I806" si="1923">I804</f>
        <v>123.59999999999999</v>
      </c>
      <c r="J803" s="19">
        <f t="shared" ref="J803:J806" si="1924">J804</f>
        <v>118.3</v>
      </c>
      <c r="K803" s="19">
        <f t="shared" ref="K803:K806" si="1925">K804</f>
        <v>115.90000000000001</v>
      </c>
      <c r="L803" s="19">
        <f t="shared" ref="L803:L806" si="1926">L804</f>
        <v>0</v>
      </c>
      <c r="M803" s="19">
        <f t="shared" ref="M803:M806" si="1927">M804</f>
        <v>0</v>
      </c>
      <c r="N803" s="19">
        <f t="shared" ref="N803:N806" si="1928">N804</f>
        <v>0</v>
      </c>
      <c r="O803" s="19">
        <f t="shared" ref="O803:O806" si="1929">O804</f>
        <v>0</v>
      </c>
      <c r="P803" s="19">
        <f t="shared" ref="P803:P806" si="1930">P804</f>
        <v>0</v>
      </c>
      <c r="Q803" s="19">
        <f t="shared" ref="Q803:Q806" si="1931">Q804</f>
        <v>0</v>
      </c>
      <c r="R803" s="19">
        <f t="shared" ref="R803:R806" si="1932">R804</f>
        <v>0</v>
      </c>
      <c r="S803" s="19">
        <f t="shared" ref="S803:S806" si="1933">S804</f>
        <v>0</v>
      </c>
      <c r="T803" s="19">
        <f t="shared" si="1831"/>
        <v>123.59999999999999</v>
      </c>
      <c r="U803" s="19">
        <f t="shared" si="1732"/>
        <v>118.3</v>
      </c>
      <c r="V803" s="19">
        <f t="shared" si="1733"/>
        <v>115.90000000000001</v>
      </c>
      <c r="W803" s="19">
        <f t="shared" ref="W803:W806" si="1934">W804</f>
        <v>0</v>
      </c>
      <c r="X803" s="19">
        <f t="shared" ref="X803:X806" si="1935">X804</f>
        <v>0</v>
      </c>
      <c r="Y803" s="19">
        <f t="shared" ref="Y803:Y806" si="1936">Y804</f>
        <v>0</v>
      </c>
      <c r="Z803" s="19">
        <f t="shared" ref="Z803:Z806" si="1937">Z804</f>
        <v>0</v>
      </c>
      <c r="AA803" s="19">
        <f t="shared" ref="AA803:AA806" si="1938">AA804</f>
        <v>0</v>
      </c>
      <c r="AB803" s="19">
        <f t="shared" ref="AB803:AB806" si="1939">AB804</f>
        <v>0</v>
      </c>
      <c r="AC803" s="19">
        <f t="shared" ref="AC803:AC806" si="1940">AC804</f>
        <v>0</v>
      </c>
      <c r="AD803" s="19">
        <f t="shared" ref="AD803:AD806" si="1941">AD804</f>
        <v>0</v>
      </c>
      <c r="AE803" s="19">
        <f t="shared" ref="AE803:AE806" si="1942">AE804</f>
        <v>0</v>
      </c>
      <c r="AF803" s="50">
        <f t="shared" ref="AF803:AF806" si="1943">AF804</f>
        <v>200.35749999999999</v>
      </c>
      <c r="AG803" s="50">
        <f t="shared" ref="AG803:AG806" si="1944">AG804</f>
        <v>0</v>
      </c>
      <c r="AH803" s="50">
        <f t="shared" ref="AH803:AH806" si="1945">AH804</f>
        <v>0</v>
      </c>
      <c r="AI803" s="50">
        <f t="shared" ref="AI803:AI806" si="1946">AI804</f>
        <v>0</v>
      </c>
      <c r="AJ803" s="50">
        <f t="shared" ref="AJ803:AJ806" si="1947">AJ804</f>
        <v>0</v>
      </c>
      <c r="AK803" s="50">
        <f t="shared" ref="AK803:AK806" si="1948">AK804</f>
        <v>0</v>
      </c>
      <c r="AL803" s="50">
        <f t="shared" ref="AL803:AL806" si="1949">AL804</f>
        <v>111.735</v>
      </c>
      <c r="AM803" s="50">
        <f t="shared" ref="AM803:AM806" si="1950">AM804</f>
        <v>0</v>
      </c>
      <c r="AN803" s="50">
        <f t="shared" ref="AN803:AN806" si="1951">AN804</f>
        <v>0</v>
      </c>
      <c r="AO803" s="15">
        <f t="shared" ref="AO803:AO806" si="1952">AO804</f>
        <v>0</v>
      </c>
      <c r="AP803" s="51">
        <f t="shared" ref="AP803:AP806" si="1953">AP804</f>
        <v>278.24635000000001</v>
      </c>
      <c r="AQ803" s="51">
        <f t="shared" ref="AQ803:AQ806" si="1954">AQ804</f>
        <v>0</v>
      </c>
      <c r="AR803" s="51">
        <f t="shared" ref="AR803:AR806" si="1955">AR804</f>
        <v>0</v>
      </c>
      <c r="AS803" s="51">
        <f t="shared" ref="AS803:AS806" si="1956">AS804</f>
        <v>0</v>
      </c>
      <c r="AT803" s="51">
        <f t="shared" ref="AT803:AT806" si="1957">AT804</f>
        <v>0</v>
      </c>
      <c r="AU803" s="51">
        <f t="shared" si="1734"/>
        <v>278.24635000000001</v>
      </c>
      <c r="AV803" s="51">
        <f t="shared" si="1735"/>
        <v>-154.64635000000001</v>
      </c>
      <c r="AW803" s="51">
        <f t="shared" si="1736"/>
        <v>123.59999999999999</v>
      </c>
      <c r="AX803" s="51">
        <f t="shared" si="1737"/>
        <v>118.3</v>
      </c>
      <c r="AY803" s="51">
        <f t="shared" si="1738"/>
        <v>115.90000000000001</v>
      </c>
      <c r="AZ803" s="51">
        <f t="shared" ref="AZ803:AZ806" si="1958">AZ804</f>
        <v>0</v>
      </c>
      <c r="BA803" s="52">
        <f t="shared" si="1739"/>
        <v>55.767815030632747</v>
      </c>
      <c r="BB803" s="25"/>
    </row>
    <row r="804">
      <c r="B804" s="47" t="s">
        <v>484</v>
      </c>
      <c r="C804" s="47" t="s">
        <v>96</v>
      </c>
      <c r="D804" s="47" t="s">
        <v>98</v>
      </c>
      <c r="E804" s="48" t="str">
        <f t="shared" ref="E804:E867" si="1959">CONCATENATE(C804,D804)</f>
        <v>0503</v>
      </c>
      <c r="F804" s="47" t="s">
        <v>102</v>
      </c>
      <c r="G804" s="48"/>
      <c r="H804" s="49" t="s">
        <v>53</v>
      </c>
      <c r="I804" s="19">
        <f t="shared" si="1923"/>
        <v>123.59999999999999</v>
      </c>
      <c r="J804" s="19">
        <f t="shared" si="1924"/>
        <v>118.3</v>
      </c>
      <c r="K804" s="19">
        <f t="shared" si="1925"/>
        <v>115.90000000000001</v>
      </c>
      <c r="L804" s="19">
        <f t="shared" si="1926"/>
        <v>0</v>
      </c>
      <c r="M804" s="19">
        <f t="shared" si="1927"/>
        <v>0</v>
      </c>
      <c r="N804" s="19">
        <f t="shared" si="1928"/>
        <v>0</v>
      </c>
      <c r="O804" s="19">
        <f t="shared" si="1929"/>
        <v>0</v>
      </c>
      <c r="P804" s="19">
        <f t="shared" si="1930"/>
        <v>0</v>
      </c>
      <c r="Q804" s="19">
        <f t="shared" si="1931"/>
        <v>0</v>
      </c>
      <c r="R804" s="19">
        <f t="shared" si="1932"/>
        <v>0</v>
      </c>
      <c r="S804" s="19">
        <f t="shared" si="1933"/>
        <v>0</v>
      </c>
      <c r="T804" s="19">
        <f t="shared" si="1831"/>
        <v>123.59999999999999</v>
      </c>
      <c r="U804" s="19">
        <f t="shared" ref="U804:U867" si="1960">J804+M804</f>
        <v>118.3</v>
      </c>
      <c r="V804" s="19">
        <f t="shared" ref="V804:V867" si="1961">K804+N804</f>
        <v>115.90000000000001</v>
      </c>
      <c r="W804" s="19">
        <f t="shared" si="1934"/>
        <v>0</v>
      </c>
      <c r="X804" s="19">
        <f t="shared" si="1935"/>
        <v>0</v>
      </c>
      <c r="Y804" s="19">
        <f t="shared" si="1936"/>
        <v>0</v>
      </c>
      <c r="Z804" s="19">
        <f t="shared" si="1937"/>
        <v>0</v>
      </c>
      <c r="AA804" s="19">
        <f t="shared" si="1938"/>
        <v>0</v>
      </c>
      <c r="AB804" s="19">
        <f t="shared" si="1939"/>
        <v>0</v>
      </c>
      <c r="AC804" s="19">
        <f t="shared" si="1940"/>
        <v>0</v>
      </c>
      <c r="AD804" s="19">
        <f t="shared" si="1941"/>
        <v>0</v>
      </c>
      <c r="AE804" s="19">
        <f t="shared" si="1942"/>
        <v>0</v>
      </c>
      <c r="AF804" s="50">
        <f t="shared" si="1943"/>
        <v>200.35749999999999</v>
      </c>
      <c r="AG804" s="50">
        <f t="shared" si="1944"/>
        <v>0</v>
      </c>
      <c r="AH804" s="50">
        <f t="shared" si="1945"/>
        <v>0</v>
      </c>
      <c r="AI804" s="50">
        <f t="shared" si="1946"/>
        <v>0</v>
      </c>
      <c r="AJ804" s="50">
        <f t="shared" si="1947"/>
        <v>0</v>
      </c>
      <c r="AK804" s="50">
        <f t="shared" si="1948"/>
        <v>0</v>
      </c>
      <c r="AL804" s="50">
        <f t="shared" si="1949"/>
        <v>111.735</v>
      </c>
      <c r="AM804" s="50">
        <f t="shared" si="1950"/>
        <v>0</v>
      </c>
      <c r="AN804" s="50">
        <f t="shared" si="1951"/>
        <v>0</v>
      </c>
      <c r="AO804" s="51">
        <f t="shared" si="1952"/>
        <v>0</v>
      </c>
      <c r="AP804" s="51">
        <f t="shared" si="1953"/>
        <v>278.24635000000001</v>
      </c>
      <c r="AQ804" s="51">
        <f t="shared" si="1954"/>
        <v>0</v>
      </c>
      <c r="AR804" s="51">
        <f t="shared" si="1955"/>
        <v>0</v>
      </c>
      <c r="AS804" s="51">
        <f t="shared" si="1956"/>
        <v>0</v>
      </c>
      <c r="AT804" s="51">
        <f t="shared" si="1957"/>
        <v>0</v>
      </c>
      <c r="AU804" s="51">
        <f t="shared" ref="AU804:AU867" si="1962">AP804+AS804+AT804+AR804+AQ804</f>
        <v>278.24635000000001</v>
      </c>
      <c r="AV804" s="51">
        <f t="shared" ref="AV804:AV867" si="1963">T804-AU804</f>
        <v>-154.64635000000001</v>
      </c>
      <c r="AW804" s="51">
        <f t="shared" ref="AW804:AW867" si="1964">T804+W804+X804+Y804+Z804</f>
        <v>123.59999999999999</v>
      </c>
      <c r="AX804" s="51">
        <f t="shared" ref="AX804:AX867" si="1965">U804+AA804+AB804</f>
        <v>118.3</v>
      </c>
      <c r="AY804" s="51">
        <f t="shared" ref="AY804:AY867" si="1966">V804+AC804+AE804+AD804</f>
        <v>115.90000000000001</v>
      </c>
      <c r="AZ804" s="51">
        <f t="shared" si="1958"/>
        <v>0</v>
      </c>
      <c r="BA804" s="52">
        <f t="shared" ref="BA804:BA867" si="1967">AL804/AF804*100</f>
        <v>55.767815030632747</v>
      </c>
      <c r="BB804" s="25"/>
    </row>
    <row r="805" ht="31.5">
      <c r="B805" s="47" t="s">
        <v>484</v>
      </c>
      <c r="C805" s="47" t="s">
        <v>96</v>
      </c>
      <c r="D805" s="47" t="s">
        <v>98</v>
      </c>
      <c r="E805" s="48" t="str">
        <f t="shared" si="1959"/>
        <v>0503</v>
      </c>
      <c r="F805" s="47" t="s">
        <v>103</v>
      </c>
      <c r="G805" s="48"/>
      <c r="H805" s="49" t="s">
        <v>104</v>
      </c>
      <c r="I805" s="19">
        <f t="shared" si="1923"/>
        <v>123.59999999999999</v>
      </c>
      <c r="J805" s="19">
        <f t="shared" si="1924"/>
        <v>118.3</v>
      </c>
      <c r="K805" s="19">
        <f t="shared" si="1925"/>
        <v>115.90000000000001</v>
      </c>
      <c r="L805" s="19">
        <f t="shared" si="1926"/>
        <v>0</v>
      </c>
      <c r="M805" s="19">
        <f t="shared" si="1927"/>
        <v>0</v>
      </c>
      <c r="N805" s="19">
        <f t="shared" si="1928"/>
        <v>0</v>
      </c>
      <c r="O805" s="19">
        <f t="shared" si="1929"/>
        <v>0</v>
      </c>
      <c r="P805" s="19">
        <f t="shared" si="1930"/>
        <v>0</v>
      </c>
      <c r="Q805" s="19">
        <f t="shared" si="1931"/>
        <v>0</v>
      </c>
      <c r="R805" s="19">
        <f t="shared" si="1932"/>
        <v>0</v>
      </c>
      <c r="S805" s="19">
        <f t="shared" si="1933"/>
        <v>0</v>
      </c>
      <c r="T805" s="19">
        <f t="shared" si="1831"/>
        <v>123.59999999999999</v>
      </c>
      <c r="U805" s="19">
        <f t="shared" si="1960"/>
        <v>118.3</v>
      </c>
      <c r="V805" s="19">
        <f t="shared" si="1961"/>
        <v>115.90000000000001</v>
      </c>
      <c r="W805" s="19">
        <f t="shared" si="1934"/>
        <v>0</v>
      </c>
      <c r="X805" s="19">
        <f t="shared" si="1935"/>
        <v>0</v>
      </c>
      <c r="Y805" s="19">
        <f t="shared" si="1936"/>
        <v>0</v>
      </c>
      <c r="Z805" s="19">
        <f t="shared" si="1937"/>
        <v>0</v>
      </c>
      <c r="AA805" s="19">
        <f t="shared" si="1938"/>
        <v>0</v>
      </c>
      <c r="AB805" s="19">
        <f t="shared" si="1939"/>
        <v>0</v>
      </c>
      <c r="AC805" s="19">
        <f t="shared" si="1940"/>
        <v>0</v>
      </c>
      <c r="AD805" s="19">
        <f t="shared" si="1941"/>
        <v>0</v>
      </c>
      <c r="AE805" s="19">
        <f t="shared" si="1942"/>
        <v>0</v>
      </c>
      <c r="AF805" s="50">
        <f t="shared" si="1943"/>
        <v>200.35749999999999</v>
      </c>
      <c r="AG805" s="50">
        <f t="shared" si="1944"/>
        <v>0</v>
      </c>
      <c r="AH805" s="50">
        <f t="shared" si="1945"/>
        <v>0</v>
      </c>
      <c r="AI805" s="50">
        <f t="shared" si="1946"/>
        <v>0</v>
      </c>
      <c r="AJ805" s="50">
        <f t="shared" si="1947"/>
        <v>0</v>
      </c>
      <c r="AK805" s="50">
        <f t="shared" si="1948"/>
        <v>0</v>
      </c>
      <c r="AL805" s="50">
        <f t="shared" si="1949"/>
        <v>111.735</v>
      </c>
      <c r="AM805" s="50">
        <f t="shared" si="1950"/>
        <v>0</v>
      </c>
      <c r="AN805" s="50">
        <f t="shared" si="1951"/>
        <v>0</v>
      </c>
      <c r="AO805" s="15">
        <f t="shared" si="1952"/>
        <v>0</v>
      </c>
      <c r="AP805" s="51">
        <f t="shared" si="1953"/>
        <v>278.24635000000001</v>
      </c>
      <c r="AQ805" s="51">
        <f t="shared" si="1954"/>
        <v>0</v>
      </c>
      <c r="AR805" s="51">
        <f t="shared" si="1955"/>
        <v>0</v>
      </c>
      <c r="AS805" s="51">
        <f t="shared" si="1956"/>
        <v>0</v>
      </c>
      <c r="AT805" s="51">
        <f t="shared" si="1957"/>
        <v>0</v>
      </c>
      <c r="AU805" s="51">
        <f t="shared" si="1962"/>
        <v>278.24635000000001</v>
      </c>
      <c r="AV805" s="51">
        <f t="shared" si="1963"/>
        <v>-154.64635000000001</v>
      </c>
      <c r="AW805" s="51">
        <f t="shared" si="1964"/>
        <v>123.59999999999999</v>
      </c>
      <c r="AX805" s="51">
        <f t="shared" si="1965"/>
        <v>118.3</v>
      </c>
      <c r="AY805" s="51">
        <f t="shared" si="1966"/>
        <v>115.90000000000001</v>
      </c>
      <c r="AZ805" s="51">
        <f t="shared" si="1958"/>
        <v>0</v>
      </c>
      <c r="BA805" s="52">
        <f t="shared" si="1967"/>
        <v>55.767815030632747</v>
      </c>
      <c r="BB805" s="25"/>
    </row>
    <row r="806" ht="47.25">
      <c r="B806" s="47" t="s">
        <v>484</v>
      </c>
      <c r="C806" s="47" t="s">
        <v>96</v>
      </c>
      <c r="D806" s="47" t="s">
        <v>98</v>
      </c>
      <c r="E806" s="48" t="str">
        <f t="shared" si="1959"/>
        <v>0503</v>
      </c>
      <c r="F806" s="47" t="s">
        <v>534</v>
      </c>
      <c r="G806" s="48"/>
      <c r="H806" s="49" t="s">
        <v>535</v>
      </c>
      <c r="I806" s="19">
        <f t="shared" si="1923"/>
        <v>123.59999999999999</v>
      </c>
      <c r="J806" s="19">
        <f t="shared" si="1924"/>
        <v>118.3</v>
      </c>
      <c r="K806" s="19">
        <f t="shared" si="1925"/>
        <v>115.90000000000001</v>
      </c>
      <c r="L806" s="19">
        <f t="shared" si="1926"/>
        <v>0</v>
      </c>
      <c r="M806" s="19">
        <f t="shared" si="1927"/>
        <v>0</v>
      </c>
      <c r="N806" s="19">
        <f t="shared" si="1928"/>
        <v>0</v>
      </c>
      <c r="O806" s="19">
        <f t="shared" si="1929"/>
        <v>0</v>
      </c>
      <c r="P806" s="19">
        <f t="shared" si="1930"/>
        <v>0</v>
      </c>
      <c r="Q806" s="19">
        <f t="shared" si="1931"/>
        <v>0</v>
      </c>
      <c r="R806" s="19">
        <f t="shared" si="1932"/>
        <v>0</v>
      </c>
      <c r="S806" s="19">
        <f t="shared" si="1933"/>
        <v>0</v>
      </c>
      <c r="T806" s="19">
        <f t="shared" si="1831"/>
        <v>123.59999999999999</v>
      </c>
      <c r="U806" s="19">
        <f t="shared" si="1960"/>
        <v>118.3</v>
      </c>
      <c r="V806" s="19">
        <f t="shared" si="1961"/>
        <v>115.90000000000001</v>
      </c>
      <c r="W806" s="19">
        <f t="shared" si="1934"/>
        <v>0</v>
      </c>
      <c r="X806" s="19">
        <f t="shared" si="1935"/>
        <v>0</v>
      </c>
      <c r="Y806" s="19">
        <f t="shared" si="1936"/>
        <v>0</v>
      </c>
      <c r="Z806" s="19">
        <f t="shared" si="1937"/>
        <v>0</v>
      </c>
      <c r="AA806" s="19">
        <f t="shared" si="1938"/>
        <v>0</v>
      </c>
      <c r="AB806" s="19">
        <f t="shared" si="1939"/>
        <v>0</v>
      </c>
      <c r="AC806" s="19">
        <f t="shared" si="1940"/>
        <v>0</v>
      </c>
      <c r="AD806" s="19">
        <f t="shared" si="1941"/>
        <v>0</v>
      </c>
      <c r="AE806" s="19">
        <f t="shared" si="1942"/>
        <v>0</v>
      </c>
      <c r="AF806" s="50">
        <f t="shared" si="1943"/>
        <v>200.35749999999999</v>
      </c>
      <c r="AG806" s="50">
        <f t="shared" si="1944"/>
        <v>0</v>
      </c>
      <c r="AH806" s="50">
        <f t="shared" si="1945"/>
        <v>0</v>
      </c>
      <c r="AI806" s="50">
        <f t="shared" si="1946"/>
        <v>0</v>
      </c>
      <c r="AJ806" s="50">
        <f t="shared" si="1947"/>
        <v>0</v>
      </c>
      <c r="AK806" s="50">
        <f t="shared" si="1948"/>
        <v>0</v>
      </c>
      <c r="AL806" s="50">
        <f t="shared" si="1949"/>
        <v>111.735</v>
      </c>
      <c r="AM806" s="50">
        <f t="shared" si="1950"/>
        <v>0</v>
      </c>
      <c r="AN806" s="50">
        <f t="shared" si="1951"/>
        <v>0</v>
      </c>
      <c r="AO806" s="51">
        <f t="shared" si="1952"/>
        <v>0</v>
      </c>
      <c r="AP806" s="51">
        <f t="shared" si="1953"/>
        <v>278.24635000000001</v>
      </c>
      <c r="AQ806" s="51">
        <f t="shared" si="1954"/>
        <v>0</v>
      </c>
      <c r="AR806" s="51">
        <f t="shared" si="1955"/>
        <v>0</v>
      </c>
      <c r="AS806" s="51">
        <f t="shared" si="1956"/>
        <v>0</v>
      </c>
      <c r="AT806" s="51">
        <f t="shared" si="1957"/>
        <v>0</v>
      </c>
      <c r="AU806" s="51">
        <f t="shared" si="1962"/>
        <v>278.24635000000001</v>
      </c>
      <c r="AV806" s="51">
        <f t="shared" si="1963"/>
        <v>-154.64635000000001</v>
      </c>
      <c r="AW806" s="51">
        <f t="shared" si="1964"/>
        <v>123.59999999999999</v>
      </c>
      <c r="AX806" s="51">
        <f t="shared" si="1965"/>
        <v>118.3</v>
      </c>
      <c r="AY806" s="51">
        <f t="shared" si="1966"/>
        <v>115.90000000000001</v>
      </c>
      <c r="AZ806" s="51">
        <f t="shared" si="1958"/>
        <v>0</v>
      </c>
      <c r="BA806" s="52">
        <f t="shared" si="1967"/>
        <v>55.767815030632747</v>
      </c>
      <c r="BB806" s="25"/>
    </row>
    <row r="807" ht="31.5">
      <c r="B807" s="47" t="s">
        <v>484</v>
      </c>
      <c r="C807" s="47" t="s">
        <v>96</v>
      </c>
      <c r="D807" s="47" t="s">
        <v>98</v>
      </c>
      <c r="E807" s="48" t="str">
        <f t="shared" si="1959"/>
        <v>0503</v>
      </c>
      <c r="F807" s="47" t="s">
        <v>534</v>
      </c>
      <c r="G807" s="47" t="s">
        <v>58</v>
      </c>
      <c r="H807" s="49" t="s">
        <v>59</v>
      </c>
      <c r="I807" s="19">
        <v>123.59999999999999</v>
      </c>
      <c r="J807" s="19">
        <v>118.3</v>
      </c>
      <c r="K807" s="19">
        <v>115.90000000000001</v>
      </c>
      <c r="L807" s="19"/>
      <c r="M807" s="19"/>
      <c r="N807" s="19"/>
      <c r="O807" s="19">
        <v>0</v>
      </c>
      <c r="P807" s="19">
        <v>0</v>
      </c>
      <c r="Q807" s="19">
        <v>0</v>
      </c>
      <c r="R807" s="19">
        <v>0</v>
      </c>
      <c r="S807" s="19"/>
      <c r="T807" s="19">
        <f t="shared" si="1831"/>
        <v>123.59999999999999</v>
      </c>
      <c r="U807" s="19">
        <f t="shared" si="1960"/>
        <v>118.3</v>
      </c>
      <c r="V807" s="19">
        <f t="shared" si="1961"/>
        <v>115.90000000000001</v>
      </c>
      <c r="W807" s="19"/>
      <c r="X807" s="19"/>
      <c r="Y807" s="19"/>
      <c r="Z807" s="19"/>
      <c r="AA807" s="19"/>
      <c r="AB807" s="19"/>
      <c r="AC807" s="19"/>
      <c r="AD807" s="19"/>
      <c r="AE807" s="19"/>
      <c r="AF807" s="50">
        <v>200.35749999999999</v>
      </c>
      <c r="AG807" s="50"/>
      <c r="AH807" s="50">
        <v>0</v>
      </c>
      <c r="AI807" s="50">
        <v>0</v>
      </c>
      <c r="AJ807" s="50">
        <v>0</v>
      </c>
      <c r="AK807" s="50">
        <v>0</v>
      </c>
      <c r="AL807" s="50">
        <v>111.735</v>
      </c>
      <c r="AM807" s="50">
        <v>0</v>
      </c>
      <c r="AN807" s="50">
        <v>0</v>
      </c>
      <c r="AO807" s="15">
        <v>0</v>
      </c>
      <c r="AP807" s="51">
        <v>278.24635000000001</v>
      </c>
      <c r="AQ807" s="51">
        <v>0</v>
      </c>
      <c r="AR807" s="51">
        <v>0</v>
      </c>
      <c r="AS807" s="51">
        <v>0</v>
      </c>
      <c r="AT807" s="51">
        <v>0</v>
      </c>
      <c r="AU807" s="51">
        <f t="shared" si="1962"/>
        <v>278.24635000000001</v>
      </c>
      <c r="AV807" s="51">
        <f t="shared" si="1963"/>
        <v>-154.64635000000001</v>
      </c>
      <c r="AW807" s="51">
        <f t="shared" si="1964"/>
        <v>123.59999999999999</v>
      </c>
      <c r="AX807" s="51">
        <f t="shared" si="1965"/>
        <v>118.3</v>
      </c>
      <c r="AY807" s="51">
        <f t="shared" si="1966"/>
        <v>115.90000000000001</v>
      </c>
      <c r="AZ807" s="51"/>
      <c r="BA807" s="52">
        <f t="shared" si="1967"/>
        <v>55.767815030632747</v>
      </c>
      <c r="BB807" s="53"/>
    </row>
    <row r="808" ht="31.5">
      <c r="B808" s="47" t="s">
        <v>484</v>
      </c>
      <c r="C808" s="47" t="s">
        <v>96</v>
      </c>
      <c r="D808" s="47" t="s">
        <v>98</v>
      </c>
      <c r="E808" s="48" t="str">
        <f t="shared" si="1959"/>
        <v>0503</v>
      </c>
      <c r="F808" s="47" t="s">
        <v>517</v>
      </c>
      <c r="G808" s="48"/>
      <c r="H808" s="49" t="s">
        <v>518</v>
      </c>
      <c r="I808" s="19">
        <f>I809+I817</f>
        <v>8754.5</v>
      </c>
      <c r="J808" s="19">
        <f>J809+J817</f>
        <v>5285.1000000000004</v>
      </c>
      <c r="K808" s="19">
        <f>K809+K817</f>
        <v>4305.1000000000004</v>
      </c>
      <c r="L808" s="19">
        <f>L809+L817</f>
        <v>3940.3000000000002</v>
      </c>
      <c r="M808" s="19">
        <f>M809+M817</f>
        <v>3940.3000000000002</v>
      </c>
      <c r="N808" s="19">
        <f>N809+N817</f>
        <v>3940.3000000000002</v>
      </c>
      <c r="O808" s="19">
        <f>O809+O817</f>
        <v>0</v>
      </c>
      <c r="P808" s="19">
        <f>P809+P817</f>
        <v>189.25399999999999</v>
      </c>
      <c r="Q808" s="19">
        <f>Q809+Q817</f>
        <v>0</v>
      </c>
      <c r="R808" s="19">
        <f>R809+R817</f>
        <v>0</v>
      </c>
      <c r="S808" s="19">
        <f>S809+S817</f>
        <v>0</v>
      </c>
      <c r="T808" s="19">
        <f t="shared" si="1831"/>
        <v>12884.054</v>
      </c>
      <c r="U808" s="19">
        <f t="shared" si="1960"/>
        <v>9225.4000000000015</v>
      </c>
      <c r="V808" s="19">
        <f t="shared" si="1961"/>
        <v>8245.4000000000015</v>
      </c>
      <c r="W808" s="19">
        <f>W809+W817</f>
        <v>0</v>
      </c>
      <c r="X808" s="19">
        <f>X809+X817</f>
        <v>0</v>
      </c>
      <c r="Y808" s="19">
        <f>Y809+Y817</f>
        <v>0</v>
      </c>
      <c r="Z808" s="19">
        <f>Z809+Z817</f>
        <v>0</v>
      </c>
      <c r="AA808" s="19">
        <f>AA809+AA817</f>
        <v>0</v>
      </c>
      <c r="AB808" s="19">
        <f>AB809+AB817</f>
        <v>0</v>
      </c>
      <c r="AC808" s="19">
        <f>AC809+AC817</f>
        <v>0</v>
      </c>
      <c r="AD808" s="19">
        <f>AD809+AD817</f>
        <v>0</v>
      </c>
      <c r="AE808" s="19">
        <f>AE809+AE817</f>
        <v>0</v>
      </c>
      <c r="AF808" s="50">
        <f>AF809+AF817</f>
        <v>8597.2440900000001</v>
      </c>
      <c r="AG808" s="50">
        <f>AG809+AG817</f>
        <v>0</v>
      </c>
      <c r="AH808" s="50">
        <f>AH809+AH817</f>
        <v>0</v>
      </c>
      <c r="AI808" s="50">
        <f>AI809+AI817</f>
        <v>0</v>
      </c>
      <c r="AJ808" s="50">
        <f>AJ809+AJ817</f>
        <v>0</v>
      </c>
      <c r="AK808" s="50">
        <f>AK809+AK817</f>
        <v>0</v>
      </c>
      <c r="AL808" s="50">
        <f>AL809+AL817</f>
        <v>8585.9283500000001</v>
      </c>
      <c r="AM808" s="50">
        <f>AM809+AM817</f>
        <v>0</v>
      </c>
      <c r="AN808" s="50">
        <f>AN809+AN817</f>
        <v>0</v>
      </c>
      <c r="AO808" s="51">
        <f>AO809+AO817</f>
        <v>1834.1985200000001</v>
      </c>
      <c r="AP808" s="51">
        <f>AP809+AP817</f>
        <v>8109.3871899999995</v>
      </c>
      <c r="AQ808" s="51">
        <f>AQ809+AQ817</f>
        <v>0</v>
      </c>
      <c r="AR808" s="51">
        <f>AR809+AR817</f>
        <v>0</v>
      </c>
      <c r="AS808" s="51">
        <f>AS809+AS817</f>
        <v>0</v>
      </c>
      <c r="AT808" s="51">
        <f>AT809+AT817</f>
        <v>0</v>
      </c>
      <c r="AU808" s="51">
        <f t="shared" si="1962"/>
        <v>8109.3871899999995</v>
      </c>
      <c r="AV808" s="51">
        <f t="shared" si="1963"/>
        <v>4774.6668100000006</v>
      </c>
      <c r="AW808" s="51">
        <f t="shared" si="1964"/>
        <v>12884.054</v>
      </c>
      <c r="AX808" s="51">
        <f t="shared" si="1965"/>
        <v>9225.4000000000015</v>
      </c>
      <c r="AY808" s="51">
        <f t="shared" si="1966"/>
        <v>8245.4000000000015</v>
      </c>
      <c r="AZ808" s="51">
        <f>AZ809+AZ817</f>
        <v>0</v>
      </c>
      <c r="BA808" s="52">
        <f t="shared" si="1967"/>
        <v>99.868379449489382</v>
      </c>
      <c r="BB808" s="25"/>
    </row>
    <row r="809">
      <c r="B809" s="47" t="s">
        <v>484</v>
      </c>
      <c r="C809" s="47" t="s">
        <v>96</v>
      </c>
      <c r="D809" s="47" t="s">
        <v>98</v>
      </c>
      <c r="E809" s="48" t="str">
        <f t="shared" si="1959"/>
        <v>0503</v>
      </c>
      <c r="F809" s="47" t="s">
        <v>519</v>
      </c>
      <c r="G809" s="48"/>
      <c r="H809" s="49" t="s">
        <v>113</v>
      </c>
      <c r="I809" s="19">
        <f>I810</f>
        <v>2626.9000000000001</v>
      </c>
      <c r="J809" s="19">
        <f>J810</f>
        <v>2626.9000000000001</v>
      </c>
      <c r="K809" s="19">
        <f>K810</f>
        <v>2626.9000000000001</v>
      </c>
      <c r="L809" s="19">
        <f>L810</f>
        <v>3940.3000000000002</v>
      </c>
      <c r="M809" s="19">
        <f>M810</f>
        <v>3940.3000000000002</v>
      </c>
      <c r="N809" s="19">
        <f>N810</f>
        <v>3940.3000000000002</v>
      </c>
      <c r="O809" s="19">
        <f>O810</f>
        <v>0</v>
      </c>
      <c r="P809" s="19">
        <f>P810</f>
        <v>0</v>
      </c>
      <c r="Q809" s="19">
        <f>Q810</f>
        <v>0</v>
      </c>
      <c r="R809" s="19">
        <f>R810</f>
        <v>0</v>
      </c>
      <c r="S809" s="19">
        <f>S810</f>
        <v>0</v>
      </c>
      <c r="T809" s="19">
        <f t="shared" si="1831"/>
        <v>6567.2000000000007</v>
      </c>
      <c r="U809" s="19">
        <f t="shared" si="1960"/>
        <v>6567.2000000000007</v>
      </c>
      <c r="V809" s="19">
        <f t="shared" si="1961"/>
        <v>6567.2000000000007</v>
      </c>
      <c r="W809" s="19">
        <f>W810</f>
        <v>0</v>
      </c>
      <c r="X809" s="19">
        <f>X810</f>
        <v>0</v>
      </c>
      <c r="Y809" s="19">
        <f>Y810</f>
        <v>0</v>
      </c>
      <c r="Z809" s="19">
        <f>Z810</f>
        <v>0</v>
      </c>
      <c r="AA809" s="19">
        <f>AA810</f>
        <v>0</v>
      </c>
      <c r="AB809" s="19">
        <f>AB810</f>
        <v>0</v>
      </c>
      <c r="AC809" s="19">
        <f>AC810</f>
        <v>0</v>
      </c>
      <c r="AD809" s="19">
        <f>AD810</f>
        <v>0</v>
      </c>
      <c r="AE809" s="19">
        <f>AE810</f>
        <v>0</v>
      </c>
      <c r="AF809" s="50">
        <f>AF810</f>
        <v>2479.82026</v>
      </c>
      <c r="AG809" s="50">
        <f>AG810</f>
        <v>0</v>
      </c>
      <c r="AH809" s="50">
        <f>AH810</f>
        <v>0</v>
      </c>
      <c r="AI809" s="50">
        <f>AI810</f>
        <v>0</v>
      </c>
      <c r="AJ809" s="50">
        <f>AJ810</f>
        <v>0</v>
      </c>
      <c r="AK809" s="50">
        <f>AK810</f>
        <v>0</v>
      </c>
      <c r="AL809" s="50">
        <f>AL810</f>
        <v>2479.1775900000002</v>
      </c>
      <c r="AM809" s="50">
        <f>AM810</f>
        <v>0</v>
      </c>
      <c r="AN809" s="50">
        <f>AN810</f>
        <v>0</v>
      </c>
      <c r="AO809" s="15">
        <f>AO810</f>
        <v>0</v>
      </c>
      <c r="AP809" s="51">
        <f>AP810</f>
        <v>1909.0999999999999</v>
      </c>
      <c r="AQ809" s="51">
        <f>AQ810</f>
        <v>0</v>
      </c>
      <c r="AR809" s="51">
        <f>AR810</f>
        <v>0</v>
      </c>
      <c r="AS809" s="51">
        <f>AS810</f>
        <v>0</v>
      </c>
      <c r="AT809" s="51">
        <f>AT810</f>
        <v>0</v>
      </c>
      <c r="AU809" s="51">
        <f t="shared" si="1962"/>
        <v>1909.0999999999999</v>
      </c>
      <c r="AV809" s="51">
        <f t="shared" si="1963"/>
        <v>4658.1000000000004</v>
      </c>
      <c r="AW809" s="51">
        <f t="shared" si="1964"/>
        <v>6567.2000000000007</v>
      </c>
      <c r="AX809" s="51">
        <f t="shared" si="1965"/>
        <v>6567.2000000000007</v>
      </c>
      <c r="AY809" s="51">
        <f t="shared" si="1966"/>
        <v>6567.2000000000007</v>
      </c>
      <c r="AZ809" s="51">
        <f>AZ810</f>
        <v>0</v>
      </c>
      <c r="BA809" s="52">
        <f t="shared" si="1967"/>
        <v>99.97408400881443</v>
      </c>
      <c r="BB809" s="25"/>
    </row>
    <row r="810" ht="31.5">
      <c r="B810" s="47" t="s">
        <v>484</v>
      </c>
      <c r="C810" s="47" t="s">
        <v>96</v>
      </c>
      <c r="D810" s="47" t="s">
        <v>98</v>
      </c>
      <c r="E810" s="48" t="str">
        <f t="shared" si="1959"/>
        <v>0503</v>
      </c>
      <c r="F810" s="47" t="s">
        <v>520</v>
      </c>
      <c r="G810" s="48"/>
      <c r="H810" s="49" t="s">
        <v>521</v>
      </c>
      <c r="I810" s="19">
        <f>I814</f>
        <v>2626.9000000000001</v>
      </c>
      <c r="J810" s="19">
        <f>J814</f>
        <v>2626.9000000000001</v>
      </c>
      <c r="K810" s="19">
        <f>K814</f>
        <v>2626.9000000000001</v>
      </c>
      <c r="L810" s="19">
        <f>L814</f>
        <v>3940.3000000000002</v>
      </c>
      <c r="M810" s="19">
        <f>M814</f>
        <v>3940.3000000000002</v>
      </c>
      <c r="N810" s="19">
        <f>N814</f>
        <v>3940.3000000000002</v>
      </c>
      <c r="O810" s="19">
        <f>O814+O811</f>
        <v>0</v>
      </c>
      <c r="P810" s="19">
        <f>P814+P811</f>
        <v>0</v>
      </c>
      <c r="Q810" s="19">
        <f>Q814</f>
        <v>0</v>
      </c>
      <c r="R810" s="19">
        <f>R814</f>
        <v>0</v>
      </c>
      <c r="S810" s="19">
        <f>S814</f>
        <v>0</v>
      </c>
      <c r="T810" s="19">
        <f t="shared" si="1831"/>
        <v>6567.2000000000007</v>
      </c>
      <c r="U810" s="19">
        <f t="shared" si="1960"/>
        <v>6567.2000000000007</v>
      </c>
      <c r="V810" s="19">
        <f t="shared" si="1961"/>
        <v>6567.2000000000007</v>
      </c>
      <c r="W810" s="19">
        <f>W814</f>
        <v>0</v>
      </c>
      <c r="X810" s="19">
        <f>X814</f>
        <v>0</v>
      </c>
      <c r="Y810" s="19">
        <f>Y814</f>
        <v>0</v>
      </c>
      <c r="Z810" s="19">
        <f>Z814</f>
        <v>0</v>
      </c>
      <c r="AA810" s="19">
        <f>AA814</f>
        <v>0</v>
      </c>
      <c r="AB810" s="19">
        <f>AB814</f>
        <v>0</v>
      </c>
      <c r="AC810" s="19">
        <f>AC814</f>
        <v>0</v>
      </c>
      <c r="AD810" s="19">
        <f>AD814</f>
        <v>0</v>
      </c>
      <c r="AE810" s="19">
        <f>AE814</f>
        <v>0</v>
      </c>
      <c r="AF810" s="50">
        <f>AF814+AF811</f>
        <v>2479.82026</v>
      </c>
      <c r="AG810" s="50">
        <f>AG814+AG811</f>
        <v>0</v>
      </c>
      <c r="AH810" s="50">
        <f>AH814+AH811</f>
        <v>0</v>
      </c>
      <c r="AI810" s="50">
        <f>AI814+AI811</f>
        <v>0</v>
      </c>
      <c r="AJ810" s="50">
        <f>AJ814+AJ811</f>
        <v>0</v>
      </c>
      <c r="AK810" s="50">
        <f>AK814+AK811</f>
        <v>0</v>
      </c>
      <c r="AL810" s="50">
        <f>AL814+AL811</f>
        <v>2479.1775900000002</v>
      </c>
      <c r="AM810" s="50">
        <f>AM814+AM811</f>
        <v>0</v>
      </c>
      <c r="AN810" s="50">
        <f>AN814+AN811</f>
        <v>0</v>
      </c>
      <c r="AO810" s="51">
        <f>AO814+AO811</f>
        <v>0</v>
      </c>
      <c r="AP810" s="51">
        <f>AP814+AP811</f>
        <v>1909.0999999999999</v>
      </c>
      <c r="AQ810" s="51">
        <f>AQ814+AQ811</f>
        <v>0</v>
      </c>
      <c r="AR810" s="51">
        <f>AR814+AR811</f>
        <v>0</v>
      </c>
      <c r="AS810" s="51">
        <f>AS814+AS811</f>
        <v>0</v>
      </c>
      <c r="AT810" s="51">
        <f>AT814+AT811</f>
        <v>0</v>
      </c>
      <c r="AU810" s="51">
        <f t="shared" si="1962"/>
        <v>1909.0999999999999</v>
      </c>
      <c r="AV810" s="51">
        <f t="shared" si="1963"/>
        <v>4658.1000000000004</v>
      </c>
      <c r="AW810" s="51">
        <f t="shared" si="1964"/>
        <v>6567.2000000000007</v>
      </c>
      <c r="AX810" s="51">
        <f t="shared" si="1965"/>
        <v>6567.2000000000007</v>
      </c>
      <c r="AY810" s="51">
        <f t="shared" si="1966"/>
        <v>6567.2000000000007</v>
      </c>
      <c r="AZ810" s="51">
        <f>AZ814</f>
        <v>0</v>
      </c>
      <c r="BA810" s="52">
        <f t="shared" si="1967"/>
        <v>99.97408400881443</v>
      </c>
      <c r="BB810" s="25"/>
    </row>
    <row r="811" ht="31.5">
      <c r="B811" s="47" t="s">
        <v>484</v>
      </c>
      <c r="C811" s="47" t="s">
        <v>96</v>
      </c>
      <c r="D811" s="47" t="s">
        <v>98</v>
      </c>
      <c r="E811" s="48" t="str">
        <f t="shared" si="1959"/>
        <v>0503</v>
      </c>
      <c r="F811" s="47" t="s">
        <v>536</v>
      </c>
      <c r="G811" s="48"/>
      <c r="H811" s="49" t="s">
        <v>525</v>
      </c>
      <c r="I811" s="19"/>
      <c r="J811" s="19"/>
      <c r="K811" s="19"/>
      <c r="L811" s="19"/>
      <c r="M811" s="19"/>
      <c r="N811" s="19"/>
      <c r="O811" s="19">
        <f>O812+O813</f>
        <v>0</v>
      </c>
      <c r="P811" s="19">
        <f>P812+P813</f>
        <v>0</v>
      </c>
      <c r="Q811" s="19"/>
      <c r="R811" s="19"/>
      <c r="S811" s="19"/>
      <c r="T811" s="19">
        <f t="shared" si="1831"/>
        <v>0</v>
      </c>
      <c r="U811" s="19"/>
      <c r="V811" s="19"/>
      <c r="W811" s="19"/>
      <c r="X811" s="19"/>
      <c r="Y811" s="19"/>
      <c r="Z811" s="19"/>
      <c r="AA811" s="19"/>
      <c r="AB811" s="19"/>
      <c r="AC811" s="19"/>
      <c r="AD811" s="19"/>
      <c r="AE811" s="19"/>
      <c r="AF811" s="50">
        <f>AF812+AF813</f>
        <v>1909.0999999999999</v>
      </c>
      <c r="AG811" s="50">
        <f>AG812+AG813</f>
        <v>0</v>
      </c>
      <c r="AH811" s="50">
        <f>AH812+AH813</f>
        <v>0</v>
      </c>
      <c r="AI811" s="50">
        <f>AI812+AI813</f>
        <v>0</v>
      </c>
      <c r="AJ811" s="50">
        <f>AJ812+AJ813</f>
        <v>0</v>
      </c>
      <c r="AK811" s="50">
        <f>AK812+AK813</f>
        <v>0</v>
      </c>
      <c r="AL811" s="50">
        <f>AL812+AL813</f>
        <v>1908.45733</v>
      </c>
      <c r="AM811" s="50">
        <f>AM812+AM813</f>
        <v>0</v>
      </c>
      <c r="AN811" s="50">
        <f>AN812+AN813</f>
        <v>0</v>
      </c>
      <c r="AO811" s="15">
        <f>AO812+AO813</f>
        <v>0</v>
      </c>
      <c r="AP811" s="51">
        <f>AP812+AP813</f>
        <v>1909.0999999999999</v>
      </c>
      <c r="AQ811" s="51">
        <f>AQ812+AQ813</f>
        <v>0</v>
      </c>
      <c r="AR811" s="51">
        <f>AR812+AR813</f>
        <v>0</v>
      </c>
      <c r="AS811" s="51">
        <f>AS812+AS813</f>
        <v>0</v>
      </c>
      <c r="AT811" s="51">
        <f>AT812+AT813</f>
        <v>0</v>
      </c>
      <c r="AU811" s="51">
        <f t="shared" si="1962"/>
        <v>1909.0999999999999</v>
      </c>
      <c r="AV811" s="51">
        <f t="shared" si="1963"/>
        <v>-1909.0999999999999</v>
      </c>
      <c r="AW811" s="51"/>
      <c r="AX811" s="51"/>
      <c r="AY811" s="51"/>
      <c r="AZ811" s="51"/>
      <c r="BA811" s="52">
        <f t="shared" si="1967"/>
        <v>99.966336493635737</v>
      </c>
      <c r="BB811" s="25"/>
    </row>
    <row r="812" ht="31.5">
      <c r="B812" s="47" t="s">
        <v>484</v>
      </c>
      <c r="C812" s="47" t="s">
        <v>96</v>
      </c>
      <c r="D812" s="47" t="s">
        <v>98</v>
      </c>
      <c r="E812" s="48" t="str">
        <f t="shared" si="1959"/>
        <v>0503</v>
      </c>
      <c r="F812" s="47" t="s">
        <v>536</v>
      </c>
      <c r="G812" s="47" t="s">
        <v>154</v>
      </c>
      <c r="H812" s="49" t="s">
        <v>155</v>
      </c>
      <c r="I812" s="19"/>
      <c r="J812" s="19"/>
      <c r="K812" s="19"/>
      <c r="L812" s="19"/>
      <c r="M812" s="19"/>
      <c r="N812" s="19"/>
      <c r="O812" s="19">
        <v>0</v>
      </c>
      <c r="P812" s="19">
        <v>0</v>
      </c>
      <c r="Q812" s="19"/>
      <c r="R812" s="19"/>
      <c r="S812" s="19"/>
      <c r="T812" s="19">
        <f t="shared" si="1831"/>
        <v>0</v>
      </c>
      <c r="U812" s="19"/>
      <c r="V812" s="19"/>
      <c r="W812" s="19"/>
      <c r="X812" s="19"/>
      <c r="Y812" s="19"/>
      <c r="Z812" s="19"/>
      <c r="AA812" s="19"/>
      <c r="AB812" s="19"/>
      <c r="AC812" s="19"/>
      <c r="AD812" s="19"/>
      <c r="AE812" s="19"/>
      <c r="AF812" s="50">
        <v>1055</v>
      </c>
      <c r="AG812" s="50"/>
      <c r="AH812" s="50">
        <v>0</v>
      </c>
      <c r="AI812" s="50">
        <v>0</v>
      </c>
      <c r="AJ812" s="50">
        <v>0</v>
      </c>
      <c r="AK812" s="50">
        <v>0</v>
      </c>
      <c r="AL812" s="50">
        <v>1055</v>
      </c>
      <c r="AM812" s="50">
        <v>0</v>
      </c>
      <c r="AN812" s="50">
        <v>0</v>
      </c>
      <c r="AO812" s="51">
        <v>0</v>
      </c>
      <c r="AP812" s="51">
        <v>955</v>
      </c>
      <c r="AQ812" s="51">
        <v>0</v>
      </c>
      <c r="AR812" s="51">
        <v>0</v>
      </c>
      <c r="AS812" s="51">
        <v>0</v>
      </c>
      <c r="AT812" s="51">
        <v>0</v>
      </c>
      <c r="AU812" s="51">
        <f t="shared" si="1962"/>
        <v>955</v>
      </c>
      <c r="AV812" s="51">
        <f t="shared" si="1963"/>
        <v>-955</v>
      </c>
      <c r="AW812" s="51"/>
      <c r="AX812" s="51"/>
      <c r="AY812" s="51"/>
      <c r="AZ812" s="51"/>
      <c r="BA812" s="52">
        <f t="shared" si="1967"/>
        <v>100</v>
      </c>
      <c r="BB812" s="25"/>
    </row>
    <row r="813">
      <c r="B813" s="47" t="s">
        <v>484</v>
      </c>
      <c r="C813" s="47" t="s">
        <v>96</v>
      </c>
      <c r="D813" s="47" t="s">
        <v>98</v>
      </c>
      <c r="E813" s="48" t="str">
        <f t="shared" si="1959"/>
        <v>0503</v>
      </c>
      <c r="F813" s="47" t="s">
        <v>536</v>
      </c>
      <c r="G813" s="47" t="s">
        <v>60</v>
      </c>
      <c r="H813" s="49" t="s">
        <v>61</v>
      </c>
      <c r="I813" s="19"/>
      <c r="J813" s="19"/>
      <c r="K813" s="19"/>
      <c r="L813" s="19"/>
      <c r="M813" s="19"/>
      <c r="N813" s="19"/>
      <c r="O813" s="19">
        <v>0</v>
      </c>
      <c r="P813" s="19">
        <v>0</v>
      </c>
      <c r="Q813" s="19"/>
      <c r="R813" s="19"/>
      <c r="S813" s="19"/>
      <c r="T813" s="19">
        <f t="shared" si="1831"/>
        <v>0</v>
      </c>
      <c r="U813" s="19"/>
      <c r="V813" s="19"/>
      <c r="W813" s="19"/>
      <c r="X813" s="19"/>
      <c r="Y813" s="19"/>
      <c r="Z813" s="19"/>
      <c r="AA813" s="19"/>
      <c r="AB813" s="19"/>
      <c r="AC813" s="19"/>
      <c r="AD813" s="19"/>
      <c r="AE813" s="19"/>
      <c r="AF813" s="50">
        <v>854.10000000000002</v>
      </c>
      <c r="AG813" s="50"/>
      <c r="AH813" s="50">
        <v>0</v>
      </c>
      <c r="AI813" s="50">
        <v>0</v>
      </c>
      <c r="AJ813" s="50">
        <v>0</v>
      </c>
      <c r="AK813" s="50">
        <v>0</v>
      </c>
      <c r="AL813" s="50">
        <v>853.45732999999996</v>
      </c>
      <c r="AM813" s="50">
        <v>0</v>
      </c>
      <c r="AN813" s="50">
        <v>0</v>
      </c>
      <c r="AO813" s="15">
        <v>0</v>
      </c>
      <c r="AP813" s="51">
        <v>954.10000000000002</v>
      </c>
      <c r="AQ813" s="51">
        <v>0</v>
      </c>
      <c r="AR813" s="51">
        <v>0</v>
      </c>
      <c r="AS813" s="51">
        <v>0</v>
      </c>
      <c r="AT813" s="51">
        <v>0</v>
      </c>
      <c r="AU813" s="51">
        <f t="shared" si="1962"/>
        <v>954.10000000000002</v>
      </c>
      <c r="AV813" s="51">
        <f t="shared" si="1963"/>
        <v>-954.10000000000002</v>
      </c>
      <c r="AW813" s="51"/>
      <c r="AX813" s="51"/>
      <c r="AY813" s="51"/>
      <c r="AZ813" s="51"/>
      <c r="BA813" s="52">
        <f t="shared" si="1967"/>
        <v>99.92475471256293</v>
      </c>
      <c r="BB813" s="25"/>
    </row>
    <row r="814" ht="31.5">
      <c r="B814" s="47" t="s">
        <v>484</v>
      </c>
      <c r="C814" s="47" t="s">
        <v>96</v>
      </c>
      <c r="D814" s="47" t="s">
        <v>98</v>
      </c>
      <c r="E814" s="48" t="str">
        <f t="shared" si="1959"/>
        <v>0503</v>
      </c>
      <c r="F814" s="47" t="s">
        <v>537</v>
      </c>
      <c r="G814" s="48"/>
      <c r="H814" s="49" t="s">
        <v>523</v>
      </c>
      <c r="I814" s="19">
        <f>I816</f>
        <v>2626.9000000000001</v>
      </c>
      <c r="J814" s="19">
        <f>J816</f>
        <v>2626.9000000000001</v>
      </c>
      <c r="K814" s="19">
        <f>K816</f>
        <v>2626.9000000000001</v>
      </c>
      <c r="L814" s="19">
        <f>L816</f>
        <v>3940.3000000000002</v>
      </c>
      <c r="M814" s="19">
        <f>M816</f>
        <v>3940.3000000000002</v>
      </c>
      <c r="N814" s="19">
        <f>N816</f>
        <v>3940.3000000000002</v>
      </c>
      <c r="O814" s="19">
        <f>O816+O815</f>
        <v>0</v>
      </c>
      <c r="P814" s="19">
        <f>P816+P815</f>
        <v>0</v>
      </c>
      <c r="Q814" s="19">
        <f>Q816</f>
        <v>0</v>
      </c>
      <c r="R814" s="19">
        <f>R816</f>
        <v>0</v>
      </c>
      <c r="S814" s="19">
        <f>S816</f>
        <v>0</v>
      </c>
      <c r="T814" s="19">
        <f t="shared" si="1831"/>
        <v>6567.2000000000007</v>
      </c>
      <c r="U814" s="19">
        <f t="shared" si="1960"/>
        <v>6567.2000000000007</v>
      </c>
      <c r="V814" s="19">
        <f t="shared" si="1961"/>
        <v>6567.2000000000007</v>
      </c>
      <c r="W814" s="19">
        <f>W816</f>
        <v>0</v>
      </c>
      <c r="X814" s="19">
        <f>X816</f>
        <v>0</v>
      </c>
      <c r="Y814" s="19">
        <f>Y816</f>
        <v>0</v>
      </c>
      <c r="Z814" s="19">
        <f>Z816</f>
        <v>0</v>
      </c>
      <c r="AA814" s="19">
        <f>AA816</f>
        <v>0</v>
      </c>
      <c r="AB814" s="19">
        <f>AB816</f>
        <v>0</v>
      </c>
      <c r="AC814" s="19">
        <f>AC816</f>
        <v>0</v>
      </c>
      <c r="AD814" s="19">
        <f>AD816</f>
        <v>0</v>
      </c>
      <c r="AE814" s="19">
        <f>AE816</f>
        <v>0</v>
      </c>
      <c r="AF814" s="50">
        <f>AF816+AF815</f>
        <v>570.72026000000005</v>
      </c>
      <c r="AG814" s="50">
        <f>AG816+AG815</f>
        <v>0</v>
      </c>
      <c r="AH814" s="50">
        <f>AH816+AH815</f>
        <v>0</v>
      </c>
      <c r="AI814" s="50">
        <f>AI816+AI815</f>
        <v>0</v>
      </c>
      <c r="AJ814" s="50">
        <f>AJ816+AJ815</f>
        <v>0</v>
      </c>
      <c r="AK814" s="50">
        <f>AK816+AK815</f>
        <v>0</v>
      </c>
      <c r="AL814" s="50">
        <f>AL816+AL815</f>
        <v>570.72026000000005</v>
      </c>
      <c r="AM814" s="50">
        <f>AM816+AM815</f>
        <v>0</v>
      </c>
      <c r="AN814" s="50">
        <f>AN816+AN815</f>
        <v>0</v>
      </c>
      <c r="AO814" s="51">
        <f>AO816+AO815</f>
        <v>0</v>
      </c>
      <c r="AP814" s="51">
        <f>AP816+AP815</f>
        <v>0</v>
      </c>
      <c r="AQ814" s="51">
        <f>AQ816+AQ815</f>
        <v>0</v>
      </c>
      <c r="AR814" s="51">
        <f>AR816+AR815</f>
        <v>0</v>
      </c>
      <c r="AS814" s="51">
        <f>AS816+AS815</f>
        <v>0</v>
      </c>
      <c r="AT814" s="51">
        <f>AT816+AT815</f>
        <v>0</v>
      </c>
      <c r="AU814" s="51">
        <f t="shared" si="1962"/>
        <v>0</v>
      </c>
      <c r="AV814" s="51">
        <f t="shared" si="1963"/>
        <v>6567.2000000000007</v>
      </c>
      <c r="AW814" s="51">
        <f t="shared" si="1964"/>
        <v>6567.2000000000007</v>
      </c>
      <c r="AX814" s="51">
        <f t="shared" si="1965"/>
        <v>6567.2000000000007</v>
      </c>
      <c r="AY814" s="51">
        <f t="shared" si="1966"/>
        <v>6567.2000000000007</v>
      </c>
      <c r="AZ814" s="51">
        <f>AZ816</f>
        <v>0</v>
      </c>
      <c r="BA814" s="52">
        <f t="shared" si="1967"/>
        <v>100</v>
      </c>
      <c r="BB814" s="25"/>
    </row>
    <row r="815" ht="31.5">
      <c r="B815" s="47" t="s">
        <v>484</v>
      </c>
      <c r="C815" s="47" t="s">
        <v>96</v>
      </c>
      <c r="D815" s="47" t="s">
        <v>98</v>
      </c>
      <c r="E815" s="48" t="str">
        <f t="shared" si="1959"/>
        <v>0503</v>
      </c>
      <c r="F815" s="47" t="s">
        <v>537</v>
      </c>
      <c r="G815" s="47" t="s">
        <v>154</v>
      </c>
      <c r="H815" s="49" t="s">
        <v>155</v>
      </c>
      <c r="I815" s="19"/>
      <c r="J815" s="19"/>
      <c r="K815" s="19"/>
      <c r="L815" s="19"/>
      <c r="M815" s="19"/>
      <c r="N815" s="19"/>
      <c r="O815" s="19">
        <v>0</v>
      </c>
      <c r="P815" s="19">
        <v>0</v>
      </c>
      <c r="Q815" s="19"/>
      <c r="R815" s="19"/>
      <c r="S815" s="19"/>
      <c r="T815" s="19">
        <f t="shared" si="1831"/>
        <v>0</v>
      </c>
      <c r="U815" s="19">
        <v>0</v>
      </c>
      <c r="V815" s="19">
        <v>0</v>
      </c>
      <c r="W815" s="19">
        <v>0</v>
      </c>
      <c r="X815" s="19">
        <v>0</v>
      </c>
      <c r="Y815" s="19">
        <v>0</v>
      </c>
      <c r="Z815" s="19">
        <v>0</v>
      </c>
      <c r="AA815" s="19">
        <v>0</v>
      </c>
      <c r="AB815" s="19">
        <v>0</v>
      </c>
      <c r="AC815" s="19">
        <v>0</v>
      </c>
      <c r="AD815" s="19">
        <v>0</v>
      </c>
      <c r="AE815" s="19">
        <v>0</v>
      </c>
      <c r="AF815" s="50">
        <v>570.72026000000005</v>
      </c>
      <c r="AG815" s="50"/>
      <c r="AH815" s="50">
        <v>0</v>
      </c>
      <c r="AI815" s="50">
        <v>0</v>
      </c>
      <c r="AJ815" s="50">
        <v>0</v>
      </c>
      <c r="AK815" s="50">
        <v>0</v>
      </c>
      <c r="AL815" s="50">
        <v>570.72026000000005</v>
      </c>
      <c r="AM815" s="50">
        <v>0</v>
      </c>
      <c r="AN815" s="50">
        <v>0</v>
      </c>
      <c r="AO815" s="15">
        <v>0</v>
      </c>
      <c r="AP815" s="51">
        <v>0</v>
      </c>
      <c r="AQ815" s="51">
        <v>0</v>
      </c>
      <c r="AR815" s="51">
        <v>0</v>
      </c>
      <c r="AS815" s="51">
        <v>0</v>
      </c>
      <c r="AT815" s="51">
        <v>0</v>
      </c>
      <c r="AU815" s="51">
        <f t="shared" si="1962"/>
        <v>0</v>
      </c>
      <c r="AV815" s="51">
        <f t="shared" si="1963"/>
        <v>0</v>
      </c>
      <c r="AW815" s="51"/>
      <c r="AX815" s="51"/>
      <c r="AY815" s="51"/>
      <c r="AZ815" s="51"/>
      <c r="BA815" s="52">
        <f t="shared" si="1967"/>
        <v>100</v>
      </c>
      <c r="BB815" s="25"/>
    </row>
    <row r="816" hidden="1">
      <c r="B816" s="47" t="s">
        <v>484</v>
      </c>
      <c r="C816" s="47" t="s">
        <v>96</v>
      </c>
      <c r="D816" s="47" t="s">
        <v>98</v>
      </c>
      <c r="E816" s="48" t="str">
        <f t="shared" si="1959"/>
        <v>0503</v>
      </c>
      <c r="F816" s="47" t="s">
        <v>537</v>
      </c>
      <c r="G816" s="47" t="s">
        <v>60</v>
      </c>
      <c r="H816" s="49" t="s">
        <v>61</v>
      </c>
      <c r="I816" s="19">
        <v>2626.9000000000001</v>
      </c>
      <c r="J816" s="19">
        <v>2626.9000000000001</v>
      </c>
      <c r="K816" s="19">
        <v>2626.9000000000001</v>
      </c>
      <c r="L816" s="19">
        <v>3940.3000000000002</v>
      </c>
      <c r="M816" s="19">
        <v>3940.3000000000002</v>
      </c>
      <c r="N816" s="19">
        <v>3940.3000000000002</v>
      </c>
      <c r="O816" s="19">
        <v>0</v>
      </c>
      <c r="P816" s="19">
        <v>0</v>
      </c>
      <c r="Q816" s="19">
        <v>0</v>
      </c>
      <c r="R816" s="19">
        <v>0</v>
      </c>
      <c r="S816" s="19"/>
      <c r="T816" s="19">
        <f t="shared" si="1831"/>
        <v>6567.2000000000007</v>
      </c>
      <c r="U816" s="19">
        <f t="shared" si="1960"/>
        <v>6567.2000000000007</v>
      </c>
      <c r="V816" s="19">
        <f t="shared" si="1961"/>
        <v>6567.2000000000007</v>
      </c>
      <c r="W816" s="19"/>
      <c r="X816" s="19"/>
      <c r="Y816" s="19"/>
      <c r="Z816" s="19"/>
      <c r="AA816" s="19"/>
      <c r="AB816" s="19"/>
      <c r="AC816" s="19"/>
      <c r="AD816" s="19"/>
      <c r="AE816" s="19"/>
      <c r="AF816" s="50">
        <v>0</v>
      </c>
      <c r="AG816" s="50"/>
      <c r="AH816" s="50">
        <v>0</v>
      </c>
      <c r="AI816" s="50">
        <v>0</v>
      </c>
      <c r="AJ816" s="50">
        <v>0</v>
      </c>
      <c r="AK816" s="50">
        <v>0</v>
      </c>
      <c r="AL816" s="50">
        <v>0</v>
      </c>
      <c r="AM816" s="50">
        <v>0</v>
      </c>
      <c r="AN816" s="50">
        <v>0</v>
      </c>
      <c r="AO816" s="51">
        <v>0</v>
      </c>
      <c r="AP816" s="51">
        <v>0</v>
      </c>
      <c r="AQ816" s="51">
        <v>0</v>
      </c>
      <c r="AR816" s="51">
        <v>0</v>
      </c>
      <c r="AS816" s="51">
        <v>0</v>
      </c>
      <c r="AT816" s="51">
        <v>0</v>
      </c>
      <c r="AU816" s="51">
        <f t="shared" si="1962"/>
        <v>0</v>
      </c>
      <c r="AV816" s="51">
        <f t="shared" si="1963"/>
        <v>6567.2000000000007</v>
      </c>
      <c r="AW816" s="51">
        <f t="shared" si="1964"/>
        <v>6567.2000000000007</v>
      </c>
      <c r="AX816" s="51">
        <f t="shared" si="1965"/>
        <v>6567.2000000000007</v>
      </c>
      <c r="AY816" s="51">
        <f t="shared" si="1966"/>
        <v>6567.2000000000007</v>
      </c>
      <c r="AZ816" s="51"/>
      <c r="BA816" s="52"/>
      <c r="BB816" s="53">
        <v>0</v>
      </c>
    </row>
    <row r="817">
      <c r="B817" s="47" t="s">
        <v>484</v>
      </c>
      <c r="C817" s="47" t="s">
        <v>96</v>
      </c>
      <c r="D817" s="47" t="s">
        <v>98</v>
      </c>
      <c r="E817" s="48" t="str">
        <f t="shared" si="1959"/>
        <v>0503</v>
      </c>
      <c r="F817" s="47" t="s">
        <v>529</v>
      </c>
      <c r="G817" s="48"/>
      <c r="H817" s="49" t="s">
        <v>53</v>
      </c>
      <c r="I817" s="19">
        <f>I818</f>
        <v>6127.6000000000004</v>
      </c>
      <c r="J817" s="19">
        <f>J818</f>
        <v>2658.1999999999998</v>
      </c>
      <c r="K817" s="19">
        <f>K818</f>
        <v>1678.2</v>
      </c>
      <c r="L817" s="19">
        <f>L818</f>
        <v>0</v>
      </c>
      <c r="M817" s="19">
        <f>M818</f>
        <v>0</v>
      </c>
      <c r="N817" s="19">
        <f>N818</f>
        <v>0</v>
      </c>
      <c r="O817" s="19">
        <f>O818</f>
        <v>0</v>
      </c>
      <c r="P817" s="19">
        <f>P818</f>
        <v>189.25399999999999</v>
      </c>
      <c r="Q817" s="19">
        <f>Q818</f>
        <v>0</v>
      </c>
      <c r="R817" s="19">
        <f>R818</f>
        <v>0</v>
      </c>
      <c r="S817" s="19">
        <f>S818</f>
        <v>0</v>
      </c>
      <c r="T817" s="19">
        <f t="shared" si="1831"/>
        <v>6316.8540000000003</v>
      </c>
      <c r="U817" s="19">
        <f t="shared" si="1960"/>
        <v>2658.1999999999998</v>
      </c>
      <c r="V817" s="19">
        <f t="shared" si="1961"/>
        <v>1678.2</v>
      </c>
      <c r="W817" s="19">
        <f>W818</f>
        <v>0</v>
      </c>
      <c r="X817" s="19">
        <f>X818</f>
        <v>0</v>
      </c>
      <c r="Y817" s="19">
        <f>Y818</f>
        <v>0</v>
      </c>
      <c r="Z817" s="19">
        <f>Z818</f>
        <v>0</v>
      </c>
      <c r="AA817" s="19">
        <f>AA818</f>
        <v>0</v>
      </c>
      <c r="AB817" s="19">
        <f>AB818</f>
        <v>0</v>
      </c>
      <c r="AC817" s="19">
        <f>AC818</f>
        <v>0</v>
      </c>
      <c r="AD817" s="19">
        <f>AD818</f>
        <v>0</v>
      </c>
      <c r="AE817" s="19">
        <f>AE818</f>
        <v>0</v>
      </c>
      <c r="AF817" s="50">
        <f>AF818</f>
        <v>6117.4238299999997</v>
      </c>
      <c r="AG817" s="50">
        <f>AG818</f>
        <v>0</v>
      </c>
      <c r="AH817" s="50">
        <f>AH818</f>
        <v>0</v>
      </c>
      <c r="AI817" s="50">
        <f>AI818</f>
        <v>0</v>
      </c>
      <c r="AJ817" s="50">
        <f>AJ818</f>
        <v>0</v>
      </c>
      <c r="AK817" s="50">
        <f>AK818</f>
        <v>0</v>
      </c>
      <c r="AL817" s="50">
        <f>AL818</f>
        <v>6106.7507599999999</v>
      </c>
      <c r="AM817" s="50">
        <f>AM818</f>
        <v>0</v>
      </c>
      <c r="AN817" s="50">
        <f>AN818</f>
        <v>0</v>
      </c>
      <c r="AO817" s="15">
        <f>AO818</f>
        <v>1834.1985200000001</v>
      </c>
      <c r="AP817" s="51">
        <f>AP818</f>
        <v>6200.28719</v>
      </c>
      <c r="AQ817" s="51">
        <f>AQ818</f>
        <v>0</v>
      </c>
      <c r="AR817" s="51">
        <f>AR818</f>
        <v>0</v>
      </c>
      <c r="AS817" s="51">
        <f>AS818</f>
        <v>0</v>
      </c>
      <c r="AT817" s="51">
        <f>AT818</f>
        <v>0</v>
      </c>
      <c r="AU817" s="51">
        <f t="shared" si="1962"/>
        <v>6200.28719</v>
      </c>
      <c r="AV817" s="51">
        <f t="shared" si="1963"/>
        <v>116.56681000000026</v>
      </c>
      <c r="AW817" s="51">
        <f t="shared" si="1964"/>
        <v>6316.8540000000003</v>
      </c>
      <c r="AX817" s="51">
        <f t="shared" si="1965"/>
        <v>2658.1999999999998</v>
      </c>
      <c r="AY817" s="51">
        <f t="shared" si="1966"/>
        <v>1678.2</v>
      </c>
      <c r="AZ817" s="51">
        <f>AZ818</f>
        <v>0</v>
      </c>
      <c r="BA817" s="52">
        <f t="shared" si="1967"/>
        <v>99.825529989475982</v>
      </c>
      <c r="BB817" s="25"/>
    </row>
    <row r="818" ht="47.25">
      <c r="B818" s="47" t="s">
        <v>484</v>
      </c>
      <c r="C818" s="47" t="s">
        <v>96</v>
      </c>
      <c r="D818" s="47" t="s">
        <v>98</v>
      </c>
      <c r="E818" s="48" t="str">
        <f t="shared" si="1959"/>
        <v>0503</v>
      </c>
      <c r="F818" s="47" t="s">
        <v>538</v>
      </c>
      <c r="G818" s="48"/>
      <c r="H818" s="49" t="s">
        <v>539</v>
      </c>
      <c r="I818" s="19">
        <f>I819+I821</f>
        <v>6127.6000000000004</v>
      </c>
      <c r="J818" s="19">
        <f>J819+J821</f>
        <v>2658.1999999999998</v>
      </c>
      <c r="K818" s="19">
        <f>K819+K821</f>
        <v>1678.2</v>
      </c>
      <c r="L818" s="19">
        <f>L819+L821</f>
        <v>0</v>
      </c>
      <c r="M818" s="19">
        <f>M819+M821</f>
        <v>0</v>
      </c>
      <c r="N818" s="19">
        <f>N819+N821</f>
        <v>0</v>
      </c>
      <c r="O818" s="19">
        <f>O819+O821</f>
        <v>0</v>
      </c>
      <c r="P818" s="19">
        <f>P819+P821</f>
        <v>189.25399999999999</v>
      </c>
      <c r="Q818" s="19">
        <f>Q819+Q821</f>
        <v>0</v>
      </c>
      <c r="R818" s="19">
        <f>R819+R821</f>
        <v>0</v>
      </c>
      <c r="S818" s="19">
        <f>S819+S821</f>
        <v>0</v>
      </c>
      <c r="T818" s="19">
        <f t="shared" si="1831"/>
        <v>6316.8540000000003</v>
      </c>
      <c r="U818" s="19">
        <f t="shared" si="1960"/>
        <v>2658.1999999999998</v>
      </c>
      <c r="V818" s="19">
        <f t="shared" si="1961"/>
        <v>1678.2</v>
      </c>
      <c r="W818" s="19">
        <f>W819+W821</f>
        <v>0</v>
      </c>
      <c r="X818" s="19">
        <f>X819+X821</f>
        <v>0</v>
      </c>
      <c r="Y818" s="19">
        <f>Y819+Y821</f>
        <v>0</v>
      </c>
      <c r="Z818" s="19">
        <f>Z819+Z821</f>
        <v>0</v>
      </c>
      <c r="AA818" s="19">
        <f>AA819+AA821</f>
        <v>0</v>
      </c>
      <c r="AB818" s="19">
        <f>AB819+AB821</f>
        <v>0</v>
      </c>
      <c r="AC818" s="19">
        <f>AC819+AC821</f>
        <v>0</v>
      </c>
      <c r="AD818" s="19">
        <f>AD819+AD821</f>
        <v>0</v>
      </c>
      <c r="AE818" s="19">
        <f>AE819+AE821</f>
        <v>0</v>
      </c>
      <c r="AF818" s="50">
        <f>AF819+AF821</f>
        <v>6117.4238299999997</v>
      </c>
      <c r="AG818" s="50">
        <f>AG819+AG821</f>
        <v>0</v>
      </c>
      <c r="AH818" s="50">
        <f>AH819+AH821</f>
        <v>0</v>
      </c>
      <c r="AI818" s="50">
        <f>AI819+AI821</f>
        <v>0</v>
      </c>
      <c r="AJ818" s="50">
        <f>AJ819+AJ821</f>
        <v>0</v>
      </c>
      <c r="AK818" s="50">
        <f>AK819+AK821</f>
        <v>0</v>
      </c>
      <c r="AL818" s="50">
        <f>AL819+AL821</f>
        <v>6106.7507599999999</v>
      </c>
      <c r="AM818" s="50">
        <f>AM819+AM821</f>
        <v>0</v>
      </c>
      <c r="AN818" s="50">
        <f>AN819+AN821</f>
        <v>0</v>
      </c>
      <c r="AO818" s="51">
        <f>AO819+AO821</f>
        <v>1834.1985200000001</v>
      </c>
      <c r="AP818" s="51">
        <f>AP819+AP821</f>
        <v>6200.28719</v>
      </c>
      <c r="AQ818" s="51">
        <f>AQ819+AQ821</f>
        <v>0</v>
      </c>
      <c r="AR818" s="51">
        <f>AR819+AR821</f>
        <v>0</v>
      </c>
      <c r="AS818" s="51">
        <f>AS819+AS821</f>
        <v>0</v>
      </c>
      <c r="AT818" s="51">
        <f>AT819+AT821</f>
        <v>0</v>
      </c>
      <c r="AU818" s="51">
        <f t="shared" si="1962"/>
        <v>6200.28719</v>
      </c>
      <c r="AV818" s="51">
        <f t="shared" si="1963"/>
        <v>116.56681000000026</v>
      </c>
      <c r="AW818" s="51">
        <f t="shared" si="1964"/>
        <v>6316.8540000000003</v>
      </c>
      <c r="AX818" s="51">
        <f t="shared" si="1965"/>
        <v>2658.1999999999998</v>
      </c>
      <c r="AY818" s="51">
        <f t="shared" si="1966"/>
        <v>1678.2</v>
      </c>
      <c r="AZ818" s="51">
        <f>AZ819+AZ821</f>
        <v>0</v>
      </c>
      <c r="BA818" s="52">
        <f t="shared" si="1967"/>
        <v>99.825529989475982</v>
      </c>
      <c r="BB818" s="25"/>
    </row>
    <row r="819" ht="31.5">
      <c r="B819" s="47" t="s">
        <v>484</v>
      </c>
      <c r="C819" s="47" t="s">
        <v>96</v>
      </c>
      <c r="D819" s="47" t="s">
        <v>98</v>
      </c>
      <c r="E819" s="48" t="str">
        <f t="shared" si="1959"/>
        <v>0503</v>
      </c>
      <c r="F819" s="47" t="s">
        <v>540</v>
      </c>
      <c r="G819" s="48"/>
      <c r="H819" s="49" t="s">
        <v>541</v>
      </c>
      <c r="I819" s="19">
        <f>I820</f>
        <v>5127.6000000000004</v>
      </c>
      <c r="J819" s="19">
        <f>J820</f>
        <v>1678.2</v>
      </c>
      <c r="K819" s="19">
        <f>K820</f>
        <v>1678.2</v>
      </c>
      <c r="L819" s="19">
        <f>L820</f>
        <v>0</v>
      </c>
      <c r="M819" s="19">
        <f>M820</f>
        <v>0</v>
      </c>
      <c r="N819" s="19">
        <f>N820</f>
        <v>0</v>
      </c>
      <c r="O819" s="19">
        <f>O820</f>
        <v>0</v>
      </c>
      <c r="P819" s="19">
        <f>P820</f>
        <v>189.25399999999999</v>
      </c>
      <c r="Q819" s="19">
        <f>Q820</f>
        <v>0</v>
      </c>
      <c r="R819" s="19">
        <f>R820</f>
        <v>0</v>
      </c>
      <c r="S819" s="19">
        <f>S820</f>
        <v>0</v>
      </c>
      <c r="T819" s="19">
        <f t="shared" si="1831"/>
        <v>5316.8540000000003</v>
      </c>
      <c r="U819" s="19">
        <f t="shared" si="1960"/>
        <v>1678.2</v>
      </c>
      <c r="V819" s="19">
        <f t="shared" si="1961"/>
        <v>1678.2</v>
      </c>
      <c r="W819" s="19">
        <f>W820</f>
        <v>0</v>
      </c>
      <c r="X819" s="19">
        <f>X820</f>
        <v>0</v>
      </c>
      <c r="Y819" s="19">
        <f>Y820</f>
        <v>0</v>
      </c>
      <c r="Z819" s="19">
        <f>Z820</f>
        <v>0</v>
      </c>
      <c r="AA819" s="19">
        <f>AA820</f>
        <v>0</v>
      </c>
      <c r="AB819" s="19">
        <f>AB820</f>
        <v>0</v>
      </c>
      <c r="AC819" s="19">
        <f>AC820</f>
        <v>0</v>
      </c>
      <c r="AD819" s="19">
        <f>AD820</f>
        <v>0</v>
      </c>
      <c r="AE819" s="19">
        <f>AE820</f>
        <v>0</v>
      </c>
      <c r="AF819" s="50">
        <f>AF820</f>
        <v>5176.8262599999998</v>
      </c>
      <c r="AG819" s="50">
        <f>AG820</f>
        <v>0</v>
      </c>
      <c r="AH819" s="50">
        <f>AH820</f>
        <v>0</v>
      </c>
      <c r="AI819" s="50">
        <f>AI820</f>
        <v>0</v>
      </c>
      <c r="AJ819" s="50">
        <f>AJ820</f>
        <v>0</v>
      </c>
      <c r="AK819" s="50">
        <f>AK820</f>
        <v>0</v>
      </c>
      <c r="AL819" s="50">
        <f>AL820</f>
        <v>5166.15319</v>
      </c>
      <c r="AM819" s="50">
        <f>AM820</f>
        <v>0</v>
      </c>
      <c r="AN819" s="50">
        <f>AN820</f>
        <v>0</v>
      </c>
      <c r="AO819" s="15">
        <f>AO820</f>
        <v>1127.2832800000001</v>
      </c>
      <c r="AP819" s="51">
        <f>AP820</f>
        <v>5200.28719</v>
      </c>
      <c r="AQ819" s="51">
        <f>AQ820</f>
        <v>0</v>
      </c>
      <c r="AR819" s="51">
        <f>AR820</f>
        <v>0</v>
      </c>
      <c r="AS819" s="51">
        <f>AS820</f>
        <v>0</v>
      </c>
      <c r="AT819" s="51">
        <f>AT820</f>
        <v>0</v>
      </c>
      <c r="AU819" s="51">
        <f t="shared" si="1962"/>
        <v>5200.28719</v>
      </c>
      <c r="AV819" s="51">
        <f t="shared" si="1963"/>
        <v>116.56681000000026</v>
      </c>
      <c r="AW819" s="51">
        <f t="shared" si="1964"/>
        <v>5316.8540000000003</v>
      </c>
      <c r="AX819" s="51">
        <f t="shared" si="1965"/>
        <v>1678.2</v>
      </c>
      <c r="AY819" s="51">
        <f t="shared" si="1966"/>
        <v>1678.2</v>
      </c>
      <c r="AZ819" s="51">
        <f>AZ820</f>
        <v>0</v>
      </c>
      <c r="BA819" s="52">
        <f t="shared" si="1967"/>
        <v>99.793829858991643</v>
      </c>
      <c r="BB819" s="25"/>
    </row>
    <row r="820" ht="31.5">
      <c r="B820" s="47" t="s">
        <v>484</v>
      </c>
      <c r="C820" s="47" t="s">
        <v>96</v>
      </c>
      <c r="D820" s="47" t="s">
        <v>98</v>
      </c>
      <c r="E820" s="48" t="str">
        <f t="shared" si="1959"/>
        <v>0503</v>
      </c>
      <c r="F820" s="47" t="s">
        <v>540</v>
      </c>
      <c r="G820" s="47" t="s">
        <v>58</v>
      </c>
      <c r="H820" s="49" t="s">
        <v>59</v>
      </c>
      <c r="I820" s="19">
        <v>5127.6000000000004</v>
      </c>
      <c r="J820" s="19">
        <v>1678.2</v>
      </c>
      <c r="K820" s="19">
        <v>1678.2</v>
      </c>
      <c r="L820" s="19"/>
      <c r="M820" s="19"/>
      <c r="N820" s="19"/>
      <c r="O820" s="19">
        <v>0</v>
      </c>
      <c r="P820" s="19">
        <v>189.25399999999999</v>
      </c>
      <c r="Q820" s="19">
        <v>0</v>
      </c>
      <c r="R820" s="19">
        <v>0</v>
      </c>
      <c r="S820" s="19"/>
      <c r="T820" s="19">
        <f t="shared" si="1831"/>
        <v>5316.8540000000003</v>
      </c>
      <c r="U820" s="19">
        <f t="shared" si="1960"/>
        <v>1678.2</v>
      </c>
      <c r="V820" s="19">
        <f t="shared" si="1961"/>
        <v>1678.2</v>
      </c>
      <c r="W820" s="19"/>
      <c r="X820" s="19"/>
      <c r="Y820" s="19"/>
      <c r="Z820" s="19"/>
      <c r="AA820" s="19"/>
      <c r="AB820" s="19"/>
      <c r="AC820" s="19"/>
      <c r="AD820" s="19"/>
      <c r="AE820" s="19"/>
      <c r="AF820" s="50">
        <v>5176.8262599999998</v>
      </c>
      <c r="AG820" s="50"/>
      <c r="AH820" s="50">
        <v>0</v>
      </c>
      <c r="AI820" s="50">
        <v>0</v>
      </c>
      <c r="AJ820" s="50">
        <v>0</v>
      </c>
      <c r="AK820" s="50">
        <v>0</v>
      </c>
      <c r="AL820" s="50">
        <v>5166.15319</v>
      </c>
      <c r="AM820" s="50">
        <v>0</v>
      </c>
      <c r="AN820" s="50">
        <v>0</v>
      </c>
      <c r="AO820" s="51">
        <v>1127.2832800000001</v>
      </c>
      <c r="AP820" s="51">
        <v>5200.28719</v>
      </c>
      <c r="AQ820" s="51">
        <v>0</v>
      </c>
      <c r="AR820" s="51">
        <v>0</v>
      </c>
      <c r="AS820" s="51">
        <v>0</v>
      </c>
      <c r="AT820" s="51">
        <v>0</v>
      </c>
      <c r="AU820" s="51">
        <f t="shared" si="1962"/>
        <v>5200.28719</v>
      </c>
      <c r="AV820" s="51">
        <f t="shared" si="1963"/>
        <v>116.56681000000026</v>
      </c>
      <c r="AW820" s="51">
        <f t="shared" si="1964"/>
        <v>5316.8540000000003</v>
      </c>
      <c r="AX820" s="51">
        <f t="shared" si="1965"/>
        <v>1678.2</v>
      </c>
      <c r="AY820" s="51">
        <f t="shared" si="1966"/>
        <v>1678.2</v>
      </c>
      <c r="AZ820" s="51"/>
      <c r="BA820" s="52">
        <f t="shared" si="1967"/>
        <v>99.793829858991643</v>
      </c>
      <c r="BB820" s="53"/>
    </row>
    <row r="821" ht="31.5">
      <c r="B821" s="47" t="s">
        <v>484</v>
      </c>
      <c r="C821" s="47" t="s">
        <v>96</v>
      </c>
      <c r="D821" s="47" t="s">
        <v>98</v>
      </c>
      <c r="E821" s="48" t="str">
        <f t="shared" si="1959"/>
        <v>0503</v>
      </c>
      <c r="F821" s="47" t="s">
        <v>542</v>
      </c>
      <c r="G821" s="48"/>
      <c r="H821" s="49" t="s">
        <v>543</v>
      </c>
      <c r="I821" s="19">
        <f>I823</f>
        <v>1000</v>
      </c>
      <c r="J821" s="19">
        <f>J823</f>
        <v>980</v>
      </c>
      <c r="K821" s="19">
        <f>K823</f>
        <v>0</v>
      </c>
      <c r="L821" s="19">
        <f>L823</f>
        <v>0</v>
      </c>
      <c r="M821" s="19">
        <f>M823</f>
        <v>0</v>
      </c>
      <c r="N821" s="19">
        <f>N823</f>
        <v>0</v>
      </c>
      <c r="O821" s="19">
        <f>O823+O822</f>
        <v>0</v>
      </c>
      <c r="P821" s="19">
        <f>P823</f>
        <v>0</v>
      </c>
      <c r="Q821" s="19">
        <f>Q823</f>
        <v>0</v>
      </c>
      <c r="R821" s="19">
        <f>R823</f>
        <v>0</v>
      </c>
      <c r="S821" s="19">
        <f>S823</f>
        <v>0</v>
      </c>
      <c r="T821" s="19">
        <f t="shared" si="1831"/>
        <v>1000</v>
      </c>
      <c r="U821" s="19">
        <f t="shared" si="1960"/>
        <v>980</v>
      </c>
      <c r="V821" s="19">
        <f t="shared" si="1961"/>
        <v>0</v>
      </c>
      <c r="W821" s="19">
        <f>W823</f>
        <v>0</v>
      </c>
      <c r="X821" s="19">
        <f>X823</f>
        <v>0</v>
      </c>
      <c r="Y821" s="19">
        <f>Y823</f>
        <v>0</v>
      </c>
      <c r="Z821" s="19">
        <f>Z823</f>
        <v>0</v>
      </c>
      <c r="AA821" s="19">
        <f>AA823</f>
        <v>0</v>
      </c>
      <c r="AB821" s="19">
        <f>AB823</f>
        <v>0</v>
      </c>
      <c r="AC821" s="19">
        <f>AC823</f>
        <v>0</v>
      </c>
      <c r="AD821" s="19">
        <f>AD823</f>
        <v>0</v>
      </c>
      <c r="AE821" s="19">
        <f>AE823</f>
        <v>0</v>
      </c>
      <c r="AF821" s="50">
        <f>AF823+AF822</f>
        <v>940.59757000000002</v>
      </c>
      <c r="AG821" s="50">
        <f>AG823+AG822</f>
        <v>0</v>
      </c>
      <c r="AH821" s="50">
        <f>AH823+AH822</f>
        <v>0</v>
      </c>
      <c r="AI821" s="50">
        <f>AI823+AI822</f>
        <v>0</v>
      </c>
      <c r="AJ821" s="50">
        <f>AJ823+AJ822</f>
        <v>0</v>
      </c>
      <c r="AK821" s="50">
        <f>AK823+AK822</f>
        <v>0</v>
      </c>
      <c r="AL821" s="50">
        <f>AL823+AL822</f>
        <v>940.59757000000002</v>
      </c>
      <c r="AM821" s="50">
        <f>AM823+AM822</f>
        <v>0</v>
      </c>
      <c r="AN821" s="50">
        <f>AN823+AN822</f>
        <v>0</v>
      </c>
      <c r="AO821" s="15">
        <f>AO823+AO822</f>
        <v>706.91524000000004</v>
      </c>
      <c r="AP821" s="51">
        <f>AP823+AP822</f>
        <v>1000</v>
      </c>
      <c r="AQ821" s="51">
        <f>AQ823+AQ822</f>
        <v>0</v>
      </c>
      <c r="AR821" s="51">
        <f>AR823+AR822</f>
        <v>0</v>
      </c>
      <c r="AS821" s="51">
        <f>AS823+AS822</f>
        <v>0</v>
      </c>
      <c r="AT821" s="51">
        <f>AT823+AT822</f>
        <v>0</v>
      </c>
      <c r="AU821" s="51">
        <f t="shared" si="1962"/>
        <v>1000</v>
      </c>
      <c r="AV821" s="51">
        <f t="shared" si="1963"/>
        <v>0</v>
      </c>
      <c r="AW821" s="51">
        <f t="shared" si="1964"/>
        <v>1000</v>
      </c>
      <c r="AX821" s="51">
        <f t="shared" si="1965"/>
        <v>980</v>
      </c>
      <c r="AY821" s="51">
        <f t="shared" si="1966"/>
        <v>0</v>
      </c>
      <c r="AZ821" s="51">
        <f>AZ823</f>
        <v>0</v>
      </c>
      <c r="BA821" s="52">
        <f t="shared" si="1967"/>
        <v>100</v>
      </c>
      <c r="BB821" s="25"/>
    </row>
    <row r="822" ht="31.5">
      <c r="B822" s="47" t="s">
        <v>484</v>
      </c>
      <c r="C822" s="47" t="s">
        <v>96</v>
      </c>
      <c r="D822" s="47" t="s">
        <v>98</v>
      </c>
      <c r="E822" s="48" t="str">
        <f t="shared" si="1959"/>
        <v>0503</v>
      </c>
      <c r="F822" s="47" t="s">
        <v>542</v>
      </c>
      <c r="G822" s="47" t="s">
        <v>154</v>
      </c>
      <c r="H822" s="49" t="s">
        <v>155</v>
      </c>
      <c r="I822" s="19"/>
      <c r="J822" s="19"/>
      <c r="K822" s="19"/>
      <c r="L822" s="19"/>
      <c r="M822" s="19"/>
      <c r="N822" s="19"/>
      <c r="O822" s="19">
        <v>0</v>
      </c>
      <c r="P822" s="19"/>
      <c r="Q822" s="19"/>
      <c r="R822" s="19"/>
      <c r="S822" s="19"/>
      <c r="T822" s="19">
        <f t="shared" si="1831"/>
        <v>0</v>
      </c>
      <c r="U822" s="19">
        <v>0</v>
      </c>
      <c r="V822" s="19">
        <v>0</v>
      </c>
      <c r="W822" s="19">
        <v>0</v>
      </c>
      <c r="X822" s="19">
        <v>0</v>
      </c>
      <c r="Y822" s="19">
        <v>0</v>
      </c>
      <c r="Z822" s="19">
        <v>0</v>
      </c>
      <c r="AA822" s="19">
        <v>0</v>
      </c>
      <c r="AB822" s="19">
        <v>0</v>
      </c>
      <c r="AC822" s="19">
        <v>0</v>
      </c>
      <c r="AD822" s="19">
        <v>0</v>
      </c>
      <c r="AE822" s="19">
        <v>0</v>
      </c>
      <c r="AF822" s="50">
        <v>233.68233000000001</v>
      </c>
      <c r="AG822" s="50"/>
      <c r="AH822" s="50">
        <v>0</v>
      </c>
      <c r="AI822" s="50">
        <v>0</v>
      </c>
      <c r="AJ822" s="50">
        <v>0</v>
      </c>
      <c r="AK822" s="50">
        <v>0</v>
      </c>
      <c r="AL822" s="50">
        <v>233.68233000000001</v>
      </c>
      <c r="AM822" s="50">
        <v>0</v>
      </c>
      <c r="AN822" s="50">
        <v>0</v>
      </c>
      <c r="AO822" s="51">
        <v>0</v>
      </c>
      <c r="AP822" s="51">
        <v>293.08476000000002</v>
      </c>
      <c r="AQ822" s="51">
        <v>0</v>
      </c>
      <c r="AR822" s="51">
        <v>0</v>
      </c>
      <c r="AS822" s="51">
        <v>0</v>
      </c>
      <c r="AT822" s="51">
        <v>0</v>
      </c>
      <c r="AU822" s="51">
        <f t="shared" si="1962"/>
        <v>293.08476000000002</v>
      </c>
      <c r="AV822" s="51">
        <f t="shared" si="1963"/>
        <v>-293.08476000000002</v>
      </c>
      <c r="AW822" s="51"/>
      <c r="AX822" s="51"/>
      <c r="AY822" s="51"/>
      <c r="AZ822" s="51"/>
      <c r="BA822" s="52">
        <f t="shared" si="1967"/>
        <v>100</v>
      </c>
      <c r="BB822" s="25"/>
    </row>
    <row r="823">
      <c r="B823" s="47" t="s">
        <v>484</v>
      </c>
      <c r="C823" s="47" t="s">
        <v>96</v>
      </c>
      <c r="D823" s="47" t="s">
        <v>98</v>
      </c>
      <c r="E823" s="48" t="str">
        <f t="shared" si="1959"/>
        <v>0503</v>
      </c>
      <c r="F823" s="47" t="s">
        <v>542</v>
      </c>
      <c r="G823" s="47" t="s">
        <v>60</v>
      </c>
      <c r="H823" s="49" t="s">
        <v>61</v>
      </c>
      <c r="I823" s="19">
        <v>1000</v>
      </c>
      <c r="J823" s="19">
        <v>980</v>
      </c>
      <c r="K823" s="19">
        <v>0</v>
      </c>
      <c r="L823" s="19"/>
      <c r="M823" s="19"/>
      <c r="N823" s="19"/>
      <c r="O823" s="19">
        <v>0</v>
      </c>
      <c r="P823" s="19">
        <v>0</v>
      </c>
      <c r="Q823" s="19">
        <v>0</v>
      </c>
      <c r="R823" s="19">
        <v>0</v>
      </c>
      <c r="S823" s="19"/>
      <c r="T823" s="19">
        <f t="shared" si="1831"/>
        <v>1000</v>
      </c>
      <c r="U823" s="19">
        <f t="shared" si="1960"/>
        <v>980</v>
      </c>
      <c r="V823" s="19">
        <f t="shared" si="1961"/>
        <v>0</v>
      </c>
      <c r="W823" s="19"/>
      <c r="X823" s="19"/>
      <c r="Y823" s="19"/>
      <c r="Z823" s="19"/>
      <c r="AA823" s="19"/>
      <c r="AB823" s="19"/>
      <c r="AC823" s="19"/>
      <c r="AD823" s="19"/>
      <c r="AE823" s="19"/>
      <c r="AF823" s="50">
        <v>706.91524000000004</v>
      </c>
      <c r="AG823" s="50"/>
      <c r="AH823" s="50">
        <v>0</v>
      </c>
      <c r="AI823" s="50">
        <v>0</v>
      </c>
      <c r="AJ823" s="50">
        <v>0</v>
      </c>
      <c r="AK823" s="50">
        <v>0</v>
      </c>
      <c r="AL823" s="50">
        <v>706.91524000000004</v>
      </c>
      <c r="AM823" s="50">
        <v>0</v>
      </c>
      <c r="AN823" s="50">
        <v>0</v>
      </c>
      <c r="AO823" s="15">
        <v>706.91524000000004</v>
      </c>
      <c r="AP823" s="51">
        <v>706.91524000000004</v>
      </c>
      <c r="AQ823" s="51">
        <v>0</v>
      </c>
      <c r="AR823" s="51">
        <v>0</v>
      </c>
      <c r="AS823" s="51">
        <v>0</v>
      </c>
      <c r="AT823" s="51">
        <v>0</v>
      </c>
      <c r="AU823" s="51">
        <f t="shared" si="1962"/>
        <v>706.91524000000004</v>
      </c>
      <c r="AV823" s="51">
        <f t="shared" si="1963"/>
        <v>293.08475999999996</v>
      </c>
      <c r="AW823" s="51">
        <f t="shared" si="1964"/>
        <v>1000</v>
      </c>
      <c r="AX823" s="51">
        <f t="shared" si="1965"/>
        <v>980</v>
      </c>
      <c r="AY823" s="51">
        <f t="shared" si="1966"/>
        <v>0</v>
      </c>
      <c r="AZ823" s="51"/>
      <c r="BA823" s="52">
        <f t="shared" si="1967"/>
        <v>100</v>
      </c>
      <c r="BB823" s="53"/>
    </row>
    <row r="824" ht="31.5">
      <c r="B824" s="47" t="s">
        <v>484</v>
      </c>
      <c r="C824" s="47" t="s">
        <v>96</v>
      </c>
      <c r="D824" s="47" t="s">
        <v>98</v>
      </c>
      <c r="E824" s="48" t="str">
        <f t="shared" si="1959"/>
        <v>0503</v>
      </c>
      <c r="F824" s="47" t="s">
        <v>181</v>
      </c>
      <c r="G824" s="48"/>
      <c r="H824" s="49" t="s">
        <v>182</v>
      </c>
      <c r="I824" s="19">
        <f t="shared" ref="I824:I841" si="1968">I825</f>
        <v>254.90000000000001</v>
      </c>
      <c r="J824" s="19">
        <f t="shared" ref="J824:J841" si="1969">J825</f>
        <v>254.90000000000001</v>
      </c>
      <c r="K824" s="19">
        <f t="shared" ref="K824:K841" si="1970">K825</f>
        <v>254.90000000000001</v>
      </c>
      <c r="L824" s="19">
        <f t="shared" ref="L824:L841" si="1971">L825</f>
        <v>0</v>
      </c>
      <c r="M824" s="19">
        <f t="shared" ref="M824:M841" si="1972">M825</f>
        <v>0</v>
      </c>
      <c r="N824" s="19">
        <f t="shared" ref="N824:N841" si="1973">N825</f>
        <v>0</v>
      </c>
      <c r="O824" s="19">
        <f t="shared" ref="O824:O829" si="1974">O825</f>
        <v>0</v>
      </c>
      <c r="P824" s="19">
        <f t="shared" ref="P824:P829" si="1975">P825</f>
        <v>0</v>
      </c>
      <c r="Q824" s="19">
        <f t="shared" ref="Q824:Q829" si="1976">Q825</f>
        <v>0</v>
      </c>
      <c r="R824" s="19">
        <f t="shared" ref="R824:R829" si="1977">R825</f>
        <v>0</v>
      </c>
      <c r="S824" s="19">
        <f t="shared" ref="S824:S841" si="1978">S825</f>
        <v>0</v>
      </c>
      <c r="T824" s="19">
        <f t="shared" si="1831"/>
        <v>254.90000000000001</v>
      </c>
      <c r="U824" s="19">
        <f t="shared" si="1960"/>
        <v>254.90000000000001</v>
      </c>
      <c r="V824" s="19">
        <f t="shared" si="1961"/>
        <v>254.90000000000001</v>
      </c>
      <c r="W824" s="19">
        <f t="shared" ref="W824:W841" si="1979">W825</f>
        <v>0</v>
      </c>
      <c r="X824" s="19">
        <f t="shared" ref="X824:X841" si="1980">X825</f>
        <v>0</v>
      </c>
      <c r="Y824" s="19">
        <f t="shared" ref="Y824:Y841" si="1981">Y825</f>
        <v>0</v>
      </c>
      <c r="Z824" s="19">
        <f t="shared" ref="Z824:Z841" si="1982">Z825</f>
        <v>0</v>
      </c>
      <c r="AA824" s="19">
        <f t="shared" ref="AA824:AA841" si="1983">AA825</f>
        <v>0</v>
      </c>
      <c r="AB824" s="19">
        <f t="shared" ref="AB824:AB841" si="1984">AB825</f>
        <v>0</v>
      </c>
      <c r="AC824" s="19">
        <f t="shared" ref="AC824:AC841" si="1985">AC825</f>
        <v>0</v>
      </c>
      <c r="AD824" s="19">
        <f t="shared" ref="AD824:AD841" si="1986">AD825</f>
        <v>0</v>
      </c>
      <c r="AE824" s="19">
        <f t="shared" ref="AE824:AE841" si="1987">AE825</f>
        <v>0</v>
      </c>
      <c r="AF824" s="50">
        <f t="shared" ref="AF824:AF829" si="1988">AF825</f>
        <v>253.62549999999999</v>
      </c>
      <c r="AG824" s="50">
        <f t="shared" ref="AG824:AG829" si="1989">AG825</f>
        <v>0</v>
      </c>
      <c r="AH824" s="50">
        <f t="shared" ref="AH824:AH829" si="1990">AH825</f>
        <v>0</v>
      </c>
      <c r="AI824" s="50">
        <f t="shared" ref="AI824:AI829" si="1991">AI825</f>
        <v>0</v>
      </c>
      <c r="AJ824" s="50">
        <f t="shared" ref="AJ824:AJ829" si="1992">AJ825</f>
        <v>0</v>
      </c>
      <c r="AK824" s="50">
        <f t="shared" ref="AK824:AK829" si="1993">AK825</f>
        <v>0</v>
      </c>
      <c r="AL824" s="50">
        <f t="shared" ref="AL824:AL829" si="1994">AL825</f>
        <v>253.62549999999999</v>
      </c>
      <c r="AM824" s="50">
        <f t="shared" ref="AM824:AM829" si="1995">AM825</f>
        <v>0</v>
      </c>
      <c r="AN824" s="50">
        <f t="shared" ref="AN824:AN829" si="1996">AN825</f>
        <v>0</v>
      </c>
      <c r="AO824" s="51">
        <f t="shared" ref="AO824:AO829" si="1997">AO825</f>
        <v>103.22190000000001</v>
      </c>
      <c r="AP824" s="51">
        <f t="shared" ref="AP824:AP829" si="1998">AP825</f>
        <v>253.62549999999999</v>
      </c>
      <c r="AQ824" s="51">
        <f t="shared" ref="AQ824:AQ829" si="1999">AQ825</f>
        <v>0</v>
      </c>
      <c r="AR824" s="51">
        <f t="shared" ref="AR824:AR829" si="2000">AR825</f>
        <v>0</v>
      </c>
      <c r="AS824" s="51">
        <f t="shared" ref="AS824:AS829" si="2001">AS825</f>
        <v>0</v>
      </c>
      <c r="AT824" s="51">
        <f t="shared" ref="AT824:AT829" si="2002">AT825</f>
        <v>0</v>
      </c>
      <c r="AU824" s="51">
        <f t="shared" si="1962"/>
        <v>253.62549999999999</v>
      </c>
      <c r="AV824" s="51">
        <f t="shared" si="1963"/>
        <v>1.2745000000000175</v>
      </c>
      <c r="AW824" s="51">
        <f t="shared" si="1964"/>
        <v>254.90000000000001</v>
      </c>
      <c r="AX824" s="51">
        <f t="shared" si="1965"/>
        <v>254.90000000000001</v>
      </c>
      <c r="AY824" s="51">
        <f t="shared" si="1966"/>
        <v>254.90000000000001</v>
      </c>
      <c r="AZ824" s="51">
        <f t="shared" ref="AZ824:AZ841" si="2003">AZ825</f>
        <v>0</v>
      </c>
      <c r="BA824" s="52">
        <f t="shared" si="1967"/>
        <v>100</v>
      </c>
      <c r="BB824" s="25"/>
    </row>
    <row r="825">
      <c r="B825" s="47" t="s">
        <v>484</v>
      </c>
      <c r="C825" s="47" t="s">
        <v>96</v>
      </c>
      <c r="D825" s="47" t="s">
        <v>98</v>
      </c>
      <c r="E825" s="48" t="str">
        <f t="shared" si="1959"/>
        <v>0503</v>
      </c>
      <c r="F825" s="47" t="s">
        <v>183</v>
      </c>
      <c r="G825" s="48"/>
      <c r="H825" s="49" t="s">
        <v>53</v>
      </c>
      <c r="I825" s="19">
        <f t="shared" si="1968"/>
        <v>254.90000000000001</v>
      </c>
      <c r="J825" s="19">
        <f t="shared" si="1969"/>
        <v>254.90000000000001</v>
      </c>
      <c r="K825" s="19">
        <f t="shared" si="1970"/>
        <v>254.90000000000001</v>
      </c>
      <c r="L825" s="19">
        <f t="shared" si="1971"/>
        <v>0</v>
      </c>
      <c r="M825" s="19">
        <f t="shared" si="1972"/>
        <v>0</v>
      </c>
      <c r="N825" s="19">
        <f t="shared" si="1973"/>
        <v>0</v>
      </c>
      <c r="O825" s="19">
        <f t="shared" si="1974"/>
        <v>0</v>
      </c>
      <c r="P825" s="19">
        <f t="shared" si="1975"/>
        <v>0</v>
      </c>
      <c r="Q825" s="19">
        <f t="shared" si="1976"/>
        <v>0</v>
      </c>
      <c r="R825" s="19">
        <f t="shared" si="1977"/>
        <v>0</v>
      </c>
      <c r="S825" s="19">
        <f t="shared" si="1978"/>
        <v>0</v>
      </c>
      <c r="T825" s="19">
        <f t="shared" si="1831"/>
        <v>254.90000000000001</v>
      </c>
      <c r="U825" s="19">
        <f t="shared" si="1960"/>
        <v>254.90000000000001</v>
      </c>
      <c r="V825" s="19">
        <f t="shared" si="1961"/>
        <v>254.90000000000001</v>
      </c>
      <c r="W825" s="19">
        <f t="shared" si="1979"/>
        <v>0</v>
      </c>
      <c r="X825" s="19">
        <f t="shared" si="1980"/>
        <v>0</v>
      </c>
      <c r="Y825" s="19">
        <f t="shared" si="1981"/>
        <v>0</v>
      </c>
      <c r="Z825" s="19">
        <f t="shared" si="1982"/>
        <v>0</v>
      </c>
      <c r="AA825" s="19">
        <f t="shared" si="1983"/>
        <v>0</v>
      </c>
      <c r="AB825" s="19">
        <f t="shared" si="1984"/>
        <v>0</v>
      </c>
      <c r="AC825" s="19">
        <f t="shared" si="1985"/>
        <v>0</v>
      </c>
      <c r="AD825" s="19">
        <f t="shared" si="1986"/>
        <v>0</v>
      </c>
      <c r="AE825" s="19">
        <f t="shared" si="1987"/>
        <v>0</v>
      </c>
      <c r="AF825" s="50">
        <f t="shared" si="1988"/>
        <v>253.62549999999999</v>
      </c>
      <c r="AG825" s="50">
        <f t="shared" si="1989"/>
        <v>0</v>
      </c>
      <c r="AH825" s="50">
        <f t="shared" si="1990"/>
        <v>0</v>
      </c>
      <c r="AI825" s="50">
        <f t="shared" si="1991"/>
        <v>0</v>
      </c>
      <c r="AJ825" s="50">
        <f t="shared" si="1992"/>
        <v>0</v>
      </c>
      <c r="AK825" s="50">
        <f t="shared" si="1993"/>
        <v>0</v>
      </c>
      <c r="AL825" s="50">
        <f t="shared" si="1994"/>
        <v>253.62549999999999</v>
      </c>
      <c r="AM825" s="50">
        <f t="shared" si="1995"/>
        <v>0</v>
      </c>
      <c r="AN825" s="50">
        <f t="shared" si="1996"/>
        <v>0</v>
      </c>
      <c r="AO825" s="15">
        <f t="shared" si="1997"/>
        <v>103.22190000000001</v>
      </c>
      <c r="AP825" s="51">
        <f t="shared" si="1998"/>
        <v>253.62549999999999</v>
      </c>
      <c r="AQ825" s="51">
        <f t="shared" si="1999"/>
        <v>0</v>
      </c>
      <c r="AR825" s="51">
        <f t="shared" si="2000"/>
        <v>0</v>
      </c>
      <c r="AS825" s="51">
        <f t="shared" si="2001"/>
        <v>0</v>
      </c>
      <c r="AT825" s="51">
        <f t="shared" si="2002"/>
        <v>0</v>
      </c>
      <c r="AU825" s="51">
        <f t="shared" si="1962"/>
        <v>253.62549999999999</v>
      </c>
      <c r="AV825" s="51">
        <f t="shared" si="1963"/>
        <v>1.2745000000000175</v>
      </c>
      <c r="AW825" s="51">
        <f t="shared" si="1964"/>
        <v>254.90000000000001</v>
      </c>
      <c r="AX825" s="51">
        <f t="shared" si="1965"/>
        <v>254.90000000000001</v>
      </c>
      <c r="AY825" s="51">
        <f t="shared" si="1966"/>
        <v>254.90000000000001</v>
      </c>
      <c r="AZ825" s="51">
        <f t="shared" si="2003"/>
        <v>0</v>
      </c>
      <c r="BA825" s="52">
        <f t="shared" si="1967"/>
        <v>100</v>
      </c>
      <c r="BB825" s="25"/>
    </row>
    <row r="826" ht="31.5">
      <c r="B826" s="47" t="s">
        <v>484</v>
      </c>
      <c r="C826" s="47" t="s">
        <v>96</v>
      </c>
      <c r="D826" s="47" t="s">
        <v>98</v>
      </c>
      <c r="E826" s="48" t="str">
        <f t="shared" si="1959"/>
        <v>0503</v>
      </c>
      <c r="F826" s="47" t="s">
        <v>184</v>
      </c>
      <c r="G826" s="48"/>
      <c r="H826" s="49" t="s">
        <v>185</v>
      </c>
      <c r="I826" s="19">
        <f t="shared" si="1968"/>
        <v>254.90000000000001</v>
      </c>
      <c r="J826" s="19">
        <f t="shared" si="1969"/>
        <v>254.90000000000001</v>
      </c>
      <c r="K826" s="19">
        <f t="shared" si="1970"/>
        <v>254.90000000000001</v>
      </c>
      <c r="L826" s="19">
        <f t="shared" si="1971"/>
        <v>0</v>
      </c>
      <c r="M826" s="19">
        <f t="shared" si="1972"/>
        <v>0</v>
      </c>
      <c r="N826" s="19">
        <f t="shared" si="1973"/>
        <v>0</v>
      </c>
      <c r="O826" s="19">
        <f t="shared" si="1974"/>
        <v>0</v>
      </c>
      <c r="P826" s="19">
        <f t="shared" si="1975"/>
        <v>0</v>
      </c>
      <c r="Q826" s="19">
        <f t="shared" si="1976"/>
        <v>0</v>
      </c>
      <c r="R826" s="19">
        <f t="shared" si="1977"/>
        <v>0</v>
      </c>
      <c r="S826" s="19">
        <f t="shared" si="1978"/>
        <v>0</v>
      </c>
      <c r="T826" s="19">
        <f t="shared" si="1831"/>
        <v>254.90000000000001</v>
      </c>
      <c r="U826" s="19">
        <f t="shared" si="1960"/>
        <v>254.90000000000001</v>
      </c>
      <c r="V826" s="19">
        <f t="shared" si="1961"/>
        <v>254.90000000000001</v>
      </c>
      <c r="W826" s="19">
        <f t="shared" si="1979"/>
        <v>0</v>
      </c>
      <c r="X826" s="19">
        <f t="shared" si="1980"/>
        <v>0</v>
      </c>
      <c r="Y826" s="19">
        <f t="shared" si="1981"/>
        <v>0</v>
      </c>
      <c r="Z826" s="19">
        <f t="shared" si="1982"/>
        <v>0</v>
      </c>
      <c r="AA826" s="19">
        <f t="shared" si="1983"/>
        <v>0</v>
      </c>
      <c r="AB826" s="19">
        <f t="shared" si="1984"/>
        <v>0</v>
      </c>
      <c r="AC826" s="19">
        <f t="shared" si="1985"/>
        <v>0</v>
      </c>
      <c r="AD826" s="19">
        <f t="shared" si="1986"/>
        <v>0</v>
      </c>
      <c r="AE826" s="19">
        <f t="shared" si="1987"/>
        <v>0</v>
      </c>
      <c r="AF826" s="50">
        <f t="shared" si="1988"/>
        <v>253.62549999999999</v>
      </c>
      <c r="AG826" s="50">
        <f t="shared" si="1989"/>
        <v>0</v>
      </c>
      <c r="AH826" s="50">
        <f t="shared" si="1990"/>
        <v>0</v>
      </c>
      <c r="AI826" s="50">
        <f t="shared" si="1991"/>
        <v>0</v>
      </c>
      <c r="AJ826" s="50">
        <f t="shared" si="1992"/>
        <v>0</v>
      </c>
      <c r="AK826" s="50">
        <f t="shared" si="1993"/>
        <v>0</v>
      </c>
      <c r="AL826" s="50">
        <f t="shared" si="1994"/>
        <v>253.62549999999999</v>
      </c>
      <c r="AM826" s="50">
        <f t="shared" si="1995"/>
        <v>0</v>
      </c>
      <c r="AN826" s="50">
        <f t="shared" si="1996"/>
        <v>0</v>
      </c>
      <c r="AO826" s="51">
        <f t="shared" si="1997"/>
        <v>103.22190000000001</v>
      </c>
      <c r="AP826" s="51">
        <f t="shared" si="1998"/>
        <v>253.62549999999999</v>
      </c>
      <c r="AQ826" s="51">
        <f t="shared" si="1999"/>
        <v>0</v>
      </c>
      <c r="AR826" s="51">
        <f t="shared" si="2000"/>
        <v>0</v>
      </c>
      <c r="AS826" s="51">
        <f t="shared" si="2001"/>
        <v>0</v>
      </c>
      <c r="AT826" s="51">
        <f t="shared" si="2002"/>
        <v>0</v>
      </c>
      <c r="AU826" s="51">
        <f t="shared" si="1962"/>
        <v>253.62549999999999</v>
      </c>
      <c r="AV826" s="51">
        <f t="shared" si="1963"/>
        <v>1.2745000000000175</v>
      </c>
      <c r="AW826" s="51">
        <f t="shared" si="1964"/>
        <v>254.90000000000001</v>
      </c>
      <c r="AX826" s="51">
        <f t="shared" si="1965"/>
        <v>254.90000000000001</v>
      </c>
      <c r="AY826" s="51">
        <f t="shared" si="1966"/>
        <v>254.90000000000001</v>
      </c>
      <c r="AZ826" s="51">
        <f t="shared" si="2003"/>
        <v>0</v>
      </c>
      <c r="BA826" s="52">
        <f t="shared" si="1967"/>
        <v>100</v>
      </c>
      <c r="BB826" s="25"/>
    </row>
    <row r="827" ht="31.5">
      <c r="B827" s="47" t="s">
        <v>484</v>
      </c>
      <c r="C827" s="47" t="s">
        <v>96</v>
      </c>
      <c r="D827" s="47" t="s">
        <v>98</v>
      </c>
      <c r="E827" s="48" t="str">
        <f t="shared" si="1959"/>
        <v>0503</v>
      </c>
      <c r="F827" s="47" t="s">
        <v>229</v>
      </c>
      <c r="G827" s="48"/>
      <c r="H827" s="49" t="s">
        <v>230</v>
      </c>
      <c r="I827" s="19">
        <f t="shared" si="1968"/>
        <v>254.90000000000001</v>
      </c>
      <c r="J827" s="19">
        <f t="shared" si="1969"/>
        <v>254.90000000000001</v>
      </c>
      <c r="K827" s="19">
        <f t="shared" si="1970"/>
        <v>254.90000000000001</v>
      </c>
      <c r="L827" s="19">
        <f t="shared" si="1971"/>
        <v>0</v>
      </c>
      <c r="M827" s="19">
        <f t="shared" si="1972"/>
        <v>0</v>
      </c>
      <c r="N827" s="19">
        <f t="shared" si="1973"/>
        <v>0</v>
      </c>
      <c r="O827" s="19">
        <f t="shared" si="1974"/>
        <v>0</v>
      </c>
      <c r="P827" s="19">
        <f t="shared" si="1975"/>
        <v>0</v>
      </c>
      <c r="Q827" s="19">
        <f t="shared" si="1976"/>
        <v>0</v>
      </c>
      <c r="R827" s="19">
        <f t="shared" si="1977"/>
        <v>0</v>
      </c>
      <c r="S827" s="19">
        <f t="shared" si="1978"/>
        <v>0</v>
      </c>
      <c r="T827" s="19">
        <f t="shared" si="1831"/>
        <v>254.90000000000001</v>
      </c>
      <c r="U827" s="19">
        <f t="shared" si="1960"/>
        <v>254.90000000000001</v>
      </c>
      <c r="V827" s="19">
        <f t="shared" si="1961"/>
        <v>254.90000000000001</v>
      </c>
      <c r="W827" s="19">
        <f t="shared" si="1979"/>
        <v>0</v>
      </c>
      <c r="X827" s="19">
        <f t="shared" si="1980"/>
        <v>0</v>
      </c>
      <c r="Y827" s="19">
        <f t="shared" si="1981"/>
        <v>0</v>
      </c>
      <c r="Z827" s="19">
        <f t="shared" si="1982"/>
        <v>0</v>
      </c>
      <c r="AA827" s="19">
        <f t="shared" si="1983"/>
        <v>0</v>
      </c>
      <c r="AB827" s="19">
        <f t="shared" si="1984"/>
        <v>0</v>
      </c>
      <c r="AC827" s="19">
        <f t="shared" si="1985"/>
        <v>0</v>
      </c>
      <c r="AD827" s="19">
        <f t="shared" si="1986"/>
        <v>0</v>
      </c>
      <c r="AE827" s="19">
        <f t="shared" si="1987"/>
        <v>0</v>
      </c>
      <c r="AF827" s="50">
        <f t="shared" si="1988"/>
        <v>253.62549999999999</v>
      </c>
      <c r="AG827" s="50">
        <f t="shared" si="1989"/>
        <v>0</v>
      </c>
      <c r="AH827" s="50">
        <f t="shared" si="1990"/>
        <v>0</v>
      </c>
      <c r="AI827" s="50">
        <f t="shared" si="1991"/>
        <v>0</v>
      </c>
      <c r="AJ827" s="50">
        <f t="shared" si="1992"/>
        <v>0</v>
      </c>
      <c r="AK827" s="50">
        <f t="shared" si="1993"/>
        <v>0</v>
      </c>
      <c r="AL827" s="50">
        <f t="shared" si="1994"/>
        <v>253.62549999999999</v>
      </c>
      <c r="AM827" s="50">
        <f t="shared" si="1995"/>
        <v>0</v>
      </c>
      <c r="AN827" s="50">
        <f t="shared" si="1996"/>
        <v>0</v>
      </c>
      <c r="AO827" s="15">
        <f t="shared" si="1997"/>
        <v>103.22190000000001</v>
      </c>
      <c r="AP827" s="51">
        <f t="shared" si="1998"/>
        <v>253.62549999999999</v>
      </c>
      <c r="AQ827" s="51">
        <f t="shared" si="1999"/>
        <v>0</v>
      </c>
      <c r="AR827" s="51">
        <f t="shared" si="2000"/>
        <v>0</v>
      </c>
      <c r="AS827" s="51">
        <f t="shared" si="2001"/>
        <v>0</v>
      </c>
      <c r="AT827" s="51">
        <f t="shared" si="2002"/>
        <v>0</v>
      </c>
      <c r="AU827" s="51">
        <f t="shared" si="1962"/>
        <v>253.62549999999999</v>
      </c>
      <c r="AV827" s="51">
        <f t="shared" si="1963"/>
        <v>1.2745000000000175</v>
      </c>
      <c r="AW827" s="51">
        <f t="shared" si="1964"/>
        <v>254.90000000000001</v>
      </c>
      <c r="AX827" s="51">
        <f t="shared" si="1965"/>
        <v>254.90000000000001</v>
      </c>
      <c r="AY827" s="51">
        <f t="shared" si="1966"/>
        <v>254.90000000000001</v>
      </c>
      <c r="AZ827" s="51">
        <f t="shared" si="2003"/>
        <v>0</v>
      </c>
      <c r="BA827" s="52">
        <f t="shared" si="1967"/>
        <v>100</v>
      </c>
      <c r="BB827" s="25"/>
    </row>
    <row r="828" ht="31.5">
      <c r="B828" s="47" t="s">
        <v>484</v>
      </c>
      <c r="C828" s="47" t="s">
        <v>96</v>
      </c>
      <c r="D828" s="47" t="s">
        <v>98</v>
      </c>
      <c r="E828" s="48" t="str">
        <f t="shared" si="1959"/>
        <v>0503</v>
      </c>
      <c r="F828" s="47" t="s">
        <v>229</v>
      </c>
      <c r="G828" s="47" t="s">
        <v>58</v>
      </c>
      <c r="H828" s="49" t="s">
        <v>59</v>
      </c>
      <c r="I828" s="19">
        <v>254.90000000000001</v>
      </c>
      <c r="J828" s="19">
        <v>254.90000000000001</v>
      </c>
      <c r="K828" s="19">
        <v>254.90000000000001</v>
      </c>
      <c r="L828" s="19"/>
      <c r="M828" s="19"/>
      <c r="N828" s="19"/>
      <c r="O828" s="19">
        <v>0</v>
      </c>
      <c r="P828" s="19">
        <v>0</v>
      </c>
      <c r="Q828" s="19">
        <v>0</v>
      </c>
      <c r="R828" s="19">
        <v>0</v>
      </c>
      <c r="S828" s="19"/>
      <c r="T828" s="19">
        <f t="shared" si="1831"/>
        <v>254.90000000000001</v>
      </c>
      <c r="U828" s="19">
        <f t="shared" si="1960"/>
        <v>254.90000000000001</v>
      </c>
      <c r="V828" s="19">
        <f t="shared" si="1961"/>
        <v>254.90000000000001</v>
      </c>
      <c r="W828" s="19"/>
      <c r="X828" s="19"/>
      <c r="Y828" s="19"/>
      <c r="Z828" s="19"/>
      <c r="AA828" s="19"/>
      <c r="AB828" s="19"/>
      <c r="AC828" s="19"/>
      <c r="AD828" s="19"/>
      <c r="AE828" s="19"/>
      <c r="AF828" s="50">
        <v>253.62549999999999</v>
      </c>
      <c r="AG828" s="50"/>
      <c r="AH828" s="50">
        <v>0</v>
      </c>
      <c r="AI828" s="50">
        <v>0</v>
      </c>
      <c r="AJ828" s="50">
        <v>0</v>
      </c>
      <c r="AK828" s="50">
        <v>0</v>
      </c>
      <c r="AL828" s="50">
        <v>253.62549999999999</v>
      </c>
      <c r="AM828" s="50">
        <v>0</v>
      </c>
      <c r="AN828" s="50">
        <v>0</v>
      </c>
      <c r="AO828" s="51">
        <v>103.22190000000001</v>
      </c>
      <c r="AP828" s="51">
        <v>253.62549999999999</v>
      </c>
      <c r="AQ828" s="51">
        <v>0</v>
      </c>
      <c r="AR828" s="51">
        <v>0</v>
      </c>
      <c r="AS828" s="51">
        <v>0</v>
      </c>
      <c r="AT828" s="51">
        <v>0</v>
      </c>
      <c r="AU828" s="51">
        <f t="shared" si="1962"/>
        <v>253.62549999999999</v>
      </c>
      <c r="AV828" s="51">
        <f t="shared" si="1963"/>
        <v>1.2745000000000175</v>
      </c>
      <c r="AW828" s="51">
        <f t="shared" si="1964"/>
        <v>254.90000000000001</v>
      </c>
      <c r="AX828" s="51">
        <f t="shared" si="1965"/>
        <v>254.90000000000001</v>
      </c>
      <c r="AY828" s="51">
        <f t="shared" si="1966"/>
        <v>254.90000000000001</v>
      </c>
      <c r="AZ828" s="51"/>
      <c r="BA828" s="52">
        <f t="shared" si="1967"/>
        <v>100</v>
      </c>
      <c r="BB828" s="53"/>
    </row>
    <row r="829" ht="31.5" hidden="1">
      <c r="B829" s="47" t="s">
        <v>484</v>
      </c>
      <c r="C829" s="47" t="s">
        <v>96</v>
      </c>
      <c r="D829" s="47" t="s">
        <v>98</v>
      </c>
      <c r="E829" s="48" t="str">
        <f t="shared" si="1959"/>
        <v>0503</v>
      </c>
      <c r="F829" s="47" t="s">
        <v>76</v>
      </c>
      <c r="G829" s="18"/>
      <c r="H829" s="49" t="s">
        <v>77</v>
      </c>
      <c r="I829" s="19"/>
      <c r="J829" s="19"/>
      <c r="K829" s="19"/>
      <c r="L829" s="19"/>
      <c r="M829" s="19"/>
      <c r="N829" s="19"/>
      <c r="O829" s="19">
        <f t="shared" si="1974"/>
        <v>0</v>
      </c>
      <c r="P829" s="19">
        <f t="shared" si="1975"/>
        <v>0</v>
      </c>
      <c r="Q829" s="19">
        <f t="shared" si="1976"/>
        <v>0</v>
      </c>
      <c r="R829" s="19">
        <f t="shared" si="1977"/>
        <v>0</v>
      </c>
      <c r="S829" s="19"/>
      <c r="T829" s="19">
        <f t="shared" si="1831"/>
        <v>0</v>
      </c>
      <c r="U829" s="19"/>
      <c r="V829" s="19"/>
      <c r="W829" s="19"/>
      <c r="X829" s="19"/>
      <c r="Y829" s="19"/>
      <c r="Z829" s="19"/>
      <c r="AA829" s="19"/>
      <c r="AB829" s="19"/>
      <c r="AC829" s="19"/>
      <c r="AD829" s="19"/>
      <c r="AE829" s="19"/>
      <c r="AF829" s="50">
        <f t="shared" si="1988"/>
        <v>0</v>
      </c>
      <c r="AG829" s="50">
        <f t="shared" si="1989"/>
        <v>0</v>
      </c>
      <c r="AH829" s="50">
        <f t="shared" si="1990"/>
        <v>0</v>
      </c>
      <c r="AI829" s="50">
        <f t="shared" si="1991"/>
        <v>0</v>
      </c>
      <c r="AJ829" s="50">
        <f t="shared" si="1992"/>
        <v>0</v>
      </c>
      <c r="AK829" s="50">
        <f t="shared" si="1993"/>
        <v>0</v>
      </c>
      <c r="AL829" s="50">
        <f t="shared" si="1994"/>
        <v>0</v>
      </c>
      <c r="AM829" s="50">
        <f t="shared" si="1995"/>
        <v>0</v>
      </c>
      <c r="AN829" s="50">
        <f t="shared" si="1996"/>
        <v>0</v>
      </c>
      <c r="AO829" s="15">
        <f t="shared" si="1997"/>
        <v>0</v>
      </c>
      <c r="AP829" s="51">
        <f t="shared" si="1998"/>
        <v>0</v>
      </c>
      <c r="AQ829" s="51">
        <f t="shared" si="1999"/>
        <v>0</v>
      </c>
      <c r="AR829" s="51">
        <f t="shared" si="2000"/>
        <v>0</v>
      </c>
      <c r="AS829" s="51">
        <f t="shared" si="2001"/>
        <v>0</v>
      </c>
      <c r="AT829" s="51">
        <f t="shared" si="2002"/>
        <v>0</v>
      </c>
      <c r="AU829" s="51">
        <f t="shared" si="1962"/>
        <v>0</v>
      </c>
      <c r="AV829" s="51">
        <f t="shared" si="1963"/>
        <v>0</v>
      </c>
      <c r="AW829" s="51"/>
      <c r="AX829" s="51"/>
      <c r="AY829" s="51"/>
      <c r="AZ829" s="51"/>
      <c r="BA829" s="52"/>
      <c r="BB829" s="25">
        <v>0</v>
      </c>
    </row>
    <row r="830" ht="47.25" hidden="1">
      <c r="B830" s="47" t="s">
        <v>484</v>
      </c>
      <c r="C830" s="47" t="s">
        <v>96</v>
      </c>
      <c r="D830" s="47" t="s">
        <v>98</v>
      </c>
      <c r="E830" s="48" t="str">
        <f t="shared" si="1959"/>
        <v>0503</v>
      </c>
      <c r="F830" s="47" t="s">
        <v>296</v>
      </c>
      <c r="G830" s="18"/>
      <c r="H830" s="49" t="s">
        <v>297</v>
      </c>
      <c r="I830" s="19"/>
      <c r="J830" s="19"/>
      <c r="K830" s="19"/>
      <c r="L830" s="19"/>
      <c r="M830" s="19"/>
      <c r="N830" s="19"/>
      <c r="O830" s="19">
        <f>O831+O832</f>
        <v>0</v>
      </c>
      <c r="P830" s="19">
        <f>P831+P832</f>
        <v>0</v>
      </c>
      <c r="Q830" s="19">
        <f>Q831+Q832</f>
        <v>0</v>
      </c>
      <c r="R830" s="19">
        <f>R831+R832</f>
        <v>0</v>
      </c>
      <c r="S830" s="19"/>
      <c r="T830" s="19">
        <f t="shared" si="1831"/>
        <v>0</v>
      </c>
      <c r="U830" s="19"/>
      <c r="V830" s="19"/>
      <c r="W830" s="19"/>
      <c r="X830" s="19"/>
      <c r="Y830" s="19"/>
      <c r="Z830" s="19"/>
      <c r="AA830" s="19"/>
      <c r="AB830" s="19"/>
      <c r="AC830" s="19"/>
      <c r="AD830" s="19"/>
      <c r="AE830" s="19"/>
      <c r="AF830" s="50">
        <f>AF831+AF832</f>
        <v>0</v>
      </c>
      <c r="AG830" s="50">
        <f>AG831+AG832</f>
        <v>0</v>
      </c>
      <c r="AH830" s="50">
        <f>AH831+AH832</f>
        <v>0</v>
      </c>
      <c r="AI830" s="50">
        <f>AI831+AI832</f>
        <v>0</v>
      </c>
      <c r="AJ830" s="50">
        <f>AJ831+AJ832</f>
        <v>0</v>
      </c>
      <c r="AK830" s="50">
        <f>AK831+AK832</f>
        <v>0</v>
      </c>
      <c r="AL830" s="50">
        <f>AL831+AL832</f>
        <v>0</v>
      </c>
      <c r="AM830" s="50">
        <f>AM831+AM832</f>
        <v>0</v>
      </c>
      <c r="AN830" s="50">
        <f>AN831+AN832</f>
        <v>0</v>
      </c>
      <c r="AO830" s="51">
        <f>AO831+AO832</f>
        <v>0</v>
      </c>
      <c r="AP830" s="51">
        <f>AP831+AP832</f>
        <v>0</v>
      </c>
      <c r="AQ830" s="51">
        <f>AQ831+AQ832</f>
        <v>0</v>
      </c>
      <c r="AR830" s="51">
        <f>AR831+AR832</f>
        <v>0</v>
      </c>
      <c r="AS830" s="51">
        <f>AS831+AS832</f>
        <v>0</v>
      </c>
      <c r="AT830" s="51">
        <f>AT831+AT832</f>
        <v>0</v>
      </c>
      <c r="AU830" s="51">
        <f t="shared" si="1962"/>
        <v>0</v>
      </c>
      <c r="AV830" s="51">
        <f t="shared" si="1963"/>
        <v>0</v>
      </c>
      <c r="AW830" s="51"/>
      <c r="AX830" s="51"/>
      <c r="AY830" s="51"/>
      <c r="AZ830" s="51"/>
      <c r="BA830" s="52"/>
      <c r="BB830" s="25">
        <v>0</v>
      </c>
    </row>
    <row r="831" hidden="1">
      <c r="B831" s="47" t="s">
        <v>484</v>
      </c>
      <c r="C831" s="47" t="s">
        <v>96</v>
      </c>
      <c r="D831" s="47" t="s">
        <v>98</v>
      </c>
      <c r="E831" s="48" t="str">
        <f t="shared" si="1959"/>
        <v>0503</v>
      </c>
      <c r="F831" s="47" t="s">
        <v>296</v>
      </c>
      <c r="G831" s="47" t="s">
        <v>60</v>
      </c>
      <c r="H831" s="49" t="s">
        <v>61</v>
      </c>
      <c r="I831" s="19"/>
      <c r="J831" s="19"/>
      <c r="K831" s="19"/>
      <c r="L831" s="19"/>
      <c r="M831" s="19"/>
      <c r="N831" s="19"/>
      <c r="O831" s="19">
        <v>0</v>
      </c>
      <c r="P831" s="19">
        <v>0</v>
      </c>
      <c r="Q831" s="19">
        <v>0</v>
      </c>
      <c r="R831" s="19">
        <v>0</v>
      </c>
      <c r="S831" s="19"/>
      <c r="T831" s="19">
        <f t="shared" si="1831"/>
        <v>0</v>
      </c>
      <c r="U831" s="19"/>
      <c r="V831" s="19"/>
      <c r="W831" s="19"/>
      <c r="X831" s="19"/>
      <c r="Y831" s="19"/>
      <c r="Z831" s="19"/>
      <c r="AA831" s="19"/>
      <c r="AB831" s="19"/>
      <c r="AC831" s="19"/>
      <c r="AD831" s="19"/>
      <c r="AE831" s="19"/>
      <c r="AF831" s="50">
        <v>0</v>
      </c>
      <c r="AG831" s="50"/>
      <c r="AH831" s="50">
        <v>0</v>
      </c>
      <c r="AI831" s="50">
        <v>0</v>
      </c>
      <c r="AJ831" s="50">
        <v>0</v>
      </c>
      <c r="AK831" s="50">
        <v>0</v>
      </c>
      <c r="AL831" s="50">
        <v>0</v>
      </c>
      <c r="AM831" s="50">
        <v>0</v>
      </c>
      <c r="AN831" s="50">
        <v>0</v>
      </c>
      <c r="AO831" s="15">
        <v>0</v>
      </c>
      <c r="AP831" s="51">
        <v>0</v>
      </c>
      <c r="AQ831" s="51">
        <v>0</v>
      </c>
      <c r="AR831" s="51">
        <v>0</v>
      </c>
      <c r="AS831" s="51">
        <v>0</v>
      </c>
      <c r="AT831" s="51">
        <v>0</v>
      </c>
      <c r="AU831" s="51">
        <f t="shared" si="1962"/>
        <v>0</v>
      </c>
      <c r="AV831" s="51">
        <f t="shared" si="1963"/>
        <v>0</v>
      </c>
      <c r="AW831" s="51"/>
      <c r="AX831" s="51"/>
      <c r="AY831" s="51"/>
      <c r="AZ831" s="51"/>
      <c r="BA831" s="52"/>
      <c r="BB831" s="25">
        <v>0</v>
      </c>
    </row>
    <row r="832" ht="47.25" hidden="1">
      <c r="B832" s="47" t="s">
        <v>484</v>
      </c>
      <c r="C832" s="47" t="s">
        <v>96</v>
      </c>
      <c r="D832" s="47" t="s">
        <v>98</v>
      </c>
      <c r="E832" s="48" t="str">
        <f t="shared" si="1959"/>
        <v>0503</v>
      </c>
      <c r="F832" s="17" t="s">
        <v>298</v>
      </c>
      <c r="G832" s="47"/>
      <c r="H832" s="64" t="s">
        <v>299</v>
      </c>
      <c r="I832" s="19"/>
      <c r="J832" s="19"/>
      <c r="K832" s="19"/>
      <c r="L832" s="19"/>
      <c r="M832" s="19"/>
      <c r="N832" s="19"/>
      <c r="O832" s="19">
        <f>O833</f>
        <v>0</v>
      </c>
      <c r="P832" s="19">
        <f>P833</f>
        <v>0</v>
      </c>
      <c r="Q832" s="19">
        <f>Q833</f>
        <v>0</v>
      </c>
      <c r="R832" s="19">
        <f>R833</f>
        <v>0</v>
      </c>
      <c r="S832" s="19"/>
      <c r="T832" s="19">
        <f t="shared" si="1831"/>
        <v>0</v>
      </c>
      <c r="U832" s="19"/>
      <c r="V832" s="19"/>
      <c r="W832" s="19"/>
      <c r="X832" s="19"/>
      <c r="Y832" s="19"/>
      <c r="Z832" s="19"/>
      <c r="AA832" s="19"/>
      <c r="AB832" s="19"/>
      <c r="AC832" s="19"/>
      <c r="AD832" s="19"/>
      <c r="AE832" s="19"/>
      <c r="AF832" s="50">
        <f>AF833</f>
        <v>0</v>
      </c>
      <c r="AG832" s="50">
        <f>AG833</f>
        <v>0</v>
      </c>
      <c r="AH832" s="50">
        <f>AH833</f>
        <v>0</v>
      </c>
      <c r="AI832" s="50">
        <f>AI833</f>
        <v>0</v>
      </c>
      <c r="AJ832" s="50">
        <f>AJ833</f>
        <v>0</v>
      </c>
      <c r="AK832" s="50">
        <f>AK833</f>
        <v>0</v>
      </c>
      <c r="AL832" s="50">
        <f>AL833</f>
        <v>0</v>
      </c>
      <c r="AM832" s="50">
        <f>AM833</f>
        <v>0</v>
      </c>
      <c r="AN832" s="50">
        <f>AN833</f>
        <v>0</v>
      </c>
      <c r="AO832" s="51">
        <f>AO833</f>
        <v>0</v>
      </c>
      <c r="AP832" s="51">
        <f>AP833</f>
        <v>0</v>
      </c>
      <c r="AQ832" s="51">
        <f>AQ833</f>
        <v>0</v>
      </c>
      <c r="AR832" s="51">
        <f>AR833</f>
        <v>0</v>
      </c>
      <c r="AS832" s="51">
        <f>AS833</f>
        <v>0</v>
      </c>
      <c r="AT832" s="51">
        <f>AT833</f>
        <v>0</v>
      </c>
      <c r="AU832" s="51">
        <f t="shared" si="1962"/>
        <v>0</v>
      </c>
      <c r="AV832" s="51">
        <f t="shared" si="1963"/>
        <v>0</v>
      </c>
      <c r="AW832" s="51"/>
      <c r="AX832" s="51"/>
      <c r="AY832" s="51"/>
      <c r="AZ832" s="51"/>
      <c r="BA832" s="52"/>
      <c r="BB832" s="25">
        <v>0</v>
      </c>
    </row>
    <row r="833" hidden="1">
      <c r="B833" s="47" t="s">
        <v>484</v>
      </c>
      <c r="C833" s="47" t="s">
        <v>96</v>
      </c>
      <c r="D833" s="47" t="s">
        <v>98</v>
      </c>
      <c r="E833" s="48" t="str">
        <f t="shared" si="1959"/>
        <v>0503</v>
      </c>
      <c r="F833" s="17" t="s">
        <v>298</v>
      </c>
      <c r="G833" s="47" t="s">
        <v>60</v>
      </c>
      <c r="H833" s="49" t="s">
        <v>61</v>
      </c>
      <c r="I833" s="19"/>
      <c r="J833" s="19"/>
      <c r="K833" s="19"/>
      <c r="L833" s="19"/>
      <c r="M833" s="19"/>
      <c r="N833" s="19"/>
      <c r="O833" s="19">
        <v>0</v>
      </c>
      <c r="P833" s="19">
        <v>0</v>
      </c>
      <c r="Q833" s="19">
        <v>0</v>
      </c>
      <c r="R833" s="19">
        <v>0</v>
      </c>
      <c r="S833" s="19"/>
      <c r="T833" s="19">
        <f t="shared" si="1831"/>
        <v>0</v>
      </c>
      <c r="U833" s="19"/>
      <c r="V833" s="19"/>
      <c r="W833" s="19"/>
      <c r="X833" s="19"/>
      <c r="Y833" s="19"/>
      <c r="Z833" s="19"/>
      <c r="AA833" s="19"/>
      <c r="AB833" s="19"/>
      <c r="AC833" s="19"/>
      <c r="AD833" s="19"/>
      <c r="AE833" s="19"/>
      <c r="AF833" s="50">
        <v>0</v>
      </c>
      <c r="AG833" s="50"/>
      <c r="AH833" s="50">
        <v>0</v>
      </c>
      <c r="AI833" s="50">
        <v>0</v>
      </c>
      <c r="AJ833" s="50">
        <v>0</v>
      </c>
      <c r="AK833" s="50">
        <v>0</v>
      </c>
      <c r="AL833" s="50">
        <v>0</v>
      </c>
      <c r="AM833" s="50">
        <v>0</v>
      </c>
      <c r="AN833" s="50">
        <v>0</v>
      </c>
      <c r="AO833" s="15">
        <v>0</v>
      </c>
      <c r="AP833" s="51">
        <v>0</v>
      </c>
      <c r="AQ833" s="51">
        <v>0</v>
      </c>
      <c r="AR833" s="51">
        <v>0</v>
      </c>
      <c r="AS833" s="51">
        <v>0</v>
      </c>
      <c r="AT833" s="51">
        <v>0</v>
      </c>
      <c r="AU833" s="51">
        <f t="shared" si="1962"/>
        <v>0</v>
      </c>
      <c r="AV833" s="51">
        <f t="shared" si="1963"/>
        <v>0</v>
      </c>
      <c r="AW833" s="51"/>
      <c r="AX833" s="51"/>
      <c r="AY833" s="51"/>
      <c r="AZ833" s="51"/>
      <c r="BA833" s="52"/>
      <c r="BB833" s="25">
        <v>0</v>
      </c>
    </row>
    <row r="834" s="30" customFormat="1">
      <c r="B834" s="31" t="s">
        <v>484</v>
      </c>
      <c r="C834" s="31" t="s">
        <v>122</v>
      </c>
      <c r="D834" s="31"/>
      <c r="E834" s="32" t="str">
        <f t="shared" si="1959"/>
        <v>06</v>
      </c>
      <c r="F834" s="31"/>
      <c r="G834" s="32"/>
      <c r="H834" s="33" t="s">
        <v>233</v>
      </c>
      <c r="I834" s="34">
        <f t="shared" si="1968"/>
        <v>39.299999999999997</v>
      </c>
      <c r="J834" s="34">
        <f t="shared" si="1969"/>
        <v>39.299999999999997</v>
      </c>
      <c r="K834" s="34">
        <f t="shared" si="1970"/>
        <v>39.299999999999997</v>
      </c>
      <c r="L834" s="34">
        <f t="shared" si="1971"/>
        <v>0</v>
      </c>
      <c r="M834" s="34">
        <f t="shared" si="1972"/>
        <v>0</v>
      </c>
      <c r="N834" s="34">
        <f t="shared" si="1973"/>
        <v>0</v>
      </c>
      <c r="O834" s="34">
        <f t="shared" ref="O834:O841" si="2004">O835</f>
        <v>0</v>
      </c>
      <c r="P834" s="34">
        <f t="shared" ref="P834:P841" si="2005">P835</f>
        <v>0</v>
      </c>
      <c r="Q834" s="34">
        <f t="shared" ref="Q834:Q841" si="2006">Q835</f>
        <v>0</v>
      </c>
      <c r="R834" s="34">
        <f t="shared" ref="R834:R841" si="2007">R835</f>
        <v>0</v>
      </c>
      <c r="S834" s="34">
        <f t="shared" si="1978"/>
        <v>0</v>
      </c>
      <c r="T834" s="34">
        <f t="shared" si="1831"/>
        <v>39.299999999999997</v>
      </c>
      <c r="U834" s="34">
        <f t="shared" si="1960"/>
        <v>39.299999999999997</v>
      </c>
      <c r="V834" s="34">
        <f t="shared" si="1961"/>
        <v>39.299999999999997</v>
      </c>
      <c r="W834" s="34">
        <f t="shared" si="1979"/>
        <v>0</v>
      </c>
      <c r="X834" s="34">
        <f t="shared" si="1980"/>
        <v>0</v>
      </c>
      <c r="Y834" s="34">
        <f t="shared" si="1981"/>
        <v>0</v>
      </c>
      <c r="Z834" s="34">
        <f t="shared" si="1982"/>
        <v>0</v>
      </c>
      <c r="AA834" s="34">
        <f t="shared" si="1983"/>
        <v>0</v>
      </c>
      <c r="AB834" s="34">
        <f t="shared" si="1984"/>
        <v>0</v>
      </c>
      <c r="AC834" s="34">
        <f t="shared" si="1985"/>
        <v>0</v>
      </c>
      <c r="AD834" s="34">
        <f t="shared" si="1986"/>
        <v>0</v>
      </c>
      <c r="AE834" s="34">
        <f t="shared" si="1987"/>
        <v>0</v>
      </c>
      <c r="AF834" s="35">
        <f t="shared" ref="AF834:AF841" si="2008">AF835</f>
        <v>36.960000000000001</v>
      </c>
      <c r="AG834" s="35">
        <f t="shared" ref="AG834:AG841" si="2009">AG835</f>
        <v>0</v>
      </c>
      <c r="AH834" s="35">
        <f t="shared" ref="AH834:AH841" si="2010">AH835</f>
        <v>0</v>
      </c>
      <c r="AI834" s="35">
        <f t="shared" ref="AI834:AI841" si="2011">AI835</f>
        <v>0</v>
      </c>
      <c r="AJ834" s="35">
        <f t="shared" ref="AJ834:AJ841" si="2012">AJ835</f>
        <v>0</v>
      </c>
      <c r="AK834" s="35">
        <f t="shared" ref="AK834:AK841" si="2013">AK835</f>
        <v>0</v>
      </c>
      <c r="AL834" s="35">
        <f t="shared" ref="AL834:AL841" si="2014">AL835</f>
        <v>36.960000000000001</v>
      </c>
      <c r="AM834" s="35">
        <f t="shared" ref="AM834:AM841" si="2015">AM835</f>
        <v>0</v>
      </c>
      <c r="AN834" s="35">
        <f t="shared" ref="AN834:AN841" si="2016">AN835</f>
        <v>0</v>
      </c>
      <c r="AO834" s="36">
        <f t="shared" ref="AO834:AO841" si="2017">AO835</f>
        <v>36.960000000000001</v>
      </c>
      <c r="AP834" s="36">
        <f t="shared" ref="AP834:AP841" si="2018">AP835</f>
        <v>36.960000000000001</v>
      </c>
      <c r="AQ834" s="36">
        <f t="shared" ref="AQ834:AQ841" si="2019">AQ835</f>
        <v>0</v>
      </c>
      <c r="AR834" s="36">
        <f t="shared" ref="AR834:AR841" si="2020">AR835</f>
        <v>0</v>
      </c>
      <c r="AS834" s="36">
        <f t="shared" ref="AS834:AS841" si="2021">AS835</f>
        <v>0</v>
      </c>
      <c r="AT834" s="36">
        <f t="shared" ref="AT834:AT841" si="2022">AT835</f>
        <v>0</v>
      </c>
      <c r="AU834" s="36">
        <f t="shared" si="1962"/>
        <v>36.960000000000001</v>
      </c>
      <c r="AV834" s="36">
        <f t="shared" si="1963"/>
        <v>2.3399999999999963</v>
      </c>
      <c r="AW834" s="36">
        <f t="shared" si="1964"/>
        <v>39.299999999999997</v>
      </c>
      <c r="AX834" s="36">
        <f t="shared" si="1965"/>
        <v>39.299999999999997</v>
      </c>
      <c r="AY834" s="36">
        <f t="shared" si="1966"/>
        <v>39.299999999999997</v>
      </c>
      <c r="AZ834" s="36">
        <f t="shared" si="2003"/>
        <v>0</v>
      </c>
      <c r="BA834" s="37">
        <f t="shared" si="1967"/>
        <v>100</v>
      </c>
      <c r="BB834" s="25"/>
    </row>
    <row r="835" s="39" customFormat="1" ht="31.5">
      <c r="B835" s="40" t="s">
        <v>484</v>
      </c>
      <c r="C835" s="40" t="s">
        <v>122</v>
      </c>
      <c r="D835" s="40" t="s">
        <v>98</v>
      </c>
      <c r="E835" s="38" t="str">
        <f t="shared" si="1959"/>
        <v>0603</v>
      </c>
      <c r="F835" s="40"/>
      <c r="G835" s="38"/>
      <c r="H835" s="41" t="s">
        <v>234</v>
      </c>
      <c r="I835" s="42">
        <f t="shared" si="1968"/>
        <v>39.299999999999997</v>
      </c>
      <c r="J835" s="42">
        <f t="shared" si="1969"/>
        <v>39.299999999999997</v>
      </c>
      <c r="K835" s="42">
        <f t="shared" si="1970"/>
        <v>39.299999999999997</v>
      </c>
      <c r="L835" s="42">
        <f t="shared" si="1971"/>
        <v>0</v>
      </c>
      <c r="M835" s="42">
        <f t="shared" si="1972"/>
        <v>0</v>
      </c>
      <c r="N835" s="42">
        <f t="shared" si="1973"/>
        <v>0</v>
      </c>
      <c r="O835" s="42">
        <f t="shared" si="2004"/>
        <v>0</v>
      </c>
      <c r="P835" s="42">
        <f t="shared" si="2005"/>
        <v>0</v>
      </c>
      <c r="Q835" s="42">
        <f t="shared" si="2006"/>
        <v>0</v>
      </c>
      <c r="R835" s="42">
        <f t="shared" si="2007"/>
        <v>0</v>
      </c>
      <c r="S835" s="42">
        <f t="shared" si="1978"/>
        <v>0</v>
      </c>
      <c r="T835" s="42">
        <f t="shared" ref="T835:T898" si="2023">I835+L835+S835+R835+Q835+P835+O835</f>
        <v>39.299999999999997</v>
      </c>
      <c r="U835" s="42">
        <f t="shared" si="1960"/>
        <v>39.299999999999997</v>
      </c>
      <c r="V835" s="42">
        <f t="shared" si="1961"/>
        <v>39.299999999999997</v>
      </c>
      <c r="W835" s="42">
        <f t="shared" si="1979"/>
        <v>0</v>
      </c>
      <c r="X835" s="42">
        <f t="shared" si="1980"/>
        <v>0</v>
      </c>
      <c r="Y835" s="42">
        <f t="shared" si="1981"/>
        <v>0</v>
      </c>
      <c r="Z835" s="42">
        <f t="shared" si="1982"/>
        <v>0</v>
      </c>
      <c r="AA835" s="42">
        <f t="shared" si="1983"/>
        <v>0</v>
      </c>
      <c r="AB835" s="42">
        <f t="shared" si="1984"/>
        <v>0</v>
      </c>
      <c r="AC835" s="42">
        <f t="shared" si="1985"/>
        <v>0</v>
      </c>
      <c r="AD835" s="42">
        <f t="shared" si="1986"/>
        <v>0</v>
      </c>
      <c r="AE835" s="42">
        <f t="shared" si="1987"/>
        <v>0</v>
      </c>
      <c r="AF835" s="43">
        <f t="shared" si="2008"/>
        <v>36.960000000000001</v>
      </c>
      <c r="AG835" s="43">
        <f t="shared" si="2009"/>
        <v>0</v>
      </c>
      <c r="AH835" s="43">
        <f t="shared" si="2010"/>
        <v>0</v>
      </c>
      <c r="AI835" s="43">
        <f t="shared" si="2011"/>
        <v>0</v>
      </c>
      <c r="AJ835" s="43">
        <f t="shared" si="2012"/>
        <v>0</v>
      </c>
      <c r="AK835" s="43">
        <f t="shared" si="2013"/>
        <v>0</v>
      </c>
      <c r="AL835" s="43">
        <f t="shared" si="2014"/>
        <v>36.960000000000001</v>
      </c>
      <c r="AM835" s="43">
        <f t="shared" si="2015"/>
        <v>0</v>
      </c>
      <c r="AN835" s="43">
        <f t="shared" si="2016"/>
        <v>0</v>
      </c>
      <c r="AO835" s="44">
        <f t="shared" si="2017"/>
        <v>36.960000000000001</v>
      </c>
      <c r="AP835" s="45">
        <f t="shared" si="2018"/>
        <v>36.960000000000001</v>
      </c>
      <c r="AQ835" s="45">
        <f t="shared" si="2019"/>
        <v>0</v>
      </c>
      <c r="AR835" s="45">
        <f t="shared" si="2020"/>
        <v>0</v>
      </c>
      <c r="AS835" s="45">
        <f t="shared" si="2021"/>
        <v>0</v>
      </c>
      <c r="AT835" s="45">
        <f t="shared" si="2022"/>
        <v>0</v>
      </c>
      <c r="AU835" s="45">
        <f t="shared" si="1962"/>
        <v>36.960000000000001</v>
      </c>
      <c r="AV835" s="45">
        <f t="shared" si="1963"/>
        <v>2.3399999999999963</v>
      </c>
      <c r="AW835" s="45">
        <f t="shared" si="1964"/>
        <v>39.299999999999997</v>
      </c>
      <c r="AX835" s="45">
        <f t="shared" si="1965"/>
        <v>39.299999999999997</v>
      </c>
      <c r="AY835" s="45">
        <f t="shared" si="1966"/>
        <v>39.299999999999997</v>
      </c>
      <c r="AZ835" s="45">
        <f t="shared" si="2003"/>
        <v>0</v>
      </c>
      <c r="BA835" s="46">
        <f t="shared" si="1967"/>
        <v>100</v>
      </c>
      <c r="BB835" s="25"/>
    </row>
    <row r="836" ht="31.5">
      <c r="B836" s="47" t="s">
        <v>484</v>
      </c>
      <c r="C836" s="47" t="s">
        <v>122</v>
      </c>
      <c r="D836" s="47" t="s">
        <v>98</v>
      </c>
      <c r="E836" s="48" t="str">
        <f t="shared" si="1959"/>
        <v>0603</v>
      </c>
      <c r="F836" s="47" t="s">
        <v>181</v>
      </c>
      <c r="G836" s="48"/>
      <c r="H836" s="49" t="s">
        <v>182</v>
      </c>
      <c r="I836" s="19">
        <f t="shared" si="1968"/>
        <v>39.299999999999997</v>
      </c>
      <c r="J836" s="19">
        <f t="shared" si="1969"/>
        <v>39.299999999999997</v>
      </c>
      <c r="K836" s="19">
        <f t="shared" si="1970"/>
        <v>39.299999999999997</v>
      </c>
      <c r="L836" s="19">
        <f t="shared" si="1971"/>
        <v>0</v>
      </c>
      <c r="M836" s="19">
        <f t="shared" si="1972"/>
        <v>0</v>
      </c>
      <c r="N836" s="19">
        <f t="shared" si="1973"/>
        <v>0</v>
      </c>
      <c r="O836" s="19">
        <f t="shared" si="2004"/>
        <v>0</v>
      </c>
      <c r="P836" s="19">
        <f t="shared" si="2005"/>
        <v>0</v>
      </c>
      <c r="Q836" s="19">
        <f t="shared" si="2006"/>
        <v>0</v>
      </c>
      <c r="R836" s="19">
        <f t="shared" si="2007"/>
        <v>0</v>
      </c>
      <c r="S836" s="19">
        <f t="shared" si="1978"/>
        <v>0</v>
      </c>
      <c r="T836" s="19">
        <f t="shared" si="2023"/>
        <v>39.299999999999997</v>
      </c>
      <c r="U836" s="19">
        <f t="shared" si="1960"/>
        <v>39.299999999999997</v>
      </c>
      <c r="V836" s="19">
        <f t="shared" si="1961"/>
        <v>39.299999999999997</v>
      </c>
      <c r="W836" s="19">
        <f t="shared" si="1979"/>
        <v>0</v>
      </c>
      <c r="X836" s="19">
        <f t="shared" si="1980"/>
        <v>0</v>
      </c>
      <c r="Y836" s="19">
        <f t="shared" si="1981"/>
        <v>0</v>
      </c>
      <c r="Z836" s="19">
        <f t="shared" si="1982"/>
        <v>0</v>
      </c>
      <c r="AA836" s="19">
        <f t="shared" si="1983"/>
        <v>0</v>
      </c>
      <c r="AB836" s="19">
        <f t="shared" si="1984"/>
        <v>0</v>
      </c>
      <c r="AC836" s="19">
        <f t="shared" si="1985"/>
        <v>0</v>
      </c>
      <c r="AD836" s="19">
        <f t="shared" si="1986"/>
        <v>0</v>
      </c>
      <c r="AE836" s="19">
        <f t="shared" si="1987"/>
        <v>0</v>
      </c>
      <c r="AF836" s="50">
        <f t="shared" si="2008"/>
        <v>36.960000000000001</v>
      </c>
      <c r="AG836" s="50">
        <f t="shared" si="2009"/>
        <v>0</v>
      </c>
      <c r="AH836" s="50">
        <f t="shared" si="2010"/>
        <v>0</v>
      </c>
      <c r="AI836" s="50">
        <f t="shared" si="2011"/>
        <v>0</v>
      </c>
      <c r="AJ836" s="50">
        <f t="shared" si="2012"/>
        <v>0</v>
      </c>
      <c r="AK836" s="50">
        <f t="shared" si="2013"/>
        <v>0</v>
      </c>
      <c r="AL836" s="50">
        <f t="shared" si="2014"/>
        <v>36.960000000000001</v>
      </c>
      <c r="AM836" s="50">
        <f t="shared" si="2015"/>
        <v>0</v>
      </c>
      <c r="AN836" s="50">
        <f t="shared" si="2016"/>
        <v>0</v>
      </c>
      <c r="AO836" s="51">
        <f t="shared" si="2017"/>
        <v>36.960000000000001</v>
      </c>
      <c r="AP836" s="51">
        <f t="shared" si="2018"/>
        <v>36.960000000000001</v>
      </c>
      <c r="AQ836" s="51">
        <f t="shared" si="2019"/>
        <v>0</v>
      </c>
      <c r="AR836" s="51">
        <f t="shared" si="2020"/>
        <v>0</v>
      </c>
      <c r="AS836" s="51">
        <f t="shared" si="2021"/>
        <v>0</v>
      </c>
      <c r="AT836" s="51">
        <f t="shared" si="2022"/>
        <v>0</v>
      </c>
      <c r="AU836" s="51">
        <f t="shared" si="1962"/>
        <v>36.960000000000001</v>
      </c>
      <c r="AV836" s="51">
        <f t="shared" si="1963"/>
        <v>2.3399999999999963</v>
      </c>
      <c r="AW836" s="51">
        <f t="shared" si="1964"/>
        <v>39.299999999999997</v>
      </c>
      <c r="AX836" s="51">
        <f t="shared" si="1965"/>
        <v>39.299999999999997</v>
      </c>
      <c r="AY836" s="51">
        <f t="shared" si="1966"/>
        <v>39.299999999999997</v>
      </c>
      <c r="AZ836" s="51">
        <f t="shared" si="2003"/>
        <v>0</v>
      </c>
      <c r="BA836" s="52">
        <f t="shared" si="1967"/>
        <v>100</v>
      </c>
      <c r="BB836" s="25"/>
    </row>
    <row r="837">
      <c r="B837" s="47" t="s">
        <v>484</v>
      </c>
      <c r="C837" s="47" t="s">
        <v>122</v>
      </c>
      <c r="D837" s="47" t="s">
        <v>98</v>
      </c>
      <c r="E837" s="48" t="str">
        <f t="shared" si="1959"/>
        <v>0603</v>
      </c>
      <c r="F837" s="47" t="s">
        <v>183</v>
      </c>
      <c r="G837" s="48"/>
      <c r="H837" s="49" t="s">
        <v>53</v>
      </c>
      <c r="I837" s="19">
        <f t="shared" si="1968"/>
        <v>39.299999999999997</v>
      </c>
      <c r="J837" s="19">
        <f t="shared" si="1969"/>
        <v>39.299999999999997</v>
      </c>
      <c r="K837" s="19">
        <f t="shared" si="1970"/>
        <v>39.299999999999997</v>
      </c>
      <c r="L837" s="19">
        <f t="shared" si="1971"/>
        <v>0</v>
      </c>
      <c r="M837" s="19">
        <f t="shared" si="1972"/>
        <v>0</v>
      </c>
      <c r="N837" s="19">
        <f t="shared" si="1973"/>
        <v>0</v>
      </c>
      <c r="O837" s="19">
        <f t="shared" si="2004"/>
        <v>0</v>
      </c>
      <c r="P837" s="19">
        <f t="shared" si="2005"/>
        <v>0</v>
      </c>
      <c r="Q837" s="19">
        <f t="shared" si="2006"/>
        <v>0</v>
      </c>
      <c r="R837" s="19">
        <f t="shared" si="2007"/>
        <v>0</v>
      </c>
      <c r="S837" s="19">
        <f t="shared" si="1978"/>
        <v>0</v>
      </c>
      <c r="T837" s="19">
        <f t="shared" si="2023"/>
        <v>39.299999999999997</v>
      </c>
      <c r="U837" s="19">
        <f t="shared" si="1960"/>
        <v>39.299999999999997</v>
      </c>
      <c r="V837" s="19">
        <f t="shared" si="1961"/>
        <v>39.299999999999997</v>
      </c>
      <c r="W837" s="19">
        <f t="shared" si="1979"/>
        <v>0</v>
      </c>
      <c r="X837" s="19">
        <f t="shared" si="1980"/>
        <v>0</v>
      </c>
      <c r="Y837" s="19">
        <f t="shared" si="1981"/>
        <v>0</v>
      </c>
      <c r="Z837" s="19">
        <f t="shared" si="1982"/>
        <v>0</v>
      </c>
      <c r="AA837" s="19">
        <f t="shared" si="1983"/>
        <v>0</v>
      </c>
      <c r="AB837" s="19">
        <f t="shared" si="1984"/>
        <v>0</v>
      </c>
      <c r="AC837" s="19">
        <f t="shared" si="1985"/>
        <v>0</v>
      </c>
      <c r="AD837" s="19">
        <f t="shared" si="1986"/>
        <v>0</v>
      </c>
      <c r="AE837" s="19">
        <f t="shared" si="1987"/>
        <v>0</v>
      </c>
      <c r="AF837" s="50">
        <f t="shared" si="2008"/>
        <v>36.960000000000001</v>
      </c>
      <c r="AG837" s="50">
        <f t="shared" si="2009"/>
        <v>0</v>
      </c>
      <c r="AH837" s="50">
        <f t="shared" si="2010"/>
        <v>0</v>
      </c>
      <c r="AI837" s="50">
        <f t="shared" si="2011"/>
        <v>0</v>
      </c>
      <c r="AJ837" s="50">
        <f t="shared" si="2012"/>
        <v>0</v>
      </c>
      <c r="AK837" s="50">
        <f t="shared" si="2013"/>
        <v>0</v>
      </c>
      <c r="AL837" s="50">
        <f t="shared" si="2014"/>
        <v>36.960000000000001</v>
      </c>
      <c r="AM837" s="50">
        <f t="shared" si="2015"/>
        <v>0</v>
      </c>
      <c r="AN837" s="50">
        <f t="shared" si="2016"/>
        <v>0</v>
      </c>
      <c r="AO837" s="15">
        <f t="shared" si="2017"/>
        <v>36.960000000000001</v>
      </c>
      <c r="AP837" s="51">
        <f t="shared" si="2018"/>
        <v>36.960000000000001</v>
      </c>
      <c r="AQ837" s="51">
        <f t="shared" si="2019"/>
        <v>0</v>
      </c>
      <c r="AR837" s="51">
        <f t="shared" si="2020"/>
        <v>0</v>
      </c>
      <c r="AS837" s="51">
        <f t="shared" si="2021"/>
        <v>0</v>
      </c>
      <c r="AT837" s="51">
        <f t="shared" si="2022"/>
        <v>0</v>
      </c>
      <c r="AU837" s="51">
        <f t="shared" si="1962"/>
        <v>36.960000000000001</v>
      </c>
      <c r="AV837" s="51">
        <f t="shared" si="1963"/>
        <v>2.3399999999999963</v>
      </c>
      <c r="AW837" s="51">
        <f t="shared" si="1964"/>
        <v>39.299999999999997</v>
      </c>
      <c r="AX837" s="51">
        <f t="shared" si="1965"/>
        <v>39.299999999999997</v>
      </c>
      <c r="AY837" s="51">
        <f t="shared" si="1966"/>
        <v>39.299999999999997</v>
      </c>
      <c r="AZ837" s="51">
        <f t="shared" si="2003"/>
        <v>0</v>
      </c>
      <c r="BA837" s="52">
        <f t="shared" si="1967"/>
        <v>100</v>
      </c>
      <c r="BB837" s="25"/>
    </row>
    <row r="838" ht="47.25">
      <c r="B838" s="47" t="s">
        <v>484</v>
      </c>
      <c r="C838" s="47" t="s">
        <v>122</v>
      </c>
      <c r="D838" s="47" t="s">
        <v>98</v>
      </c>
      <c r="E838" s="48" t="str">
        <f t="shared" si="1959"/>
        <v>0603</v>
      </c>
      <c r="F838" s="47" t="s">
        <v>219</v>
      </c>
      <c r="G838" s="48"/>
      <c r="H838" s="49" t="s">
        <v>220</v>
      </c>
      <c r="I838" s="19">
        <f t="shared" si="1968"/>
        <v>39.299999999999997</v>
      </c>
      <c r="J838" s="19">
        <f t="shared" si="1969"/>
        <v>39.299999999999997</v>
      </c>
      <c r="K838" s="19">
        <f t="shared" si="1970"/>
        <v>39.299999999999997</v>
      </c>
      <c r="L838" s="19">
        <f t="shared" si="1971"/>
        <v>0</v>
      </c>
      <c r="M838" s="19">
        <f t="shared" si="1972"/>
        <v>0</v>
      </c>
      <c r="N838" s="19">
        <f t="shared" si="1973"/>
        <v>0</v>
      </c>
      <c r="O838" s="19">
        <f t="shared" si="2004"/>
        <v>0</v>
      </c>
      <c r="P838" s="19">
        <f t="shared" si="2005"/>
        <v>0</v>
      </c>
      <c r="Q838" s="19">
        <f t="shared" si="2006"/>
        <v>0</v>
      </c>
      <c r="R838" s="19">
        <f t="shared" si="2007"/>
        <v>0</v>
      </c>
      <c r="S838" s="19">
        <f t="shared" si="1978"/>
        <v>0</v>
      </c>
      <c r="T838" s="19">
        <f t="shared" si="2023"/>
        <v>39.299999999999997</v>
      </c>
      <c r="U838" s="19">
        <f t="shared" si="1960"/>
        <v>39.299999999999997</v>
      </c>
      <c r="V838" s="19">
        <f t="shared" si="1961"/>
        <v>39.299999999999997</v>
      </c>
      <c r="W838" s="19">
        <f t="shared" si="1979"/>
        <v>0</v>
      </c>
      <c r="X838" s="19">
        <f t="shared" si="1980"/>
        <v>0</v>
      </c>
      <c r="Y838" s="19">
        <f t="shared" si="1981"/>
        <v>0</v>
      </c>
      <c r="Z838" s="19">
        <f t="shared" si="1982"/>
        <v>0</v>
      </c>
      <c r="AA838" s="19">
        <f t="shared" si="1983"/>
        <v>0</v>
      </c>
      <c r="AB838" s="19">
        <f t="shared" si="1984"/>
        <v>0</v>
      </c>
      <c r="AC838" s="19">
        <f t="shared" si="1985"/>
        <v>0</v>
      </c>
      <c r="AD838" s="19">
        <f t="shared" si="1986"/>
        <v>0</v>
      </c>
      <c r="AE838" s="19">
        <f t="shared" si="1987"/>
        <v>0</v>
      </c>
      <c r="AF838" s="50">
        <f t="shared" si="2008"/>
        <v>36.960000000000001</v>
      </c>
      <c r="AG838" s="50">
        <f t="shared" si="2009"/>
        <v>0</v>
      </c>
      <c r="AH838" s="50">
        <f t="shared" si="2010"/>
        <v>0</v>
      </c>
      <c r="AI838" s="50">
        <f t="shared" si="2011"/>
        <v>0</v>
      </c>
      <c r="AJ838" s="50">
        <f t="shared" si="2012"/>
        <v>0</v>
      </c>
      <c r="AK838" s="50">
        <f t="shared" si="2013"/>
        <v>0</v>
      </c>
      <c r="AL838" s="50">
        <f t="shared" si="2014"/>
        <v>36.960000000000001</v>
      </c>
      <c r="AM838" s="50">
        <f t="shared" si="2015"/>
        <v>0</v>
      </c>
      <c r="AN838" s="50">
        <f t="shared" si="2016"/>
        <v>0</v>
      </c>
      <c r="AO838" s="51">
        <f t="shared" si="2017"/>
        <v>36.960000000000001</v>
      </c>
      <c r="AP838" s="51">
        <f t="shared" si="2018"/>
        <v>36.960000000000001</v>
      </c>
      <c r="AQ838" s="51">
        <f t="shared" si="2019"/>
        <v>0</v>
      </c>
      <c r="AR838" s="51">
        <f t="shared" si="2020"/>
        <v>0</v>
      </c>
      <c r="AS838" s="51">
        <f t="shared" si="2021"/>
        <v>0</v>
      </c>
      <c r="AT838" s="51">
        <f t="shared" si="2022"/>
        <v>0</v>
      </c>
      <c r="AU838" s="51">
        <f t="shared" si="1962"/>
        <v>36.960000000000001</v>
      </c>
      <c r="AV838" s="51">
        <f t="shared" si="1963"/>
        <v>2.3399999999999963</v>
      </c>
      <c r="AW838" s="51">
        <f t="shared" si="1964"/>
        <v>39.299999999999997</v>
      </c>
      <c r="AX838" s="51">
        <f t="shared" si="1965"/>
        <v>39.299999999999997</v>
      </c>
      <c r="AY838" s="51">
        <f t="shared" si="1966"/>
        <v>39.299999999999997</v>
      </c>
      <c r="AZ838" s="51">
        <f t="shared" si="2003"/>
        <v>0</v>
      </c>
      <c r="BA838" s="52">
        <f t="shared" si="1967"/>
        <v>100</v>
      </c>
      <c r="BB838" s="25"/>
    </row>
    <row r="839">
      <c r="B839" s="47" t="s">
        <v>484</v>
      </c>
      <c r="C839" s="47" t="s">
        <v>122</v>
      </c>
      <c r="D839" s="47" t="s">
        <v>98</v>
      </c>
      <c r="E839" s="48" t="str">
        <f t="shared" si="1959"/>
        <v>0603</v>
      </c>
      <c r="F839" s="47" t="s">
        <v>235</v>
      </c>
      <c r="G839" s="48"/>
      <c r="H839" s="49" t="s">
        <v>236</v>
      </c>
      <c r="I839" s="19">
        <f t="shared" si="1968"/>
        <v>39.299999999999997</v>
      </c>
      <c r="J839" s="19">
        <f t="shared" si="1969"/>
        <v>39.299999999999997</v>
      </c>
      <c r="K839" s="19">
        <f t="shared" si="1970"/>
        <v>39.299999999999997</v>
      </c>
      <c r="L839" s="19">
        <f t="shared" si="1971"/>
        <v>0</v>
      </c>
      <c r="M839" s="19">
        <f t="shared" si="1972"/>
        <v>0</v>
      </c>
      <c r="N839" s="19">
        <f t="shared" si="1973"/>
        <v>0</v>
      </c>
      <c r="O839" s="19">
        <f t="shared" si="2004"/>
        <v>0</v>
      </c>
      <c r="P839" s="19">
        <f t="shared" si="2005"/>
        <v>0</v>
      </c>
      <c r="Q839" s="19">
        <f t="shared" si="2006"/>
        <v>0</v>
      </c>
      <c r="R839" s="19">
        <f t="shared" si="2007"/>
        <v>0</v>
      </c>
      <c r="S839" s="19">
        <f t="shared" si="1978"/>
        <v>0</v>
      </c>
      <c r="T839" s="19">
        <f t="shared" si="2023"/>
        <v>39.299999999999997</v>
      </c>
      <c r="U839" s="19">
        <f t="shared" si="1960"/>
        <v>39.299999999999997</v>
      </c>
      <c r="V839" s="19">
        <f t="shared" si="1961"/>
        <v>39.299999999999997</v>
      </c>
      <c r="W839" s="19">
        <f t="shared" si="1979"/>
        <v>0</v>
      </c>
      <c r="X839" s="19">
        <f t="shared" si="1980"/>
        <v>0</v>
      </c>
      <c r="Y839" s="19">
        <f t="shared" si="1981"/>
        <v>0</v>
      </c>
      <c r="Z839" s="19">
        <f t="shared" si="1982"/>
        <v>0</v>
      </c>
      <c r="AA839" s="19">
        <f t="shared" si="1983"/>
        <v>0</v>
      </c>
      <c r="AB839" s="19">
        <f t="shared" si="1984"/>
        <v>0</v>
      </c>
      <c r="AC839" s="19">
        <f t="shared" si="1985"/>
        <v>0</v>
      </c>
      <c r="AD839" s="19">
        <f t="shared" si="1986"/>
        <v>0</v>
      </c>
      <c r="AE839" s="19">
        <f t="shared" si="1987"/>
        <v>0</v>
      </c>
      <c r="AF839" s="50">
        <f t="shared" si="2008"/>
        <v>36.960000000000001</v>
      </c>
      <c r="AG839" s="50">
        <f t="shared" si="2009"/>
        <v>0</v>
      </c>
      <c r="AH839" s="50">
        <f t="shared" si="2010"/>
        <v>0</v>
      </c>
      <c r="AI839" s="50">
        <f t="shared" si="2011"/>
        <v>0</v>
      </c>
      <c r="AJ839" s="50">
        <f t="shared" si="2012"/>
        <v>0</v>
      </c>
      <c r="AK839" s="50">
        <f t="shared" si="2013"/>
        <v>0</v>
      </c>
      <c r="AL839" s="50">
        <f t="shared" si="2014"/>
        <v>36.960000000000001</v>
      </c>
      <c r="AM839" s="50">
        <f t="shared" si="2015"/>
        <v>0</v>
      </c>
      <c r="AN839" s="50">
        <f t="shared" si="2016"/>
        <v>0</v>
      </c>
      <c r="AO839" s="15">
        <f t="shared" si="2017"/>
        <v>36.960000000000001</v>
      </c>
      <c r="AP839" s="51">
        <f t="shared" si="2018"/>
        <v>36.960000000000001</v>
      </c>
      <c r="AQ839" s="51">
        <f t="shared" si="2019"/>
        <v>0</v>
      </c>
      <c r="AR839" s="51">
        <f t="shared" si="2020"/>
        <v>0</v>
      </c>
      <c r="AS839" s="51">
        <f t="shared" si="2021"/>
        <v>0</v>
      </c>
      <c r="AT839" s="51">
        <f t="shared" si="2022"/>
        <v>0</v>
      </c>
      <c r="AU839" s="51">
        <f t="shared" si="1962"/>
        <v>36.960000000000001</v>
      </c>
      <c r="AV839" s="51">
        <f t="shared" si="1963"/>
        <v>2.3399999999999963</v>
      </c>
      <c r="AW839" s="51">
        <f t="shared" si="1964"/>
        <v>39.299999999999997</v>
      </c>
      <c r="AX839" s="51">
        <f t="shared" si="1965"/>
        <v>39.299999999999997</v>
      </c>
      <c r="AY839" s="51">
        <f t="shared" si="1966"/>
        <v>39.299999999999997</v>
      </c>
      <c r="AZ839" s="51">
        <f t="shared" si="2003"/>
        <v>0</v>
      </c>
      <c r="BA839" s="52">
        <f t="shared" si="1967"/>
        <v>100</v>
      </c>
      <c r="BB839" s="25"/>
    </row>
    <row r="840" ht="31.5">
      <c r="B840" s="47" t="s">
        <v>484</v>
      </c>
      <c r="C840" s="47" t="s">
        <v>122</v>
      </c>
      <c r="D840" s="47" t="s">
        <v>98</v>
      </c>
      <c r="E840" s="48" t="str">
        <f t="shared" si="1959"/>
        <v>0603</v>
      </c>
      <c r="F840" s="47" t="s">
        <v>235</v>
      </c>
      <c r="G840" s="47" t="s">
        <v>58</v>
      </c>
      <c r="H840" s="49" t="s">
        <v>59</v>
      </c>
      <c r="I840" s="71">
        <v>39.299999999999997</v>
      </c>
      <c r="J840" s="71">
        <v>39.299999999999997</v>
      </c>
      <c r="K840" s="71">
        <v>39.299999999999997</v>
      </c>
      <c r="L840" s="71"/>
      <c r="M840" s="71"/>
      <c r="N840" s="71"/>
      <c r="O840" s="71">
        <v>0</v>
      </c>
      <c r="P840" s="71">
        <v>0</v>
      </c>
      <c r="Q840" s="71">
        <v>0</v>
      </c>
      <c r="R840" s="71">
        <v>0</v>
      </c>
      <c r="S840" s="71"/>
      <c r="T840" s="71">
        <f t="shared" si="2023"/>
        <v>39.299999999999997</v>
      </c>
      <c r="U840" s="71">
        <f t="shared" si="1960"/>
        <v>39.299999999999997</v>
      </c>
      <c r="V840" s="71">
        <f t="shared" si="1961"/>
        <v>39.299999999999997</v>
      </c>
      <c r="W840" s="71"/>
      <c r="X840" s="71"/>
      <c r="Y840" s="71"/>
      <c r="Z840" s="71"/>
      <c r="AA840" s="71"/>
      <c r="AB840" s="71"/>
      <c r="AC840" s="71"/>
      <c r="AD840" s="71"/>
      <c r="AE840" s="71"/>
      <c r="AF840" s="50">
        <v>36.960000000000001</v>
      </c>
      <c r="AG840" s="50"/>
      <c r="AH840" s="50">
        <v>0</v>
      </c>
      <c r="AI840" s="50">
        <v>0</v>
      </c>
      <c r="AJ840" s="50">
        <v>0</v>
      </c>
      <c r="AK840" s="50">
        <v>0</v>
      </c>
      <c r="AL840" s="50">
        <v>36.960000000000001</v>
      </c>
      <c r="AM840" s="72">
        <v>0</v>
      </c>
      <c r="AN840" s="72">
        <v>0</v>
      </c>
      <c r="AO840" s="73">
        <v>36.960000000000001</v>
      </c>
      <c r="AP840" s="73">
        <v>36.960000000000001</v>
      </c>
      <c r="AQ840" s="73">
        <v>0</v>
      </c>
      <c r="AR840" s="73">
        <v>0</v>
      </c>
      <c r="AS840" s="51">
        <v>0</v>
      </c>
      <c r="AT840" s="51">
        <v>0</v>
      </c>
      <c r="AU840" s="73">
        <f t="shared" si="1962"/>
        <v>36.960000000000001</v>
      </c>
      <c r="AV840" s="73">
        <f t="shared" si="1963"/>
        <v>2.3399999999999963</v>
      </c>
      <c r="AW840" s="51">
        <f t="shared" si="1964"/>
        <v>39.299999999999997</v>
      </c>
      <c r="AX840" s="51">
        <f t="shared" si="1965"/>
        <v>39.299999999999997</v>
      </c>
      <c r="AY840" s="51">
        <f t="shared" si="1966"/>
        <v>39.299999999999997</v>
      </c>
      <c r="AZ840" s="73"/>
      <c r="BA840" s="52">
        <f t="shared" si="1967"/>
        <v>100</v>
      </c>
      <c r="BB840" s="53"/>
    </row>
    <row r="841" s="30" customFormat="1">
      <c r="B841" s="31" t="s">
        <v>484</v>
      </c>
      <c r="C841" s="31" t="s">
        <v>193</v>
      </c>
      <c r="D841" s="31"/>
      <c r="E841" s="32" t="str">
        <f t="shared" si="1959"/>
        <v>07</v>
      </c>
      <c r="F841" s="31"/>
      <c r="G841" s="31"/>
      <c r="H841" s="33" t="s">
        <v>245</v>
      </c>
      <c r="I841" s="34">
        <f t="shared" si="1968"/>
        <v>1341.8</v>
      </c>
      <c r="J841" s="34">
        <f t="shared" si="1969"/>
        <v>1341.8</v>
      </c>
      <c r="K841" s="34">
        <f t="shared" si="1970"/>
        <v>1341.8</v>
      </c>
      <c r="L841" s="34">
        <f t="shared" si="1971"/>
        <v>0</v>
      </c>
      <c r="M841" s="34">
        <f t="shared" si="1972"/>
        <v>0</v>
      </c>
      <c r="N841" s="34">
        <f t="shared" si="1973"/>
        <v>0</v>
      </c>
      <c r="O841" s="34">
        <f t="shared" si="2004"/>
        <v>0</v>
      </c>
      <c r="P841" s="34">
        <f t="shared" si="2005"/>
        <v>0</v>
      </c>
      <c r="Q841" s="34">
        <f t="shared" si="2006"/>
        <v>0</v>
      </c>
      <c r="R841" s="34">
        <f t="shared" si="2007"/>
        <v>0</v>
      </c>
      <c r="S841" s="34">
        <f t="shared" si="1978"/>
        <v>0</v>
      </c>
      <c r="T841" s="34">
        <f t="shared" si="2023"/>
        <v>1341.8</v>
      </c>
      <c r="U841" s="34">
        <f t="shared" si="1960"/>
        <v>1341.8</v>
      </c>
      <c r="V841" s="34">
        <f t="shared" si="1961"/>
        <v>1341.8</v>
      </c>
      <c r="W841" s="34">
        <f t="shared" si="1979"/>
        <v>0</v>
      </c>
      <c r="X841" s="34">
        <f t="shared" si="1980"/>
        <v>0</v>
      </c>
      <c r="Y841" s="34">
        <f t="shared" si="1981"/>
        <v>0</v>
      </c>
      <c r="Z841" s="34">
        <f t="shared" si="1982"/>
        <v>0</v>
      </c>
      <c r="AA841" s="34">
        <f t="shared" si="1983"/>
        <v>0</v>
      </c>
      <c r="AB841" s="34">
        <f t="shared" si="1984"/>
        <v>0</v>
      </c>
      <c r="AC841" s="34">
        <f t="shared" si="1985"/>
        <v>0</v>
      </c>
      <c r="AD841" s="34">
        <f t="shared" si="1986"/>
        <v>0</v>
      </c>
      <c r="AE841" s="34">
        <f t="shared" si="1987"/>
        <v>0</v>
      </c>
      <c r="AF841" s="35">
        <f t="shared" si="2008"/>
        <v>1341.8</v>
      </c>
      <c r="AG841" s="35">
        <f t="shared" si="2009"/>
        <v>0</v>
      </c>
      <c r="AH841" s="35">
        <f t="shared" si="2010"/>
        <v>0</v>
      </c>
      <c r="AI841" s="35">
        <f t="shared" si="2011"/>
        <v>0</v>
      </c>
      <c r="AJ841" s="35">
        <f t="shared" si="2012"/>
        <v>0</v>
      </c>
      <c r="AK841" s="35">
        <f t="shared" si="2013"/>
        <v>0</v>
      </c>
      <c r="AL841" s="35">
        <f t="shared" si="2014"/>
        <v>1341.8</v>
      </c>
      <c r="AM841" s="35">
        <f t="shared" si="2015"/>
        <v>0</v>
      </c>
      <c r="AN841" s="35">
        <f t="shared" si="2016"/>
        <v>0</v>
      </c>
      <c r="AO841" s="54">
        <f t="shared" si="2017"/>
        <v>1341.8</v>
      </c>
      <c r="AP841" s="36">
        <f t="shared" si="2018"/>
        <v>1341.8</v>
      </c>
      <c r="AQ841" s="36">
        <f t="shared" si="2019"/>
        <v>0</v>
      </c>
      <c r="AR841" s="36">
        <f t="shared" si="2020"/>
        <v>0</v>
      </c>
      <c r="AS841" s="36">
        <f t="shared" si="2021"/>
        <v>0</v>
      </c>
      <c r="AT841" s="36">
        <f t="shared" si="2022"/>
        <v>0</v>
      </c>
      <c r="AU841" s="36">
        <f t="shared" si="1962"/>
        <v>1341.8</v>
      </c>
      <c r="AV841" s="36">
        <f t="shared" si="1963"/>
        <v>0</v>
      </c>
      <c r="AW841" s="36">
        <f t="shared" si="1964"/>
        <v>1341.8</v>
      </c>
      <c r="AX841" s="36">
        <f t="shared" si="1965"/>
        <v>1341.8</v>
      </c>
      <c r="AY841" s="36">
        <f t="shared" si="1966"/>
        <v>1341.8</v>
      </c>
      <c r="AZ841" s="36">
        <f t="shared" si="2003"/>
        <v>0</v>
      </c>
      <c r="BA841" s="37">
        <f t="shared" si="1967"/>
        <v>100</v>
      </c>
      <c r="BB841" s="25"/>
    </row>
    <row r="842" s="39" customFormat="1">
      <c r="B842" s="40" t="s">
        <v>484</v>
      </c>
      <c r="C842" s="40" t="s">
        <v>193</v>
      </c>
      <c r="D842" s="40" t="s">
        <v>193</v>
      </c>
      <c r="E842" s="38" t="str">
        <f t="shared" si="1959"/>
        <v>0707</v>
      </c>
      <c r="F842" s="40"/>
      <c r="G842" s="40"/>
      <c r="H842" s="41" t="s">
        <v>269</v>
      </c>
      <c r="I842" s="42">
        <f>I843+I848</f>
        <v>1341.8</v>
      </c>
      <c r="J842" s="42">
        <f>J843+J848</f>
        <v>1341.8</v>
      </c>
      <c r="K842" s="42">
        <f>K843+K848</f>
        <v>1341.8</v>
      </c>
      <c r="L842" s="42">
        <f>L843+L848</f>
        <v>0</v>
      </c>
      <c r="M842" s="42">
        <f>M843+M848</f>
        <v>0</v>
      </c>
      <c r="N842" s="42">
        <f>N843+N848</f>
        <v>0</v>
      </c>
      <c r="O842" s="42">
        <f>O843+O848</f>
        <v>0</v>
      </c>
      <c r="P842" s="42">
        <f>P843+P848</f>
        <v>0</v>
      </c>
      <c r="Q842" s="42">
        <f>Q843+Q848</f>
        <v>0</v>
      </c>
      <c r="R842" s="42">
        <f>R843+R848</f>
        <v>0</v>
      </c>
      <c r="S842" s="42">
        <f>S843+S848</f>
        <v>0</v>
      </c>
      <c r="T842" s="42">
        <f t="shared" si="2023"/>
        <v>1341.8</v>
      </c>
      <c r="U842" s="42">
        <f t="shared" si="1960"/>
        <v>1341.8</v>
      </c>
      <c r="V842" s="42">
        <f t="shared" si="1961"/>
        <v>1341.8</v>
      </c>
      <c r="W842" s="42">
        <f>W843+W848</f>
        <v>0</v>
      </c>
      <c r="X842" s="42">
        <f>X843+X848</f>
        <v>0</v>
      </c>
      <c r="Y842" s="42">
        <f>Y843+Y848</f>
        <v>0</v>
      </c>
      <c r="Z842" s="42">
        <f>Z843+Z848</f>
        <v>0</v>
      </c>
      <c r="AA842" s="42">
        <f>AA843+AA848</f>
        <v>0</v>
      </c>
      <c r="AB842" s="42">
        <f>AB843+AB848</f>
        <v>0</v>
      </c>
      <c r="AC842" s="42">
        <f>AC843+AC848</f>
        <v>0</v>
      </c>
      <c r="AD842" s="42">
        <f>AD843+AD848</f>
        <v>0</v>
      </c>
      <c r="AE842" s="42">
        <f>AE843+AE848</f>
        <v>0</v>
      </c>
      <c r="AF842" s="43">
        <f>AF843+AF848</f>
        <v>1341.8</v>
      </c>
      <c r="AG842" s="43">
        <f>AG843+AG848</f>
        <v>0</v>
      </c>
      <c r="AH842" s="43">
        <f>AH843+AH848</f>
        <v>0</v>
      </c>
      <c r="AI842" s="43">
        <f>AI843+AI848</f>
        <v>0</v>
      </c>
      <c r="AJ842" s="43">
        <f>AJ843+AJ848</f>
        <v>0</v>
      </c>
      <c r="AK842" s="43">
        <f>AK843+AK848</f>
        <v>0</v>
      </c>
      <c r="AL842" s="43">
        <f>AL843+AL848</f>
        <v>1341.8</v>
      </c>
      <c r="AM842" s="43">
        <f>AM843+AM848</f>
        <v>0</v>
      </c>
      <c r="AN842" s="43">
        <f>AN843+AN848</f>
        <v>0</v>
      </c>
      <c r="AO842" s="45">
        <f>AO843+AO848</f>
        <v>1341.8</v>
      </c>
      <c r="AP842" s="45">
        <f>AP843+AP848</f>
        <v>1341.8</v>
      </c>
      <c r="AQ842" s="45">
        <f>AQ843+AQ848</f>
        <v>0</v>
      </c>
      <c r="AR842" s="45">
        <f>AR843+AR848</f>
        <v>0</v>
      </c>
      <c r="AS842" s="45">
        <f>AS843+AS848</f>
        <v>0</v>
      </c>
      <c r="AT842" s="45">
        <f>AT843+AT848</f>
        <v>0</v>
      </c>
      <c r="AU842" s="45">
        <f t="shared" si="1962"/>
        <v>1341.8</v>
      </c>
      <c r="AV842" s="45">
        <f t="shared" si="1963"/>
        <v>0</v>
      </c>
      <c r="AW842" s="45">
        <f t="shared" si="1964"/>
        <v>1341.8</v>
      </c>
      <c r="AX842" s="45">
        <f t="shared" si="1965"/>
        <v>1341.8</v>
      </c>
      <c r="AY842" s="45">
        <f t="shared" si="1966"/>
        <v>1341.8</v>
      </c>
      <c r="AZ842" s="45">
        <f>AZ843+AZ848</f>
        <v>0</v>
      </c>
      <c r="BA842" s="46">
        <f t="shared" si="1967"/>
        <v>100</v>
      </c>
      <c r="BB842" s="25"/>
    </row>
    <row r="843" ht="31.5">
      <c r="B843" s="47" t="s">
        <v>484</v>
      </c>
      <c r="C843" s="47" t="s">
        <v>193</v>
      </c>
      <c r="D843" s="47" t="s">
        <v>193</v>
      </c>
      <c r="E843" s="48" t="str">
        <f t="shared" si="1959"/>
        <v>0707</v>
      </c>
      <c r="F843" s="47" t="s">
        <v>110</v>
      </c>
      <c r="G843" s="47"/>
      <c r="H843" s="49" t="s">
        <v>111</v>
      </c>
      <c r="I843" s="19">
        <f t="shared" ref="I843:I871" si="2024">I844</f>
        <v>1241.8</v>
      </c>
      <c r="J843" s="19">
        <f t="shared" ref="J843:J871" si="2025">J844</f>
        <v>1241.8</v>
      </c>
      <c r="K843" s="19">
        <f t="shared" ref="K843:K871" si="2026">K844</f>
        <v>1241.8</v>
      </c>
      <c r="L843" s="19">
        <f t="shared" ref="L843:L871" si="2027">L844</f>
        <v>0</v>
      </c>
      <c r="M843" s="19">
        <f t="shared" ref="M843:M871" si="2028">M844</f>
        <v>0</v>
      </c>
      <c r="N843" s="19">
        <f t="shared" ref="N843:N871" si="2029">N844</f>
        <v>0</v>
      </c>
      <c r="O843" s="19">
        <f t="shared" ref="O843:O853" si="2030">O844</f>
        <v>0</v>
      </c>
      <c r="P843" s="19">
        <f t="shared" ref="P843:P853" si="2031">P844</f>
        <v>0</v>
      </c>
      <c r="Q843" s="19">
        <f t="shared" ref="Q843:Q853" si="2032">Q844</f>
        <v>0</v>
      </c>
      <c r="R843" s="19">
        <f t="shared" ref="R843:R853" si="2033">R844</f>
        <v>0</v>
      </c>
      <c r="S843" s="19">
        <f t="shared" ref="S843:S871" si="2034">S844</f>
        <v>0</v>
      </c>
      <c r="T843" s="19">
        <f t="shared" si="2023"/>
        <v>1241.8</v>
      </c>
      <c r="U843" s="19">
        <f t="shared" si="1960"/>
        <v>1241.8</v>
      </c>
      <c r="V843" s="19">
        <f t="shared" si="1961"/>
        <v>1241.8</v>
      </c>
      <c r="W843" s="19">
        <f t="shared" ref="W843:W871" si="2035">W844</f>
        <v>0</v>
      </c>
      <c r="X843" s="19">
        <f t="shared" ref="X843:X871" si="2036">X844</f>
        <v>0</v>
      </c>
      <c r="Y843" s="19">
        <f t="shared" ref="Y843:Y871" si="2037">Y844</f>
        <v>0</v>
      </c>
      <c r="Z843" s="19">
        <f t="shared" ref="Z843:Z871" si="2038">Z844</f>
        <v>0</v>
      </c>
      <c r="AA843" s="19">
        <f t="shared" ref="AA843:AA871" si="2039">AA844</f>
        <v>0</v>
      </c>
      <c r="AB843" s="19">
        <f t="shared" ref="AB843:AB871" si="2040">AB844</f>
        <v>0</v>
      </c>
      <c r="AC843" s="19">
        <f t="shared" ref="AC843:AC871" si="2041">AC844</f>
        <v>0</v>
      </c>
      <c r="AD843" s="19">
        <f t="shared" ref="AD843:AD871" si="2042">AD844</f>
        <v>0</v>
      </c>
      <c r="AE843" s="19">
        <f t="shared" ref="AE843:AE871" si="2043">AE844</f>
        <v>0</v>
      </c>
      <c r="AF843" s="50">
        <f t="shared" ref="AF843:AF853" si="2044">AF844</f>
        <v>1241.8</v>
      </c>
      <c r="AG843" s="50">
        <f t="shared" ref="AG843:AG853" si="2045">AG844</f>
        <v>0</v>
      </c>
      <c r="AH843" s="50">
        <f t="shared" ref="AH843:AH853" si="2046">AH844</f>
        <v>0</v>
      </c>
      <c r="AI843" s="50">
        <f t="shared" ref="AI843:AI853" si="2047">AI844</f>
        <v>0</v>
      </c>
      <c r="AJ843" s="50">
        <f t="shared" ref="AJ843:AJ853" si="2048">AJ844</f>
        <v>0</v>
      </c>
      <c r="AK843" s="50">
        <f t="shared" ref="AK843:AK853" si="2049">AK844</f>
        <v>0</v>
      </c>
      <c r="AL843" s="50">
        <f t="shared" ref="AL843:AL853" si="2050">AL844</f>
        <v>1241.8</v>
      </c>
      <c r="AM843" s="50">
        <f t="shared" ref="AM843:AM853" si="2051">AM844</f>
        <v>0</v>
      </c>
      <c r="AN843" s="50">
        <f t="shared" ref="AN843:AN853" si="2052">AN844</f>
        <v>0</v>
      </c>
      <c r="AO843" s="15">
        <f t="shared" ref="AO843:AO853" si="2053">AO844</f>
        <v>1241.8</v>
      </c>
      <c r="AP843" s="51">
        <f t="shared" ref="AP843:AP853" si="2054">AP844</f>
        <v>1241.8</v>
      </c>
      <c r="AQ843" s="51">
        <f t="shared" ref="AQ843:AQ853" si="2055">AQ844</f>
        <v>0</v>
      </c>
      <c r="AR843" s="51">
        <f t="shared" ref="AR843:AR853" si="2056">AR844</f>
        <v>0</v>
      </c>
      <c r="AS843" s="51">
        <f t="shared" ref="AS843:AS853" si="2057">AS844</f>
        <v>0</v>
      </c>
      <c r="AT843" s="51">
        <f t="shared" ref="AT843:AT853" si="2058">AT844</f>
        <v>0</v>
      </c>
      <c r="AU843" s="51">
        <f t="shared" si="1962"/>
        <v>1241.8</v>
      </c>
      <c r="AV843" s="51">
        <f t="shared" si="1963"/>
        <v>0</v>
      </c>
      <c r="AW843" s="51">
        <f t="shared" si="1964"/>
        <v>1241.8</v>
      </c>
      <c r="AX843" s="51">
        <f t="shared" si="1965"/>
        <v>1241.8</v>
      </c>
      <c r="AY843" s="51">
        <f t="shared" si="1966"/>
        <v>1241.8</v>
      </c>
      <c r="AZ843" s="51">
        <f t="shared" ref="AZ843:AZ871" si="2059">AZ844</f>
        <v>0</v>
      </c>
      <c r="BA843" s="52">
        <f t="shared" si="1967"/>
        <v>100</v>
      </c>
      <c r="BB843" s="25"/>
    </row>
    <row r="844">
      <c r="B844" s="47" t="s">
        <v>484</v>
      </c>
      <c r="C844" s="47" t="s">
        <v>193</v>
      </c>
      <c r="D844" s="47" t="s">
        <v>193</v>
      </c>
      <c r="E844" s="48" t="str">
        <f t="shared" si="1959"/>
        <v>0707</v>
      </c>
      <c r="F844" s="47" t="s">
        <v>168</v>
      </c>
      <c r="G844" s="47"/>
      <c r="H844" s="49" t="s">
        <v>53</v>
      </c>
      <c r="I844" s="19">
        <f t="shared" si="2024"/>
        <v>1241.8</v>
      </c>
      <c r="J844" s="19">
        <f t="shared" si="2025"/>
        <v>1241.8</v>
      </c>
      <c r="K844" s="19">
        <f t="shared" si="2026"/>
        <v>1241.8</v>
      </c>
      <c r="L844" s="19">
        <f t="shared" si="2027"/>
        <v>0</v>
      </c>
      <c r="M844" s="19">
        <f t="shared" si="2028"/>
        <v>0</v>
      </c>
      <c r="N844" s="19">
        <f t="shared" si="2029"/>
        <v>0</v>
      </c>
      <c r="O844" s="19">
        <f t="shared" si="2030"/>
        <v>0</v>
      </c>
      <c r="P844" s="19">
        <f t="shared" si="2031"/>
        <v>0</v>
      </c>
      <c r="Q844" s="19">
        <f t="shared" si="2032"/>
        <v>0</v>
      </c>
      <c r="R844" s="19">
        <f t="shared" si="2033"/>
        <v>0</v>
      </c>
      <c r="S844" s="19">
        <f t="shared" si="2034"/>
        <v>0</v>
      </c>
      <c r="T844" s="19">
        <f t="shared" si="2023"/>
        <v>1241.8</v>
      </c>
      <c r="U844" s="19">
        <f t="shared" si="1960"/>
        <v>1241.8</v>
      </c>
      <c r="V844" s="19">
        <f t="shared" si="1961"/>
        <v>1241.8</v>
      </c>
      <c r="W844" s="19">
        <f t="shared" si="2035"/>
        <v>0</v>
      </c>
      <c r="X844" s="19">
        <f t="shared" si="2036"/>
        <v>0</v>
      </c>
      <c r="Y844" s="19">
        <f t="shared" si="2037"/>
        <v>0</v>
      </c>
      <c r="Z844" s="19">
        <f t="shared" si="2038"/>
        <v>0</v>
      </c>
      <c r="AA844" s="19">
        <f t="shared" si="2039"/>
        <v>0</v>
      </c>
      <c r="AB844" s="19">
        <f t="shared" si="2040"/>
        <v>0</v>
      </c>
      <c r="AC844" s="19">
        <f t="shared" si="2041"/>
        <v>0</v>
      </c>
      <c r="AD844" s="19">
        <f t="shared" si="2042"/>
        <v>0</v>
      </c>
      <c r="AE844" s="19">
        <f t="shared" si="2043"/>
        <v>0</v>
      </c>
      <c r="AF844" s="50">
        <f t="shared" si="2044"/>
        <v>1241.8</v>
      </c>
      <c r="AG844" s="50">
        <f t="shared" si="2045"/>
        <v>0</v>
      </c>
      <c r="AH844" s="50">
        <f t="shared" si="2046"/>
        <v>0</v>
      </c>
      <c r="AI844" s="50">
        <f t="shared" si="2047"/>
        <v>0</v>
      </c>
      <c r="AJ844" s="50">
        <f t="shared" si="2048"/>
        <v>0</v>
      </c>
      <c r="AK844" s="50">
        <f t="shared" si="2049"/>
        <v>0</v>
      </c>
      <c r="AL844" s="50">
        <f t="shared" si="2050"/>
        <v>1241.8</v>
      </c>
      <c r="AM844" s="50">
        <f t="shared" si="2051"/>
        <v>0</v>
      </c>
      <c r="AN844" s="50">
        <f t="shared" si="2052"/>
        <v>0</v>
      </c>
      <c r="AO844" s="51">
        <f t="shared" si="2053"/>
        <v>1241.8</v>
      </c>
      <c r="AP844" s="51">
        <f t="shared" si="2054"/>
        <v>1241.8</v>
      </c>
      <c r="AQ844" s="51">
        <f t="shared" si="2055"/>
        <v>0</v>
      </c>
      <c r="AR844" s="51">
        <f t="shared" si="2056"/>
        <v>0</v>
      </c>
      <c r="AS844" s="51">
        <f t="shared" si="2057"/>
        <v>0</v>
      </c>
      <c r="AT844" s="51">
        <f t="shared" si="2058"/>
        <v>0</v>
      </c>
      <c r="AU844" s="51">
        <f t="shared" si="1962"/>
        <v>1241.8</v>
      </c>
      <c r="AV844" s="51">
        <f t="shared" si="1963"/>
        <v>0</v>
      </c>
      <c r="AW844" s="51">
        <f t="shared" si="1964"/>
        <v>1241.8</v>
      </c>
      <c r="AX844" s="51">
        <f t="shared" si="1965"/>
        <v>1241.8</v>
      </c>
      <c r="AY844" s="51">
        <f t="shared" si="1966"/>
        <v>1241.8</v>
      </c>
      <c r="AZ844" s="51">
        <f t="shared" si="2059"/>
        <v>0</v>
      </c>
      <c r="BA844" s="52">
        <f t="shared" si="1967"/>
        <v>100</v>
      </c>
      <c r="BB844" s="25"/>
    </row>
    <row r="845" ht="47.25">
      <c r="B845" s="47" t="s">
        <v>484</v>
      </c>
      <c r="C845" s="47" t="s">
        <v>193</v>
      </c>
      <c r="D845" s="47" t="s">
        <v>193</v>
      </c>
      <c r="E845" s="48" t="str">
        <f t="shared" si="1959"/>
        <v>0707</v>
      </c>
      <c r="F845" s="47" t="s">
        <v>284</v>
      </c>
      <c r="G845" s="47"/>
      <c r="H845" s="49" t="s">
        <v>285</v>
      </c>
      <c r="I845" s="19">
        <f t="shared" si="2024"/>
        <v>1241.8</v>
      </c>
      <c r="J845" s="19">
        <f t="shared" si="2025"/>
        <v>1241.8</v>
      </c>
      <c r="K845" s="19">
        <f t="shared" si="2026"/>
        <v>1241.8</v>
      </c>
      <c r="L845" s="19">
        <f t="shared" si="2027"/>
        <v>0</v>
      </c>
      <c r="M845" s="19">
        <f t="shared" si="2028"/>
        <v>0</v>
      </c>
      <c r="N845" s="19">
        <f t="shared" si="2029"/>
        <v>0</v>
      </c>
      <c r="O845" s="19">
        <f t="shared" si="2030"/>
        <v>0</v>
      </c>
      <c r="P845" s="19">
        <f t="shared" si="2031"/>
        <v>0</v>
      </c>
      <c r="Q845" s="19">
        <f t="shared" si="2032"/>
        <v>0</v>
      </c>
      <c r="R845" s="19">
        <f t="shared" si="2033"/>
        <v>0</v>
      </c>
      <c r="S845" s="19">
        <f t="shared" si="2034"/>
        <v>0</v>
      </c>
      <c r="T845" s="19">
        <f t="shared" si="2023"/>
        <v>1241.8</v>
      </c>
      <c r="U845" s="19">
        <f t="shared" si="1960"/>
        <v>1241.8</v>
      </c>
      <c r="V845" s="19">
        <f t="shared" si="1961"/>
        <v>1241.8</v>
      </c>
      <c r="W845" s="19">
        <f t="shared" si="2035"/>
        <v>0</v>
      </c>
      <c r="X845" s="19">
        <f t="shared" si="2036"/>
        <v>0</v>
      </c>
      <c r="Y845" s="19">
        <f t="shared" si="2037"/>
        <v>0</v>
      </c>
      <c r="Z845" s="19">
        <f t="shared" si="2038"/>
        <v>0</v>
      </c>
      <c r="AA845" s="19">
        <f t="shared" si="2039"/>
        <v>0</v>
      </c>
      <c r="AB845" s="19">
        <f t="shared" si="2040"/>
        <v>0</v>
      </c>
      <c r="AC845" s="19">
        <f t="shared" si="2041"/>
        <v>0</v>
      </c>
      <c r="AD845" s="19">
        <f t="shared" si="2042"/>
        <v>0</v>
      </c>
      <c r="AE845" s="19">
        <f t="shared" si="2043"/>
        <v>0</v>
      </c>
      <c r="AF845" s="50">
        <f t="shared" si="2044"/>
        <v>1241.8</v>
      </c>
      <c r="AG845" s="50">
        <f t="shared" si="2045"/>
        <v>0</v>
      </c>
      <c r="AH845" s="50">
        <f t="shared" si="2046"/>
        <v>0</v>
      </c>
      <c r="AI845" s="50">
        <f t="shared" si="2047"/>
        <v>0</v>
      </c>
      <c r="AJ845" s="50">
        <f t="shared" si="2048"/>
        <v>0</v>
      </c>
      <c r="AK845" s="50">
        <f t="shared" si="2049"/>
        <v>0</v>
      </c>
      <c r="AL845" s="50">
        <f t="shared" si="2050"/>
        <v>1241.8</v>
      </c>
      <c r="AM845" s="50">
        <f t="shared" si="2051"/>
        <v>0</v>
      </c>
      <c r="AN845" s="50">
        <f t="shared" si="2052"/>
        <v>0</v>
      </c>
      <c r="AO845" s="15">
        <f t="shared" si="2053"/>
        <v>1241.8</v>
      </c>
      <c r="AP845" s="51">
        <f t="shared" si="2054"/>
        <v>1241.8</v>
      </c>
      <c r="AQ845" s="51">
        <f t="shared" si="2055"/>
        <v>0</v>
      </c>
      <c r="AR845" s="51">
        <f t="shared" si="2056"/>
        <v>0</v>
      </c>
      <c r="AS845" s="51">
        <f t="shared" si="2057"/>
        <v>0</v>
      </c>
      <c r="AT845" s="51">
        <f t="shared" si="2058"/>
        <v>0</v>
      </c>
      <c r="AU845" s="51">
        <f t="shared" si="1962"/>
        <v>1241.8</v>
      </c>
      <c r="AV845" s="51">
        <f t="shared" si="1963"/>
        <v>0</v>
      </c>
      <c r="AW845" s="51">
        <f t="shared" si="1964"/>
        <v>1241.8</v>
      </c>
      <c r="AX845" s="51">
        <f t="shared" si="1965"/>
        <v>1241.8</v>
      </c>
      <c r="AY845" s="51">
        <f t="shared" si="1966"/>
        <v>1241.8</v>
      </c>
      <c r="AZ845" s="51">
        <f t="shared" si="2059"/>
        <v>0</v>
      </c>
      <c r="BA845" s="52">
        <f t="shared" si="1967"/>
        <v>100</v>
      </c>
      <c r="BB845" s="25"/>
    </row>
    <row r="846" ht="63">
      <c r="B846" s="47" t="s">
        <v>484</v>
      </c>
      <c r="C846" s="47" t="s">
        <v>193</v>
      </c>
      <c r="D846" s="47" t="s">
        <v>193</v>
      </c>
      <c r="E846" s="48" t="str">
        <f t="shared" si="1959"/>
        <v>0707</v>
      </c>
      <c r="F846" s="47" t="s">
        <v>544</v>
      </c>
      <c r="G846" s="48"/>
      <c r="H846" s="49" t="s">
        <v>545</v>
      </c>
      <c r="I846" s="19">
        <f t="shared" si="2024"/>
        <v>1241.8</v>
      </c>
      <c r="J846" s="19">
        <f t="shared" si="2025"/>
        <v>1241.8</v>
      </c>
      <c r="K846" s="19">
        <f t="shared" si="2026"/>
        <v>1241.8</v>
      </c>
      <c r="L846" s="19">
        <f t="shared" si="2027"/>
        <v>0</v>
      </c>
      <c r="M846" s="19">
        <f t="shared" si="2028"/>
        <v>0</v>
      </c>
      <c r="N846" s="19">
        <f t="shared" si="2029"/>
        <v>0</v>
      </c>
      <c r="O846" s="19">
        <f t="shared" si="2030"/>
        <v>0</v>
      </c>
      <c r="P846" s="19">
        <f t="shared" si="2031"/>
        <v>0</v>
      </c>
      <c r="Q846" s="19">
        <f t="shared" si="2032"/>
        <v>0</v>
      </c>
      <c r="R846" s="19">
        <f t="shared" si="2033"/>
        <v>0</v>
      </c>
      <c r="S846" s="19">
        <f t="shared" si="2034"/>
        <v>0</v>
      </c>
      <c r="T846" s="19">
        <f t="shared" si="2023"/>
        <v>1241.8</v>
      </c>
      <c r="U846" s="19">
        <f t="shared" si="1960"/>
        <v>1241.8</v>
      </c>
      <c r="V846" s="19">
        <f t="shared" si="1961"/>
        <v>1241.8</v>
      </c>
      <c r="W846" s="19">
        <f t="shared" si="2035"/>
        <v>0</v>
      </c>
      <c r="X846" s="19">
        <f t="shared" si="2036"/>
        <v>0</v>
      </c>
      <c r="Y846" s="19">
        <f t="shared" si="2037"/>
        <v>0</v>
      </c>
      <c r="Z846" s="19">
        <f t="shared" si="2038"/>
        <v>0</v>
      </c>
      <c r="AA846" s="19">
        <f t="shared" si="2039"/>
        <v>0</v>
      </c>
      <c r="AB846" s="19">
        <f t="shared" si="2040"/>
        <v>0</v>
      </c>
      <c r="AC846" s="19">
        <f t="shared" si="2041"/>
        <v>0</v>
      </c>
      <c r="AD846" s="19">
        <f t="shared" si="2042"/>
        <v>0</v>
      </c>
      <c r="AE846" s="19">
        <f t="shared" si="2043"/>
        <v>0</v>
      </c>
      <c r="AF846" s="50">
        <f t="shared" si="2044"/>
        <v>1241.8</v>
      </c>
      <c r="AG846" s="50">
        <f t="shared" si="2045"/>
        <v>0</v>
      </c>
      <c r="AH846" s="50">
        <f t="shared" si="2046"/>
        <v>0</v>
      </c>
      <c r="AI846" s="50">
        <f t="shared" si="2047"/>
        <v>0</v>
      </c>
      <c r="AJ846" s="50">
        <f t="shared" si="2048"/>
        <v>0</v>
      </c>
      <c r="AK846" s="50">
        <f t="shared" si="2049"/>
        <v>0</v>
      </c>
      <c r="AL846" s="50">
        <f t="shared" si="2050"/>
        <v>1241.8</v>
      </c>
      <c r="AM846" s="50">
        <f t="shared" si="2051"/>
        <v>0</v>
      </c>
      <c r="AN846" s="50">
        <f t="shared" si="2052"/>
        <v>0</v>
      </c>
      <c r="AO846" s="51">
        <f t="shared" si="2053"/>
        <v>1241.8</v>
      </c>
      <c r="AP846" s="51">
        <f t="shared" si="2054"/>
        <v>1241.8</v>
      </c>
      <c r="AQ846" s="51">
        <f t="shared" si="2055"/>
        <v>0</v>
      </c>
      <c r="AR846" s="51">
        <f t="shared" si="2056"/>
        <v>0</v>
      </c>
      <c r="AS846" s="51">
        <f t="shared" si="2057"/>
        <v>0</v>
      </c>
      <c r="AT846" s="51">
        <f t="shared" si="2058"/>
        <v>0</v>
      </c>
      <c r="AU846" s="51">
        <f t="shared" si="1962"/>
        <v>1241.8</v>
      </c>
      <c r="AV846" s="51">
        <f t="shared" si="1963"/>
        <v>0</v>
      </c>
      <c r="AW846" s="51">
        <f t="shared" si="1964"/>
        <v>1241.8</v>
      </c>
      <c r="AX846" s="51">
        <f t="shared" si="1965"/>
        <v>1241.8</v>
      </c>
      <c r="AY846" s="51">
        <f t="shared" si="1966"/>
        <v>1241.8</v>
      </c>
      <c r="AZ846" s="51">
        <f t="shared" si="2059"/>
        <v>0</v>
      </c>
      <c r="BA846" s="52">
        <f t="shared" si="1967"/>
        <v>100</v>
      </c>
      <c r="BB846" s="25"/>
    </row>
    <row r="847" ht="31.5">
      <c r="B847" s="47" t="s">
        <v>484</v>
      </c>
      <c r="C847" s="47" t="s">
        <v>193</v>
      </c>
      <c r="D847" s="47" t="s">
        <v>193</v>
      </c>
      <c r="E847" s="48" t="str">
        <f t="shared" si="1959"/>
        <v>0707</v>
      </c>
      <c r="F847" s="47" t="s">
        <v>544</v>
      </c>
      <c r="G847" s="47" t="s">
        <v>154</v>
      </c>
      <c r="H847" s="49" t="s">
        <v>155</v>
      </c>
      <c r="I847" s="19">
        <v>1241.8</v>
      </c>
      <c r="J847" s="19">
        <v>1241.8</v>
      </c>
      <c r="K847" s="19">
        <v>1241.8</v>
      </c>
      <c r="L847" s="19"/>
      <c r="M847" s="19"/>
      <c r="N847" s="19"/>
      <c r="O847" s="19">
        <v>0</v>
      </c>
      <c r="P847" s="19">
        <v>0</v>
      </c>
      <c r="Q847" s="19">
        <v>0</v>
      </c>
      <c r="R847" s="19">
        <v>0</v>
      </c>
      <c r="S847" s="19"/>
      <c r="T847" s="19">
        <f t="shared" si="2023"/>
        <v>1241.8</v>
      </c>
      <c r="U847" s="19">
        <f t="shared" si="1960"/>
        <v>1241.8</v>
      </c>
      <c r="V847" s="19">
        <f t="shared" si="1961"/>
        <v>1241.8</v>
      </c>
      <c r="W847" s="19"/>
      <c r="X847" s="19"/>
      <c r="Y847" s="19"/>
      <c r="Z847" s="19"/>
      <c r="AA847" s="19"/>
      <c r="AB847" s="19"/>
      <c r="AC847" s="19"/>
      <c r="AD847" s="19"/>
      <c r="AE847" s="19"/>
      <c r="AF847" s="50">
        <v>1241.8</v>
      </c>
      <c r="AG847" s="50"/>
      <c r="AH847" s="50">
        <v>0</v>
      </c>
      <c r="AI847" s="50">
        <v>0</v>
      </c>
      <c r="AJ847" s="50">
        <v>0</v>
      </c>
      <c r="AK847" s="50">
        <v>0</v>
      </c>
      <c r="AL847" s="50">
        <v>1241.8</v>
      </c>
      <c r="AM847" s="50">
        <v>0</v>
      </c>
      <c r="AN847" s="50">
        <v>0</v>
      </c>
      <c r="AO847" s="15">
        <v>1241.8</v>
      </c>
      <c r="AP847" s="51">
        <v>1241.8</v>
      </c>
      <c r="AQ847" s="51">
        <v>0</v>
      </c>
      <c r="AR847" s="51">
        <v>0</v>
      </c>
      <c r="AS847" s="51">
        <v>0</v>
      </c>
      <c r="AT847" s="51">
        <v>0</v>
      </c>
      <c r="AU847" s="51">
        <f t="shared" si="1962"/>
        <v>1241.8</v>
      </c>
      <c r="AV847" s="51">
        <f t="shared" si="1963"/>
        <v>0</v>
      </c>
      <c r="AW847" s="51">
        <f t="shared" si="1964"/>
        <v>1241.8</v>
      </c>
      <c r="AX847" s="51">
        <f t="shared" si="1965"/>
        <v>1241.8</v>
      </c>
      <c r="AY847" s="51">
        <f t="shared" si="1966"/>
        <v>1241.8</v>
      </c>
      <c r="AZ847" s="51"/>
      <c r="BA847" s="52">
        <f t="shared" si="1967"/>
        <v>100</v>
      </c>
      <c r="BB847" s="53"/>
    </row>
    <row r="848" ht="47.25">
      <c r="B848" s="47" t="s">
        <v>484</v>
      </c>
      <c r="C848" s="47" t="s">
        <v>193</v>
      </c>
      <c r="D848" s="47" t="s">
        <v>193</v>
      </c>
      <c r="E848" s="48" t="str">
        <f t="shared" si="1959"/>
        <v>0707</v>
      </c>
      <c r="F848" s="47" t="s">
        <v>262</v>
      </c>
      <c r="G848" s="48"/>
      <c r="H848" s="49" t="s">
        <v>263</v>
      </c>
      <c r="I848" s="19">
        <f t="shared" si="2024"/>
        <v>100</v>
      </c>
      <c r="J848" s="19">
        <f t="shared" si="2025"/>
        <v>100</v>
      </c>
      <c r="K848" s="19">
        <f t="shared" si="2026"/>
        <v>100</v>
      </c>
      <c r="L848" s="19">
        <f t="shared" si="2027"/>
        <v>0</v>
      </c>
      <c r="M848" s="19">
        <f t="shared" si="2028"/>
        <v>0</v>
      </c>
      <c r="N848" s="19">
        <f t="shared" si="2029"/>
        <v>0</v>
      </c>
      <c r="O848" s="19">
        <f t="shared" si="2030"/>
        <v>0</v>
      </c>
      <c r="P848" s="19">
        <f t="shared" si="2031"/>
        <v>0</v>
      </c>
      <c r="Q848" s="19">
        <f t="shared" si="2032"/>
        <v>0</v>
      </c>
      <c r="R848" s="19">
        <f t="shared" si="2033"/>
        <v>0</v>
      </c>
      <c r="S848" s="19">
        <f t="shared" si="2034"/>
        <v>0</v>
      </c>
      <c r="T848" s="19">
        <f t="shared" si="2023"/>
        <v>100</v>
      </c>
      <c r="U848" s="19">
        <f t="shared" si="1960"/>
        <v>100</v>
      </c>
      <c r="V848" s="19">
        <f t="shared" si="1961"/>
        <v>100</v>
      </c>
      <c r="W848" s="19">
        <f t="shared" si="2035"/>
        <v>0</v>
      </c>
      <c r="X848" s="19">
        <f t="shared" si="2036"/>
        <v>0</v>
      </c>
      <c r="Y848" s="19">
        <f t="shared" si="2037"/>
        <v>0</v>
      </c>
      <c r="Z848" s="19">
        <f t="shared" si="2038"/>
        <v>0</v>
      </c>
      <c r="AA848" s="19">
        <f t="shared" si="2039"/>
        <v>0</v>
      </c>
      <c r="AB848" s="19">
        <f t="shared" si="2040"/>
        <v>0</v>
      </c>
      <c r="AC848" s="19">
        <f t="shared" si="2041"/>
        <v>0</v>
      </c>
      <c r="AD848" s="19">
        <f t="shared" si="2042"/>
        <v>0</v>
      </c>
      <c r="AE848" s="19">
        <f t="shared" si="2043"/>
        <v>0</v>
      </c>
      <c r="AF848" s="50">
        <f t="shared" si="2044"/>
        <v>100</v>
      </c>
      <c r="AG848" s="50">
        <f t="shared" si="2045"/>
        <v>0</v>
      </c>
      <c r="AH848" s="50">
        <f t="shared" si="2046"/>
        <v>0</v>
      </c>
      <c r="AI848" s="50">
        <f t="shared" si="2047"/>
        <v>0</v>
      </c>
      <c r="AJ848" s="50">
        <f t="shared" si="2048"/>
        <v>0</v>
      </c>
      <c r="AK848" s="50">
        <f t="shared" si="2049"/>
        <v>0</v>
      </c>
      <c r="AL848" s="50">
        <f t="shared" si="2050"/>
        <v>100</v>
      </c>
      <c r="AM848" s="50">
        <f t="shared" si="2051"/>
        <v>0</v>
      </c>
      <c r="AN848" s="50">
        <f t="shared" si="2052"/>
        <v>0</v>
      </c>
      <c r="AO848" s="51">
        <f t="shared" si="2053"/>
        <v>100</v>
      </c>
      <c r="AP848" s="51">
        <f t="shared" si="2054"/>
        <v>100</v>
      </c>
      <c r="AQ848" s="51">
        <f t="shared" si="2055"/>
        <v>0</v>
      </c>
      <c r="AR848" s="51">
        <f t="shared" si="2056"/>
        <v>0</v>
      </c>
      <c r="AS848" s="51">
        <f t="shared" si="2057"/>
        <v>0</v>
      </c>
      <c r="AT848" s="51">
        <f t="shared" si="2058"/>
        <v>0</v>
      </c>
      <c r="AU848" s="51">
        <f t="shared" si="1962"/>
        <v>100</v>
      </c>
      <c r="AV848" s="51">
        <f t="shared" si="1963"/>
        <v>0</v>
      </c>
      <c r="AW848" s="51">
        <f t="shared" si="1964"/>
        <v>100</v>
      </c>
      <c r="AX848" s="51">
        <f t="shared" si="1965"/>
        <v>100</v>
      </c>
      <c r="AY848" s="51">
        <f t="shared" si="1966"/>
        <v>100</v>
      </c>
      <c r="AZ848" s="51">
        <f t="shared" si="2059"/>
        <v>0</v>
      </c>
      <c r="BA848" s="52">
        <f t="shared" si="1967"/>
        <v>100</v>
      </c>
      <c r="BB848" s="25"/>
    </row>
    <row r="849">
      <c r="B849" s="47" t="s">
        <v>484</v>
      </c>
      <c r="C849" s="47" t="s">
        <v>193</v>
      </c>
      <c r="D849" s="47" t="s">
        <v>193</v>
      </c>
      <c r="E849" s="48" t="str">
        <f t="shared" si="1959"/>
        <v>0707</v>
      </c>
      <c r="F849" s="47" t="s">
        <v>264</v>
      </c>
      <c r="G849" s="48"/>
      <c r="H849" s="49" t="s">
        <v>53</v>
      </c>
      <c r="I849" s="19">
        <f t="shared" si="2024"/>
        <v>100</v>
      </c>
      <c r="J849" s="19">
        <f t="shared" si="2025"/>
        <v>100</v>
      </c>
      <c r="K849" s="19">
        <f t="shared" si="2026"/>
        <v>100</v>
      </c>
      <c r="L849" s="19">
        <f t="shared" si="2027"/>
        <v>0</v>
      </c>
      <c r="M849" s="19">
        <f t="shared" si="2028"/>
        <v>0</v>
      </c>
      <c r="N849" s="19">
        <f t="shared" si="2029"/>
        <v>0</v>
      </c>
      <c r="O849" s="19">
        <f t="shared" si="2030"/>
        <v>0</v>
      </c>
      <c r="P849" s="19">
        <f t="shared" si="2031"/>
        <v>0</v>
      </c>
      <c r="Q849" s="19">
        <f t="shared" si="2032"/>
        <v>0</v>
      </c>
      <c r="R849" s="19">
        <f t="shared" si="2033"/>
        <v>0</v>
      </c>
      <c r="S849" s="19">
        <f t="shared" si="2034"/>
        <v>0</v>
      </c>
      <c r="T849" s="19">
        <f t="shared" si="2023"/>
        <v>100</v>
      </c>
      <c r="U849" s="19">
        <f t="shared" si="1960"/>
        <v>100</v>
      </c>
      <c r="V849" s="19">
        <f t="shared" si="1961"/>
        <v>100</v>
      </c>
      <c r="W849" s="19">
        <f t="shared" si="2035"/>
        <v>0</v>
      </c>
      <c r="X849" s="19">
        <f t="shared" si="2036"/>
        <v>0</v>
      </c>
      <c r="Y849" s="19">
        <f t="shared" si="2037"/>
        <v>0</v>
      </c>
      <c r="Z849" s="19">
        <f t="shared" si="2038"/>
        <v>0</v>
      </c>
      <c r="AA849" s="19">
        <f t="shared" si="2039"/>
        <v>0</v>
      </c>
      <c r="AB849" s="19">
        <f t="shared" si="2040"/>
        <v>0</v>
      </c>
      <c r="AC849" s="19">
        <f t="shared" si="2041"/>
        <v>0</v>
      </c>
      <c r="AD849" s="19">
        <f t="shared" si="2042"/>
        <v>0</v>
      </c>
      <c r="AE849" s="19">
        <f t="shared" si="2043"/>
        <v>0</v>
      </c>
      <c r="AF849" s="50">
        <f t="shared" si="2044"/>
        <v>100</v>
      </c>
      <c r="AG849" s="50">
        <f t="shared" si="2045"/>
        <v>0</v>
      </c>
      <c r="AH849" s="50">
        <f t="shared" si="2046"/>
        <v>0</v>
      </c>
      <c r="AI849" s="50">
        <f t="shared" si="2047"/>
        <v>0</v>
      </c>
      <c r="AJ849" s="50">
        <f t="shared" si="2048"/>
        <v>0</v>
      </c>
      <c r="AK849" s="50">
        <f t="shared" si="2049"/>
        <v>0</v>
      </c>
      <c r="AL849" s="50">
        <f t="shared" si="2050"/>
        <v>100</v>
      </c>
      <c r="AM849" s="50">
        <f t="shared" si="2051"/>
        <v>0</v>
      </c>
      <c r="AN849" s="50">
        <f t="shared" si="2052"/>
        <v>0</v>
      </c>
      <c r="AO849" s="15">
        <f t="shared" si="2053"/>
        <v>100</v>
      </c>
      <c r="AP849" s="51">
        <f t="shared" si="2054"/>
        <v>100</v>
      </c>
      <c r="AQ849" s="51">
        <f t="shared" si="2055"/>
        <v>0</v>
      </c>
      <c r="AR849" s="51">
        <f t="shared" si="2056"/>
        <v>0</v>
      </c>
      <c r="AS849" s="51">
        <f t="shared" si="2057"/>
        <v>0</v>
      </c>
      <c r="AT849" s="51">
        <f t="shared" si="2058"/>
        <v>0</v>
      </c>
      <c r="AU849" s="51">
        <f t="shared" si="1962"/>
        <v>100</v>
      </c>
      <c r="AV849" s="51">
        <f t="shared" si="1963"/>
        <v>0</v>
      </c>
      <c r="AW849" s="51">
        <f t="shared" si="1964"/>
        <v>100</v>
      </c>
      <c r="AX849" s="51">
        <f t="shared" si="1965"/>
        <v>100</v>
      </c>
      <c r="AY849" s="51">
        <f t="shared" si="1966"/>
        <v>100</v>
      </c>
      <c r="AZ849" s="51">
        <f t="shared" si="2059"/>
        <v>0</v>
      </c>
      <c r="BA849" s="52">
        <f t="shared" si="1967"/>
        <v>100</v>
      </c>
      <c r="BB849" s="25"/>
    </row>
    <row r="850" ht="31.5">
      <c r="B850" s="47" t="s">
        <v>484</v>
      </c>
      <c r="C850" s="47" t="s">
        <v>193</v>
      </c>
      <c r="D850" s="47" t="s">
        <v>193</v>
      </c>
      <c r="E850" s="48" t="str">
        <f t="shared" si="1959"/>
        <v>0707</v>
      </c>
      <c r="F850" s="47" t="s">
        <v>303</v>
      </c>
      <c r="G850" s="48"/>
      <c r="H850" s="49" t="s">
        <v>304</v>
      </c>
      <c r="I850" s="19">
        <f t="shared" si="2024"/>
        <v>100</v>
      </c>
      <c r="J850" s="19">
        <f t="shared" si="2025"/>
        <v>100</v>
      </c>
      <c r="K850" s="19">
        <f t="shared" si="2026"/>
        <v>100</v>
      </c>
      <c r="L850" s="19">
        <f t="shared" si="2027"/>
        <v>0</v>
      </c>
      <c r="M850" s="19">
        <f t="shared" si="2028"/>
        <v>0</v>
      </c>
      <c r="N850" s="19">
        <f t="shared" si="2029"/>
        <v>0</v>
      </c>
      <c r="O850" s="19">
        <f t="shared" si="2030"/>
        <v>0</v>
      </c>
      <c r="P850" s="19">
        <f t="shared" si="2031"/>
        <v>0</v>
      </c>
      <c r="Q850" s="19">
        <f t="shared" si="2032"/>
        <v>0</v>
      </c>
      <c r="R850" s="19">
        <f t="shared" si="2033"/>
        <v>0</v>
      </c>
      <c r="S850" s="19">
        <f t="shared" si="2034"/>
        <v>0</v>
      </c>
      <c r="T850" s="19">
        <f t="shared" si="2023"/>
        <v>100</v>
      </c>
      <c r="U850" s="19">
        <f t="shared" si="1960"/>
        <v>100</v>
      </c>
      <c r="V850" s="19">
        <f t="shared" si="1961"/>
        <v>100</v>
      </c>
      <c r="W850" s="19">
        <f t="shared" si="2035"/>
        <v>0</v>
      </c>
      <c r="X850" s="19">
        <f t="shared" si="2036"/>
        <v>0</v>
      </c>
      <c r="Y850" s="19">
        <f t="shared" si="2037"/>
        <v>0</v>
      </c>
      <c r="Z850" s="19">
        <f t="shared" si="2038"/>
        <v>0</v>
      </c>
      <c r="AA850" s="19">
        <f t="shared" si="2039"/>
        <v>0</v>
      </c>
      <c r="AB850" s="19">
        <f t="shared" si="2040"/>
        <v>0</v>
      </c>
      <c r="AC850" s="19">
        <f t="shared" si="2041"/>
        <v>0</v>
      </c>
      <c r="AD850" s="19">
        <f t="shared" si="2042"/>
        <v>0</v>
      </c>
      <c r="AE850" s="19">
        <f t="shared" si="2043"/>
        <v>0</v>
      </c>
      <c r="AF850" s="50">
        <f t="shared" si="2044"/>
        <v>100</v>
      </c>
      <c r="AG850" s="50">
        <f t="shared" si="2045"/>
        <v>0</v>
      </c>
      <c r="AH850" s="50">
        <f t="shared" si="2046"/>
        <v>0</v>
      </c>
      <c r="AI850" s="50">
        <f t="shared" si="2047"/>
        <v>0</v>
      </c>
      <c r="AJ850" s="50">
        <f t="shared" si="2048"/>
        <v>0</v>
      </c>
      <c r="AK850" s="50">
        <f t="shared" si="2049"/>
        <v>0</v>
      </c>
      <c r="AL850" s="50">
        <f t="shared" si="2050"/>
        <v>100</v>
      </c>
      <c r="AM850" s="50">
        <f t="shared" si="2051"/>
        <v>0</v>
      </c>
      <c r="AN850" s="50">
        <f t="shared" si="2052"/>
        <v>0</v>
      </c>
      <c r="AO850" s="51">
        <f t="shared" si="2053"/>
        <v>100</v>
      </c>
      <c r="AP850" s="51">
        <f t="shared" si="2054"/>
        <v>100</v>
      </c>
      <c r="AQ850" s="51">
        <f t="shared" si="2055"/>
        <v>0</v>
      </c>
      <c r="AR850" s="51">
        <f t="shared" si="2056"/>
        <v>0</v>
      </c>
      <c r="AS850" s="51">
        <f t="shared" si="2057"/>
        <v>0</v>
      </c>
      <c r="AT850" s="51">
        <f t="shared" si="2058"/>
        <v>0</v>
      </c>
      <c r="AU850" s="51">
        <f t="shared" si="1962"/>
        <v>100</v>
      </c>
      <c r="AV850" s="51">
        <f t="shared" si="1963"/>
        <v>0</v>
      </c>
      <c r="AW850" s="51">
        <f t="shared" si="1964"/>
        <v>100</v>
      </c>
      <c r="AX850" s="51">
        <f t="shared" si="1965"/>
        <v>100</v>
      </c>
      <c r="AY850" s="51">
        <f t="shared" si="1966"/>
        <v>100</v>
      </c>
      <c r="AZ850" s="51">
        <f t="shared" si="2059"/>
        <v>0</v>
      </c>
      <c r="BA850" s="52">
        <f t="shared" si="1967"/>
        <v>100</v>
      </c>
      <c r="BB850" s="25"/>
    </row>
    <row r="851" ht="47.25">
      <c r="B851" s="47" t="s">
        <v>484</v>
      </c>
      <c r="C851" s="47" t="s">
        <v>193</v>
      </c>
      <c r="D851" s="47" t="s">
        <v>193</v>
      </c>
      <c r="E851" s="48" t="str">
        <f t="shared" si="1959"/>
        <v>0707</v>
      </c>
      <c r="F851" s="47" t="s">
        <v>546</v>
      </c>
      <c r="G851" s="48"/>
      <c r="H851" s="49" t="s">
        <v>547</v>
      </c>
      <c r="I851" s="19">
        <f t="shared" si="2024"/>
        <v>100</v>
      </c>
      <c r="J851" s="19">
        <f t="shared" si="2025"/>
        <v>100</v>
      </c>
      <c r="K851" s="19">
        <f t="shared" si="2026"/>
        <v>100</v>
      </c>
      <c r="L851" s="19">
        <f t="shared" si="2027"/>
        <v>0</v>
      </c>
      <c r="M851" s="19">
        <f t="shared" si="2028"/>
        <v>0</v>
      </c>
      <c r="N851" s="19">
        <f t="shared" si="2029"/>
        <v>0</v>
      </c>
      <c r="O851" s="19">
        <f t="shared" si="2030"/>
        <v>0</v>
      </c>
      <c r="P851" s="19">
        <f t="shared" si="2031"/>
        <v>0</v>
      </c>
      <c r="Q851" s="19">
        <f t="shared" si="2032"/>
        <v>0</v>
      </c>
      <c r="R851" s="19">
        <f t="shared" si="2033"/>
        <v>0</v>
      </c>
      <c r="S851" s="19">
        <f t="shared" si="2034"/>
        <v>0</v>
      </c>
      <c r="T851" s="19">
        <f t="shared" si="2023"/>
        <v>100</v>
      </c>
      <c r="U851" s="19">
        <f t="shared" si="1960"/>
        <v>100</v>
      </c>
      <c r="V851" s="19">
        <f t="shared" si="1961"/>
        <v>100</v>
      </c>
      <c r="W851" s="19">
        <f t="shared" si="2035"/>
        <v>0</v>
      </c>
      <c r="X851" s="19">
        <f t="shared" si="2036"/>
        <v>0</v>
      </c>
      <c r="Y851" s="19">
        <f t="shared" si="2037"/>
        <v>0</v>
      </c>
      <c r="Z851" s="19">
        <f t="shared" si="2038"/>
        <v>0</v>
      </c>
      <c r="AA851" s="19">
        <f t="shared" si="2039"/>
        <v>0</v>
      </c>
      <c r="AB851" s="19">
        <f t="shared" si="2040"/>
        <v>0</v>
      </c>
      <c r="AC851" s="19">
        <f t="shared" si="2041"/>
        <v>0</v>
      </c>
      <c r="AD851" s="19">
        <f t="shared" si="2042"/>
        <v>0</v>
      </c>
      <c r="AE851" s="19">
        <f t="shared" si="2043"/>
        <v>0</v>
      </c>
      <c r="AF851" s="50">
        <f t="shared" si="2044"/>
        <v>100</v>
      </c>
      <c r="AG851" s="50">
        <f t="shared" si="2045"/>
        <v>0</v>
      </c>
      <c r="AH851" s="50">
        <f t="shared" si="2046"/>
        <v>0</v>
      </c>
      <c r="AI851" s="50">
        <f t="shared" si="2047"/>
        <v>0</v>
      </c>
      <c r="AJ851" s="50">
        <f t="shared" si="2048"/>
        <v>0</v>
      </c>
      <c r="AK851" s="50">
        <f t="shared" si="2049"/>
        <v>0</v>
      </c>
      <c r="AL851" s="50">
        <f t="shared" si="2050"/>
        <v>100</v>
      </c>
      <c r="AM851" s="50">
        <f t="shared" si="2051"/>
        <v>0</v>
      </c>
      <c r="AN851" s="50">
        <f t="shared" si="2052"/>
        <v>0</v>
      </c>
      <c r="AO851" s="15">
        <f t="shared" si="2053"/>
        <v>100</v>
      </c>
      <c r="AP851" s="51">
        <f t="shared" si="2054"/>
        <v>100</v>
      </c>
      <c r="AQ851" s="51">
        <f t="shared" si="2055"/>
        <v>0</v>
      </c>
      <c r="AR851" s="51">
        <f t="shared" si="2056"/>
        <v>0</v>
      </c>
      <c r="AS851" s="51">
        <f t="shared" si="2057"/>
        <v>0</v>
      </c>
      <c r="AT851" s="51">
        <f t="shared" si="2058"/>
        <v>0</v>
      </c>
      <c r="AU851" s="51">
        <f t="shared" si="1962"/>
        <v>100</v>
      </c>
      <c r="AV851" s="51">
        <f t="shared" si="1963"/>
        <v>0</v>
      </c>
      <c r="AW851" s="51">
        <f t="shared" si="1964"/>
        <v>100</v>
      </c>
      <c r="AX851" s="51">
        <f t="shared" si="1965"/>
        <v>100</v>
      </c>
      <c r="AY851" s="51">
        <f t="shared" si="1966"/>
        <v>100</v>
      </c>
      <c r="AZ851" s="51">
        <f t="shared" si="2059"/>
        <v>0</v>
      </c>
      <c r="BA851" s="52">
        <f t="shared" si="1967"/>
        <v>100</v>
      </c>
      <c r="BB851" s="25"/>
    </row>
    <row r="852" ht="31.5">
      <c r="B852" s="47" t="s">
        <v>484</v>
      </c>
      <c r="C852" s="47" t="s">
        <v>193</v>
      </c>
      <c r="D852" s="47" t="s">
        <v>193</v>
      </c>
      <c r="E852" s="48" t="str">
        <f t="shared" si="1959"/>
        <v>0707</v>
      </c>
      <c r="F852" s="47" t="s">
        <v>546</v>
      </c>
      <c r="G852" s="47" t="s">
        <v>58</v>
      </c>
      <c r="H852" s="49" t="s">
        <v>59</v>
      </c>
      <c r="I852" s="19">
        <v>100</v>
      </c>
      <c r="J852" s="19">
        <v>100</v>
      </c>
      <c r="K852" s="19">
        <v>100</v>
      </c>
      <c r="L852" s="19"/>
      <c r="M852" s="19"/>
      <c r="N852" s="19"/>
      <c r="O852" s="19">
        <v>0</v>
      </c>
      <c r="P852" s="19">
        <v>0</v>
      </c>
      <c r="Q852" s="19">
        <v>0</v>
      </c>
      <c r="R852" s="19">
        <v>0</v>
      </c>
      <c r="S852" s="19"/>
      <c r="T852" s="19">
        <f t="shared" si="2023"/>
        <v>100</v>
      </c>
      <c r="U852" s="19">
        <f t="shared" si="1960"/>
        <v>100</v>
      </c>
      <c r="V852" s="19">
        <f t="shared" si="1961"/>
        <v>100</v>
      </c>
      <c r="W852" s="19"/>
      <c r="X852" s="19"/>
      <c r="Y852" s="19"/>
      <c r="Z852" s="19"/>
      <c r="AA852" s="19"/>
      <c r="AB852" s="19"/>
      <c r="AC852" s="19"/>
      <c r="AD852" s="19"/>
      <c r="AE852" s="19"/>
      <c r="AF852" s="50">
        <v>100</v>
      </c>
      <c r="AG852" s="50"/>
      <c r="AH852" s="50">
        <v>0</v>
      </c>
      <c r="AI852" s="50">
        <v>0</v>
      </c>
      <c r="AJ852" s="50">
        <v>0</v>
      </c>
      <c r="AK852" s="50">
        <v>0</v>
      </c>
      <c r="AL852" s="50">
        <v>100</v>
      </c>
      <c r="AM852" s="50">
        <v>0</v>
      </c>
      <c r="AN852" s="50">
        <v>0</v>
      </c>
      <c r="AO852" s="51">
        <v>100</v>
      </c>
      <c r="AP852" s="51">
        <v>100</v>
      </c>
      <c r="AQ852" s="51">
        <v>0</v>
      </c>
      <c r="AR852" s="51">
        <v>0</v>
      </c>
      <c r="AS852" s="51">
        <v>0</v>
      </c>
      <c r="AT852" s="51">
        <v>0</v>
      </c>
      <c r="AU852" s="51">
        <f t="shared" si="1962"/>
        <v>100</v>
      </c>
      <c r="AV852" s="51">
        <f t="shared" si="1963"/>
        <v>0</v>
      </c>
      <c r="AW852" s="51">
        <f t="shared" si="1964"/>
        <v>100</v>
      </c>
      <c r="AX852" s="51">
        <f t="shared" si="1965"/>
        <v>100</v>
      </c>
      <c r="AY852" s="51">
        <f t="shared" si="1966"/>
        <v>100</v>
      </c>
      <c r="AZ852" s="51"/>
      <c r="BA852" s="52">
        <f t="shared" si="1967"/>
        <v>100</v>
      </c>
      <c r="BB852" s="53"/>
    </row>
    <row r="853" s="30" customFormat="1">
      <c r="B853" s="31" t="s">
        <v>484</v>
      </c>
      <c r="C853" s="31" t="s">
        <v>107</v>
      </c>
      <c r="D853" s="31"/>
      <c r="E853" s="32" t="str">
        <f t="shared" si="1959"/>
        <v>08</v>
      </c>
      <c r="F853" s="31"/>
      <c r="G853" s="31"/>
      <c r="H853" s="33" t="s">
        <v>108</v>
      </c>
      <c r="I853" s="34">
        <f t="shared" si="2024"/>
        <v>266</v>
      </c>
      <c r="J853" s="34">
        <f t="shared" si="2025"/>
        <v>966</v>
      </c>
      <c r="K853" s="34">
        <f t="shared" si="2026"/>
        <v>266</v>
      </c>
      <c r="L853" s="34">
        <f t="shared" si="2027"/>
        <v>0</v>
      </c>
      <c r="M853" s="34">
        <f t="shared" si="2028"/>
        <v>0</v>
      </c>
      <c r="N853" s="34">
        <f t="shared" si="2029"/>
        <v>0</v>
      </c>
      <c r="O853" s="34">
        <f t="shared" si="2030"/>
        <v>0</v>
      </c>
      <c r="P853" s="34">
        <f t="shared" si="2031"/>
        <v>0</v>
      </c>
      <c r="Q853" s="34">
        <f t="shared" si="2032"/>
        <v>0</v>
      </c>
      <c r="R853" s="34">
        <f t="shared" si="2033"/>
        <v>0</v>
      </c>
      <c r="S853" s="34">
        <f t="shared" si="2034"/>
        <v>0</v>
      </c>
      <c r="T853" s="34">
        <f t="shared" si="2023"/>
        <v>266</v>
      </c>
      <c r="U853" s="34">
        <f t="shared" si="1960"/>
        <v>966</v>
      </c>
      <c r="V853" s="34">
        <f t="shared" si="1961"/>
        <v>266</v>
      </c>
      <c r="W853" s="34">
        <f t="shared" si="2035"/>
        <v>0</v>
      </c>
      <c r="X853" s="34">
        <f t="shared" si="2036"/>
        <v>0</v>
      </c>
      <c r="Y853" s="34">
        <f t="shared" si="2037"/>
        <v>0</v>
      </c>
      <c r="Z853" s="34">
        <f t="shared" si="2038"/>
        <v>0</v>
      </c>
      <c r="AA853" s="34">
        <f t="shared" si="2039"/>
        <v>0</v>
      </c>
      <c r="AB853" s="34">
        <f t="shared" si="2040"/>
        <v>0</v>
      </c>
      <c r="AC853" s="34">
        <f t="shared" si="2041"/>
        <v>0</v>
      </c>
      <c r="AD853" s="34">
        <f t="shared" si="2042"/>
        <v>0</v>
      </c>
      <c r="AE853" s="34">
        <f t="shared" si="2043"/>
        <v>0</v>
      </c>
      <c r="AF853" s="35">
        <f t="shared" si="2044"/>
        <v>1891</v>
      </c>
      <c r="AG853" s="35">
        <f t="shared" si="2045"/>
        <v>0</v>
      </c>
      <c r="AH853" s="35">
        <f t="shared" si="2046"/>
        <v>0</v>
      </c>
      <c r="AI853" s="35">
        <f t="shared" si="2047"/>
        <v>0</v>
      </c>
      <c r="AJ853" s="35">
        <f t="shared" si="2048"/>
        <v>0</v>
      </c>
      <c r="AK853" s="35">
        <f t="shared" si="2049"/>
        <v>0</v>
      </c>
      <c r="AL853" s="35">
        <f t="shared" si="2050"/>
        <v>1891</v>
      </c>
      <c r="AM853" s="35">
        <f t="shared" si="2051"/>
        <v>0</v>
      </c>
      <c r="AN853" s="35">
        <f t="shared" si="2052"/>
        <v>0</v>
      </c>
      <c r="AO853" s="54">
        <f t="shared" si="2053"/>
        <v>1326</v>
      </c>
      <c r="AP853" s="36">
        <f t="shared" si="2054"/>
        <v>1891</v>
      </c>
      <c r="AQ853" s="36">
        <f t="shared" si="2055"/>
        <v>0</v>
      </c>
      <c r="AR853" s="36">
        <f t="shared" si="2056"/>
        <v>0</v>
      </c>
      <c r="AS853" s="36">
        <f t="shared" si="2057"/>
        <v>0</v>
      </c>
      <c r="AT853" s="36">
        <f t="shared" si="2058"/>
        <v>0</v>
      </c>
      <c r="AU853" s="36">
        <f t="shared" si="1962"/>
        <v>1891</v>
      </c>
      <c r="AV853" s="36">
        <f t="shared" si="1963"/>
        <v>-1625</v>
      </c>
      <c r="AW853" s="36">
        <f t="shared" si="1964"/>
        <v>266</v>
      </c>
      <c r="AX853" s="36">
        <f t="shared" si="1965"/>
        <v>966</v>
      </c>
      <c r="AY853" s="36">
        <f t="shared" si="1966"/>
        <v>266</v>
      </c>
      <c r="AZ853" s="36">
        <f t="shared" si="2059"/>
        <v>0</v>
      </c>
      <c r="BA853" s="37">
        <f t="shared" si="1967"/>
        <v>100</v>
      </c>
      <c r="BB853" s="25"/>
    </row>
    <row r="854" s="39" customFormat="1">
      <c r="B854" s="40" t="s">
        <v>484</v>
      </c>
      <c r="C854" s="40" t="s">
        <v>107</v>
      </c>
      <c r="D854" s="40" t="s">
        <v>46</v>
      </c>
      <c r="E854" s="38" t="str">
        <f t="shared" si="1959"/>
        <v>0801</v>
      </c>
      <c r="F854" s="40"/>
      <c r="G854" s="40"/>
      <c r="H854" s="41" t="s">
        <v>109</v>
      </c>
      <c r="I854" s="42">
        <f t="shared" si="2024"/>
        <v>266</v>
      </c>
      <c r="J854" s="42">
        <f t="shared" si="2025"/>
        <v>966</v>
      </c>
      <c r="K854" s="42">
        <f t="shared" si="2026"/>
        <v>266</v>
      </c>
      <c r="L854" s="42">
        <f t="shared" si="2027"/>
        <v>0</v>
      </c>
      <c r="M854" s="42">
        <f t="shared" si="2028"/>
        <v>0</v>
      </c>
      <c r="N854" s="42">
        <f t="shared" si="2029"/>
        <v>0</v>
      </c>
      <c r="O854" s="42">
        <f>O855+O860</f>
        <v>0</v>
      </c>
      <c r="P854" s="42">
        <f>P855+P860</f>
        <v>0</v>
      </c>
      <c r="Q854" s="42">
        <f>Q855+Q860</f>
        <v>0</v>
      </c>
      <c r="R854" s="42">
        <f>R855+R860</f>
        <v>0</v>
      </c>
      <c r="S854" s="42">
        <f t="shared" si="2034"/>
        <v>0</v>
      </c>
      <c r="T854" s="42">
        <f t="shared" si="2023"/>
        <v>266</v>
      </c>
      <c r="U854" s="42">
        <f t="shared" si="1960"/>
        <v>966</v>
      </c>
      <c r="V854" s="42">
        <f t="shared" si="1961"/>
        <v>266</v>
      </c>
      <c r="W854" s="42">
        <f t="shared" si="2035"/>
        <v>0</v>
      </c>
      <c r="X854" s="42">
        <f t="shared" si="2036"/>
        <v>0</v>
      </c>
      <c r="Y854" s="42">
        <f t="shared" si="2037"/>
        <v>0</v>
      </c>
      <c r="Z854" s="42">
        <f t="shared" si="2038"/>
        <v>0</v>
      </c>
      <c r="AA854" s="42">
        <f t="shared" si="2039"/>
        <v>0</v>
      </c>
      <c r="AB854" s="42">
        <f t="shared" si="2040"/>
        <v>0</v>
      </c>
      <c r="AC854" s="42">
        <f t="shared" si="2041"/>
        <v>0</v>
      </c>
      <c r="AD854" s="42">
        <f t="shared" si="2042"/>
        <v>0</v>
      </c>
      <c r="AE854" s="42">
        <f t="shared" si="2043"/>
        <v>0</v>
      </c>
      <c r="AF854" s="43">
        <f>AF855+AF860</f>
        <v>1891</v>
      </c>
      <c r="AG854" s="43">
        <f>AG855+AG860</f>
        <v>0</v>
      </c>
      <c r="AH854" s="43">
        <f>AH855+AH860</f>
        <v>0</v>
      </c>
      <c r="AI854" s="43">
        <f>AI855+AI860</f>
        <v>0</v>
      </c>
      <c r="AJ854" s="43">
        <f>AJ855+AJ860</f>
        <v>0</v>
      </c>
      <c r="AK854" s="43">
        <f>AK855+AK860</f>
        <v>0</v>
      </c>
      <c r="AL854" s="43">
        <f>AL855+AL860</f>
        <v>1891</v>
      </c>
      <c r="AM854" s="43">
        <f>AM855+AM860</f>
        <v>0</v>
      </c>
      <c r="AN854" s="43">
        <f>AN855+AN860</f>
        <v>0</v>
      </c>
      <c r="AO854" s="45">
        <f>AO855+AO860</f>
        <v>1326</v>
      </c>
      <c r="AP854" s="45">
        <f>AP855+AP860</f>
        <v>1891</v>
      </c>
      <c r="AQ854" s="45">
        <f>AQ855+AQ860</f>
        <v>0</v>
      </c>
      <c r="AR854" s="45">
        <f>AR855+AR860</f>
        <v>0</v>
      </c>
      <c r="AS854" s="45">
        <f>AS855+AS860</f>
        <v>0</v>
      </c>
      <c r="AT854" s="45">
        <f>AT855+AT860</f>
        <v>0</v>
      </c>
      <c r="AU854" s="45">
        <f t="shared" si="1962"/>
        <v>1891</v>
      </c>
      <c r="AV854" s="45">
        <f t="shared" si="1963"/>
        <v>-1625</v>
      </c>
      <c r="AW854" s="45">
        <f t="shared" si="1964"/>
        <v>266</v>
      </c>
      <c r="AX854" s="45">
        <f t="shared" si="1965"/>
        <v>966</v>
      </c>
      <c r="AY854" s="45">
        <f t="shared" si="1966"/>
        <v>266</v>
      </c>
      <c r="AZ854" s="45">
        <f t="shared" si="2059"/>
        <v>0</v>
      </c>
      <c r="BA854" s="46">
        <f t="shared" si="1967"/>
        <v>100</v>
      </c>
      <c r="BB854" s="25"/>
    </row>
    <row r="855" ht="31.5">
      <c r="B855" s="47" t="s">
        <v>484</v>
      </c>
      <c r="C855" s="47" t="s">
        <v>107</v>
      </c>
      <c r="D855" s="47" t="s">
        <v>46</v>
      </c>
      <c r="E855" s="48" t="str">
        <f t="shared" si="1959"/>
        <v>0801</v>
      </c>
      <c r="F855" s="47" t="s">
        <v>110</v>
      </c>
      <c r="G855" s="47"/>
      <c r="H855" s="49" t="s">
        <v>111</v>
      </c>
      <c r="I855" s="19">
        <f t="shared" si="2024"/>
        <v>266</v>
      </c>
      <c r="J855" s="19">
        <f t="shared" si="2025"/>
        <v>966</v>
      </c>
      <c r="K855" s="19">
        <f t="shared" si="2026"/>
        <v>266</v>
      </c>
      <c r="L855" s="19">
        <f t="shared" si="2027"/>
        <v>0</v>
      </c>
      <c r="M855" s="19">
        <f t="shared" si="2028"/>
        <v>0</v>
      </c>
      <c r="N855" s="19">
        <f t="shared" si="2029"/>
        <v>0</v>
      </c>
      <c r="O855" s="19">
        <f t="shared" ref="O855:O860" si="2060">O856</f>
        <v>0</v>
      </c>
      <c r="P855" s="19">
        <f t="shared" ref="P855:P860" si="2061">P856</f>
        <v>0</v>
      </c>
      <c r="Q855" s="19">
        <f t="shared" ref="Q855:Q860" si="2062">Q856</f>
        <v>0</v>
      </c>
      <c r="R855" s="19">
        <f t="shared" ref="R855:R860" si="2063">R856</f>
        <v>0</v>
      </c>
      <c r="S855" s="19">
        <f t="shared" si="2034"/>
        <v>0</v>
      </c>
      <c r="T855" s="19">
        <f t="shared" si="2023"/>
        <v>266</v>
      </c>
      <c r="U855" s="19">
        <f t="shared" si="1960"/>
        <v>966</v>
      </c>
      <c r="V855" s="19">
        <f t="shared" si="1961"/>
        <v>266</v>
      </c>
      <c r="W855" s="19">
        <f t="shared" si="2035"/>
        <v>0</v>
      </c>
      <c r="X855" s="19">
        <f t="shared" si="2036"/>
        <v>0</v>
      </c>
      <c r="Y855" s="19">
        <f t="shared" si="2037"/>
        <v>0</v>
      </c>
      <c r="Z855" s="19">
        <f t="shared" si="2038"/>
        <v>0</v>
      </c>
      <c r="AA855" s="19">
        <f t="shared" si="2039"/>
        <v>0</v>
      </c>
      <c r="AB855" s="19">
        <f t="shared" si="2040"/>
        <v>0</v>
      </c>
      <c r="AC855" s="19">
        <f t="shared" si="2041"/>
        <v>0</v>
      </c>
      <c r="AD855" s="19">
        <f t="shared" si="2042"/>
        <v>0</v>
      </c>
      <c r="AE855" s="19">
        <f t="shared" si="2043"/>
        <v>0</v>
      </c>
      <c r="AF855" s="50">
        <f t="shared" ref="AF855:AF860" si="2064">AF856</f>
        <v>266</v>
      </c>
      <c r="AG855" s="50">
        <f t="shared" ref="AG855:AG860" si="2065">AG856</f>
        <v>0</v>
      </c>
      <c r="AH855" s="50">
        <f t="shared" ref="AH855:AH860" si="2066">AH856</f>
        <v>0</v>
      </c>
      <c r="AI855" s="50">
        <f t="shared" ref="AI855:AI860" si="2067">AI856</f>
        <v>0</v>
      </c>
      <c r="AJ855" s="50">
        <f t="shared" ref="AJ855:AJ860" si="2068">AJ856</f>
        <v>0</v>
      </c>
      <c r="AK855" s="50">
        <f t="shared" ref="AK855:AK860" si="2069">AK856</f>
        <v>0</v>
      </c>
      <c r="AL855" s="50">
        <f t="shared" ref="AL855:AL860" si="2070">AL856</f>
        <v>266</v>
      </c>
      <c r="AM855" s="50">
        <f t="shared" ref="AM855:AM860" si="2071">AM856</f>
        <v>0</v>
      </c>
      <c r="AN855" s="50">
        <f t="shared" ref="AN855:AN860" si="2072">AN856</f>
        <v>0</v>
      </c>
      <c r="AO855" s="15">
        <f t="shared" ref="AO855:AO860" si="2073">AO856</f>
        <v>216</v>
      </c>
      <c r="AP855" s="51">
        <f t="shared" ref="AP855:AP860" si="2074">AP856</f>
        <v>266</v>
      </c>
      <c r="AQ855" s="51">
        <f t="shared" ref="AQ855:AQ860" si="2075">AQ856</f>
        <v>0</v>
      </c>
      <c r="AR855" s="51">
        <f t="shared" ref="AR855:AR860" si="2076">AR856</f>
        <v>0</v>
      </c>
      <c r="AS855" s="51">
        <f t="shared" ref="AS855:AS860" si="2077">AS856</f>
        <v>0</v>
      </c>
      <c r="AT855" s="51">
        <f t="shared" ref="AT855:AT860" si="2078">AT856</f>
        <v>0</v>
      </c>
      <c r="AU855" s="51">
        <f t="shared" si="1962"/>
        <v>266</v>
      </c>
      <c r="AV855" s="51">
        <f t="shared" si="1963"/>
        <v>0</v>
      </c>
      <c r="AW855" s="51">
        <f t="shared" si="1964"/>
        <v>266</v>
      </c>
      <c r="AX855" s="51">
        <f t="shared" si="1965"/>
        <v>966</v>
      </c>
      <c r="AY855" s="51">
        <f t="shared" si="1966"/>
        <v>266</v>
      </c>
      <c r="AZ855" s="51">
        <f t="shared" si="2059"/>
        <v>0</v>
      </c>
      <c r="BA855" s="52">
        <f t="shared" si="1967"/>
        <v>100</v>
      </c>
      <c r="BB855" s="25"/>
    </row>
    <row r="856">
      <c r="B856" s="47" t="s">
        <v>484</v>
      </c>
      <c r="C856" s="47" t="s">
        <v>107</v>
      </c>
      <c r="D856" s="47" t="s">
        <v>46</v>
      </c>
      <c r="E856" s="48" t="str">
        <f t="shared" si="1959"/>
        <v>0801</v>
      </c>
      <c r="F856" s="47" t="s">
        <v>168</v>
      </c>
      <c r="G856" s="47"/>
      <c r="H856" s="49" t="s">
        <v>53</v>
      </c>
      <c r="I856" s="19">
        <f t="shared" si="2024"/>
        <v>266</v>
      </c>
      <c r="J856" s="19">
        <f t="shared" si="2025"/>
        <v>966</v>
      </c>
      <c r="K856" s="19">
        <f t="shared" si="2026"/>
        <v>266</v>
      </c>
      <c r="L856" s="19">
        <f t="shared" si="2027"/>
        <v>0</v>
      </c>
      <c r="M856" s="19">
        <f t="shared" si="2028"/>
        <v>0</v>
      </c>
      <c r="N856" s="19">
        <f t="shared" si="2029"/>
        <v>0</v>
      </c>
      <c r="O856" s="19">
        <f t="shared" si="2060"/>
        <v>0</v>
      </c>
      <c r="P856" s="19">
        <f t="shared" si="2061"/>
        <v>0</v>
      </c>
      <c r="Q856" s="19">
        <f t="shared" si="2062"/>
        <v>0</v>
      </c>
      <c r="R856" s="19">
        <f t="shared" si="2063"/>
        <v>0</v>
      </c>
      <c r="S856" s="19">
        <f t="shared" si="2034"/>
        <v>0</v>
      </c>
      <c r="T856" s="19">
        <f t="shared" si="2023"/>
        <v>266</v>
      </c>
      <c r="U856" s="19">
        <f t="shared" si="1960"/>
        <v>966</v>
      </c>
      <c r="V856" s="19">
        <f t="shared" si="1961"/>
        <v>266</v>
      </c>
      <c r="W856" s="19">
        <f t="shared" si="2035"/>
        <v>0</v>
      </c>
      <c r="X856" s="19">
        <f t="shared" si="2036"/>
        <v>0</v>
      </c>
      <c r="Y856" s="19">
        <f t="shared" si="2037"/>
        <v>0</v>
      </c>
      <c r="Z856" s="19">
        <f t="shared" si="2038"/>
        <v>0</v>
      </c>
      <c r="AA856" s="19">
        <f t="shared" si="2039"/>
        <v>0</v>
      </c>
      <c r="AB856" s="19">
        <f t="shared" si="2040"/>
        <v>0</v>
      </c>
      <c r="AC856" s="19">
        <f t="shared" si="2041"/>
        <v>0</v>
      </c>
      <c r="AD856" s="19">
        <f t="shared" si="2042"/>
        <v>0</v>
      </c>
      <c r="AE856" s="19">
        <f t="shared" si="2043"/>
        <v>0</v>
      </c>
      <c r="AF856" s="50">
        <f t="shared" si="2064"/>
        <v>266</v>
      </c>
      <c r="AG856" s="50">
        <f t="shared" si="2065"/>
        <v>0</v>
      </c>
      <c r="AH856" s="50">
        <f t="shared" si="2066"/>
        <v>0</v>
      </c>
      <c r="AI856" s="50">
        <f t="shared" si="2067"/>
        <v>0</v>
      </c>
      <c r="AJ856" s="50">
        <f t="shared" si="2068"/>
        <v>0</v>
      </c>
      <c r="AK856" s="50">
        <f t="shared" si="2069"/>
        <v>0</v>
      </c>
      <c r="AL856" s="50">
        <f t="shared" si="2070"/>
        <v>266</v>
      </c>
      <c r="AM856" s="50">
        <f t="shared" si="2071"/>
        <v>0</v>
      </c>
      <c r="AN856" s="50">
        <f t="shared" si="2072"/>
        <v>0</v>
      </c>
      <c r="AO856" s="51">
        <f t="shared" si="2073"/>
        <v>216</v>
      </c>
      <c r="AP856" s="51">
        <f t="shared" si="2074"/>
        <v>266</v>
      </c>
      <c r="AQ856" s="51">
        <f t="shared" si="2075"/>
        <v>0</v>
      </c>
      <c r="AR856" s="51">
        <f t="shared" si="2076"/>
        <v>0</v>
      </c>
      <c r="AS856" s="51">
        <f t="shared" si="2077"/>
        <v>0</v>
      </c>
      <c r="AT856" s="51">
        <f t="shared" si="2078"/>
        <v>0</v>
      </c>
      <c r="AU856" s="51">
        <f t="shared" si="1962"/>
        <v>266</v>
      </c>
      <c r="AV856" s="51">
        <f t="shared" si="1963"/>
        <v>0</v>
      </c>
      <c r="AW856" s="51">
        <f t="shared" si="1964"/>
        <v>266</v>
      </c>
      <c r="AX856" s="51">
        <f t="shared" si="1965"/>
        <v>966</v>
      </c>
      <c r="AY856" s="51">
        <f t="shared" si="1966"/>
        <v>266</v>
      </c>
      <c r="AZ856" s="51">
        <f t="shared" si="2059"/>
        <v>0</v>
      </c>
      <c r="BA856" s="52">
        <f t="shared" si="1967"/>
        <v>100</v>
      </c>
      <c r="BB856" s="25"/>
    </row>
    <row r="857" ht="31.5">
      <c r="B857" s="47" t="s">
        <v>484</v>
      </c>
      <c r="C857" s="47" t="s">
        <v>107</v>
      </c>
      <c r="D857" s="47" t="s">
        <v>46</v>
      </c>
      <c r="E857" s="48" t="str">
        <f t="shared" si="1959"/>
        <v>0801</v>
      </c>
      <c r="F857" s="47" t="s">
        <v>169</v>
      </c>
      <c r="G857" s="47"/>
      <c r="H857" s="49" t="s">
        <v>170</v>
      </c>
      <c r="I857" s="19">
        <f t="shared" si="2024"/>
        <v>266</v>
      </c>
      <c r="J857" s="19">
        <f t="shared" si="2025"/>
        <v>966</v>
      </c>
      <c r="K857" s="19">
        <f t="shared" si="2026"/>
        <v>266</v>
      </c>
      <c r="L857" s="19">
        <f t="shared" si="2027"/>
        <v>0</v>
      </c>
      <c r="M857" s="19">
        <f t="shared" si="2028"/>
        <v>0</v>
      </c>
      <c r="N857" s="19">
        <f t="shared" si="2029"/>
        <v>0</v>
      </c>
      <c r="O857" s="19">
        <f t="shared" si="2060"/>
        <v>0</v>
      </c>
      <c r="P857" s="19">
        <f t="shared" si="2061"/>
        <v>0</v>
      </c>
      <c r="Q857" s="19">
        <f t="shared" si="2062"/>
        <v>0</v>
      </c>
      <c r="R857" s="19">
        <f t="shared" si="2063"/>
        <v>0</v>
      </c>
      <c r="S857" s="19">
        <f t="shared" si="2034"/>
        <v>0</v>
      </c>
      <c r="T857" s="19">
        <f t="shared" si="2023"/>
        <v>266</v>
      </c>
      <c r="U857" s="19">
        <f t="shared" si="1960"/>
        <v>966</v>
      </c>
      <c r="V857" s="19">
        <f t="shared" si="1961"/>
        <v>266</v>
      </c>
      <c r="W857" s="19">
        <f t="shared" si="2035"/>
        <v>0</v>
      </c>
      <c r="X857" s="19">
        <f t="shared" si="2036"/>
        <v>0</v>
      </c>
      <c r="Y857" s="19">
        <f t="shared" si="2037"/>
        <v>0</v>
      </c>
      <c r="Z857" s="19">
        <f t="shared" si="2038"/>
        <v>0</v>
      </c>
      <c r="AA857" s="19">
        <f t="shared" si="2039"/>
        <v>0</v>
      </c>
      <c r="AB857" s="19">
        <f t="shared" si="2040"/>
        <v>0</v>
      </c>
      <c r="AC857" s="19">
        <f t="shared" si="2041"/>
        <v>0</v>
      </c>
      <c r="AD857" s="19">
        <f t="shared" si="2042"/>
        <v>0</v>
      </c>
      <c r="AE857" s="19">
        <f t="shared" si="2043"/>
        <v>0</v>
      </c>
      <c r="AF857" s="50">
        <f t="shared" si="2064"/>
        <v>266</v>
      </c>
      <c r="AG857" s="50">
        <f t="shared" si="2065"/>
        <v>0</v>
      </c>
      <c r="AH857" s="50">
        <f t="shared" si="2066"/>
        <v>0</v>
      </c>
      <c r="AI857" s="50">
        <f t="shared" si="2067"/>
        <v>0</v>
      </c>
      <c r="AJ857" s="50">
        <f t="shared" si="2068"/>
        <v>0</v>
      </c>
      <c r="AK857" s="50">
        <f t="shared" si="2069"/>
        <v>0</v>
      </c>
      <c r="AL857" s="50">
        <f t="shared" si="2070"/>
        <v>266</v>
      </c>
      <c r="AM857" s="50">
        <f t="shared" si="2071"/>
        <v>0</v>
      </c>
      <c r="AN857" s="50">
        <f t="shared" si="2072"/>
        <v>0</v>
      </c>
      <c r="AO857" s="15">
        <f t="shared" si="2073"/>
        <v>216</v>
      </c>
      <c r="AP857" s="51">
        <f t="shared" si="2074"/>
        <v>266</v>
      </c>
      <c r="AQ857" s="51">
        <f t="shared" si="2075"/>
        <v>0</v>
      </c>
      <c r="AR857" s="51">
        <f t="shared" si="2076"/>
        <v>0</v>
      </c>
      <c r="AS857" s="51">
        <f t="shared" si="2077"/>
        <v>0</v>
      </c>
      <c r="AT857" s="51">
        <f t="shared" si="2078"/>
        <v>0</v>
      </c>
      <c r="AU857" s="51">
        <f t="shared" si="1962"/>
        <v>266</v>
      </c>
      <c r="AV857" s="51">
        <f t="shared" si="1963"/>
        <v>0</v>
      </c>
      <c r="AW857" s="51">
        <f t="shared" si="1964"/>
        <v>266</v>
      </c>
      <c r="AX857" s="51">
        <f t="shared" si="1965"/>
        <v>966</v>
      </c>
      <c r="AY857" s="51">
        <f t="shared" si="1966"/>
        <v>266</v>
      </c>
      <c r="AZ857" s="51">
        <f t="shared" si="2059"/>
        <v>0</v>
      </c>
      <c r="BA857" s="52">
        <f t="shared" si="1967"/>
        <v>100</v>
      </c>
      <c r="BB857" s="25"/>
    </row>
    <row r="858" ht="31.5">
      <c r="B858" s="47" t="s">
        <v>484</v>
      </c>
      <c r="C858" s="47" t="s">
        <v>107</v>
      </c>
      <c r="D858" s="47" t="s">
        <v>46</v>
      </c>
      <c r="E858" s="48" t="str">
        <f t="shared" si="1959"/>
        <v>0801</v>
      </c>
      <c r="F858" s="47" t="s">
        <v>171</v>
      </c>
      <c r="G858" s="47"/>
      <c r="H858" s="49" t="s">
        <v>172</v>
      </c>
      <c r="I858" s="19">
        <f t="shared" si="2024"/>
        <v>266</v>
      </c>
      <c r="J858" s="19">
        <f t="shared" si="2025"/>
        <v>966</v>
      </c>
      <c r="K858" s="19">
        <f t="shared" si="2026"/>
        <v>266</v>
      </c>
      <c r="L858" s="19">
        <f t="shared" si="2027"/>
        <v>0</v>
      </c>
      <c r="M858" s="19">
        <f t="shared" si="2028"/>
        <v>0</v>
      </c>
      <c r="N858" s="19">
        <f t="shared" si="2029"/>
        <v>0</v>
      </c>
      <c r="O858" s="19">
        <f t="shared" si="2060"/>
        <v>0</v>
      </c>
      <c r="P858" s="19">
        <f t="shared" si="2061"/>
        <v>0</v>
      </c>
      <c r="Q858" s="19">
        <f t="shared" si="2062"/>
        <v>0</v>
      </c>
      <c r="R858" s="19">
        <f t="shared" si="2063"/>
        <v>0</v>
      </c>
      <c r="S858" s="19">
        <f t="shared" si="2034"/>
        <v>0</v>
      </c>
      <c r="T858" s="19">
        <f t="shared" si="2023"/>
        <v>266</v>
      </c>
      <c r="U858" s="19">
        <f t="shared" si="1960"/>
        <v>966</v>
      </c>
      <c r="V858" s="19">
        <f t="shared" si="1961"/>
        <v>266</v>
      </c>
      <c r="W858" s="19">
        <f t="shared" si="2035"/>
        <v>0</v>
      </c>
      <c r="X858" s="19">
        <f t="shared" si="2036"/>
        <v>0</v>
      </c>
      <c r="Y858" s="19">
        <f t="shared" si="2037"/>
        <v>0</v>
      </c>
      <c r="Z858" s="19">
        <f t="shared" si="2038"/>
        <v>0</v>
      </c>
      <c r="AA858" s="19">
        <f t="shared" si="2039"/>
        <v>0</v>
      </c>
      <c r="AB858" s="19">
        <f t="shared" si="2040"/>
        <v>0</v>
      </c>
      <c r="AC858" s="19">
        <f t="shared" si="2041"/>
        <v>0</v>
      </c>
      <c r="AD858" s="19">
        <f t="shared" si="2042"/>
        <v>0</v>
      </c>
      <c r="AE858" s="19">
        <f t="shared" si="2043"/>
        <v>0</v>
      </c>
      <c r="AF858" s="50">
        <f t="shared" si="2064"/>
        <v>266</v>
      </c>
      <c r="AG858" s="50">
        <f t="shared" si="2065"/>
        <v>0</v>
      </c>
      <c r="AH858" s="50">
        <f t="shared" si="2066"/>
        <v>0</v>
      </c>
      <c r="AI858" s="50">
        <f t="shared" si="2067"/>
        <v>0</v>
      </c>
      <c r="AJ858" s="50">
        <f t="shared" si="2068"/>
        <v>0</v>
      </c>
      <c r="AK858" s="50">
        <f t="shared" si="2069"/>
        <v>0</v>
      </c>
      <c r="AL858" s="50">
        <f t="shared" si="2070"/>
        <v>266</v>
      </c>
      <c r="AM858" s="50">
        <f t="shared" si="2071"/>
        <v>0</v>
      </c>
      <c r="AN858" s="50">
        <f t="shared" si="2072"/>
        <v>0</v>
      </c>
      <c r="AO858" s="51">
        <f t="shared" si="2073"/>
        <v>216</v>
      </c>
      <c r="AP858" s="51">
        <f t="shared" si="2074"/>
        <v>266</v>
      </c>
      <c r="AQ858" s="51">
        <f t="shared" si="2075"/>
        <v>0</v>
      </c>
      <c r="AR858" s="51">
        <f t="shared" si="2076"/>
        <v>0</v>
      </c>
      <c r="AS858" s="51">
        <f t="shared" si="2077"/>
        <v>0</v>
      </c>
      <c r="AT858" s="51">
        <f t="shared" si="2078"/>
        <v>0</v>
      </c>
      <c r="AU858" s="51">
        <f t="shared" si="1962"/>
        <v>266</v>
      </c>
      <c r="AV858" s="51">
        <f t="shared" si="1963"/>
        <v>0</v>
      </c>
      <c r="AW858" s="51">
        <f t="shared" si="1964"/>
        <v>266</v>
      </c>
      <c r="AX858" s="51">
        <f t="shared" si="1965"/>
        <v>966</v>
      </c>
      <c r="AY858" s="51">
        <f t="shared" si="1966"/>
        <v>266</v>
      </c>
      <c r="AZ858" s="51">
        <f t="shared" si="2059"/>
        <v>0</v>
      </c>
      <c r="BA858" s="52">
        <f t="shared" si="1967"/>
        <v>100</v>
      </c>
      <c r="BB858" s="25"/>
    </row>
    <row r="859" ht="31.5">
      <c r="B859" s="47" t="s">
        <v>484</v>
      </c>
      <c r="C859" s="47" t="s">
        <v>107</v>
      </c>
      <c r="D859" s="47" t="s">
        <v>46</v>
      </c>
      <c r="E859" s="48" t="str">
        <f t="shared" si="1959"/>
        <v>0801</v>
      </c>
      <c r="F859" s="47" t="s">
        <v>171</v>
      </c>
      <c r="G859" s="47" t="s">
        <v>58</v>
      </c>
      <c r="H859" s="49" t="s">
        <v>59</v>
      </c>
      <c r="I859" s="19">
        <v>266</v>
      </c>
      <c r="J859" s="19">
        <v>966</v>
      </c>
      <c r="K859" s="19">
        <v>266</v>
      </c>
      <c r="L859" s="19"/>
      <c r="M859" s="19"/>
      <c r="N859" s="19"/>
      <c r="O859" s="19">
        <v>0</v>
      </c>
      <c r="P859" s="19">
        <v>0</v>
      </c>
      <c r="Q859" s="19">
        <v>0</v>
      </c>
      <c r="R859" s="19">
        <v>0</v>
      </c>
      <c r="S859" s="19"/>
      <c r="T859" s="19">
        <f t="shared" si="2023"/>
        <v>266</v>
      </c>
      <c r="U859" s="19">
        <f t="shared" si="1960"/>
        <v>966</v>
      </c>
      <c r="V859" s="19">
        <f t="shared" si="1961"/>
        <v>266</v>
      </c>
      <c r="W859" s="19"/>
      <c r="X859" s="19"/>
      <c r="Y859" s="19"/>
      <c r="Z859" s="19"/>
      <c r="AA859" s="19"/>
      <c r="AB859" s="19"/>
      <c r="AC859" s="19"/>
      <c r="AD859" s="19"/>
      <c r="AE859" s="19"/>
      <c r="AF859" s="50">
        <v>266</v>
      </c>
      <c r="AG859" s="50"/>
      <c r="AH859" s="50">
        <v>0</v>
      </c>
      <c r="AI859" s="50">
        <v>0</v>
      </c>
      <c r="AJ859" s="50">
        <v>0</v>
      </c>
      <c r="AK859" s="50">
        <v>0</v>
      </c>
      <c r="AL859" s="50">
        <v>266</v>
      </c>
      <c r="AM859" s="50">
        <v>0</v>
      </c>
      <c r="AN859" s="50">
        <v>0</v>
      </c>
      <c r="AO859" s="15">
        <v>216</v>
      </c>
      <c r="AP859" s="51">
        <v>266</v>
      </c>
      <c r="AQ859" s="51">
        <v>0</v>
      </c>
      <c r="AR859" s="51">
        <v>0</v>
      </c>
      <c r="AS859" s="51">
        <v>0</v>
      </c>
      <c r="AT859" s="51">
        <v>0</v>
      </c>
      <c r="AU859" s="51">
        <f t="shared" si="1962"/>
        <v>266</v>
      </c>
      <c r="AV859" s="51">
        <f t="shared" si="1963"/>
        <v>0</v>
      </c>
      <c r="AW859" s="51">
        <f t="shared" si="1964"/>
        <v>266</v>
      </c>
      <c r="AX859" s="51">
        <f t="shared" si="1965"/>
        <v>966</v>
      </c>
      <c r="AY859" s="51">
        <f t="shared" si="1966"/>
        <v>266</v>
      </c>
      <c r="AZ859" s="51"/>
      <c r="BA859" s="52">
        <f t="shared" si="1967"/>
        <v>100</v>
      </c>
      <c r="BB859" s="53"/>
    </row>
    <row r="860" ht="31.5">
      <c r="B860" s="47" t="s">
        <v>484</v>
      </c>
      <c r="C860" s="47" t="s">
        <v>107</v>
      </c>
      <c r="D860" s="47" t="s">
        <v>46</v>
      </c>
      <c r="E860" s="48" t="str">
        <f t="shared" si="1959"/>
        <v>0801</v>
      </c>
      <c r="F860" s="47" t="s">
        <v>76</v>
      </c>
      <c r="G860" s="18"/>
      <c r="H860" s="49" t="s">
        <v>77</v>
      </c>
      <c r="I860" s="19"/>
      <c r="J860" s="19"/>
      <c r="K860" s="19"/>
      <c r="L860" s="19"/>
      <c r="M860" s="19"/>
      <c r="N860" s="19"/>
      <c r="O860" s="19">
        <f t="shared" si="2060"/>
        <v>0</v>
      </c>
      <c r="P860" s="19">
        <f t="shared" si="2061"/>
        <v>0</v>
      </c>
      <c r="Q860" s="19">
        <f t="shared" si="2062"/>
        <v>0</v>
      </c>
      <c r="R860" s="19">
        <f t="shared" si="2063"/>
        <v>0</v>
      </c>
      <c r="S860" s="19"/>
      <c r="T860" s="19">
        <f t="shared" si="2023"/>
        <v>0</v>
      </c>
      <c r="U860" s="19"/>
      <c r="V860" s="19"/>
      <c r="W860" s="19"/>
      <c r="X860" s="19"/>
      <c r="Y860" s="19"/>
      <c r="Z860" s="19"/>
      <c r="AA860" s="19"/>
      <c r="AB860" s="19"/>
      <c r="AC860" s="19"/>
      <c r="AD860" s="19"/>
      <c r="AE860" s="19"/>
      <c r="AF860" s="50">
        <f t="shared" si="2064"/>
        <v>1625</v>
      </c>
      <c r="AG860" s="50">
        <f t="shared" si="2065"/>
        <v>0</v>
      </c>
      <c r="AH860" s="50">
        <f t="shared" si="2066"/>
        <v>0</v>
      </c>
      <c r="AI860" s="50">
        <f t="shared" si="2067"/>
        <v>0</v>
      </c>
      <c r="AJ860" s="50">
        <f t="shared" si="2068"/>
        <v>0</v>
      </c>
      <c r="AK860" s="50">
        <f t="shared" si="2069"/>
        <v>0</v>
      </c>
      <c r="AL860" s="50">
        <f t="shared" si="2070"/>
        <v>1625</v>
      </c>
      <c r="AM860" s="50">
        <f t="shared" si="2071"/>
        <v>0</v>
      </c>
      <c r="AN860" s="50">
        <f t="shared" si="2072"/>
        <v>0</v>
      </c>
      <c r="AO860" s="51">
        <f t="shared" si="2073"/>
        <v>1110</v>
      </c>
      <c r="AP860" s="51">
        <f t="shared" si="2074"/>
        <v>1625</v>
      </c>
      <c r="AQ860" s="51">
        <f t="shared" si="2075"/>
        <v>0</v>
      </c>
      <c r="AR860" s="51">
        <f t="shared" si="2076"/>
        <v>0</v>
      </c>
      <c r="AS860" s="51">
        <f t="shared" si="2077"/>
        <v>0</v>
      </c>
      <c r="AT860" s="51">
        <f t="shared" si="2078"/>
        <v>0</v>
      </c>
      <c r="AU860" s="51">
        <f t="shared" si="1962"/>
        <v>1625</v>
      </c>
      <c r="AV860" s="51">
        <f t="shared" si="1963"/>
        <v>-1625</v>
      </c>
      <c r="AW860" s="51"/>
      <c r="AX860" s="51"/>
      <c r="AY860" s="51"/>
      <c r="AZ860" s="51"/>
      <c r="BA860" s="52">
        <f t="shared" si="1967"/>
        <v>100</v>
      </c>
      <c r="BB860" s="53"/>
    </row>
    <row r="861" ht="47.25">
      <c r="B861" s="47" t="s">
        <v>484</v>
      </c>
      <c r="C861" s="47" t="s">
        <v>107</v>
      </c>
      <c r="D861" s="47" t="s">
        <v>46</v>
      </c>
      <c r="E861" s="48" t="str">
        <f t="shared" si="1959"/>
        <v>0801</v>
      </c>
      <c r="F861" s="47" t="s">
        <v>296</v>
      </c>
      <c r="G861" s="18"/>
      <c r="H861" s="49" t="s">
        <v>297</v>
      </c>
      <c r="I861" s="19"/>
      <c r="J861" s="19"/>
      <c r="K861" s="19"/>
      <c r="L861" s="19"/>
      <c r="M861" s="19"/>
      <c r="N861" s="19"/>
      <c r="O861" s="19">
        <f>O862+O863</f>
        <v>0</v>
      </c>
      <c r="P861" s="19">
        <f>P862+P863</f>
        <v>0</v>
      </c>
      <c r="Q861" s="19">
        <f>Q862+Q863</f>
        <v>0</v>
      </c>
      <c r="R861" s="19">
        <f>R862+R863</f>
        <v>0</v>
      </c>
      <c r="S861" s="19"/>
      <c r="T861" s="19">
        <f t="shared" si="2023"/>
        <v>0</v>
      </c>
      <c r="U861" s="19"/>
      <c r="V861" s="19"/>
      <c r="W861" s="19"/>
      <c r="X861" s="19"/>
      <c r="Y861" s="19"/>
      <c r="Z861" s="19"/>
      <c r="AA861" s="19"/>
      <c r="AB861" s="19"/>
      <c r="AC861" s="19"/>
      <c r="AD861" s="19"/>
      <c r="AE861" s="19"/>
      <c r="AF861" s="50">
        <f>AF862+AF863</f>
        <v>1625</v>
      </c>
      <c r="AG861" s="50">
        <f>AG862+AG863</f>
        <v>0</v>
      </c>
      <c r="AH861" s="50">
        <f>AH862+AH863</f>
        <v>0</v>
      </c>
      <c r="AI861" s="50">
        <f>AI862+AI863</f>
        <v>0</v>
      </c>
      <c r="AJ861" s="50">
        <f>AJ862+AJ863</f>
        <v>0</v>
      </c>
      <c r="AK861" s="50">
        <f>AK862+AK863</f>
        <v>0</v>
      </c>
      <c r="AL861" s="50">
        <f>AL862+AL863</f>
        <v>1625</v>
      </c>
      <c r="AM861" s="50">
        <f>AM862+AM863</f>
        <v>0</v>
      </c>
      <c r="AN861" s="50">
        <f>AN862+AN863</f>
        <v>0</v>
      </c>
      <c r="AO861" s="15">
        <f>AO862+AO863</f>
        <v>1110</v>
      </c>
      <c r="AP861" s="51">
        <f>AP862+AP863</f>
        <v>1625</v>
      </c>
      <c r="AQ861" s="51">
        <f>AQ862+AQ863</f>
        <v>0</v>
      </c>
      <c r="AR861" s="51">
        <f>AR862+AR863</f>
        <v>0</v>
      </c>
      <c r="AS861" s="51">
        <f>AS862+AS863</f>
        <v>0</v>
      </c>
      <c r="AT861" s="51">
        <f>AT862+AT863</f>
        <v>0</v>
      </c>
      <c r="AU861" s="51">
        <f t="shared" si="1962"/>
        <v>1625</v>
      </c>
      <c r="AV861" s="51">
        <f t="shared" si="1963"/>
        <v>-1625</v>
      </c>
      <c r="AW861" s="51"/>
      <c r="AX861" s="51"/>
      <c r="AY861" s="51"/>
      <c r="AZ861" s="51"/>
      <c r="BA861" s="52">
        <f t="shared" si="1967"/>
        <v>100</v>
      </c>
      <c r="BB861" s="53"/>
    </row>
    <row r="862" ht="31.5" hidden="1">
      <c r="B862" s="47" t="s">
        <v>484</v>
      </c>
      <c r="C862" s="47" t="s">
        <v>107</v>
      </c>
      <c r="D862" s="47" t="s">
        <v>46</v>
      </c>
      <c r="E862" s="48" t="str">
        <f t="shared" si="1959"/>
        <v>0801</v>
      </c>
      <c r="F862" s="47" t="s">
        <v>296</v>
      </c>
      <c r="G862" s="47" t="s">
        <v>58</v>
      </c>
      <c r="H862" s="49" t="s">
        <v>59</v>
      </c>
      <c r="I862" s="19"/>
      <c r="J862" s="19"/>
      <c r="K862" s="19"/>
      <c r="L862" s="19"/>
      <c r="M862" s="19"/>
      <c r="N862" s="19"/>
      <c r="O862" s="19">
        <v>0</v>
      </c>
      <c r="P862" s="19">
        <v>0</v>
      </c>
      <c r="Q862" s="19">
        <v>0</v>
      </c>
      <c r="R862" s="19">
        <v>0</v>
      </c>
      <c r="S862" s="19"/>
      <c r="T862" s="19">
        <f t="shared" si="2023"/>
        <v>0</v>
      </c>
      <c r="U862" s="19"/>
      <c r="V862" s="19"/>
      <c r="W862" s="19"/>
      <c r="X862" s="19"/>
      <c r="Y862" s="19"/>
      <c r="Z862" s="19"/>
      <c r="AA862" s="19"/>
      <c r="AB862" s="19"/>
      <c r="AC862" s="19"/>
      <c r="AD862" s="19"/>
      <c r="AE862" s="19"/>
      <c r="AF862" s="50">
        <v>0</v>
      </c>
      <c r="AG862" s="50"/>
      <c r="AH862" s="50">
        <v>0</v>
      </c>
      <c r="AI862" s="50">
        <v>0</v>
      </c>
      <c r="AJ862" s="50">
        <v>0</v>
      </c>
      <c r="AK862" s="50">
        <v>0</v>
      </c>
      <c r="AL862" s="50">
        <v>0</v>
      </c>
      <c r="AM862" s="50">
        <v>0</v>
      </c>
      <c r="AN862" s="50">
        <v>0</v>
      </c>
      <c r="AO862" s="51">
        <v>0</v>
      </c>
      <c r="AP862" s="51">
        <v>0</v>
      </c>
      <c r="AQ862" s="51">
        <v>0</v>
      </c>
      <c r="AR862" s="51">
        <v>0</v>
      </c>
      <c r="AS862" s="51">
        <v>0</v>
      </c>
      <c r="AT862" s="51">
        <v>0</v>
      </c>
      <c r="AU862" s="51">
        <f t="shared" si="1962"/>
        <v>0</v>
      </c>
      <c r="AV862" s="51">
        <f t="shared" si="1963"/>
        <v>0</v>
      </c>
      <c r="AW862" s="51"/>
      <c r="AX862" s="51"/>
      <c r="AY862" s="51"/>
      <c r="AZ862" s="51"/>
      <c r="BA862" s="52"/>
      <c r="BB862" s="25">
        <v>0</v>
      </c>
    </row>
    <row r="863" ht="47.25">
      <c r="B863" s="47" t="s">
        <v>484</v>
      </c>
      <c r="C863" s="47" t="s">
        <v>107</v>
      </c>
      <c r="D863" s="47" t="s">
        <v>46</v>
      </c>
      <c r="E863" s="48" t="str">
        <f t="shared" si="1959"/>
        <v>0801</v>
      </c>
      <c r="F863" s="17" t="s">
        <v>298</v>
      </c>
      <c r="G863" s="47"/>
      <c r="H863" s="64" t="s">
        <v>299</v>
      </c>
      <c r="I863" s="19"/>
      <c r="J863" s="19"/>
      <c r="K863" s="19"/>
      <c r="L863" s="19"/>
      <c r="M863" s="19"/>
      <c r="N863" s="19"/>
      <c r="O863" s="19">
        <f>O864+O865</f>
        <v>0</v>
      </c>
      <c r="P863" s="19">
        <f>P864+P865</f>
        <v>0</v>
      </c>
      <c r="Q863" s="19">
        <f>Q864</f>
        <v>0</v>
      </c>
      <c r="R863" s="19">
        <f>R864</f>
        <v>0</v>
      </c>
      <c r="S863" s="19"/>
      <c r="T863" s="19">
        <f t="shared" si="2023"/>
        <v>0</v>
      </c>
      <c r="U863" s="19"/>
      <c r="V863" s="19"/>
      <c r="W863" s="19"/>
      <c r="X863" s="19"/>
      <c r="Y863" s="19"/>
      <c r="Z863" s="19"/>
      <c r="AA863" s="19"/>
      <c r="AB863" s="19"/>
      <c r="AC863" s="19"/>
      <c r="AD863" s="19"/>
      <c r="AE863" s="19"/>
      <c r="AF863" s="50">
        <f>AF864+AF865</f>
        <v>1625</v>
      </c>
      <c r="AG863" s="50">
        <f>AG864+AG865</f>
        <v>0</v>
      </c>
      <c r="AH863" s="50">
        <f>AH864+AH865</f>
        <v>0</v>
      </c>
      <c r="AI863" s="50">
        <f>AI864+AI865</f>
        <v>0</v>
      </c>
      <c r="AJ863" s="50">
        <f>AJ864+AJ865</f>
        <v>0</v>
      </c>
      <c r="AK863" s="50">
        <f>AK864+AK865</f>
        <v>0</v>
      </c>
      <c r="AL863" s="50">
        <f>AL864+AL865</f>
        <v>1625</v>
      </c>
      <c r="AM863" s="50">
        <f>AM864+AM865</f>
        <v>0</v>
      </c>
      <c r="AN863" s="50">
        <f>AN864+AN865</f>
        <v>0</v>
      </c>
      <c r="AO863" s="15">
        <f>AO864+AO865</f>
        <v>1110</v>
      </c>
      <c r="AP863" s="51">
        <f>AP864+AP865</f>
        <v>1625</v>
      </c>
      <c r="AQ863" s="51">
        <f>AQ864+AQ865</f>
        <v>0</v>
      </c>
      <c r="AR863" s="51">
        <f>AR864+AR865</f>
        <v>0</v>
      </c>
      <c r="AS863" s="51">
        <f>AS864+AS865</f>
        <v>0</v>
      </c>
      <c r="AT863" s="51">
        <f>AT864+AT865</f>
        <v>0</v>
      </c>
      <c r="AU863" s="51">
        <f t="shared" si="1962"/>
        <v>1625</v>
      </c>
      <c r="AV863" s="51">
        <f t="shared" si="1963"/>
        <v>-1625</v>
      </c>
      <c r="AW863" s="51"/>
      <c r="AX863" s="51"/>
      <c r="AY863" s="51"/>
      <c r="AZ863" s="51"/>
      <c r="BA863" s="52">
        <f t="shared" si="1967"/>
        <v>100</v>
      </c>
      <c r="BB863" s="53"/>
    </row>
    <row r="864" ht="31.5">
      <c r="B864" s="47" t="s">
        <v>484</v>
      </c>
      <c r="C864" s="47" t="s">
        <v>107</v>
      </c>
      <c r="D864" s="47" t="s">
        <v>46</v>
      </c>
      <c r="E864" s="48" t="str">
        <f t="shared" si="1959"/>
        <v>0801</v>
      </c>
      <c r="F864" s="17" t="s">
        <v>298</v>
      </c>
      <c r="G864" s="47" t="s">
        <v>58</v>
      </c>
      <c r="H864" s="49" t="s">
        <v>59</v>
      </c>
      <c r="I864" s="19"/>
      <c r="J864" s="19"/>
      <c r="K864" s="19"/>
      <c r="L864" s="19"/>
      <c r="M864" s="19"/>
      <c r="N864" s="19"/>
      <c r="O864" s="19">
        <v>0</v>
      </c>
      <c r="P864" s="19">
        <v>0</v>
      </c>
      <c r="Q864" s="19">
        <v>0</v>
      </c>
      <c r="R864" s="19">
        <v>0</v>
      </c>
      <c r="S864" s="19"/>
      <c r="T864" s="19">
        <f t="shared" si="2023"/>
        <v>0</v>
      </c>
      <c r="U864" s="19"/>
      <c r="V864" s="19"/>
      <c r="W864" s="19"/>
      <c r="X864" s="19"/>
      <c r="Y864" s="19"/>
      <c r="Z864" s="19"/>
      <c r="AA864" s="19"/>
      <c r="AB864" s="19"/>
      <c r="AC864" s="19"/>
      <c r="AD864" s="19"/>
      <c r="AE864" s="19"/>
      <c r="AF864" s="50">
        <v>1260</v>
      </c>
      <c r="AG864" s="50"/>
      <c r="AH864" s="50">
        <v>0</v>
      </c>
      <c r="AI864" s="50">
        <v>0</v>
      </c>
      <c r="AJ864" s="50">
        <v>0</v>
      </c>
      <c r="AK864" s="50">
        <v>0</v>
      </c>
      <c r="AL864" s="50">
        <v>1260</v>
      </c>
      <c r="AM864" s="50">
        <v>0</v>
      </c>
      <c r="AN864" s="50">
        <v>0</v>
      </c>
      <c r="AO864" s="51">
        <v>745</v>
      </c>
      <c r="AP864" s="51">
        <v>1260</v>
      </c>
      <c r="AQ864" s="51">
        <v>0</v>
      </c>
      <c r="AR864" s="51">
        <v>0</v>
      </c>
      <c r="AS864" s="51">
        <v>0</v>
      </c>
      <c r="AT864" s="51">
        <v>0</v>
      </c>
      <c r="AU864" s="51">
        <f t="shared" si="1962"/>
        <v>1260</v>
      </c>
      <c r="AV864" s="51">
        <f t="shared" si="1963"/>
        <v>-1260</v>
      </c>
      <c r="AW864" s="51"/>
      <c r="AX864" s="51"/>
      <c r="AY864" s="51"/>
      <c r="AZ864" s="51"/>
      <c r="BA864" s="52">
        <f t="shared" si="1967"/>
        <v>100</v>
      </c>
      <c r="BB864" s="53"/>
    </row>
    <row r="865" ht="31.5">
      <c r="B865" s="47" t="s">
        <v>484</v>
      </c>
      <c r="C865" s="47" t="s">
        <v>107</v>
      </c>
      <c r="D865" s="47" t="s">
        <v>46</v>
      </c>
      <c r="E865" s="48" t="str">
        <f t="shared" si="1959"/>
        <v>0801</v>
      </c>
      <c r="F865" s="17" t="s">
        <v>298</v>
      </c>
      <c r="G865" s="47" t="s">
        <v>154</v>
      </c>
      <c r="H865" s="49" t="s">
        <v>155</v>
      </c>
      <c r="I865" s="19"/>
      <c r="J865" s="19"/>
      <c r="K865" s="19"/>
      <c r="L865" s="19"/>
      <c r="M865" s="19"/>
      <c r="N865" s="19"/>
      <c r="O865" s="19">
        <v>0</v>
      </c>
      <c r="P865" s="19">
        <v>0</v>
      </c>
      <c r="Q865" s="19"/>
      <c r="R865" s="19"/>
      <c r="S865" s="19"/>
      <c r="T865" s="19">
        <f t="shared" si="2023"/>
        <v>0</v>
      </c>
      <c r="U865" s="19">
        <v>0</v>
      </c>
      <c r="V865" s="19">
        <v>0</v>
      </c>
      <c r="W865" s="19">
        <v>0</v>
      </c>
      <c r="X865" s="19">
        <v>0</v>
      </c>
      <c r="Y865" s="19">
        <v>0</v>
      </c>
      <c r="Z865" s="19">
        <v>0</v>
      </c>
      <c r="AA865" s="19">
        <v>0</v>
      </c>
      <c r="AB865" s="19">
        <v>0</v>
      </c>
      <c r="AC865" s="19">
        <v>0</v>
      </c>
      <c r="AD865" s="19">
        <v>0</v>
      </c>
      <c r="AE865" s="19">
        <v>0</v>
      </c>
      <c r="AF865" s="50">
        <v>365</v>
      </c>
      <c r="AG865" s="50"/>
      <c r="AH865" s="50">
        <v>0</v>
      </c>
      <c r="AI865" s="50">
        <v>0</v>
      </c>
      <c r="AJ865" s="50">
        <v>0</v>
      </c>
      <c r="AK865" s="50">
        <v>0</v>
      </c>
      <c r="AL865" s="50">
        <v>365</v>
      </c>
      <c r="AM865" s="50">
        <v>0</v>
      </c>
      <c r="AN865" s="50">
        <v>0</v>
      </c>
      <c r="AO865" s="15">
        <v>365</v>
      </c>
      <c r="AP865" s="51">
        <v>365</v>
      </c>
      <c r="AQ865" s="51">
        <v>0</v>
      </c>
      <c r="AR865" s="51">
        <v>0</v>
      </c>
      <c r="AS865" s="51">
        <v>0</v>
      </c>
      <c r="AT865" s="51">
        <v>0</v>
      </c>
      <c r="AU865" s="51">
        <f t="shared" si="1962"/>
        <v>365</v>
      </c>
      <c r="AV865" s="51">
        <f t="shared" si="1963"/>
        <v>-365</v>
      </c>
      <c r="AW865" s="51"/>
      <c r="AX865" s="51"/>
      <c r="AY865" s="51"/>
      <c r="AZ865" s="51"/>
      <c r="BA865" s="52">
        <f t="shared" si="1967"/>
        <v>100</v>
      </c>
      <c r="BB865" s="53"/>
    </row>
    <row r="866" s="30" customFormat="1">
      <c r="B866" s="31" t="s">
        <v>484</v>
      </c>
      <c r="C866" s="31" t="s">
        <v>129</v>
      </c>
      <c r="D866" s="31"/>
      <c r="E866" s="32" t="str">
        <f t="shared" si="1959"/>
        <v>11</v>
      </c>
      <c r="F866" s="31"/>
      <c r="G866" s="32"/>
      <c r="H866" s="33" t="s">
        <v>467</v>
      </c>
      <c r="I866" s="34">
        <f t="shared" si="2024"/>
        <v>732.29999999999995</v>
      </c>
      <c r="J866" s="34">
        <f t="shared" si="2025"/>
        <v>732.29999999999995</v>
      </c>
      <c r="K866" s="34">
        <f t="shared" si="2026"/>
        <v>732.29999999999995</v>
      </c>
      <c r="L866" s="34">
        <f t="shared" si="2027"/>
        <v>0</v>
      </c>
      <c r="M866" s="34">
        <f t="shared" si="2028"/>
        <v>0</v>
      </c>
      <c r="N866" s="34">
        <f t="shared" si="2029"/>
        <v>0</v>
      </c>
      <c r="O866" s="34">
        <f>O867</f>
        <v>0</v>
      </c>
      <c r="P866" s="34">
        <f>P867</f>
        <v>0</v>
      </c>
      <c r="Q866" s="34">
        <f>Q867</f>
        <v>0</v>
      </c>
      <c r="R866" s="34">
        <f>R867</f>
        <v>0</v>
      </c>
      <c r="S866" s="34">
        <f t="shared" si="2034"/>
        <v>0</v>
      </c>
      <c r="T866" s="34">
        <f t="shared" si="2023"/>
        <v>732.29999999999995</v>
      </c>
      <c r="U866" s="34">
        <f t="shared" si="1960"/>
        <v>732.29999999999995</v>
      </c>
      <c r="V866" s="34">
        <f t="shared" si="1961"/>
        <v>732.29999999999995</v>
      </c>
      <c r="W866" s="34">
        <f t="shared" si="2035"/>
        <v>0</v>
      </c>
      <c r="X866" s="34">
        <f t="shared" si="2036"/>
        <v>0</v>
      </c>
      <c r="Y866" s="34">
        <f t="shared" si="2037"/>
        <v>0</v>
      </c>
      <c r="Z866" s="34">
        <f t="shared" si="2038"/>
        <v>0</v>
      </c>
      <c r="AA866" s="34">
        <f t="shared" si="2039"/>
        <v>0</v>
      </c>
      <c r="AB866" s="34">
        <f t="shared" si="2040"/>
        <v>0</v>
      </c>
      <c r="AC866" s="34">
        <f t="shared" si="2041"/>
        <v>0</v>
      </c>
      <c r="AD866" s="34">
        <f t="shared" si="2042"/>
        <v>0</v>
      </c>
      <c r="AE866" s="34">
        <f t="shared" si="2043"/>
        <v>0</v>
      </c>
      <c r="AF866" s="35">
        <f>AF867</f>
        <v>1226.3899999999999</v>
      </c>
      <c r="AG866" s="35">
        <f>AG867</f>
        <v>0</v>
      </c>
      <c r="AH866" s="35">
        <f>AH867</f>
        <v>0</v>
      </c>
      <c r="AI866" s="35">
        <f>AI867</f>
        <v>0</v>
      </c>
      <c r="AJ866" s="35">
        <f>AJ867</f>
        <v>0</v>
      </c>
      <c r="AK866" s="35">
        <f>AK867</f>
        <v>0</v>
      </c>
      <c r="AL866" s="35">
        <f>AL867</f>
        <v>1226.3899999999999</v>
      </c>
      <c r="AM866" s="35">
        <f>AM867</f>
        <v>0</v>
      </c>
      <c r="AN866" s="35">
        <f>AN867</f>
        <v>0</v>
      </c>
      <c r="AO866" s="36">
        <f>AO867</f>
        <v>920.09000000000003</v>
      </c>
      <c r="AP866" s="36">
        <f>AP867</f>
        <v>1226.3899999999999</v>
      </c>
      <c r="AQ866" s="36">
        <f>AQ867</f>
        <v>0</v>
      </c>
      <c r="AR866" s="36">
        <f>AR867</f>
        <v>0</v>
      </c>
      <c r="AS866" s="36">
        <f>AS867</f>
        <v>0</v>
      </c>
      <c r="AT866" s="36">
        <f>AT867</f>
        <v>0</v>
      </c>
      <c r="AU866" s="36">
        <f t="shared" si="1962"/>
        <v>1226.3899999999999</v>
      </c>
      <c r="AV866" s="36">
        <f t="shared" si="1963"/>
        <v>-494.08999999999992</v>
      </c>
      <c r="AW866" s="36">
        <f t="shared" si="1964"/>
        <v>732.29999999999995</v>
      </c>
      <c r="AX866" s="36">
        <f t="shared" si="1965"/>
        <v>732.29999999999995</v>
      </c>
      <c r="AY866" s="36">
        <f t="shared" si="1966"/>
        <v>732.29999999999995</v>
      </c>
      <c r="AZ866" s="36">
        <f t="shared" si="2059"/>
        <v>0</v>
      </c>
      <c r="BA866" s="37">
        <f t="shared" si="1967"/>
        <v>100</v>
      </c>
      <c r="BB866" s="25"/>
    </row>
    <row r="867" s="39" customFormat="1">
      <c r="B867" s="40" t="s">
        <v>484</v>
      </c>
      <c r="C867" s="40" t="s">
        <v>129</v>
      </c>
      <c r="D867" s="40" t="s">
        <v>46</v>
      </c>
      <c r="E867" s="38" t="str">
        <f t="shared" si="1959"/>
        <v>1101</v>
      </c>
      <c r="F867" s="40"/>
      <c r="G867" s="38"/>
      <c r="H867" s="41" t="s">
        <v>468</v>
      </c>
      <c r="I867" s="42">
        <f t="shared" si="2024"/>
        <v>732.29999999999995</v>
      </c>
      <c r="J867" s="42">
        <f t="shared" si="2025"/>
        <v>732.29999999999995</v>
      </c>
      <c r="K867" s="42">
        <f t="shared" si="2026"/>
        <v>732.29999999999995</v>
      </c>
      <c r="L867" s="42">
        <f t="shared" si="2027"/>
        <v>0</v>
      </c>
      <c r="M867" s="42">
        <f t="shared" si="2028"/>
        <v>0</v>
      </c>
      <c r="N867" s="42">
        <f t="shared" si="2029"/>
        <v>0</v>
      </c>
      <c r="O867" s="42">
        <f>O868+O873</f>
        <v>0</v>
      </c>
      <c r="P867" s="42">
        <f>P868+P873</f>
        <v>0</v>
      </c>
      <c r="Q867" s="42">
        <f>Q868+Q873</f>
        <v>0</v>
      </c>
      <c r="R867" s="42">
        <f>R868+R873</f>
        <v>0</v>
      </c>
      <c r="S867" s="42">
        <f t="shared" si="2034"/>
        <v>0</v>
      </c>
      <c r="T867" s="42">
        <f t="shared" si="2023"/>
        <v>732.29999999999995</v>
      </c>
      <c r="U867" s="42">
        <f t="shared" si="1960"/>
        <v>732.29999999999995</v>
      </c>
      <c r="V867" s="42">
        <f t="shared" si="1961"/>
        <v>732.29999999999995</v>
      </c>
      <c r="W867" s="42">
        <f t="shared" si="2035"/>
        <v>0</v>
      </c>
      <c r="X867" s="42">
        <f t="shared" si="2036"/>
        <v>0</v>
      </c>
      <c r="Y867" s="42">
        <f t="shared" si="2037"/>
        <v>0</v>
      </c>
      <c r="Z867" s="42">
        <f t="shared" si="2038"/>
        <v>0</v>
      </c>
      <c r="AA867" s="42">
        <f t="shared" si="2039"/>
        <v>0</v>
      </c>
      <c r="AB867" s="42">
        <f t="shared" si="2040"/>
        <v>0</v>
      </c>
      <c r="AC867" s="42">
        <f t="shared" si="2041"/>
        <v>0</v>
      </c>
      <c r="AD867" s="42">
        <f t="shared" si="2042"/>
        <v>0</v>
      </c>
      <c r="AE867" s="42">
        <f t="shared" si="2043"/>
        <v>0</v>
      </c>
      <c r="AF867" s="43">
        <f>AF868+AF873</f>
        <v>1226.3899999999999</v>
      </c>
      <c r="AG867" s="43">
        <f>AG868+AG873</f>
        <v>0</v>
      </c>
      <c r="AH867" s="43">
        <f>AH868+AH873</f>
        <v>0</v>
      </c>
      <c r="AI867" s="43">
        <f>AI868+AI873</f>
        <v>0</v>
      </c>
      <c r="AJ867" s="43">
        <f>AJ868+AJ873</f>
        <v>0</v>
      </c>
      <c r="AK867" s="43">
        <f>AK868+AK873</f>
        <v>0</v>
      </c>
      <c r="AL867" s="43">
        <f>AL868+AL873</f>
        <v>1226.3899999999999</v>
      </c>
      <c r="AM867" s="43">
        <f>AM868+AM873</f>
        <v>0</v>
      </c>
      <c r="AN867" s="43">
        <f>AN868+AN873</f>
        <v>0</v>
      </c>
      <c r="AO867" s="44">
        <f>AO868+AO873</f>
        <v>920.09000000000003</v>
      </c>
      <c r="AP867" s="45">
        <f>AP868+AP873</f>
        <v>1226.3899999999999</v>
      </c>
      <c r="AQ867" s="45">
        <f>AQ868+AQ873</f>
        <v>0</v>
      </c>
      <c r="AR867" s="45">
        <f>AR868+AR873</f>
        <v>0</v>
      </c>
      <c r="AS867" s="45">
        <f>AS868+AS873</f>
        <v>0</v>
      </c>
      <c r="AT867" s="45">
        <f>AT868+AT873</f>
        <v>0</v>
      </c>
      <c r="AU867" s="45">
        <f t="shared" si="1962"/>
        <v>1226.3899999999999</v>
      </c>
      <c r="AV867" s="45">
        <f t="shared" si="1963"/>
        <v>-494.08999999999992</v>
      </c>
      <c r="AW867" s="45">
        <f t="shared" si="1964"/>
        <v>732.29999999999995</v>
      </c>
      <c r="AX867" s="45">
        <f t="shared" si="1965"/>
        <v>732.29999999999995</v>
      </c>
      <c r="AY867" s="45">
        <f t="shared" si="1966"/>
        <v>732.29999999999995</v>
      </c>
      <c r="AZ867" s="45">
        <f t="shared" si="2059"/>
        <v>0</v>
      </c>
      <c r="BA867" s="46">
        <f t="shared" si="1967"/>
        <v>100</v>
      </c>
      <c r="BB867" s="25"/>
    </row>
    <row r="868" ht="31.5">
      <c r="B868" s="47" t="s">
        <v>484</v>
      </c>
      <c r="C868" s="47" t="s">
        <v>129</v>
      </c>
      <c r="D868" s="47" t="s">
        <v>46</v>
      </c>
      <c r="E868" s="48" t="str">
        <f t="shared" ref="E868:E931" si="2079">CONCATENATE(C868,D868)</f>
        <v>1101</v>
      </c>
      <c r="F868" s="47" t="s">
        <v>469</v>
      </c>
      <c r="G868" s="48"/>
      <c r="H868" s="49" t="s">
        <v>470</v>
      </c>
      <c r="I868" s="19">
        <f t="shared" si="2024"/>
        <v>732.29999999999995</v>
      </c>
      <c r="J868" s="19">
        <f t="shared" si="2025"/>
        <v>732.29999999999995</v>
      </c>
      <c r="K868" s="19">
        <f t="shared" si="2026"/>
        <v>732.29999999999995</v>
      </c>
      <c r="L868" s="19">
        <f t="shared" si="2027"/>
        <v>0</v>
      </c>
      <c r="M868" s="19">
        <f t="shared" si="2028"/>
        <v>0</v>
      </c>
      <c r="N868" s="19">
        <f t="shared" si="2029"/>
        <v>0</v>
      </c>
      <c r="O868" s="19">
        <f t="shared" ref="O868:O873" si="2080">O869</f>
        <v>0</v>
      </c>
      <c r="P868" s="19">
        <f t="shared" ref="P868:P873" si="2081">P869</f>
        <v>0</v>
      </c>
      <c r="Q868" s="19">
        <f t="shared" ref="Q868:Q873" si="2082">Q869</f>
        <v>0</v>
      </c>
      <c r="R868" s="19">
        <f t="shared" ref="R868:R873" si="2083">R869</f>
        <v>0</v>
      </c>
      <c r="S868" s="19">
        <f t="shared" si="2034"/>
        <v>0</v>
      </c>
      <c r="T868" s="19">
        <f t="shared" si="2023"/>
        <v>732.29999999999995</v>
      </c>
      <c r="U868" s="19">
        <f t="shared" ref="U868:U931" si="2084">J868+M868</f>
        <v>732.29999999999995</v>
      </c>
      <c r="V868" s="19">
        <f t="shared" ref="V868:V931" si="2085">K868+N868</f>
        <v>732.29999999999995</v>
      </c>
      <c r="W868" s="19">
        <f t="shared" si="2035"/>
        <v>0</v>
      </c>
      <c r="X868" s="19">
        <f t="shared" si="2036"/>
        <v>0</v>
      </c>
      <c r="Y868" s="19">
        <f t="shared" si="2037"/>
        <v>0</v>
      </c>
      <c r="Z868" s="19">
        <f t="shared" si="2038"/>
        <v>0</v>
      </c>
      <c r="AA868" s="19">
        <f t="shared" si="2039"/>
        <v>0</v>
      </c>
      <c r="AB868" s="19">
        <f t="shared" si="2040"/>
        <v>0</v>
      </c>
      <c r="AC868" s="19">
        <f t="shared" si="2041"/>
        <v>0</v>
      </c>
      <c r="AD868" s="19">
        <f t="shared" si="2042"/>
        <v>0</v>
      </c>
      <c r="AE868" s="19">
        <f t="shared" si="2043"/>
        <v>0</v>
      </c>
      <c r="AF868" s="50">
        <f t="shared" ref="AF868:AF873" si="2086">AF869</f>
        <v>732.29999999999995</v>
      </c>
      <c r="AG868" s="50">
        <f t="shared" ref="AG868:AG873" si="2087">AG869</f>
        <v>0</v>
      </c>
      <c r="AH868" s="50">
        <f t="shared" ref="AH868:AH873" si="2088">AH869</f>
        <v>0</v>
      </c>
      <c r="AI868" s="50">
        <f t="shared" ref="AI868:AI873" si="2089">AI869</f>
        <v>0</v>
      </c>
      <c r="AJ868" s="50">
        <f t="shared" ref="AJ868:AJ873" si="2090">AJ869</f>
        <v>0</v>
      </c>
      <c r="AK868" s="50">
        <f t="shared" ref="AK868:AK873" si="2091">AK869</f>
        <v>0</v>
      </c>
      <c r="AL868" s="50">
        <f t="shared" ref="AL868:AL873" si="2092">AL869</f>
        <v>732.29999999999995</v>
      </c>
      <c r="AM868" s="50">
        <f t="shared" ref="AM868:AM873" si="2093">AM869</f>
        <v>0</v>
      </c>
      <c r="AN868" s="50">
        <f t="shared" ref="AN868:AN873" si="2094">AN869</f>
        <v>0</v>
      </c>
      <c r="AO868" s="51">
        <f t="shared" ref="AO868:AO873" si="2095">AO869</f>
        <v>516</v>
      </c>
      <c r="AP868" s="51">
        <f t="shared" ref="AP868:AP873" si="2096">AP869</f>
        <v>732.29999999999995</v>
      </c>
      <c r="AQ868" s="51">
        <f t="shared" ref="AQ868:AQ873" si="2097">AQ869</f>
        <v>0</v>
      </c>
      <c r="AR868" s="51">
        <f t="shared" ref="AR868:AR873" si="2098">AR869</f>
        <v>0</v>
      </c>
      <c r="AS868" s="51">
        <f t="shared" ref="AS868:AS873" si="2099">AS869</f>
        <v>0</v>
      </c>
      <c r="AT868" s="51">
        <f t="shared" ref="AT868:AT873" si="2100">AT869</f>
        <v>0</v>
      </c>
      <c r="AU868" s="51">
        <f t="shared" ref="AU868:AU931" si="2101">AP868+AS868+AT868+AR868+AQ868</f>
        <v>732.29999999999995</v>
      </c>
      <c r="AV868" s="51">
        <f t="shared" ref="AV868:AV931" si="2102">T868-AU868</f>
        <v>0</v>
      </c>
      <c r="AW868" s="51">
        <f t="shared" ref="AW868:AW931" si="2103">T868+W868+X868+Y868+Z868</f>
        <v>732.29999999999995</v>
      </c>
      <c r="AX868" s="51">
        <f t="shared" ref="AX868:AX931" si="2104">U868+AA868+AB868</f>
        <v>732.29999999999995</v>
      </c>
      <c r="AY868" s="51">
        <f t="shared" ref="AY868:AY931" si="2105">V868+AC868+AE868+AD868</f>
        <v>732.29999999999995</v>
      </c>
      <c r="AZ868" s="51">
        <f t="shared" si="2059"/>
        <v>0</v>
      </c>
      <c r="BA868" s="52">
        <f t="shared" ref="BA868:BA931" si="2106">AL868/AF868*100</f>
        <v>100</v>
      </c>
      <c r="BB868" s="25"/>
    </row>
    <row r="869">
      <c r="B869" s="47" t="s">
        <v>484</v>
      </c>
      <c r="C869" s="47" t="s">
        <v>129</v>
      </c>
      <c r="D869" s="47" t="s">
        <v>46</v>
      </c>
      <c r="E869" s="48" t="str">
        <f t="shared" si="2079"/>
        <v>1101</v>
      </c>
      <c r="F869" s="47" t="s">
        <v>471</v>
      </c>
      <c r="G869" s="48"/>
      <c r="H869" s="49" t="s">
        <v>53</v>
      </c>
      <c r="I869" s="19">
        <f t="shared" si="2024"/>
        <v>732.29999999999995</v>
      </c>
      <c r="J869" s="19">
        <f t="shared" si="2025"/>
        <v>732.29999999999995</v>
      </c>
      <c r="K869" s="19">
        <f t="shared" si="2026"/>
        <v>732.29999999999995</v>
      </c>
      <c r="L869" s="19">
        <f t="shared" si="2027"/>
        <v>0</v>
      </c>
      <c r="M869" s="19">
        <f t="shared" si="2028"/>
        <v>0</v>
      </c>
      <c r="N869" s="19">
        <f t="shared" si="2029"/>
        <v>0</v>
      </c>
      <c r="O869" s="19">
        <f t="shared" si="2080"/>
        <v>0</v>
      </c>
      <c r="P869" s="19">
        <f t="shared" si="2081"/>
        <v>0</v>
      </c>
      <c r="Q869" s="19">
        <f t="shared" si="2082"/>
        <v>0</v>
      </c>
      <c r="R869" s="19">
        <f t="shared" si="2083"/>
        <v>0</v>
      </c>
      <c r="S869" s="19">
        <f t="shared" si="2034"/>
        <v>0</v>
      </c>
      <c r="T869" s="19">
        <f t="shared" si="2023"/>
        <v>732.29999999999995</v>
      </c>
      <c r="U869" s="19">
        <f t="shared" si="2084"/>
        <v>732.29999999999995</v>
      </c>
      <c r="V869" s="19">
        <f t="shared" si="2085"/>
        <v>732.29999999999995</v>
      </c>
      <c r="W869" s="19">
        <f t="shared" si="2035"/>
        <v>0</v>
      </c>
      <c r="X869" s="19">
        <f t="shared" si="2036"/>
        <v>0</v>
      </c>
      <c r="Y869" s="19">
        <f t="shared" si="2037"/>
        <v>0</v>
      </c>
      <c r="Z869" s="19">
        <f t="shared" si="2038"/>
        <v>0</v>
      </c>
      <c r="AA869" s="19">
        <f t="shared" si="2039"/>
        <v>0</v>
      </c>
      <c r="AB869" s="19">
        <f t="shared" si="2040"/>
        <v>0</v>
      </c>
      <c r="AC869" s="19">
        <f t="shared" si="2041"/>
        <v>0</v>
      </c>
      <c r="AD869" s="19">
        <f t="shared" si="2042"/>
        <v>0</v>
      </c>
      <c r="AE869" s="19">
        <f t="shared" si="2043"/>
        <v>0</v>
      </c>
      <c r="AF869" s="50">
        <f t="shared" si="2086"/>
        <v>732.29999999999995</v>
      </c>
      <c r="AG869" s="50">
        <f t="shared" si="2087"/>
        <v>0</v>
      </c>
      <c r="AH869" s="50">
        <f t="shared" si="2088"/>
        <v>0</v>
      </c>
      <c r="AI869" s="50">
        <f t="shared" si="2089"/>
        <v>0</v>
      </c>
      <c r="AJ869" s="50">
        <f t="shared" si="2090"/>
        <v>0</v>
      </c>
      <c r="AK869" s="50">
        <f t="shared" si="2091"/>
        <v>0</v>
      </c>
      <c r="AL869" s="50">
        <f t="shared" si="2092"/>
        <v>732.29999999999995</v>
      </c>
      <c r="AM869" s="50">
        <f t="shared" si="2093"/>
        <v>0</v>
      </c>
      <c r="AN869" s="50">
        <f t="shared" si="2094"/>
        <v>0</v>
      </c>
      <c r="AO869" s="15">
        <f t="shared" si="2095"/>
        <v>516</v>
      </c>
      <c r="AP869" s="51">
        <f t="shared" si="2096"/>
        <v>732.29999999999995</v>
      </c>
      <c r="AQ869" s="51">
        <f t="shared" si="2097"/>
        <v>0</v>
      </c>
      <c r="AR869" s="51">
        <f t="shared" si="2098"/>
        <v>0</v>
      </c>
      <c r="AS869" s="51">
        <f t="shared" si="2099"/>
        <v>0</v>
      </c>
      <c r="AT869" s="51">
        <f t="shared" si="2100"/>
        <v>0</v>
      </c>
      <c r="AU869" s="51">
        <f t="shared" si="2101"/>
        <v>732.29999999999995</v>
      </c>
      <c r="AV869" s="51">
        <f t="shared" si="2102"/>
        <v>0</v>
      </c>
      <c r="AW869" s="51">
        <f t="shared" si="2103"/>
        <v>732.29999999999995</v>
      </c>
      <c r="AX869" s="51">
        <f t="shared" si="2104"/>
        <v>732.29999999999995</v>
      </c>
      <c r="AY869" s="51">
        <f t="shared" si="2105"/>
        <v>732.29999999999995</v>
      </c>
      <c r="AZ869" s="51">
        <f t="shared" si="2059"/>
        <v>0</v>
      </c>
      <c r="BA869" s="52">
        <f t="shared" si="2106"/>
        <v>100</v>
      </c>
      <c r="BB869" s="25"/>
    </row>
    <row r="870" ht="47.25">
      <c r="B870" s="47" t="s">
        <v>484</v>
      </c>
      <c r="C870" s="47" t="s">
        <v>129</v>
      </c>
      <c r="D870" s="47" t="s">
        <v>46</v>
      </c>
      <c r="E870" s="48" t="str">
        <f t="shared" si="2079"/>
        <v>1101</v>
      </c>
      <c r="F870" s="47" t="s">
        <v>472</v>
      </c>
      <c r="G870" s="48"/>
      <c r="H870" s="49" t="s">
        <v>473</v>
      </c>
      <c r="I870" s="19">
        <f t="shared" si="2024"/>
        <v>732.29999999999995</v>
      </c>
      <c r="J870" s="19">
        <f t="shared" si="2025"/>
        <v>732.29999999999995</v>
      </c>
      <c r="K870" s="19">
        <f t="shared" si="2026"/>
        <v>732.29999999999995</v>
      </c>
      <c r="L870" s="19">
        <f t="shared" si="2027"/>
        <v>0</v>
      </c>
      <c r="M870" s="19">
        <f t="shared" si="2028"/>
        <v>0</v>
      </c>
      <c r="N870" s="19">
        <f t="shared" si="2029"/>
        <v>0</v>
      </c>
      <c r="O870" s="19">
        <f t="shared" si="2080"/>
        <v>0</v>
      </c>
      <c r="P870" s="19">
        <f t="shared" si="2081"/>
        <v>0</v>
      </c>
      <c r="Q870" s="19">
        <f t="shared" si="2082"/>
        <v>0</v>
      </c>
      <c r="R870" s="19">
        <f t="shared" si="2083"/>
        <v>0</v>
      </c>
      <c r="S870" s="19">
        <f t="shared" si="2034"/>
        <v>0</v>
      </c>
      <c r="T870" s="19">
        <f t="shared" si="2023"/>
        <v>732.29999999999995</v>
      </c>
      <c r="U870" s="19">
        <f t="shared" si="2084"/>
        <v>732.29999999999995</v>
      </c>
      <c r="V870" s="19">
        <f t="shared" si="2085"/>
        <v>732.29999999999995</v>
      </c>
      <c r="W870" s="19">
        <f t="shared" si="2035"/>
        <v>0</v>
      </c>
      <c r="X870" s="19">
        <f t="shared" si="2036"/>
        <v>0</v>
      </c>
      <c r="Y870" s="19">
        <f t="shared" si="2037"/>
        <v>0</v>
      </c>
      <c r="Z870" s="19">
        <f t="shared" si="2038"/>
        <v>0</v>
      </c>
      <c r="AA870" s="19">
        <f t="shared" si="2039"/>
        <v>0</v>
      </c>
      <c r="AB870" s="19">
        <f t="shared" si="2040"/>
        <v>0</v>
      </c>
      <c r="AC870" s="19">
        <f t="shared" si="2041"/>
        <v>0</v>
      </c>
      <c r="AD870" s="19">
        <f t="shared" si="2042"/>
        <v>0</v>
      </c>
      <c r="AE870" s="19">
        <f t="shared" si="2043"/>
        <v>0</v>
      </c>
      <c r="AF870" s="50">
        <f t="shared" si="2086"/>
        <v>732.29999999999995</v>
      </c>
      <c r="AG870" s="50">
        <f t="shared" si="2087"/>
        <v>0</v>
      </c>
      <c r="AH870" s="50">
        <f t="shared" si="2088"/>
        <v>0</v>
      </c>
      <c r="AI870" s="50">
        <f t="shared" si="2089"/>
        <v>0</v>
      </c>
      <c r="AJ870" s="50">
        <f t="shared" si="2090"/>
        <v>0</v>
      </c>
      <c r="AK870" s="50">
        <f t="shared" si="2091"/>
        <v>0</v>
      </c>
      <c r="AL870" s="50">
        <f t="shared" si="2092"/>
        <v>732.29999999999995</v>
      </c>
      <c r="AM870" s="50">
        <f t="shared" si="2093"/>
        <v>0</v>
      </c>
      <c r="AN870" s="50">
        <f t="shared" si="2094"/>
        <v>0</v>
      </c>
      <c r="AO870" s="51">
        <f t="shared" si="2095"/>
        <v>516</v>
      </c>
      <c r="AP870" s="51">
        <f t="shared" si="2096"/>
        <v>732.29999999999995</v>
      </c>
      <c r="AQ870" s="51">
        <f t="shared" si="2097"/>
        <v>0</v>
      </c>
      <c r="AR870" s="51">
        <f t="shared" si="2098"/>
        <v>0</v>
      </c>
      <c r="AS870" s="51">
        <f t="shared" si="2099"/>
        <v>0</v>
      </c>
      <c r="AT870" s="51">
        <f t="shared" si="2100"/>
        <v>0</v>
      </c>
      <c r="AU870" s="51">
        <f t="shared" si="2101"/>
        <v>732.29999999999995</v>
      </c>
      <c r="AV870" s="51">
        <f t="shared" si="2102"/>
        <v>0</v>
      </c>
      <c r="AW870" s="51">
        <f t="shared" si="2103"/>
        <v>732.29999999999995</v>
      </c>
      <c r="AX870" s="51">
        <f t="shared" si="2104"/>
        <v>732.29999999999995</v>
      </c>
      <c r="AY870" s="51">
        <f t="shared" si="2105"/>
        <v>732.29999999999995</v>
      </c>
      <c r="AZ870" s="51">
        <f t="shared" si="2059"/>
        <v>0</v>
      </c>
      <c r="BA870" s="52">
        <f t="shared" si="2106"/>
        <v>100</v>
      </c>
      <c r="BB870" s="25"/>
    </row>
    <row r="871" ht="47.25">
      <c r="B871" s="47" t="s">
        <v>484</v>
      </c>
      <c r="C871" s="47" t="s">
        <v>129</v>
      </c>
      <c r="D871" s="47" t="s">
        <v>46</v>
      </c>
      <c r="E871" s="48" t="str">
        <f t="shared" si="2079"/>
        <v>1101</v>
      </c>
      <c r="F871" s="47" t="s">
        <v>548</v>
      </c>
      <c r="G871" s="48"/>
      <c r="H871" s="49" t="s">
        <v>549</v>
      </c>
      <c r="I871" s="19">
        <f t="shared" si="2024"/>
        <v>732.29999999999995</v>
      </c>
      <c r="J871" s="19">
        <f t="shared" si="2025"/>
        <v>732.29999999999995</v>
      </c>
      <c r="K871" s="19">
        <f t="shared" si="2026"/>
        <v>732.29999999999995</v>
      </c>
      <c r="L871" s="19">
        <f t="shared" si="2027"/>
        <v>0</v>
      </c>
      <c r="M871" s="19">
        <f t="shared" si="2028"/>
        <v>0</v>
      </c>
      <c r="N871" s="19">
        <f t="shared" si="2029"/>
        <v>0</v>
      </c>
      <c r="O871" s="19">
        <f t="shared" si="2080"/>
        <v>0</v>
      </c>
      <c r="P871" s="19">
        <f t="shared" si="2081"/>
        <v>0</v>
      </c>
      <c r="Q871" s="19">
        <f t="shared" si="2082"/>
        <v>0</v>
      </c>
      <c r="R871" s="19">
        <f t="shared" si="2083"/>
        <v>0</v>
      </c>
      <c r="S871" s="19">
        <f t="shared" si="2034"/>
        <v>0</v>
      </c>
      <c r="T871" s="19">
        <f t="shared" si="2023"/>
        <v>732.29999999999995</v>
      </c>
      <c r="U871" s="19">
        <f t="shared" si="2084"/>
        <v>732.29999999999995</v>
      </c>
      <c r="V871" s="19">
        <f t="shared" si="2085"/>
        <v>732.29999999999995</v>
      </c>
      <c r="W871" s="19">
        <f t="shared" si="2035"/>
        <v>0</v>
      </c>
      <c r="X871" s="19">
        <f t="shared" si="2036"/>
        <v>0</v>
      </c>
      <c r="Y871" s="19">
        <f t="shared" si="2037"/>
        <v>0</v>
      </c>
      <c r="Z871" s="19">
        <f t="shared" si="2038"/>
        <v>0</v>
      </c>
      <c r="AA871" s="19">
        <f t="shared" si="2039"/>
        <v>0</v>
      </c>
      <c r="AB871" s="19">
        <f t="shared" si="2040"/>
        <v>0</v>
      </c>
      <c r="AC871" s="19">
        <f t="shared" si="2041"/>
        <v>0</v>
      </c>
      <c r="AD871" s="19">
        <f t="shared" si="2042"/>
        <v>0</v>
      </c>
      <c r="AE871" s="19">
        <f t="shared" si="2043"/>
        <v>0</v>
      </c>
      <c r="AF871" s="50">
        <f t="shared" si="2086"/>
        <v>732.29999999999995</v>
      </c>
      <c r="AG871" s="50">
        <f t="shared" si="2087"/>
        <v>0</v>
      </c>
      <c r="AH871" s="50">
        <f t="shared" si="2088"/>
        <v>0</v>
      </c>
      <c r="AI871" s="50">
        <f t="shared" si="2089"/>
        <v>0</v>
      </c>
      <c r="AJ871" s="50">
        <f t="shared" si="2090"/>
        <v>0</v>
      </c>
      <c r="AK871" s="50">
        <f t="shared" si="2091"/>
        <v>0</v>
      </c>
      <c r="AL871" s="50">
        <f t="shared" si="2092"/>
        <v>732.29999999999995</v>
      </c>
      <c r="AM871" s="50">
        <f t="shared" si="2093"/>
        <v>0</v>
      </c>
      <c r="AN871" s="50">
        <f t="shared" si="2094"/>
        <v>0</v>
      </c>
      <c r="AO871" s="15">
        <f t="shared" si="2095"/>
        <v>516</v>
      </c>
      <c r="AP871" s="51">
        <f t="shared" si="2096"/>
        <v>732.29999999999995</v>
      </c>
      <c r="AQ871" s="51">
        <f t="shared" si="2097"/>
        <v>0</v>
      </c>
      <c r="AR871" s="51">
        <f t="shared" si="2098"/>
        <v>0</v>
      </c>
      <c r="AS871" s="51">
        <f t="shared" si="2099"/>
        <v>0</v>
      </c>
      <c r="AT871" s="51">
        <f t="shared" si="2100"/>
        <v>0</v>
      </c>
      <c r="AU871" s="51">
        <f t="shared" si="2101"/>
        <v>732.29999999999995</v>
      </c>
      <c r="AV871" s="51">
        <f t="shared" si="2102"/>
        <v>0</v>
      </c>
      <c r="AW871" s="51">
        <f t="shared" si="2103"/>
        <v>732.29999999999995</v>
      </c>
      <c r="AX871" s="51">
        <f t="shared" si="2104"/>
        <v>732.29999999999995</v>
      </c>
      <c r="AY871" s="51">
        <f t="shared" si="2105"/>
        <v>732.29999999999995</v>
      </c>
      <c r="AZ871" s="51">
        <f t="shared" si="2059"/>
        <v>0</v>
      </c>
      <c r="BA871" s="52">
        <f t="shared" si="2106"/>
        <v>100</v>
      </c>
      <c r="BB871" s="25"/>
    </row>
    <row r="872" ht="31.5">
      <c r="B872" s="47" t="s">
        <v>484</v>
      </c>
      <c r="C872" s="47" t="s">
        <v>129</v>
      </c>
      <c r="D872" s="47" t="s">
        <v>46</v>
      </c>
      <c r="E872" s="48" t="str">
        <f t="shared" si="2079"/>
        <v>1101</v>
      </c>
      <c r="F872" s="47" t="s">
        <v>548</v>
      </c>
      <c r="G872" s="47" t="s">
        <v>58</v>
      </c>
      <c r="H872" s="49" t="s">
        <v>59</v>
      </c>
      <c r="I872" s="19">
        <v>732.29999999999995</v>
      </c>
      <c r="J872" s="19">
        <v>732.29999999999995</v>
      </c>
      <c r="K872" s="19">
        <v>732.29999999999995</v>
      </c>
      <c r="L872" s="19"/>
      <c r="M872" s="19"/>
      <c r="N872" s="19"/>
      <c r="O872" s="19">
        <v>0</v>
      </c>
      <c r="P872" s="19">
        <v>0</v>
      </c>
      <c r="Q872" s="19">
        <v>0</v>
      </c>
      <c r="R872" s="19">
        <v>0</v>
      </c>
      <c r="S872" s="19"/>
      <c r="T872" s="19">
        <f t="shared" si="2023"/>
        <v>732.29999999999995</v>
      </c>
      <c r="U872" s="19">
        <f t="shared" si="2084"/>
        <v>732.29999999999995</v>
      </c>
      <c r="V872" s="19">
        <f t="shared" si="2085"/>
        <v>732.29999999999995</v>
      </c>
      <c r="W872" s="19"/>
      <c r="X872" s="19"/>
      <c r="Y872" s="19"/>
      <c r="Z872" s="19"/>
      <c r="AA872" s="19"/>
      <c r="AB872" s="19"/>
      <c r="AC872" s="19"/>
      <c r="AD872" s="19"/>
      <c r="AE872" s="19"/>
      <c r="AF872" s="50">
        <v>732.29999999999995</v>
      </c>
      <c r="AG872" s="50"/>
      <c r="AH872" s="50">
        <v>0</v>
      </c>
      <c r="AI872" s="50">
        <v>0</v>
      </c>
      <c r="AJ872" s="50">
        <v>0</v>
      </c>
      <c r="AK872" s="50">
        <v>0</v>
      </c>
      <c r="AL872" s="50">
        <v>732.29999999999995</v>
      </c>
      <c r="AM872" s="50">
        <v>0</v>
      </c>
      <c r="AN872" s="50">
        <v>0</v>
      </c>
      <c r="AO872" s="51">
        <v>516</v>
      </c>
      <c r="AP872" s="51">
        <v>732.29999999999995</v>
      </c>
      <c r="AQ872" s="51">
        <v>0</v>
      </c>
      <c r="AR872" s="51">
        <v>0</v>
      </c>
      <c r="AS872" s="51">
        <v>0</v>
      </c>
      <c r="AT872" s="51">
        <v>0</v>
      </c>
      <c r="AU872" s="51">
        <f t="shared" si="2101"/>
        <v>732.29999999999995</v>
      </c>
      <c r="AV872" s="51">
        <f t="shared" si="2102"/>
        <v>0</v>
      </c>
      <c r="AW872" s="51">
        <f t="shared" si="2103"/>
        <v>732.29999999999995</v>
      </c>
      <c r="AX872" s="51">
        <f t="shared" si="2104"/>
        <v>732.29999999999995</v>
      </c>
      <c r="AY872" s="51">
        <f t="shared" si="2105"/>
        <v>732.29999999999995</v>
      </c>
      <c r="AZ872" s="51"/>
      <c r="BA872" s="52">
        <f t="shared" si="2106"/>
        <v>100</v>
      </c>
      <c r="BB872" s="53"/>
    </row>
    <row r="873" ht="31.5">
      <c r="B873" s="47" t="s">
        <v>484</v>
      </c>
      <c r="C873" s="47" t="s">
        <v>129</v>
      </c>
      <c r="D873" s="47" t="s">
        <v>46</v>
      </c>
      <c r="E873" s="48" t="str">
        <f t="shared" si="2079"/>
        <v>1101</v>
      </c>
      <c r="F873" s="47" t="s">
        <v>76</v>
      </c>
      <c r="G873" s="18"/>
      <c r="H873" s="49" t="s">
        <v>77</v>
      </c>
      <c r="I873" s="19"/>
      <c r="J873" s="19"/>
      <c r="K873" s="19"/>
      <c r="L873" s="19"/>
      <c r="M873" s="19"/>
      <c r="N873" s="19"/>
      <c r="O873" s="19">
        <f t="shared" si="2080"/>
        <v>0</v>
      </c>
      <c r="P873" s="19">
        <f t="shared" si="2081"/>
        <v>0</v>
      </c>
      <c r="Q873" s="19">
        <f t="shared" si="2082"/>
        <v>0</v>
      </c>
      <c r="R873" s="19">
        <f t="shared" si="2083"/>
        <v>0</v>
      </c>
      <c r="S873" s="19"/>
      <c r="T873" s="19">
        <f t="shared" si="2023"/>
        <v>0</v>
      </c>
      <c r="U873" s="19"/>
      <c r="V873" s="19"/>
      <c r="W873" s="19"/>
      <c r="X873" s="19"/>
      <c r="Y873" s="19"/>
      <c r="Z873" s="19"/>
      <c r="AA873" s="19"/>
      <c r="AB873" s="19"/>
      <c r="AC873" s="19"/>
      <c r="AD873" s="19"/>
      <c r="AE873" s="19"/>
      <c r="AF873" s="50">
        <f t="shared" si="2086"/>
        <v>494.09000000000003</v>
      </c>
      <c r="AG873" s="50">
        <f t="shared" si="2087"/>
        <v>0</v>
      </c>
      <c r="AH873" s="50">
        <f t="shared" si="2088"/>
        <v>0</v>
      </c>
      <c r="AI873" s="50">
        <f t="shared" si="2089"/>
        <v>0</v>
      </c>
      <c r="AJ873" s="50">
        <f t="shared" si="2090"/>
        <v>0</v>
      </c>
      <c r="AK873" s="50">
        <f t="shared" si="2091"/>
        <v>0</v>
      </c>
      <c r="AL873" s="50">
        <f t="shared" si="2092"/>
        <v>494.09000000000003</v>
      </c>
      <c r="AM873" s="50">
        <f t="shared" si="2093"/>
        <v>0</v>
      </c>
      <c r="AN873" s="50">
        <f t="shared" si="2094"/>
        <v>0</v>
      </c>
      <c r="AO873" s="15">
        <f t="shared" si="2095"/>
        <v>404.09000000000003</v>
      </c>
      <c r="AP873" s="51">
        <f t="shared" si="2096"/>
        <v>494.09000000000003</v>
      </c>
      <c r="AQ873" s="51">
        <f t="shared" si="2097"/>
        <v>0</v>
      </c>
      <c r="AR873" s="51">
        <f t="shared" si="2098"/>
        <v>0</v>
      </c>
      <c r="AS873" s="51">
        <f t="shared" si="2099"/>
        <v>0</v>
      </c>
      <c r="AT873" s="51">
        <f t="shared" si="2100"/>
        <v>0</v>
      </c>
      <c r="AU873" s="51">
        <f t="shared" si="2101"/>
        <v>494.09000000000003</v>
      </c>
      <c r="AV873" s="51">
        <f t="shared" si="2102"/>
        <v>-494.09000000000003</v>
      </c>
      <c r="AW873" s="51"/>
      <c r="AX873" s="51"/>
      <c r="AY873" s="51"/>
      <c r="AZ873" s="51"/>
      <c r="BA873" s="52">
        <f t="shared" si="2106"/>
        <v>100</v>
      </c>
      <c r="BB873" s="53"/>
    </row>
    <row r="874" ht="47.25">
      <c r="B874" s="47" t="s">
        <v>484</v>
      </c>
      <c r="C874" s="47" t="s">
        <v>129</v>
      </c>
      <c r="D874" s="47" t="s">
        <v>46</v>
      </c>
      <c r="E874" s="48" t="str">
        <f t="shared" si="2079"/>
        <v>1101</v>
      </c>
      <c r="F874" s="47" t="s">
        <v>296</v>
      </c>
      <c r="G874" s="18"/>
      <c r="H874" s="49" t="s">
        <v>297</v>
      </c>
      <c r="I874" s="19"/>
      <c r="J874" s="19"/>
      <c r="K874" s="19"/>
      <c r="L874" s="19"/>
      <c r="M874" s="19"/>
      <c r="N874" s="19"/>
      <c r="O874" s="19">
        <f>O875+O876</f>
        <v>0</v>
      </c>
      <c r="P874" s="19">
        <f>P875+P876</f>
        <v>0</v>
      </c>
      <c r="Q874" s="19">
        <f>Q875+Q876</f>
        <v>0</v>
      </c>
      <c r="R874" s="19">
        <f>R875+R876</f>
        <v>0</v>
      </c>
      <c r="S874" s="19"/>
      <c r="T874" s="19">
        <f t="shared" si="2023"/>
        <v>0</v>
      </c>
      <c r="U874" s="19"/>
      <c r="V874" s="19"/>
      <c r="W874" s="19"/>
      <c r="X874" s="19"/>
      <c r="Y874" s="19"/>
      <c r="Z874" s="19"/>
      <c r="AA874" s="19"/>
      <c r="AB874" s="19"/>
      <c r="AC874" s="19"/>
      <c r="AD874" s="19"/>
      <c r="AE874" s="19"/>
      <c r="AF874" s="50">
        <f>AF875+AF876</f>
        <v>494.09000000000003</v>
      </c>
      <c r="AG874" s="50">
        <f>AG875+AG876</f>
        <v>0</v>
      </c>
      <c r="AH874" s="50">
        <f>AH875+AH876</f>
        <v>0</v>
      </c>
      <c r="AI874" s="50">
        <f>AI875+AI876</f>
        <v>0</v>
      </c>
      <c r="AJ874" s="50">
        <f>AJ875+AJ876</f>
        <v>0</v>
      </c>
      <c r="AK874" s="50">
        <f>AK875+AK876</f>
        <v>0</v>
      </c>
      <c r="AL874" s="50">
        <f>AL875+AL876</f>
        <v>494.09000000000003</v>
      </c>
      <c r="AM874" s="50">
        <f>AM875+AM876</f>
        <v>0</v>
      </c>
      <c r="AN874" s="50">
        <f>AN875+AN876</f>
        <v>0</v>
      </c>
      <c r="AO874" s="51">
        <f>AO875+AO876</f>
        <v>404.09000000000003</v>
      </c>
      <c r="AP874" s="51">
        <f>AP875+AP876</f>
        <v>494.09000000000003</v>
      </c>
      <c r="AQ874" s="51">
        <f>AQ875+AQ876</f>
        <v>0</v>
      </c>
      <c r="AR874" s="51">
        <f>AR875+AR876</f>
        <v>0</v>
      </c>
      <c r="AS874" s="51">
        <f>AS875+AS876</f>
        <v>0</v>
      </c>
      <c r="AT874" s="51">
        <f>AT875+AT876</f>
        <v>0</v>
      </c>
      <c r="AU874" s="51">
        <f t="shared" si="2101"/>
        <v>494.09000000000003</v>
      </c>
      <c r="AV874" s="51">
        <f t="shared" si="2102"/>
        <v>-494.09000000000003</v>
      </c>
      <c r="AW874" s="51"/>
      <c r="AX874" s="51"/>
      <c r="AY874" s="51"/>
      <c r="AZ874" s="51"/>
      <c r="BA874" s="52">
        <f t="shared" si="2106"/>
        <v>100</v>
      </c>
      <c r="BB874" s="53"/>
    </row>
    <row r="875" ht="31.5" hidden="1">
      <c r="B875" s="47" t="s">
        <v>484</v>
      </c>
      <c r="C875" s="47" t="s">
        <v>129</v>
      </c>
      <c r="D875" s="47" t="s">
        <v>46</v>
      </c>
      <c r="E875" s="48" t="str">
        <f t="shared" si="2079"/>
        <v>1101</v>
      </c>
      <c r="F875" s="47" t="s">
        <v>296</v>
      </c>
      <c r="G875" s="47" t="s">
        <v>58</v>
      </c>
      <c r="H875" s="49" t="s">
        <v>59</v>
      </c>
      <c r="I875" s="19"/>
      <c r="J875" s="19"/>
      <c r="K875" s="19"/>
      <c r="L875" s="19"/>
      <c r="M875" s="19"/>
      <c r="N875" s="19"/>
      <c r="O875" s="19">
        <v>0</v>
      </c>
      <c r="P875" s="19">
        <v>0</v>
      </c>
      <c r="Q875" s="19">
        <v>0</v>
      </c>
      <c r="R875" s="19">
        <v>0</v>
      </c>
      <c r="S875" s="19"/>
      <c r="T875" s="19">
        <f t="shared" si="2023"/>
        <v>0</v>
      </c>
      <c r="U875" s="19"/>
      <c r="V875" s="19"/>
      <c r="W875" s="19"/>
      <c r="X875" s="19"/>
      <c r="Y875" s="19"/>
      <c r="Z875" s="19"/>
      <c r="AA875" s="19"/>
      <c r="AB875" s="19"/>
      <c r="AC875" s="19"/>
      <c r="AD875" s="19"/>
      <c r="AE875" s="19"/>
      <c r="AF875" s="50">
        <v>0</v>
      </c>
      <c r="AG875" s="50"/>
      <c r="AH875" s="50">
        <v>0</v>
      </c>
      <c r="AI875" s="50">
        <v>0</v>
      </c>
      <c r="AJ875" s="50">
        <v>0</v>
      </c>
      <c r="AK875" s="50">
        <v>0</v>
      </c>
      <c r="AL875" s="50">
        <v>0</v>
      </c>
      <c r="AM875" s="50">
        <v>0</v>
      </c>
      <c r="AN875" s="50">
        <v>0</v>
      </c>
      <c r="AO875" s="15">
        <v>0</v>
      </c>
      <c r="AP875" s="51">
        <v>0</v>
      </c>
      <c r="AQ875" s="51">
        <v>0</v>
      </c>
      <c r="AR875" s="51">
        <v>0</v>
      </c>
      <c r="AS875" s="51">
        <v>0</v>
      </c>
      <c r="AT875" s="51">
        <v>0</v>
      </c>
      <c r="AU875" s="51">
        <f t="shared" si="2101"/>
        <v>0</v>
      </c>
      <c r="AV875" s="51">
        <f t="shared" si="2102"/>
        <v>0</v>
      </c>
      <c r="AW875" s="51"/>
      <c r="AX875" s="51"/>
      <c r="AY875" s="51"/>
      <c r="AZ875" s="51"/>
      <c r="BA875" s="52"/>
      <c r="BB875" s="25">
        <v>0</v>
      </c>
    </row>
    <row r="876" ht="47.25">
      <c r="B876" s="47" t="s">
        <v>484</v>
      </c>
      <c r="C876" s="47" t="s">
        <v>129</v>
      </c>
      <c r="D876" s="47" t="s">
        <v>46</v>
      </c>
      <c r="E876" s="48" t="str">
        <f t="shared" si="2079"/>
        <v>1101</v>
      </c>
      <c r="F876" s="17" t="s">
        <v>298</v>
      </c>
      <c r="G876" s="47"/>
      <c r="H876" s="64" t="s">
        <v>299</v>
      </c>
      <c r="I876" s="19"/>
      <c r="J876" s="19"/>
      <c r="K876" s="19"/>
      <c r="L876" s="19"/>
      <c r="M876" s="19"/>
      <c r="N876" s="19"/>
      <c r="O876" s="19">
        <f>O877+O878</f>
        <v>0</v>
      </c>
      <c r="P876" s="19">
        <f>P877+P878</f>
        <v>0</v>
      </c>
      <c r="Q876" s="19">
        <f>Q877</f>
        <v>0</v>
      </c>
      <c r="R876" s="19">
        <f>R877</f>
        <v>0</v>
      </c>
      <c r="S876" s="19"/>
      <c r="T876" s="19">
        <f t="shared" si="2023"/>
        <v>0</v>
      </c>
      <c r="U876" s="19"/>
      <c r="V876" s="19"/>
      <c r="W876" s="19"/>
      <c r="X876" s="19"/>
      <c r="Y876" s="19"/>
      <c r="Z876" s="19"/>
      <c r="AA876" s="19"/>
      <c r="AB876" s="19"/>
      <c r="AC876" s="19"/>
      <c r="AD876" s="19"/>
      <c r="AE876" s="19"/>
      <c r="AF876" s="50">
        <f>AF877+AF878</f>
        <v>494.09000000000003</v>
      </c>
      <c r="AG876" s="50">
        <f>AG877+AG878</f>
        <v>0</v>
      </c>
      <c r="AH876" s="50">
        <f>AH877+AH878</f>
        <v>0</v>
      </c>
      <c r="AI876" s="50">
        <f>AI877+AI878</f>
        <v>0</v>
      </c>
      <c r="AJ876" s="50">
        <f>AJ877+AJ878</f>
        <v>0</v>
      </c>
      <c r="AK876" s="50">
        <f>AK877+AK878</f>
        <v>0</v>
      </c>
      <c r="AL876" s="50">
        <f>AL877+AL878</f>
        <v>494.09000000000003</v>
      </c>
      <c r="AM876" s="50">
        <f>AM877+AM878</f>
        <v>0</v>
      </c>
      <c r="AN876" s="50">
        <f>AN877+AN878</f>
        <v>0</v>
      </c>
      <c r="AO876" s="51">
        <f>AO877+AO878</f>
        <v>404.09000000000003</v>
      </c>
      <c r="AP876" s="51">
        <f>AP877+AP878</f>
        <v>494.09000000000003</v>
      </c>
      <c r="AQ876" s="51">
        <f>AQ877+AQ878</f>
        <v>0</v>
      </c>
      <c r="AR876" s="51">
        <f>AR877+AR878</f>
        <v>0</v>
      </c>
      <c r="AS876" s="51">
        <f>AS877+AS878</f>
        <v>0</v>
      </c>
      <c r="AT876" s="51">
        <f>AT877+AT878</f>
        <v>0</v>
      </c>
      <c r="AU876" s="51">
        <f t="shared" si="2101"/>
        <v>494.09000000000003</v>
      </c>
      <c r="AV876" s="51">
        <f t="shared" si="2102"/>
        <v>-494.09000000000003</v>
      </c>
      <c r="AW876" s="51"/>
      <c r="AX876" s="51"/>
      <c r="AY876" s="51"/>
      <c r="AZ876" s="51"/>
      <c r="BA876" s="52">
        <f t="shared" si="2106"/>
        <v>100</v>
      </c>
      <c r="BB876" s="53"/>
    </row>
    <row r="877" ht="31.5">
      <c r="B877" s="47" t="s">
        <v>484</v>
      </c>
      <c r="C877" s="47" t="s">
        <v>129</v>
      </c>
      <c r="D877" s="47" t="s">
        <v>46</v>
      </c>
      <c r="E877" s="48" t="str">
        <f t="shared" si="2079"/>
        <v>1101</v>
      </c>
      <c r="F877" s="17" t="s">
        <v>298</v>
      </c>
      <c r="G877" s="47" t="s">
        <v>58</v>
      </c>
      <c r="H877" s="49" t="s">
        <v>59</v>
      </c>
      <c r="I877" s="19"/>
      <c r="J877" s="19"/>
      <c r="K877" s="19"/>
      <c r="L877" s="19"/>
      <c r="M877" s="19"/>
      <c r="N877" s="19"/>
      <c r="O877" s="19">
        <v>0</v>
      </c>
      <c r="P877" s="19">
        <v>0</v>
      </c>
      <c r="Q877" s="19">
        <v>0</v>
      </c>
      <c r="R877" s="19">
        <v>0</v>
      </c>
      <c r="S877" s="19"/>
      <c r="T877" s="19">
        <f t="shared" si="2023"/>
        <v>0</v>
      </c>
      <c r="U877" s="19"/>
      <c r="V877" s="19"/>
      <c r="W877" s="19"/>
      <c r="X877" s="19"/>
      <c r="Y877" s="19"/>
      <c r="Z877" s="19"/>
      <c r="AA877" s="19"/>
      <c r="AB877" s="19"/>
      <c r="AC877" s="19"/>
      <c r="AD877" s="19"/>
      <c r="AE877" s="19"/>
      <c r="AF877" s="50">
        <v>300</v>
      </c>
      <c r="AG877" s="50"/>
      <c r="AH877" s="50">
        <v>0</v>
      </c>
      <c r="AI877" s="50">
        <v>0</v>
      </c>
      <c r="AJ877" s="50">
        <v>0</v>
      </c>
      <c r="AK877" s="50">
        <v>0</v>
      </c>
      <c r="AL877" s="50">
        <v>300</v>
      </c>
      <c r="AM877" s="50">
        <v>0</v>
      </c>
      <c r="AN877" s="50">
        <v>0</v>
      </c>
      <c r="AO877" s="15">
        <v>300</v>
      </c>
      <c r="AP877" s="51">
        <v>300</v>
      </c>
      <c r="AQ877" s="51">
        <v>0</v>
      </c>
      <c r="AR877" s="51">
        <v>0</v>
      </c>
      <c r="AS877" s="51">
        <v>0</v>
      </c>
      <c r="AT877" s="51">
        <v>0</v>
      </c>
      <c r="AU877" s="51">
        <f t="shared" si="2101"/>
        <v>300</v>
      </c>
      <c r="AV877" s="51">
        <f t="shared" si="2102"/>
        <v>-300</v>
      </c>
      <c r="AW877" s="51"/>
      <c r="AX877" s="51"/>
      <c r="AY877" s="51"/>
      <c r="AZ877" s="51"/>
      <c r="BA877" s="52">
        <f t="shared" si="2106"/>
        <v>100</v>
      </c>
      <c r="BB877" s="53"/>
    </row>
    <row r="878" ht="31.5">
      <c r="B878" s="47" t="s">
        <v>484</v>
      </c>
      <c r="C878" s="47" t="s">
        <v>129</v>
      </c>
      <c r="D878" s="47" t="s">
        <v>46</v>
      </c>
      <c r="E878" s="48" t="str">
        <f t="shared" si="2079"/>
        <v>1101</v>
      </c>
      <c r="F878" s="17" t="s">
        <v>298</v>
      </c>
      <c r="G878" s="47" t="s">
        <v>154</v>
      </c>
      <c r="H878" s="49" t="s">
        <v>155</v>
      </c>
      <c r="I878" s="19"/>
      <c r="J878" s="19"/>
      <c r="K878" s="19"/>
      <c r="L878" s="19"/>
      <c r="M878" s="19"/>
      <c r="N878" s="19"/>
      <c r="O878" s="19">
        <v>0</v>
      </c>
      <c r="P878" s="19">
        <v>0</v>
      </c>
      <c r="Q878" s="19"/>
      <c r="R878" s="19"/>
      <c r="S878" s="19"/>
      <c r="T878" s="19">
        <f t="shared" si="2023"/>
        <v>0</v>
      </c>
      <c r="U878" s="19">
        <v>0</v>
      </c>
      <c r="V878" s="19">
        <v>0</v>
      </c>
      <c r="W878" s="19">
        <v>0</v>
      </c>
      <c r="X878" s="19">
        <v>0</v>
      </c>
      <c r="Y878" s="19">
        <v>0</v>
      </c>
      <c r="Z878" s="19">
        <v>0</v>
      </c>
      <c r="AA878" s="19">
        <v>0</v>
      </c>
      <c r="AB878" s="19">
        <v>0</v>
      </c>
      <c r="AC878" s="19">
        <v>0</v>
      </c>
      <c r="AD878" s="19">
        <v>0</v>
      </c>
      <c r="AE878" s="19">
        <v>0</v>
      </c>
      <c r="AF878" s="50">
        <v>194.09</v>
      </c>
      <c r="AG878" s="50"/>
      <c r="AH878" s="50">
        <v>0</v>
      </c>
      <c r="AI878" s="50">
        <v>0</v>
      </c>
      <c r="AJ878" s="50">
        <v>0</v>
      </c>
      <c r="AK878" s="50">
        <v>0</v>
      </c>
      <c r="AL878" s="50">
        <v>194.09</v>
      </c>
      <c r="AM878" s="50">
        <v>0</v>
      </c>
      <c r="AN878" s="50">
        <v>0</v>
      </c>
      <c r="AO878" s="51">
        <v>104.09</v>
      </c>
      <c r="AP878" s="51">
        <v>194.09</v>
      </c>
      <c r="AQ878" s="51">
        <v>0</v>
      </c>
      <c r="AR878" s="51">
        <v>0</v>
      </c>
      <c r="AS878" s="51">
        <v>0</v>
      </c>
      <c r="AT878" s="51">
        <v>0</v>
      </c>
      <c r="AU878" s="51">
        <f t="shared" si="2101"/>
        <v>194.09</v>
      </c>
      <c r="AV878" s="51">
        <f t="shared" si="2102"/>
        <v>-194.09</v>
      </c>
      <c r="AW878" s="51"/>
      <c r="AX878" s="51"/>
      <c r="AY878" s="51"/>
      <c r="AZ878" s="51"/>
      <c r="BA878" s="52">
        <f t="shared" si="2106"/>
        <v>100</v>
      </c>
      <c r="BB878" s="53"/>
    </row>
    <row r="879" s="30" customFormat="1" ht="31.5">
      <c r="B879" s="31" t="s">
        <v>550</v>
      </c>
      <c r="C879" s="31"/>
      <c r="D879" s="31"/>
      <c r="E879" s="32" t="str">
        <f t="shared" si="2079"/>
        <v/>
      </c>
      <c r="F879" s="31"/>
      <c r="G879" s="31"/>
      <c r="H879" s="33" t="s">
        <v>551</v>
      </c>
      <c r="I879" s="34">
        <f>I880+I951+I1037+I1049+I985+I929+I1061+I1030</f>
        <v>170803</v>
      </c>
      <c r="J879" s="34">
        <f>J880+J951+J1037+J1049+J985+J929+J1061+J1030</f>
        <v>172006.19999999998</v>
      </c>
      <c r="K879" s="34">
        <f>K880+K951+K1037+K1049+K985+K929+K1061+K1030</f>
        <v>162106.49999999994</v>
      </c>
      <c r="L879" s="34">
        <f>L880+L951+L1037+L1049+L985+L929+L1061+L1030</f>
        <v>19447.700000000001</v>
      </c>
      <c r="M879" s="34">
        <f>M880+M951+M1037+M1049+M985+M929+M1061+M1030</f>
        <v>19469.600000000002</v>
      </c>
      <c r="N879" s="34">
        <f>N880+N951+N1037+N1049+N985+N929+N1061+N1030</f>
        <v>19469.600000000002</v>
      </c>
      <c r="O879" s="34">
        <f>O880+O951+O1037+O1049+O985+O929+O1061+O1030</f>
        <v>15388.792999999998</v>
      </c>
      <c r="P879" s="34">
        <f>P880+P951+P1037+P1049+P985+P929+P1061+P1030</f>
        <v>1600.279</v>
      </c>
      <c r="Q879" s="34">
        <f>Q880+Q951+Q1037+Q1049+Q985+Q929+Q1061+Q1030</f>
        <v>1566.5</v>
      </c>
      <c r="R879" s="34">
        <f>R880+R951+R1037+R1049+R985+R929+R1061+R1030</f>
        <v>0</v>
      </c>
      <c r="S879" s="34">
        <f>S880+S951+S1037+S1049+S985+S929+S1061+S1030</f>
        <v>12958.544620000001</v>
      </c>
      <c r="T879" s="34">
        <f t="shared" si="2023"/>
        <v>221764.81662000003</v>
      </c>
      <c r="U879" s="34">
        <f t="shared" si="2084"/>
        <v>191475.79999999999</v>
      </c>
      <c r="V879" s="34">
        <f t="shared" si="2085"/>
        <v>181576.09999999995</v>
      </c>
      <c r="W879" s="34">
        <f>W880+W951+W1037+W1049+W985+W929+W1061+W1030</f>
        <v>9183.2000000000007</v>
      </c>
      <c r="X879" s="34">
        <f>X880+X951+X1037+X1049+X985+X929+X1061+X1030</f>
        <v>0</v>
      </c>
      <c r="Y879" s="34">
        <f>Y880+Y951+Y1037+Y1049+Y985+Y929+Y1061+Y1030</f>
        <v>0</v>
      </c>
      <c r="Z879" s="34">
        <f>Z880+Z951+Z1037+Z1049+Z985+Z929+Z1061+Z1030</f>
        <v>3775.3446199999998</v>
      </c>
      <c r="AA879" s="34">
        <f>AA880+AA951+AA1037+AA1049+AA985+AA929+AA1061+AA1030</f>
        <v>11279.799999999999</v>
      </c>
      <c r="AB879" s="34">
        <f>AB880+AB951+AB1037+AB1049+AB985+AB929+AB1061+AB1030</f>
        <v>0</v>
      </c>
      <c r="AC879" s="34">
        <f>AC880+AC951+AC1037+AC1049+AC985+AC929+AC1061+AC1030</f>
        <v>11279.799999999999</v>
      </c>
      <c r="AD879" s="34">
        <f>AD880+AD951+AD1037+AD1049+AD985+AD929+AD1061+AD1030</f>
        <v>0</v>
      </c>
      <c r="AE879" s="34">
        <f>AE880+AE951+AE1037+AE1049+AE985+AE929+AE1061+AE1030</f>
        <v>0</v>
      </c>
      <c r="AF879" s="35">
        <f>AF880+AF951+AF1037+AF1049+AF985+AF929+AF1061+AF1030</f>
        <v>233624.59828000001</v>
      </c>
      <c r="AG879" s="35">
        <f>AG880+AG951+AG1037+AG1049+AG985+AG929+AG1061+AG1030</f>
        <v>0</v>
      </c>
      <c r="AH879" s="35">
        <f>AH880+AH951+AH1037+AH1049+AH985+AH929+AH1061+AH1030</f>
        <v>17003.565999999999</v>
      </c>
      <c r="AI879" s="35">
        <f>AI880+AI951+AI1037+AI1049+AI985+AI929+AI1061+AI1030</f>
        <v>0</v>
      </c>
      <c r="AJ879" s="35">
        <f>AJ880+AJ951+AJ1037+AJ1049+AJ985+AJ929+AJ1061+AJ1030</f>
        <v>0</v>
      </c>
      <c r="AK879" s="35">
        <f>AK880+AK951+AK1037+AK1049+AK985+AK929+AK1061+AK1030</f>
        <v>0</v>
      </c>
      <c r="AL879" s="35">
        <f>AL880+AL951+AL1037+AL1049+AL985+AL929+AL1061+AL1030</f>
        <v>228220.95894000004</v>
      </c>
      <c r="AM879" s="35">
        <f>AM880+AM951+AM1037+AM1049+AM985+AM929+AM1061+AM1030</f>
        <v>17002.109510000002</v>
      </c>
      <c r="AN879" s="35">
        <f>AN880+AN951+AN1037+AN1049+AN985+AN929+AN1061+AN1030</f>
        <v>0</v>
      </c>
      <c r="AO879" s="54">
        <f>AO880+AO951+AO1037+AO1049+AO985+AO929+AO1061+AO1030</f>
        <v>151271.48440000002</v>
      </c>
      <c r="AP879" s="36">
        <f>AP880+AP951+AP1037+AP1049+AP985+AP929+AP1061+AP1030</f>
        <v>234228.57167</v>
      </c>
      <c r="AQ879" s="36">
        <f>AQ880+AQ951+AQ1037+AQ1049+AQ985+AQ929+AQ1061+AQ1030</f>
        <v>15388.792999999998</v>
      </c>
      <c r="AR879" s="36">
        <f>AR880+AR951+AR1037+AR1049+AR985+AR929+AR1061+AR1030</f>
        <v>0</v>
      </c>
      <c r="AS879" s="36">
        <f>AS880+AS951+AS1037+AS1049+AS985+AS929+AS1061+AS1030</f>
        <v>0</v>
      </c>
      <c r="AT879" s="36">
        <f>AT880+AT951+AT1037+AT1049+AT985+AT929+AT1061+AT1030</f>
        <v>0</v>
      </c>
      <c r="AU879" s="36">
        <f t="shared" si="2101"/>
        <v>249617.36467000001</v>
      </c>
      <c r="AV879" s="36">
        <f t="shared" si="2102"/>
        <v>-27852.548049999983</v>
      </c>
      <c r="AW879" s="36">
        <f t="shared" si="2103"/>
        <v>234723.36124000003</v>
      </c>
      <c r="AX879" s="36">
        <f t="shared" si="2104"/>
        <v>202755.59999999998</v>
      </c>
      <c r="AY879" s="36">
        <f t="shared" si="2105"/>
        <v>192855.89999999994</v>
      </c>
      <c r="AZ879" s="36">
        <f>AZ880+AZ951+AZ1037+AZ1049+AZ985+AZ929+AZ1061+AZ1030</f>
        <v>0</v>
      </c>
      <c r="BA879" s="37">
        <f t="shared" si="2106"/>
        <v>97.687041784220128</v>
      </c>
      <c r="BB879" s="25"/>
    </row>
    <row r="880" s="30" customFormat="1">
      <c r="B880" s="31" t="s">
        <v>550</v>
      </c>
      <c r="C880" s="31" t="s">
        <v>46</v>
      </c>
      <c r="D880" s="31"/>
      <c r="E880" s="32" t="str">
        <f t="shared" si="2079"/>
        <v>01</v>
      </c>
      <c r="F880" s="31"/>
      <c r="G880" s="31"/>
      <c r="H880" s="33" t="s">
        <v>47</v>
      </c>
      <c r="I880" s="34">
        <f>I895+I881</f>
        <v>108831.3</v>
      </c>
      <c r="J880" s="34">
        <f>J895+J881</f>
        <v>112292.09999999999</v>
      </c>
      <c r="K880" s="34">
        <f>K895+K881</f>
        <v>108230.39999999998</v>
      </c>
      <c r="L880" s="34">
        <f>L895+L881</f>
        <v>709.5</v>
      </c>
      <c r="M880" s="34">
        <f>M895+M881</f>
        <v>731.39999999999998</v>
      </c>
      <c r="N880" s="34">
        <f>N895+N881</f>
        <v>731.39999999999998</v>
      </c>
      <c r="O880" s="34">
        <f>O895+O881</f>
        <v>8201.1819999999989</v>
      </c>
      <c r="P880" s="34">
        <f>P895+P881</f>
        <v>0</v>
      </c>
      <c r="Q880" s="34">
        <f>Q895+Q881</f>
        <v>0</v>
      </c>
      <c r="R880" s="34">
        <f>R895+R881</f>
        <v>0</v>
      </c>
      <c r="S880" s="34">
        <f>S895+S881</f>
        <v>9294.2000000000007</v>
      </c>
      <c r="T880" s="34">
        <f t="shared" si="2023"/>
        <v>127036.182</v>
      </c>
      <c r="U880" s="34">
        <f t="shared" si="2084"/>
        <v>113023.49999999999</v>
      </c>
      <c r="V880" s="34">
        <f t="shared" si="2085"/>
        <v>108961.79999999997</v>
      </c>
      <c r="W880" s="34">
        <f>W895+W881</f>
        <v>9183.2000000000007</v>
      </c>
      <c r="X880" s="34">
        <f>X895+X881</f>
        <v>0</v>
      </c>
      <c r="Y880" s="34">
        <f>Y895+Y881</f>
        <v>0</v>
      </c>
      <c r="Z880" s="34">
        <f>Z895+Z881</f>
        <v>111</v>
      </c>
      <c r="AA880" s="34">
        <f>AA895+AA881</f>
        <v>11279.799999999999</v>
      </c>
      <c r="AB880" s="34">
        <f>AB895+AB881</f>
        <v>0</v>
      </c>
      <c r="AC880" s="34">
        <f>AC895+AC881</f>
        <v>11279.799999999999</v>
      </c>
      <c r="AD880" s="34">
        <f>AD895+AD881</f>
        <v>0</v>
      </c>
      <c r="AE880" s="34">
        <f>AE895+AE881</f>
        <v>0</v>
      </c>
      <c r="AF880" s="35">
        <f>AF895+AF881</f>
        <v>128789.97470000001</v>
      </c>
      <c r="AG880" s="35">
        <f>AG895+AG881</f>
        <v>0</v>
      </c>
      <c r="AH880" s="35">
        <f>AH895+AH881</f>
        <v>14670.799999999999</v>
      </c>
      <c r="AI880" s="35">
        <f>AI895+AI881</f>
        <v>0</v>
      </c>
      <c r="AJ880" s="35">
        <f>AJ895+AJ881</f>
        <v>0</v>
      </c>
      <c r="AK880" s="35">
        <f>AK895+AK881</f>
        <v>0</v>
      </c>
      <c r="AL880" s="35">
        <f>AL895+AL881</f>
        <v>125941.16144000003</v>
      </c>
      <c r="AM880" s="35">
        <f>AM895+AM881</f>
        <v>14670.783670000001</v>
      </c>
      <c r="AN880" s="35">
        <f>AN895+AN881</f>
        <v>0</v>
      </c>
      <c r="AO880" s="36">
        <f>AO895+AO881</f>
        <v>89575.191109999985</v>
      </c>
      <c r="AP880" s="36">
        <f>AP895+AP881</f>
        <v>128963.81554000001</v>
      </c>
      <c r="AQ880" s="36">
        <f>AQ895+AQ881</f>
        <v>8201.1819999999989</v>
      </c>
      <c r="AR880" s="36">
        <f>AR895+AR881</f>
        <v>0</v>
      </c>
      <c r="AS880" s="36">
        <f>AS895+AS881</f>
        <v>0</v>
      </c>
      <c r="AT880" s="36">
        <f>AT895+AT881</f>
        <v>0</v>
      </c>
      <c r="AU880" s="36">
        <f t="shared" si="2101"/>
        <v>137164.99754000001</v>
      </c>
      <c r="AV880" s="36">
        <f t="shared" si="2102"/>
        <v>-10128.815540000011</v>
      </c>
      <c r="AW880" s="36">
        <f t="shared" si="2103"/>
        <v>136330.38200000001</v>
      </c>
      <c r="AX880" s="36">
        <f t="shared" si="2104"/>
        <v>124303.29999999999</v>
      </c>
      <c r="AY880" s="36">
        <f t="shared" si="2105"/>
        <v>120241.59999999998</v>
      </c>
      <c r="AZ880" s="36">
        <f>AZ895+AZ881</f>
        <v>0</v>
      </c>
      <c r="BA880" s="37">
        <f t="shared" si="2106"/>
        <v>97.788016290370479</v>
      </c>
      <c r="BB880" s="25"/>
    </row>
    <row r="881" s="39" customFormat="1" ht="63">
      <c r="B881" s="40" t="s">
        <v>550</v>
      </c>
      <c r="C881" s="40" t="s">
        <v>46</v>
      </c>
      <c r="D881" s="40" t="s">
        <v>88</v>
      </c>
      <c r="E881" s="38" t="str">
        <f t="shared" si="2079"/>
        <v>0104</v>
      </c>
      <c r="F881" s="40"/>
      <c r="G881" s="40"/>
      <c r="H881" s="41" t="s">
        <v>486</v>
      </c>
      <c r="I881" s="42">
        <f>I882+I888</f>
        <v>87066.5</v>
      </c>
      <c r="J881" s="42">
        <f>J882+J888</f>
        <v>87479.999999999985</v>
      </c>
      <c r="K881" s="42">
        <f>K882+K888</f>
        <v>87479.999999999985</v>
      </c>
      <c r="L881" s="42">
        <f>L882+L888</f>
        <v>709.5</v>
      </c>
      <c r="M881" s="42">
        <f>M882+M888</f>
        <v>731.39999999999998</v>
      </c>
      <c r="N881" s="42">
        <f>N882+N888</f>
        <v>731.39999999999998</v>
      </c>
      <c r="O881" s="42">
        <f>O882+O888</f>
        <v>0</v>
      </c>
      <c r="P881" s="42">
        <f>P882+P888</f>
        <v>0</v>
      </c>
      <c r="Q881" s="42">
        <f>Q882+Q888</f>
        <v>0</v>
      </c>
      <c r="R881" s="42">
        <f>R882+R888</f>
        <v>0</v>
      </c>
      <c r="S881" s="42">
        <f>S882+S888</f>
        <v>9183.2000000000007</v>
      </c>
      <c r="T881" s="42">
        <f t="shared" si="2023"/>
        <v>96959.199999999997</v>
      </c>
      <c r="U881" s="42">
        <f t="shared" si="2084"/>
        <v>88211.39999999998</v>
      </c>
      <c r="V881" s="42">
        <f t="shared" si="2085"/>
        <v>88211.39999999998</v>
      </c>
      <c r="W881" s="42">
        <f>W882+W888</f>
        <v>9183.2000000000007</v>
      </c>
      <c r="X881" s="42">
        <f>X882+X888</f>
        <v>0</v>
      </c>
      <c r="Y881" s="42">
        <f>Y882+Y888</f>
        <v>0</v>
      </c>
      <c r="Z881" s="42">
        <f>Z882+Z888</f>
        <v>0</v>
      </c>
      <c r="AA881" s="42">
        <f>AA882+AA888</f>
        <v>11169.799999999999</v>
      </c>
      <c r="AB881" s="42">
        <f>AB882+AB888</f>
        <v>0</v>
      </c>
      <c r="AC881" s="42">
        <f>AC882+AC888</f>
        <v>11169.799999999999</v>
      </c>
      <c r="AD881" s="42">
        <f>AD882+AD888</f>
        <v>0</v>
      </c>
      <c r="AE881" s="42">
        <f>AE882+AE888</f>
        <v>0</v>
      </c>
      <c r="AF881" s="43">
        <f>AF882+AF888</f>
        <v>97423.800000000003</v>
      </c>
      <c r="AG881" s="43">
        <f>AG882+AG888</f>
        <v>0</v>
      </c>
      <c r="AH881" s="43">
        <f>AH882+AH888</f>
        <v>14600.799999999999</v>
      </c>
      <c r="AI881" s="43">
        <f>AI882+AI888</f>
        <v>0</v>
      </c>
      <c r="AJ881" s="43">
        <f>AJ882+AJ888</f>
        <v>0</v>
      </c>
      <c r="AK881" s="43">
        <f>AK882+AK888</f>
        <v>0</v>
      </c>
      <c r="AL881" s="43">
        <f>AL882+AL888</f>
        <v>94596.38370000002</v>
      </c>
      <c r="AM881" s="43">
        <f>AM882+AM888</f>
        <v>14600.783670000001</v>
      </c>
      <c r="AN881" s="43">
        <f>AN882+AN888</f>
        <v>0</v>
      </c>
      <c r="AO881" s="44">
        <f>AO882+AO888</f>
        <v>62709.155289999995</v>
      </c>
      <c r="AP881" s="45">
        <f>AP882+AP888</f>
        <v>97303.800000000003</v>
      </c>
      <c r="AQ881" s="45">
        <f>AQ882+AQ888</f>
        <v>0</v>
      </c>
      <c r="AR881" s="45">
        <f>AR882+AR888</f>
        <v>0</v>
      </c>
      <c r="AS881" s="45">
        <f>AS882+AS888</f>
        <v>0</v>
      </c>
      <c r="AT881" s="45">
        <f>AT882+AT888</f>
        <v>0</v>
      </c>
      <c r="AU881" s="45">
        <f t="shared" si="2101"/>
        <v>97303.800000000003</v>
      </c>
      <c r="AV881" s="45">
        <f t="shared" si="2102"/>
        <v>-344.60000000000582</v>
      </c>
      <c r="AW881" s="45">
        <f t="shared" si="2103"/>
        <v>106142.39999999999</v>
      </c>
      <c r="AX881" s="45">
        <f t="shared" si="2104"/>
        <v>99381.199999999983</v>
      </c>
      <c r="AY881" s="45">
        <f t="shared" si="2105"/>
        <v>99381.199999999983</v>
      </c>
      <c r="AZ881" s="45">
        <f>AZ882+AZ888</f>
        <v>0</v>
      </c>
      <c r="BA881" s="46">
        <f t="shared" si="2106"/>
        <v>97.097817679047637</v>
      </c>
      <c r="BB881" s="25"/>
    </row>
    <row r="882" ht="47.25">
      <c r="B882" s="47" t="s">
        <v>550</v>
      </c>
      <c r="C882" s="47" t="s">
        <v>46</v>
      </c>
      <c r="D882" s="47" t="s">
        <v>88</v>
      </c>
      <c r="E882" s="48" t="str">
        <f t="shared" si="2079"/>
        <v>0104</v>
      </c>
      <c r="F882" s="47" t="s">
        <v>262</v>
      </c>
      <c r="G882" s="48"/>
      <c r="H882" s="49" t="s">
        <v>263</v>
      </c>
      <c r="I882" s="19">
        <f t="shared" ref="I882:I884" si="2107">I883</f>
        <v>14230.799999999999</v>
      </c>
      <c r="J882" s="19">
        <f t="shared" ref="J882:J884" si="2108">J883</f>
        <v>14651.9</v>
      </c>
      <c r="K882" s="19">
        <f t="shared" ref="K882:K884" si="2109">K883</f>
        <v>14651.9</v>
      </c>
      <c r="L882" s="19">
        <f t="shared" ref="L882:L884" si="2110">L883</f>
        <v>0</v>
      </c>
      <c r="M882" s="19">
        <f t="shared" ref="M882:M884" si="2111">M883</f>
        <v>0</v>
      </c>
      <c r="N882" s="19">
        <f t="shared" ref="N882:N884" si="2112">N883</f>
        <v>0</v>
      </c>
      <c r="O882" s="19">
        <f t="shared" ref="O882:O884" si="2113">O883</f>
        <v>0</v>
      </c>
      <c r="P882" s="19">
        <f t="shared" ref="P882:P884" si="2114">P883</f>
        <v>0</v>
      </c>
      <c r="Q882" s="19">
        <f t="shared" ref="Q882:Q884" si="2115">Q883</f>
        <v>0</v>
      </c>
      <c r="R882" s="19">
        <f t="shared" ref="R882:R884" si="2116">R883</f>
        <v>0</v>
      </c>
      <c r="S882" s="19">
        <f t="shared" ref="S882:S884" si="2117">S883</f>
        <v>0</v>
      </c>
      <c r="T882" s="19">
        <f t="shared" si="2023"/>
        <v>14230.799999999999</v>
      </c>
      <c r="U882" s="19">
        <f t="shared" si="2084"/>
        <v>14651.9</v>
      </c>
      <c r="V882" s="19">
        <f t="shared" si="2085"/>
        <v>14651.9</v>
      </c>
      <c r="W882" s="19">
        <f t="shared" ref="W882:W884" si="2118">W883</f>
        <v>0</v>
      </c>
      <c r="X882" s="19">
        <f t="shared" ref="X882:X884" si="2119">X883</f>
        <v>0</v>
      </c>
      <c r="Y882" s="19">
        <f t="shared" ref="Y882:Y884" si="2120">Y883</f>
        <v>0</v>
      </c>
      <c r="Z882" s="19">
        <f t="shared" ref="Z882:Z884" si="2121">Z883</f>
        <v>0</v>
      </c>
      <c r="AA882" s="19">
        <f t="shared" ref="AA882:AA884" si="2122">AA883</f>
        <v>0</v>
      </c>
      <c r="AB882" s="19">
        <f t="shared" ref="AB882:AB884" si="2123">AB883</f>
        <v>0</v>
      </c>
      <c r="AC882" s="19">
        <f t="shared" ref="AC882:AC884" si="2124">AC883</f>
        <v>0</v>
      </c>
      <c r="AD882" s="19">
        <f t="shared" ref="AD882:AD884" si="2125">AD883</f>
        <v>0</v>
      </c>
      <c r="AE882" s="19">
        <f t="shared" ref="AE882:AE884" si="2126">AE883</f>
        <v>0</v>
      </c>
      <c r="AF882" s="50">
        <f t="shared" ref="AF882:AF884" si="2127">AF883</f>
        <v>14600.799999999999</v>
      </c>
      <c r="AG882" s="50">
        <f t="shared" ref="AG882:AG884" si="2128">AG883</f>
        <v>0</v>
      </c>
      <c r="AH882" s="50">
        <f t="shared" ref="AH882:AH884" si="2129">AH883</f>
        <v>14600.799999999999</v>
      </c>
      <c r="AI882" s="50">
        <f t="shared" ref="AI882:AI884" si="2130">AI883</f>
        <v>0</v>
      </c>
      <c r="AJ882" s="50">
        <f t="shared" ref="AJ882:AJ884" si="2131">AJ883</f>
        <v>0</v>
      </c>
      <c r="AK882" s="50">
        <f t="shared" ref="AK882:AK884" si="2132">AK883</f>
        <v>0</v>
      </c>
      <c r="AL882" s="50">
        <f t="shared" ref="AL882:AL884" si="2133">AL883</f>
        <v>14600.783670000001</v>
      </c>
      <c r="AM882" s="50">
        <f t="shared" ref="AM882:AM884" si="2134">AM883</f>
        <v>14600.783670000001</v>
      </c>
      <c r="AN882" s="50">
        <f t="shared" ref="AN882:AN884" si="2135">AN883</f>
        <v>0</v>
      </c>
      <c r="AO882" s="51">
        <f t="shared" ref="AO882:AO884" si="2136">AO883</f>
        <v>9132.2552699999997</v>
      </c>
      <c r="AP882" s="51">
        <f t="shared" ref="AP882:AP884" si="2137">AP883</f>
        <v>14600.799999999999</v>
      </c>
      <c r="AQ882" s="51">
        <f t="shared" ref="AQ882:AQ884" si="2138">AQ883</f>
        <v>0</v>
      </c>
      <c r="AR882" s="51">
        <f t="shared" ref="AR882:AR884" si="2139">AR883</f>
        <v>0</v>
      </c>
      <c r="AS882" s="51">
        <f t="shared" ref="AS882:AS884" si="2140">AS883</f>
        <v>0</v>
      </c>
      <c r="AT882" s="51">
        <f t="shared" ref="AT882:AT884" si="2141">AT883</f>
        <v>0</v>
      </c>
      <c r="AU882" s="51">
        <f t="shared" si="2101"/>
        <v>14600.799999999999</v>
      </c>
      <c r="AV882" s="51">
        <f t="shared" si="2102"/>
        <v>-370</v>
      </c>
      <c r="AW882" s="51">
        <f t="shared" si="2103"/>
        <v>14230.799999999999</v>
      </c>
      <c r="AX882" s="51">
        <f t="shared" si="2104"/>
        <v>14651.9</v>
      </c>
      <c r="AY882" s="51">
        <f t="shared" si="2105"/>
        <v>14651.9</v>
      </c>
      <c r="AZ882" s="51">
        <f t="shared" ref="AZ882:AZ884" si="2142">AZ883</f>
        <v>0</v>
      </c>
      <c r="BA882" s="52">
        <f t="shared" si="2106"/>
        <v>99.999888156813327</v>
      </c>
      <c r="BB882" s="25"/>
    </row>
    <row r="883">
      <c r="B883" s="47" t="s">
        <v>550</v>
      </c>
      <c r="C883" s="47" t="s">
        <v>46</v>
      </c>
      <c r="D883" s="47" t="s">
        <v>88</v>
      </c>
      <c r="E883" s="48" t="str">
        <f t="shared" si="2079"/>
        <v>0104</v>
      </c>
      <c r="F883" s="47" t="s">
        <v>264</v>
      </c>
      <c r="G883" s="48"/>
      <c r="H883" s="49" t="s">
        <v>53</v>
      </c>
      <c r="I883" s="19">
        <f t="shared" si="2107"/>
        <v>14230.799999999999</v>
      </c>
      <c r="J883" s="19">
        <f t="shared" si="2108"/>
        <v>14651.9</v>
      </c>
      <c r="K883" s="19">
        <f t="shared" si="2109"/>
        <v>14651.9</v>
      </c>
      <c r="L883" s="19">
        <f t="shared" si="2110"/>
        <v>0</v>
      </c>
      <c r="M883" s="19">
        <f t="shared" si="2111"/>
        <v>0</v>
      </c>
      <c r="N883" s="19">
        <f t="shared" si="2112"/>
        <v>0</v>
      </c>
      <c r="O883" s="19">
        <f t="shared" si="2113"/>
        <v>0</v>
      </c>
      <c r="P883" s="19">
        <f t="shared" si="2114"/>
        <v>0</v>
      </c>
      <c r="Q883" s="19">
        <f t="shared" si="2115"/>
        <v>0</v>
      </c>
      <c r="R883" s="19">
        <f t="shared" si="2116"/>
        <v>0</v>
      </c>
      <c r="S883" s="19">
        <f t="shared" si="2117"/>
        <v>0</v>
      </c>
      <c r="T883" s="19">
        <f t="shared" si="2023"/>
        <v>14230.799999999999</v>
      </c>
      <c r="U883" s="19">
        <f t="shared" si="2084"/>
        <v>14651.9</v>
      </c>
      <c r="V883" s="19">
        <f t="shared" si="2085"/>
        <v>14651.9</v>
      </c>
      <c r="W883" s="19">
        <f t="shared" si="2118"/>
        <v>0</v>
      </c>
      <c r="X883" s="19">
        <f t="shared" si="2119"/>
        <v>0</v>
      </c>
      <c r="Y883" s="19">
        <f t="shared" si="2120"/>
        <v>0</v>
      </c>
      <c r="Z883" s="19">
        <f t="shared" si="2121"/>
        <v>0</v>
      </c>
      <c r="AA883" s="19">
        <f t="shared" si="2122"/>
        <v>0</v>
      </c>
      <c r="AB883" s="19">
        <f t="shared" si="2123"/>
        <v>0</v>
      </c>
      <c r="AC883" s="19">
        <f t="shared" si="2124"/>
        <v>0</v>
      </c>
      <c r="AD883" s="19">
        <f t="shared" si="2125"/>
        <v>0</v>
      </c>
      <c r="AE883" s="19">
        <f t="shared" si="2126"/>
        <v>0</v>
      </c>
      <c r="AF883" s="50">
        <f t="shared" si="2127"/>
        <v>14600.799999999999</v>
      </c>
      <c r="AG883" s="50">
        <f t="shared" si="2128"/>
        <v>0</v>
      </c>
      <c r="AH883" s="50">
        <f t="shared" si="2129"/>
        <v>14600.799999999999</v>
      </c>
      <c r="AI883" s="50">
        <f t="shared" si="2130"/>
        <v>0</v>
      </c>
      <c r="AJ883" s="50">
        <f t="shared" si="2131"/>
        <v>0</v>
      </c>
      <c r="AK883" s="50">
        <f t="shared" si="2132"/>
        <v>0</v>
      </c>
      <c r="AL883" s="50">
        <f t="shared" si="2133"/>
        <v>14600.783670000001</v>
      </c>
      <c r="AM883" s="50">
        <f t="shared" si="2134"/>
        <v>14600.783670000001</v>
      </c>
      <c r="AN883" s="50">
        <f t="shared" si="2135"/>
        <v>0</v>
      </c>
      <c r="AO883" s="15">
        <f t="shared" si="2136"/>
        <v>9132.2552699999997</v>
      </c>
      <c r="AP883" s="51">
        <f t="shared" si="2137"/>
        <v>14600.799999999999</v>
      </c>
      <c r="AQ883" s="51">
        <f t="shared" si="2138"/>
        <v>0</v>
      </c>
      <c r="AR883" s="51">
        <f t="shared" si="2139"/>
        <v>0</v>
      </c>
      <c r="AS883" s="51">
        <f t="shared" si="2140"/>
        <v>0</v>
      </c>
      <c r="AT883" s="51">
        <f t="shared" si="2141"/>
        <v>0</v>
      </c>
      <c r="AU883" s="51">
        <f t="shared" si="2101"/>
        <v>14600.799999999999</v>
      </c>
      <c r="AV883" s="51">
        <f t="shared" si="2102"/>
        <v>-370</v>
      </c>
      <c r="AW883" s="51">
        <f t="shared" si="2103"/>
        <v>14230.799999999999</v>
      </c>
      <c r="AX883" s="51">
        <f t="shared" si="2104"/>
        <v>14651.9</v>
      </c>
      <c r="AY883" s="51">
        <f t="shared" si="2105"/>
        <v>14651.9</v>
      </c>
      <c r="AZ883" s="51">
        <f t="shared" si="2142"/>
        <v>0</v>
      </c>
      <c r="BA883" s="52">
        <f t="shared" si="2106"/>
        <v>99.999888156813327</v>
      </c>
      <c r="BB883" s="25"/>
    </row>
    <row r="884" ht="78.75">
      <c r="B884" s="47" t="s">
        <v>550</v>
      </c>
      <c r="C884" s="47" t="s">
        <v>46</v>
      </c>
      <c r="D884" s="47" t="s">
        <v>88</v>
      </c>
      <c r="E884" s="48" t="str">
        <f t="shared" si="2079"/>
        <v>0104</v>
      </c>
      <c r="F884" s="47" t="s">
        <v>487</v>
      </c>
      <c r="G884" s="48"/>
      <c r="H884" s="49" t="s">
        <v>488</v>
      </c>
      <c r="I884" s="19">
        <f t="shared" si="2107"/>
        <v>14230.799999999999</v>
      </c>
      <c r="J884" s="19">
        <f t="shared" si="2108"/>
        <v>14651.9</v>
      </c>
      <c r="K884" s="19">
        <f t="shared" si="2109"/>
        <v>14651.9</v>
      </c>
      <c r="L884" s="19">
        <f t="shared" si="2110"/>
        <v>0</v>
      </c>
      <c r="M884" s="19">
        <f t="shared" si="2111"/>
        <v>0</v>
      </c>
      <c r="N884" s="19">
        <f t="shared" si="2112"/>
        <v>0</v>
      </c>
      <c r="O884" s="19">
        <f t="shared" si="2113"/>
        <v>0</v>
      </c>
      <c r="P884" s="19">
        <f t="shared" si="2114"/>
        <v>0</v>
      </c>
      <c r="Q884" s="19">
        <f t="shared" si="2115"/>
        <v>0</v>
      </c>
      <c r="R884" s="19">
        <f t="shared" si="2116"/>
        <v>0</v>
      </c>
      <c r="S884" s="19">
        <f t="shared" si="2117"/>
        <v>0</v>
      </c>
      <c r="T884" s="19">
        <f t="shared" si="2023"/>
        <v>14230.799999999999</v>
      </c>
      <c r="U884" s="19">
        <f t="shared" si="2084"/>
        <v>14651.9</v>
      </c>
      <c r="V884" s="19">
        <f t="shared" si="2085"/>
        <v>14651.9</v>
      </c>
      <c r="W884" s="19">
        <f t="shared" si="2118"/>
        <v>0</v>
      </c>
      <c r="X884" s="19">
        <f t="shared" si="2119"/>
        <v>0</v>
      </c>
      <c r="Y884" s="19">
        <f t="shared" si="2120"/>
        <v>0</v>
      </c>
      <c r="Z884" s="19">
        <f t="shared" si="2121"/>
        <v>0</v>
      </c>
      <c r="AA884" s="19">
        <f t="shared" si="2122"/>
        <v>0</v>
      </c>
      <c r="AB884" s="19">
        <f t="shared" si="2123"/>
        <v>0</v>
      </c>
      <c r="AC884" s="19">
        <f t="shared" si="2124"/>
        <v>0</v>
      </c>
      <c r="AD884" s="19">
        <f t="shared" si="2125"/>
        <v>0</v>
      </c>
      <c r="AE884" s="19">
        <f t="shared" si="2126"/>
        <v>0</v>
      </c>
      <c r="AF884" s="50">
        <f t="shared" si="2127"/>
        <v>14600.799999999999</v>
      </c>
      <c r="AG884" s="50">
        <f t="shared" si="2128"/>
        <v>0</v>
      </c>
      <c r="AH884" s="50">
        <f t="shared" si="2129"/>
        <v>14600.799999999999</v>
      </c>
      <c r="AI884" s="50">
        <f t="shared" si="2130"/>
        <v>0</v>
      </c>
      <c r="AJ884" s="50">
        <f t="shared" si="2131"/>
        <v>0</v>
      </c>
      <c r="AK884" s="50">
        <f t="shared" si="2132"/>
        <v>0</v>
      </c>
      <c r="AL884" s="50">
        <f t="shared" si="2133"/>
        <v>14600.783670000001</v>
      </c>
      <c r="AM884" s="50">
        <f t="shared" si="2134"/>
        <v>14600.783670000001</v>
      </c>
      <c r="AN884" s="50">
        <f t="shared" si="2135"/>
        <v>0</v>
      </c>
      <c r="AO884" s="51">
        <f t="shared" si="2136"/>
        <v>9132.2552699999997</v>
      </c>
      <c r="AP884" s="51">
        <f t="shared" si="2137"/>
        <v>14600.799999999999</v>
      </c>
      <c r="AQ884" s="51">
        <f t="shared" si="2138"/>
        <v>0</v>
      </c>
      <c r="AR884" s="51">
        <f t="shared" si="2139"/>
        <v>0</v>
      </c>
      <c r="AS884" s="51">
        <f t="shared" si="2140"/>
        <v>0</v>
      </c>
      <c r="AT884" s="51">
        <f t="shared" si="2141"/>
        <v>0</v>
      </c>
      <c r="AU884" s="51">
        <f t="shared" si="2101"/>
        <v>14600.799999999999</v>
      </c>
      <c r="AV884" s="51">
        <f t="shared" si="2102"/>
        <v>-370</v>
      </c>
      <c r="AW884" s="51">
        <f t="shared" si="2103"/>
        <v>14230.799999999999</v>
      </c>
      <c r="AX884" s="51">
        <f t="shared" si="2104"/>
        <v>14651.9</v>
      </c>
      <c r="AY884" s="51">
        <f t="shared" si="2105"/>
        <v>14651.9</v>
      </c>
      <c r="AZ884" s="51">
        <f t="shared" si="2142"/>
        <v>0</v>
      </c>
      <c r="BA884" s="52">
        <f t="shared" si="2106"/>
        <v>99.999888156813327</v>
      </c>
      <c r="BB884" s="25"/>
    </row>
    <row r="885" ht="31.5">
      <c r="B885" s="47" t="s">
        <v>550</v>
      </c>
      <c r="C885" s="47" t="s">
        <v>46</v>
      </c>
      <c r="D885" s="47" t="s">
        <v>88</v>
      </c>
      <c r="E885" s="48" t="str">
        <f t="shared" si="2079"/>
        <v>0104</v>
      </c>
      <c r="F885" s="47" t="s">
        <v>489</v>
      </c>
      <c r="G885" s="48"/>
      <c r="H885" s="49" t="s">
        <v>490</v>
      </c>
      <c r="I885" s="19">
        <f>I886+I887</f>
        <v>14230.799999999999</v>
      </c>
      <c r="J885" s="19">
        <f>J886+J887</f>
        <v>14651.9</v>
      </c>
      <c r="K885" s="19">
        <f>K886+K887</f>
        <v>14651.9</v>
      </c>
      <c r="L885" s="19">
        <f>L886+L887</f>
        <v>0</v>
      </c>
      <c r="M885" s="19">
        <f>M886+M887</f>
        <v>0</v>
      </c>
      <c r="N885" s="19">
        <f>N886+N887</f>
        <v>0</v>
      </c>
      <c r="O885" s="19">
        <f>O886+O887</f>
        <v>0</v>
      </c>
      <c r="P885" s="19">
        <f>P886+P887</f>
        <v>0</v>
      </c>
      <c r="Q885" s="19">
        <f>Q886+Q887</f>
        <v>0</v>
      </c>
      <c r="R885" s="19">
        <f>R886+R887</f>
        <v>0</v>
      </c>
      <c r="S885" s="19">
        <f>S886+S887</f>
        <v>0</v>
      </c>
      <c r="T885" s="19">
        <f t="shared" si="2023"/>
        <v>14230.799999999999</v>
      </c>
      <c r="U885" s="19">
        <f t="shared" si="2084"/>
        <v>14651.9</v>
      </c>
      <c r="V885" s="19">
        <f t="shared" si="2085"/>
        <v>14651.9</v>
      </c>
      <c r="W885" s="19">
        <f>W886+W887</f>
        <v>0</v>
      </c>
      <c r="X885" s="19">
        <f>X886+X887</f>
        <v>0</v>
      </c>
      <c r="Y885" s="19">
        <f>Y886+Y887</f>
        <v>0</v>
      </c>
      <c r="Z885" s="19">
        <f>Z886+Z887</f>
        <v>0</v>
      </c>
      <c r="AA885" s="19">
        <f>AA886+AA887</f>
        <v>0</v>
      </c>
      <c r="AB885" s="19">
        <f>AB886+AB887</f>
        <v>0</v>
      </c>
      <c r="AC885" s="19">
        <f>AC886+AC887</f>
        <v>0</v>
      </c>
      <c r="AD885" s="19">
        <f>AD886+AD887</f>
        <v>0</v>
      </c>
      <c r="AE885" s="19">
        <f>AE886+AE887</f>
        <v>0</v>
      </c>
      <c r="AF885" s="50">
        <f>AF886+AF887</f>
        <v>14600.799999999999</v>
      </c>
      <c r="AG885" s="50">
        <f>AG886+AG887</f>
        <v>0</v>
      </c>
      <c r="AH885" s="50">
        <f>AH886+AH887</f>
        <v>14600.799999999999</v>
      </c>
      <c r="AI885" s="50">
        <f>AI886+AI887</f>
        <v>0</v>
      </c>
      <c r="AJ885" s="50">
        <f>AJ886+AJ887</f>
        <v>0</v>
      </c>
      <c r="AK885" s="50">
        <f>AK886+AK887</f>
        <v>0</v>
      </c>
      <c r="AL885" s="50">
        <f>AL886+AL887</f>
        <v>14600.783670000001</v>
      </c>
      <c r="AM885" s="50">
        <f>AM886+AM887</f>
        <v>14600.783670000001</v>
      </c>
      <c r="AN885" s="50">
        <f>AN886+AN887</f>
        <v>0</v>
      </c>
      <c r="AO885" s="15">
        <f>AO886+AO887</f>
        <v>9132.2552699999997</v>
      </c>
      <c r="AP885" s="51">
        <f>AP886+AP887</f>
        <v>14600.799999999999</v>
      </c>
      <c r="AQ885" s="51">
        <f>AQ886+AQ887</f>
        <v>0</v>
      </c>
      <c r="AR885" s="51">
        <f>AR886+AR887</f>
        <v>0</v>
      </c>
      <c r="AS885" s="51">
        <f>AS886+AS887</f>
        <v>0</v>
      </c>
      <c r="AT885" s="51">
        <f>AT886+AT887</f>
        <v>0</v>
      </c>
      <c r="AU885" s="51">
        <f t="shared" si="2101"/>
        <v>14600.799999999999</v>
      </c>
      <c r="AV885" s="51">
        <f t="shared" si="2102"/>
        <v>-370</v>
      </c>
      <c r="AW885" s="51">
        <f t="shared" si="2103"/>
        <v>14230.799999999999</v>
      </c>
      <c r="AX885" s="51">
        <f t="shared" si="2104"/>
        <v>14651.9</v>
      </c>
      <c r="AY885" s="51">
        <f t="shared" si="2105"/>
        <v>14651.9</v>
      </c>
      <c r="AZ885" s="51">
        <f>AZ886+AZ887</f>
        <v>0</v>
      </c>
      <c r="BA885" s="52">
        <f t="shared" si="2106"/>
        <v>99.999888156813327</v>
      </c>
      <c r="BB885" s="25"/>
    </row>
    <row r="886" ht="78.75">
      <c r="B886" s="47" t="s">
        <v>550</v>
      </c>
      <c r="C886" s="47" t="s">
        <v>46</v>
      </c>
      <c r="D886" s="47" t="s">
        <v>88</v>
      </c>
      <c r="E886" s="48" t="str">
        <f t="shared" si="2079"/>
        <v>0104</v>
      </c>
      <c r="F886" s="47" t="s">
        <v>489</v>
      </c>
      <c r="G886" s="47" t="s">
        <v>70</v>
      </c>
      <c r="H886" s="49" t="s">
        <v>71</v>
      </c>
      <c r="I886" s="19">
        <v>13696.9</v>
      </c>
      <c r="J886" s="19">
        <v>14118</v>
      </c>
      <c r="K886" s="19">
        <v>14118</v>
      </c>
      <c r="L886" s="19"/>
      <c r="M886" s="19"/>
      <c r="N886" s="19"/>
      <c r="O886" s="19">
        <v>0</v>
      </c>
      <c r="P886" s="19">
        <v>0</v>
      </c>
      <c r="Q886" s="19">
        <v>0</v>
      </c>
      <c r="R886" s="19">
        <v>0</v>
      </c>
      <c r="S886" s="19"/>
      <c r="T886" s="19">
        <f t="shared" si="2023"/>
        <v>13696.9</v>
      </c>
      <c r="U886" s="19">
        <f t="shared" si="2084"/>
        <v>14118</v>
      </c>
      <c r="V886" s="19">
        <f t="shared" si="2085"/>
        <v>14118</v>
      </c>
      <c r="W886" s="19"/>
      <c r="X886" s="19"/>
      <c r="Y886" s="19"/>
      <c r="Z886" s="19"/>
      <c r="AA886" s="19"/>
      <c r="AB886" s="19"/>
      <c r="AC886" s="19"/>
      <c r="AD886" s="19"/>
      <c r="AE886" s="19"/>
      <c r="AF886" s="50">
        <v>14005.706469999999</v>
      </c>
      <c r="AG886" s="50"/>
      <c r="AH886" s="50">
        <f t="shared" ref="AH886:AH887" si="2143">AF886</f>
        <v>14005.706469999999</v>
      </c>
      <c r="AI886" s="50">
        <f t="shared" ref="AI886:AI887" si="2144">AG886</f>
        <v>0</v>
      </c>
      <c r="AJ886" s="50">
        <v>0</v>
      </c>
      <c r="AK886" s="50">
        <v>0</v>
      </c>
      <c r="AL886" s="50">
        <v>14005.690140000001</v>
      </c>
      <c r="AM886" s="50">
        <f t="shared" ref="AM886:AM887" si="2145">AL886</f>
        <v>14005.690140000001</v>
      </c>
      <c r="AN886" s="50">
        <v>0</v>
      </c>
      <c r="AO886" s="51">
        <v>8717.2893100000001</v>
      </c>
      <c r="AP886" s="51">
        <v>14066.9</v>
      </c>
      <c r="AQ886" s="51">
        <v>0</v>
      </c>
      <c r="AR886" s="51">
        <v>0</v>
      </c>
      <c r="AS886" s="51">
        <v>0</v>
      </c>
      <c r="AT886" s="51">
        <v>0</v>
      </c>
      <c r="AU886" s="51">
        <f t="shared" si="2101"/>
        <v>14066.9</v>
      </c>
      <c r="AV886" s="51">
        <f t="shared" si="2102"/>
        <v>-370</v>
      </c>
      <c r="AW886" s="51">
        <f t="shared" si="2103"/>
        <v>13696.9</v>
      </c>
      <c r="AX886" s="51">
        <f t="shared" si="2104"/>
        <v>14118</v>
      </c>
      <c r="AY886" s="51">
        <f t="shared" si="2105"/>
        <v>14118</v>
      </c>
      <c r="AZ886" s="51"/>
      <c r="BA886" s="52">
        <f t="shared" si="2106"/>
        <v>99.999883404667713</v>
      </c>
      <c r="BB886" s="53"/>
    </row>
    <row r="887" ht="31.5">
      <c r="B887" s="47" t="s">
        <v>550</v>
      </c>
      <c r="C887" s="47" t="s">
        <v>46</v>
      </c>
      <c r="D887" s="47" t="s">
        <v>88</v>
      </c>
      <c r="E887" s="48" t="str">
        <f t="shared" si="2079"/>
        <v>0104</v>
      </c>
      <c r="F887" s="47" t="s">
        <v>489</v>
      </c>
      <c r="G887" s="47" t="s">
        <v>58</v>
      </c>
      <c r="H887" s="49" t="s">
        <v>59</v>
      </c>
      <c r="I887" s="19">
        <v>533.89999999999998</v>
      </c>
      <c r="J887" s="19">
        <v>533.89999999999998</v>
      </c>
      <c r="K887" s="19">
        <v>533.89999999999998</v>
      </c>
      <c r="L887" s="19"/>
      <c r="M887" s="19"/>
      <c r="N887" s="19"/>
      <c r="O887" s="19">
        <v>0</v>
      </c>
      <c r="P887" s="19">
        <v>0</v>
      </c>
      <c r="Q887" s="19">
        <v>0</v>
      </c>
      <c r="R887" s="19">
        <v>0</v>
      </c>
      <c r="S887" s="19"/>
      <c r="T887" s="19">
        <f t="shared" si="2023"/>
        <v>533.89999999999998</v>
      </c>
      <c r="U887" s="19">
        <f t="shared" si="2084"/>
        <v>533.89999999999998</v>
      </c>
      <c r="V887" s="19">
        <f t="shared" si="2085"/>
        <v>533.89999999999998</v>
      </c>
      <c r="W887" s="19"/>
      <c r="X887" s="19"/>
      <c r="Y887" s="19"/>
      <c r="Z887" s="19"/>
      <c r="AA887" s="19"/>
      <c r="AB887" s="19"/>
      <c r="AC887" s="19"/>
      <c r="AD887" s="19"/>
      <c r="AE887" s="19"/>
      <c r="AF887" s="50">
        <v>595.09352999999999</v>
      </c>
      <c r="AG887" s="50"/>
      <c r="AH887" s="50">
        <f t="shared" si="2143"/>
        <v>595.09352999999999</v>
      </c>
      <c r="AI887" s="50">
        <f t="shared" si="2144"/>
        <v>0</v>
      </c>
      <c r="AJ887" s="50">
        <v>0</v>
      </c>
      <c r="AK887" s="50">
        <v>0</v>
      </c>
      <c r="AL887" s="50">
        <v>595.09352999999999</v>
      </c>
      <c r="AM887" s="50">
        <f t="shared" si="2145"/>
        <v>595.09352999999999</v>
      </c>
      <c r="AN887" s="50">
        <v>0</v>
      </c>
      <c r="AO887" s="15">
        <v>414.96596</v>
      </c>
      <c r="AP887" s="51">
        <v>533.89999999999998</v>
      </c>
      <c r="AQ887" s="51">
        <v>0</v>
      </c>
      <c r="AR887" s="51">
        <v>0</v>
      </c>
      <c r="AS887" s="51">
        <v>0</v>
      </c>
      <c r="AT887" s="51">
        <v>0</v>
      </c>
      <c r="AU887" s="51">
        <f t="shared" si="2101"/>
        <v>533.89999999999998</v>
      </c>
      <c r="AV887" s="51">
        <f t="shared" si="2102"/>
        <v>0</v>
      </c>
      <c r="AW887" s="51">
        <f t="shared" si="2103"/>
        <v>533.89999999999998</v>
      </c>
      <c r="AX887" s="51">
        <f t="shared" si="2104"/>
        <v>533.89999999999998</v>
      </c>
      <c r="AY887" s="51">
        <f t="shared" si="2105"/>
        <v>533.89999999999998</v>
      </c>
      <c r="AZ887" s="51"/>
      <c r="BA887" s="52">
        <f t="shared" si="2106"/>
        <v>100</v>
      </c>
      <c r="BB887" s="53"/>
    </row>
    <row r="888" ht="31.5">
      <c r="B888" s="47" t="s">
        <v>550</v>
      </c>
      <c r="C888" s="47" t="s">
        <v>46</v>
      </c>
      <c r="D888" s="47" t="s">
        <v>88</v>
      </c>
      <c r="E888" s="48" t="str">
        <f t="shared" si="2079"/>
        <v>0104</v>
      </c>
      <c r="F888" s="47" t="s">
        <v>124</v>
      </c>
      <c r="G888" s="48"/>
      <c r="H888" s="49" t="s">
        <v>125</v>
      </c>
      <c r="I888" s="19">
        <f t="shared" ref="I888:I889" si="2146">I889</f>
        <v>72835.699999999997</v>
      </c>
      <c r="J888" s="19">
        <f t="shared" ref="J888:J889" si="2147">J889</f>
        <v>72828.099999999991</v>
      </c>
      <c r="K888" s="19">
        <f t="shared" ref="K888:K889" si="2148">K889</f>
        <v>72828.099999999991</v>
      </c>
      <c r="L888" s="19">
        <f t="shared" ref="L888:L889" si="2149">L889</f>
        <v>709.5</v>
      </c>
      <c r="M888" s="19">
        <f t="shared" ref="M888:M889" si="2150">M889</f>
        <v>731.39999999999998</v>
      </c>
      <c r="N888" s="19">
        <f t="shared" ref="N888:N889" si="2151">N889</f>
        <v>731.39999999999998</v>
      </c>
      <c r="O888" s="19">
        <f t="shared" ref="O888:O889" si="2152">O889</f>
        <v>0</v>
      </c>
      <c r="P888" s="19">
        <f t="shared" ref="P888:P889" si="2153">P889</f>
        <v>0</v>
      </c>
      <c r="Q888" s="19">
        <f t="shared" ref="Q888:Q889" si="2154">Q889</f>
        <v>0</v>
      </c>
      <c r="R888" s="19">
        <f t="shared" ref="R888:R889" si="2155">R889</f>
        <v>0</v>
      </c>
      <c r="S888" s="19">
        <f t="shared" ref="S888:S889" si="2156">S889</f>
        <v>9183.2000000000007</v>
      </c>
      <c r="T888" s="19">
        <f t="shared" si="2023"/>
        <v>82728.399999999994</v>
      </c>
      <c r="U888" s="19">
        <f t="shared" si="2084"/>
        <v>73559.499999999985</v>
      </c>
      <c r="V888" s="19">
        <f t="shared" si="2085"/>
        <v>73559.499999999985</v>
      </c>
      <c r="W888" s="19">
        <f t="shared" ref="W888:W889" si="2157">W889</f>
        <v>9183.2000000000007</v>
      </c>
      <c r="X888" s="19">
        <f t="shared" ref="X888:X889" si="2158">X889</f>
        <v>0</v>
      </c>
      <c r="Y888" s="19">
        <f t="shared" ref="Y888:Y889" si="2159">Y889</f>
        <v>0</v>
      </c>
      <c r="Z888" s="19">
        <f t="shared" ref="Z888:Z889" si="2160">Z889</f>
        <v>0</v>
      </c>
      <c r="AA888" s="19">
        <f t="shared" ref="AA888:AA889" si="2161">AA889</f>
        <v>11169.799999999999</v>
      </c>
      <c r="AB888" s="19">
        <f t="shared" ref="AB888:AB889" si="2162">AB889</f>
        <v>0</v>
      </c>
      <c r="AC888" s="19">
        <f t="shared" ref="AC888:AC889" si="2163">AC889</f>
        <v>11169.799999999999</v>
      </c>
      <c r="AD888" s="19">
        <f t="shared" ref="AD888:AD889" si="2164">AD889</f>
        <v>0</v>
      </c>
      <c r="AE888" s="19">
        <f t="shared" ref="AE888:AE889" si="2165">AE889</f>
        <v>0</v>
      </c>
      <c r="AF888" s="50">
        <f t="shared" ref="AF888:AF889" si="2166">AF889</f>
        <v>82823</v>
      </c>
      <c r="AG888" s="50">
        <f t="shared" ref="AG888:AG889" si="2167">AG889</f>
        <v>0</v>
      </c>
      <c r="AH888" s="50">
        <f t="shared" ref="AH888:AH889" si="2168">AH889</f>
        <v>0</v>
      </c>
      <c r="AI888" s="50">
        <f t="shared" ref="AI888:AI889" si="2169">AI889</f>
        <v>0</v>
      </c>
      <c r="AJ888" s="50">
        <f t="shared" ref="AJ888:AJ889" si="2170">AJ889</f>
        <v>0</v>
      </c>
      <c r="AK888" s="50">
        <f t="shared" ref="AK888:AK889" si="2171">AK889</f>
        <v>0</v>
      </c>
      <c r="AL888" s="50">
        <f t="shared" ref="AL888:AL889" si="2172">AL889</f>
        <v>79995.600030000016</v>
      </c>
      <c r="AM888" s="50">
        <f t="shared" ref="AM888:AM889" si="2173">AM889</f>
        <v>0</v>
      </c>
      <c r="AN888" s="50">
        <f t="shared" ref="AN888:AN889" si="2174">AN889</f>
        <v>0</v>
      </c>
      <c r="AO888" s="51">
        <f t="shared" ref="AO888:AO889" si="2175">AO889</f>
        <v>53576.900019999994</v>
      </c>
      <c r="AP888" s="51">
        <f t="shared" ref="AP888:AP889" si="2176">AP889</f>
        <v>82703</v>
      </c>
      <c r="AQ888" s="51">
        <f t="shared" ref="AQ888:AQ889" si="2177">AQ889</f>
        <v>0</v>
      </c>
      <c r="AR888" s="51">
        <f t="shared" ref="AR888:AR889" si="2178">AR889</f>
        <v>0</v>
      </c>
      <c r="AS888" s="51">
        <f t="shared" ref="AS888:AS889" si="2179">AS889</f>
        <v>0</v>
      </c>
      <c r="AT888" s="51">
        <f t="shared" ref="AT888:AT889" si="2180">AT889</f>
        <v>0</v>
      </c>
      <c r="AU888" s="51">
        <f t="shared" si="2101"/>
        <v>82703</v>
      </c>
      <c r="AV888" s="51">
        <f t="shared" si="2102"/>
        <v>25.399999999994179</v>
      </c>
      <c r="AW888" s="51">
        <f t="shared" si="2103"/>
        <v>91911.599999999991</v>
      </c>
      <c r="AX888" s="51">
        <f t="shared" si="2104"/>
        <v>84729.299999999988</v>
      </c>
      <c r="AY888" s="51">
        <f t="shared" si="2105"/>
        <v>84729.299999999988</v>
      </c>
      <c r="AZ888" s="51">
        <f t="shared" ref="AZ888:AZ889" si="2181">AZ889</f>
        <v>0</v>
      </c>
      <c r="BA888" s="52">
        <f t="shared" si="2106"/>
        <v>96.586214010600941</v>
      </c>
      <c r="BB888" s="25"/>
    </row>
    <row r="889" ht="31.5">
      <c r="B889" s="47" t="s">
        <v>550</v>
      </c>
      <c r="C889" s="47" t="s">
        <v>46</v>
      </c>
      <c r="D889" s="47" t="s">
        <v>88</v>
      </c>
      <c r="E889" s="48" t="str">
        <f t="shared" si="2079"/>
        <v>0104</v>
      </c>
      <c r="F889" s="47" t="s">
        <v>491</v>
      </c>
      <c r="G889" s="48"/>
      <c r="H889" s="49" t="s">
        <v>492</v>
      </c>
      <c r="I889" s="19">
        <f t="shared" si="2146"/>
        <v>72835.699999999997</v>
      </c>
      <c r="J889" s="19">
        <f t="shared" si="2147"/>
        <v>72828.099999999991</v>
      </c>
      <c r="K889" s="19">
        <f t="shared" si="2148"/>
        <v>72828.099999999991</v>
      </c>
      <c r="L889" s="19">
        <f t="shared" si="2149"/>
        <v>709.5</v>
      </c>
      <c r="M889" s="19">
        <f t="shared" si="2150"/>
        <v>731.39999999999998</v>
      </c>
      <c r="N889" s="19">
        <f t="shared" si="2151"/>
        <v>731.39999999999998</v>
      </c>
      <c r="O889" s="19">
        <f t="shared" si="2152"/>
        <v>0</v>
      </c>
      <c r="P889" s="19">
        <f t="shared" si="2153"/>
        <v>0</v>
      </c>
      <c r="Q889" s="19">
        <f t="shared" si="2154"/>
        <v>0</v>
      </c>
      <c r="R889" s="19">
        <f t="shared" si="2155"/>
        <v>0</v>
      </c>
      <c r="S889" s="19">
        <f t="shared" si="2156"/>
        <v>9183.2000000000007</v>
      </c>
      <c r="T889" s="19">
        <f t="shared" si="2023"/>
        <v>82728.399999999994</v>
      </c>
      <c r="U889" s="19">
        <f t="shared" si="2084"/>
        <v>73559.499999999985</v>
      </c>
      <c r="V889" s="19">
        <f t="shared" si="2085"/>
        <v>73559.499999999985</v>
      </c>
      <c r="W889" s="19">
        <f t="shared" si="2157"/>
        <v>9183.2000000000007</v>
      </c>
      <c r="X889" s="19">
        <f t="shared" si="2158"/>
        <v>0</v>
      </c>
      <c r="Y889" s="19">
        <f t="shared" si="2159"/>
        <v>0</v>
      </c>
      <c r="Z889" s="19">
        <f t="shared" si="2160"/>
        <v>0</v>
      </c>
      <c r="AA889" s="19">
        <f t="shared" si="2161"/>
        <v>11169.799999999999</v>
      </c>
      <c r="AB889" s="19">
        <f t="shared" si="2162"/>
        <v>0</v>
      </c>
      <c r="AC889" s="19">
        <f t="shared" si="2163"/>
        <v>11169.799999999999</v>
      </c>
      <c r="AD889" s="19">
        <f t="shared" si="2164"/>
        <v>0</v>
      </c>
      <c r="AE889" s="19">
        <f t="shared" si="2165"/>
        <v>0</v>
      </c>
      <c r="AF889" s="50">
        <f t="shared" si="2166"/>
        <v>82823</v>
      </c>
      <c r="AG889" s="50">
        <f t="shared" si="2167"/>
        <v>0</v>
      </c>
      <c r="AH889" s="50">
        <f t="shared" si="2168"/>
        <v>0</v>
      </c>
      <c r="AI889" s="50">
        <f t="shared" si="2169"/>
        <v>0</v>
      </c>
      <c r="AJ889" s="50">
        <f t="shared" si="2170"/>
        <v>0</v>
      </c>
      <c r="AK889" s="50">
        <f t="shared" si="2171"/>
        <v>0</v>
      </c>
      <c r="AL889" s="50">
        <f t="shared" si="2172"/>
        <v>79995.600030000016</v>
      </c>
      <c r="AM889" s="50">
        <f t="shared" si="2173"/>
        <v>0</v>
      </c>
      <c r="AN889" s="50">
        <f t="shared" si="2174"/>
        <v>0</v>
      </c>
      <c r="AO889" s="15">
        <f t="shared" si="2175"/>
        <v>53576.900019999994</v>
      </c>
      <c r="AP889" s="51">
        <f t="shared" si="2176"/>
        <v>82703</v>
      </c>
      <c r="AQ889" s="51">
        <f t="shared" si="2177"/>
        <v>0</v>
      </c>
      <c r="AR889" s="51">
        <f t="shared" si="2178"/>
        <v>0</v>
      </c>
      <c r="AS889" s="51">
        <f t="shared" si="2179"/>
        <v>0</v>
      </c>
      <c r="AT889" s="51">
        <f t="shared" si="2180"/>
        <v>0</v>
      </c>
      <c r="AU889" s="51">
        <f t="shared" si="2101"/>
        <v>82703</v>
      </c>
      <c r="AV889" s="51">
        <f t="shared" si="2102"/>
        <v>25.399999999994179</v>
      </c>
      <c r="AW889" s="51">
        <f t="shared" si="2103"/>
        <v>91911.599999999991</v>
      </c>
      <c r="AX889" s="51">
        <f t="shared" si="2104"/>
        <v>84729.299999999988</v>
      </c>
      <c r="AY889" s="51">
        <f t="shared" si="2105"/>
        <v>84729.299999999988</v>
      </c>
      <c r="AZ889" s="51">
        <f t="shared" si="2181"/>
        <v>0</v>
      </c>
      <c r="BA889" s="52">
        <f t="shared" si="2106"/>
        <v>96.586214010600941</v>
      </c>
      <c r="BB889" s="25"/>
    </row>
    <row r="890">
      <c r="B890" s="47" t="s">
        <v>550</v>
      </c>
      <c r="C890" s="47" t="s">
        <v>46</v>
      </c>
      <c r="D890" s="47" t="s">
        <v>88</v>
      </c>
      <c r="E890" s="48" t="str">
        <f t="shared" si="2079"/>
        <v>0104</v>
      </c>
      <c r="F890" s="47" t="s">
        <v>493</v>
      </c>
      <c r="G890" s="48"/>
      <c r="H890" s="49" t="s">
        <v>69</v>
      </c>
      <c r="I890" s="19">
        <f>I891+I892+I894</f>
        <v>72835.699999999997</v>
      </c>
      <c r="J890" s="19">
        <f>J891+J892+J894</f>
        <v>72828.099999999991</v>
      </c>
      <c r="K890" s="19">
        <f>K891+K892+K894</f>
        <v>72828.099999999991</v>
      </c>
      <c r="L890" s="19">
        <f>L891+L892+L894</f>
        <v>709.5</v>
      </c>
      <c r="M890" s="19">
        <f>M891+M892+M894</f>
        <v>731.39999999999998</v>
      </c>
      <c r="N890" s="19">
        <f>N891+N892+N894</f>
        <v>731.39999999999998</v>
      </c>
      <c r="O890" s="19">
        <f>O891+O892+O894+O893</f>
        <v>0</v>
      </c>
      <c r="P890" s="19">
        <f>P891+P892+P894+P893</f>
        <v>0</v>
      </c>
      <c r="Q890" s="19">
        <f>Q891+Q892+Q894</f>
        <v>0</v>
      </c>
      <c r="R890" s="19">
        <f>R891+R892+R894</f>
        <v>0</v>
      </c>
      <c r="S890" s="19">
        <f>S891+S892+S894</f>
        <v>9183.2000000000007</v>
      </c>
      <c r="T890" s="19">
        <f t="shared" si="2023"/>
        <v>82728.399999999994</v>
      </c>
      <c r="U890" s="19">
        <f t="shared" si="2084"/>
        <v>73559.499999999985</v>
      </c>
      <c r="V890" s="19">
        <f t="shared" si="2085"/>
        <v>73559.499999999985</v>
      </c>
      <c r="W890" s="19">
        <f>W891+W892+W894</f>
        <v>9183.2000000000007</v>
      </c>
      <c r="X890" s="19">
        <f>X891+X892+X894</f>
        <v>0</v>
      </c>
      <c r="Y890" s="19">
        <f>Y891+Y892+Y894</f>
        <v>0</v>
      </c>
      <c r="Z890" s="19">
        <f>Z891+Z892+Z894</f>
        <v>0</v>
      </c>
      <c r="AA890" s="19">
        <f>AA891+AA892+AA894</f>
        <v>11169.799999999999</v>
      </c>
      <c r="AB890" s="19">
        <f>AB891+AB892+AB894</f>
        <v>0</v>
      </c>
      <c r="AC890" s="19">
        <f>AC891+AC892+AC894</f>
        <v>11169.799999999999</v>
      </c>
      <c r="AD890" s="19">
        <f>AD891+AD892+AD894</f>
        <v>0</v>
      </c>
      <c r="AE890" s="19">
        <f>AE891+AE892+AE894</f>
        <v>0</v>
      </c>
      <c r="AF890" s="50">
        <f>AF891+AF892+AF894+AF893</f>
        <v>82823</v>
      </c>
      <c r="AG890" s="50">
        <f>AG891+AG892+AG894+AG893</f>
        <v>0</v>
      </c>
      <c r="AH890" s="50">
        <f>AH891+AH892+AH894+AH893</f>
        <v>0</v>
      </c>
      <c r="AI890" s="50">
        <f>AI891+AI892+AI894+AI893</f>
        <v>0</v>
      </c>
      <c r="AJ890" s="50">
        <f>AJ891+AJ892+AJ894+AJ893</f>
        <v>0</v>
      </c>
      <c r="AK890" s="50">
        <f>AK891+AK892+AK894+AK893</f>
        <v>0</v>
      </c>
      <c r="AL890" s="50">
        <f>AL891+AL892+AL894+AL893</f>
        <v>79995.600030000016</v>
      </c>
      <c r="AM890" s="50">
        <f>AM891+AM892+AM894+AM893</f>
        <v>0</v>
      </c>
      <c r="AN890" s="50">
        <f>AN891+AN892+AN894+AN893</f>
        <v>0</v>
      </c>
      <c r="AO890" s="51">
        <f>AO891+AO892+AO894+AO893</f>
        <v>53576.900019999994</v>
      </c>
      <c r="AP890" s="51">
        <f>AP891+AP892+AP894+AP893</f>
        <v>82703</v>
      </c>
      <c r="AQ890" s="51">
        <f>AQ891+AQ892+AQ894+AQ893</f>
        <v>0</v>
      </c>
      <c r="AR890" s="51">
        <f>AR891+AR892+AR894+AR893</f>
        <v>0</v>
      </c>
      <c r="AS890" s="51">
        <f>AS891+AS892+AS894+AS893</f>
        <v>0</v>
      </c>
      <c r="AT890" s="51">
        <f>AT891+AT892+AT894+AT893</f>
        <v>0</v>
      </c>
      <c r="AU890" s="51">
        <f t="shared" si="2101"/>
        <v>82703</v>
      </c>
      <c r="AV890" s="51">
        <f t="shared" si="2102"/>
        <v>25.399999999994179</v>
      </c>
      <c r="AW890" s="51">
        <f t="shared" si="2103"/>
        <v>91911.599999999991</v>
      </c>
      <c r="AX890" s="51">
        <f t="shared" si="2104"/>
        <v>84729.299999999988</v>
      </c>
      <c r="AY890" s="51">
        <f t="shared" si="2105"/>
        <v>84729.299999999988</v>
      </c>
      <c r="AZ890" s="51">
        <f>AZ891+AZ892+AZ894</f>
        <v>0</v>
      </c>
      <c r="BA890" s="52">
        <f t="shared" si="2106"/>
        <v>96.586214010600941</v>
      </c>
      <c r="BB890" s="25"/>
    </row>
    <row r="891" ht="78.75">
      <c r="B891" s="47" t="s">
        <v>550</v>
      </c>
      <c r="C891" s="47" t="s">
        <v>46</v>
      </c>
      <c r="D891" s="47" t="s">
        <v>88</v>
      </c>
      <c r="E891" s="48" t="str">
        <f t="shared" si="2079"/>
        <v>0104</v>
      </c>
      <c r="F891" s="47" t="s">
        <v>493</v>
      </c>
      <c r="G891" s="47" t="s">
        <v>70</v>
      </c>
      <c r="H891" s="49" t="s">
        <v>71</v>
      </c>
      <c r="I891" s="19">
        <v>62541.199999999997</v>
      </c>
      <c r="J891" s="19">
        <v>64464.699999999997</v>
      </c>
      <c r="K891" s="19">
        <v>64464.699999999997</v>
      </c>
      <c r="L891" s="19">
        <v>709.5</v>
      </c>
      <c r="M891" s="19">
        <v>731.39999999999998</v>
      </c>
      <c r="N891" s="19">
        <v>731.39999999999998</v>
      </c>
      <c r="O891" s="19">
        <v>0</v>
      </c>
      <c r="P891" s="19">
        <v>0</v>
      </c>
      <c r="Q891" s="19">
        <v>0</v>
      </c>
      <c r="R891" s="19">
        <v>0</v>
      </c>
      <c r="S891" s="19">
        <v>9183.2000000000007</v>
      </c>
      <c r="T891" s="19">
        <f t="shared" si="2023"/>
        <v>72433.899999999994</v>
      </c>
      <c r="U891" s="19">
        <f t="shared" si="2084"/>
        <v>65196.099999999999</v>
      </c>
      <c r="V891" s="19">
        <f t="shared" si="2085"/>
        <v>65196.099999999999</v>
      </c>
      <c r="W891" s="19">
        <v>9183.2000000000007</v>
      </c>
      <c r="X891" s="19"/>
      <c r="Y891" s="19"/>
      <c r="Z891" s="19"/>
      <c r="AA891" s="19">
        <v>11169.799999999999</v>
      </c>
      <c r="AB891" s="19"/>
      <c r="AC891" s="19">
        <v>11169.799999999999</v>
      </c>
      <c r="AD891" s="19"/>
      <c r="AE891" s="19"/>
      <c r="AF891" s="50">
        <v>72405.302299999996</v>
      </c>
      <c r="AG891" s="50"/>
      <c r="AH891" s="50">
        <v>0</v>
      </c>
      <c r="AI891" s="50">
        <v>0</v>
      </c>
      <c r="AJ891" s="50">
        <v>0</v>
      </c>
      <c r="AK891" s="50">
        <v>0</v>
      </c>
      <c r="AL891" s="50">
        <v>69577.912760000007</v>
      </c>
      <c r="AM891" s="50">
        <v>0</v>
      </c>
      <c r="AN891" s="50">
        <v>0</v>
      </c>
      <c r="AO891" s="15">
        <v>46413.897649999999</v>
      </c>
      <c r="AP891" s="51">
        <v>72405.302299999996</v>
      </c>
      <c r="AQ891" s="51">
        <v>0</v>
      </c>
      <c r="AR891" s="51">
        <v>0</v>
      </c>
      <c r="AS891" s="51">
        <v>0</v>
      </c>
      <c r="AT891" s="51">
        <v>0</v>
      </c>
      <c r="AU891" s="51">
        <f t="shared" si="2101"/>
        <v>72405.302299999996</v>
      </c>
      <c r="AV891" s="51">
        <f t="shared" si="2102"/>
        <v>28.59769999999844</v>
      </c>
      <c r="AW891" s="51">
        <f t="shared" si="2103"/>
        <v>81617.099999999991</v>
      </c>
      <c r="AX891" s="51">
        <f t="shared" si="2104"/>
        <v>76365.899999999994</v>
      </c>
      <c r="AY891" s="51">
        <f t="shared" si="2105"/>
        <v>76365.899999999994</v>
      </c>
      <c r="AZ891" s="51"/>
      <c r="BA891" s="52">
        <f t="shared" si="2106"/>
        <v>96.0950518122483</v>
      </c>
      <c r="BB891" s="53"/>
    </row>
    <row r="892" ht="31.5">
      <c r="B892" s="47" t="s">
        <v>550</v>
      </c>
      <c r="C892" s="47" t="s">
        <v>46</v>
      </c>
      <c r="D892" s="47" t="s">
        <v>88</v>
      </c>
      <c r="E892" s="48" t="str">
        <f t="shared" si="2079"/>
        <v>0104</v>
      </c>
      <c r="F892" s="47" t="s">
        <v>493</v>
      </c>
      <c r="G892" s="47" t="s">
        <v>58</v>
      </c>
      <c r="H892" s="49" t="s">
        <v>59</v>
      </c>
      <c r="I892" s="19">
        <v>10014.1</v>
      </c>
      <c r="J892" s="19">
        <v>8083</v>
      </c>
      <c r="K892" s="19">
        <v>8083</v>
      </c>
      <c r="L892" s="19"/>
      <c r="M892" s="19"/>
      <c r="N892" s="19"/>
      <c r="O892" s="19">
        <v>0</v>
      </c>
      <c r="P892" s="19">
        <v>0</v>
      </c>
      <c r="Q892" s="19">
        <v>0</v>
      </c>
      <c r="R892" s="19">
        <v>0</v>
      </c>
      <c r="S892" s="19"/>
      <c r="T892" s="19">
        <f t="shared" si="2023"/>
        <v>10014.1</v>
      </c>
      <c r="U892" s="19">
        <f t="shared" si="2084"/>
        <v>8083</v>
      </c>
      <c r="V892" s="19">
        <f t="shared" si="2085"/>
        <v>8083</v>
      </c>
      <c r="W892" s="19"/>
      <c r="X892" s="19"/>
      <c r="Y892" s="19"/>
      <c r="Z892" s="19"/>
      <c r="AA892" s="19"/>
      <c r="AB892" s="19"/>
      <c r="AC892" s="19"/>
      <c r="AD892" s="19"/>
      <c r="AE892" s="19"/>
      <c r="AF892" s="50">
        <v>10014.152</v>
      </c>
      <c r="AG892" s="50"/>
      <c r="AH892" s="50">
        <v>0</v>
      </c>
      <c r="AI892" s="50">
        <v>0</v>
      </c>
      <c r="AJ892" s="50">
        <v>0</v>
      </c>
      <c r="AK892" s="50">
        <v>0</v>
      </c>
      <c r="AL892" s="50">
        <v>10014.14157</v>
      </c>
      <c r="AM892" s="50">
        <v>0</v>
      </c>
      <c r="AN892" s="50">
        <v>0</v>
      </c>
      <c r="AO892" s="51">
        <v>6949.54367</v>
      </c>
      <c r="AP892" s="51">
        <v>10014.1</v>
      </c>
      <c r="AQ892" s="51">
        <v>0</v>
      </c>
      <c r="AR892" s="51">
        <v>0</v>
      </c>
      <c r="AS892" s="51">
        <v>0</v>
      </c>
      <c r="AT892" s="51">
        <v>0</v>
      </c>
      <c r="AU892" s="51">
        <f t="shared" si="2101"/>
        <v>10014.1</v>
      </c>
      <c r="AV892" s="51">
        <f t="shared" si="2102"/>
        <v>0</v>
      </c>
      <c r="AW892" s="51">
        <f t="shared" si="2103"/>
        <v>10014.1</v>
      </c>
      <c r="AX892" s="51">
        <f t="shared" si="2104"/>
        <v>8083</v>
      </c>
      <c r="AY892" s="51">
        <f t="shared" si="2105"/>
        <v>8083</v>
      </c>
      <c r="AZ892" s="51"/>
      <c r="BA892" s="52">
        <f t="shared" si="2106"/>
        <v>99.999895847396758</v>
      </c>
      <c r="BB892" s="53"/>
    </row>
    <row r="893">
      <c r="B893" s="47" t="s">
        <v>550</v>
      </c>
      <c r="C893" s="47" t="s">
        <v>46</v>
      </c>
      <c r="D893" s="47" t="s">
        <v>88</v>
      </c>
      <c r="E893" s="48" t="str">
        <f t="shared" si="2079"/>
        <v>0104</v>
      </c>
      <c r="F893" s="47" t="s">
        <v>493</v>
      </c>
      <c r="G893" s="17" t="s">
        <v>72</v>
      </c>
      <c r="H893" s="49" t="s">
        <v>73</v>
      </c>
      <c r="I893" s="19"/>
      <c r="J893" s="19"/>
      <c r="K893" s="19"/>
      <c r="L893" s="19"/>
      <c r="M893" s="19"/>
      <c r="N893" s="19"/>
      <c r="O893" s="19">
        <v>0</v>
      </c>
      <c r="P893" s="19">
        <v>0</v>
      </c>
      <c r="Q893" s="19"/>
      <c r="R893" s="19"/>
      <c r="S893" s="19"/>
      <c r="T893" s="19">
        <f t="shared" si="2023"/>
        <v>0</v>
      </c>
      <c r="U893" s="19">
        <v>0</v>
      </c>
      <c r="V893" s="19">
        <v>0</v>
      </c>
      <c r="W893" s="19">
        <v>0</v>
      </c>
      <c r="X893" s="19">
        <v>0</v>
      </c>
      <c r="Y893" s="19">
        <v>0</v>
      </c>
      <c r="Z893" s="19">
        <v>0</v>
      </c>
      <c r="AA893" s="19">
        <v>0</v>
      </c>
      <c r="AB893" s="19">
        <v>0</v>
      </c>
      <c r="AC893" s="19">
        <v>0</v>
      </c>
      <c r="AD893" s="19">
        <v>0</v>
      </c>
      <c r="AE893" s="19">
        <v>0</v>
      </c>
      <c r="AF893" s="50">
        <v>3.1977000000000002</v>
      </c>
      <c r="AG893" s="50"/>
      <c r="AH893" s="50">
        <v>0</v>
      </c>
      <c r="AI893" s="50">
        <v>0</v>
      </c>
      <c r="AJ893" s="50">
        <v>0</v>
      </c>
      <c r="AK893" s="50">
        <v>0</v>
      </c>
      <c r="AL893" s="50">
        <v>3.1977000000000002</v>
      </c>
      <c r="AM893" s="50">
        <v>0</v>
      </c>
      <c r="AN893" s="50">
        <v>0</v>
      </c>
      <c r="AO893" s="15">
        <v>3.1977000000000002</v>
      </c>
      <c r="AP893" s="51">
        <v>3.1977000000000002</v>
      </c>
      <c r="AQ893" s="51">
        <v>0</v>
      </c>
      <c r="AR893" s="51">
        <v>0</v>
      </c>
      <c r="AS893" s="51">
        <v>0</v>
      </c>
      <c r="AT893" s="51">
        <v>0</v>
      </c>
      <c r="AU893" s="51">
        <f t="shared" si="2101"/>
        <v>3.1977000000000002</v>
      </c>
      <c r="AV893" s="51">
        <f t="shared" si="2102"/>
        <v>-3.1977000000000002</v>
      </c>
      <c r="AW893" s="51"/>
      <c r="AX893" s="51"/>
      <c r="AY893" s="51"/>
      <c r="AZ893" s="51"/>
      <c r="BA893" s="52">
        <f t="shared" si="2106"/>
        <v>100</v>
      </c>
      <c r="BB893" s="53"/>
    </row>
    <row r="894">
      <c r="B894" s="47" t="s">
        <v>550</v>
      </c>
      <c r="C894" s="47" t="s">
        <v>46</v>
      </c>
      <c r="D894" s="47" t="s">
        <v>88</v>
      </c>
      <c r="E894" s="48" t="str">
        <f t="shared" si="2079"/>
        <v>0104</v>
      </c>
      <c r="F894" s="47" t="s">
        <v>493</v>
      </c>
      <c r="G894" s="47" t="s">
        <v>60</v>
      </c>
      <c r="H894" s="49" t="s">
        <v>61</v>
      </c>
      <c r="I894" s="19">
        <v>280.39999999999998</v>
      </c>
      <c r="J894" s="19">
        <v>280.39999999999998</v>
      </c>
      <c r="K894" s="19">
        <v>280.39999999999998</v>
      </c>
      <c r="L894" s="19"/>
      <c r="M894" s="19"/>
      <c r="N894" s="19"/>
      <c r="O894" s="19">
        <v>0</v>
      </c>
      <c r="P894" s="19">
        <v>0</v>
      </c>
      <c r="Q894" s="19">
        <v>0</v>
      </c>
      <c r="R894" s="19">
        <v>0</v>
      </c>
      <c r="S894" s="19"/>
      <c r="T894" s="19">
        <f t="shared" si="2023"/>
        <v>280.39999999999998</v>
      </c>
      <c r="U894" s="19">
        <f t="shared" si="2084"/>
        <v>280.39999999999998</v>
      </c>
      <c r="V894" s="19">
        <f t="shared" si="2085"/>
        <v>280.39999999999998</v>
      </c>
      <c r="W894" s="19"/>
      <c r="X894" s="19"/>
      <c r="Y894" s="19"/>
      <c r="Z894" s="19"/>
      <c r="AA894" s="19"/>
      <c r="AB894" s="19"/>
      <c r="AC894" s="19"/>
      <c r="AD894" s="19"/>
      <c r="AE894" s="19"/>
      <c r="AF894" s="50">
        <v>400.34800000000001</v>
      </c>
      <c r="AG894" s="50"/>
      <c r="AH894" s="50">
        <v>0</v>
      </c>
      <c r="AI894" s="50">
        <v>0</v>
      </c>
      <c r="AJ894" s="50">
        <v>0</v>
      </c>
      <c r="AK894" s="50">
        <v>0</v>
      </c>
      <c r="AL894" s="50">
        <v>400.34800000000001</v>
      </c>
      <c r="AM894" s="50">
        <v>0</v>
      </c>
      <c r="AN894" s="50">
        <v>0</v>
      </c>
      <c r="AO894" s="51">
        <v>210.261</v>
      </c>
      <c r="AP894" s="51">
        <v>280.39999999999998</v>
      </c>
      <c r="AQ894" s="51">
        <v>0</v>
      </c>
      <c r="AR894" s="51">
        <v>0</v>
      </c>
      <c r="AS894" s="51">
        <v>0</v>
      </c>
      <c r="AT894" s="51">
        <v>0</v>
      </c>
      <c r="AU894" s="51">
        <f t="shared" si="2101"/>
        <v>280.39999999999998</v>
      </c>
      <c r="AV894" s="51">
        <f t="shared" si="2102"/>
        <v>0</v>
      </c>
      <c r="AW894" s="51">
        <f t="shared" si="2103"/>
        <v>280.39999999999998</v>
      </c>
      <c r="AX894" s="51">
        <f t="shared" si="2104"/>
        <v>280.39999999999998</v>
      </c>
      <c r="AY894" s="51">
        <f t="shared" si="2105"/>
        <v>280.39999999999998</v>
      </c>
      <c r="AZ894" s="51"/>
      <c r="BA894" s="52">
        <f t="shared" si="2106"/>
        <v>100</v>
      </c>
      <c r="BB894" s="53"/>
    </row>
    <row r="895" s="39" customFormat="1">
      <c r="B895" s="40" t="s">
        <v>550</v>
      </c>
      <c r="C895" s="40" t="s">
        <v>46</v>
      </c>
      <c r="D895" s="40" t="s">
        <v>48</v>
      </c>
      <c r="E895" s="38" t="str">
        <f t="shared" si="2079"/>
        <v>0113</v>
      </c>
      <c r="F895" s="40"/>
      <c r="G895" s="40"/>
      <c r="H895" s="41" t="s">
        <v>49</v>
      </c>
      <c r="I895" s="42">
        <f>I896</f>
        <v>21764.799999999999</v>
      </c>
      <c r="J895" s="42">
        <f>J896</f>
        <v>24812.100000000002</v>
      </c>
      <c r="K895" s="42">
        <f>K896</f>
        <v>20750.399999999998</v>
      </c>
      <c r="L895" s="42">
        <f>L896</f>
        <v>0</v>
      </c>
      <c r="M895" s="42">
        <f>M896</f>
        <v>0</v>
      </c>
      <c r="N895" s="42">
        <f>N896</f>
        <v>0</v>
      </c>
      <c r="O895" s="42">
        <f>O896+O916+O925+O921</f>
        <v>8201.1819999999989</v>
      </c>
      <c r="P895" s="42">
        <f>P896+P916+P925+P921</f>
        <v>0</v>
      </c>
      <c r="Q895" s="42">
        <f>Q896+Q916+Q925</f>
        <v>0</v>
      </c>
      <c r="R895" s="42">
        <f>R896+R916+R925</f>
        <v>0</v>
      </c>
      <c r="S895" s="42">
        <f>S896+S916</f>
        <v>111</v>
      </c>
      <c r="T895" s="42">
        <f t="shared" si="2023"/>
        <v>30076.981999999996</v>
      </c>
      <c r="U895" s="42">
        <f t="shared" si="2084"/>
        <v>24812.100000000002</v>
      </c>
      <c r="V895" s="42">
        <f t="shared" si="2085"/>
        <v>20750.399999999998</v>
      </c>
      <c r="W895" s="42">
        <f>W896+W916</f>
        <v>0</v>
      </c>
      <c r="X895" s="42">
        <f>X896+X916</f>
        <v>0</v>
      </c>
      <c r="Y895" s="42">
        <f>Y896+Y916</f>
        <v>0</v>
      </c>
      <c r="Z895" s="42">
        <f>Z896+Z916</f>
        <v>111</v>
      </c>
      <c r="AA895" s="42">
        <f>AA896+AA916</f>
        <v>110</v>
      </c>
      <c r="AB895" s="42">
        <f>AB896+AB916</f>
        <v>0</v>
      </c>
      <c r="AC895" s="42">
        <f>AC896+AC916</f>
        <v>110</v>
      </c>
      <c r="AD895" s="42">
        <f>AD896+AD916</f>
        <v>0</v>
      </c>
      <c r="AE895" s="42">
        <f>AE896+AE916</f>
        <v>0</v>
      </c>
      <c r="AF895" s="43">
        <f>AF896+AF916+AF925+AF921</f>
        <v>31366.174700000003</v>
      </c>
      <c r="AG895" s="43">
        <f>AG896+AG916+AG925+AG921</f>
        <v>0</v>
      </c>
      <c r="AH895" s="43">
        <f>AH896+AH916+AH925+AH921</f>
        <v>70</v>
      </c>
      <c r="AI895" s="43">
        <f>AI896+AI916+AI925+AI921</f>
        <v>0</v>
      </c>
      <c r="AJ895" s="43">
        <f>AJ896+AJ916+AJ925+AJ921</f>
        <v>0</v>
      </c>
      <c r="AK895" s="43">
        <f>AK896+AK916+AK925+AK921</f>
        <v>0</v>
      </c>
      <c r="AL895" s="43">
        <f>AL896+AL916+AL925+AL921</f>
        <v>31344.777739999998</v>
      </c>
      <c r="AM895" s="43">
        <f>AM896+AM916+AM925+AM921</f>
        <v>70</v>
      </c>
      <c r="AN895" s="43">
        <f>AN896+AN916+AN925+AN921</f>
        <v>0</v>
      </c>
      <c r="AO895" s="44">
        <f>AO896+AO916+AO925+AO921</f>
        <v>26866.035819999997</v>
      </c>
      <c r="AP895" s="45">
        <f>AP896+AP916+AP925+AP921</f>
        <v>31660.01554</v>
      </c>
      <c r="AQ895" s="45">
        <f>AQ896+AQ916+AQ925+AQ921</f>
        <v>8201.1819999999989</v>
      </c>
      <c r="AR895" s="45">
        <f>AR896+AR916+AR925+AR921</f>
        <v>0</v>
      </c>
      <c r="AS895" s="45">
        <f>AS896+AS916+AS925+AS921</f>
        <v>0</v>
      </c>
      <c r="AT895" s="45">
        <f>AT896+AT916+AT925+AT921</f>
        <v>0</v>
      </c>
      <c r="AU895" s="45">
        <f t="shared" si="2101"/>
        <v>39861.197540000001</v>
      </c>
      <c r="AV895" s="45">
        <f t="shared" si="2102"/>
        <v>-9784.2155400000047</v>
      </c>
      <c r="AW895" s="45">
        <f t="shared" si="2103"/>
        <v>30187.981999999996</v>
      </c>
      <c r="AX895" s="45">
        <f t="shared" si="2104"/>
        <v>24922.100000000002</v>
      </c>
      <c r="AY895" s="45">
        <f t="shared" si="2105"/>
        <v>20860.399999999998</v>
      </c>
      <c r="AZ895" s="45">
        <f>AZ896+AZ916</f>
        <v>0</v>
      </c>
      <c r="BA895" s="46">
        <f t="shared" si="2106"/>
        <v>99.931783329638833</v>
      </c>
      <c r="BB895" s="25"/>
    </row>
    <row r="896">
      <c r="B896" s="47" t="s">
        <v>550</v>
      </c>
      <c r="C896" s="47" t="s">
        <v>46</v>
      </c>
      <c r="D896" s="47" t="s">
        <v>48</v>
      </c>
      <c r="E896" s="48" t="str">
        <f t="shared" si="2079"/>
        <v>0113</v>
      </c>
      <c r="F896" s="47" t="s">
        <v>195</v>
      </c>
      <c r="G896" s="47"/>
      <c r="H896" s="49" t="s">
        <v>196</v>
      </c>
      <c r="I896" s="19">
        <f>I905</f>
        <v>21764.799999999999</v>
      </c>
      <c r="J896" s="19">
        <f>J905</f>
        <v>24812.100000000002</v>
      </c>
      <c r="K896" s="19">
        <f>K905</f>
        <v>20750.399999999998</v>
      </c>
      <c r="L896" s="19">
        <f>L905</f>
        <v>0</v>
      </c>
      <c r="M896" s="19">
        <f>M905</f>
        <v>0</v>
      </c>
      <c r="N896" s="19">
        <f>N905</f>
        <v>0</v>
      </c>
      <c r="O896" s="19">
        <f>O905+O897</f>
        <v>8201.1819999999989</v>
      </c>
      <c r="P896" s="19">
        <f>P905+P897</f>
        <v>0</v>
      </c>
      <c r="Q896" s="19">
        <f>Q905+Q897</f>
        <v>0</v>
      </c>
      <c r="R896" s="19">
        <f>R905+R897</f>
        <v>0</v>
      </c>
      <c r="S896" s="19">
        <f>S905</f>
        <v>110</v>
      </c>
      <c r="T896" s="19">
        <f t="shared" si="2023"/>
        <v>30075.981999999996</v>
      </c>
      <c r="U896" s="19">
        <f t="shared" si="2084"/>
        <v>24812.100000000002</v>
      </c>
      <c r="V896" s="19">
        <f t="shared" si="2085"/>
        <v>20750.399999999998</v>
      </c>
      <c r="W896" s="19">
        <f>W905</f>
        <v>0</v>
      </c>
      <c r="X896" s="19">
        <f>X905</f>
        <v>0</v>
      </c>
      <c r="Y896" s="19">
        <f>Y905</f>
        <v>0</v>
      </c>
      <c r="Z896" s="19">
        <f>Z905</f>
        <v>110</v>
      </c>
      <c r="AA896" s="19">
        <f>AA905</f>
        <v>110</v>
      </c>
      <c r="AB896" s="19">
        <f>AB905</f>
        <v>0</v>
      </c>
      <c r="AC896" s="19">
        <f>AC905</f>
        <v>110</v>
      </c>
      <c r="AD896" s="19">
        <f>AD905</f>
        <v>0</v>
      </c>
      <c r="AE896" s="19">
        <f>AE905</f>
        <v>0</v>
      </c>
      <c r="AF896" s="50">
        <f>AF905+AF897</f>
        <v>29761.777000000002</v>
      </c>
      <c r="AG896" s="50">
        <f>AG905+AG897</f>
        <v>0</v>
      </c>
      <c r="AH896" s="50">
        <f>AH905+AH897</f>
        <v>0</v>
      </c>
      <c r="AI896" s="50">
        <f>AI905+AI897</f>
        <v>0</v>
      </c>
      <c r="AJ896" s="50">
        <f>AJ905+AJ897</f>
        <v>0</v>
      </c>
      <c r="AK896" s="50">
        <f>AK905+AK897</f>
        <v>0</v>
      </c>
      <c r="AL896" s="50">
        <f>AL905+AL897</f>
        <v>29742.289529999998</v>
      </c>
      <c r="AM896" s="50">
        <f>AM905+AM897</f>
        <v>0</v>
      </c>
      <c r="AN896" s="50">
        <f>AN905+AN897</f>
        <v>0</v>
      </c>
      <c r="AO896" s="51">
        <f>AO905+AO897</f>
        <v>25463.547609999998</v>
      </c>
      <c r="AP896" s="51">
        <f>AP905+AP897</f>
        <v>30255.617839999999</v>
      </c>
      <c r="AQ896" s="51">
        <f>AQ905+AQ897</f>
        <v>8201.1819999999989</v>
      </c>
      <c r="AR896" s="51">
        <f>AR905+AR897</f>
        <v>0</v>
      </c>
      <c r="AS896" s="51">
        <f>AS905+AS897</f>
        <v>0</v>
      </c>
      <c r="AT896" s="51">
        <f>AT905+AT897</f>
        <v>0</v>
      </c>
      <c r="AU896" s="51">
        <f t="shared" si="2101"/>
        <v>38456.79984</v>
      </c>
      <c r="AV896" s="51">
        <f t="shared" si="2102"/>
        <v>-8380.8178400000033</v>
      </c>
      <c r="AW896" s="51">
        <f t="shared" si="2103"/>
        <v>30185.981999999996</v>
      </c>
      <c r="AX896" s="51">
        <f t="shared" si="2104"/>
        <v>24922.100000000002</v>
      </c>
      <c r="AY896" s="51">
        <f t="shared" si="2105"/>
        <v>20860.399999999998</v>
      </c>
      <c r="AZ896" s="51">
        <f>AZ905</f>
        <v>0</v>
      </c>
      <c r="BA896" s="52">
        <f t="shared" si="2106"/>
        <v>99.934521819715258</v>
      </c>
      <c r="BB896" s="25"/>
    </row>
    <row r="897">
      <c r="B897" s="47" t="s">
        <v>550</v>
      </c>
      <c r="C897" s="47" t="s">
        <v>46</v>
      </c>
      <c r="D897" s="47" t="s">
        <v>48</v>
      </c>
      <c r="E897" s="48" t="str">
        <f t="shared" si="2079"/>
        <v>0113</v>
      </c>
      <c r="F897" s="47" t="s">
        <v>197</v>
      </c>
      <c r="G897" s="48"/>
      <c r="H897" s="49" t="s">
        <v>113</v>
      </c>
      <c r="I897" s="19"/>
      <c r="J897" s="19"/>
      <c r="K897" s="19"/>
      <c r="L897" s="19"/>
      <c r="M897" s="19"/>
      <c r="N897" s="19"/>
      <c r="O897" s="19">
        <f>O898</f>
        <v>8238.3179999999993</v>
      </c>
      <c r="P897" s="19">
        <f>P898</f>
        <v>0</v>
      </c>
      <c r="Q897" s="19">
        <f>Q898</f>
        <v>0</v>
      </c>
      <c r="R897" s="19">
        <f>R898</f>
        <v>665</v>
      </c>
      <c r="S897" s="19"/>
      <c r="T897" s="19">
        <f t="shared" si="2023"/>
        <v>8903.3179999999993</v>
      </c>
      <c r="U897" s="19"/>
      <c r="V897" s="19"/>
      <c r="W897" s="19"/>
      <c r="X897" s="19"/>
      <c r="Y897" s="19"/>
      <c r="Z897" s="19"/>
      <c r="AA897" s="19"/>
      <c r="AB897" s="19"/>
      <c r="AC897" s="19"/>
      <c r="AD897" s="19"/>
      <c r="AE897" s="19"/>
      <c r="AF897" s="50">
        <f>AF898</f>
        <v>8451.6130000000012</v>
      </c>
      <c r="AG897" s="50">
        <f>AG898</f>
        <v>0</v>
      </c>
      <c r="AH897" s="50">
        <f>AH898</f>
        <v>0</v>
      </c>
      <c r="AI897" s="50">
        <f>AI898</f>
        <v>0</v>
      </c>
      <c r="AJ897" s="50">
        <f>AJ898</f>
        <v>0</v>
      </c>
      <c r="AK897" s="50">
        <f>AK898</f>
        <v>0</v>
      </c>
      <c r="AL897" s="50">
        <f>AL898</f>
        <v>8448.9621100000004</v>
      </c>
      <c r="AM897" s="50">
        <f>AM898</f>
        <v>0</v>
      </c>
      <c r="AN897" s="50">
        <f>AN898</f>
        <v>0</v>
      </c>
      <c r="AO897" s="15">
        <f>AO898</f>
        <v>7790.27711</v>
      </c>
      <c r="AP897" s="51">
        <f>AP898</f>
        <v>8908.3178399999997</v>
      </c>
      <c r="AQ897" s="51">
        <f>AQ898</f>
        <v>8238.3179999999993</v>
      </c>
      <c r="AR897" s="51">
        <f>AR898</f>
        <v>0</v>
      </c>
      <c r="AS897" s="51">
        <f>AS898</f>
        <v>0</v>
      </c>
      <c r="AT897" s="51">
        <f>AT898</f>
        <v>0</v>
      </c>
      <c r="AU897" s="51">
        <f t="shared" si="2101"/>
        <v>17146.635839999999</v>
      </c>
      <c r="AV897" s="51">
        <f t="shared" si="2102"/>
        <v>-8243.3178399999997</v>
      </c>
      <c r="AW897" s="51"/>
      <c r="AX897" s="51"/>
      <c r="AY897" s="51"/>
      <c r="AZ897" s="51"/>
      <c r="BA897" s="52">
        <f t="shared" si="2106"/>
        <v>99.968634507992732</v>
      </c>
      <c r="BB897" s="25"/>
    </row>
    <row r="898" ht="47.25">
      <c r="B898" s="47" t="s">
        <v>550</v>
      </c>
      <c r="C898" s="47" t="s">
        <v>46</v>
      </c>
      <c r="D898" s="47" t="s">
        <v>48</v>
      </c>
      <c r="E898" s="48" t="str">
        <f t="shared" si="2079"/>
        <v>0113</v>
      </c>
      <c r="F898" s="47" t="s">
        <v>198</v>
      </c>
      <c r="G898" s="48"/>
      <c r="H898" s="49" t="s">
        <v>199</v>
      </c>
      <c r="I898" s="19"/>
      <c r="J898" s="19"/>
      <c r="K898" s="19"/>
      <c r="L898" s="19"/>
      <c r="M898" s="19"/>
      <c r="N898" s="19"/>
      <c r="O898" s="19">
        <f>O899+O903+O901</f>
        <v>8238.3179999999993</v>
      </c>
      <c r="P898" s="19">
        <f>P899+P903</f>
        <v>0</v>
      </c>
      <c r="Q898" s="19">
        <f>Q899+Q903</f>
        <v>0</v>
      </c>
      <c r="R898" s="19">
        <f>R899+R903</f>
        <v>665</v>
      </c>
      <c r="S898" s="19"/>
      <c r="T898" s="19">
        <f t="shared" si="2023"/>
        <v>8903.3179999999993</v>
      </c>
      <c r="U898" s="19"/>
      <c r="V898" s="19"/>
      <c r="W898" s="19"/>
      <c r="X898" s="19"/>
      <c r="Y898" s="19"/>
      <c r="Z898" s="19"/>
      <c r="AA898" s="19"/>
      <c r="AB898" s="19"/>
      <c r="AC898" s="19"/>
      <c r="AD898" s="19"/>
      <c r="AE898" s="19"/>
      <c r="AF898" s="50">
        <f>AF899+AF903+AF901</f>
        <v>8451.6130000000012</v>
      </c>
      <c r="AG898" s="50">
        <f>AG899+AG903+AG901</f>
        <v>0</v>
      </c>
      <c r="AH898" s="50">
        <f>AH899+AH903+AH901</f>
        <v>0</v>
      </c>
      <c r="AI898" s="50">
        <f>AI899+AI903+AI901</f>
        <v>0</v>
      </c>
      <c r="AJ898" s="50">
        <f>AJ899+AJ903+AJ901</f>
        <v>0</v>
      </c>
      <c r="AK898" s="50">
        <f>AK899+AK903+AK901</f>
        <v>0</v>
      </c>
      <c r="AL898" s="50">
        <f>AL899+AL903+AL901</f>
        <v>8448.9621100000004</v>
      </c>
      <c r="AM898" s="50">
        <f>AM899+AM903+AM901</f>
        <v>0</v>
      </c>
      <c r="AN898" s="50">
        <f>AN899+AN903+AN901</f>
        <v>0</v>
      </c>
      <c r="AO898" s="51">
        <f>AO899+AO903+AO901</f>
        <v>7790.27711</v>
      </c>
      <c r="AP898" s="51">
        <f>AP899+AP903+AP901</f>
        <v>8908.3178399999997</v>
      </c>
      <c r="AQ898" s="51">
        <f>AQ899+AQ903+AQ901</f>
        <v>8238.3179999999993</v>
      </c>
      <c r="AR898" s="51">
        <f>AR899+AR903+AR901</f>
        <v>0</v>
      </c>
      <c r="AS898" s="51">
        <f>AS899+AS903+AS901</f>
        <v>0</v>
      </c>
      <c r="AT898" s="51">
        <f>AT899+AT903+AT901</f>
        <v>0</v>
      </c>
      <c r="AU898" s="51">
        <f t="shared" si="2101"/>
        <v>17146.635839999999</v>
      </c>
      <c r="AV898" s="51">
        <f t="shared" si="2102"/>
        <v>-8243.3178399999997</v>
      </c>
      <c r="AW898" s="51"/>
      <c r="AX898" s="51"/>
      <c r="AY898" s="51"/>
      <c r="AZ898" s="51"/>
      <c r="BA898" s="52">
        <f t="shared" si="2106"/>
        <v>99.968634507992732</v>
      </c>
      <c r="BB898" s="25"/>
    </row>
    <row r="899" ht="31.5" hidden="1">
      <c r="B899" s="47" t="s">
        <v>550</v>
      </c>
      <c r="C899" s="47" t="s">
        <v>46</v>
      </c>
      <c r="D899" s="47" t="s">
        <v>48</v>
      </c>
      <c r="E899" s="48" t="str">
        <f t="shared" si="2079"/>
        <v>0113</v>
      </c>
      <c r="F899" s="47" t="s">
        <v>200</v>
      </c>
      <c r="G899" s="48"/>
      <c r="H899" s="49" t="s">
        <v>201</v>
      </c>
      <c r="I899" s="19"/>
      <c r="J899" s="19"/>
      <c r="K899" s="19"/>
      <c r="L899" s="19"/>
      <c r="M899" s="19"/>
      <c r="N899" s="19"/>
      <c r="O899" s="19">
        <f>O900</f>
        <v>0</v>
      </c>
      <c r="P899" s="19">
        <f>P900</f>
        <v>0</v>
      </c>
      <c r="Q899" s="19">
        <f>Q900</f>
        <v>0</v>
      </c>
      <c r="R899" s="19">
        <f>R900</f>
        <v>0</v>
      </c>
      <c r="S899" s="19"/>
      <c r="T899" s="19">
        <f t="shared" ref="T899:T938" si="2182">I899+L899+S899+R899+Q899+P899+O899</f>
        <v>0</v>
      </c>
      <c r="U899" s="19"/>
      <c r="V899" s="19"/>
      <c r="W899" s="19"/>
      <c r="X899" s="19"/>
      <c r="Y899" s="19"/>
      <c r="Z899" s="19"/>
      <c r="AA899" s="19"/>
      <c r="AB899" s="19"/>
      <c r="AC899" s="19"/>
      <c r="AD899" s="19"/>
      <c r="AE899" s="19"/>
      <c r="AF899" s="50">
        <f>AF900</f>
        <v>0</v>
      </c>
      <c r="AG899" s="50">
        <f>AG900</f>
        <v>0</v>
      </c>
      <c r="AH899" s="50">
        <f>AH900</f>
        <v>0</v>
      </c>
      <c r="AI899" s="50">
        <f>AI900</f>
        <v>0</v>
      </c>
      <c r="AJ899" s="50">
        <f>AJ900</f>
        <v>0</v>
      </c>
      <c r="AK899" s="50">
        <f>AK900</f>
        <v>0</v>
      </c>
      <c r="AL899" s="50">
        <f>AL900</f>
        <v>0</v>
      </c>
      <c r="AM899" s="50">
        <f>AM900</f>
        <v>0</v>
      </c>
      <c r="AN899" s="50">
        <f>AN900</f>
        <v>0</v>
      </c>
      <c r="AO899" s="15">
        <f>AO900</f>
        <v>7127.9271099999996</v>
      </c>
      <c r="AP899" s="51">
        <f>AP900</f>
        <v>8243.3178399999997</v>
      </c>
      <c r="AQ899" s="51">
        <f>AQ900</f>
        <v>0</v>
      </c>
      <c r="AR899" s="51">
        <f>AR900</f>
        <v>0</v>
      </c>
      <c r="AS899" s="51">
        <f>AS900</f>
        <v>0</v>
      </c>
      <c r="AT899" s="51">
        <f>AT900</f>
        <v>0</v>
      </c>
      <c r="AU899" s="51">
        <f t="shared" si="2101"/>
        <v>8243.3178399999997</v>
      </c>
      <c r="AV899" s="51">
        <f t="shared" si="2102"/>
        <v>-8243.3178399999997</v>
      </c>
      <c r="AW899" s="51"/>
      <c r="AX899" s="51"/>
      <c r="AY899" s="51"/>
      <c r="AZ899" s="51"/>
      <c r="BA899" s="52"/>
      <c r="BB899" s="25">
        <v>0</v>
      </c>
    </row>
    <row r="900" ht="31.5" hidden="1">
      <c r="B900" s="47" t="s">
        <v>550</v>
      </c>
      <c r="C900" s="47" t="s">
        <v>46</v>
      </c>
      <c r="D900" s="47" t="s">
        <v>48</v>
      </c>
      <c r="E900" s="48" t="str">
        <f t="shared" si="2079"/>
        <v>0113</v>
      </c>
      <c r="F900" s="47" t="s">
        <v>200</v>
      </c>
      <c r="G900" s="47" t="s">
        <v>58</v>
      </c>
      <c r="H900" s="49" t="s">
        <v>59</v>
      </c>
      <c r="I900" s="19"/>
      <c r="J900" s="19"/>
      <c r="K900" s="19"/>
      <c r="L900" s="19"/>
      <c r="M900" s="19"/>
      <c r="N900" s="19"/>
      <c r="O900" s="19">
        <v>0</v>
      </c>
      <c r="P900" s="19">
        <v>0</v>
      </c>
      <c r="Q900" s="19">
        <v>0</v>
      </c>
      <c r="R900" s="19">
        <v>0</v>
      </c>
      <c r="S900" s="19"/>
      <c r="T900" s="19">
        <f t="shared" si="2182"/>
        <v>0</v>
      </c>
      <c r="U900" s="19"/>
      <c r="V900" s="19"/>
      <c r="W900" s="19"/>
      <c r="X900" s="19"/>
      <c r="Y900" s="19"/>
      <c r="Z900" s="19"/>
      <c r="AA900" s="19"/>
      <c r="AB900" s="19"/>
      <c r="AC900" s="19"/>
      <c r="AD900" s="19"/>
      <c r="AE900" s="19"/>
      <c r="AF900" s="50">
        <v>0</v>
      </c>
      <c r="AG900" s="50"/>
      <c r="AH900" s="50">
        <v>0</v>
      </c>
      <c r="AI900" s="50">
        <v>0</v>
      </c>
      <c r="AJ900" s="50">
        <v>0</v>
      </c>
      <c r="AK900" s="50">
        <v>0</v>
      </c>
      <c r="AL900" s="50">
        <v>0</v>
      </c>
      <c r="AM900" s="50">
        <v>0</v>
      </c>
      <c r="AN900" s="50">
        <v>0</v>
      </c>
      <c r="AO900" s="51">
        <v>7127.9271099999996</v>
      </c>
      <c r="AP900" s="51">
        <v>8243.3178399999997</v>
      </c>
      <c r="AQ900" s="51">
        <v>0</v>
      </c>
      <c r="AR900" s="51">
        <v>0</v>
      </c>
      <c r="AS900" s="51">
        <v>0</v>
      </c>
      <c r="AT900" s="51">
        <v>0</v>
      </c>
      <c r="AU900" s="51">
        <f t="shared" si="2101"/>
        <v>8243.3178399999997</v>
      </c>
      <c r="AV900" s="51">
        <f t="shared" si="2102"/>
        <v>-8243.3178399999997</v>
      </c>
      <c r="AW900" s="51"/>
      <c r="AX900" s="51"/>
      <c r="AY900" s="51"/>
      <c r="AZ900" s="51"/>
      <c r="BA900" s="52"/>
      <c r="BB900" s="25">
        <v>0</v>
      </c>
    </row>
    <row r="901" ht="31.5">
      <c r="B901" s="47" t="s">
        <v>550</v>
      </c>
      <c r="C901" s="47" t="s">
        <v>46</v>
      </c>
      <c r="D901" s="47" t="s">
        <v>48</v>
      </c>
      <c r="E901" s="48" t="str">
        <f t="shared" si="2079"/>
        <v>0113</v>
      </c>
      <c r="F901" s="47" t="s">
        <v>552</v>
      </c>
      <c r="G901" s="47"/>
      <c r="H901" s="49" t="s">
        <v>553</v>
      </c>
      <c r="I901" s="19"/>
      <c r="J901" s="19"/>
      <c r="K901" s="19"/>
      <c r="L901" s="19"/>
      <c r="M901" s="19"/>
      <c r="N901" s="19"/>
      <c r="O901" s="19">
        <f>O902</f>
        <v>8238.3179999999993</v>
      </c>
      <c r="P901" s="19"/>
      <c r="Q901" s="19"/>
      <c r="R901" s="19"/>
      <c r="S901" s="19"/>
      <c r="T901" s="19">
        <f t="shared" si="2182"/>
        <v>8238.3179999999993</v>
      </c>
      <c r="U901" s="19"/>
      <c r="V901" s="19"/>
      <c r="W901" s="19"/>
      <c r="X901" s="19"/>
      <c r="Y901" s="19"/>
      <c r="Z901" s="19"/>
      <c r="AA901" s="19"/>
      <c r="AB901" s="19"/>
      <c r="AC901" s="19"/>
      <c r="AD901" s="19"/>
      <c r="AE901" s="19"/>
      <c r="AF901" s="50">
        <f>AF902</f>
        <v>7786.6130000000003</v>
      </c>
      <c r="AG901" s="50">
        <f>AG902</f>
        <v>0</v>
      </c>
      <c r="AH901" s="50">
        <f>AH902</f>
        <v>0</v>
      </c>
      <c r="AI901" s="50">
        <f>AI902</f>
        <v>0</v>
      </c>
      <c r="AJ901" s="50">
        <f>AJ902</f>
        <v>0</v>
      </c>
      <c r="AK901" s="50">
        <f>AK902</f>
        <v>0</v>
      </c>
      <c r="AL901" s="50">
        <f>AL902</f>
        <v>7786.61211</v>
      </c>
      <c r="AM901" s="50">
        <f>AM902</f>
        <v>0</v>
      </c>
      <c r="AN901" s="50">
        <f>AN902</f>
        <v>0</v>
      </c>
      <c r="AO901" s="63">
        <f>AO902</f>
        <v>0</v>
      </c>
      <c r="AP901" s="15">
        <f>AP902</f>
        <v>0</v>
      </c>
      <c r="AQ901" s="51">
        <f>AQ902</f>
        <v>8238.3179999999993</v>
      </c>
      <c r="AR901" s="15">
        <f>AR902</f>
        <v>0</v>
      </c>
      <c r="AS901" s="51">
        <f>AS902</f>
        <v>0</v>
      </c>
      <c r="AT901" s="15">
        <f>AT902</f>
        <v>0</v>
      </c>
      <c r="AU901" s="51">
        <f t="shared" si="2101"/>
        <v>8238.3179999999993</v>
      </c>
      <c r="AV901" s="51">
        <f t="shared" si="2102"/>
        <v>0</v>
      </c>
      <c r="AW901" s="51"/>
      <c r="AX901" s="51"/>
      <c r="AY901" s="51"/>
      <c r="AZ901" s="51"/>
      <c r="BA901" s="52">
        <f t="shared" si="2106"/>
        <v>99.999988570126703</v>
      </c>
      <c r="BB901" s="25"/>
    </row>
    <row r="902" ht="31.5">
      <c r="B902" s="47" t="s">
        <v>550</v>
      </c>
      <c r="C902" s="47" t="s">
        <v>46</v>
      </c>
      <c r="D902" s="47" t="s">
        <v>48</v>
      </c>
      <c r="E902" s="48" t="str">
        <f t="shared" si="2079"/>
        <v>0113</v>
      </c>
      <c r="F902" s="47" t="s">
        <v>552</v>
      </c>
      <c r="G902" s="47" t="s">
        <v>58</v>
      </c>
      <c r="H902" s="49" t="s">
        <v>59</v>
      </c>
      <c r="I902" s="19"/>
      <c r="J902" s="19"/>
      <c r="K902" s="19"/>
      <c r="L902" s="19"/>
      <c r="M902" s="19"/>
      <c r="N902" s="19"/>
      <c r="O902" s="19">
        <v>8238.3179999999993</v>
      </c>
      <c r="P902" s="19"/>
      <c r="Q902" s="19"/>
      <c r="R902" s="19"/>
      <c r="S902" s="19"/>
      <c r="T902" s="19">
        <f t="shared" si="2182"/>
        <v>8238.3179999999993</v>
      </c>
      <c r="U902" s="19"/>
      <c r="V902" s="19"/>
      <c r="W902" s="19"/>
      <c r="X902" s="19"/>
      <c r="Y902" s="19"/>
      <c r="Z902" s="19"/>
      <c r="AA902" s="19"/>
      <c r="AB902" s="19"/>
      <c r="AC902" s="19"/>
      <c r="AD902" s="19"/>
      <c r="AE902" s="19"/>
      <c r="AF902" s="50">
        <v>7786.6130000000003</v>
      </c>
      <c r="AG902" s="50"/>
      <c r="AH902" s="50">
        <v>0</v>
      </c>
      <c r="AI902" s="50">
        <v>0</v>
      </c>
      <c r="AJ902" s="50">
        <v>0</v>
      </c>
      <c r="AK902" s="50">
        <v>0</v>
      </c>
      <c r="AL902" s="14">
        <v>7786.61211</v>
      </c>
      <c r="AM902" s="50">
        <v>0</v>
      </c>
      <c r="AN902" s="50">
        <v>0</v>
      </c>
      <c r="AO902" s="15">
        <v>0</v>
      </c>
      <c r="AP902" s="51">
        <v>0</v>
      </c>
      <c r="AQ902" s="15">
        <v>8238.3179999999993</v>
      </c>
      <c r="AR902" s="51">
        <v>0</v>
      </c>
      <c r="AS902" s="15">
        <v>0</v>
      </c>
      <c r="AT902" s="51">
        <v>0</v>
      </c>
      <c r="AU902" s="51">
        <f t="shared" si="2101"/>
        <v>8238.3179999999993</v>
      </c>
      <c r="AV902" s="51">
        <f t="shared" si="2102"/>
        <v>0</v>
      </c>
      <c r="AW902" s="51"/>
      <c r="AX902" s="51"/>
      <c r="AY902" s="51"/>
      <c r="AZ902" s="51"/>
      <c r="BA902" s="74">
        <f t="shared" si="2106"/>
        <v>99.999988570126703</v>
      </c>
      <c r="BB902" s="25"/>
    </row>
    <row r="903" ht="47.25">
      <c r="B903" s="47" t="s">
        <v>550</v>
      </c>
      <c r="C903" s="47" t="s">
        <v>46</v>
      </c>
      <c r="D903" s="47" t="s">
        <v>48</v>
      </c>
      <c r="E903" s="48" t="str">
        <f t="shared" si="2079"/>
        <v>0113</v>
      </c>
      <c r="F903" s="47" t="s">
        <v>494</v>
      </c>
      <c r="G903" s="47"/>
      <c r="H903" s="49" t="s">
        <v>495</v>
      </c>
      <c r="I903" s="19"/>
      <c r="J903" s="19"/>
      <c r="K903" s="19"/>
      <c r="L903" s="19"/>
      <c r="M903" s="19"/>
      <c r="N903" s="19"/>
      <c r="O903" s="19">
        <f>O904</f>
        <v>0</v>
      </c>
      <c r="P903" s="19">
        <f>P904</f>
        <v>0</v>
      </c>
      <c r="Q903" s="19">
        <f>Q904</f>
        <v>0</v>
      </c>
      <c r="R903" s="19">
        <f>R904</f>
        <v>665</v>
      </c>
      <c r="S903" s="19"/>
      <c r="T903" s="19">
        <f t="shared" si="2182"/>
        <v>665</v>
      </c>
      <c r="U903" s="19"/>
      <c r="V903" s="19"/>
      <c r="W903" s="19"/>
      <c r="X903" s="19"/>
      <c r="Y903" s="19"/>
      <c r="Z903" s="19"/>
      <c r="AA903" s="19"/>
      <c r="AB903" s="19"/>
      <c r="AC903" s="19"/>
      <c r="AD903" s="19"/>
      <c r="AE903" s="19"/>
      <c r="AF903" s="50">
        <f>AF904</f>
        <v>665</v>
      </c>
      <c r="AG903" s="50">
        <f>AG904</f>
        <v>0</v>
      </c>
      <c r="AH903" s="50">
        <f>AH904</f>
        <v>0</v>
      </c>
      <c r="AI903" s="50">
        <f>AI904</f>
        <v>0</v>
      </c>
      <c r="AJ903" s="50">
        <f>AJ904</f>
        <v>0</v>
      </c>
      <c r="AK903" s="50">
        <f>AK904</f>
        <v>0</v>
      </c>
      <c r="AL903" s="50">
        <f>AL904</f>
        <v>662.35000000000002</v>
      </c>
      <c r="AM903" s="50">
        <f>AM904</f>
        <v>0</v>
      </c>
      <c r="AN903" s="50">
        <f>AN904</f>
        <v>0</v>
      </c>
      <c r="AO903" s="51">
        <f>AO904</f>
        <v>662.35000000000002</v>
      </c>
      <c r="AP903" s="51">
        <f>AP904</f>
        <v>665</v>
      </c>
      <c r="AQ903" s="51">
        <f>AQ904</f>
        <v>0</v>
      </c>
      <c r="AR903" s="51">
        <f>AR904</f>
        <v>0</v>
      </c>
      <c r="AS903" s="51">
        <f>AS904</f>
        <v>0</v>
      </c>
      <c r="AT903" s="51">
        <f>AT904</f>
        <v>0</v>
      </c>
      <c r="AU903" s="51">
        <f t="shared" si="2101"/>
        <v>665</v>
      </c>
      <c r="AV903" s="51">
        <f t="shared" si="2102"/>
        <v>0</v>
      </c>
      <c r="AW903" s="51"/>
      <c r="AX903" s="51"/>
      <c r="AY903" s="51"/>
      <c r="AZ903" s="51"/>
      <c r="BA903" s="52">
        <f t="shared" si="2106"/>
        <v>99.601503759398497</v>
      </c>
      <c r="BB903" s="25"/>
    </row>
    <row r="904" ht="31.5">
      <c r="B904" s="47" t="s">
        <v>550</v>
      </c>
      <c r="C904" s="47" t="s">
        <v>46</v>
      </c>
      <c r="D904" s="47" t="s">
        <v>48</v>
      </c>
      <c r="E904" s="48" t="str">
        <f t="shared" si="2079"/>
        <v>0113</v>
      </c>
      <c r="F904" s="47" t="s">
        <v>494</v>
      </c>
      <c r="G904" s="47" t="s">
        <v>154</v>
      </c>
      <c r="H904" s="49" t="s">
        <v>155</v>
      </c>
      <c r="I904" s="19"/>
      <c r="J904" s="19"/>
      <c r="K904" s="19"/>
      <c r="L904" s="19"/>
      <c r="M904" s="19"/>
      <c r="N904" s="19"/>
      <c r="O904" s="19">
        <v>0</v>
      </c>
      <c r="P904" s="19">
        <v>0</v>
      </c>
      <c r="Q904" s="19">
        <v>0</v>
      </c>
      <c r="R904" s="19">
        <v>665</v>
      </c>
      <c r="S904" s="19"/>
      <c r="T904" s="19">
        <f t="shared" si="2182"/>
        <v>665</v>
      </c>
      <c r="U904" s="19"/>
      <c r="V904" s="19"/>
      <c r="W904" s="19"/>
      <c r="X904" s="19"/>
      <c r="Y904" s="19"/>
      <c r="Z904" s="19"/>
      <c r="AA904" s="19"/>
      <c r="AB904" s="19"/>
      <c r="AC904" s="19"/>
      <c r="AD904" s="19"/>
      <c r="AE904" s="19"/>
      <c r="AF904" s="50">
        <v>665</v>
      </c>
      <c r="AG904" s="50"/>
      <c r="AH904" s="50">
        <v>0</v>
      </c>
      <c r="AI904" s="50">
        <v>0</v>
      </c>
      <c r="AJ904" s="50">
        <v>0</v>
      </c>
      <c r="AK904" s="50">
        <v>0</v>
      </c>
      <c r="AL904" s="50">
        <v>662.35000000000002</v>
      </c>
      <c r="AM904" s="50">
        <v>0</v>
      </c>
      <c r="AN904" s="50">
        <v>0</v>
      </c>
      <c r="AO904" s="15">
        <v>662.35000000000002</v>
      </c>
      <c r="AP904" s="51">
        <v>665</v>
      </c>
      <c r="AQ904" s="51">
        <v>0</v>
      </c>
      <c r="AR904" s="51">
        <v>0</v>
      </c>
      <c r="AS904" s="51">
        <v>0</v>
      </c>
      <c r="AT904" s="51">
        <v>0</v>
      </c>
      <c r="AU904" s="51">
        <f t="shared" si="2101"/>
        <v>665</v>
      </c>
      <c r="AV904" s="51">
        <f t="shared" si="2102"/>
        <v>0</v>
      </c>
      <c r="AW904" s="51"/>
      <c r="AX904" s="51"/>
      <c r="AY904" s="51"/>
      <c r="AZ904" s="51"/>
      <c r="BA904" s="52">
        <f t="shared" si="2106"/>
        <v>99.601503759398497</v>
      </c>
      <c r="BB904" s="25"/>
    </row>
    <row r="905">
      <c r="B905" s="47" t="s">
        <v>550</v>
      </c>
      <c r="C905" s="47" t="s">
        <v>46</v>
      </c>
      <c r="D905" s="47" t="s">
        <v>48</v>
      </c>
      <c r="E905" s="48" t="str">
        <f t="shared" si="2079"/>
        <v>0113</v>
      </c>
      <c r="F905" s="47" t="s">
        <v>270</v>
      </c>
      <c r="G905" s="47"/>
      <c r="H905" s="49" t="s">
        <v>53</v>
      </c>
      <c r="I905" s="19">
        <f>I906</f>
        <v>21764.799999999999</v>
      </c>
      <c r="J905" s="19">
        <f>J906</f>
        <v>24812.100000000002</v>
      </c>
      <c r="K905" s="19">
        <f>K906</f>
        <v>20750.399999999998</v>
      </c>
      <c r="L905" s="19">
        <f>L906</f>
        <v>0</v>
      </c>
      <c r="M905" s="19">
        <f>M906</f>
        <v>0</v>
      </c>
      <c r="N905" s="19">
        <f>N906</f>
        <v>0</v>
      </c>
      <c r="O905" s="19">
        <f>O906</f>
        <v>-37.136000000000003</v>
      </c>
      <c r="P905" s="19">
        <f>P906</f>
        <v>0</v>
      </c>
      <c r="Q905" s="19">
        <f>Q906</f>
        <v>0</v>
      </c>
      <c r="R905" s="19">
        <f>R906</f>
        <v>-665</v>
      </c>
      <c r="S905" s="19">
        <f>S906</f>
        <v>110</v>
      </c>
      <c r="T905" s="19">
        <f t="shared" si="2182"/>
        <v>21172.664000000001</v>
      </c>
      <c r="U905" s="19">
        <f t="shared" si="2084"/>
        <v>24812.100000000002</v>
      </c>
      <c r="V905" s="19">
        <f t="shared" si="2085"/>
        <v>20750.399999999998</v>
      </c>
      <c r="W905" s="19">
        <f>W906</f>
        <v>0</v>
      </c>
      <c r="X905" s="19">
        <f>X906</f>
        <v>0</v>
      </c>
      <c r="Y905" s="19">
        <f>Y906</f>
        <v>0</v>
      </c>
      <c r="Z905" s="19">
        <f>Z906</f>
        <v>110</v>
      </c>
      <c r="AA905" s="19">
        <f>AA906</f>
        <v>110</v>
      </c>
      <c r="AB905" s="19">
        <f>AB906</f>
        <v>0</v>
      </c>
      <c r="AC905" s="19">
        <f>AC906</f>
        <v>110</v>
      </c>
      <c r="AD905" s="19">
        <f>AD906</f>
        <v>0</v>
      </c>
      <c r="AE905" s="19">
        <f>AE906</f>
        <v>0</v>
      </c>
      <c r="AF905" s="50">
        <f>AF906</f>
        <v>21310.164000000001</v>
      </c>
      <c r="AG905" s="50">
        <f>AG906</f>
        <v>0</v>
      </c>
      <c r="AH905" s="50">
        <f>AH906</f>
        <v>0</v>
      </c>
      <c r="AI905" s="50">
        <f>AI906</f>
        <v>0</v>
      </c>
      <c r="AJ905" s="50">
        <f>AJ906</f>
        <v>0</v>
      </c>
      <c r="AK905" s="50">
        <f>AK906</f>
        <v>0</v>
      </c>
      <c r="AL905" s="50">
        <f>AL906</f>
        <v>21293.327419999998</v>
      </c>
      <c r="AM905" s="50">
        <f>AM906</f>
        <v>0</v>
      </c>
      <c r="AN905" s="50">
        <f>AN906</f>
        <v>0</v>
      </c>
      <c r="AO905" s="51">
        <f>AO906</f>
        <v>17673.270499999999</v>
      </c>
      <c r="AP905" s="51">
        <f>AP906</f>
        <v>21347.299999999999</v>
      </c>
      <c r="AQ905" s="51">
        <f>AQ906</f>
        <v>-37.136000000000003</v>
      </c>
      <c r="AR905" s="51">
        <f>AR906</f>
        <v>0</v>
      </c>
      <c r="AS905" s="51">
        <f>AS906</f>
        <v>0</v>
      </c>
      <c r="AT905" s="51">
        <f>AT906</f>
        <v>0</v>
      </c>
      <c r="AU905" s="51">
        <f t="shared" si="2101"/>
        <v>21310.164000000001</v>
      </c>
      <c r="AV905" s="51">
        <f t="shared" si="2102"/>
        <v>-137.5</v>
      </c>
      <c r="AW905" s="51">
        <f t="shared" si="2103"/>
        <v>21282.664000000001</v>
      </c>
      <c r="AX905" s="51">
        <f t="shared" si="2104"/>
        <v>24922.100000000002</v>
      </c>
      <c r="AY905" s="51">
        <f t="shared" si="2105"/>
        <v>20860.399999999998</v>
      </c>
      <c r="AZ905" s="51">
        <f>AZ906</f>
        <v>0</v>
      </c>
      <c r="BA905" s="52">
        <f t="shared" si="2106"/>
        <v>99.920992724410738</v>
      </c>
      <c r="BB905" s="25"/>
    </row>
    <row r="906" ht="47.25">
      <c r="B906" s="47" t="s">
        <v>550</v>
      </c>
      <c r="C906" s="47" t="s">
        <v>46</v>
      </c>
      <c r="D906" s="47" t="s">
        <v>48</v>
      </c>
      <c r="E906" s="48" t="str">
        <f t="shared" si="2079"/>
        <v>0113</v>
      </c>
      <c r="F906" s="47" t="s">
        <v>271</v>
      </c>
      <c r="G906" s="47"/>
      <c r="H906" s="49" t="s">
        <v>272</v>
      </c>
      <c r="I906" s="19">
        <f>I907+I910+I914+I912</f>
        <v>21764.799999999999</v>
      </c>
      <c r="J906" s="19">
        <f>J907+J910+J914+J912</f>
        <v>24812.100000000002</v>
      </c>
      <c r="K906" s="19">
        <f>K907+K910+K914+K912</f>
        <v>20750.399999999998</v>
      </c>
      <c r="L906" s="19">
        <f>L907+L910+L914+L912</f>
        <v>0</v>
      </c>
      <c r="M906" s="19">
        <f>M907+M910+M914+M912</f>
        <v>0</v>
      </c>
      <c r="N906" s="19">
        <f>N907+N910+N914+N912</f>
        <v>0</v>
      </c>
      <c r="O906" s="19">
        <f>O907+O910+O914+O912</f>
        <v>-37.136000000000003</v>
      </c>
      <c r="P906" s="19">
        <f>P907+P910+P914+P912</f>
        <v>0</v>
      </c>
      <c r="Q906" s="19">
        <f>Q907+Q910+Q914+Q912</f>
        <v>0</v>
      </c>
      <c r="R906" s="19">
        <f>R907+R910+R914+R912</f>
        <v>-665</v>
      </c>
      <c r="S906" s="19">
        <f>S907+S910+S914+S912</f>
        <v>110</v>
      </c>
      <c r="T906" s="19">
        <f t="shared" si="2182"/>
        <v>21172.664000000001</v>
      </c>
      <c r="U906" s="19">
        <f t="shared" si="2084"/>
        <v>24812.100000000002</v>
      </c>
      <c r="V906" s="19">
        <f t="shared" si="2085"/>
        <v>20750.399999999998</v>
      </c>
      <c r="W906" s="19">
        <f>W907+W910+W914+W912</f>
        <v>0</v>
      </c>
      <c r="X906" s="19">
        <f>X907+X910+X914+X912</f>
        <v>0</v>
      </c>
      <c r="Y906" s="19">
        <f>Y907+Y910+Y914+Y912</f>
        <v>0</v>
      </c>
      <c r="Z906" s="19">
        <f>Z907+Z910+Z914+Z912</f>
        <v>110</v>
      </c>
      <c r="AA906" s="19">
        <f>AA907+AA910+AA914+AA912</f>
        <v>110</v>
      </c>
      <c r="AB906" s="19">
        <f>AB907+AB910+AB914+AB912</f>
        <v>0</v>
      </c>
      <c r="AC906" s="19">
        <f>AC907+AC910+AC914+AC912</f>
        <v>110</v>
      </c>
      <c r="AD906" s="19">
        <f>AD907+AD910+AD914+AD912</f>
        <v>0</v>
      </c>
      <c r="AE906" s="19">
        <f>AE907+AE910+AE914+AE912</f>
        <v>0</v>
      </c>
      <c r="AF906" s="50">
        <f>AF907+AF910+AF914+AF912</f>
        <v>21310.164000000001</v>
      </c>
      <c r="AG906" s="50">
        <f>AG907+AG910+AG914+AG912</f>
        <v>0</v>
      </c>
      <c r="AH906" s="50">
        <f>AH907+AH910+AH914+AH912</f>
        <v>0</v>
      </c>
      <c r="AI906" s="50">
        <f>AI907+AI910+AI914+AI912</f>
        <v>0</v>
      </c>
      <c r="AJ906" s="50">
        <f>AJ907+AJ910+AJ914+AJ912</f>
        <v>0</v>
      </c>
      <c r="AK906" s="50">
        <f>AK907+AK910+AK914+AK912</f>
        <v>0</v>
      </c>
      <c r="AL906" s="50">
        <f>AL907+AL910+AL914+AL912</f>
        <v>21293.327419999998</v>
      </c>
      <c r="AM906" s="50">
        <f>AM907+AM910+AM914+AM912</f>
        <v>0</v>
      </c>
      <c r="AN906" s="50">
        <f>AN907+AN910+AN914+AN912</f>
        <v>0</v>
      </c>
      <c r="AO906" s="15">
        <f>AO907+AO910+AO914+AO912</f>
        <v>17673.270499999999</v>
      </c>
      <c r="AP906" s="51">
        <f>AP907+AP910+AP914+AP912</f>
        <v>21347.299999999999</v>
      </c>
      <c r="AQ906" s="51">
        <f>AQ907+AQ910+AQ914+AQ912</f>
        <v>-37.136000000000003</v>
      </c>
      <c r="AR906" s="51">
        <f>AR907+AR910+AR914+AR912</f>
        <v>0</v>
      </c>
      <c r="AS906" s="51">
        <f>AS907+AS910+AS914+AS912</f>
        <v>0</v>
      </c>
      <c r="AT906" s="51">
        <f>AT907+AT910+AT914+AT912</f>
        <v>0</v>
      </c>
      <c r="AU906" s="51">
        <f t="shared" si="2101"/>
        <v>21310.164000000001</v>
      </c>
      <c r="AV906" s="51">
        <f t="shared" si="2102"/>
        <v>-137.5</v>
      </c>
      <c r="AW906" s="51">
        <f t="shared" si="2103"/>
        <v>21282.664000000001</v>
      </c>
      <c r="AX906" s="51">
        <f t="shared" si="2104"/>
        <v>24922.100000000002</v>
      </c>
      <c r="AY906" s="51">
        <f t="shared" si="2105"/>
        <v>20860.399999999998</v>
      </c>
      <c r="AZ906" s="51">
        <f>AZ907+AZ910+AZ914+AZ912</f>
        <v>0</v>
      </c>
      <c r="BA906" s="52">
        <f t="shared" si="2106"/>
        <v>99.920992724410738</v>
      </c>
      <c r="BB906" s="25"/>
    </row>
    <row r="907" ht="31.5">
      <c r="B907" s="47" t="s">
        <v>550</v>
      </c>
      <c r="C907" s="47" t="s">
        <v>46</v>
      </c>
      <c r="D907" s="47" t="s">
        <v>48</v>
      </c>
      <c r="E907" s="48" t="str">
        <f t="shared" si="2079"/>
        <v>0113</v>
      </c>
      <c r="F907" s="47" t="s">
        <v>496</v>
      </c>
      <c r="G907" s="47"/>
      <c r="H907" s="49" t="s">
        <v>497</v>
      </c>
      <c r="I907" s="19">
        <f>I908+I909</f>
        <v>10439.299999999999</v>
      </c>
      <c r="J907" s="19">
        <f>J908+J909</f>
        <v>13486.6</v>
      </c>
      <c r="K907" s="19">
        <f>K908+K909</f>
        <v>9424.8999999999996</v>
      </c>
      <c r="L907" s="19">
        <f>L908+L909</f>
        <v>0</v>
      </c>
      <c r="M907" s="19">
        <f>M908+M909</f>
        <v>0</v>
      </c>
      <c r="N907" s="19">
        <f>N908+N909</f>
        <v>0</v>
      </c>
      <c r="O907" s="19">
        <f>O908+O909</f>
        <v>-37.136000000000003</v>
      </c>
      <c r="P907" s="19">
        <f>P908+P909</f>
        <v>0</v>
      </c>
      <c r="Q907" s="19">
        <f>Q908+Q909</f>
        <v>0</v>
      </c>
      <c r="R907" s="19">
        <f>R908+R909</f>
        <v>0</v>
      </c>
      <c r="S907" s="19">
        <f>S908+S909</f>
        <v>0</v>
      </c>
      <c r="T907" s="19">
        <f t="shared" si="2182"/>
        <v>10402.163999999999</v>
      </c>
      <c r="U907" s="19">
        <f t="shared" si="2084"/>
        <v>13486.6</v>
      </c>
      <c r="V907" s="19">
        <f t="shared" si="2085"/>
        <v>9424.8999999999996</v>
      </c>
      <c r="W907" s="19">
        <f>W908+W909</f>
        <v>0</v>
      </c>
      <c r="X907" s="19">
        <f>X908+X909</f>
        <v>0</v>
      </c>
      <c r="Y907" s="19">
        <f>Y908+Y909</f>
        <v>0</v>
      </c>
      <c r="Z907" s="19">
        <f>Z908+Z909</f>
        <v>0</v>
      </c>
      <c r="AA907" s="19">
        <f>AA908+AA909</f>
        <v>0</v>
      </c>
      <c r="AB907" s="19">
        <f>AB908+AB909</f>
        <v>0</v>
      </c>
      <c r="AC907" s="19">
        <f>AC908+AC909</f>
        <v>0</v>
      </c>
      <c r="AD907" s="19">
        <f>AD908+AD909</f>
        <v>0</v>
      </c>
      <c r="AE907" s="19">
        <f>AE908+AE909</f>
        <v>0</v>
      </c>
      <c r="AF907" s="50">
        <f>AF908+AF909</f>
        <v>10402.164000000001</v>
      </c>
      <c r="AG907" s="50">
        <f>AG908+AG909</f>
        <v>0</v>
      </c>
      <c r="AH907" s="50">
        <f>AH908+AH909</f>
        <v>0</v>
      </c>
      <c r="AI907" s="50">
        <f>AI908+AI909</f>
        <v>0</v>
      </c>
      <c r="AJ907" s="50">
        <f>AJ908+AJ909</f>
        <v>0</v>
      </c>
      <c r="AK907" s="50">
        <f>AK908+AK909</f>
        <v>0</v>
      </c>
      <c r="AL907" s="50">
        <f>AL908+AL909</f>
        <v>10385.32742</v>
      </c>
      <c r="AM907" s="50">
        <f>AM908+AM909</f>
        <v>0</v>
      </c>
      <c r="AN907" s="50">
        <f>AN908+AN909</f>
        <v>0</v>
      </c>
      <c r="AO907" s="51">
        <f>AO908+AO909</f>
        <v>7332.9955</v>
      </c>
      <c r="AP907" s="51">
        <f>AP908+AP909</f>
        <v>10439.299999999999</v>
      </c>
      <c r="AQ907" s="51">
        <f>AQ908+AQ909</f>
        <v>-37.136000000000003</v>
      </c>
      <c r="AR907" s="51">
        <f>AR908+AR909</f>
        <v>0</v>
      </c>
      <c r="AS907" s="51">
        <f>AS908+AS909</f>
        <v>0</v>
      </c>
      <c r="AT907" s="51">
        <f>AT908+AT909</f>
        <v>0</v>
      </c>
      <c r="AU907" s="51">
        <f t="shared" si="2101"/>
        <v>10402.163999999999</v>
      </c>
      <c r="AV907" s="51">
        <f t="shared" si="2102"/>
        <v>0</v>
      </c>
      <c r="AW907" s="51">
        <f t="shared" si="2103"/>
        <v>10402.163999999999</v>
      </c>
      <c r="AX907" s="51">
        <f t="shared" si="2104"/>
        <v>13486.6</v>
      </c>
      <c r="AY907" s="51">
        <f t="shared" si="2105"/>
        <v>9424.8999999999996</v>
      </c>
      <c r="AZ907" s="51">
        <f>AZ908+AZ909</f>
        <v>0</v>
      </c>
      <c r="BA907" s="52">
        <f t="shared" si="2106"/>
        <v>99.838143486297653</v>
      </c>
      <c r="BB907" s="25"/>
    </row>
    <row r="908" ht="31.5">
      <c r="B908" s="47" t="s">
        <v>550</v>
      </c>
      <c r="C908" s="47" t="s">
        <v>46</v>
      </c>
      <c r="D908" s="47" t="s">
        <v>48</v>
      </c>
      <c r="E908" s="48" t="str">
        <f t="shared" si="2079"/>
        <v>0113</v>
      </c>
      <c r="F908" s="47" t="s">
        <v>496</v>
      </c>
      <c r="G908" s="47" t="s">
        <v>58</v>
      </c>
      <c r="H908" s="49" t="s">
        <v>59</v>
      </c>
      <c r="I908" s="19">
        <v>10239.299999999999</v>
      </c>
      <c r="J908" s="19">
        <v>13286.6</v>
      </c>
      <c r="K908" s="19">
        <v>9224.8999999999996</v>
      </c>
      <c r="L908" s="19"/>
      <c r="M908" s="19"/>
      <c r="N908" s="19"/>
      <c r="O908" s="19">
        <v>-37.136000000000003</v>
      </c>
      <c r="P908" s="19">
        <v>0</v>
      </c>
      <c r="Q908" s="19">
        <v>0</v>
      </c>
      <c r="R908" s="19">
        <v>0</v>
      </c>
      <c r="S908" s="19"/>
      <c r="T908" s="19">
        <f t="shared" si="2182"/>
        <v>10202.163999999999</v>
      </c>
      <c r="U908" s="19">
        <f t="shared" si="2084"/>
        <v>13286.6</v>
      </c>
      <c r="V908" s="19">
        <f t="shared" si="2085"/>
        <v>9224.8999999999996</v>
      </c>
      <c r="W908" s="19"/>
      <c r="X908" s="19"/>
      <c r="Y908" s="19"/>
      <c r="Z908" s="19"/>
      <c r="AA908" s="19"/>
      <c r="AB908" s="19"/>
      <c r="AC908" s="19"/>
      <c r="AD908" s="19"/>
      <c r="AE908" s="19"/>
      <c r="AF908" s="50">
        <v>10212.513000000001</v>
      </c>
      <c r="AG908" s="50"/>
      <c r="AH908" s="50">
        <v>0</v>
      </c>
      <c r="AI908" s="50">
        <v>0</v>
      </c>
      <c r="AJ908" s="50">
        <v>0</v>
      </c>
      <c r="AK908" s="50">
        <v>0</v>
      </c>
      <c r="AL908" s="50">
        <v>10195.67642</v>
      </c>
      <c r="AM908" s="50">
        <v>0</v>
      </c>
      <c r="AN908" s="50">
        <v>0</v>
      </c>
      <c r="AO908" s="15">
        <v>7191.4414999999999</v>
      </c>
      <c r="AP908" s="51">
        <v>10239.299999999999</v>
      </c>
      <c r="AQ908" s="51">
        <v>-37.136000000000003</v>
      </c>
      <c r="AR908" s="51">
        <v>0</v>
      </c>
      <c r="AS908" s="51">
        <v>0</v>
      </c>
      <c r="AT908" s="51">
        <v>0</v>
      </c>
      <c r="AU908" s="51">
        <f t="shared" si="2101"/>
        <v>10202.163999999999</v>
      </c>
      <c r="AV908" s="51">
        <f t="shared" si="2102"/>
        <v>0</v>
      </c>
      <c r="AW908" s="51">
        <f t="shared" si="2103"/>
        <v>10202.163999999999</v>
      </c>
      <c r="AX908" s="51">
        <f t="shared" si="2104"/>
        <v>13286.6</v>
      </c>
      <c r="AY908" s="51">
        <f t="shared" si="2105"/>
        <v>9224.8999999999996</v>
      </c>
      <c r="AZ908" s="51"/>
      <c r="BA908" s="52">
        <f t="shared" si="2106"/>
        <v>99.835137737401155</v>
      </c>
      <c r="BB908" s="53"/>
    </row>
    <row r="909">
      <c r="B909" s="47" t="s">
        <v>550</v>
      </c>
      <c r="C909" s="47" t="s">
        <v>46</v>
      </c>
      <c r="D909" s="47" t="s">
        <v>48</v>
      </c>
      <c r="E909" s="48" t="str">
        <f t="shared" si="2079"/>
        <v>0113</v>
      </c>
      <c r="F909" s="47" t="s">
        <v>496</v>
      </c>
      <c r="G909" s="47" t="s">
        <v>60</v>
      </c>
      <c r="H909" s="49" t="s">
        <v>61</v>
      </c>
      <c r="I909" s="19">
        <v>200</v>
      </c>
      <c r="J909" s="19">
        <v>200</v>
      </c>
      <c r="K909" s="19">
        <v>200</v>
      </c>
      <c r="L909" s="19"/>
      <c r="M909" s="19"/>
      <c r="N909" s="19"/>
      <c r="O909" s="19">
        <v>0</v>
      </c>
      <c r="P909" s="19">
        <v>0</v>
      </c>
      <c r="Q909" s="19">
        <v>0</v>
      </c>
      <c r="R909" s="19">
        <v>0</v>
      </c>
      <c r="S909" s="19"/>
      <c r="T909" s="19">
        <f t="shared" si="2182"/>
        <v>200</v>
      </c>
      <c r="U909" s="19">
        <f t="shared" si="2084"/>
        <v>200</v>
      </c>
      <c r="V909" s="19">
        <f t="shared" si="2085"/>
        <v>200</v>
      </c>
      <c r="W909" s="19"/>
      <c r="X909" s="19"/>
      <c r="Y909" s="19"/>
      <c r="Z909" s="19"/>
      <c r="AA909" s="19"/>
      <c r="AB909" s="19"/>
      <c r="AC909" s="19"/>
      <c r="AD909" s="19"/>
      <c r="AE909" s="19"/>
      <c r="AF909" s="50">
        <v>189.65100000000001</v>
      </c>
      <c r="AG909" s="50"/>
      <c r="AH909" s="50">
        <v>0</v>
      </c>
      <c r="AI909" s="50">
        <v>0</v>
      </c>
      <c r="AJ909" s="50">
        <v>0</v>
      </c>
      <c r="AK909" s="50">
        <v>0</v>
      </c>
      <c r="AL909" s="50">
        <v>189.65100000000001</v>
      </c>
      <c r="AM909" s="50">
        <v>0</v>
      </c>
      <c r="AN909" s="50">
        <v>0</v>
      </c>
      <c r="AO909" s="51">
        <v>141.554</v>
      </c>
      <c r="AP909" s="51">
        <v>200</v>
      </c>
      <c r="AQ909" s="51">
        <v>0</v>
      </c>
      <c r="AR909" s="51">
        <v>0</v>
      </c>
      <c r="AS909" s="51">
        <v>0</v>
      </c>
      <c r="AT909" s="51">
        <v>0</v>
      </c>
      <c r="AU909" s="51">
        <f t="shared" si="2101"/>
        <v>200</v>
      </c>
      <c r="AV909" s="51">
        <f t="shared" si="2102"/>
        <v>0</v>
      </c>
      <c r="AW909" s="51">
        <f t="shared" si="2103"/>
        <v>200</v>
      </c>
      <c r="AX909" s="51">
        <f t="shared" si="2104"/>
        <v>200</v>
      </c>
      <c r="AY909" s="51">
        <f t="shared" si="2105"/>
        <v>200</v>
      </c>
      <c r="AZ909" s="51"/>
      <c r="BA909" s="52">
        <f t="shared" si="2106"/>
        <v>100</v>
      </c>
      <c r="BB909" s="53"/>
    </row>
    <row r="910" ht="31.5">
      <c r="B910" s="47" t="s">
        <v>550</v>
      </c>
      <c r="C910" s="47" t="s">
        <v>46</v>
      </c>
      <c r="D910" s="47" t="s">
        <v>48</v>
      </c>
      <c r="E910" s="48" t="str">
        <f t="shared" si="2079"/>
        <v>0113</v>
      </c>
      <c r="F910" s="47" t="s">
        <v>498</v>
      </c>
      <c r="G910" s="48"/>
      <c r="H910" s="49" t="s">
        <v>499</v>
      </c>
      <c r="I910" s="19">
        <f>I911</f>
        <v>9393.7999999999993</v>
      </c>
      <c r="J910" s="19">
        <f>J911</f>
        <v>9393.7999999999993</v>
      </c>
      <c r="K910" s="19">
        <f>K911</f>
        <v>9393.7999999999993</v>
      </c>
      <c r="L910" s="19">
        <f>L911</f>
        <v>0</v>
      </c>
      <c r="M910" s="19">
        <f>M911</f>
        <v>0</v>
      </c>
      <c r="N910" s="19">
        <f>N911</f>
        <v>0</v>
      </c>
      <c r="O910" s="19">
        <f>O911</f>
        <v>0</v>
      </c>
      <c r="P910" s="19">
        <f>P911</f>
        <v>0</v>
      </c>
      <c r="Q910" s="19">
        <f>Q911</f>
        <v>0</v>
      </c>
      <c r="R910" s="19">
        <f>R911</f>
        <v>0</v>
      </c>
      <c r="S910" s="19">
        <f>S911</f>
        <v>0</v>
      </c>
      <c r="T910" s="19">
        <f t="shared" si="2182"/>
        <v>9393.7999999999993</v>
      </c>
      <c r="U910" s="19">
        <f t="shared" si="2084"/>
        <v>9393.7999999999993</v>
      </c>
      <c r="V910" s="19">
        <f t="shared" si="2085"/>
        <v>9393.7999999999993</v>
      </c>
      <c r="W910" s="19">
        <f>W911</f>
        <v>0</v>
      </c>
      <c r="X910" s="19">
        <f>X911</f>
        <v>0</v>
      </c>
      <c r="Y910" s="19">
        <f>Y911</f>
        <v>0</v>
      </c>
      <c r="Z910" s="19">
        <f>Z911</f>
        <v>0</v>
      </c>
      <c r="AA910" s="19">
        <f>AA911</f>
        <v>0</v>
      </c>
      <c r="AB910" s="19">
        <f>AB911</f>
        <v>0</v>
      </c>
      <c r="AC910" s="19">
        <f>AC911</f>
        <v>0</v>
      </c>
      <c r="AD910" s="19">
        <f>AD911</f>
        <v>0</v>
      </c>
      <c r="AE910" s="19">
        <f>AE911</f>
        <v>0</v>
      </c>
      <c r="AF910" s="50">
        <f>AF911</f>
        <v>9531.2999999999993</v>
      </c>
      <c r="AG910" s="50">
        <f>AG911</f>
        <v>0</v>
      </c>
      <c r="AH910" s="50">
        <f>AH911</f>
        <v>0</v>
      </c>
      <c r="AI910" s="50">
        <f>AI911</f>
        <v>0</v>
      </c>
      <c r="AJ910" s="50">
        <f>AJ911</f>
        <v>0</v>
      </c>
      <c r="AK910" s="50">
        <f>AK911</f>
        <v>0</v>
      </c>
      <c r="AL910" s="50">
        <f>AL911</f>
        <v>9531.2999999999993</v>
      </c>
      <c r="AM910" s="50">
        <f>AM911</f>
        <v>0</v>
      </c>
      <c r="AN910" s="50">
        <f>AN911</f>
        <v>0</v>
      </c>
      <c r="AO910" s="15">
        <f>AO911</f>
        <v>9457.5450000000001</v>
      </c>
      <c r="AP910" s="51">
        <f>AP911</f>
        <v>9531.2999999999993</v>
      </c>
      <c r="AQ910" s="51">
        <f>AQ911</f>
        <v>0</v>
      </c>
      <c r="AR910" s="51">
        <f>AR911</f>
        <v>0</v>
      </c>
      <c r="AS910" s="51">
        <f>AS911</f>
        <v>0</v>
      </c>
      <c r="AT910" s="51">
        <f>AT911</f>
        <v>0</v>
      </c>
      <c r="AU910" s="51">
        <f t="shared" si="2101"/>
        <v>9531.2999999999993</v>
      </c>
      <c r="AV910" s="51">
        <f t="shared" si="2102"/>
        <v>-137.5</v>
      </c>
      <c r="AW910" s="51">
        <f t="shared" si="2103"/>
        <v>9393.7999999999993</v>
      </c>
      <c r="AX910" s="51">
        <f t="shared" si="2104"/>
        <v>9393.7999999999993</v>
      </c>
      <c r="AY910" s="51">
        <f t="shared" si="2105"/>
        <v>9393.7999999999993</v>
      </c>
      <c r="AZ910" s="51">
        <f>AZ911</f>
        <v>0</v>
      </c>
      <c r="BA910" s="52">
        <f t="shared" si="2106"/>
        <v>100</v>
      </c>
      <c r="BB910" s="25"/>
    </row>
    <row r="911" ht="31.5">
      <c r="B911" s="47" t="s">
        <v>550</v>
      </c>
      <c r="C911" s="47" t="s">
        <v>46</v>
      </c>
      <c r="D911" s="47" t="s">
        <v>48</v>
      </c>
      <c r="E911" s="48" t="str">
        <f t="shared" si="2079"/>
        <v>0113</v>
      </c>
      <c r="F911" s="47" t="s">
        <v>498</v>
      </c>
      <c r="G911" s="47" t="s">
        <v>154</v>
      </c>
      <c r="H911" s="49" t="s">
        <v>155</v>
      </c>
      <c r="I911" s="19">
        <v>9393.7999999999993</v>
      </c>
      <c r="J911" s="19">
        <v>9393.7999999999993</v>
      </c>
      <c r="K911" s="19">
        <v>9393.7999999999993</v>
      </c>
      <c r="L911" s="19"/>
      <c r="M911" s="19"/>
      <c r="N911" s="19"/>
      <c r="O911" s="19">
        <v>0</v>
      </c>
      <c r="P911" s="19">
        <v>0</v>
      </c>
      <c r="Q911" s="19">
        <v>0</v>
      </c>
      <c r="R911" s="19">
        <v>0</v>
      </c>
      <c r="S911" s="19"/>
      <c r="T911" s="19">
        <f t="shared" si="2182"/>
        <v>9393.7999999999993</v>
      </c>
      <c r="U911" s="19">
        <f t="shared" si="2084"/>
        <v>9393.7999999999993</v>
      </c>
      <c r="V911" s="19">
        <f t="shared" si="2085"/>
        <v>9393.7999999999993</v>
      </c>
      <c r="W911" s="19"/>
      <c r="X911" s="19"/>
      <c r="Y911" s="19"/>
      <c r="Z911" s="19"/>
      <c r="AA911" s="19"/>
      <c r="AB911" s="19"/>
      <c r="AC911" s="19"/>
      <c r="AD911" s="19"/>
      <c r="AE911" s="19"/>
      <c r="AF911" s="50">
        <v>9531.2999999999993</v>
      </c>
      <c r="AG911" s="50"/>
      <c r="AH911" s="50">
        <v>0</v>
      </c>
      <c r="AI911" s="50">
        <v>0</v>
      </c>
      <c r="AJ911" s="50">
        <v>0</v>
      </c>
      <c r="AK911" s="50">
        <v>0</v>
      </c>
      <c r="AL911" s="50">
        <v>9531.2999999999993</v>
      </c>
      <c r="AM911" s="50">
        <v>0</v>
      </c>
      <c r="AN911" s="50">
        <v>0</v>
      </c>
      <c r="AO911" s="51">
        <v>9457.5450000000001</v>
      </c>
      <c r="AP911" s="51">
        <v>9531.2999999999993</v>
      </c>
      <c r="AQ911" s="51">
        <v>0</v>
      </c>
      <c r="AR911" s="51">
        <v>0</v>
      </c>
      <c r="AS911" s="51">
        <v>0</v>
      </c>
      <c r="AT911" s="51">
        <v>0</v>
      </c>
      <c r="AU911" s="51">
        <f t="shared" si="2101"/>
        <v>9531.2999999999993</v>
      </c>
      <c r="AV911" s="51">
        <f t="shared" si="2102"/>
        <v>-137.5</v>
      </c>
      <c r="AW911" s="51">
        <f t="shared" si="2103"/>
        <v>9393.7999999999993</v>
      </c>
      <c r="AX911" s="51">
        <f t="shared" si="2104"/>
        <v>9393.7999999999993</v>
      </c>
      <c r="AY911" s="51">
        <f t="shared" si="2105"/>
        <v>9393.7999999999993</v>
      </c>
      <c r="AZ911" s="51"/>
      <c r="BA911" s="52">
        <f t="shared" si="2106"/>
        <v>100</v>
      </c>
      <c r="BB911" s="53"/>
    </row>
    <row r="912" ht="63">
      <c r="B912" s="47" t="s">
        <v>550</v>
      </c>
      <c r="C912" s="47" t="s">
        <v>46</v>
      </c>
      <c r="D912" s="47" t="s">
        <v>48</v>
      </c>
      <c r="E912" s="48" t="str">
        <f t="shared" si="2079"/>
        <v>0113</v>
      </c>
      <c r="F912" s="47" t="s">
        <v>554</v>
      </c>
      <c r="G912" s="47"/>
      <c r="H912" s="49" t="s">
        <v>555</v>
      </c>
      <c r="I912" s="19">
        <f>I913</f>
        <v>1105.2</v>
      </c>
      <c r="J912" s="19">
        <f>J913</f>
        <v>1105.2</v>
      </c>
      <c r="K912" s="19">
        <f>K913</f>
        <v>1105.2</v>
      </c>
      <c r="L912" s="19">
        <f>L913</f>
        <v>0</v>
      </c>
      <c r="M912" s="19">
        <f>M913</f>
        <v>0</v>
      </c>
      <c r="N912" s="19">
        <f>N913</f>
        <v>0</v>
      </c>
      <c r="O912" s="19">
        <f>O913</f>
        <v>0</v>
      </c>
      <c r="P912" s="19">
        <f>P913</f>
        <v>0</v>
      </c>
      <c r="Q912" s="19">
        <f>Q913</f>
        <v>0</v>
      </c>
      <c r="R912" s="19">
        <f>R913</f>
        <v>0</v>
      </c>
      <c r="S912" s="19">
        <f>S913</f>
        <v>0</v>
      </c>
      <c r="T912" s="19">
        <f t="shared" si="2182"/>
        <v>1105.2</v>
      </c>
      <c r="U912" s="19">
        <f t="shared" si="2084"/>
        <v>1105.2</v>
      </c>
      <c r="V912" s="19">
        <f t="shared" si="2085"/>
        <v>1105.2</v>
      </c>
      <c r="W912" s="19">
        <f>W913</f>
        <v>0</v>
      </c>
      <c r="X912" s="19">
        <f>X913</f>
        <v>0</v>
      </c>
      <c r="Y912" s="19">
        <f>Y913</f>
        <v>0</v>
      </c>
      <c r="Z912" s="19">
        <f>Z913</f>
        <v>0</v>
      </c>
      <c r="AA912" s="19">
        <f>AA913</f>
        <v>0</v>
      </c>
      <c r="AB912" s="19">
        <f>AB913</f>
        <v>0</v>
      </c>
      <c r="AC912" s="19">
        <f>AC913</f>
        <v>0</v>
      </c>
      <c r="AD912" s="19">
        <f>AD913</f>
        <v>0</v>
      </c>
      <c r="AE912" s="19">
        <f>AE913</f>
        <v>0</v>
      </c>
      <c r="AF912" s="50">
        <f>AF913</f>
        <v>1105.2</v>
      </c>
      <c r="AG912" s="50">
        <f>AG913</f>
        <v>0</v>
      </c>
      <c r="AH912" s="50">
        <f>AH913</f>
        <v>0</v>
      </c>
      <c r="AI912" s="50">
        <f>AI913</f>
        <v>0</v>
      </c>
      <c r="AJ912" s="50">
        <f>AJ913</f>
        <v>0</v>
      </c>
      <c r="AK912" s="50">
        <f>AK913</f>
        <v>0</v>
      </c>
      <c r="AL912" s="50">
        <f>AL913</f>
        <v>1105.2</v>
      </c>
      <c r="AM912" s="50">
        <f>AM913</f>
        <v>0</v>
      </c>
      <c r="AN912" s="50">
        <f>AN913</f>
        <v>0</v>
      </c>
      <c r="AO912" s="15">
        <f>AO913</f>
        <v>711.23000000000002</v>
      </c>
      <c r="AP912" s="51">
        <f>AP913</f>
        <v>1105.2</v>
      </c>
      <c r="AQ912" s="51">
        <f>AQ913</f>
        <v>0</v>
      </c>
      <c r="AR912" s="51">
        <f>AR913</f>
        <v>0</v>
      </c>
      <c r="AS912" s="51">
        <f>AS913</f>
        <v>0</v>
      </c>
      <c r="AT912" s="51">
        <f>AT913</f>
        <v>0</v>
      </c>
      <c r="AU912" s="51">
        <f t="shared" si="2101"/>
        <v>1105.2</v>
      </c>
      <c r="AV912" s="51">
        <f t="shared" si="2102"/>
        <v>0</v>
      </c>
      <c r="AW912" s="51">
        <f t="shared" si="2103"/>
        <v>1105.2</v>
      </c>
      <c r="AX912" s="51">
        <f t="shared" si="2104"/>
        <v>1105.2</v>
      </c>
      <c r="AY912" s="51">
        <f t="shared" si="2105"/>
        <v>1105.2</v>
      </c>
      <c r="AZ912" s="51">
        <f>AZ913</f>
        <v>0</v>
      </c>
      <c r="BA912" s="52">
        <f t="shared" si="2106"/>
        <v>100</v>
      </c>
      <c r="BB912" s="25"/>
    </row>
    <row r="913" ht="31.5">
      <c r="B913" s="47" t="s">
        <v>550</v>
      </c>
      <c r="C913" s="47" t="s">
        <v>46</v>
      </c>
      <c r="D913" s="47" t="s">
        <v>48</v>
      </c>
      <c r="E913" s="48" t="str">
        <f t="shared" si="2079"/>
        <v>0113</v>
      </c>
      <c r="F913" s="47" t="s">
        <v>554</v>
      </c>
      <c r="G913" s="47" t="s">
        <v>154</v>
      </c>
      <c r="H913" s="49" t="s">
        <v>155</v>
      </c>
      <c r="I913" s="19">
        <v>1105.2</v>
      </c>
      <c r="J913" s="19">
        <v>1105.2</v>
      </c>
      <c r="K913" s="19">
        <v>1105.2</v>
      </c>
      <c r="L913" s="19"/>
      <c r="M913" s="19"/>
      <c r="N913" s="19"/>
      <c r="O913" s="19">
        <v>0</v>
      </c>
      <c r="P913" s="19">
        <v>0</v>
      </c>
      <c r="Q913" s="19">
        <v>0</v>
      </c>
      <c r="R913" s="19">
        <v>0</v>
      </c>
      <c r="S913" s="19"/>
      <c r="T913" s="19">
        <f t="shared" si="2182"/>
        <v>1105.2</v>
      </c>
      <c r="U913" s="19">
        <f t="shared" si="2084"/>
        <v>1105.2</v>
      </c>
      <c r="V913" s="19">
        <f t="shared" si="2085"/>
        <v>1105.2</v>
      </c>
      <c r="W913" s="19"/>
      <c r="X913" s="19"/>
      <c r="Y913" s="19"/>
      <c r="Z913" s="19"/>
      <c r="AA913" s="19"/>
      <c r="AB913" s="19"/>
      <c r="AC913" s="19"/>
      <c r="AD913" s="19"/>
      <c r="AE913" s="19"/>
      <c r="AF913" s="50">
        <v>1105.2</v>
      </c>
      <c r="AG913" s="50"/>
      <c r="AH913" s="50">
        <v>0</v>
      </c>
      <c r="AI913" s="50">
        <v>0</v>
      </c>
      <c r="AJ913" s="50">
        <v>0</v>
      </c>
      <c r="AK913" s="50">
        <v>0</v>
      </c>
      <c r="AL913" s="50">
        <v>1105.2</v>
      </c>
      <c r="AM913" s="50">
        <v>0</v>
      </c>
      <c r="AN913" s="50">
        <v>0</v>
      </c>
      <c r="AO913" s="51">
        <v>711.23000000000002</v>
      </c>
      <c r="AP913" s="51">
        <v>1105.2</v>
      </c>
      <c r="AQ913" s="51">
        <v>0</v>
      </c>
      <c r="AR913" s="51">
        <v>0</v>
      </c>
      <c r="AS913" s="51">
        <v>0</v>
      </c>
      <c r="AT913" s="51">
        <v>0</v>
      </c>
      <c r="AU913" s="51">
        <f t="shared" si="2101"/>
        <v>1105.2</v>
      </c>
      <c r="AV913" s="51">
        <f t="shared" si="2102"/>
        <v>0</v>
      </c>
      <c r="AW913" s="51">
        <f t="shared" si="2103"/>
        <v>1105.2</v>
      </c>
      <c r="AX913" s="51">
        <f t="shared" si="2104"/>
        <v>1105.2</v>
      </c>
      <c r="AY913" s="51">
        <f t="shared" si="2105"/>
        <v>1105.2</v>
      </c>
      <c r="AZ913" s="51"/>
      <c r="BA913" s="52">
        <f t="shared" si="2106"/>
        <v>100</v>
      </c>
      <c r="BB913" s="53"/>
    </row>
    <row r="914" ht="63">
      <c r="B914" s="47" t="s">
        <v>550</v>
      </c>
      <c r="C914" s="47" t="s">
        <v>46</v>
      </c>
      <c r="D914" s="47" t="s">
        <v>48</v>
      </c>
      <c r="E914" s="48" t="str">
        <f t="shared" si="2079"/>
        <v>0113</v>
      </c>
      <c r="F914" s="47" t="s">
        <v>275</v>
      </c>
      <c r="G914" s="48"/>
      <c r="H914" s="49" t="s">
        <v>276</v>
      </c>
      <c r="I914" s="19">
        <f>I915</f>
        <v>826.5</v>
      </c>
      <c r="J914" s="19">
        <f>J915</f>
        <v>826.5</v>
      </c>
      <c r="K914" s="19">
        <f>K915</f>
        <v>826.5</v>
      </c>
      <c r="L914" s="19">
        <f>L915</f>
        <v>0</v>
      </c>
      <c r="M914" s="19">
        <f>M915</f>
        <v>0</v>
      </c>
      <c r="N914" s="19">
        <f>N915</f>
        <v>0</v>
      </c>
      <c r="O914" s="19">
        <f>O915</f>
        <v>0</v>
      </c>
      <c r="P914" s="19">
        <f>P915</f>
        <v>0</v>
      </c>
      <c r="Q914" s="19">
        <f>Q915</f>
        <v>0</v>
      </c>
      <c r="R914" s="19">
        <f>R915</f>
        <v>-665</v>
      </c>
      <c r="S914" s="19">
        <f>S915</f>
        <v>110</v>
      </c>
      <c r="T914" s="19">
        <f t="shared" si="2182"/>
        <v>271.5</v>
      </c>
      <c r="U914" s="19">
        <f t="shared" si="2084"/>
        <v>826.5</v>
      </c>
      <c r="V914" s="19">
        <f t="shared" si="2085"/>
        <v>826.5</v>
      </c>
      <c r="W914" s="19">
        <f>W915</f>
        <v>0</v>
      </c>
      <c r="X914" s="19">
        <f>X915</f>
        <v>0</v>
      </c>
      <c r="Y914" s="19">
        <f>Y915</f>
        <v>0</v>
      </c>
      <c r="Z914" s="19">
        <f>Z915</f>
        <v>110</v>
      </c>
      <c r="AA914" s="19">
        <f>AA915</f>
        <v>110</v>
      </c>
      <c r="AB914" s="19">
        <f>AB915</f>
        <v>0</v>
      </c>
      <c r="AC914" s="19">
        <f>AC915</f>
        <v>110</v>
      </c>
      <c r="AD914" s="19">
        <f>AD915</f>
        <v>0</v>
      </c>
      <c r="AE914" s="19"/>
      <c r="AF914" s="50">
        <f>AF915</f>
        <v>271.5</v>
      </c>
      <c r="AG914" s="50">
        <f>AG915</f>
        <v>0</v>
      </c>
      <c r="AH914" s="50">
        <f>AH915</f>
        <v>0</v>
      </c>
      <c r="AI914" s="50">
        <f>AI915</f>
        <v>0</v>
      </c>
      <c r="AJ914" s="50">
        <f>AJ915</f>
        <v>0</v>
      </c>
      <c r="AK914" s="50">
        <f>AK915</f>
        <v>0</v>
      </c>
      <c r="AL914" s="50">
        <f>AL915</f>
        <v>271.5</v>
      </c>
      <c r="AM914" s="50">
        <f>AM915</f>
        <v>0</v>
      </c>
      <c r="AN914" s="50">
        <f>AN915</f>
        <v>0</v>
      </c>
      <c r="AO914" s="15">
        <f>AO915</f>
        <v>171.5</v>
      </c>
      <c r="AP914" s="51">
        <f>AP915</f>
        <v>271.5</v>
      </c>
      <c r="AQ914" s="51">
        <f>AQ915</f>
        <v>0</v>
      </c>
      <c r="AR914" s="51">
        <f>AR915</f>
        <v>0</v>
      </c>
      <c r="AS914" s="51">
        <f>AS915</f>
        <v>0</v>
      </c>
      <c r="AT914" s="51">
        <f>AT915</f>
        <v>0</v>
      </c>
      <c r="AU914" s="51">
        <f t="shared" si="2101"/>
        <v>271.5</v>
      </c>
      <c r="AV914" s="51">
        <f t="shared" si="2102"/>
        <v>0</v>
      </c>
      <c r="AW914" s="51">
        <f t="shared" si="2103"/>
        <v>381.5</v>
      </c>
      <c r="AX914" s="51">
        <f t="shared" si="2104"/>
        <v>936.5</v>
      </c>
      <c r="AY914" s="51">
        <f t="shared" si="2105"/>
        <v>936.5</v>
      </c>
      <c r="AZ914" s="51">
        <f>AZ915</f>
        <v>0</v>
      </c>
      <c r="BA914" s="52">
        <f t="shared" si="2106"/>
        <v>100</v>
      </c>
      <c r="BB914" s="25"/>
    </row>
    <row r="915" ht="31.5">
      <c r="B915" s="47" t="s">
        <v>550</v>
      </c>
      <c r="C915" s="47" t="s">
        <v>46</v>
      </c>
      <c r="D915" s="47" t="s">
        <v>48</v>
      </c>
      <c r="E915" s="48" t="str">
        <f t="shared" si="2079"/>
        <v>0113</v>
      </c>
      <c r="F915" s="47" t="s">
        <v>275</v>
      </c>
      <c r="G915" s="47" t="s">
        <v>154</v>
      </c>
      <c r="H915" s="49" t="s">
        <v>155</v>
      </c>
      <c r="I915" s="19">
        <v>826.5</v>
      </c>
      <c r="J915" s="19">
        <v>826.5</v>
      </c>
      <c r="K915" s="19">
        <v>826.5</v>
      </c>
      <c r="L915" s="19"/>
      <c r="M915" s="19"/>
      <c r="N915" s="19"/>
      <c r="O915" s="19">
        <v>0</v>
      </c>
      <c r="P915" s="19">
        <v>0</v>
      </c>
      <c r="Q915" s="19">
        <v>0</v>
      </c>
      <c r="R915" s="19">
        <v>-665</v>
      </c>
      <c r="S915" s="19">
        <v>110</v>
      </c>
      <c r="T915" s="19">
        <f t="shared" si="2182"/>
        <v>271.5</v>
      </c>
      <c r="U915" s="19">
        <f t="shared" si="2084"/>
        <v>826.5</v>
      </c>
      <c r="V915" s="19">
        <f t="shared" si="2085"/>
        <v>826.5</v>
      </c>
      <c r="W915" s="19"/>
      <c r="X915" s="19"/>
      <c r="Y915" s="19"/>
      <c r="Z915" s="19">
        <v>110</v>
      </c>
      <c r="AA915" s="19">
        <v>110</v>
      </c>
      <c r="AB915" s="19"/>
      <c r="AC915" s="19">
        <v>110</v>
      </c>
      <c r="AD915" s="19"/>
      <c r="AE915" s="19"/>
      <c r="AF915" s="50">
        <v>271.5</v>
      </c>
      <c r="AG915" s="50"/>
      <c r="AH915" s="50">
        <v>0</v>
      </c>
      <c r="AI915" s="50">
        <v>0</v>
      </c>
      <c r="AJ915" s="50">
        <v>0</v>
      </c>
      <c r="AK915" s="50">
        <v>0</v>
      </c>
      <c r="AL915" s="50">
        <v>271.5</v>
      </c>
      <c r="AM915" s="50">
        <v>0</v>
      </c>
      <c r="AN915" s="50">
        <v>0</v>
      </c>
      <c r="AO915" s="51">
        <v>171.5</v>
      </c>
      <c r="AP915" s="51">
        <v>271.5</v>
      </c>
      <c r="AQ915" s="51">
        <v>0</v>
      </c>
      <c r="AR915" s="51">
        <v>0</v>
      </c>
      <c r="AS915" s="51">
        <v>0</v>
      </c>
      <c r="AT915" s="51">
        <v>0</v>
      </c>
      <c r="AU915" s="51">
        <f t="shared" si="2101"/>
        <v>271.5</v>
      </c>
      <c r="AV915" s="51">
        <f t="shared" si="2102"/>
        <v>0</v>
      </c>
      <c r="AW915" s="51">
        <f t="shared" si="2103"/>
        <v>381.5</v>
      </c>
      <c r="AX915" s="51">
        <f t="shared" si="2104"/>
        <v>936.5</v>
      </c>
      <c r="AY915" s="51">
        <f t="shared" si="2105"/>
        <v>936.5</v>
      </c>
      <c r="AZ915" s="51"/>
      <c r="BA915" s="52">
        <f t="shared" si="2106"/>
        <v>100</v>
      </c>
      <c r="BB915" s="53"/>
    </row>
    <row r="916" ht="31.5">
      <c r="B916" s="47" t="s">
        <v>550</v>
      </c>
      <c r="C916" s="47" t="s">
        <v>46</v>
      </c>
      <c r="D916" s="47" t="s">
        <v>48</v>
      </c>
      <c r="E916" s="48" t="str">
        <f t="shared" si="2079"/>
        <v>0113</v>
      </c>
      <c r="F916" s="47" t="s">
        <v>76</v>
      </c>
      <c r="G916" s="48"/>
      <c r="H916" s="49" t="s">
        <v>77</v>
      </c>
      <c r="I916" s="19"/>
      <c r="J916" s="19"/>
      <c r="K916" s="19"/>
      <c r="L916" s="19"/>
      <c r="M916" s="19"/>
      <c r="N916" s="19"/>
      <c r="O916" s="19">
        <f>O917</f>
        <v>0</v>
      </c>
      <c r="P916" s="19">
        <f>P917</f>
        <v>0</v>
      </c>
      <c r="Q916" s="19">
        <f>Q917</f>
        <v>0</v>
      </c>
      <c r="R916" s="19">
        <f>R917</f>
        <v>0</v>
      </c>
      <c r="S916" s="19">
        <f>S917</f>
        <v>1</v>
      </c>
      <c r="T916" s="19">
        <f t="shared" si="2182"/>
        <v>1</v>
      </c>
      <c r="U916" s="19"/>
      <c r="V916" s="19"/>
      <c r="W916" s="19">
        <f>W919</f>
        <v>0</v>
      </c>
      <c r="X916" s="19">
        <f>X919</f>
        <v>0</v>
      </c>
      <c r="Y916" s="19">
        <f>Y919</f>
        <v>0</v>
      </c>
      <c r="Z916" s="19">
        <f>Z919</f>
        <v>1</v>
      </c>
      <c r="AA916" s="19">
        <f>AA919</f>
        <v>0</v>
      </c>
      <c r="AB916" s="19">
        <f>AB919</f>
        <v>0</v>
      </c>
      <c r="AC916" s="19">
        <f>AC919</f>
        <v>0</v>
      </c>
      <c r="AD916" s="19">
        <f>AD919</f>
        <v>0</v>
      </c>
      <c r="AE916" s="19"/>
      <c r="AF916" s="50">
        <f>AF917</f>
        <v>333</v>
      </c>
      <c r="AG916" s="50">
        <f>AG917</f>
        <v>0</v>
      </c>
      <c r="AH916" s="50">
        <f>AH917</f>
        <v>0</v>
      </c>
      <c r="AI916" s="50">
        <f>AI917</f>
        <v>0</v>
      </c>
      <c r="AJ916" s="50">
        <f>AJ917</f>
        <v>0</v>
      </c>
      <c r="AK916" s="50">
        <f>AK917</f>
        <v>0</v>
      </c>
      <c r="AL916" s="50">
        <f>AL917</f>
        <v>331.09050999999999</v>
      </c>
      <c r="AM916" s="50">
        <f>AM917</f>
        <v>0</v>
      </c>
      <c r="AN916" s="50">
        <f>AN917</f>
        <v>0</v>
      </c>
      <c r="AO916" s="15">
        <f>AO917</f>
        <v>331.09050999999999</v>
      </c>
      <c r="AP916" s="51">
        <f>AP917</f>
        <v>333</v>
      </c>
      <c r="AQ916" s="51">
        <f>AQ917</f>
        <v>0</v>
      </c>
      <c r="AR916" s="51">
        <f>AR917</f>
        <v>0</v>
      </c>
      <c r="AS916" s="51">
        <f>AS917</f>
        <v>0</v>
      </c>
      <c r="AT916" s="51">
        <f>AT917</f>
        <v>0</v>
      </c>
      <c r="AU916" s="51">
        <f t="shared" si="2101"/>
        <v>333</v>
      </c>
      <c r="AV916" s="51">
        <f t="shared" si="2102"/>
        <v>-332</v>
      </c>
      <c r="AW916" s="51">
        <f t="shared" si="2103"/>
        <v>2</v>
      </c>
      <c r="AX916" s="51">
        <f t="shared" si="2104"/>
        <v>0</v>
      </c>
      <c r="AY916" s="51">
        <f t="shared" si="2105"/>
        <v>0</v>
      </c>
      <c r="AZ916" s="51">
        <f>AZ919</f>
        <v>0</v>
      </c>
      <c r="BA916" s="52">
        <f t="shared" si="2106"/>
        <v>99.426579579579581</v>
      </c>
      <c r="BB916" s="25"/>
    </row>
    <row r="917" ht="47.25">
      <c r="B917" s="47" t="s">
        <v>550</v>
      </c>
      <c r="C917" s="47" t="s">
        <v>46</v>
      </c>
      <c r="D917" s="47" t="s">
        <v>48</v>
      </c>
      <c r="E917" s="48" t="str">
        <f t="shared" si="2079"/>
        <v>0113</v>
      </c>
      <c r="F917" s="47" t="s">
        <v>296</v>
      </c>
      <c r="G917" s="18"/>
      <c r="H917" s="49" t="s">
        <v>297</v>
      </c>
      <c r="I917" s="19"/>
      <c r="J917" s="19"/>
      <c r="K917" s="19"/>
      <c r="L917" s="19"/>
      <c r="M917" s="19"/>
      <c r="N917" s="19"/>
      <c r="O917" s="19">
        <f>O919+O918</f>
        <v>0</v>
      </c>
      <c r="P917" s="19">
        <f>P919+P918</f>
        <v>0</v>
      </c>
      <c r="Q917" s="19">
        <f>Q919+Q918</f>
        <v>0</v>
      </c>
      <c r="R917" s="19">
        <f>R919+R918</f>
        <v>0</v>
      </c>
      <c r="S917" s="19">
        <f>S919+S918</f>
        <v>1</v>
      </c>
      <c r="T917" s="19">
        <f t="shared" si="2182"/>
        <v>1</v>
      </c>
      <c r="U917" s="19"/>
      <c r="V917" s="19"/>
      <c r="W917" s="19"/>
      <c r="X917" s="19"/>
      <c r="Y917" s="19"/>
      <c r="Z917" s="19"/>
      <c r="AA917" s="19"/>
      <c r="AB917" s="19"/>
      <c r="AC917" s="19"/>
      <c r="AD917" s="19"/>
      <c r="AE917" s="19"/>
      <c r="AF917" s="50">
        <f>AF919+AF918</f>
        <v>333</v>
      </c>
      <c r="AG917" s="50">
        <f>AG919+AG918</f>
        <v>0</v>
      </c>
      <c r="AH917" s="50">
        <f>AH919+AH918</f>
        <v>0</v>
      </c>
      <c r="AI917" s="50">
        <f>AI919+AI918</f>
        <v>0</v>
      </c>
      <c r="AJ917" s="50">
        <f>AJ919+AJ918</f>
        <v>0</v>
      </c>
      <c r="AK917" s="50">
        <f>AK919+AK918</f>
        <v>0</v>
      </c>
      <c r="AL917" s="50">
        <f>AL919+AL918</f>
        <v>331.09050999999999</v>
      </c>
      <c r="AM917" s="50">
        <f>AM919+AM918</f>
        <v>0</v>
      </c>
      <c r="AN917" s="50">
        <f>AN919+AN918</f>
        <v>0</v>
      </c>
      <c r="AO917" s="51">
        <f>AO919+AO918</f>
        <v>331.09050999999999</v>
      </c>
      <c r="AP917" s="51">
        <f>AP919+AP918</f>
        <v>333</v>
      </c>
      <c r="AQ917" s="51">
        <f>AQ919+AQ918</f>
        <v>0</v>
      </c>
      <c r="AR917" s="51">
        <f>AR919+AR918</f>
        <v>0</v>
      </c>
      <c r="AS917" s="51">
        <f>AS919+AS918</f>
        <v>0</v>
      </c>
      <c r="AT917" s="51">
        <f>AT919+AT918</f>
        <v>0</v>
      </c>
      <c r="AU917" s="51">
        <f t="shared" si="2101"/>
        <v>333</v>
      </c>
      <c r="AV917" s="51">
        <f t="shared" si="2102"/>
        <v>-332</v>
      </c>
      <c r="AW917" s="51"/>
      <c r="AX917" s="51"/>
      <c r="AY917" s="51"/>
      <c r="AZ917" s="51"/>
      <c r="BA917" s="52">
        <f t="shared" si="2106"/>
        <v>99.426579579579581</v>
      </c>
      <c r="BB917" s="25"/>
    </row>
    <row r="918" ht="31.5" hidden="1">
      <c r="B918" s="47" t="s">
        <v>550</v>
      </c>
      <c r="C918" s="47" t="s">
        <v>46</v>
      </c>
      <c r="D918" s="47" t="s">
        <v>48</v>
      </c>
      <c r="E918" s="48" t="str">
        <f t="shared" si="2079"/>
        <v>0113</v>
      </c>
      <c r="F918" s="47" t="s">
        <v>296</v>
      </c>
      <c r="G918" s="17" t="s">
        <v>58</v>
      </c>
      <c r="H918" s="49" t="s">
        <v>59</v>
      </c>
      <c r="I918" s="19"/>
      <c r="J918" s="19"/>
      <c r="K918" s="19"/>
      <c r="L918" s="19"/>
      <c r="M918" s="19"/>
      <c r="N918" s="19"/>
      <c r="O918" s="19">
        <v>0</v>
      </c>
      <c r="P918" s="19">
        <v>0</v>
      </c>
      <c r="Q918" s="19">
        <v>0</v>
      </c>
      <c r="R918" s="19">
        <v>0</v>
      </c>
      <c r="S918" s="19">
        <v>1</v>
      </c>
      <c r="T918" s="19">
        <f t="shared" si="2182"/>
        <v>1</v>
      </c>
      <c r="U918" s="19"/>
      <c r="V918" s="19"/>
      <c r="W918" s="19"/>
      <c r="X918" s="19"/>
      <c r="Y918" s="19"/>
      <c r="Z918" s="19"/>
      <c r="AA918" s="19"/>
      <c r="AB918" s="19"/>
      <c r="AC918" s="19"/>
      <c r="AD918" s="19"/>
      <c r="AE918" s="19"/>
      <c r="AF918" s="50">
        <v>0</v>
      </c>
      <c r="AG918" s="50"/>
      <c r="AH918" s="50">
        <v>0</v>
      </c>
      <c r="AI918" s="50">
        <v>0</v>
      </c>
      <c r="AJ918" s="50">
        <v>0</v>
      </c>
      <c r="AK918" s="50">
        <v>0</v>
      </c>
      <c r="AL918" s="50">
        <v>0</v>
      </c>
      <c r="AM918" s="50">
        <v>0</v>
      </c>
      <c r="AN918" s="50">
        <v>0</v>
      </c>
      <c r="AO918" s="15">
        <v>0</v>
      </c>
      <c r="AP918" s="51">
        <v>0</v>
      </c>
      <c r="AQ918" s="51">
        <v>0</v>
      </c>
      <c r="AR918" s="51">
        <v>0</v>
      </c>
      <c r="AS918" s="51">
        <v>0</v>
      </c>
      <c r="AT918" s="51">
        <v>0</v>
      </c>
      <c r="AU918" s="51">
        <f t="shared" si="2101"/>
        <v>0</v>
      </c>
      <c r="AV918" s="51">
        <f t="shared" si="2102"/>
        <v>1</v>
      </c>
      <c r="AW918" s="51"/>
      <c r="AX918" s="51"/>
      <c r="AY918" s="51"/>
      <c r="AZ918" s="51"/>
      <c r="BA918" s="52"/>
      <c r="BB918" s="25">
        <v>0</v>
      </c>
    </row>
    <row r="919" ht="47.25">
      <c r="B919" s="47" t="s">
        <v>550</v>
      </c>
      <c r="C919" s="47" t="s">
        <v>46</v>
      </c>
      <c r="D919" s="47" t="s">
        <v>48</v>
      </c>
      <c r="E919" s="48" t="str">
        <f t="shared" si="2079"/>
        <v>0113</v>
      </c>
      <c r="F919" s="17" t="s">
        <v>298</v>
      </c>
      <c r="G919" s="48"/>
      <c r="H919" s="64" t="s">
        <v>299</v>
      </c>
      <c r="I919" s="19"/>
      <c r="J919" s="19"/>
      <c r="K919" s="19"/>
      <c r="L919" s="19"/>
      <c r="M919" s="19"/>
      <c r="N919" s="19"/>
      <c r="O919" s="19">
        <f>O920</f>
        <v>0</v>
      </c>
      <c r="P919" s="19">
        <f>P920</f>
        <v>0</v>
      </c>
      <c r="Q919" s="19">
        <f>Q920</f>
        <v>0</v>
      </c>
      <c r="R919" s="19">
        <f>R920</f>
        <v>0</v>
      </c>
      <c r="S919" s="19">
        <f>S920</f>
        <v>0</v>
      </c>
      <c r="T919" s="19">
        <f t="shared" si="2182"/>
        <v>0</v>
      </c>
      <c r="U919" s="19"/>
      <c r="V919" s="19"/>
      <c r="W919" s="19">
        <f>W920</f>
        <v>0</v>
      </c>
      <c r="X919" s="19">
        <f>X920</f>
        <v>0</v>
      </c>
      <c r="Y919" s="19">
        <f>Y920</f>
        <v>0</v>
      </c>
      <c r="Z919" s="19">
        <f>Z920</f>
        <v>1</v>
      </c>
      <c r="AA919" s="19">
        <f>AA920</f>
        <v>0</v>
      </c>
      <c r="AB919" s="19">
        <f>AB920</f>
        <v>0</v>
      </c>
      <c r="AC919" s="19">
        <f>AC920</f>
        <v>0</v>
      </c>
      <c r="AD919" s="19">
        <f>AD920</f>
        <v>0</v>
      </c>
      <c r="AE919" s="19"/>
      <c r="AF919" s="50">
        <f>AF920</f>
        <v>333</v>
      </c>
      <c r="AG919" s="50">
        <f>AG920</f>
        <v>0</v>
      </c>
      <c r="AH919" s="50">
        <f>AH920</f>
        <v>0</v>
      </c>
      <c r="AI919" s="50">
        <f>AI920</f>
        <v>0</v>
      </c>
      <c r="AJ919" s="50">
        <f>AJ920</f>
        <v>0</v>
      </c>
      <c r="AK919" s="50">
        <f>AK920</f>
        <v>0</v>
      </c>
      <c r="AL919" s="50">
        <f>AL920</f>
        <v>331.09050999999999</v>
      </c>
      <c r="AM919" s="50">
        <f>AM920</f>
        <v>0</v>
      </c>
      <c r="AN919" s="50">
        <f>AN920</f>
        <v>0</v>
      </c>
      <c r="AO919" s="51">
        <f>AO920</f>
        <v>331.09050999999999</v>
      </c>
      <c r="AP919" s="51">
        <f>AP920</f>
        <v>333</v>
      </c>
      <c r="AQ919" s="51">
        <f>AQ920</f>
        <v>0</v>
      </c>
      <c r="AR919" s="51">
        <f>AR920</f>
        <v>0</v>
      </c>
      <c r="AS919" s="51">
        <f>AS920</f>
        <v>0</v>
      </c>
      <c r="AT919" s="51">
        <f>AT920</f>
        <v>0</v>
      </c>
      <c r="AU919" s="51">
        <f t="shared" si="2101"/>
        <v>333</v>
      </c>
      <c r="AV919" s="51">
        <f t="shared" si="2102"/>
        <v>-333</v>
      </c>
      <c r="AW919" s="51">
        <f t="shared" si="2103"/>
        <v>1</v>
      </c>
      <c r="AX919" s="51">
        <f t="shared" si="2104"/>
        <v>0</v>
      </c>
      <c r="AY919" s="51">
        <f t="shared" si="2105"/>
        <v>0</v>
      </c>
      <c r="AZ919" s="51">
        <f>AZ920</f>
        <v>0</v>
      </c>
      <c r="BA919" s="52">
        <f t="shared" si="2106"/>
        <v>99.426579579579581</v>
      </c>
      <c r="BB919" s="25"/>
    </row>
    <row r="920" ht="31.5">
      <c r="B920" s="47" t="s">
        <v>550</v>
      </c>
      <c r="C920" s="47" t="s">
        <v>46</v>
      </c>
      <c r="D920" s="47" t="s">
        <v>48</v>
      </c>
      <c r="E920" s="48" t="str">
        <f t="shared" si="2079"/>
        <v>0113</v>
      </c>
      <c r="F920" s="17" t="s">
        <v>298</v>
      </c>
      <c r="G920" s="47" t="s">
        <v>58</v>
      </c>
      <c r="H920" s="49" t="s">
        <v>59</v>
      </c>
      <c r="I920" s="19"/>
      <c r="J920" s="19"/>
      <c r="K920" s="19"/>
      <c r="L920" s="19"/>
      <c r="M920" s="19"/>
      <c r="N920" s="19"/>
      <c r="O920" s="19">
        <v>0</v>
      </c>
      <c r="P920" s="19">
        <v>0</v>
      </c>
      <c r="Q920" s="19">
        <v>0</v>
      </c>
      <c r="R920" s="19">
        <v>0</v>
      </c>
      <c r="S920" s="19">
        <v>0</v>
      </c>
      <c r="T920" s="19">
        <f t="shared" si="2182"/>
        <v>0</v>
      </c>
      <c r="U920" s="19"/>
      <c r="V920" s="19"/>
      <c r="W920" s="19"/>
      <c r="X920" s="19"/>
      <c r="Y920" s="19"/>
      <c r="Z920" s="19">
        <v>1</v>
      </c>
      <c r="AA920" s="19"/>
      <c r="AB920" s="19"/>
      <c r="AC920" s="19"/>
      <c r="AD920" s="19"/>
      <c r="AE920" s="19"/>
      <c r="AF920" s="50">
        <v>333</v>
      </c>
      <c r="AG920" s="50"/>
      <c r="AH920" s="50">
        <v>0</v>
      </c>
      <c r="AI920" s="50">
        <v>0</v>
      </c>
      <c r="AJ920" s="50">
        <v>0</v>
      </c>
      <c r="AK920" s="50">
        <v>0</v>
      </c>
      <c r="AL920" s="50">
        <v>331.09050999999999</v>
      </c>
      <c r="AM920" s="50">
        <v>0</v>
      </c>
      <c r="AN920" s="50">
        <v>0</v>
      </c>
      <c r="AO920" s="15">
        <v>331.09050999999999</v>
      </c>
      <c r="AP920" s="51">
        <v>333</v>
      </c>
      <c r="AQ920" s="51">
        <v>0</v>
      </c>
      <c r="AR920" s="51">
        <v>0</v>
      </c>
      <c r="AS920" s="51">
        <v>0</v>
      </c>
      <c r="AT920" s="51">
        <v>0</v>
      </c>
      <c r="AU920" s="51">
        <f t="shared" si="2101"/>
        <v>333</v>
      </c>
      <c r="AV920" s="51">
        <f t="shared" si="2102"/>
        <v>-333</v>
      </c>
      <c r="AW920" s="51">
        <f t="shared" si="2103"/>
        <v>1</v>
      </c>
      <c r="AX920" s="51">
        <f t="shared" si="2104"/>
        <v>0</v>
      </c>
      <c r="AY920" s="51">
        <f t="shared" si="2105"/>
        <v>0</v>
      </c>
      <c r="AZ920" s="51"/>
      <c r="BA920" s="52">
        <f t="shared" si="2106"/>
        <v>99.426579579579581</v>
      </c>
      <c r="BB920" s="53"/>
    </row>
    <row r="921" ht="31.5">
      <c r="B921" s="47" t="s">
        <v>550</v>
      </c>
      <c r="C921" s="47" t="s">
        <v>46</v>
      </c>
      <c r="D921" s="47" t="s">
        <v>48</v>
      </c>
      <c r="E921" s="48" t="str">
        <f t="shared" si="2079"/>
        <v>0113</v>
      </c>
      <c r="F921" s="17" t="s">
        <v>124</v>
      </c>
      <c r="G921" s="48"/>
      <c r="H921" s="49" t="s">
        <v>125</v>
      </c>
      <c r="I921" s="19"/>
      <c r="J921" s="19"/>
      <c r="K921" s="19"/>
      <c r="L921" s="19"/>
      <c r="M921" s="19"/>
      <c r="N921" s="19"/>
      <c r="O921" s="19">
        <f t="shared" ref="O921:O927" si="2183">O922</f>
        <v>0</v>
      </c>
      <c r="P921" s="19">
        <f t="shared" ref="P921:P927" si="2184">P922</f>
        <v>0</v>
      </c>
      <c r="Q921" s="19"/>
      <c r="R921" s="19"/>
      <c r="S921" s="19"/>
      <c r="T921" s="19">
        <f t="shared" si="2182"/>
        <v>0</v>
      </c>
      <c r="U921" s="19"/>
      <c r="V921" s="19"/>
      <c r="W921" s="19"/>
      <c r="X921" s="19"/>
      <c r="Y921" s="19"/>
      <c r="Z921" s="19"/>
      <c r="AA921" s="19"/>
      <c r="AB921" s="19"/>
      <c r="AC921" s="19"/>
      <c r="AD921" s="19"/>
      <c r="AE921" s="19"/>
      <c r="AF921" s="50">
        <f t="shared" ref="AF921:AF927" si="2185">AF922</f>
        <v>70</v>
      </c>
      <c r="AG921" s="50">
        <f t="shared" ref="AG921:AG927" si="2186">AG922</f>
        <v>0</v>
      </c>
      <c r="AH921" s="50">
        <f t="shared" ref="AH921:AH923" si="2187">AH922</f>
        <v>70</v>
      </c>
      <c r="AI921" s="50">
        <f t="shared" ref="AI921:AI923" si="2188">AI922</f>
        <v>0</v>
      </c>
      <c r="AJ921" s="50">
        <f t="shared" ref="AJ921:AJ927" si="2189">AJ922</f>
        <v>0</v>
      </c>
      <c r="AK921" s="50">
        <f t="shared" ref="AK921:AK927" si="2190">AK922</f>
        <v>0</v>
      </c>
      <c r="AL921" s="50">
        <f t="shared" ref="AL921:AL927" si="2191">AL922</f>
        <v>70</v>
      </c>
      <c r="AM921" s="50">
        <f t="shared" ref="AM921:AM923" si="2192">AM922</f>
        <v>70</v>
      </c>
      <c r="AN921" s="50">
        <f t="shared" ref="AN921:AN927" si="2193">AN922</f>
        <v>0</v>
      </c>
      <c r="AO921" s="51">
        <f t="shared" ref="AO921:AO927" si="2194">AO922</f>
        <v>70</v>
      </c>
      <c r="AP921" s="51">
        <f t="shared" ref="AP921:AP927" si="2195">AP922</f>
        <v>70</v>
      </c>
      <c r="AQ921" s="51">
        <f t="shared" ref="AQ921:AQ927" si="2196">AQ922</f>
        <v>0</v>
      </c>
      <c r="AR921" s="51">
        <f t="shared" ref="AR921:AR927" si="2197">AR922</f>
        <v>0</v>
      </c>
      <c r="AS921" s="51">
        <f t="shared" ref="AS921:AS927" si="2198">AS922</f>
        <v>0</v>
      </c>
      <c r="AT921" s="51">
        <f t="shared" ref="AT921:AT927" si="2199">AT922</f>
        <v>0</v>
      </c>
      <c r="AU921" s="51">
        <f t="shared" si="2101"/>
        <v>70</v>
      </c>
      <c r="AV921" s="51">
        <f t="shared" si="2102"/>
        <v>-70</v>
      </c>
      <c r="AW921" s="51"/>
      <c r="AX921" s="51"/>
      <c r="AY921" s="51"/>
      <c r="AZ921" s="51"/>
      <c r="BA921" s="52">
        <f t="shared" si="2106"/>
        <v>100</v>
      </c>
      <c r="BB921" s="53"/>
    </row>
    <row r="922" ht="31.5">
      <c r="B922" s="47" t="s">
        <v>550</v>
      </c>
      <c r="C922" s="47" t="s">
        <v>46</v>
      </c>
      <c r="D922" s="47" t="s">
        <v>48</v>
      </c>
      <c r="E922" s="48" t="str">
        <f t="shared" si="2079"/>
        <v>0113</v>
      </c>
      <c r="F922" s="17" t="s">
        <v>491</v>
      </c>
      <c r="G922" s="48"/>
      <c r="H922" s="49" t="s">
        <v>492</v>
      </c>
      <c r="I922" s="19"/>
      <c r="J922" s="19"/>
      <c r="K922" s="19"/>
      <c r="L922" s="19"/>
      <c r="M922" s="19"/>
      <c r="N922" s="19"/>
      <c r="O922" s="19">
        <f t="shared" si="2183"/>
        <v>0</v>
      </c>
      <c r="P922" s="19">
        <f t="shared" si="2184"/>
        <v>0</v>
      </c>
      <c r="Q922" s="19"/>
      <c r="R922" s="19"/>
      <c r="S922" s="19"/>
      <c r="T922" s="19">
        <f t="shared" si="2182"/>
        <v>0</v>
      </c>
      <c r="U922" s="19"/>
      <c r="V922" s="19"/>
      <c r="W922" s="19"/>
      <c r="X922" s="19"/>
      <c r="Y922" s="19"/>
      <c r="Z922" s="19"/>
      <c r="AA922" s="19"/>
      <c r="AB922" s="19"/>
      <c r="AC922" s="19"/>
      <c r="AD922" s="19"/>
      <c r="AE922" s="19"/>
      <c r="AF922" s="50">
        <f t="shared" si="2185"/>
        <v>70</v>
      </c>
      <c r="AG922" s="50">
        <f t="shared" si="2186"/>
        <v>0</v>
      </c>
      <c r="AH922" s="50">
        <f t="shared" si="2187"/>
        <v>70</v>
      </c>
      <c r="AI922" s="50">
        <f t="shared" si="2188"/>
        <v>0</v>
      </c>
      <c r="AJ922" s="50">
        <f t="shared" si="2189"/>
        <v>0</v>
      </c>
      <c r="AK922" s="50">
        <f t="shared" si="2190"/>
        <v>0</v>
      </c>
      <c r="AL922" s="50">
        <f t="shared" si="2191"/>
        <v>70</v>
      </c>
      <c r="AM922" s="50">
        <f t="shared" si="2192"/>
        <v>70</v>
      </c>
      <c r="AN922" s="50">
        <f t="shared" si="2193"/>
        <v>0</v>
      </c>
      <c r="AO922" s="15">
        <f t="shared" si="2194"/>
        <v>70</v>
      </c>
      <c r="AP922" s="51">
        <f t="shared" si="2195"/>
        <v>70</v>
      </c>
      <c r="AQ922" s="51">
        <f t="shared" si="2196"/>
        <v>0</v>
      </c>
      <c r="AR922" s="51">
        <f t="shared" si="2197"/>
        <v>0</v>
      </c>
      <c r="AS922" s="51">
        <f t="shared" si="2198"/>
        <v>0</v>
      </c>
      <c r="AT922" s="51">
        <f t="shared" si="2199"/>
        <v>0</v>
      </c>
      <c r="AU922" s="51">
        <f t="shared" si="2101"/>
        <v>70</v>
      </c>
      <c r="AV922" s="51">
        <f t="shared" si="2102"/>
        <v>-70</v>
      </c>
      <c r="AW922" s="51"/>
      <c r="AX922" s="51"/>
      <c r="AY922" s="51"/>
      <c r="AZ922" s="51"/>
      <c r="BA922" s="52">
        <f t="shared" si="2106"/>
        <v>100</v>
      </c>
      <c r="BB922" s="53"/>
    </row>
    <row r="923" ht="63">
      <c r="B923" s="47" t="s">
        <v>550</v>
      </c>
      <c r="C923" s="47" t="s">
        <v>46</v>
      </c>
      <c r="D923" s="47" t="s">
        <v>48</v>
      </c>
      <c r="E923" s="48" t="str">
        <f t="shared" si="2079"/>
        <v>0113</v>
      </c>
      <c r="F923" s="17" t="s">
        <v>556</v>
      </c>
      <c r="G923" s="47"/>
      <c r="H923" s="57" t="s">
        <v>557</v>
      </c>
      <c r="I923" s="19"/>
      <c r="J923" s="19"/>
      <c r="K923" s="19"/>
      <c r="L923" s="19"/>
      <c r="M923" s="19"/>
      <c r="N923" s="19"/>
      <c r="O923" s="19">
        <f t="shared" si="2183"/>
        <v>0</v>
      </c>
      <c r="P923" s="19">
        <f t="shared" si="2184"/>
        <v>0</v>
      </c>
      <c r="Q923" s="19"/>
      <c r="R923" s="19"/>
      <c r="S923" s="19"/>
      <c r="T923" s="19">
        <f t="shared" si="2182"/>
        <v>0</v>
      </c>
      <c r="U923" s="19"/>
      <c r="V923" s="19"/>
      <c r="W923" s="19"/>
      <c r="X923" s="19"/>
      <c r="Y923" s="19"/>
      <c r="Z923" s="19"/>
      <c r="AA923" s="19"/>
      <c r="AB923" s="19"/>
      <c r="AC923" s="19"/>
      <c r="AD923" s="19"/>
      <c r="AE923" s="19"/>
      <c r="AF923" s="50">
        <f t="shared" si="2185"/>
        <v>70</v>
      </c>
      <c r="AG923" s="50">
        <f t="shared" si="2186"/>
        <v>0</v>
      </c>
      <c r="AH923" s="50">
        <f t="shared" si="2187"/>
        <v>70</v>
      </c>
      <c r="AI923" s="50">
        <f t="shared" si="2188"/>
        <v>0</v>
      </c>
      <c r="AJ923" s="50">
        <f t="shared" si="2189"/>
        <v>0</v>
      </c>
      <c r="AK923" s="50">
        <f t="shared" si="2190"/>
        <v>0</v>
      </c>
      <c r="AL923" s="50">
        <f t="shared" si="2191"/>
        <v>70</v>
      </c>
      <c r="AM923" s="50">
        <f t="shared" si="2192"/>
        <v>70</v>
      </c>
      <c r="AN923" s="50">
        <f t="shared" si="2193"/>
        <v>0</v>
      </c>
      <c r="AO923" s="51">
        <f t="shared" si="2194"/>
        <v>70</v>
      </c>
      <c r="AP923" s="51">
        <f t="shared" si="2195"/>
        <v>70</v>
      </c>
      <c r="AQ923" s="51">
        <f t="shared" si="2196"/>
        <v>0</v>
      </c>
      <c r="AR923" s="51">
        <f t="shared" si="2197"/>
        <v>0</v>
      </c>
      <c r="AS923" s="51">
        <f t="shared" si="2198"/>
        <v>0</v>
      </c>
      <c r="AT923" s="51">
        <f t="shared" si="2199"/>
        <v>0</v>
      </c>
      <c r="AU923" s="51">
        <f t="shared" si="2101"/>
        <v>70</v>
      </c>
      <c r="AV923" s="51">
        <f t="shared" si="2102"/>
        <v>-70</v>
      </c>
      <c r="AW923" s="51"/>
      <c r="AX923" s="51"/>
      <c r="AY923" s="51"/>
      <c r="AZ923" s="51"/>
      <c r="BA923" s="52">
        <f t="shared" si="2106"/>
        <v>100</v>
      </c>
      <c r="BB923" s="53"/>
    </row>
    <row r="924" ht="78.75">
      <c r="B924" s="47" t="s">
        <v>550</v>
      </c>
      <c r="C924" s="47" t="s">
        <v>46</v>
      </c>
      <c r="D924" s="47" t="s">
        <v>48</v>
      </c>
      <c r="E924" s="48" t="str">
        <f t="shared" si="2079"/>
        <v>0113</v>
      </c>
      <c r="F924" s="17" t="s">
        <v>556</v>
      </c>
      <c r="G924" s="47" t="s">
        <v>70</v>
      </c>
      <c r="H924" s="49" t="s">
        <v>71</v>
      </c>
      <c r="I924" s="19"/>
      <c r="J924" s="19"/>
      <c r="K924" s="19"/>
      <c r="L924" s="19"/>
      <c r="M924" s="19"/>
      <c r="N924" s="19"/>
      <c r="O924" s="19">
        <v>0</v>
      </c>
      <c r="P924" s="19">
        <v>0</v>
      </c>
      <c r="Q924" s="19"/>
      <c r="R924" s="19"/>
      <c r="S924" s="19"/>
      <c r="T924" s="19">
        <f t="shared" si="2182"/>
        <v>0</v>
      </c>
      <c r="U924" s="19"/>
      <c r="V924" s="19"/>
      <c r="W924" s="19"/>
      <c r="X924" s="19"/>
      <c r="Y924" s="19"/>
      <c r="Z924" s="19"/>
      <c r="AA924" s="19"/>
      <c r="AB924" s="19"/>
      <c r="AC924" s="19"/>
      <c r="AD924" s="19"/>
      <c r="AE924" s="19"/>
      <c r="AF924" s="50">
        <v>70</v>
      </c>
      <c r="AG924" s="50"/>
      <c r="AH924" s="50">
        <f>AF924</f>
        <v>70</v>
      </c>
      <c r="AI924" s="50">
        <f>AG924</f>
        <v>0</v>
      </c>
      <c r="AJ924" s="50">
        <v>0</v>
      </c>
      <c r="AK924" s="50">
        <v>0</v>
      </c>
      <c r="AL924" s="50">
        <v>70</v>
      </c>
      <c r="AM924" s="50">
        <f>AL924</f>
        <v>70</v>
      </c>
      <c r="AN924" s="50">
        <v>0</v>
      </c>
      <c r="AO924" s="15">
        <v>70</v>
      </c>
      <c r="AP924" s="51">
        <v>70</v>
      </c>
      <c r="AQ924" s="51">
        <v>0</v>
      </c>
      <c r="AR924" s="51">
        <v>0</v>
      </c>
      <c r="AS924" s="51">
        <v>0</v>
      </c>
      <c r="AT924" s="51">
        <v>0</v>
      </c>
      <c r="AU924" s="51">
        <f t="shared" si="2101"/>
        <v>70</v>
      </c>
      <c r="AV924" s="51">
        <f t="shared" si="2102"/>
        <v>-70</v>
      </c>
      <c r="AW924" s="51"/>
      <c r="AX924" s="51"/>
      <c r="AY924" s="51"/>
      <c r="AZ924" s="51"/>
      <c r="BA924" s="52">
        <f t="shared" si="2106"/>
        <v>100</v>
      </c>
      <c r="BB924" s="53"/>
    </row>
    <row r="925" ht="47.25">
      <c r="B925" s="47" t="s">
        <v>550</v>
      </c>
      <c r="C925" s="47" t="s">
        <v>46</v>
      </c>
      <c r="D925" s="47" t="s">
        <v>48</v>
      </c>
      <c r="E925" s="48" t="str">
        <f t="shared" si="2079"/>
        <v>0113</v>
      </c>
      <c r="F925" s="17" t="s">
        <v>82</v>
      </c>
      <c r="G925" s="48"/>
      <c r="H925" s="49" t="s">
        <v>83</v>
      </c>
      <c r="I925" s="19"/>
      <c r="J925" s="19"/>
      <c r="K925" s="19"/>
      <c r="L925" s="19"/>
      <c r="M925" s="19"/>
      <c r="N925" s="19"/>
      <c r="O925" s="19">
        <f t="shared" si="2183"/>
        <v>0</v>
      </c>
      <c r="P925" s="19">
        <f t="shared" si="2184"/>
        <v>0</v>
      </c>
      <c r="Q925" s="19">
        <f t="shared" ref="Q925:Q927" si="2200">Q926</f>
        <v>0</v>
      </c>
      <c r="R925" s="19">
        <f t="shared" ref="R925:R927" si="2201">R926</f>
        <v>0</v>
      </c>
      <c r="S925" s="19"/>
      <c r="T925" s="19">
        <f t="shared" si="2182"/>
        <v>0</v>
      </c>
      <c r="U925" s="19"/>
      <c r="V925" s="19"/>
      <c r="W925" s="19"/>
      <c r="X925" s="19"/>
      <c r="Y925" s="19"/>
      <c r="Z925" s="19"/>
      <c r="AA925" s="19"/>
      <c r="AB925" s="19"/>
      <c r="AC925" s="19"/>
      <c r="AD925" s="19"/>
      <c r="AE925" s="19"/>
      <c r="AF925" s="50">
        <f t="shared" si="2185"/>
        <v>1201.3977</v>
      </c>
      <c r="AG925" s="50">
        <f t="shared" si="2186"/>
        <v>0</v>
      </c>
      <c r="AH925" s="50">
        <f t="shared" ref="AH925:AH927" si="2202">AH926</f>
        <v>0</v>
      </c>
      <c r="AI925" s="50">
        <f t="shared" ref="AI925:AI927" si="2203">AI926</f>
        <v>0</v>
      </c>
      <c r="AJ925" s="50">
        <f t="shared" si="2189"/>
        <v>0</v>
      </c>
      <c r="AK925" s="50">
        <f t="shared" si="2190"/>
        <v>0</v>
      </c>
      <c r="AL925" s="50">
        <f t="shared" si="2191"/>
        <v>1201.3977</v>
      </c>
      <c r="AM925" s="50">
        <f t="shared" ref="AM925:AM927" si="2204">AM926</f>
        <v>0</v>
      </c>
      <c r="AN925" s="50">
        <f t="shared" si="2193"/>
        <v>0</v>
      </c>
      <c r="AO925" s="51">
        <f t="shared" si="2194"/>
        <v>1001.3977</v>
      </c>
      <c r="AP925" s="51">
        <f t="shared" si="2195"/>
        <v>1001.3977</v>
      </c>
      <c r="AQ925" s="51">
        <f t="shared" si="2196"/>
        <v>0</v>
      </c>
      <c r="AR925" s="51">
        <f t="shared" si="2197"/>
        <v>0</v>
      </c>
      <c r="AS925" s="51">
        <f t="shared" si="2198"/>
        <v>0</v>
      </c>
      <c r="AT925" s="51">
        <f t="shared" si="2199"/>
        <v>0</v>
      </c>
      <c r="AU925" s="51">
        <f t="shared" si="2101"/>
        <v>1001.3977</v>
      </c>
      <c r="AV925" s="51">
        <f t="shared" si="2102"/>
        <v>-1001.3977</v>
      </c>
      <c r="AW925" s="51"/>
      <c r="AX925" s="51"/>
      <c r="AY925" s="51"/>
      <c r="AZ925" s="51"/>
      <c r="BA925" s="52">
        <f t="shared" si="2106"/>
        <v>100</v>
      </c>
      <c r="BB925" s="53"/>
    </row>
    <row r="926" ht="31.5">
      <c r="B926" s="47" t="s">
        <v>550</v>
      </c>
      <c r="C926" s="47" t="s">
        <v>46</v>
      </c>
      <c r="D926" s="47" t="s">
        <v>48</v>
      </c>
      <c r="E926" s="48" t="str">
        <f t="shared" si="2079"/>
        <v>0113</v>
      </c>
      <c r="F926" s="17" t="s">
        <v>84</v>
      </c>
      <c r="G926" s="48"/>
      <c r="H926" s="49" t="s">
        <v>85</v>
      </c>
      <c r="I926" s="19"/>
      <c r="J926" s="19"/>
      <c r="K926" s="19"/>
      <c r="L926" s="19"/>
      <c r="M926" s="19"/>
      <c r="N926" s="19"/>
      <c r="O926" s="19">
        <f t="shared" si="2183"/>
        <v>0</v>
      </c>
      <c r="P926" s="19">
        <f t="shared" si="2184"/>
        <v>0</v>
      </c>
      <c r="Q926" s="19">
        <f t="shared" si="2200"/>
        <v>0</v>
      </c>
      <c r="R926" s="19">
        <f t="shared" si="2201"/>
        <v>0</v>
      </c>
      <c r="S926" s="19"/>
      <c r="T926" s="19">
        <f t="shared" si="2182"/>
        <v>0</v>
      </c>
      <c r="U926" s="19"/>
      <c r="V926" s="19"/>
      <c r="W926" s="19"/>
      <c r="X926" s="19"/>
      <c r="Y926" s="19"/>
      <c r="Z926" s="19"/>
      <c r="AA926" s="19"/>
      <c r="AB926" s="19"/>
      <c r="AC926" s="19"/>
      <c r="AD926" s="19"/>
      <c r="AE926" s="19"/>
      <c r="AF926" s="50">
        <f t="shared" si="2185"/>
        <v>1201.3977</v>
      </c>
      <c r="AG926" s="50">
        <f t="shared" si="2186"/>
        <v>0</v>
      </c>
      <c r="AH926" s="50">
        <f t="shared" si="2202"/>
        <v>0</v>
      </c>
      <c r="AI926" s="50">
        <f t="shared" si="2203"/>
        <v>0</v>
      </c>
      <c r="AJ926" s="50">
        <f t="shared" si="2189"/>
        <v>0</v>
      </c>
      <c r="AK926" s="50">
        <f t="shared" si="2190"/>
        <v>0</v>
      </c>
      <c r="AL926" s="50">
        <f t="shared" si="2191"/>
        <v>1201.3977</v>
      </c>
      <c r="AM926" s="50">
        <f t="shared" si="2204"/>
        <v>0</v>
      </c>
      <c r="AN926" s="50">
        <f t="shared" si="2193"/>
        <v>0</v>
      </c>
      <c r="AO926" s="15">
        <f t="shared" si="2194"/>
        <v>1001.3977</v>
      </c>
      <c r="AP926" s="51">
        <f t="shared" si="2195"/>
        <v>1001.3977</v>
      </c>
      <c r="AQ926" s="51">
        <f t="shared" si="2196"/>
        <v>0</v>
      </c>
      <c r="AR926" s="51">
        <f t="shared" si="2197"/>
        <v>0</v>
      </c>
      <c r="AS926" s="51">
        <f t="shared" si="2198"/>
        <v>0</v>
      </c>
      <c r="AT926" s="51">
        <f t="shared" si="2199"/>
        <v>0</v>
      </c>
      <c r="AU926" s="51">
        <f t="shared" si="2101"/>
        <v>1001.3977</v>
      </c>
      <c r="AV926" s="51">
        <f t="shared" si="2102"/>
        <v>-1001.3977</v>
      </c>
      <c r="AW926" s="51"/>
      <c r="AX926" s="51"/>
      <c r="AY926" s="51"/>
      <c r="AZ926" s="51"/>
      <c r="BA926" s="52">
        <f t="shared" si="2106"/>
        <v>100</v>
      </c>
      <c r="BB926" s="53"/>
    </row>
    <row r="927" ht="31.5">
      <c r="B927" s="47" t="s">
        <v>550</v>
      </c>
      <c r="C927" s="47" t="s">
        <v>46</v>
      </c>
      <c r="D927" s="47" t="s">
        <v>48</v>
      </c>
      <c r="E927" s="48" t="str">
        <f t="shared" si="2079"/>
        <v>0113</v>
      </c>
      <c r="F927" s="17" t="s">
        <v>86</v>
      </c>
      <c r="G927" s="48"/>
      <c r="H927" s="49" t="s">
        <v>87</v>
      </c>
      <c r="I927" s="19"/>
      <c r="J927" s="19"/>
      <c r="K927" s="19"/>
      <c r="L927" s="19"/>
      <c r="M927" s="19"/>
      <c r="N927" s="19"/>
      <c r="O927" s="19">
        <f t="shared" si="2183"/>
        <v>0</v>
      </c>
      <c r="P927" s="19">
        <f t="shared" si="2184"/>
        <v>0</v>
      </c>
      <c r="Q927" s="19">
        <f t="shared" si="2200"/>
        <v>0</v>
      </c>
      <c r="R927" s="19">
        <f t="shared" si="2201"/>
        <v>0</v>
      </c>
      <c r="S927" s="19"/>
      <c r="T927" s="19">
        <f t="shared" si="2182"/>
        <v>0</v>
      </c>
      <c r="U927" s="19"/>
      <c r="V927" s="19"/>
      <c r="W927" s="19"/>
      <c r="X927" s="19"/>
      <c r="Y927" s="19"/>
      <c r="Z927" s="19"/>
      <c r="AA927" s="19"/>
      <c r="AB927" s="19"/>
      <c r="AC927" s="19"/>
      <c r="AD927" s="19"/>
      <c r="AE927" s="19"/>
      <c r="AF927" s="50">
        <f t="shared" si="2185"/>
        <v>1201.3977</v>
      </c>
      <c r="AG927" s="50">
        <f t="shared" si="2186"/>
        <v>0</v>
      </c>
      <c r="AH927" s="50">
        <f t="shared" si="2202"/>
        <v>0</v>
      </c>
      <c r="AI927" s="50">
        <f t="shared" si="2203"/>
        <v>0</v>
      </c>
      <c r="AJ927" s="50">
        <f t="shared" si="2189"/>
        <v>0</v>
      </c>
      <c r="AK927" s="50">
        <f t="shared" si="2190"/>
        <v>0</v>
      </c>
      <c r="AL927" s="50">
        <f t="shared" si="2191"/>
        <v>1201.3977</v>
      </c>
      <c r="AM927" s="50">
        <f t="shared" si="2204"/>
        <v>0</v>
      </c>
      <c r="AN927" s="50">
        <f t="shared" si="2193"/>
        <v>0</v>
      </c>
      <c r="AO927" s="51">
        <f t="shared" si="2194"/>
        <v>1001.3977</v>
      </c>
      <c r="AP927" s="51">
        <f t="shared" si="2195"/>
        <v>1001.3977</v>
      </c>
      <c r="AQ927" s="51">
        <f t="shared" si="2196"/>
        <v>0</v>
      </c>
      <c r="AR927" s="51">
        <f t="shared" si="2197"/>
        <v>0</v>
      </c>
      <c r="AS927" s="51">
        <f t="shared" si="2198"/>
        <v>0</v>
      </c>
      <c r="AT927" s="51">
        <f t="shared" si="2199"/>
        <v>0</v>
      </c>
      <c r="AU927" s="51">
        <f t="shared" si="2101"/>
        <v>1001.3977</v>
      </c>
      <c r="AV927" s="51">
        <f t="shared" si="2102"/>
        <v>-1001.3977</v>
      </c>
      <c r="AW927" s="51"/>
      <c r="AX927" s="51"/>
      <c r="AY927" s="51"/>
      <c r="AZ927" s="51"/>
      <c r="BA927" s="52">
        <f t="shared" si="2106"/>
        <v>100</v>
      </c>
      <c r="BB927" s="53"/>
    </row>
    <row r="928">
      <c r="B928" s="47" t="s">
        <v>550</v>
      </c>
      <c r="C928" s="47" t="s">
        <v>46</v>
      </c>
      <c r="D928" s="47" t="s">
        <v>48</v>
      </c>
      <c r="E928" s="48" t="str">
        <f t="shared" si="2079"/>
        <v>0113</v>
      </c>
      <c r="F928" s="17" t="s">
        <v>86</v>
      </c>
      <c r="G928" s="47" t="s">
        <v>60</v>
      </c>
      <c r="H928" s="49" t="s">
        <v>61</v>
      </c>
      <c r="I928" s="19"/>
      <c r="J928" s="19"/>
      <c r="K928" s="19"/>
      <c r="L928" s="19"/>
      <c r="M928" s="19"/>
      <c r="N928" s="19"/>
      <c r="O928" s="19">
        <v>0</v>
      </c>
      <c r="P928" s="19">
        <v>0</v>
      </c>
      <c r="Q928" s="19">
        <v>0</v>
      </c>
      <c r="R928" s="19">
        <v>0</v>
      </c>
      <c r="S928" s="19"/>
      <c r="T928" s="19">
        <f t="shared" si="2182"/>
        <v>0</v>
      </c>
      <c r="U928" s="19"/>
      <c r="V928" s="19"/>
      <c r="W928" s="19"/>
      <c r="X928" s="19"/>
      <c r="Y928" s="19"/>
      <c r="Z928" s="19"/>
      <c r="AA928" s="19"/>
      <c r="AB928" s="19"/>
      <c r="AC928" s="19"/>
      <c r="AD928" s="19"/>
      <c r="AE928" s="19"/>
      <c r="AF928" s="50">
        <v>1201.3977</v>
      </c>
      <c r="AG928" s="50"/>
      <c r="AH928" s="50">
        <v>0</v>
      </c>
      <c r="AI928" s="50">
        <v>0</v>
      </c>
      <c r="AJ928" s="50">
        <v>0</v>
      </c>
      <c r="AK928" s="50">
        <v>0</v>
      </c>
      <c r="AL928" s="50">
        <v>1201.3977</v>
      </c>
      <c r="AM928" s="50">
        <v>0</v>
      </c>
      <c r="AN928" s="50">
        <v>0</v>
      </c>
      <c r="AO928" s="15">
        <v>1001.3977</v>
      </c>
      <c r="AP928" s="51">
        <v>1001.3977</v>
      </c>
      <c r="AQ928" s="51">
        <v>0</v>
      </c>
      <c r="AR928" s="51">
        <v>0</v>
      </c>
      <c r="AS928" s="51">
        <v>0</v>
      </c>
      <c r="AT928" s="51">
        <v>0</v>
      </c>
      <c r="AU928" s="51">
        <f t="shared" si="2101"/>
        <v>1001.3977</v>
      </c>
      <c r="AV928" s="51">
        <f t="shared" si="2102"/>
        <v>-1001.3977</v>
      </c>
      <c r="AW928" s="51"/>
      <c r="AX928" s="51"/>
      <c r="AY928" s="51"/>
      <c r="AZ928" s="51"/>
      <c r="BA928" s="52">
        <f t="shared" si="2106"/>
        <v>100</v>
      </c>
      <c r="BB928" s="53"/>
    </row>
    <row r="929" s="30" customFormat="1" ht="31.5">
      <c r="B929" s="31" t="s">
        <v>550</v>
      </c>
      <c r="C929" s="31" t="s">
        <v>98</v>
      </c>
      <c r="D929" s="31"/>
      <c r="E929" s="32" t="str">
        <f t="shared" si="2079"/>
        <v>03</v>
      </c>
      <c r="F929" s="31"/>
      <c r="G929" s="32"/>
      <c r="H929" s="33" t="s">
        <v>175</v>
      </c>
      <c r="I929" s="34">
        <f>I930+I943</f>
        <v>2948.4000000000001</v>
      </c>
      <c r="J929" s="34">
        <f>J930+J943</f>
        <v>3039.9000000000001</v>
      </c>
      <c r="K929" s="34">
        <f>K930+K943</f>
        <v>3039.9000000000001</v>
      </c>
      <c r="L929" s="34">
        <f>L930+L943</f>
        <v>0</v>
      </c>
      <c r="M929" s="34">
        <f>M930+M943</f>
        <v>0</v>
      </c>
      <c r="N929" s="34">
        <f>N930+N943</f>
        <v>0</v>
      </c>
      <c r="O929" s="34">
        <f>O930+O943</f>
        <v>0</v>
      </c>
      <c r="P929" s="34">
        <f>P930+P943</f>
        <v>0</v>
      </c>
      <c r="Q929" s="34">
        <f>Q930+Q943</f>
        <v>0</v>
      </c>
      <c r="R929" s="34">
        <f>R930+R943</f>
        <v>0</v>
      </c>
      <c r="S929" s="34">
        <f>S930+S943</f>
        <v>6.7000000000000002</v>
      </c>
      <c r="T929" s="34">
        <f t="shared" si="2182"/>
        <v>2955.0999999999999</v>
      </c>
      <c r="U929" s="34">
        <f t="shared" si="2084"/>
        <v>3039.9000000000001</v>
      </c>
      <c r="V929" s="34">
        <f t="shared" si="2085"/>
        <v>3039.9000000000001</v>
      </c>
      <c r="W929" s="34">
        <f>W930+W943</f>
        <v>0</v>
      </c>
      <c r="X929" s="34">
        <f>X930+X943</f>
        <v>0</v>
      </c>
      <c r="Y929" s="34">
        <f>Y930+Y943</f>
        <v>0</v>
      </c>
      <c r="Z929" s="34">
        <f>Z930+Z943</f>
        <v>6.7000000000000002</v>
      </c>
      <c r="AA929" s="34">
        <f>AA930+AA943</f>
        <v>0</v>
      </c>
      <c r="AB929" s="34">
        <f>AB930+AB943</f>
        <v>0</v>
      </c>
      <c r="AC929" s="34">
        <f>AC930+AC943</f>
        <v>0</v>
      </c>
      <c r="AD929" s="34">
        <f>AD930+AD943</f>
        <v>0</v>
      </c>
      <c r="AE929" s="34">
        <f>AE930+AE943</f>
        <v>0</v>
      </c>
      <c r="AF929" s="35">
        <f>AF930+AF943</f>
        <v>5339.5540000000001</v>
      </c>
      <c r="AG929" s="35">
        <f>AG930+AG943</f>
        <v>0</v>
      </c>
      <c r="AH929" s="35">
        <f>AH930+AH943</f>
        <v>2332.7660000000001</v>
      </c>
      <c r="AI929" s="35">
        <f>AI930+AI943</f>
        <v>0</v>
      </c>
      <c r="AJ929" s="35">
        <f>AJ930+AJ943</f>
        <v>0</v>
      </c>
      <c r="AK929" s="35">
        <f>AK930+AK943</f>
        <v>0</v>
      </c>
      <c r="AL929" s="35">
        <f>AL930+AL943</f>
        <v>5305.4808499999999</v>
      </c>
      <c r="AM929" s="35">
        <f>AM930+AM943</f>
        <v>2331.32584</v>
      </c>
      <c r="AN929" s="35">
        <f>AN930+AN943</f>
        <v>0</v>
      </c>
      <c r="AO929" s="36">
        <f>AO930+AO943</f>
        <v>1687.4369700000002</v>
      </c>
      <c r="AP929" s="36">
        <f>AP930+AP943</f>
        <v>3060.366</v>
      </c>
      <c r="AQ929" s="36">
        <f>AQ930+AQ943</f>
        <v>0</v>
      </c>
      <c r="AR929" s="36">
        <f>AR930+AR943</f>
        <v>0</v>
      </c>
      <c r="AS929" s="36">
        <f>AS930+AS943</f>
        <v>0</v>
      </c>
      <c r="AT929" s="36">
        <f>AT930+AT943</f>
        <v>0</v>
      </c>
      <c r="AU929" s="36">
        <f t="shared" si="2101"/>
        <v>3060.366</v>
      </c>
      <c r="AV929" s="36">
        <f t="shared" si="2102"/>
        <v>-105.26600000000008</v>
      </c>
      <c r="AW929" s="36">
        <f t="shared" si="2103"/>
        <v>2961.7999999999997</v>
      </c>
      <c r="AX929" s="36">
        <f t="shared" si="2104"/>
        <v>3039.9000000000001</v>
      </c>
      <c r="AY929" s="36">
        <f t="shared" si="2105"/>
        <v>3039.9000000000001</v>
      </c>
      <c r="AZ929" s="36">
        <f>AZ930+AZ943</f>
        <v>0</v>
      </c>
      <c r="BA929" s="37">
        <f t="shared" si="2106"/>
        <v>99.361872733190822</v>
      </c>
      <c r="BB929" s="25"/>
    </row>
    <row r="930" s="39" customFormat="1" ht="47.25">
      <c r="B930" s="40" t="s">
        <v>550</v>
      </c>
      <c r="C930" s="40" t="s">
        <v>98</v>
      </c>
      <c r="D930" s="40" t="s">
        <v>343</v>
      </c>
      <c r="E930" s="38" t="str">
        <f t="shared" si="2079"/>
        <v>0310</v>
      </c>
      <c r="F930" s="40"/>
      <c r="G930" s="38"/>
      <c r="H930" s="41" t="s">
        <v>504</v>
      </c>
      <c r="I930" s="42">
        <f t="shared" ref="I930:I932" si="2205">I931</f>
        <v>436.90000000000003</v>
      </c>
      <c r="J930" s="42">
        <f t="shared" ref="J930:J932" si="2206">J931</f>
        <v>436.90000000000003</v>
      </c>
      <c r="K930" s="42">
        <f t="shared" ref="K930:K932" si="2207">K931</f>
        <v>436.90000000000003</v>
      </c>
      <c r="L930" s="42">
        <f t="shared" ref="L930:L932" si="2208">L931</f>
        <v>0</v>
      </c>
      <c r="M930" s="42">
        <f t="shared" ref="M930:M932" si="2209">M931</f>
        <v>0</v>
      </c>
      <c r="N930" s="42">
        <f t="shared" ref="N930:N932" si="2210">N931</f>
        <v>0</v>
      </c>
      <c r="O930" s="42">
        <f t="shared" ref="O930:O932" si="2211">O931</f>
        <v>0</v>
      </c>
      <c r="P930" s="42">
        <f t="shared" ref="P930:P932" si="2212">P931</f>
        <v>0</v>
      </c>
      <c r="Q930" s="42">
        <f t="shared" ref="Q930:Q932" si="2213">Q931</f>
        <v>0</v>
      </c>
      <c r="R930" s="42">
        <f t="shared" ref="R930:R932" si="2214">R931</f>
        <v>0</v>
      </c>
      <c r="S930" s="42">
        <f t="shared" ref="S930:S932" si="2215">S931</f>
        <v>6.7000000000000002</v>
      </c>
      <c r="T930" s="42">
        <f t="shared" si="2182"/>
        <v>443.60000000000002</v>
      </c>
      <c r="U930" s="42">
        <f t="shared" si="2084"/>
        <v>436.90000000000003</v>
      </c>
      <c r="V930" s="42">
        <f t="shared" si="2085"/>
        <v>436.90000000000003</v>
      </c>
      <c r="W930" s="42">
        <f t="shared" ref="W930:W932" si="2216">W931</f>
        <v>0</v>
      </c>
      <c r="X930" s="42">
        <f t="shared" ref="X930:X932" si="2217">X931</f>
        <v>0</v>
      </c>
      <c r="Y930" s="42">
        <f t="shared" ref="Y930:Y932" si="2218">Y931</f>
        <v>0</v>
      </c>
      <c r="Z930" s="42">
        <f t="shared" ref="Z930:Z932" si="2219">Z931</f>
        <v>6.7000000000000002</v>
      </c>
      <c r="AA930" s="42">
        <f t="shared" ref="AA930:AA932" si="2220">AA931</f>
        <v>0</v>
      </c>
      <c r="AB930" s="42">
        <f t="shared" ref="AB930:AB932" si="2221">AB931</f>
        <v>0</v>
      </c>
      <c r="AC930" s="42">
        <f t="shared" ref="AC930:AC932" si="2222">AC931</f>
        <v>0</v>
      </c>
      <c r="AD930" s="42">
        <f t="shared" ref="AD930:AD932" si="2223">AD931</f>
        <v>0</v>
      </c>
      <c r="AE930" s="42">
        <f t="shared" ref="AE930:AE932" si="2224">AE931</f>
        <v>0</v>
      </c>
      <c r="AF930" s="43">
        <f>AF931+AF939</f>
        <v>3006.788</v>
      </c>
      <c r="AG930" s="43">
        <f>AG931+AG939</f>
        <v>0</v>
      </c>
      <c r="AH930" s="43">
        <f>AH931+AH939</f>
        <v>0</v>
      </c>
      <c r="AI930" s="43">
        <f>AI931+AI939</f>
        <v>0</v>
      </c>
      <c r="AJ930" s="43">
        <f>AJ931+AJ939</f>
        <v>0</v>
      </c>
      <c r="AK930" s="43">
        <f>AK931+AK939</f>
        <v>0</v>
      </c>
      <c r="AL930" s="43">
        <f>AL931+AL939</f>
        <v>2974.1550099999999</v>
      </c>
      <c r="AM930" s="43">
        <f>AM931+AM939</f>
        <v>0</v>
      </c>
      <c r="AN930" s="43">
        <f>AN931+AN939</f>
        <v>0</v>
      </c>
      <c r="AO930" s="44">
        <f t="shared" ref="AO930:AO932" si="2225">AO931</f>
        <v>410.97879</v>
      </c>
      <c r="AP930" s="45">
        <f t="shared" ref="AP930:AP932" si="2226">AP931</f>
        <v>627.59999999999991</v>
      </c>
      <c r="AQ930" s="45">
        <f t="shared" ref="AQ930:AQ932" si="2227">AQ931</f>
        <v>0</v>
      </c>
      <c r="AR930" s="45">
        <f t="shared" ref="AR930:AR932" si="2228">AR931</f>
        <v>0</v>
      </c>
      <c r="AS930" s="45">
        <f t="shared" ref="AS930:AS932" si="2229">AS931</f>
        <v>0</v>
      </c>
      <c r="AT930" s="45">
        <f t="shared" ref="AT930:AT932" si="2230">AT931</f>
        <v>0</v>
      </c>
      <c r="AU930" s="45">
        <f t="shared" si="2101"/>
        <v>627.59999999999991</v>
      </c>
      <c r="AV930" s="45">
        <f t="shared" si="2102"/>
        <v>-183.99999999999989</v>
      </c>
      <c r="AW930" s="45">
        <f t="shared" si="2103"/>
        <v>450.30000000000001</v>
      </c>
      <c r="AX930" s="45">
        <f t="shared" si="2104"/>
        <v>436.90000000000003</v>
      </c>
      <c r="AY930" s="45">
        <f t="shared" si="2105"/>
        <v>436.90000000000003</v>
      </c>
      <c r="AZ930" s="45">
        <f t="shared" ref="AZ930:AZ932" si="2231">AZ931</f>
        <v>0</v>
      </c>
      <c r="BA930" s="46">
        <f t="shared" si="2106"/>
        <v>98.914689362868273</v>
      </c>
      <c r="BB930" s="25"/>
    </row>
    <row r="931">
      <c r="B931" s="47" t="s">
        <v>550</v>
      </c>
      <c r="C931" s="47" t="s">
        <v>98</v>
      </c>
      <c r="D931" s="47" t="s">
        <v>343</v>
      </c>
      <c r="E931" s="48" t="str">
        <f t="shared" si="2079"/>
        <v>0310</v>
      </c>
      <c r="F931" s="47" t="s">
        <v>277</v>
      </c>
      <c r="G931" s="48"/>
      <c r="H931" s="49" t="s">
        <v>278</v>
      </c>
      <c r="I931" s="19">
        <f t="shared" si="2205"/>
        <v>436.90000000000003</v>
      </c>
      <c r="J931" s="19">
        <f t="shared" si="2206"/>
        <v>436.90000000000003</v>
      </c>
      <c r="K931" s="19">
        <f t="shared" si="2207"/>
        <v>436.90000000000003</v>
      </c>
      <c r="L931" s="19">
        <f t="shared" si="2208"/>
        <v>0</v>
      </c>
      <c r="M931" s="19">
        <f t="shared" si="2209"/>
        <v>0</v>
      </c>
      <c r="N931" s="19">
        <f t="shared" si="2210"/>
        <v>0</v>
      </c>
      <c r="O931" s="19">
        <f t="shared" si="2211"/>
        <v>0</v>
      </c>
      <c r="P931" s="19">
        <f t="shared" si="2212"/>
        <v>0</v>
      </c>
      <c r="Q931" s="19">
        <f t="shared" si="2213"/>
        <v>0</v>
      </c>
      <c r="R931" s="19">
        <f t="shared" si="2214"/>
        <v>0</v>
      </c>
      <c r="S931" s="19">
        <f t="shared" si="2215"/>
        <v>6.7000000000000002</v>
      </c>
      <c r="T931" s="19">
        <f t="shared" si="2182"/>
        <v>443.60000000000002</v>
      </c>
      <c r="U931" s="19">
        <f t="shared" si="2084"/>
        <v>436.90000000000003</v>
      </c>
      <c r="V931" s="19">
        <f t="shared" si="2085"/>
        <v>436.90000000000003</v>
      </c>
      <c r="W931" s="19">
        <f t="shared" si="2216"/>
        <v>0</v>
      </c>
      <c r="X931" s="19">
        <f t="shared" si="2217"/>
        <v>0</v>
      </c>
      <c r="Y931" s="19">
        <f t="shared" si="2218"/>
        <v>0</v>
      </c>
      <c r="Z931" s="19">
        <f t="shared" si="2219"/>
        <v>6.7000000000000002</v>
      </c>
      <c r="AA931" s="19">
        <f t="shared" si="2220"/>
        <v>0</v>
      </c>
      <c r="AB931" s="19">
        <f t="shared" si="2221"/>
        <v>0</v>
      </c>
      <c r="AC931" s="19">
        <f t="shared" si="2222"/>
        <v>0</v>
      </c>
      <c r="AD931" s="19">
        <f t="shared" si="2223"/>
        <v>0</v>
      </c>
      <c r="AE931" s="19">
        <f t="shared" si="2224"/>
        <v>0</v>
      </c>
      <c r="AF931" s="50">
        <f t="shared" ref="AF931:AF932" si="2232">AF932</f>
        <v>627.59999999999991</v>
      </c>
      <c r="AG931" s="50">
        <f t="shared" ref="AG931:AG932" si="2233">AG932</f>
        <v>0</v>
      </c>
      <c r="AH931" s="50">
        <f t="shared" ref="AH931:AH932" si="2234">AH932</f>
        <v>0</v>
      </c>
      <c r="AI931" s="50">
        <f t="shared" ref="AI931:AI932" si="2235">AI932</f>
        <v>0</v>
      </c>
      <c r="AJ931" s="50">
        <f t="shared" ref="AJ931:AJ932" si="2236">AJ932</f>
        <v>0</v>
      </c>
      <c r="AK931" s="50">
        <f t="shared" ref="AK931:AK932" si="2237">AK932</f>
        <v>0</v>
      </c>
      <c r="AL931" s="50">
        <f t="shared" ref="AL931:AL932" si="2238">AL932</f>
        <v>594.96700999999996</v>
      </c>
      <c r="AM931" s="50">
        <f t="shared" ref="AM931:AM932" si="2239">AM932</f>
        <v>0</v>
      </c>
      <c r="AN931" s="50">
        <f t="shared" ref="AN931:AN932" si="2240">AN932</f>
        <v>0</v>
      </c>
      <c r="AO931" s="51">
        <f t="shared" si="2225"/>
        <v>410.97879</v>
      </c>
      <c r="AP931" s="51">
        <f t="shared" si="2226"/>
        <v>627.59999999999991</v>
      </c>
      <c r="AQ931" s="51">
        <f t="shared" si="2227"/>
        <v>0</v>
      </c>
      <c r="AR931" s="51">
        <f t="shared" si="2228"/>
        <v>0</v>
      </c>
      <c r="AS931" s="51">
        <f t="shared" si="2229"/>
        <v>0</v>
      </c>
      <c r="AT931" s="51">
        <f t="shared" si="2230"/>
        <v>0</v>
      </c>
      <c r="AU931" s="51">
        <f t="shared" si="2101"/>
        <v>627.59999999999991</v>
      </c>
      <c r="AV931" s="51">
        <f t="shared" si="2102"/>
        <v>-183.99999999999989</v>
      </c>
      <c r="AW931" s="51">
        <f t="shared" si="2103"/>
        <v>450.30000000000001</v>
      </c>
      <c r="AX931" s="51">
        <f t="shared" si="2104"/>
        <v>436.90000000000003</v>
      </c>
      <c r="AY931" s="51">
        <f t="shared" si="2105"/>
        <v>436.90000000000003</v>
      </c>
      <c r="AZ931" s="51">
        <f t="shared" si="2231"/>
        <v>0</v>
      </c>
      <c r="BA931" s="52">
        <f t="shared" si="2106"/>
        <v>94.800352135117919</v>
      </c>
      <c r="BB931" s="25"/>
    </row>
    <row r="932">
      <c r="B932" s="47" t="s">
        <v>550</v>
      </c>
      <c r="C932" s="47" t="s">
        <v>98</v>
      </c>
      <c r="D932" s="47" t="s">
        <v>343</v>
      </c>
      <c r="E932" s="48" t="str">
        <f t="shared" ref="E932:E995" si="2241">CONCATENATE(C932,D932)</f>
        <v>0310</v>
      </c>
      <c r="F932" s="47" t="s">
        <v>279</v>
      </c>
      <c r="G932" s="48"/>
      <c r="H932" s="49" t="s">
        <v>53</v>
      </c>
      <c r="I932" s="19">
        <f t="shared" si="2205"/>
        <v>436.90000000000003</v>
      </c>
      <c r="J932" s="19">
        <f t="shared" si="2206"/>
        <v>436.90000000000003</v>
      </c>
      <c r="K932" s="19">
        <f t="shared" si="2207"/>
        <v>436.90000000000003</v>
      </c>
      <c r="L932" s="19">
        <f t="shared" si="2208"/>
        <v>0</v>
      </c>
      <c r="M932" s="19">
        <f t="shared" si="2209"/>
        <v>0</v>
      </c>
      <c r="N932" s="19">
        <f t="shared" si="2210"/>
        <v>0</v>
      </c>
      <c r="O932" s="19">
        <f t="shared" si="2211"/>
        <v>0</v>
      </c>
      <c r="P932" s="19">
        <f t="shared" si="2212"/>
        <v>0</v>
      </c>
      <c r="Q932" s="19">
        <f t="shared" si="2213"/>
        <v>0</v>
      </c>
      <c r="R932" s="19">
        <f t="shared" si="2214"/>
        <v>0</v>
      </c>
      <c r="S932" s="19">
        <f t="shared" si="2215"/>
        <v>6.7000000000000002</v>
      </c>
      <c r="T932" s="19">
        <f t="shared" si="2182"/>
        <v>443.60000000000002</v>
      </c>
      <c r="U932" s="19">
        <f t="shared" ref="U932:U968" si="2242">J932+M932</f>
        <v>436.90000000000003</v>
      </c>
      <c r="V932" s="19">
        <f t="shared" ref="V932:V968" si="2243">K932+N932</f>
        <v>436.90000000000003</v>
      </c>
      <c r="W932" s="19">
        <f t="shared" si="2216"/>
        <v>0</v>
      </c>
      <c r="X932" s="19">
        <f t="shared" si="2217"/>
        <v>0</v>
      </c>
      <c r="Y932" s="19">
        <f t="shared" si="2218"/>
        <v>0</v>
      </c>
      <c r="Z932" s="19">
        <f t="shared" si="2219"/>
        <v>6.7000000000000002</v>
      </c>
      <c r="AA932" s="19">
        <f t="shared" si="2220"/>
        <v>0</v>
      </c>
      <c r="AB932" s="19">
        <f t="shared" si="2221"/>
        <v>0</v>
      </c>
      <c r="AC932" s="19">
        <f t="shared" si="2222"/>
        <v>0</v>
      </c>
      <c r="AD932" s="19">
        <f t="shared" si="2223"/>
        <v>0</v>
      </c>
      <c r="AE932" s="19">
        <f t="shared" si="2224"/>
        <v>0</v>
      </c>
      <c r="AF932" s="50">
        <f t="shared" si="2232"/>
        <v>627.59999999999991</v>
      </c>
      <c r="AG932" s="50">
        <f t="shared" si="2233"/>
        <v>0</v>
      </c>
      <c r="AH932" s="50">
        <f t="shared" si="2234"/>
        <v>0</v>
      </c>
      <c r="AI932" s="50">
        <f t="shared" si="2235"/>
        <v>0</v>
      </c>
      <c r="AJ932" s="50">
        <f t="shared" si="2236"/>
        <v>0</v>
      </c>
      <c r="AK932" s="50">
        <f t="shared" si="2237"/>
        <v>0</v>
      </c>
      <c r="AL932" s="50">
        <f t="shared" si="2238"/>
        <v>594.96700999999996</v>
      </c>
      <c r="AM932" s="50">
        <f t="shared" si="2239"/>
        <v>0</v>
      </c>
      <c r="AN932" s="50">
        <f t="shared" si="2240"/>
        <v>0</v>
      </c>
      <c r="AO932" s="15">
        <f t="shared" si="2225"/>
        <v>410.97879</v>
      </c>
      <c r="AP932" s="51">
        <f t="shared" si="2226"/>
        <v>627.59999999999991</v>
      </c>
      <c r="AQ932" s="51">
        <f t="shared" si="2227"/>
        <v>0</v>
      </c>
      <c r="AR932" s="51">
        <f t="shared" si="2228"/>
        <v>0</v>
      </c>
      <c r="AS932" s="51">
        <f t="shared" si="2229"/>
        <v>0</v>
      </c>
      <c r="AT932" s="51">
        <f t="shared" si="2230"/>
        <v>0</v>
      </c>
      <c r="AU932" s="51">
        <f t="shared" ref="AU932:AU995" si="2244">AP932+AS932+AT932+AR932+AQ932</f>
        <v>627.59999999999991</v>
      </c>
      <c r="AV932" s="51">
        <f t="shared" ref="AV932:AV995" si="2245">T932-AU932</f>
        <v>-183.99999999999989</v>
      </c>
      <c r="AW932" s="51">
        <f t="shared" ref="AW932:AW992" si="2246">T932+W932+X932+Y932+Z932</f>
        <v>450.30000000000001</v>
      </c>
      <c r="AX932" s="51">
        <f t="shared" ref="AX932:AX992" si="2247">U932+AA932+AB932</f>
        <v>436.90000000000003</v>
      </c>
      <c r="AY932" s="51">
        <f t="shared" ref="AY932:AY992" si="2248">V932+AC932+AE932+AD932</f>
        <v>436.90000000000003</v>
      </c>
      <c r="AZ932" s="51">
        <f t="shared" si="2231"/>
        <v>0</v>
      </c>
      <c r="BA932" s="52">
        <f t="shared" ref="BA932:BA995" si="2249">AL932/AF932*100</f>
        <v>94.800352135117919</v>
      </c>
      <c r="BB932" s="25"/>
    </row>
    <row r="933" ht="94.5">
      <c r="B933" s="47" t="s">
        <v>550</v>
      </c>
      <c r="C933" s="47" t="s">
        <v>98</v>
      </c>
      <c r="D933" s="47" t="s">
        <v>343</v>
      </c>
      <c r="E933" s="48" t="str">
        <f t="shared" si="2241"/>
        <v>0310</v>
      </c>
      <c r="F933" s="47" t="s">
        <v>505</v>
      </c>
      <c r="G933" s="48"/>
      <c r="H933" s="49" t="s">
        <v>506</v>
      </c>
      <c r="I933" s="19">
        <f>I934+I936</f>
        <v>436.90000000000003</v>
      </c>
      <c r="J933" s="19">
        <f>J934+J936</f>
        <v>436.90000000000003</v>
      </c>
      <c r="K933" s="19">
        <f>K934+K936</f>
        <v>436.90000000000003</v>
      </c>
      <c r="L933" s="19">
        <f>L934+L936</f>
        <v>0</v>
      </c>
      <c r="M933" s="19">
        <f>M934+M936</f>
        <v>0</v>
      </c>
      <c r="N933" s="19">
        <f>N934+N936</f>
        <v>0</v>
      </c>
      <c r="O933" s="19">
        <f>O934+O936</f>
        <v>0</v>
      </c>
      <c r="P933" s="19">
        <f>P934+P936</f>
        <v>0</v>
      </c>
      <c r="Q933" s="19">
        <f>Q934+Q936</f>
        <v>0</v>
      </c>
      <c r="R933" s="19">
        <f>R934+R936</f>
        <v>0</v>
      </c>
      <c r="S933" s="19">
        <f>S934+S936</f>
        <v>6.7000000000000002</v>
      </c>
      <c r="T933" s="19">
        <f t="shared" si="2182"/>
        <v>443.60000000000002</v>
      </c>
      <c r="U933" s="19">
        <f t="shared" si="2242"/>
        <v>436.90000000000003</v>
      </c>
      <c r="V933" s="19">
        <f t="shared" si="2243"/>
        <v>436.90000000000003</v>
      </c>
      <c r="W933" s="19">
        <f>W934+W936</f>
        <v>0</v>
      </c>
      <c r="X933" s="19">
        <f>X934+X936</f>
        <v>0</v>
      </c>
      <c r="Y933" s="19">
        <f>Y934+Y936</f>
        <v>0</v>
      </c>
      <c r="Z933" s="19">
        <f>Z934+Z936</f>
        <v>6.7000000000000002</v>
      </c>
      <c r="AA933" s="19">
        <f>AA934+AA936</f>
        <v>0</v>
      </c>
      <c r="AB933" s="19">
        <f>AB934+AB936</f>
        <v>0</v>
      </c>
      <c r="AC933" s="19">
        <f>AC934+AC936</f>
        <v>0</v>
      </c>
      <c r="AD933" s="19">
        <f>AD934+AD936</f>
        <v>0</v>
      </c>
      <c r="AE933" s="19">
        <f>AE934+AE936</f>
        <v>0</v>
      </c>
      <c r="AF933" s="50">
        <f>AF934+AF936</f>
        <v>627.59999999999991</v>
      </c>
      <c r="AG933" s="50">
        <f>AG934+AG936</f>
        <v>0</v>
      </c>
      <c r="AH933" s="50">
        <f>AH934+AH936</f>
        <v>0</v>
      </c>
      <c r="AI933" s="50">
        <f>AI934+AI936</f>
        <v>0</v>
      </c>
      <c r="AJ933" s="50">
        <f>AJ934+AJ936</f>
        <v>0</v>
      </c>
      <c r="AK933" s="50">
        <f>AK934+AK936</f>
        <v>0</v>
      </c>
      <c r="AL933" s="50">
        <f>AL934+AL936</f>
        <v>594.96700999999996</v>
      </c>
      <c r="AM933" s="50">
        <f>AM934+AM936</f>
        <v>0</v>
      </c>
      <c r="AN933" s="50">
        <f>AN934+AN936</f>
        <v>0</v>
      </c>
      <c r="AO933" s="51">
        <f>AO934+AO936</f>
        <v>410.97879</v>
      </c>
      <c r="AP933" s="51">
        <f>AP934+AP936</f>
        <v>627.59999999999991</v>
      </c>
      <c r="AQ933" s="51">
        <f>AQ934+AQ936</f>
        <v>0</v>
      </c>
      <c r="AR933" s="51">
        <f>AR934+AR936</f>
        <v>0</v>
      </c>
      <c r="AS933" s="51">
        <f>AS934+AS936</f>
        <v>0</v>
      </c>
      <c r="AT933" s="51">
        <f>AT934+AT936</f>
        <v>0</v>
      </c>
      <c r="AU933" s="51">
        <f t="shared" si="2244"/>
        <v>627.59999999999991</v>
      </c>
      <c r="AV933" s="51">
        <f t="shared" si="2245"/>
        <v>-183.99999999999989</v>
      </c>
      <c r="AW933" s="51">
        <f t="shared" si="2246"/>
        <v>450.30000000000001</v>
      </c>
      <c r="AX933" s="51">
        <f t="shared" si="2247"/>
        <v>436.90000000000003</v>
      </c>
      <c r="AY933" s="51">
        <f t="shared" si="2248"/>
        <v>436.90000000000003</v>
      </c>
      <c r="AZ933" s="51">
        <f>AZ934+AZ936</f>
        <v>0</v>
      </c>
      <c r="BA933" s="52">
        <f t="shared" si="2249"/>
        <v>94.800352135117919</v>
      </c>
      <c r="BB933" s="25"/>
    </row>
    <row r="934" ht="47.25">
      <c r="B934" s="47" t="s">
        <v>550</v>
      </c>
      <c r="C934" s="47" t="s">
        <v>98</v>
      </c>
      <c r="D934" s="47" t="s">
        <v>343</v>
      </c>
      <c r="E934" s="48" t="str">
        <f t="shared" si="2241"/>
        <v>0310</v>
      </c>
      <c r="F934" s="47" t="s">
        <v>507</v>
      </c>
      <c r="G934" s="48"/>
      <c r="H934" s="49" t="s">
        <v>508</v>
      </c>
      <c r="I934" s="19">
        <f>I935</f>
        <v>4.7999999999999998</v>
      </c>
      <c r="J934" s="19">
        <f>J935</f>
        <v>4.7999999999999998</v>
      </c>
      <c r="K934" s="19">
        <f>K935</f>
        <v>4.7999999999999998</v>
      </c>
      <c r="L934" s="19">
        <f>L935</f>
        <v>0</v>
      </c>
      <c r="M934" s="19">
        <f>M935</f>
        <v>0</v>
      </c>
      <c r="N934" s="19">
        <f>N935</f>
        <v>0</v>
      </c>
      <c r="O934" s="19">
        <f>O935</f>
        <v>0</v>
      </c>
      <c r="P934" s="19">
        <f>P935</f>
        <v>0</v>
      </c>
      <c r="Q934" s="19">
        <f>Q935</f>
        <v>0</v>
      </c>
      <c r="R934" s="19">
        <f>R935</f>
        <v>0</v>
      </c>
      <c r="S934" s="19">
        <f>S935</f>
        <v>0</v>
      </c>
      <c r="T934" s="19">
        <f t="shared" si="2182"/>
        <v>4.7999999999999998</v>
      </c>
      <c r="U934" s="19">
        <f t="shared" si="2242"/>
        <v>4.7999999999999998</v>
      </c>
      <c r="V934" s="19">
        <f t="shared" si="2243"/>
        <v>4.7999999999999998</v>
      </c>
      <c r="W934" s="19">
        <f>W935</f>
        <v>0</v>
      </c>
      <c r="X934" s="19">
        <f>X935</f>
        <v>0</v>
      </c>
      <c r="Y934" s="19">
        <f>Y935</f>
        <v>0</v>
      </c>
      <c r="Z934" s="19">
        <f>Z935</f>
        <v>0</v>
      </c>
      <c r="AA934" s="19">
        <f>AA935</f>
        <v>0</v>
      </c>
      <c r="AB934" s="19">
        <f>AB935</f>
        <v>0</v>
      </c>
      <c r="AC934" s="19">
        <f>AC935</f>
        <v>0</v>
      </c>
      <c r="AD934" s="19">
        <f>AD935</f>
        <v>0</v>
      </c>
      <c r="AE934" s="19">
        <f>AE935</f>
        <v>0</v>
      </c>
      <c r="AF934" s="50">
        <f>AF935</f>
        <v>4.7999999999999998</v>
      </c>
      <c r="AG934" s="50">
        <f>AG935</f>
        <v>0</v>
      </c>
      <c r="AH934" s="50">
        <f>AH935</f>
        <v>0</v>
      </c>
      <c r="AI934" s="50">
        <f>AI935</f>
        <v>0</v>
      </c>
      <c r="AJ934" s="50">
        <f>AJ935</f>
        <v>0</v>
      </c>
      <c r="AK934" s="50">
        <f>AK935</f>
        <v>0</v>
      </c>
      <c r="AL934" s="50">
        <f>AL935</f>
        <v>4.7999999999999998</v>
      </c>
      <c r="AM934" s="50">
        <f>AM935</f>
        <v>0</v>
      </c>
      <c r="AN934" s="50">
        <f>AN935</f>
        <v>0</v>
      </c>
      <c r="AO934" s="15">
        <f>AO935</f>
        <v>0</v>
      </c>
      <c r="AP934" s="51">
        <f>AP935</f>
        <v>4.7999999999999998</v>
      </c>
      <c r="AQ934" s="51">
        <f>AQ935</f>
        <v>0</v>
      </c>
      <c r="AR934" s="51">
        <f>AR935</f>
        <v>0</v>
      </c>
      <c r="AS934" s="51">
        <f>AS935</f>
        <v>0</v>
      </c>
      <c r="AT934" s="51">
        <f>AT935</f>
        <v>0</v>
      </c>
      <c r="AU934" s="51">
        <f t="shared" si="2244"/>
        <v>4.7999999999999998</v>
      </c>
      <c r="AV934" s="51">
        <f t="shared" si="2245"/>
        <v>0</v>
      </c>
      <c r="AW934" s="51">
        <f t="shared" si="2246"/>
        <v>4.7999999999999998</v>
      </c>
      <c r="AX934" s="51">
        <f t="shared" si="2247"/>
        <v>4.7999999999999998</v>
      </c>
      <c r="AY934" s="51">
        <f t="shared" si="2248"/>
        <v>4.7999999999999998</v>
      </c>
      <c r="AZ934" s="51">
        <f>AZ935</f>
        <v>0</v>
      </c>
      <c r="BA934" s="52">
        <f t="shared" si="2249"/>
        <v>100</v>
      </c>
      <c r="BB934" s="25"/>
    </row>
    <row r="935" ht="31.5">
      <c r="B935" s="47" t="s">
        <v>550</v>
      </c>
      <c r="C935" s="47" t="s">
        <v>98</v>
      </c>
      <c r="D935" s="47" t="s">
        <v>343</v>
      </c>
      <c r="E935" s="48" t="str">
        <f t="shared" si="2241"/>
        <v>0310</v>
      </c>
      <c r="F935" s="47" t="s">
        <v>507</v>
      </c>
      <c r="G935" s="47" t="s">
        <v>58</v>
      </c>
      <c r="H935" s="49" t="s">
        <v>59</v>
      </c>
      <c r="I935" s="19">
        <v>4.7999999999999998</v>
      </c>
      <c r="J935" s="19">
        <v>4.7999999999999998</v>
      </c>
      <c r="K935" s="19">
        <v>4.7999999999999998</v>
      </c>
      <c r="L935" s="19"/>
      <c r="M935" s="19"/>
      <c r="N935" s="19"/>
      <c r="O935" s="19">
        <v>0</v>
      </c>
      <c r="P935" s="19">
        <v>0</v>
      </c>
      <c r="Q935" s="19">
        <v>0</v>
      </c>
      <c r="R935" s="19">
        <v>0</v>
      </c>
      <c r="S935" s="19"/>
      <c r="T935" s="19">
        <f t="shared" si="2182"/>
        <v>4.7999999999999998</v>
      </c>
      <c r="U935" s="19">
        <f t="shared" si="2242"/>
        <v>4.7999999999999998</v>
      </c>
      <c r="V935" s="19">
        <f t="shared" si="2243"/>
        <v>4.7999999999999998</v>
      </c>
      <c r="W935" s="19"/>
      <c r="X935" s="19"/>
      <c r="Y935" s="19"/>
      <c r="Z935" s="19"/>
      <c r="AA935" s="19"/>
      <c r="AB935" s="19"/>
      <c r="AC935" s="19"/>
      <c r="AD935" s="19"/>
      <c r="AE935" s="19"/>
      <c r="AF935" s="50">
        <v>4.7999999999999998</v>
      </c>
      <c r="AG935" s="50"/>
      <c r="AH935" s="50">
        <v>0</v>
      </c>
      <c r="AI935" s="50">
        <v>0</v>
      </c>
      <c r="AJ935" s="50">
        <v>0</v>
      </c>
      <c r="AK935" s="50">
        <v>0</v>
      </c>
      <c r="AL935" s="50">
        <v>4.7999999999999998</v>
      </c>
      <c r="AM935" s="50">
        <v>0</v>
      </c>
      <c r="AN935" s="50">
        <v>0</v>
      </c>
      <c r="AO935" s="51">
        <v>0</v>
      </c>
      <c r="AP935" s="51">
        <v>4.7999999999999998</v>
      </c>
      <c r="AQ935" s="51">
        <v>0</v>
      </c>
      <c r="AR935" s="51">
        <v>0</v>
      </c>
      <c r="AS935" s="51">
        <v>0</v>
      </c>
      <c r="AT935" s="51">
        <v>0</v>
      </c>
      <c r="AU935" s="51">
        <f t="shared" si="2244"/>
        <v>4.7999999999999998</v>
      </c>
      <c r="AV935" s="51">
        <f t="shared" si="2245"/>
        <v>0</v>
      </c>
      <c r="AW935" s="51">
        <f t="shared" si="2246"/>
        <v>4.7999999999999998</v>
      </c>
      <c r="AX935" s="51">
        <f t="shared" si="2247"/>
        <v>4.7999999999999998</v>
      </c>
      <c r="AY935" s="51">
        <f t="shared" si="2248"/>
        <v>4.7999999999999998</v>
      </c>
      <c r="AZ935" s="51"/>
      <c r="BA935" s="52">
        <f t="shared" si="2249"/>
        <v>100</v>
      </c>
      <c r="BB935" s="53"/>
    </row>
    <row r="936" ht="47.25">
      <c r="B936" s="47" t="s">
        <v>550</v>
      </c>
      <c r="C936" s="47" t="s">
        <v>98</v>
      </c>
      <c r="D936" s="47" t="s">
        <v>343</v>
      </c>
      <c r="E936" s="48" t="str">
        <f t="shared" si="2241"/>
        <v>0310</v>
      </c>
      <c r="F936" s="47" t="s">
        <v>509</v>
      </c>
      <c r="G936" s="48"/>
      <c r="H936" s="49" t="s">
        <v>510</v>
      </c>
      <c r="I936" s="19">
        <f>I937+I938</f>
        <v>432.10000000000002</v>
      </c>
      <c r="J936" s="19">
        <f>J937+J938</f>
        <v>432.10000000000002</v>
      </c>
      <c r="K936" s="19">
        <f>K937+K938</f>
        <v>432.10000000000002</v>
      </c>
      <c r="L936" s="19">
        <f>L937+L938</f>
        <v>0</v>
      </c>
      <c r="M936" s="19">
        <f>M937+M938</f>
        <v>0</v>
      </c>
      <c r="N936" s="19">
        <f>N937+N938</f>
        <v>0</v>
      </c>
      <c r="O936" s="19">
        <f>O937+O938</f>
        <v>0</v>
      </c>
      <c r="P936" s="19">
        <f>P937+P938</f>
        <v>0</v>
      </c>
      <c r="Q936" s="19">
        <f>Q937+Q938</f>
        <v>0</v>
      </c>
      <c r="R936" s="19">
        <f>R937+R938</f>
        <v>0</v>
      </c>
      <c r="S936" s="19">
        <f>S937+S938</f>
        <v>6.7000000000000002</v>
      </c>
      <c r="T936" s="19">
        <f t="shared" si="2182"/>
        <v>438.80000000000001</v>
      </c>
      <c r="U936" s="19">
        <f t="shared" si="2242"/>
        <v>432.10000000000002</v>
      </c>
      <c r="V936" s="19">
        <f t="shared" si="2243"/>
        <v>432.10000000000002</v>
      </c>
      <c r="W936" s="19">
        <f>W937+W938</f>
        <v>0</v>
      </c>
      <c r="X936" s="19">
        <f>X937+X938</f>
        <v>0</v>
      </c>
      <c r="Y936" s="19">
        <f>Y937+Y938</f>
        <v>0</v>
      </c>
      <c r="Z936" s="19">
        <f>Z937+Z938</f>
        <v>6.7000000000000002</v>
      </c>
      <c r="AA936" s="19">
        <f>AA937+AA938</f>
        <v>0</v>
      </c>
      <c r="AB936" s="19">
        <f>AB937+AB938</f>
        <v>0</v>
      </c>
      <c r="AC936" s="19">
        <f>AC937+AC938</f>
        <v>0</v>
      </c>
      <c r="AD936" s="19">
        <f>AD937+AD938</f>
        <v>0</v>
      </c>
      <c r="AE936" s="19">
        <f>AE937+AE938</f>
        <v>0</v>
      </c>
      <c r="AF936" s="50">
        <f>AF937+AF938</f>
        <v>622.79999999999995</v>
      </c>
      <c r="AG936" s="50">
        <f>AG937+AG938</f>
        <v>0</v>
      </c>
      <c r="AH936" s="50">
        <f>AH937+AH938</f>
        <v>0</v>
      </c>
      <c r="AI936" s="50">
        <f>AI937+AI938</f>
        <v>0</v>
      </c>
      <c r="AJ936" s="50">
        <f>AJ937+AJ938</f>
        <v>0</v>
      </c>
      <c r="AK936" s="50">
        <f>AK937+AK938</f>
        <v>0</v>
      </c>
      <c r="AL936" s="50">
        <f>AL937+AL938</f>
        <v>590.16701</v>
      </c>
      <c r="AM936" s="50">
        <f>AM937+AM938</f>
        <v>0</v>
      </c>
      <c r="AN936" s="50">
        <f>AN937+AN938</f>
        <v>0</v>
      </c>
      <c r="AO936" s="15">
        <f>AO937+AO938</f>
        <v>410.97879</v>
      </c>
      <c r="AP936" s="51">
        <f>AP937+AP938</f>
        <v>622.79999999999995</v>
      </c>
      <c r="AQ936" s="51">
        <f>AQ937+AQ938</f>
        <v>0</v>
      </c>
      <c r="AR936" s="51">
        <f>AR937+AR938</f>
        <v>0</v>
      </c>
      <c r="AS936" s="51">
        <f>AS937+AS938</f>
        <v>0</v>
      </c>
      <c r="AT936" s="51">
        <f>AT937+AT938</f>
        <v>0</v>
      </c>
      <c r="AU936" s="51">
        <f t="shared" si="2244"/>
        <v>622.79999999999995</v>
      </c>
      <c r="AV936" s="51">
        <f t="shared" si="2245"/>
        <v>-183.99999999999994</v>
      </c>
      <c r="AW936" s="51">
        <f t="shared" si="2246"/>
        <v>445.5</v>
      </c>
      <c r="AX936" s="51">
        <f t="shared" si="2247"/>
        <v>432.10000000000002</v>
      </c>
      <c r="AY936" s="51">
        <f t="shared" si="2248"/>
        <v>432.10000000000002</v>
      </c>
      <c r="AZ936" s="51">
        <f>AZ937+AZ938</f>
        <v>0</v>
      </c>
      <c r="BA936" s="52">
        <f t="shared" si="2249"/>
        <v>94.760277777777787</v>
      </c>
      <c r="BB936" s="25"/>
    </row>
    <row r="937" ht="31.5">
      <c r="B937" s="47" t="s">
        <v>550</v>
      </c>
      <c r="C937" s="47" t="s">
        <v>98</v>
      </c>
      <c r="D937" s="47" t="s">
        <v>343</v>
      </c>
      <c r="E937" s="48" t="str">
        <f t="shared" si="2241"/>
        <v>0310</v>
      </c>
      <c r="F937" s="47" t="s">
        <v>509</v>
      </c>
      <c r="G937" s="47" t="s">
        <v>58</v>
      </c>
      <c r="H937" s="49" t="s">
        <v>59</v>
      </c>
      <c r="I937" s="19">
        <v>314</v>
      </c>
      <c r="J937" s="19">
        <v>314</v>
      </c>
      <c r="K937" s="19">
        <v>314</v>
      </c>
      <c r="L937" s="19"/>
      <c r="M937" s="19"/>
      <c r="N937" s="19"/>
      <c r="O937" s="19">
        <v>0</v>
      </c>
      <c r="P937" s="19">
        <v>0</v>
      </c>
      <c r="Q937" s="19">
        <v>0</v>
      </c>
      <c r="R937" s="19">
        <v>0</v>
      </c>
      <c r="S937" s="19">
        <v>6.7000000000000002</v>
      </c>
      <c r="T937" s="19">
        <f t="shared" si="2182"/>
        <v>320.69999999999999</v>
      </c>
      <c r="U937" s="19">
        <f t="shared" si="2242"/>
        <v>314</v>
      </c>
      <c r="V937" s="19">
        <f t="shared" si="2243"/>
        <v>314</v>
      </c>
      <c r="W937" s="19"/>
      <c r="X937" s="19"/>
      <c r="Y937" s="19"/>
      <c r="Z937" s="19">
        <v>6.7000000000000002</v>
      </c>
      <c r="AA937" s="19"/>
      <c r="AB937" s="19"/>
      <c r="AC937" s="19"/>
      <c r="AD937" s="19"/>
      <c r="AE937" s="19"/>
      <c r="AF937" s="50">
        <v>504.69999999999999</v>
      </c>
      <c r="AG937" s="50"/>
      <c r="AH937" s="50">
        <v>0</v>
      </c>
      <c r="AI937" s="50">
        <v>0</v>
      </c>
      <c r="AJ937" s="50">
        <v>0</v>
      </c>
      <c r="AK937" s="50">
        <v>0</v>
      </c>
      <c r="AL937" s="50">
        <v>498.15901000000002</v>
      </c>
      <c r="AM937" s="50">
        <v>0</v>
      </c>
      <c r="AN937" s="50">
        <v>0</v>
      </c>
      <c r="AO937" s="51">
        <v>341.48878999999999</v>
      </c>
      <c r="AP937" s="51">
        <v>504.69999999999999</v>
      </c>
      <c r="AQ937" s="51">
        <v>0</v>
      </c>
      <c r="AR937" s="51">
        <v>0</v>
      </c>
      <c r="AS937" s="51">
        <v>0</v>
      </c>
      <c r="AT937" s="51">
        <v>0</v>
      </c>
      <c r="AU937" s="51">
        <f t="shared" si="2244"/>
        <v>504.69999999999999</v>
      </c>
      <c r="AV937" s="51">
        <f t="shared" si="2245"/>
        <v>-184</v>
      </c>
      <c r="AW937" s="51">
        <f t="shared" si="2246"/>
        <v>327.39999999999998</v>
      </c>
      <c r="AX937" s="51">
        <f t="shared" si="2247"/>
        <v>314</v>
      </c>
      <c r="AY937" s="51">
        <f t="shared" si="2248"/>
        <v>314</v>
      </c>
      <c r="AZ937" s="51"/>
      <c r="BA937" s="52">
        <f t="shared" si="2249"/>
        <v>98.703984545274423</v>
      </c>
      <c r="BB937" s="53"/>
    </row>
    <row r="938">
      <c r="B938" s="47" t="s">
        <v>550</v>
      </c>
      <c r="C938" s="47" t="s">
        <v>98</v>
      </c>
      <c r="D938" s="47" t="s">
        <v>343</v>
      </c>
      <c r="E938" s="48" t="str">
        <f t="shared" si="2241"/>
        <v>0310</v>
      </c>
      <c r="F938" s="47" t="s">
        <v>509</v>
      </c>
      <c r="G938" s="47" t="s">
        <v>60</v>
      </c>
      <c r="H938" s="49" t="s">
        <v>61</v>
      </c>
      <c r="I938" s="19">
        <v>118.09999999999999</v>
      </c>
      <c r="J938" s="19">
        <v>118.09999999999999</v>
      </c>
      <c r="K938" s="19">
        <v>118.09999999999999</v>
      </c>
      <c r="L938" s="19"/>
      <c r="M938" s="19"/>
      <c r="N938" s="19"/>
      <c r="O938" s="19">
        <v>0</v>
      </c>
      <c r="P938" s="19">
        <v>0</v>
      </c>
      <c r="Q938" s="19">
        <v>0</v>
      </c>
      <c r="R938" s="19">
        <v>0</v>
      </c>
      <c r="S938" s="19"/>
      <c r="T938" s="19">
        <f t="shared" si="2182"/>
        <v>118.09999999999999</v>
      </c>
      <c r="U938" s="19">
        <f t="shared" si="2242"/>
        <v>118.09999999999999</v>
      </c>
      <c r="V938" s="19">
        <f t="shared" si="2243"/>
        <v>118.09999999999999</v>
      </c>
      <c r="W938" s="19"/>
      <c r="X938" s="19"/>
      <c r="Y938" s="19"/>
      <c r="Z938" s="19"/>
      <c r="AA938" s="19"/>
      <c r="AB938" s="19"/>
      <c r="AC938" s="19"/>
      <c r="AD938" s="19"/>
      <c r="AE938" s="19"/>
      <c r="AF938" s="50">
        <v>118.09999999999999</v>
      </c>
      <c r="AG938" s="50"/>
      <c r="AH938" s="50">
        <v>0</v>
      </c>
      <c r="AI938" s="50">
        <v>0</v>
      </c>
      <c r="AJ938" s="50">
        <v>0</v>
      </c>
      <c r="AK938" s="50">
        <v>0</v>
      </c>
      <c r="AL938" s="50">
        <v>92.007999999999996</v>
      </c>
      <c r="AM938" s="50">
        <v>0</v>
      </c>
      <c r="AN938" s="50">
        <v>0</v>
      </c>
      <c r="AO938" s="15">
        <v>69.489999999999995</v>
      </c>
      <c r="AP938" s="51">
        <v>118.09999999999999</v>
      </c>
      <c r="AQ938" s="51">
        <v>0</v>
      </c>
      <c r="AR938" s="51">
        <v>0</v>
      </c>
      <c r="AS938" s="51">
        <v>0</v>
      </c>
      <c r="AT938" s="51">
        <v>0</v>
      </c>
      <c r="AU938" s="51">
        <f t="shared" si="2244"/>
        <v>118.09999999999999</v>
      </c>
      <c r="AV938" s="51">
        <f t="shared" si="2245"/>
        <v>0</v>
      </c>
      <c r="AW938" s="51">
        <f t="shared" si="2246"/>
        <v>118.09999999999999</v>
      </c>
      <c r="AX938" s="51">
        <f t="shared" si="2247"/>
        <v>118.09999999999999</v>
      </c>
      <c r="AY938" s="51">
        <f t="shared" si="2248"/>
        <v>118.09999999999999</v>
      </c>
      <c r="AZ938" s="51"/>
      <c r="BA938" s="52">
        <f t="shared" si="2249"/>
        <v>77.906858594411517</v>
      </c>
      <c r="BB938" s="53"/>
    </row>
    <row r="939">
      <c r="B939" s="47" t="s">
        <v>550</v>
      </c>
      <c r="C939" s="47" t="s">
        <v>98</v>
      </c>
      <c r="D939" s="47" t="s">
        <v>343</v>
      </c>
      <c r="E939" s="48" t="str">
        <f t="shared" si="2241"/>
        <v>0310</v>
      </c>
      <c r="F939" s="47" t="s">
        <v>82</v>
      </c>
      <c r="G939" s="48"/>
      <c r="H939" s="49" t="s">
        <v>83</v>
      </c>
      <c r="I939" s="19"/>
      <c r="J939" s="19"/>
      <c r="K939" s="19"/>
      <c r="L939" s="19"/>
      <c r="M939" s="19"/>
      <c r="N939" s="19"/>
      <c r="O939" s="19"/>
      <c r="P939" s="19"/>
      <c r="Q939" s="19"/>
      <c r="R939" s="19"/>
      <c r="S939" s="19"/>
      <c r="T939" s="19">
        <f t="shared" ref="T939:T941" si="2250">T940</f>
        <v>0</v>
      </c>
      <c r="U939" s="19"/>
      <c r="V939" s="19"/>
      <c r="W939" s="19"/>
      <c r="X939" s="19"/>
      <c r="Y939" s="19"/>
      <c r="Z939" s="19"/>
      <c r="AA939" s="19"/>
      <c r="AB939" s="19"/>
      <c r="AC939" s="19"/>
      <c r="AD939" s="19"/>
      <c r="AE939" s="19"/>
      <c r="AF939" s="51">
        <f t="shared" ref="AF939:AF944" si="2251">AF940</f>
        <v>2379.1880000000001</v>
      </c>
      <c r="AG939" s="51">
        <f t="shared" ref="AG939:AG944" si="2252">AG940</f>
        <v>0</v>
      </c>
      <c r="AH939" s="51">
        <f t="shared" ref="AH939:AH944" si="2253">AH940</f>
        <v>0</v>
      </c>
      <c r="AI939" s="51">
        <f t="shared" ref="AI939:AI944" si="2254">AI940</f>
        <v>0</v>
      </c>
      <c r="AJ939" s="51">
        <f t="shared" ref="AJ939:AJ944" si="2255">AJ940</f>
        <v>0</v>
      </c>
      <c r="AK939" s="51">
        <f t="shared" ref="AK939:AK944" si="2256">AK940</f>
        <v>0</v>
      </c>
      <c r="AL939" s="51">
        <f t="shared" ref="AL939:AL944" si="2257">AL940</f>
        <v>2379.1880000000001</v>
      </c>
      <c r="AM939" s="51">
        <f t="shared" ref="AM939:AM944" si="2258">AM940</f>
        <v>0</v>
      </c>
      <c r="AN939" s="51">
        <f t="shared" ref="AN939:AN944" si="2259">AN940</f>
        <v>0</v>
      </c>
      <c r="AO939" s="15"/>
      <c r="AP939" s="51"/>
      <c r="AQ939" s="51"/>
      <c r="AR939" s="51"/>
      <c r="AS939" s="51"/>
      <c r="AT939" s="51"/>
      <c r="AU939" s="51"/>
      <c r="AV939" s="51"/>
      <c r="AW939" s="51"/>
      <c r="AX939" s="51"/>
      <c r="AY939" s="51"/>
      <c r="AZ939" s="51"/>
      <c r="BA939" s="58">
        <f t="shared" si="2249"/>
        <v>100</v>
      </c>
      <c r="BB939" s="53"/>
    </row>
    <row r="940">
      <c r="B940" s="47" t="s">
        <v>550</v>
      </c>
      <c r="C940" s="47" t="s">
        <v>98</v>
      </c>
      <c r="D940" s="47" t="s">
        <v>343</v>
      </c>
      <c r="E940" s="48" t="str">
        <f t="shared" si="2241"/>
        <v>0310</v>
      </c>
      <c r="F940" s="47" t="s">
        <v>92</v>
      </c>
      <c r="G940" s="48"/>
      <c r="H940" s="49" t="s">
        <v>93</v>
      </c>
      <c r="I940" s="19"/>
      <c r="J940" s="19"/>
      <c r="K940" s="19"/>
      <c r="L940" s="19"/>
      <c r="M940" s="19"/>
      <c r="N940" s="19"/>
      <c r="O940" s="19"/>
      <c r="P940" s="19"/>
      <c r="Q940" s="19"/>
      <c r="R940" s="19"/>
      <c r="S940" s="19"/>
      <c r="T940" s="19">
        <f t="shared" si="2250"/>
        <v>0</v>
      </c>
      <c r="U940" s="19"/>
      <c r="V940" s="19"/>
      <c r="W940" s="19"/>
      <c r="X940" s="19"/>
      <c r="Y940" s="19"/>
      <c r="Z940" s="19"/>
      <c r="AA940" s="19"/>
      <c r="AB940" s="19"/>
      <c r="AC940" s="19"/>
      <c r="AD940" s="19"/>
      <c r="AE940" s="19"/>
      <c r="AF940" s="51">
        <f t="shared" si="2251"/>
        <v>2379.1880000000001</v>
      </c>
      <c r="AG940" s="51">
        <f t="shared" si="2252"/>
        <v>0</v>
      </c>
      <c r="AH940" s="51">
        <f t="shared" si="2253"/>
        <v>0</v>
      </c>
      <c r="AI940" s="51">
        <f t="shared" si="2254"/>
        <v>0</v>
      </c>
      <c r="AJ940" s="51">
        <f t="shared" si="2255"/>
        <v>0</v>
      </c>
      <c r="AK940" s="51">
        <f t="shared" si="2256"/>
        <v>0</v>
      </c>
      <c r="AL940" s="51">
        <f t="shared" si="2257"/>
        <v>2379.1880000000001</v>
      </c>
      <c r="AM940" s="51">
        <f t="shared" si="2258"/>
        <v>0</v>
      </c>
      <c r="AN940" s="51">
        <f t="shared" si="2259"/>
        <v>0</v>
      </c>
      <c r="AO940" s="15"/>
      <c r="AP940" s="51"/>
      <c r="AQ940" s="51"/>
      <c r="AR940" s="51"/>
      <c r="AS940" s="51"/>
      <c r="AT940" s="51"/>
      <c r="AU940" s="51"/>
      <c r="AV940" s="51"/>
      <c r="AW940" s="51"/>
      <c r="AX940" s="51"/>
      <c r="AY940" s="51"/>
      <c r="AZ940" s="51"/>
      <c r="BA940" s="58">
        <f t="shared" si="2249"/>
        <v>100</v>
      </c>
      <c r="BB940" s="53"/>
    </row>
    <row r="941">
      <c r="B941" s="47" t="s">
        <v>550</v>
      </c>
      <c r="C941" s="47" t="s">
        <v>98</v>
      </c>
      <c r="D941" s="47" t="s">
        <v>343</v>
      </c>
      <c r="E941" s="48" t="str">
        <f t="shared" si="2241"/>
        <v>0310</v>
      </c>
      <c r="F941" s="47" t="s">
        <v>94</v>
      </c>
      <c r="G941" s="48"/>
      <c r="H941" s="49" t="s">
        <v>95</v>
      </c>
      <c r="I941" s="19"/>
      <c r="J941" s="19"/>
      <c r="K941" s="19"/>
      <c r="L941" s="19"/>
      <c r="M941" s="19"/>
      <c r="N941" s="19"/>
      <c r="O941" s="19"/>
      <c r="P941" s="19"/>
      <c r="Q941" s="19"/>
      <c r="R941" s="19"/>
      <c r="S941" s="19"/>
      <c r="T941" s="19">
        <f t="shared" si="2250"/>
        <v>0</v>
      </c>
      <c r="U941" s="19"/>
      <c r="V941" s="19"/>
      <c r="W941" s="19"/>
      <c r="X941" s="19"/>
      <c r="Y941" s="19"/>
      <c r="Z941" s="19"/>
      <c r="AA941" s="19"/>
      <c r="AB941" s="19"/>
      <c r="AC941" s="19"/>
      <c r="AD941" s="19"/>
      <c r="AE941" s="19"/>
      <c r="AF941" s="51">
        <f t="shared" si="2251"/>
        <v>2379.1880000000001</v>
      </c>
      <c r="AG941" s="51">
        <f t="shared" si="2252"/>
        <v>0</v>
      </c>
      <c r="AH941" s="51">
        <f t="shared" si="2253"/>
        <v>0</v>
      </c>
      <c r="AI941" s="51">
        <f t="shared" si="2254"/>
        <v>0</v>
      </c>
      <c r="AJ941" s="51">
        <f t="shared" si="2255"/>
        <v>0</v>
      </c>
      <c r="AK941" s="51">
        <f t="shared" si="2256"/>
        <v>0</v>
      </c>
      <c r="AL941" s="51">
        <f t="shared" si="2257"/>
        <v>2379.1880000000001</v>
      </c>
      <c r="AM941" s="51">
        <f t="shared" si="2258"/>
        <v>0</v>
      </c>
      <c r="AN941" s="51">
        <f t="shared" si="2259"/>
        <v>0</v>
      </c>
      <c r="AO941" s="15"/>
      <c r="AP941" s="51"/>
      <c r="AQ941" s="51"/>
      <c r="AR941" s="51"/>
      <c r="AS941" s="51"/>
      <c r="AT941" s="51"/>
      <c r="AU941" s="51"/>
      <c r="AV941" s="51"/>
      <c r="AW941" s="51"/>
      <c r="AX941" s="51"/>
      <c r="AY941" s="51"/>
      <c r="AZ941" s="51"/>
      <c r="BA941" s="58">
        <f t="shared" si="2249"/>
        <v>100</v>
      </c>
      <c r="BB941" s="53"/>
    </row>
    <row r="942">
      <c r="B942" s="47" t="s">
        <v>550</v>
      </c>
      <c r="C942" s="47" t="s">
        <v>98</v>
      </c>
      <c r="D942" s="47" t="s">
        <v>343</v>
      </c>
      <c r="E942" s="48" t="str">
        <f t="shared" si="2241"/>
        <v>0310</v>
      </c>
      <c r="F942" s="47" t="s">
        <v>94</v>
      </c>
      <c r="G942" s="47" t="s">
        <v>58</v>
      </c>
      <c r="H942" s="49" t="s">
        <v>59</v>
      </c>
      <c r="I942" s="19"/>
      <c r="J942" s="19"/>
      <c r="K942" s="19"/>
      <c r="L942" s="19"/>
      <c r="M942" s="19"/>
      <c r="N942" s="19"/>
      <c r="O942" s="19"/>
      <c r="P942" s="19"/>
      <c r="Q942" s="19"/>
      <c r="R942" s="19"/>
      <c r="S942" s="19"/>
      <c r="T942" s="19">
        <v>0</v>
      </c>
      <c r="U942" s="19"/>
      <c r="V942" s="19"/>
      <c r="W942" s="19"/>
      <c r="X942" s="19"/>
      <c r="Y942" s="19"/>
      <c r="Z942" s="19"/>
      <c r="AA942" s="19"/>
      <c r="AB942" s="19"/>
      <c r="AC942" s="19"/>
      <c r="AD942" s="19"/>
      <c r="AE942" s="19"/>
      <c r="AF942" s="51">
        <v>2379.1880000000001</v>
      </c>
      <c r="AG942" s="51"/>
      <c r="AH942" s="51">
        <v>0</v>
      </c>
      <c r="AI942" s="51">
        <v>0</v>
      </c>
      <c r="AJ942" s="51">
        <v>0</v>
      </c>
      <c r="AK942" s="51">
        <v>0</v>
      </c>
      <c r="AL942" s="51">
        <v>2379.1880000000001</v>
      </c>
      <c r="AM942" s="51">
        <v>0</v>
      </c>
      <c r="AN942" s="51">
        <v>0</v>
      </c>
      <c r="AO942" s="15"/>
      <c r="AP942" s="51"/>
      <c r="AQ942" s="51"/>
      <c r="AR942" s="51"/>
      <c r="AS942" s="51"/>
      <c r="AT942" s="51"/>
      <c r="AU942" s="51"/>
      <c r="AV942" s="51"/>
      <c r="AW942" s="51"/>
      <c r="AX942" s="51"/>
      <c r="AY942" s="51"/>
      <c r="AZ942" s="51"/>
      <c r="BA942" s="58">
        <f t="shared" si="2249"/>
        <v>100</v>
      </c>
      <c r="BB942" s="53"/>
    </row>
    <row r="943" s="39" customFormat="1" ht="31.5">
      <c r="B943" s="40" t="s">
        <v>550</v>
      </c>
      <c r="C943" s="40" t="s">
        <v>98</v>
      </c>
      <c r="D943" s="40" t="s">
        <v>176</v>
      </c>
      <c r="E943" s="38" t="str">
        <f t="shared" si="2241"/>
        <v>0314</v>
      </c>
      <c r="F943" s="40"/>
      <c r="G943" s="38"/>
      <c r="H943" s="41" t="s">
        <v>177</v>
      </c>
      <c r="I943" s="42">
        <f t="shared" ref="I943:I944" si="2260">I944</f>
        <v>2511.5</v>
      </c>
      <c r="J943" s="42">
        <f t="shared" ref="J943:J944" si="2261">J944</f>
        <v>2603</v>
      </c>
      <c r="K943" s="42">
        <f t="shared" ref="K943:K944" si="2262">K944</f>
        <v>2603</v>
      </c>
      <c r="L943" s="42">
        <f t="shared" ref="L943:L944" si="2263">L944</f>
        <v>0</v>
      </c>
      <c r="M943" s="42">
        <f t="shared" ref="M943:M944" si="2264">M944</f>
        <v>0</v>
      </c>
      <c r="N943" s="42">
        <f t="shared" ref="N943:N944" si="2265">N944</f>
        <v>0</v>
      </c>
      <c r="O943" s="42">
        <f t="shared" ref="O943:O944" si="2266">O944</f>
        <v>0</v>
      </c>
      <c r="P943" s="42">
        <f t="shared" ref="P943:P944" si="2267">P944</f>
        <v>0</v>
      </c>
      <c r="Q943" s="42">
        <f t="shared" ref="Q943:Q944" si="2268">Q944</f>
        <v>0</v>
      </c>
      <c r="R943" s="42">
        <f t="shared" ref="R943:R944" si="2269">R944</f>
        <v>0</v>
      </c>
      <c r="S943" s="42">
        <f t="shared" ref="S943:S944" si="2270">S944</f>
        <v>0</v>
      </c>
      <c r="T943" s="42">
        <f t="shared" ref="T943:T963" si="2271">I943+L943+S943+R943+Q943+P943+O943</f>
        <v>2511.5</v>
      </c>
      <c r="U943" s="42">
        <f t="shared" si="2242"/>
        <v>2603</v>
      </c>
      <c r="V943" s="42">
        <f t="shared" si="2243"/>
        <v>2603</v>
      </c>
      <c r="W943" s="42">
        <f t="shared" ref="W943:W944" si="2272">W944</f>
        <v>0</v>
      </c>
      <c r="X943" s="42">
        <f t="shared" ref="X943:X944" si="2273">X944</f>
        <v>0</v>
      </c>
      <c r="Y943" s="42">
        <f t="shared" ref="Y943:Y944" si="2274">Y944</f>
        <v>0</v>
      </c>
      <c r="Z943" s="42">
        <f t="shared" ref="Z943:Z944" si="2275">Z944</f>
        <v>0</v>
      </c>
      <c r="AA943" s="42">
        <f t="shared" ref="AA943:AA944" si="2276">AA944</f>
        <v>0</v>
      </c>
      <c r="AB943" s="42">
        <f t="shared" ref="AB943:AB944" si="2277">AB944</f>
        <v>0</v>
      </c>
      <c r="AC943" s="42">
        <f t="shared" ref="AC943:AC944" si="2278">AC944</f>
        <v>0</v>
      </c>
      <c r="AD943" s="42">
        <f t="shared" ref="AD943:AD944" si="2279">AD944</f>
        <v>0</v>
      </c>
      <c r="AE943" s="42">
        <f t="shared" ref="AE943:AE944" si="2280">AE944</f>
        <v>0</v>
      </c>
      <c r="AF943" s="43">
        <f t="shared" si="2251"/>
        <v>2332.7660000000001</v>
      </c>
      <c r="AG943" s="43">
        <f t="shared" si="2252"/>
        <v>0</v>
      </c>
      <c r="AH943" s="43">
        <f t="shared" si="2253"/>
        <v>2332.7660000000001</v>
      </c>
      <c r="AI943" s="43">
        <f t="shared" si="2254"/>
        <v>0</v>
      </c>
      <c r="AJ943" s="43">
        <f t="shared" si="2255"/>
        <v>0</v>
      </c>
      <c r="AK943" s="43">
        <f t="shared" si="2256"/>
        <v>0</v>
      </c>
      <c r="AL943" s="43">
        <f t="shared" si="2257"/>
        <v>2331.32584</v>
      </c>
      <c r="AM943" s="43">
        <f t="shared" si="2258"/>
        <v>2331.32584</v>
      </c>
      <c r="AN943" s="43">
        <f t="shared" si="2259"/>
        <v>0</v>
      </c>
      <c r="AO943" s="45">
        <f t="shared" ref="AO943:AO944" si="2281">AO944</f>
        <v>1276.4581800000001</v>
      </c>
      <c r="AP943" s="45">
        <f t="shared" ref="AP943:AP944" si="2282">AP944</f>
        <v>2432.7660000000001</v>
      </c>
      <c r="AQ943" s="45">
        <f t="shared" ref="AQ943:AQ944" si="2283">AQ944</f>
        <v>0</v>
      </c>
      <c r="AR943" s="45">
        <f t="shared" ref="AR943:AR944" si="2284">AR944</f>
        <v>0</v>
      </c>
      <c r="AS943" s="45">
        <f t="shared" ref="AS943:AS944" si="2285">AS944</f>
        <v>0</v>
      </c>
      <c r="AT943" s="45">
        <f t="shared" ref="AT943:AT944" si="2286">AT944</f>
        <v>0</v>
      </c>
      <c r="AU943" s="45">
        <f t="shared" si="2244"/>
        <v>2432.7660000000001</v>
      </c>
      <c r="AV943" s="45">
        <f t="shared" si="2245"/>
        <v>78.733999999999924</v>
      </c>
      <c r="AW943" s="45">
        <f t="shared" si="2246"/>
        <v>2511.5</v>
      </c>
      <c r="AX943" s="45">
        <f t="shared" si="2247"/>
        <v>2603</v>
      </c>
      <c r="AY943" s="45">
        <f t="shared" si="2248"/>
        <v>2603</v>
      </c>
      <c r="AZ943" s="45">
        <f t="shared" ref="AZ943:AZ944" si="2287">AZ944</f>
        <v>0</v>
      </c>
      <c r="BA943" s="46">
        <f t="shared" si="2249"/>
        <v>99.93826384643809</v>
      </c>
      <c r="BB943" s="25"/>
    </row>
    <row r="944" ht="31.5">
      <c r="B944" s="47" t="s">
        <v>550</v>
      </c>
      <c r="C944" s="47" t="s">
        <v>98</v>
      </c>
      <c r="D944" s="47" t="s">
        <v>176</v>
      </c>
      <c r="E944" s="48" t="str">
        <f t="shared" si="2241"/>
        <v>0314</v>
      </c>
      <c r="F944" s="47" t="s">
        <v>76</v>
      </c>
      <c r="G944" s="48"/>
      <c r="H944" s="49" t="s">
        <v>77</v>
      </c>
      <c r="I944" s="19">
        <f t="shared" si="2260"/>
        <v>2511.5</v>
      </c>
      <c r="J944" s="19">
        <f t="shared" si="2261"/>
        <v>2603</v>
      </c>
      <c r="K944" s="19">
        <f t="shared" si="2262"/>
        <v>2603</v>
      </c>
      <c r="L944" s="19">
        <f t="shared" si="2263"/>
        <v>0</v>
      </c>
      <c r="M944" s="19">
        <f t="shared" si="2264"/>
        <v>0</v>
      </c>
      <c r="N944" s="19">
        <f t="shared" si="2265"/>
        <v>0</v>
      </c>
      <c r="O944" s="19">
        <f t="shared" si="2266"/>
        <v>0</v>
      </c>
      <c r="P944" s="19">
        <f t="shared" si="2267"/>
        <v>0</v>
      </c>
      <c r="Q944" s="19">
        <f t="shared" si="2268"/>
        <v>0</v>
      </c>
      <c r="R944" s="19">
        <f t="shared" si="2269"/>
        <v>0</v>
      </c>
      <c r="S944" s="19">
        <f t="shared" si="2270"/>
        <v>0</v>
      </c>
      <c r="T944" s="19">
        <f t="shared" si="2271"/>
        <v>2511.5</v>
      </c>
      <c r="U944" s="19">
        <f t="shared" si="2242"/>
        <v>2603</v>
      </c>
      <c r="V944" s="19">
        <f t="shared" si="2243"/>
        <v>2603</v>
      </c>
      <c r="W944" s="19">
        <f t="shared" si="2272"/>
        <v>0</v>
      </c>
      <c r="X944" s="19">
        <f t="shared" si="2273"/>
        <v>0</v>
      </c>
      <c r="Y944" s="19">
        <f t="shared" si="2274"/>
        <v>0</v>
      </c>
      <c r="Z944" s="19">
        <f t="shared" si="2275"/>
        <v>0</v>
      </c>
      <c r="AA944" s="19">
        <f t="shared" si="2276"/>
        <v>0</v>
      </c>
      <c r="AB944" s="19">
        <f t="shared" si="2277"/>
        <v>0</v>
      </c>
      <c r="AC944" s="19">
        <f t="shared" si="2278"/>
        <v>0</v>
      </c>
      <c r="AD944" s="19">
        <f t="shared" si="2279"/>
        <v>0</v>
      </c>
      <c r="AE944" s="19">
        <f t="shared" si="2280"/>
        <v>0</v>
      </c>
      <c r="AF944" s="50">
        <f t="shared" si="2251"/>
        <v>2332.7660000000001</v>
      </c>
      <c r="AG944" s="50">
        <f t="shared" si="2252"/>
        <v>0</v>
      </c>
      <c r="AH944" s="50">
        <f t="shared" si="2253"/>
        <v>2332.7660000000001</v>
      </c>
      <c r="AI944" s="50">
        <f t="shared" si="2254"/>
        <v>0</v>
      </c>
      <c r="AJ944" s="50">
        <f t="shared" si="2255"/>
        <v>0</v>
      </c>
      <c r="AK944" s="50">
        <f t="shared" si="2256"/>
        <v>0</v>
      </c>
      <c r="AL944" s="50">
        <f t="shared" si="2257"/>
        <v>2331.32584</v>
      </c>
      <c r="AM944" s="50">
        <f t="shared" si="2258"/>
        <v>2331.32584</v>
      </c>
      <c r="AN944" s="50">
        <f t="shared" si="2259"/>
        <v>0</v>
      </c>
      <c r="AO944" s="15">
        <f t="shared" si="2281"/>
        <v>1276.4581800000001</v>
      </c>
      <c r="AP944" s="51">
        <f t="shared" si="2282"/>
        <v>2432.7660000000001</v>
      </c>
      <c r="AQ944" s="51">
        <f t="shared" si="2283"/>
        <v>0</v>
      </c>
      <c r="AR944" s="51">
        <f t="shared" si="2284"/>
        <v>0</v>
      </c>
      <c r="AS944" s="51">
        <f t="shared" si="2285"/>
        <v>0</v>
      </c>
      <c r="AT944" s="51">
        <f t="shared" si="2286"/>
        <v>0</v>
      </c>
      <c r="AU944" s="51">
        <f t="shared" si="2244"/>
        <v>2432.7660000000001</v>
      </c>
      <c r="AV944" s="51">
        <f t="shared" si="2245"/>
        <v>78.733999999999924</v>
      </c>
      <c r="AW944" s="51">
        <f t="shared" si="2246"/>
        <v>2511.5</v>
      </c>
      <c r="AX944" s="51">
        <f t="shared" si="2247"/>
        <v>2603</v>
      </c>
      <c r="AY944" s="51">
        <f t="shared" si="2248"/>
        <v>2603</v>
      </c>
      <c r="AZ944" s="51">
        <f t="shared" si="2287"/>
        <v>0</v>
      </c>
      <c r="BA944" s="52">
        <f t="shared" si="2249"/>
        <v>99.93826384643809</v>
      </c>
      <c r="BB944" s="25"/>
    </row>
    <row r="945">
      <c r="B945" s="47" t="s">
        <v>550</v>
      </c>
      <c r="C945" s="47" t="s">
        <v>98</v>
      </c>
      <c r="D945" s="47" t="s">
        <v>176</v>
      </c>
      <c r="E945" s="48" t="str">
        <f t="shared" si="2241"/>
        <v>0314</v>
      </c>
      <c r="F945" s="47" t="s">
        <v>78</v>
      </c>
      <c r="G945" s="48"/>
      <c r="H945" s="49" t="s">
        <v>79</v>
      </c>
      <c r="I945" s="19">
        <f>I946+I948</f>
        <v>2511.5</v>
      </c>
      <c r="J945" s="19">
        <f>J946+J948</f>
        <v>2603</v>
      </c>
      <c r="K945" s="19">
        <f>K946+K948</f>
        <v>2603</v>
      </c>
      <c r="L945" s="19">
        <f>L946+L948</f>
        <v>0</v>
      </c>
      <c r="M945" s="19">
        <f>M946+M948</f>
        <v>0</v>
      </c>
      <c r="N945" s="19">
        <f>N946+N948</f>
        <v>0</v>
      </c>
      <c r="O945" s="19">
        <f>O946+O948</f>
        <v>0</v>
      </c>
      <c r="P945" s="19">
        <f>P946+P948</f>
        <v>0</v>
      </c>
      <c r="Q945" s="19">
        <f>Q946+Q948</f>
        <v>0</v>
      </c>
      <c r="R945" s="19">
        <f>R946+R948</f>
        <v>0</v>
      </c>
      <c r="S945" s="19">
        <f>S946+S948</f>
        <v>0</v>
      </c>
      <c r="T945" s="19">
        <f t="shared" si="2271"/>
        <v>2511.5</v>
      </c>
      <c r="U945" s="19">
        <f t="shared" si="2242"/>
        <v>2603</v>
      </c>
      <c r="V945" s="19">
        <f t="shared" si="2243"/>
        <v>2603</v>
      </c>
      <c r="W945" s="19">
        <f>W946+W948</f>
        <v>0</v>
      </c>
      <c r="X945" s="19">
        <f>X946+X948</f>
        <v>0</v>
      </c>
      <c r="Y945" s="19">
        <f>Y946+Y948</f>
        <v>0</v>
      </c>
      <c r="Z945" s="19">
        <f>Z946+Z948</f>
        <v>0</v>
      </c>
      <c r="AA945" s="19">
        <f>AA946+AA948</f>
        <v>0</v>
      </c>
      <c r="AB945" s="19">
        <f>AB946+AB948</f>
        <v>0</v>
      </c>
      <c r="AC945" s="19">
        <f>AC946+AC948</f>
        <v>0</v>
      </c>
      <c r="AD945" s="19">
        <f>AD946+AD948</f>
        <v>0</v>
      </c>
      <c r="AE945" s="19">
        <f>AE946+AE948</f>
        <v>0</v>
      </c>
      <c r="AF945" s="50">
        <f>AF946+AF948</f>
        <v>2332.7660000000001</v>
      </c>
      <c r="AG945" s="50">
        <f>AG946+AG948</f>
        <v>0</v>
      </c>
      <c r="AH945" s="50">
        <f>AH946+AH948</f>
        <v>2332.7660000000001</v>
      </c>
      <c r="AI945" s="50">
        <f>AI946+AI948</f>
        <v>0</v>
      </c>
      <c r="AJ945" s="50">
        <f>AJ946+AJ948</f>
        <v>0</v>
      </c>
      <c r="AK945" s="50">
        <f>AK946+AK948</f>
        <v>0</v>
      </c>
      <c r="AL945" s="50">
        <f>AL946+AL948</f>
        <v>2331.32584</v>
      </c>
      <c r="AM945" s="50">
        <f>AM946+AM948</f>
        <v>2331.32584</v>
      </c>
      <c r="AN945" s="50">
        <f>AN946+AN948</f>
        <v>0</v>
      </c>
      <c r="AO945" s="51">
        <f>AO946+AO948</f>
        <v>1276.4581800000001</v>
      </c>
      <c r="AP945" s="51">
        <f>AP946+AP948</f>
        <v>2432.7660000000001</v>
      </c>
      <c r="AQ945" s="51">
        <f>AQ946+AQ948</f>
        <v>0</v>
      </c>
      <c r="AR945" s="51">
        <f>AR946+AR948</f>
        <v>0</v>
      </c>
      <c r="AS945" s="51">
        <f>AS946+AS948</f>
        <v>0</v>
      </c>
      <c r="AT945" s="51">
        <f>AT946+AT948</f>
        <v>0</v>
      </c>
      <c r="AU945" s="51">
        <f t="shared" si="2244"/>
        <v>2432.7660000000001</v>
      </c>
      <c r="AV945" s="51">
        <f t="shared" si="2245"/>
        <v>78.733999999999924</v>
      </c>
      <c r="AW945" s="51">
        <f t="shared" si="2246"/>
        <v>2511.5</v>
      </c>
      <c r="AX945" s="51">
        <f t="shared" si="2247"/>
        <v>2603</v>
      </c>
      <c r="AY945" s="51">
        <f t="shared" si="2248"/>
        <v>2603</v>
      </c>
      <c r="AZ945" s="51">
        <f>AZ946+AZ948</f>
        <v>0</v>
      </c>
      <c r="BA945" s="52">
        <f t="shared" si="2249"/>
        <v>99.93826384643809</v>
      </c>
      <c r="BB945" s="25"/>
    </row>
    <row r="946" ht="31.5">
      <c r="B946" s="47" t="s">
        <v>550</v>
      </c>
      <c r="C946" s="47" t="s">
        <v>98</v>
      </c>
      <c r="D946" s="47" t="s">
        <v>176</v>
      </c>
      <c r="E946" s="48" t="str">
        <f t="shared" si="2241"/>
        <v>0314</v>
      </c>
      <c r="F946" s="47" t="s">
        <v>178</v>
      </c>
      <c r="G946" s="48"/>
      <c r="H946" s="49" t="s">
        <v>179</v>
      </c>
      <c r="I946" s="19">
        <f>I947</f>
        <v>416.5</v>
      </c>
      <c r="J946" s="19">
        <f>J947</f>
        <v>416.5</v>
      </c>
      <c r="K946" s="19">
        <f>K947</f>
        <v>416.5</v>
      </c>
      <c r="L946" s="19">
        <f>L947</f>
        <v>0</v>
      </c>
      <c r="M946" s="19">
        <f>M947</f>
        <v>0</v>
      </c>
      <c r="N946" s="19">
        <f>N947</f>
        <v>0</v>
      </c>
      <c r="O946" s="19">
        <f>O947</f>
        <v>0</v>
      </c>
      <c r="P946" s="19">
        <f>P947</f>
        <v>0</v>
      </c>
      <c r="Q946" s="19">
        <f>Q947</f>
        <v>0</v>
      </c>
      <c r="R946" s="19">
        <f>R947</f>
        <v>0</v>
      </c>
      <c r="S946" s="19">
        <f>S947</f>
        <v>0</v>
      </c>
      <c r="T946" s="19">
        <f t="shared" si="2271"/>
        <v>416.5</v>
      </c>
      <c r="U946" s="19">
        <f t="shared" si="2242"/>
        <v>416.5</v>
      </c>
      <c r="V946" s="19">
        <f t="shared" si="2243"/>
        <v>416.5</v>
      </c>
      <c r="W946" s="19">
        <f>W947</f>
        <v>0</v>
      </c>
      <c r="X946" s="19">
        <f>X947</f>
        <v>0</v>
      </c>
      <c r="Y946" s="19">
        <f>Y947</f>
        <v>0</v>
      </c>
      <c r="Z946" s="19">
        <f>Z947</f>
        <v>0</v>
      </c>
      <c r="AA946" s="19">
        <f>AA947</f>
        <v>0</v>
      </c>
      <c r="AB946" s="19">
        <f>AB947</f>
        <v>0</v>
      </c>
      <c r="AC946" s="19">
        <f>AC947</f>
        <v>0</v>
      </c>
      <c r="AD946" s="19">
        <f>AD947</f>
        <v>0</v>
      </c>
      <c r="AE946" s="19">
        <f>AE947</f>
        <v>0</v>
      </c>
      <c r="AF946" s="50">
        <f>AF947</f>
        <v>416.5</v>
      </c>
      <c r="AG946" s="50">
        <f>AG947</f>
        <v>0</v>
      </c>
      <c r="AH946" s="50">
        <f>AH947</f>
        <v>416.5</v>
      </c>
      <c r="AI946" s="50">
        <f>AI947</f>
        <v>0</v>
      </c>
      <c r="AJ946" s="50">
        <f>AJ947</f>
        <v>0</v>
      </c>
      <c r="AK946" s="50">
        <f>AK947</f>
        <v>0</v>
      </c>
      <c r="AL946" s="50">
        <f>AL947</f>
        <v>415.06</v>
      </c>
      <c r="AM946" s="50">
        <f>AM947</f>
        <v>415.06</v>
      </c>
      <c r="AN946" s="50">
        <f>AN947</f>
        <v>0</v>
      </c>
      <c r="AO946" s="15">
        <f>AO947</f>
        <v>142.46000000000001</v>
      </c>
      <c r="AP946" s="51">
        <f>AP947</f>
        <v>416.5</v>
      </c>
      <c r="AQ946" s="51">
        <f>AQ947</f>
        <v>0</v>
      </c>
      <c r="AR946" s="51">
        <f>AR947</f>
        <v>0</v>
      </c>
      <c r="AS946" s="51">
        <f>AS947</f>
        <v>0</v>
      </c>
      <c r="AT946" s="51">
        <f>AT947</f>
        <v>0</v>
      </c>
      <c r="AU946" s="51">
        <f t="shared" si="2244"/>
        <v>416.5</v>
      </c>
      <c r="AV946" s="51">
        <f t="shared" si="2245"/>
        <v>0</v>
      </c>
      <c r="AW946" s="51">
        <f t="shared" si="2246"/>
        <v>416.5</v>
      </c>
      <c r="AX946" s="51">
        <f t="shared" si="2247"/>
        <v>416.5</v>
      </c>
      <c r="AY946" s="51">
        <f t="shared" si="2248"/>
        <v>416.5</v>
      </c>
      <c r="AZ946" s="51">
        <f>AZ947</f>
        <v>0</v>
      </c>
      <c r="BA946" s="52">
        <f t="shared" si="2249"/>
        <v>99.654261704681872</v>
      </c>
      <c r="BB946" s="25"/>
    </row>
    <row r="947" ht="31.5">
      <c r="B947" s="47" t="s">
        <v>550</v>
      </c>
      <c r="C947" s="47" t="s">
        <v>98</v>
      </c>
      <c r="D947" s="47" t="s">
        <v>176</v>
      </c>
      <c r="E947" s="48" t="str">
        <f t="shared" si="2241"/>
        <v>0314</v>
      </c>
      <c r="F947" s="47" t="s">
        <v>178</v>
      </c>
      <c r="G947" s="47" t="s">
        <v>58</v>
      </c>
      <c r="H947" s="49" t="s">
        <v>59</v>
      </c>
      <c r="I947" s="19">
        <v>416.5</v>
      </c>
      <c r="J947" s="19">
        <v>416.5</v>
      </c>
      <c r="K947" s="19">
        <v>416.5</v>
      </c>
      <c r="L947" s="19"/>
      <c r="M947" s="19"/>
      <c r="N947" s="19"/>
      <c r="O947" s="19">
        <v>0</v>
      </c>
      <c r="P947" s="19">
        <v>0</v>
      </c>
      <c r="Q947" s="19">
        <v>0</v>
      </c>
      <c r="R947" s="19">
        <v>0</v>
      </c>
      <c r="S947" s="19"/>
      <c r="T947" s="19">
        <f t="shared" si="2271"/>
        <v>416.5</v>
      </c>
      <c r="U947" s="19">
        <f t="shared" si="2242"/>
        <v>416.5</v>
      </c>
      <c r="V947" s="19">
        <f t="shared" si="2243"/>
        <v>416.5</v>
      </c>
      <c r="W947" s="19"/>
      <c r="X947" s="19"/>
      <c r="Y947" s="19"/>
      <c r="Z947" s="19"/>
      <c r="AA947" s="19"/>
      <c r="AB947" s="19"/>
      <c r="AC947" s="19"/>
      <c r="AD947" s="19"/>
      <c r="AE947" s="19"/>
      <c r="AF947" s="50">
        <v>416.5</v>
      </c>
      <c r="AG947" s="50"/>
      <c r="AH947" s="50">
        <f>AF947</f>
        <v>416.5</v>
      </c>
      <c r="AI947" s="50">
        <f>AG947</f>
        <v>0</v>
      </c>
      <c r="AJ947" s="50">
        <v>0</v>
      </c>
      <c r="AK947" s="50">
        <v>0</v>
      </c>
      <c r="AL947" s="50">
        <v>415.06</v>
      </c>
      <c r="AM947" s="50">
        <f>AL947</f>
        <v>415.06</v>
      </c>
      <c r="AN947" s="50">
        <v>0</v>
      </c>
      <c r="AO947" s="51">
        <v>142.46000000000001</v>
      </c>
      <c r="AP947" s="51">
        <v>416.5</v>
      </c>
      <c r="AQ947" s="51">
        <v>0</v>
      </c>
      <c r="AR947" s="51">
        <v>0</v>
      </c>
      <c r="AS947" s="51">
        <v>0</v>
      </c>
      <c r="AT947" s="51">
        <v>0</v>
      </c>
      <c r="AU947" s="51">
        <f t="shared" si="2244"/>
        <v>416.5</v>
      </c>
      <c r="AV947" s="51">
        <f t="shared" si="2245"/>
        <v>0</v>
      </c>
      <c r="AW947" s="51">
        <f t="shared" si="2246"/>
        <v>416.5</v>
      </c>
      <c r="AX947" s="51">
        <f t="shared" si="2247"/>
        <v>416.5</v>
      </c>
      <c r="AY947" s="51">
        <f t="shared" si="2248"/>
        <v>416.5</v>
      </c>
      <c r="AZ947" s="51"/>
      <c r="BA947" s="52">
        <f t="shared" si="2249"/>
        <v>99.654261704681872</v>
      </c>
      <c r="BB947" s="53"/>
    </row>
    <row r="948" ht="47.25">
      <c r="B948" s="47" t="s">
        <v>550</v>
      </c>
      <c r="C948" s="47" t="s">
        <v>98</v>
      </c>
      <c r="D948" s="47" t="s">
        <v>176</v>
      </c>
      <c r="E948" s="48" t="str">
        <f t="shared" si="2241"/>
        <v>0314</v>
      </c>
      <c r="F948" s="47" t="s">
        <v>511</v>
      </c>
      <c r="G948" s="48"/>
      <c r="H948" s="49" t="s">
        <v>512</v>
      </c>
      <c r="I948" s="19">
        <f>I949+I950</f>
        <v>2095</v>
      </c>
      <c r="J948" s="19">
        <f>J949+J950</f>
        <v>2186.5</v>
      </c>
      <c r="K948" s="19">
        <f>K949+K950</f>
        <v>2186.5</v>
      </c>
      <c r="L948" s="19">
        <f>L949+L950</f>
        <v>0</v>
      </c>
      <c r="M948" s="19">
        <f>M949+M950</f>
        <v>0</v>
      </c>
      <c r="N948" s="19">
        <f>N949+N950</f>
        <v>0</v>
      </c>
      <c r="O948" s="19">
        <f>O949+O950</f>
        <v>0</v>
      </c>
      <c r="P948" s="19">
        <f>P949+P950</f>
        <v>0</v>
      </c>
      <c r="Q948" s="19">
        <f>Q949+Q950</f>
        <v>0</v>
      </c>
      <c r="R948" s="19">
        <f>R949+R950</f>
        <v>0</v>
      </c>
      <c r="S948" s="19">
        <f>S949+S950</f>
        <v>0</v>
      </c>
      <c r="T948" s="19">
        <f t="shared" si="2271"/>
        <v>2095</v>
      </c>
      <c r="U948" s="19">
        <f t="shared" si="2242"/>
        <v>2186.5</v>
      </c>
      <c r="V948" s="19">
        <f t="shared" si="2243"/>
        <v>2186.5</v>
      </c>
      <c r="W948" s="19">
        <f>W949+W950</f>
        <v>0</v>
      </c>
      <c r="X948" s="19">
        <f>X949+X950</f>
        <v>0</v>
      </c>
      <c r="Y948" s="19">
        <f>Y949+Y950</f>
        <v>0</v>
      </c>
      <c r="Z948" s="19">
        <f>Z949+Z950</f>
        <v>0</v>
      </c>
      <c r="AA948" s="19">
        <f>AA949+AA950</f>
        <v>0</v>
      </c>
      <c r="AB948" s="19">
        <f>AB949+AB950</f>
        <v>0</v>
      </c>
      <c r="AC948" s="19">
        <f>AC949+AC950</f>
        <v>0</v>
      </c>
      <c r="AD948" s="19">
        <f>AD949+AD950</f>
        <v>0</v>
      </c>
      <c r="AE948" s="19">
        <f>AE949+AE950</f>
        <v>0</v>
      </c>
      <c r="AF948" s="50">
        <f>AF949+AF950</f>
        <v>1916.2660000000001</v>
      </c>
      <c r="AG948" s="50">
        <f>AG949+AG950</f>
        <v>0</v>
      </c>
      <c r="AH948" s="50">
        <f>AH949+AH950</f>
        <v>1916.2660000000001</v>
      </c>
      <c r="AI948" s="50">
        <f>AI949+AI950</f>
        <v>0</v>
      </c>
      <c r="AJ948" s="50">
        <f>AJ949+AJ950</f>
        <v>0</v>
      </c>
      <c r="AK948" s="50">
        <f>AK949+AK950</f>
        <v>0</v>
      </c>
      <c r="AL948" s="50">
        <f>AL949+AL950</f>
        <v>1916.26584</v>
      </c>
      <c r="AM948" s="50">
        <f>AM949+AM950</f>
        <v>1916.26584</v>
      </c>
      <c r="AN948" s="50">
        <f>AN949+AN950</f>
        <v>0</v>
      </c>
      <c r="AO948" s="15">
        <f>AO949+AO950</f>
        <v>1133.99818</v>
      </c>
      <c r="AP948" s="51">
        <f>AP949+AP950</f>
        <v>2016.2660000000001</v>
      </c>
      <c r="AQ948" s="51">
        <f>AQ949+AQ950</f>
        <v>0</v>
      </c>
      <c r="AR948" s="51">
        <f>AR949+AR950</f>
        <v>0</v>
      </c>
      <c r="AS948" s="51">
        <f>AS949+AS950</f>
        <v>0</v>
      </c>
      <c r="AT948" s="51">
        <f>AT949+AT950</f>
        <v>0</v>
      </c>
      <c r="AU948" s="51">
        <f t="shared" si="2244"/>
        <v>2016.2660000000001</v>
      </c>
      <c r="AV948" s="51">
        <f t="shared" si="2245"/>
        <v>78.733999999999924</v>
      </c>
      <c r="AW948" s="51">
        <f t="shared" si="2246"/>
        <v>2095</v>
      </c>
      <c r="AX948" s="51">
        <f t="shared" si="2247"/>
        <v>2186.5</v>
      </c>
      <c r="AY948" s="51">
        <f t="shared" si="2248"/>
        <v>2186.5</v>
      </c>
      <c r="AZ948" s="51">
        <f>AZ949+AZ950</f>
        <v>0</v>
      </c>
      <c r="BA948" s="52">
        <f t="shared" si="2249"/>
        <v>99.999991650428484</v>
      </c>
      <c r="BB948" s="25"/>
    </row>
    <row r="949" ht="78.75">
      <c r="B949" s="47" t="s">
        <v>550</v>
      </c>
      <c r="C949" s="47" t="s">
        <v>98</v>
      </c>
      <c r="D949" s="47" t="s">
        <v>176</v>
      </c>
      <c r="E949" s="48" t="str">
        <f t="shared" si="2241"/>
        <v>0314</v>
      </c>
      <c r="F949" s="47" t="s">
        <v>511</v>
      </c>
      <c r="G949" s="47" t="s">
        <v>70</v>
      </c>
      <c r="H949" s="49" t="s">
        <v>71</v>
      </c>
      <c r="I949" s="19">
        <v>1048.8</v>
      </c>
      <c r="J949" s="19">
        <v>1140</v>
      </c>
      <c r="K949" s="19">
        <v>1140</v>
      </c>
      <c r="L949" s="19"/>
      <c r="M949" s="19"/>
      <c r="N949" s="19"/>
      <c r="O949" s="19">
        <v>0</v>
      </c>
      <c r="P949" s="19">
        <v>0</v>
      </c>
      <c r="Q949" s="19">
        <v>0</v>
      </c>
      <c r="R949" s="19">
        <v>0</v>
      </c>
      <c r="S949" s="19"/>
      <c r="T949" s="19">
        <f t="shared" si="2271"/>
        <v>1048.8</v>
      </c>
      <c r="U949" s="19">
        <f t="shared" si="2242"/>
        <v>1140</v>
      </c>
      <c r="V949" s="19">
        <f t="shared" si="2243"/>
        <v>1140</v>
      </c>
      <c r="W949" s="19"/>
      <c r="X949" s="19"/>
      <c r="Y949" s="19"/>
      <c r="Z949" s="19"/>
      <c r="AA949" s="19"/>
      <c r="AB949" s="19"/>
      <c r="AC949" s="19"/>
      <c r="AD949" s="19"/>
      <c r="AE949" s="19"/>
      <c r="AF949" s="50">
        <v>1340.104</v>
      </c>
      <c r="AG949" s="50"/>
      <c r="AH949" s="50">
        <f t="shared" ref="AH949:AH950" si="2288">AF949</f>
        <v>1340.104</v>
      </c>
      <c r="AI949" s="50">
        <f t="shared" ref="AI949:AI950" si="2289">AG949</f>
        <v>0</v>
      </c>
      <c r="AJ949" s="50">
        <v>0</v>
      </c>
      <c r="AK949" s="50">
        <v>0</v>
      </c>
      <c r="AL949" s="50">
        <v>1340.104</v>
      </c>
      <c r="AM949" s="50">
        <f t="shared" ref="AM949:AM950" si="2290">AL949</f>
        <v>1340.104</v>
      </c>
      <c r="AN949" s="50">
        <v>0</v>
      </c>
      <c r="AO949" s="51">
        <v>804.20001999999999</v>
      </c>
      <c r="AP949" s="51">
        <v>1224.2260000000001</v>
      </c>
      <c r="AQ949" s="51">
        <v>0</v>
      </c>
      <c r="AR949" s="51">
        <v>0</v>
      </c>
      <c r="AS949" s="51">
        <v>0</v>
      </c>
      <c r="AT949" s="51">
        <v>0</v>
      </c>
      <c r="AU949" s="51">
        <f t="shared" si="2244"/>
        <v>1224.2260000000001</v>
      </c>
      <c r="AV949" s="51">
        <f t="shared" si="2245"/>
        <v>-175.42600000000016</v>
      </c>
      <c r="AW949" s="51">
        <f t="shared" si="2246"/>
        <v>1048.8</v>
      </c>
      <c r="AX949" s="51">
        <f t="shared" si="2247"/>
        <v>1140</v>
      </c>
      <c r="AY949" s="51">
        <f t="shared" si="2248"/>
        <v>1140</v>
      </c>
      <c r="AZ949" s="51"/>
      <c r="BA949" s="52">
        <f t="shared" si="2249"/>
        <v>100</v>
      </c>
      <c r="BB949" s="53"/>
    </row>
    <row r="950" ht="31.5">
      <c r="B950" s="47" t="s">
        <v>550</v>
      </c>
      <c r="C950" s="47" t="s">
        <v>98</v>
      </c>
      <c r="D950" s="47" t="s">
        <v>176</v>
      </c>
      <c r="E950" s="48" t="str">
        <f t="shared" si="2241"/>
        <v>0314</v>
      </c>
      <c r="F950" s="47" t="s">
        <v>511</v>
      </c>
      <c r="G950" s="47" t="s">
        <v>58</v>
      </c>
      <c r="H950" s="49" t="s">
        <v>59</v>
      </c>
      <c r="I950" s="19">
        <v>1046.2</v>
      </c>
      <c r="J950" s="19">
        <v>1046.5</v>
      </c>
      <c r="K950" s="19">
        <v>1046.5</v>
      </c>
      <c r="L950" s="19"/>
      <c r="M950" s="19"/>
      <c r="N950" s="19"/>
      <c r="O950" s="19">
        <v>0</v>
      </c>
      <c r="P950" s="19">
        <v>0</v>
      </c>
      <c r="Q950" s="19">
        <v>0</v>
      </c>
      <c r="R950" s="19">
        <v>0</v>
      </c>
      <c r="S950" s="19"/>
      <c r="T950" s="19">
        <f t="shared" si="2271"/>
        <v>1046.2</v>
      </c>
      <c r="U950" s="19">
        <f t="shared" si="2242"/>
        <v>1046.5</v>
      </c>
      <c r="V950" s="19">
        <f t="shared" si="2243"/>
        <v>1046.5</v>
      </c>
      <c r="W950" s="19"/>
      <c r="X950" s="19"/>
      <c r="Y950" s="19"/>
      <c r="Z950" s="19"/>
      <c r="AA950" s="19"/>
      <c r="AB950" s="19"/>
      <c r="AC950" s="19"/>
      <c r="AD950" s="19"/>
      <c r="AE950" s="19"/>
      <c r="AF950" s="50">
        <v>576.16200000000003</v>
      </c>
      <c r="AG950" s="50"/>
      <c r="AH950" s="50">
        <f t="shared" si="2288"/>
        <v>576.16200000000003</v>
      </c>
      <c r="AI950" s="50">
        <f t="shared" si="2289"/>
        <v>0</v>
      </c>
      <c r="AJ950" s="50">
        <v>0</v>
      </c>
      <c r="AK950" s="50">
        <v>0</v>
      </c>
      <c r="AL950" s="50">
        <v>576.16183999999998</v>
      </c>
      <c r="AM950" s="50">
        <f t="shared" si="2290"/>
        <v>576.16183999999998</v>
      </c>
      <c r="AN950" s="50">
        <v>0</v>
      </c>
      <c r="AO950" s="15">
        <v>329.79816</v>
      </c>
      <c r="AP950" s="51">
        <v>792.03999999999996</v>
      </c>
      <c r="AQ950" s="51">
        <v>0</v>
      </c>
      <c r="AR950" s="51">
        <v>0</v>
      </c>
      <c r="AS950" s="51">
        <v>0</v>
      </c>
      <c r="AT950" s="51">
        <v>0</v>
      </c>
      <c r="AU950" s="51">
        <f t="shared" si="2244"/>
        <v>792.03999999999996</v>
      </c>
      <c r="AV950" s="51">
        <f t="shared" si="2245"/>
        <v>254.16000000000008</v>
      </c>
      <c r="AW950" s="51">
        <f t="shared" si="2246"/>
        <v>1046.2</v>
      </c>
      <c r="AX950" s="51">
        <f t="shared" si="2247"/>
        <v>1046.5</v>
      </c>
      <c r="AY950" s="51">
        <f t="shared" si="2248"/>
        <v>1046.5</v>
      </c>
      <c r="AZ950" s="51"/>
      <c r="BA950" s="52">
        <f t="shared" si="2249"/>
        <v>99.999972230032512</v>
      </c>
      <c r="BB950" s="53"/>
    </row>
    <row r="951" s="30" customFormat="1">
      <c r="B951" s="31" t="s">
        <v>550</v>
      </c>
      <c r="C951" s="31" t="s">
        <v>88</v>
      </c>
      <c r="D951" s="31"/>
      <c r="E951" s="32" t="str">
        <f t="shared" si="2241"/>
        <v>04</v>
      </c>
      <c r="F951" s="31"/>
      <c r="G951" s="32"/>
      <c r="H951" s="33" t="s">
        <v>89</v>
      </c>
      <c r="I951" s="34">
        <f>I978+I952</f>
        <v>22708.899999999998</v>
      </c>
      <c r="J951" s="34">
        <f>J978+J952</f>
        <v>22314.899999999998</v>
      </c>
      <c r="K951" s="34">
        <f>K978+K952</f>
        <v>22314.899999999998</v>
      </c>
      <c r="L951" s="34">
        <f>L978+L952</f>
        <v>0</v>
      </c>
      <c r="M951" s="34">
        <f>M978+M952</f>
        <v>0</v>
      </c>
      <c r="N951" s="34">
        <f>N978+N952</f>
        <v>0</v>
      </c>
      <c r="O951" s="34">
        <f>O978+O952</f>
        <v>0</v>
      </c>
      <c r="P951" s="34">
        <f>P978+P952</f>
        <v>1356.6669999999999</v>
      </c>
      <c r="Q951" s="34">
        <f>Q978+Q952</f>
        <v>1566.5</v>
      </c>
      <c r="R951" s="34">
        <f>R978+R952</f>
        <v>0</v>
      </c>
      <c r="S951" s="34">
        <f>S978+S952</f>
        <v>1920</v>
      </c>
      <c r="T951" s="34">
        <f t="shared" si="2271"/>
        <v>27552.066999999999</v>
      </c>
      <c r="U951" s="34">
        <f t="shared" si="2242"/>
        <v>22314.899999999998</v>
      </c>
      <c r="V951" s="34">
        <f t="shared" si="2243"/>
        <v>22314.899999999998</v>
      </c>
      <c r="W951" s="34">
        <f>W978+W952</f>
        <v>0</v>
      </c>
      <c r="X951" s="34">
        <f>X978+X952</f>
        <v>0</v>
      </c>
      <c r="Y951" s="34">
        <f>Y978+Y952</f>
        <v>0</v>
      </c>
      <c r="Z951" s="34">
        <f>Z978+Z952</f>
        <v>1920</v>
      </c>
      <c r="AA951" s="34">
        <f>AA978+AA952</f>
        <v>0</v>
      </c>
      <c r="AB951" s="34">
        <f>AB978+AB952</f>
        <v>0</v>
      </c>
      <c r="AC951" s="34">
        <f>AC978+AC952</f>
        <v>0</v>
      </c>
      <c r="AD951" s="34">
        <f>AD978+AD952</f>
        <v>0</v>
      </c>
      <c r="AE951" s="34">
        <f>AE978+AE952</f>
        <v>0</v>
      </c>
      <c r="AF951" s="35">
        <f>AF978+AF952</f>
        <v>55481.443360000005</v>
      </c>
      <c r="AG951" s="35">
        <f>AG978+AG952</f>
        <v>0</v>
      </c>
      <c r="AH951" s="35">
        <f>AH978+AH952</f>
        <v>0</v>
      </c>
      <c r="AI951" s="35">
        <f>AI978+AI952</f>
        <v>0</v>
      </c>
      <c r="AJ951" s="35">
        <f>AJ978+AJ952</f>
        <v>0</v>
      </c>
      <c r="AK951" s="35">
        <f>AK978+AK952</f>
        <v>0</v>
      </c>
      <c r="AL951" s="35">
        <f>AL978+AL952</f>
        <v>55472.279370000004</v>
      </c>
      <c r="AM951" s="35">
        <f>AM978+AM952</f>
        <v>0</v>
      </c>
      <c r="AN951" s="35">
        <f>AN978+AN952</f>
        <v>0</v>
      </c>
      <c r="AO951" s="36">
        <f>AO978+AO952</f>
        <v>37774.161110000001</v>
      </c>
      <c r="AP951" s="36">
        <f>AP978+AP952</f>
        <v>57861.167000000001</v>
      </c>
      <c r="AQ951" s="36">
        <f>AQ978+AQ952</f>
        <v>0</v>
      </c>
      <c r="AR951" s="36">
        <f>AR978+AR952</f>
        <v>0</v>
      </c>
      <c r="AS951" s="36">
        <f>AS978+AS952</f>
        <v>0</v>
      </c>
      <c r="AT951" s="36">
        <f>AT978+AT952</f>
        <v>0</v>
      </c>
      <c r="AU951" s="36">
        <f t="shared" si="2244"/>
        <v>57861.167000000001</v>
      </c>
      <c r="AV951" s="36">
        <f t="shared" si="2245"/>
        <v>-30309.100000000002</v>
      </c>
      <c r="AW951" s="36">
        <f t="shared" si="2246"/>
        <v>29472.066999999999</v>
      </c>
      <c r="AX951" s="36">
        <f t="shared" si="2247"/>
        <v>22314.899999999998</v>
      </c>
      <c r="AY951" s="36">
        <f t="shared" si="2248"/>
        <v>22314.899999999998</v>
      </c>
      <c r="AZ951" s="36">
        <f>AZ978+AZ952</f>
        <v>0</v>
      </c>
      <c r="BA951" s="37">
        <f t="shared" si="2249"/>
        <v>99.983482783711054</v>
      </c>
      <c r="BB951" s="25"/>
    </row>
    <row r="952" s="39" customFormat="1">
      <c r="B952" s="40" t="s">
        <v>550</v>
      </c>
      <c r="C952" s="40" t="s">
        <v>88</v>
      </c>
      <c r="D952" s="40" t="s">
        <v>90</v>
      </c>
      <c r="E952" s="38" t="str">
        <f t="shared" si="2241"/>
        <v>0409</v>
      </c>
      <c r="F952" s="40"/>
      <c r="G952" s="38"/>
      <c r="H952" s="41" t="s">
        <v>91</v>
      </c>
      <c r="I952" s="42">
        <f>I953+I958</f>
        <v>22098.899999999998</v>
      </c>
      <c r="J952" s="42">
        <f>J953+J958</f>
        <v>22098.899999999998</v>
      </c>
      <c r="K952" s="42">
        <f>K953+K958</f>
        <v>22098.899999999998</v>
      </c>
      <c r="L952" s="42">
        <f>L953+L958</f>
        <v>0</v>
      </c>
      <c r="M952" s="42">
        <f>M953+M958</f>
        <v>0</v>
      </c>
      <c r="N952" s="42">
        <f>N953+N958</f>
        <v>0</v>
      </c>
      <c r="O952" s="42">
        <f>O953+O958+O973</f>
        <v>0</v>
      </c>
      <c r="P952" s="42">
        <f>P953+P958+P973</f>
        <v>0</v>
      </c>
      <c r="Q952" s="42">
        <f>Q953+Q958+Q973</f>
        <v>0</v>
      </c>
      <c r="R952" s="42">
        <f>R953+R958+R973</f>
        <v>0</v>
      </c>
      <c r="S952" s="42">
        <f>S953+S958</f>
        <v>1920</v>
      </c>
      <c r="T952" s="42">
        <f t="shared" si="2271"/>
        <v>24018.899999999998</v>
      </c>
      <c r="U952" s="42">
        <f t="shared" si="2242"/>
        <v>22098.899999999998</v>
      </c>
      <c r="V952" s="42">
        <f t="shared" si="2243"/>
        <v>22098.899999999998</v>
      </c>
      <c r="W952" s="42">
        <f>W953+W958</f>
        <v>0</v>
      </c>
      <c r="X952" s="42">
        <f>X953+X958</f>
        <v>0</v>
      </c>
      <c r="Y952" s="42">
        <f>Y953+Y958</f>
        <v>0</v>
      </c>
      <c r="Z952" s="42">
        <f>Z953+Z958</f>
        <v>1920</v>
      </c>
      <c r="AA952" s="42">
        <f>AA953+AA958</f>
        <v>0</v>
      </c>
      <c r="AB952" s="42">
        <f>AB953+AB958</f>
        <v>0</v>
      </c>
      <c r="AC952" s="42">
        <f>AC953+AC958</f>
        <v>0</v>
      </c>
      <c r="AD952" s="42">
        <f>AD953+AD958</f>
        <v>0</v>
      </c>
      <c r="AE952" s="42">
        <f>AE953+AE958</f>
        <v>0</v>
      </c>
      <c r="AF952" s="43">
        <f>AF953+AF958+AF973</f>
        <v>53945.443360000005</v>
      </c>
      <c r="AG952" s="43">
        <f>AG953+AG958+AG973</f>
        <v>0</v>
      </c>
      <c r="AH952" s="43">
        <f>AH953+AH958+AH973</f>
        <v>0</v>
      </c>
      <c r="AI952" s="43">
        <f>AI953+AI958+AI973</f>
        <v>0</v>
      </c>
      <c r="AJ952" s="43">
        <f>AJ953+AJ958+AJ973</f>
        <v>0</v>
      </c>
      <c r="AK952" s="43">
        <f>AK953+AK958+AK973</f>
        <v>0</v>
      </c>
      <c r="AL952" s="43">
        <f>AL953+AL958+AL973</f>
        <v>53936.279370000004</v>
      </c>
      <c r="AM952" s="43">
        <f>AM953+AM958+AM973</f>
        <v>0</v>
      </c>
      <c r="AN952" s="43">
        <f>AN953+AN958+AN973</f>
        <v>0</v>
      </c>
      <c r="AO952" s="44">
        <f>AO953+AO958+AO973</f>
        <v>36795.161110000001</v>
      </c>
      <c r="AP952" s="45">
        <f>AP953+AP958+AP973</f>
        <v>54660.5</v>
      </c>
      <c r="AQ952" s="45">
        <f>AQ953+AQ958+AQ973</f>
        <v>0</v>
      </c>
      <c r="AR952" s="45">
        <f>AR953+AR958+AR973</f>
        <v>0</v>
      </c>
      <c r="AS952" s="45">
        <f>AS953+AS958+AS973</f>
        <v>0</v>
      </c>
      <c r="AT952" s="45">
        <f>AT953+AT958+AT973</f>
        <v>0</v>
      </c>
      <c r="AU952" s="45">
        <f t="shared" si="2244"/>
        <v>54660.5</v>
      </c>
      <c r="AV952" s="45">
        <f t="shared" si="2245"/>
        <v>-30641.600000000002</v>
      </c>
      <c r="AW952" s="45">
        <f t="shared" si="2246"/>
        <v>25938.899999999998</v>
      </c>
      <c r="AX952" s="45">
        <f t="shared" si="2247"/>
        <v>22098.899999999998</v>
      </c>
      <c r="AY952" s="45">
        <f t="shared" si="2248"/>
        <v>22098.899999999998</v>
      </c>
      <c r="AZ952" s="45">
        <f>AZ953+AZ958</f>
        <v>0</v>
      </c>
      <c r="BA952" s="46">
        <f t="shared" si="2249"/>
        <v>99.983012485523858</v>
      </c>
      <c r="BB952" s="25"/>
    </row>
    <row r="953" ht="31.5">
      <c r="B953" s="47" t="s">
        <v>550</v>
      </c>
      <c r="C953" s="47" t="s">
        <v>88</v>
      </c>
      <c r="D953" s="47" t="s">
        <v>90</v>
      </c>
      <c r="E953" s="48" t="str">
        <f t="shared" si="2241"/>
        <v>0409</v>
      </c>
      <c r="F953" s="47" t="s">
        <v>100</v>
      </c>
      <c r="G953" s="48"/>
      <c r="H953" s="49" t="s">
        <v>101</v>
      </c>
      <c r="I953" s="19">
        <f t="shared" ref="I953:I959" si="2291">I954</f>
        <v>3465.8000000000002</v>
      </c>
      <c r="J953" s="19">
        <f t="shared" ref="J953:J959" si="2292">J954</f>
        <v>3465.8000000000002</v>
      </c>
      <c r="K953" s="19">
        <f t="shared" ref="K953:K959" si="2293">K954</f>
        <v>3465.8000000000002</v>
      </c>
      <c r="L953" s="19">
        <f t="shared" ref="L953:L959" si="2294">L954</f>
        <v>0</v>
      </c>
      <c r="M953" s="19">
        <f t="shared" ref="M953:M959" si="2295">M954</f>
        <v>0</v>
      </c>
      <c r="N953" s="19">
        <f t="shared" ref="N953:N959" si="2296">N954</f>
        <v>0</v>
      </c>
      <c r="O953" s="19">
        <f t="shared" ref="O953:O956" si="2297">O954</f>
        <v>0</v>
      </c>
      <c r="P953" s="19">
        <f t="shared" ref="P953:P956" si="2298">P954</f>
        <v>0</v>
      </c>
      <c r="Q953" s="19">
        <f t="shared" ref="Q953:Q956" si="2299">Q954</f>
        <v>0</v>
      </c>
      <c r="R953" s="19">
        <f t="shared" ref="R953:R956" si="2300">R954</f>
        <v>0</v>
      </c>
      <c r="S953" s="19">
        <f t="shared" ref="S953:S956" si="2301">S954</f>
        <v>0</v>
      </c>
      <c r="T953" s="19">
        <f t="shared" si="2271"/>
        <v>3465.8000000000002</v>
      </c>
      <c r="U953" s="19">
        <f t="shared" si="2242"/>
        <v>3465.8000000000002</v>
      </c>
      <c r="V953" s="19">
        <f t="shared" si="2243"/>
        <v>3465.8000000000002</v>
      </c>
      <c r="W953" s="19">
        <f t="shared" ref="W953:W956" si="2302">W954</f>
        <v>0</v>
      </c>
      <c r="X953" s="19">
        <f t="shared" ref="X953:X956" si="2303">X954</f>
        <v>0</v>
      </c>
      <c r="Y953" s="19">
        <f t="shared" ref="Y953:Y956" si="2304">Y954</f>
        <v>0</v>
      </c>
      <c r="Z953" s="19">
        <f t="shared" ref="Z953:Z956" si="2305">Z954</f>
        <v>0</v>
      </c>
      <c r="AA953" s="19">
        <f t="shared" ref="AA953:AA956" si="2306">AA954</f>
        <v>0</v>
      </c>
      <c r="AB953" s="19">
        <f t="shared" ref="AB953:AB956" si="2307">AB954</f>
        <v>0</v>
      </c>
      <c r="AC953" s="19">
        <f t="shared" ref="AC953:AC956" si="2308">AC954</f>
        <v>0</v>
      </c>
      <c r="AD953" s="19">
        <f t="shared" ref="AD953:AD956" si="2309">AD954</f>
        <v>0</v>
      </c>
      <c r="AE953" s="19">
        <f t="shared" ref="AE953:AE956" si="2310">AE954</f>
        <v>0</v>
      </c>
      <c r="AF953" s="50">
        <f t="shared" ref="AF953:AF956" si="2311">AF954</f>
        <v>2162</v>
      </c>
      <c r="AG953" s="50">
        <f t="shared" ref="AG953:AG956" si="2312">AG954</f>
        <v>0</v>
      </c>
      <c r="AH953" s="50">
        <f t="shared" ref="AH953:AH956" si="2313">AH954</f>
        <v>0</v>
      </c>
      <c r="AI953" s="50">
        <f t="shared" ref="AI953:AI956" si="2314">AI954</f>
        <v>0</v>
      </c>
      <c r="AJ953" s="50">
        <f t="shared" ref="AJ953:AJ956" si="2315">AJ954</f>
        <v>0</v>
      </c>
      <c r="AK953" s="50">
        <f t="shared" ref="AK953:AK956" si="2316">AK954</f>
        <v>0</v>
      </c>
      <c r="AL953" s="50">
        <f t="shared" ref="AL953:AL956" si="2317">AL954</f>
        <v>2161.9999800000001</v>
      </c>
      <c r="AM953" s="50">
        <f t="shared" ref="AM953:AM956" si="2318">AM954</f>
        <v>0</v>
      </c>
      <c r="AN953" s="50">
        <f t="shared" ref="AN953:AN956" si="2319">AN954</f>
        <v>0</v>
      </c>
      <c r="AO953" s="51">
        <f t="shared" ref="AO953:AO956" si="2320">AO954</f>
        <v>0</v>
      </c>
      <c r="AP953" s="51">
        <f t="shared" ref="AP953:AP956" si="2321">AP954</f>
        <v>2162</v>
      </c>
      <c r="AQ953" s="51">
        <f t="shared" ref="AQ953:AQ956" si="2322">AQ954</f>
        <v>0</v>
      </c>
      <c r="AR953" s="51">
        <f t="shared" ref="AR953:AR956" si="2323">AR954</f>
        <v>0</v>
      </c>
      <c r="AS953" s="51">
        <f t="shared" ref="AS953:AS956" si="2324">AS954</f>
        <v>0</v>
      </c>
      <c r="AT953" s="51">
        <f t="shared" ref="AT953:AT956" si="2325">AT954</f>
        <v>0</v>
      </c>
      <c r="AU953" s="51">
        <f t="shared" si="2244"/>
        <v>2162</v>
      </c>
      <c r="AV953" s="51">
        <f t="shared" si="2245"/>
        <v>1303.8000000000002</v>
      </c>
      <c r="AW953" s="51">
        <f t="shared" si="2246"/>
        <v>3465.8000000000002</v>
      </c>
      <c r="AX953" s="51">
        <f t="shared" si="2247"/>
        <v>3465.8000000000002</v>
      </c>
      <c r="AY953" s="51">
        <f t="shared" si="2248"/>
        <v>3465.8000000000002</v>
      </c>
      <c r="AZ953" s="51">
        <f t="shared" ref="AZ953:AZ956" si="2326">AZ954</f>
        <v>0</v>
      </c>
      <c r="BA953" s="52">
        <f t="shared" si="2249"/>
        <v>99.999999074930628</v>
      </c>
      <c r="BB953" s="25"/>
    </row>
    <row r="954">
      <c r="B954" s="47" t="s">
        <v>550</v>
      </c>
      <c r="C954" s="47" t="s">
        <v>88</v>
      </c>
      <c r="D954" s="47" t="s">
        <v>90</v>
      </c>
      <c r="E954" s="48" t="str">
        <f t="shared" si="2241"/>
        <v>0409</v>
      </c>
      <c r="F954" s="47" t="s">
        <v>102</v>
      </c>
      <c r="G954" s="48"/>
      <c r="H954" s="49" t="s">
        <v>53</v>
      </c>
      <c r="I954" s="19">
        <f t="shared" si="2291"/>
        <v>3465.8000000000002</v>
      </c>
      <c r="J954" s="19">
        <f t="shared" si="2292"/>
        <v>3465.8000000000002</v>
      </c>
      <c r="K954" s="19">
        <f t="shared" si="2293"/>
        <v>3465.8000000000002</v>
      </c>
      <c r="L954" s="19">
        <f t="shared" si="2294"/>
        <v>0</v>
      </c>
      <c r="M954" s="19">
        <f t="shared" si="2295"/>
        <v>0</v>
      </c>
      <c r="N954" s="19">
        <f t="shared" si="2296"/>
        <v>0</v>
      </c>
      <c r="O954" s="19">
        <f t="shared" si="2297"/>
        <v>0</v>
      </c>
      <c r="P954" s="19">
        <f t="shared" si="2298"/>
        <v>0</v>
      </c>
      <c r="Q954" s="19">
        <f t="shared" si="2299"/>
        <v>0</v>
      </c>
      <c r="R954" s="19">
        <f t="shared" si="2300"/>
        <v>0</v>
      </c>
      <c r="S954" s="19">
        <f t="shared" si="2301"/>
        <v>0</v>
      </c>
      <c r="T954" s="19">
        <f t="shared" si="2271"/>
        <v>3465.8000000000002</v>
      </c>
      <c r="U954" s="19">
        <f t="shared" si="2242"/>
        <v>3465.8000000000002</v>
      </c>
      <c r="V954" s="19">
        <f t="shared" si="2243"/>
        <v>3465.8000000000002</v>
      </c>
      <c r="W954" s="19">
        <f t="shared" si="2302"/>
        <v>0</v>
      </c>
      <c r="X954" s="19">
        <f t="shared" si="2303"/>
        <v>0</v>
      </c>
      <c r="Y954" s="19">
        <f t="shared" si="2304"/>
        <v>0</v>
      </c>
      <c r="Z954" s="19">
        <f t="shared" si="2305"/>
        <v>0</v>
      </c>
      <c r="AA954" s="19">
        <f t="shared" si="2306"/>
        <v>0</v>
      </c>
      <c r="AB954" s="19">
        <f t="shared" si="2307"/>
        <v>0</v>
      </c>
      <c r="AC954" s="19">
        <f t="shared" si="2308"/>
        <v>0</v>
      </c>
      <c r="AD954" s="19">
        <f t="shared" si="2309"/>
        <v>0</v>
      </c>
      <c r="AE954" s="19">
        <f t="shared" si="2310"/>
        <v>0</v>
      </c>
      <c r="AF954" s="50">
        <f t="shared" si="2311"/>
        <v>2162</v>
      </c>
      <c r="AG954" s="50">
        <f t="shared" si="2312"/>
        <v>0</v>
      </c>
      <c r="AH954" s="50">
        <f t="shared" si="2313"/>
        <v>0</v>
      </c>
      <c r="AI954" s="50">
        <f t="shared" si="2314"/>
        <v>0</v>
      </c>
      <c r="AJ954" s="50">
        <f t="shared" si="2315"/>
        <v>0</v>
      </c>
      <c r="AK954" s="50">
        <f t="shared" si="2316"/>
        <v>0</v>
      </c>
      <c r="AL954" s="50">
        <f t="shared" si="2317"/>
        <v>2161.9999800000001</v>
      </c>
      <c r="AM954" s="50">
        <f t="shared" si="2318"/>
        <v>0</v>
      </c>
      <c r="AN954" s="50">
        <f t="shared" si="2319"/>
        <v>0</v>
      </c>
      <c r="AO954" s="15">
        <f t="shared" si="2320"/>
        <v>0</v>
      </c>
      <c r="AP954" s="51">
        <f t="shared" si="2321"/>
        <v>2162</v>
      </c>
      <c r="AQ954" s="51">
        <f t="shared" si="2322"/>
        <v>0</v>
      </c>
      <c r="AR954" s="51">
        <f t="shared" si="2323"/>
        <v>0</v>
      </c>
      <c r="AS954" s="51">
        <f t="shared" si="2324"/>
        <v>0</v>
      </c>
      <c r="AT954" s="51">
        <f t="shared" si="2325"/>
        <v>0</v>
      </c>
      <c r="AU954" s="51">
        <f t="shared" si="2244"/>
        <v>2162</v>
      </c>
      <c r="AV954" s="51">
        <f t="shared" si="2245"/>
        <v>1303.8000000000002</v>
      </c>
      <c r="AW954" s="51">
        <f t="shared" si="2246"/>
        <v>3465.8000000000002</v>
      </c>
      <c r="AX954" s="51">
        <f t="shared" si="2247"/>
        <v>3465.8000000000002</v>
      </c>
      <c r="AY954" s="51">
        <f t="shared" si="2248"/>
        <v>3465.8000000000002</v>
      </c>
      <c r="AZ954" s="51">
        <f t="shared" si="2326"/>
        <v>0</v>
      </c>
      <c r="BA954" s="52">
        <f t="shared" si="2249"/>
        <v>99.999999074930628</v>
      </c>
      <c r="BB954" s="25"/>
    </row>
    <row r="955" ht="31.5">
      <c r="B955" s="47" t="s">
        <v>550</v>
      </c>
      <c r="C955" s="47" t="s">
        <v>88</v>
      </c>
      <c r="D955" s="47" t="s">
        <v>90</v>
      </c>
      <c r="E955" s="48" t="str">
        <f t="shared" si="2241"/>
        <v>0409</v>
      </c>
      <c r="F955" s="47" t="s">
        <v>513</v>
      </c>
      <c r="G955" s="48"/>
      <c r="H955" s="49" t="s">
        <v>514</v>
      </c>
      <c r="I955" s="19">
        <f t="shared" si="2291"/>
        <v>3465.8000000000002</v>
      </c>
      <c r="J955" s="19">
        <f t="shared" si="2292"/>
        <v>3465.8000000000002</v>
      </c>
      <c r="K955" s="19">
        <f t="shared" si="2293"/>
        <v>3465.8000000000002</v>
      </c>
      <c r="L955" s="19">
        <f t="shared" si="2294"/>
        <v>0</v>
      </c>
      <c r="M955" s="19">
        <f t="shared" si="2295"/>
        <v>0</v>
      </c>
      <c r="N955" s="19">
        <f t="shared" si="2296"/>
        <v>0</v>
      </c>
      <c r="O955" s="19">
        <f t="shared" si="2297"/>
        <v>0</v>
      </c>
      <c r="P955" s="19">
        <f t="shared" si="2298"/>
        <v>0</v>
      </c>
      <c r="Q955" s="19">
        <f t="shared" si="2299"/>
        <v>0</v>
      </c>
      <c r="R955" s="19">
        <f t="shared" si="2300"/>
        <v>0</v>
      </c>
      <c r="S955" s="19">
        <f t="shared" si="2301"/>
        <v>0</v>
      </c>
      <c r="T955" s="19">
        <f t="shared" si="2271"/>
        <v>3465.8000000000002</v>
      </c>
      <c r="U955" s="19">
        <f t="shared" si="2242"/>
        <v>3465.8000000000002</v>
      </c>
      <c r="V955" s="19">
        <f t="shared" si="2243"/>
        <v>3465.8000000000002</v>
      </c>
      <c r="W955" s="19">
        <f t="shared" si="2302"/>
        <v>0</v>
      </c>
      <c r="X955" s="19">
        <f t="shared" si="2303"/>
        <v>0</v>
      </c>
      <c r="Y955" s="19">
        <f t="shared" si="2304"/>
        <v>0</v>
      </c>
      <c r="Z955" s="19">
        <f t="shared" si="2305"/>
        <v>0</v>
      </c>
      <c r="AA955" s="19">
        <f t="shared" si="2306"/>
        <v>0</v>
      </c>
      <c r="AB955" s="19">
        <f t="shared" si="2307"/>
        <v>0</v>
      </c>
      <c r="AC955" s="19">
        <f t="shared" si="2308"/>
        <v>0</v>
      </c>
      <c r="AD955" s="19">
        <f t="shared" si="2309"/>
        <v>0</v>
      </c>
      <c r="AE955" s="19">
        <f t="shared" si="2310"/>
        <v>0</v>
      </c>
      <c r="AF955" s="50">
        <f t="shared" si="2311"/>
        <v>2162</v>
      </c>
      <c r="AG955" s="50">
        <f t="shared" si="2312"/>
        <v>0</v>
      </c>
      <c r="AH955" s="50">
        <f t="shared" si="2313"/>
        <v>0</v>
      </c>
      <c r="AI955" s="50">
        <f t="shared" si="2314"/>
        <v>0</v>
      </c>
      <c r="AJ955" s="50">
        <f t="shared" si="2315"/>
        <v>0</v>
      </c>
      <c r="AK955" s="50">
        <f t="shared" si="2316"/>
        <v>0</v>
      </c>
      <c r="AL955" s="50">
        <f t="shared" si="2317"/>
        <v>2161.9999800000001</v>
      </c>
      <c r="AM955" s="50">
        <f t="shared" si="2318"/>
        <v>0</v>
      </c>
      <c r="AN955" s="50">
        <f t="shared" si="2319"/>
        <v>0</v>
      </c>
      <c r="AO955" s="51">
        <f t="shared" si="2320"/>
        <v>0</v>
      </c>
      <c r="AP955" s="51">
        <f t="shared" si="2321"/>
        <v>2162</v>
      </c>
      <c r="AQ955" s="51">
        <f t="shared" si="2322"/>
        <v>0</v>
      </c>
      <c r="AR955" s="51">
        <f t="shared" si="2323"/>
        <v>0</v>
      </c>
      <c r="AS955" s="51">
        <f t="shared" si="2324"/>
        <v>0</v>
      </c>
      <c r="AT955" s="51">
        <f t="shared" si="2325"/>
        <v>0</v>
      </c>
      <c r="AU955" s="51">
        <f t="shared" si="2244"/>
        <v>2162</v>
      </c>
      <c r="AV955" s="51">
        <f t="shared" si="2245"/>
        <v>1303.8000000000002</v>
      </c>
      <c r="AW955" s="51">
        <f t="shared" si="2246"/>
        <v>3465.8000000000002</v>
      </c>
      <c r="AX955" s="51">
        <f t="shared" si="2247"/>
        <v>3465.8000000000002</v>
      </c>
      <c r="AY955" s="51">
        <f t="shared" si="2248"/>
        <v>3465.8000000000002</v>
      </c>
      <c r="AZ955" s="51">
        <f t="shared" si="2326"/>
        <v>0</v>
      </c>
      <c r="BA955" s="52">
        <f t="shared" si="2249"/>
        <v>99.999999074930628</v>
      </c>
      <c r="BB955" s="25"/>
    </row>
    <row r="956" ht="31.5">
      <c r="B956" s="47" t="s">
        <v>550</v>
      </c>
      <c r="C956" s="47" t="s">
        <v>88</v>
      </c>
      <c r="D956" s="47" t="s">
        <v>90</v>
      </c>
      <c r="E956" s="48" t="str">
        <f t="shared" si="2241"/>
        <v>0409</v>
      </c>
      <c r="F956" s="47" t="s">
        <v>515</v>
      </c>
      <c r="G956" s="48"/>
      <c r="H956" s="49" t="s">
        <v>516</v>
      </c>
      <c r="I956" s="19">
        <f t="shared" si="2291"/>
        <v>3465.8000000000002</v>
      </c>
      <c r="J956" s="19">
        <f t="shared" si="2292"/>
        <v>3465.8000000000002</v>
      </c>
      <c r="K956" s="19">
        <f t="shared" si="2293"/>
        <v>3465.8000000000002</v>
      </c>
      <c r="L956" s="19">
        <f t="shared" si="2294"/>
        <v>0</v>
      </c>
      <c r="M956" s="19">
        <f t="shared" si="2295"/>
        <v>0</v>
      </c>
      <c r="N956" s="19">
        <f t="shared" si="2296"/>
        <v>0</v>
      </c>
      <c r="O956" s="19">
        <f t="shared" si="2297"/>
        <v>0</v>
      </c>
      <c r="P956" s="19">
        <f t="shared" si="2298"/>
        <v>0</v>
      </c>
      <c r="Q956" s="19">
        <f t="shared" si="2299"/>
        <v>0</v>
      </c>
      <c r="R956" s="19">
        <f t="shared" si="2300"/>
        <v>0</v>
      </c>
      <c r="S956" s="19">
        <f t="shared" si="2301"/>
        <v>0</v>
      </c>
      <c r="T956" s="19">
        <f t="shared" si="2271"/>
        <v>3465.8000000000002</v>
      </c>
      <c r="U956" s="19">
        <f t="shared" si="2242"/>
        <v>3465.8000000000002</v>
      </c>
      <c r="V956" s="19">
        <f t="shared" si="2243"/>
        <v>3465.8000000000002</v>
      </c>
      <c r="W956" s="19">
        <f t="shared" si="2302"/>
        <v>0</v>
      </c>
      <c r="X956" s="19">
        <f t="shared" si="2303"/>
        <v>0</v>
      </c>
      <c r="Y956" s="19">
        <f t="shared" si="2304"/>
        <v>0</v>
      </c>
      <c r="Z956" s="19">
        <f t="shared" si="2305"/>
        <v>0</v>
      </c>
      <c r="AA956" s="19">
        <f t="shared" si="2306"/>
        <v>0</v>
      </c>
      <c r="AB956" s="19">
        <f t="shared" si="2307"/>
        <v>0</v>
      </c>
      <c r="AC956" s="19">
        <f t="shared" si="2308"/>
        <v>0</v>
      </c>
      <c r="AD956" s="19">
        <f t="shared" si="2309"/>
        <v>0</v>
      </c>
      <c r="AE956" s="19">
        <f t="shared" si="2310"/>
        <v>0</v>
      </c>
      <c r="AF956" s="50">
        <f t="shared" si="2311"/>
        <v>2162</v>
      </c>
      <c r="AG956" s="50">
        <f t="shared" si="2312"/>
        <v>0</v>
      </c>
      <c r="AH956" s="50">
        <f t="shared" si="2313"/>
        <v>0</v>
      </c>
      <c r="AI956" s="50">
        <f t="shared" si="2314"/>
        <v>0</v>
      </c>
      <c r="AJ956" s="50">
        <f t="shared" si="2315"/>
        <v>0</v>
      </c>
      <c r="AK956" s="50">
        <f t="shared" si="2316"/>
        <v>0</v>
      </c>
      <c r="AL956" s="50">
        <f t="shared" si="2317"/>
        <v>2161.9999800000001</v>
      </c>
      <c r="AM956" s="50">
        <f t="shared" si="2318"/>
        <v>0</v>
      </c>
      <c r="AN956" s="50">
        <f t="shared" si="2319"/>
        <v>0</v>
      </c>
      <c r="AO956" s="15">
        <f t="shared" si="2320"/>
        <v>0</v>
      </c>
      <c r="AP956" s="51">
        <f t="shared" si="2321"/>
        <v>2162</v>
      </c>
      <c r="AQ956" s="51">
        <f t="shared" si="2322"/>
        <v>0</v>
      </c>
      <c r="AR956" s="51">
        <f t="shared" si="2323"/>
        <v>0</v>
      </c>
      <c r="AS956" s="51">
        <f t="shared" si="2324"/>
        <v>0</v>
      </c>
      <c r="AT956" s="51">
        <f t="shared" si="2325"/>
        <v>0</v>
      </c>
      <c r="AU956" s="51">
        <f t="shared" si="2244"/>
        <v>2162</v>
      </c>
      <c r="AV956" s="51">
        <f t="shared" si="2245"/>
        <v>1303.8000000000002</v>
      </c>
      <c r="AW956" s="51">
        <f t="shared" si="2246"/>
        <v>3465.8000000000002</v>
      </c>
      <c r="AX956" s="51">
        <f t="shared" si="2247"/>
        <v>3465.8000000000002</v>
      </c>
      <c r="AY956" s="51">
        <f t="shared" si="2248"/>
        <v>3465.8000000000002</v>
      </c>
      <c r="AZ956" s="51">
        <f t="shared" si="2326"/>
        <v>0</v>
      </c>
      <c r="BA956" s="52">
        <f t="shared" si="2249"/>
        <v>99.999999074930628</v>
      </c>
      <c r="BB956" s="25"/>
    </row>
    <row r="957" ht="31.5">
      <c r="B957" s="47" t="s">
        <v>550</v>
      </c>
      <c r="C957" s="47" t="s">
        <v>88</v>
      </c>
      <c r="D957" s="47" t="s">
        <v>90</v>
      </c>
      <c r="E957" s="48" t="str">
        <f t="shared" si="2241"/>
        <v>0409</v>
      </c>
      <c r="F957" s="47" t="s">
        <v>515</v>
      </c>
      <c r="G957" s="47" t="s">
        <v>58</v>
      </c>
      <c r="H957" s="49" t="s">
        <v>59</v>
      </c>
      <c r="I957" s="19">
        <v>3465.8000000000002</v>
      </c>
      <c r="J957" s="19">
        <v>3465.8000000000002</v>
      </c>
      <c r="K957" s="19">
        <v>3465.8000000000002</v>
      </c>
      <c r="L957" s="19"/>
      <c r="M957" s="19"/>
      <c r="N957" s="19"/>
      <c r="O957" s="19">
        <v>0</v>
      </c>
      <c r="P957" s="19">
        <v>0</v>
      </c>
      <c r="Q957" s="19">
        <v>0</v>
      </c>
      <c r="R957" s="19">
        <v>0</v>
      </c>
      <c r="S957" s="19"/>
      <c r="T957" s="19">
        <f t="shared" si="2271"/>
        <v>3465.8000000000002</v>
      </c>
      <c r="U957" s="19">
        <f t="shared" si="2242"/>
        <v>3465.8000000000002</v>
      </c>
      <c r="V957" s="19">
        <f t="shared" si="2243"/>
        <v>3465.8000000000002</v>
      </c>
      <c r="W957" s="19"/>
      <c r="X957" s="19"/>
      <c r="Y957" s="19"/>
      <c r="Z957" s="19"/>
      <c r="AA957" s="19"/>
      <c r="AB957" s="19"/>
      <c r="AC957" s="19"/>
      <c r="AD957" s="19"/>
      <c r="AE957" s="19"/>
      <c r="AF957" s="50">
        <v>2162</v>
      </c>
      <c r="AG957" s="50"/>
      <c r="AH957" s="50">
        <v>0</v>
      </c>
      <c r="AI957" s="50">
        <v>0</v>
      </c>
      <c r="AJ957" s="50">
        <v>0</v>
      </c>
      <c r="AK957" s="50">
        <v>0</v>
      </c>
      <c r="AL957" s="50">
        <v>2161.9999800000001</v>
      </c>
      <c r="AM957" s="50">
        <v>0</v>
      </c>
      <c r="AN957" s="50">
        <v>0</v>
      </c>
      <c r="AO957" s="51">
        <v>0</v>
      </c>
      <c r="AP957" s="51">
        <v>2162</v>
      </c>
      <c r="AQ957" s="51">
        <v>0</v>
      </c>
      <c r="AR957" s="51">
        <v>0</v>
      </c>
      <c r="AS957" s="51">
        <v>0</v>
      </c>
      <c r="AT957" s="51">
        <v>0</v>
      </c>
      <c r="AU957" s="51">
        <f t="shared" si="2244"/>
        <v>2162</v>
      </c>
      <c r="AV957" s="51">
        <f t="shared" si="2245"/>
        <v>1303.8000000000002</v>
      </c>
      <c r="AW957" s="51">
        <f t="shared" si="2246"/>
        <v>3465.8000000000002</v>
      </c>
      <c r="AX957" s="51">
        <f t="shared" si="2247"/>
        <v>3465.8000000000002</v>
      </c>
      <c r="AY957" s="51">
        <f t="shared" si="2248"/>
        <v>3465.8000000000002</v>
      </c>
      <c r="AZ957" s="51"/>
      <c r="BA957" s="52">
        <f t="shared" si="2249"/>
        <v>99.999999074930628</v>
      </c>
      <c r="BB957" s="53"/>
    </row>
    <row r="958" ht="31.5">
      <c r="B958" s="47" t="s">
        <v>550</v>
      </c>
      <c r="C958" s="47" t="s">
        <v>88</v>
      </c>
      <c r="D958" s="47" t="s">
        <v>90</v>
      </c>
      <c r="E958" s="48" t="str">
        <f t="shared" si="2241"/>
        <v>0409</v>
      </c>
      <c r="F958" s="47" t="s">
        <v>517</v>
      </c>
      <c r="G958" s="48"/>
      <c r="H958" s="49" t="s">
        <v>518</v>
      </c>
      <c r="I958" s="19">
        <f t="shared" si="2291"/>
        <v>18633.099999999999</v>
      </c>
      <c r="J958" s="19">
        <f t="shared" si="2292"/>
        <v>18633.099999999999</v>
      </c>
      <c r="K958" s="19">
        <f t="shared" si="2293"/>
        <v>18633.099999999999</v>
      </c>
      <c r="L958" s="19">
        <f t="shared" si="2294"/>
        <v>0</v>
      </c>
      <c r="M958" s="19">
        <f t="shared" si="2295"/>
        <v>0</v>
      </c>
      <c r="N958" s="19">
        <f t="shared" si="2296"/>
        <v>0</v>
      </c>
      <c r="O958" s="19">
        <f>O959+O969</f>
        <v>0</v>
      </c>
      <c r="P958" s="19">
        <f>P959+P969</f>
        <v>0</v>
      </c>
      <c r="Q958" s="19">
        <f>Q959+Q969</f>
        <v>0</v>
      </c>
      <c r="R958" s="19">
        <f>R959+R969</f>
        <v>0</v>
      </c>
      <c r="S958" s="19">
        <f>S959+S969</f>
        <v>1920</v>
      </c>
      <c r="T958" s="19">
        <f t="shared" si="2271"/>
        <v>20553.099999999999</v>
      </c>
      <c r="U958" s="19">
        <f t="shared" si="2242"/>
        <v>18633.099999999999</v>
      </c>
      <c r="V958" s="19">
        <f t="shared" si="2243"/>
        <v>18633.099999999999</v>
      </c>
      <c r="W958" s="19">
        <f>W959+W969</f>
        <v>0</v>
      </c>
      <c r="X958" s="19">
        <f>X959+X969</f>
        <v>0</v>
      </c>
      <c r="Y958" s="19">
        <f>Y959+Y969</f>
        <v>0</v>
      </c>
      <c r="Z958" s="19">
        <f>Z959+Z969</f>
        <v>1920</v>
      </c>
      <c r="AA958" s="19">
        <f>AA959+AA969</f>
        <v>0</v>
      </c>
      <c r="AB958" s="19">
        <f>AB959+AB969</f>
        <v>0</v>
      </c>
      <c r="AC958" s="19">
        <f>AC959+AC969</f>
        <v>0</v>
      </c>
      <c r="AD958" s="19">
        <f>AD959+AD969</f>
        <v>0</v>
      </c>
      <c r="AE958" s="19">
        <f>AE959+AE969</f>
        <v>0</v>
      </c>
      <c r="AF958" s="50">
        <f>AF959+AF969</f>
        <v>50465.462610000002</v>
      </c>
      <c r="AG958" s="50">
        <f>AG959+AG969</f>
        <v>0</v>
      </c>
      <c r="AH958" s="50">
        <f>AH959+AH969</f>
        <v>0</v>
      </c>
      <c r="AI958" s="50">
        <f>AI959+AI969</f>
        <v>0</v>
      </c>
      <c r="AJ958" s="50">
        <f>AJ959+AJ969</f>
        <v>0</v>
      </c>
      <c r="AK958" s="50">
        <f>AK959+AK969</f>
        <v>0</v>
      </c>
      <c r="AL958" s="50">
        <f>AL959+AL969</f>
        <v>50456.298640000001</v>
      </c>
      <c r="AM958" s="50">
        <f>AM959+AM969</f>
        <v>0</v>
      </c>
      <c r="AN958" s="50">
        <f>AN959+AN969</f>
        <v>0</v>
      </c>
      <c r="AO958" s="15">
        <f>AO959+AO969</f>
        <v>36795.161110000001</v>
      </c>
      <c r="AP958" s="51">
        <f>AP959+AP969</f>
        <v>51063.5</v>
      </c>
      <c r="AQ958" s="51">
        <f>AQ959+AQ969</f>
        <v>0</v>
      </c>
      <c r="AR958" s="51">
        <f>AR959+AR969</f>
        <v>0</v>
      </c>
      <c r="AS958" s="51">
        <f>AS959+AS969</f>
        <v>0</v>
      </c>
      <c r="AT958" s="51">
        <f>AT959+AT969</f>
        <v>0</v>
      </c>
      <c r="AU958" s="51">
        <f t="shared" si="2244"/>
        <v>51063.5</v>
      </c>
      <c r="AV958" s="51">
        <f t="shared" si="2245"/>
        <v>-30510.400000000001</v>
      </c>
      <c r="AW958" s="51">
        <f t="shared" si="2246"/>
        <v>22473.099999999999</v>
      </c>
      <c r="AX958" s="51">
        <f t="shared" si="2247"/>
        <v>18633.099999999999</v>
      </c>
      <c r="AY958" s="51">
        <f t="shared" si="2248"/>
        <v>18633.099999999999</v>
      </c>
      <c r="AZ958" s="51">
        <f>AZ959+AZ969</f>
        <v>0</v>
      </c>
      <c r="BA958" s="52">
        <f t="shared" si="2249"/>
        <v>99.98184110572646</v>
      </c>
      <c r="BB958" s="25"/>
    </row>
    <row r="959">
      <c r="B959" s="47" t="s">
        <v>550</v>
      </c>
      <c r="C959" s="47" t="s">
        <v>88</v>
      </c>
      <c r="D959" s="47" t="s">
        <v>90</v>
      </c>
      <c r="E959" s="48" t="str">
        <f t="shared" si="2241"/>
        <v>0409</v>
      </c>
      <c r="F959" s="47" t="s">
        <v>519</v>
      </c>
      <c r="G959" s="48"/>
      <c r="H959" s="49" t="s">
        <v>113</v>
      </c>
      <c r="I959" s="19">
        <f t="shared" si="2291"/>
        <v>18633.099999999999</v>
      </c>
      <c r="J959" s="19">
        <f t="shared" si="2292"/>
        <v>18633.099999999999</v>
      </c>
      <c r="K959" s="19">
        <f t="shared" si="2293"/>
        <v>18633.099999999999</v>
      </c>
      <c r="L959" s="19">
        <f t="shared" si="2294"/>
        <v>0</v>
      </c>
      <c r="M959" s="19">
        <f t="shared" si="2295"/>
        <v>0</v>
      </c>
      <c r="N959" s="19">
        <f t="shared" si="2296"/>
        <v>0</v>
      </c>
      <c r="O959" s="19">
        <f>O960</f>
        <v>0</v>
      </c>
      <c r="P959" s="19">
        <f>P960</f>
        <v>0</v>
      </c>
      <c r="Q959" s="19">
        <f>Q960</f>
        <v>0</v>
      </c>
      <c r="R959" s="19">
        <f>R960</f>
        <v>0</v>
      </c>
      <c r="S959" s="19">
        <f>S960</f>
        <v>0</v>
      </c>
      <c r="T959" s="19">
        <f t="shared" si="2271"/>
        <v>18633.099999999999</v>
      </c>
      <c r="U959" s="19">
        <f t="shared" si="2242"/>
        <v>18633.099999999999</v>
      </c>
      <c r="V959" s="19">
        <f t="shared" si="2243"/>
        <v>18633.099999999999</v>
      </c>
      <c r="W959" s="19">
        <f>W960</f>
        <v>0</v>
      </c>
      <c r="X959" s="19">
        <f>X960</f>
        <v>0</v>
      </c>
      <c r="Y959" s="19">
        <f>Y960</f>
        <v>0</v>
      </c>
      <c r="Z959" s="19">
        <f>Z960</f>
        <v>0</v>
      </c>
      <c r="AA959" s="19">
        <f>AA960</f>
        <v>0</v>
      </c>
      <c r="AB959" s="19">
        <f>AB960</f>
        <v>0</v>
      </c>
      <c r="AC959" s="19">
        <f>AC960</f>
        <v>0</v>
      </c>
      <c r="AD959" s="19">
        <f>AD960</f>
        <v>0</v>
      </c>
      <c r="AE959" s="19">
        <f>AE960</f>
        <v>0</v>
      </c>
      <c r="AF959" s="50">
        <f>AF960</f>
        <v>50465.462610000002</v>
      </c>
      <c r="AG959" s="50">
        <f>AG960</f>
        <v>0</v>
      </c>
      <c r="AH959" s="50">
        <f>AH960</f>
        <v>0</v>
      </c>
      <c r="AI959" s="50">
        <f>AI960</f>
        <v>0</v>
      </c>
      <c r="AJ959" s="50">
        <f>AJ960</f>
        <v>0</v>
      </c>
      <c r="AK959" s="50">
        <f>AK960</f>
        <v>0</v>
      </c>
      <c r="AL959" s="50">
        <f>AL960</f>
        <v>50456.298640000001</v>
      </c>
      <c r="AM959" s="50">
        <f>AM960</f>
        <v>0</v>
      </c>
      <c r="AN959" s="50">
        <f>AN960</f>
        <v>0</v>
      </c>
      <c r="AO959" s="51">
        <f>AO960</f>
        <v>36795.161110000001</v>
      </c>
      <c r="AP959" s="51">
        <f>AP960</f>
        <v>51063.5</v>
      </c>
      <c r="AQ959" s="51">
        <f>AQ960</f>
        <v>0</v>
      </c>
      <c r="AR959" s="51">
        <f>AR960</f>
        <v>0</v>
      </c>
      <c r="AS959" s="51">
        <f>AS960</f>
        <v>0</v>
      </c>
      <c r="AT959" s="51">
        <f>AT960</f>
        <v>0</v>
      </c>
      <c r="AU959" s="51">
        <f t="shared" si="2244"/>
        <v>51063.5</v>
      </c>
      <c r="AV959" s="51">
        <f t="shared" si="2245"/>
        <v>-32430.400000000001</v>
      </c>
      <c r="AW959" s="51">
        <f t="shared" si="2246"/>
        <v>18633.099999999999</v>
      </c>
      <c r="AX959" s="51">
        <f t="shared" si="2247"/>
        <v>18633.099999999999</v>
      </c>
      <c r="AY959" s="51">
        <f t="shared" si="2248"/>
        <v>18633.099999999999</v>
      </c>
      <c r="AZ959" s="51">
        <f>AZ960</f>
        <v>0</v>
      </c>
      <c r="BA959" s="52">
        <f t="shared" si="2249"/>
        <v>99.98184110572646</v>
      </c>
      <c r="BB959" s="25"/>
    </row>
    <row r="960" ht="31.5">
      <c r="B960" s="47" t="s">
        <v>550</v>
      </c>
      <c r="C960" s="47" t="s">
        <v>88</v>
      </c>
      <c r="D960" s="47" t="s">
        <v>90</v>
      </c>
      <c r="E960" s="48" t="str">
        <f t="shared" si="2241"/>
        <v>0409</v>
      </c>
      <c r="F960" s="47" t="s">
        <v>520</v>
      </c>
      <c r="G960" s="48"/>
      <c r="H960" s="49" t="s">
        <v>521</v>
      </c>
      <c r="I960" s="19">
        <f>I967</f>
        <v>18633.099999999999</v>
      </c>
      <c r="J960" s="19">
        <f>J967</f>
        <v>18633.099999999999</v>
      </c>
      <c r="K960" s="19">
        <f>K967</f>
        <v>18633.099999999999</v>
      </c>
      <c r="L960" s="19">
        <f>L967</f>
        <v>0</v>
      </c>
      <c r="M960" s="19">
        <f>M967</f>
        <v>0</v>
      </c>
      <c r="N960" s="19">
        <f>N967</f>
        <v>0</v>
      </c>
      <c r="O960" s="19">
        <f>O967+O961</f>
        <v>0</v>
      </c>
      <c r="P960" s="19">
        <f>P967</f>
        <v>0</v>
      </c>
      <c r="Q960" s="19">
        <f>Q967</f>
        <v>0</v>
      </c>
      <c r="R960" s="19">
        <f>R967</f>
        <v>0</v>
      </c>
      <c r="S960" s="19">
        <f>S967</f>
        <v>0</v>
      </c>
      <c r="T960" s="19">
        <f t="shared" si="2271"/>
        <v>18633.099999999999</v>
      </c>
      <c r="U960" s="19">
        <f t="shared" si="2242"/>
        <v>18633.099999999999</v>
      </c>
      <c r="V960" s="19">
        <f t="shared" si="2243"/>
        <v>18633.099999999999</v>
      </c>
      <c r="W960" s="19">
        <f>W967</f>
        <v>0</v>
      </c>
      <c r="X960" s="19">
        <f>X967</f>
        <v>0</v>
      </c>
      <c r="Y960" s="19">
        <f>Y967</f>
        <v>0</v>
      </c>
      <c r="Z960" s="19">
        <f>Z967</f>
        <v>0</v>
      </c>
      <c r="AA960" s="19">
        <f>AA967</f>
        <v>0</v>
      </c>
      <c r="AB960" s="19">
        <f>AB967</f>
        <v>0</v>
      </c>
      <c r="AC960" s="19">
        <f>AC967</f>
        <v>0</v>
      </c>
      <c r="AD960" s="19">
        <f>AD967</f>
        <v>0</v>
      </c>
      <c r="AE960" s="19">
        <f>AE967</f>
        <v>0</v>
      </c>
      <c r="AF960" s="50">
        <f>AF967+AF961+AF964</f>
        <v>50465.462610000002</v>
      </c>
      <c r="AG960" s="50">
        <f>AG967+AG961+AG964</f>
        <v>0</v>
      </c>
      <c r="AH960" s="50">
        <f>AH967+AH961+AH964</f>
        <v>0</v>
      </c>
      <c r="AI960" s="50">
        <f>AI967+AI961+AI964</f>
        <v>0</v>
      </c>
      <c r="AJ960" s="50">
        <f>AJ967+AJ961+AJ964</f>
        <v>0</v>
      </c>
      <c r="AK960" s="50">
        <f>AK967+AK961+AK964</f>
        <v>0</v>
      </c>
      <c r="AL960" s="50">
        <f>AL967+AL961+AL964</f>
        <v>50456.298640000001</v>
      </c>
      <c r="AM960" s="50">
        <f>AM967+AM961+AM964</f>
        <v>0</v>
      </c>
      <c r="AN960" s="50">
        <f>AN967+AN961+AN964</f>
        <v>0</v>
      </c>
      <c r="AO960" s="15">
        <f>AO967+AO961</f>
        <v>36795.161110000001</v>
      </c>
      <c r="AP960" s="51">
        <f>AP967+AP961</f>
        <v>51063.5</v>
      </c>
      <c r="AQ960" s="51">
        <f>AQ967+AQ961</f>
        <v>0</v>
      </c>
      <c r="AR960" s="51">
        <f>AR967+AR961</f>
        <v>0</v>
      </c>
      <c r="AS960" s="51">
        <f>AS967+AS961</f>
        <v>0</v>
      </c>
      <c r="AT960" s="51">
        <f>AT967+AT961</f>
        <v>0</v>
      </c>
      <c r="AU960" s="51">
        <f t="shared" si="2244"/>
        <v>51063.5</v>
      </c>
      <c r="AV960" s="51">
        <f t="shared" si="2245"/>
        <v>-32430.400000000001</v>
      </c>
      <c r="AW960" s="51">
        <f t="shared" si="2246"/>
        <v>18633.099999999999</v>
      </c>
      <c r="AX960" s="51">
        <f t="shared" si="2247"/>
        <v>18633.099999999999</v>
      </c>
      <c r="AY960" s="51">
        <f t="shared" si="2248"/>
        <v>18633.099999999999</v>
      </c>
      <c r="AZ960" s="51">
        <f>AZ967</f>
        <v>0</v>
      </c>
      <c r="BA960" s="52">
        <f t="shared" si="2249"/>
        <v>99.98184110572646</v>
      </c>
      <c r="BB960" s="25"/>
    </row>
    <row r="961" ht="31.5" hidden="1">
      <c r="B961" s="47" t="s">
        <v>550</v>
      </c>
      <c r="C961" s="47" t="s">
        <v>88</v>
      </c>
      <c r="D961" s="47" t="s">
        <v>90</v>
      </c>
      <c r="E961" s="48" t="str">
        <f t="shared" si="2241"/>
        <v>0409</v>
      </c>
      <c r="F961" s="17" t="s">
        <v>537</v>
      </c>
      <c r="G961" s="48"/>
      <c r="H961" s="64" t="s">
        <v>523</v>
      </c>
      <c r="I961" s="19"/>
      <c r="J961" s="19"/>
      <c r="K961" s="19"/>
      <c r="L961" s="19"/>
      <c r="M961" s="19"/>
      <c r="N961" s="19"/>
      <c r="O961" s="19">
        <f>O962+O963</f>
        <v>0</v>
      </c>
      <c r="P961" s="19"/>
      <c r="Q961" s="19"/>
      <c r="R961" s="19"/>
      <c r="S961" s="19"/>
      <c r="T961" s="19">
        <f t="shared" si="2271"/>
        <v>0</v>
      </c>
      <c r="U961" s="19"/>
      <c r="V961" s="19"/>
      <c r="W961" s="19"/>
      <c r="X961" s="19"/>
      <c r="Y961" s="19"/>
      <c r="Z961" s="19"/>
      <c r="AA961" s="19"/>
      <c r="AB961" s="19"/>
      <c r="AC961" s="19"/>
      <c r="AD961" s="19"/>
      <c r="AE961" s="19"/>
      <c r="AF961" s="50">
        <f>AF962+AF963</f>
        <v>0</v>
      </c>
      <c r="AG961" s="50">
        <f>AG962+AG963</f>
        <v>0</v>
      </c>
      <c r="AH961" s="50">
        <f>AH962+AH963</f>
        <v>0</v>
      </c>
      <c r="AI961" s="50">
        <f>AI962+AI963</f>
        <v>0</v>
      </c>
      <c r="AJ961" s="50">
        <f>AJ962+AJ963</f>
        <v>0</v>
      </c>
      <c r="AK961" s="50">
        <f>AK962+AK963</f>
        <v>0</v>
      </c>
      <c r="AL961" s="50">
        <f>AL962+AL963</f>
        <v>0</v>
      </c>
      <c r="AM961" s="50">
        <f>AM962+AM963</f>
        <v>0</v>
      </c>
      <c r="AN961" s="50">
        <f>AN962+AN963</f>
        <v>0</v>
      </c>
      <c r="AO961" s="63">
        <f>AO962+AO963</f>
        <v>16971.22421</v>
      </c>
      <c r="AP961" s="15">
        <f>AP962+AP963</f>
        <v>31230.399999999998</v>
      </c>
      <c r="AQ961" s="51">
        <f>AQ962+AQ963</f>
        <v>0</v>
      </c>
      <c r="AR961" s="15">
        <f>AR962+AR963</f>
        <v>0</v>
      </c>
      <c r="AS961" s="51">
        <f>AS962+AS963</f>
        <v>0</v>
      </c>
      <c r="AT961" s="15">
        <f>AT962+AT963</f>
        <v>0</v>
      </c>
      <c r="AU961" s="51">
        <f t="shared" si="2244"/>
        <v>31230.399999999998</v>
      </c>
      <c r="AV961" s="51">
        <f t="shared" si="2245"/>
        <v>-31230.399999999998</v>
      </c>
      <c r="AW961" s="51"/>
      <c r="AX961" s="51"/>
      <c r="AY961" s="51"/>
      <c r="AZ961" s="51"/>
      <c r="BA961" s="52"/>
      <c r="BB961" s="25">
        <v>0</v>
      </c>
    </row>
    <row r="962" ht="31.5" hidden="1">
      <c r="B962" s="47" t="s">
        <v>550</v>
      </c>
      <c r="C962" s="47" t="s">
        <v>88</v>
      </c>
      <c r="D962" s="47" t="s">
        <v>90</v>
      </c>
      <c r="E962" s="48" t="str">
        <f t="shared" si="2241"/>
        <v>0409</v>
      </c>
      <c r="F962" s="17" t="s">
        <v>537</v>
      </c>
      <c r="G962" s="47" t="s">
        <v>154</v>
      </c>
      <c r="H962" s="49" t="s">
        <v>155</v>
      </c>
      <c r="I962" s="19"/>
      <c r="J962" s="19"/>
      <c r="K962" s="19"/>
      <c r="L962" s="19"/>
      <c r="M962" s="19"/>
      <c r="N962" s="19"/>
      <c r="O962" s="19">
        <v>0</v>
      </c>
      <c r="P962" s="19"/>
      <c r="Q962" s="19"/>
      <c r="R962" s="19"/>
      <c r="S962" s="19"/>
      <c r="T962" s="19">
        <f t="shared" si="2271"/>
        <v>0</v>
      </c>
      <c r="U962" s="19"/>
      <c r="V962" s="19"/>
      <c r="W962" s="19"/>
      <c r="X962" s="19"/>
      <c r="Y962" s="19"/>
      <c r="Z962" s="19"/>
      <c r="AA962" s="19"/>
      <c r="AB962" s="19"/>
      <c r="AC962" s="19"/>
      <c r="AD962" s="19"/>
      <c r="AE962" s="19"/>
      <c r="AF962" s="50">
        <v>0</v>
      </c>
      <c r="AG962" s="50"/>
      <c r="AH962" s="50">
        <v>0</v>
      </c>
      <c r="AI962" s="50">
        <v>0</v>
      </c>
      <c r="AJ962" s="50">
        <v>0</v>
      </c>
      <c r="AK962" s="50">
        <v>0</v>
      </c>
      <c r="AL962" s="50">
        <v>0</v>
      </c>
      <c r="AM962" s="50">
        <v>0</v>
      </c>
      <c r="AN962" s="50">
        <v>0</v>
      </c>
      <c r="AO962" s="15">
        <v>2099.3845200000001</v>
      </c>
      <c r="AP962" s="51">
        <v>2099.3845200000001</v>
      </c>
      <c r="AQ962" s="15">
        <v>0</v>
      </c>
      <c r="AR962" s="51">
        <v>0</v>
      </c>
      <c r="AS962" s="15">
        <v>0</v>
      </c>
      <c r="AT962" s="51">
        <v>0</v>
      </c>
      <c r="AU962" s="51">
        <f t="shared" si="2244"/>
        <v>2099.3845200000001</v>
      </c>
      <c r="AV962" s="51">
        <f t="shared" si="2245"/>
        <v>-2099.3845200000001</v>
      </c>
      <c r="AW962" s="51"/>
      <c r="AX962" s="51"/>
      <c r="AY962" s="51"/>
      <c r="AZ962" s="51"/>
      <c r="BA962" s="52"/>
      <c r="BB962" s="25">
        <v>0</v>
      </c>
    </row>
    <row r="963" hidden="1">
      <c r="B963" s="47" t="s">
        <v>550</v>
      </c>
      <c r="C963" s="47" t="s">
        <v>88</v>
      </c>
      <c r="D963" s="47" t="s">
        <v>90</v>
      </c>
      <c r="E963" s="48" t="str">
        <f t="shared" si="2241"/>
        <v>0409</v>
      </c>
      <c r="F963" s="17" t="s">
        <v>537</v>
      </c>
      <c r="G963" s="47" t="s">
        <v>60</v>
      </c>
      <c r="H963" s="49" t="s">
        <v>61</v>
      </c>
      <c r="I963" s="19"/>
      <c r="J963" s="19"/>
      <c r="K963" s="19"/>
      <c r="L963" s="19"/>
      <c r="M963" s="19"/>
      <c r="N963" s="19"/>
      <c r="O963" s="19">
        <v>0</v>
      </c>
      <c r="P963" s="19"/>
      <c r="Q963" s="19"/>
      <c r="R963" s="19"/>
      <c r="S963" s="19"/>
      <c r="T963" s="19">
        <f t="shared" si="2271"/>
        <v>0</v>
      </c>
      <c r="U963" s="19"/>
      <c r="V963" s="19"/>
      <c r="W963" s="19"/>
      <c r="X963" s="19"/>
      <c r="Y963" s="19"/>
      <c r="Z963" s="19"/>
      <c r="AA963" s="19"/>
      <c r="AB963" s="19"/>
      <c r="AC963" s="19"/>
      <c r="AD963" s="19"/>
      <c r="AE963" s="19"/>
      <c r="AF963" s="50">
        <v>0</v>
      </c>
      <c r="AG963" s="50"/>
      <c r="AH963" s="50">
        <v>0</v>
      </c>
      <c r="AI963" s="50">
        <v>0</v>
      </c>
      <c r="AJ963" s="50">
        <v>0</v>
      </c>
      <c r="AK963" s="50">
        <v>0</v>
      </c>
      <c r="AL963" s="50">
        <v>0</v>
      </c>
      <c r="AM963" s="50">
        <v>0</v>
      </c>
      <c r="AN963" s="50">
        <v>0</v>
      </c>
      <c r="AO963" s="63">
        <v>14871.839690000001</v>
      </c>
      <c r="AP963" s="15">
        <v>29131.015479999998</v>
      </c>
      <c r="AQ963" s="51">
        <v>0</v>
      </c>
      <c r="AR963" s="15">
        <v>0</v>
      </c>
      <c r="AS963" s="51">
        <v>0</v>
      </c>
      <c r="AT963" s="15">
        <v>0</v>
      </c>
      <c r="AU963" s="51">
        <f t="shared" si="2244"/>
        <v>29131.015479999998</v>
      </c>
      <c r="AV963" s="51">
        <f t="shared" si="2245"/>
        <v>-29131.015479999998</v>
      </c>
      <c r="AW963" s="51"/>
      <c r="AX963" s="51"/>
      <c r="AY963" s="51"/>
      <c r="AZ963" s="51"/>
      <c r="BA963" s="52"/>
      <c r="BB963" s="25">
        <v>0</v>
      </c>
    </row>
    <row r="964">
      <c r="B964" s="47" t="s">
        <v>550</v>
      </c>
      <c r="C964" s="47" t="s">
        <v>88</v>
      </c>
      <c r="D964" s="47" t="s">
        <v>90</v>
      </c>
      <c r="E964" s="48" t="str">
        <f t="shared" si="2241"/>
        <v>0409</v>
      </c>
      <c r="F964" s="17" t="s">
        <v>522</v>
      </c>
      <c r="G964" s="47"/>
      <c r="H964" s="64" t="s">
        <v>523</v>
      </c>
      <c r="I964" s="19"/>
      <c r="J964" s="19"/>
      <c r="K964" s="19"/>
      <c r="L964" s="19"/>
      <c r="M964" s="19"/>
      <c r="N964" s="19"/>
      <c r="O964" s="19"/>
      <c r="P964" s="19"/>
      <c r="Q964" s="19"/>
      <c r="R964" s="19"/>
      <c r="S964" s="19"/>
      <c r="T964" s="19">
        <f>T965+T966</f>
        <v>0</v>
      </c>
      <c r="U964" s="19"/>
      <c r="V964" s="19"/>
      <c r="W964" s="19"/>
      <c r="X964" s="19"/>
      <c r="Y964" s="19"/>
      <c r="Z964" s="19"/>
      <c r="AA964" s="19"/>
      <c r="AB964" s="19"/>
      <c r="AC964" s="19"/>
      <c r="AD964" s="19"/>
      <c r="AE964" s="19"/>
      <c r="AF964" s="51">
        <f>AF965+AF966</f>
        <v>30632.36261</v>
      </c>
      <c r="AG964" s="51">
        <f>AG965+AG966</f>
        <v>0</v>
      </c>
      <c r="AH964" s="51">
        <f>AH965+AH966</f>
        <v>0</v>
      </c>
      <c r="AI964" s="51">
        <f>AI965+AI966</f>
        <v>0</v>
      </c>
      <c r="AJ964" s="51">
        <f>AJ965+AJ966</f>
        <v>0</v>
      </c>
      <c r="AK964" s="51">
        <f>AK965+AK966</f>
        <v>0</v>
      </c>
      <c r="AL964" s="51">
        <f>AL965+AL966</f>
        <v>30632.36174</v>
      </c>
      <c r="AM964" s="51">
        <f>AM965+AM966</f>
        <v>0</v>
      </c>
      <c r="AN964" s="51">
        <f>AN965+AN966</f>
        <v>0</v>
      </c>
      <c r="AO964" s="15"/>
      <c r="AP964" s="15"/>
      <c r="AQ964" s="51"/>
      <c r="AR964" s="15"/>
      <c r="AS964" s="51"/>
      <c r="AT964" s="15"/>
      <c r="AU964" s="51"/>
      <c r="AV964" s="51"/>
      <c r="AW964" s="51"/>
      <c r="AX964" s="51"/>
      <c r="AY964" s="51"/>
      <c r="AZ964" s="51"/>
      <c r="BA964" s="58">
        <f t="shared" si="2249"/>
        <v>99.999997159866467</v>
      </c>
      <c r="BB964" s="25"/>
    </row>
    <row r="965">
      <c r="B965" s="47" t="s">
        <v>550</v>
      </c>
      <c r="C965" s="47" t="s">
        <v>88</v>
      </c>
      <c r="D965" s="47" t="s">
        <v>90</v>
      </c>
      <c r="E965" s="48" t="str">
        <f t="shared" si="2241"/>
        <v>0409</v>
      </c>
      <c r="F965" s="17" t="s">
        <v>522</v>
      </c>
      <c r="G965" s="47" t="s">
        <v>154</v>
      </c>
      <c r="H965" s="49" t="s">
        <v>155</v>
      </c>
      <c r="I965" s="19"/>
      <c r="J965" s="19"/>
      <c r="K965" s="19"/>
      <c r="L965" s="19"/>
      <c r="M965" s="19"/>
      <c r="N965" s="19"/>
      <c r="O965" s="19"/>
      <c r="P965" s="19"/>
      <c r="Q965" s="19"/>
      <c r="R965" s="19"/>
      <c r="S965" s="19"/>
      <c r="T965" s="19">
        <v>0</v>
      </c>
      <c r="U965" s="19"/>
      <c r="V965" s="19"/>
      <c r="W965" s="19"/>
      <c r="X965" s="19"/>
      <c r="Y965" s="19"/>
      <c r="Z965" s="19"/>
      <c r="AA965" s="19"/>
      <c r="AB965" s="19"/>
      <c r="AC965" s="19"/>
      <c r="AD965" s="19"/>
      <c r="AE965" s="19"/>
      <c r="AF965" s="51">
        <v>2099.3845200000001</v>
      </c>
      <c r="AG965" s="51"/>
      <c r="AH965" s="51">
        <v>0</v>
      </c>
      <c r="AI965" s="51">
        <v>0</v>
      </c>
      <c r="AJ965" s="51">
        <v>0</v>
      </c>
      <c r="AK965" s="51">
        <v>0</v>
      </c>
      <c r="AL965" s="51">
        <v>2099.3845200000001</v>
      </c>
      <c r="AM965" s="51">
        <v>0</v>
      </c>
      <c r="AN965" s="51">
        <v>0</v>
      </c>
      <c r="AO965" s="15"/>
      <c r="AP965" s="15"/>
      <c r="AQ965" s="51"/>
      <c r="AR965" s="15"/>
      <c r="AS965" s="51"/>
      <c r="AT965" s="15"/>
      <c r="AU965" s="51"/>
      <c r="AV965" s="51"/>
      <c r="AW965" s="51"/>
      <c r="AX965" s="51"/>
      <c r="AY965" s="51"/>
      <c r="AZ965" s="51"/>
      <c r="BA965" s="58">
        <f t="shared" si="2249"/>
        <v>100</v>
      </c>
      <c r="BB965" s="25"/>
    </row>
    <row r="966">
      <c r="B966" s="47" t="s">
        <v>550</v>
      </c>
      <c r="C966" s="47" t="s">
        <v>88</v>
      </c>
      <c r="D966" s="47" t="s">
        <v>90</v>
      </c>
      <c r="E966" s="48" t="str">
        <f t="shared" si="2241"/>
        <v>0409</v>
      </c>
      <c r="F966" s="17" t="s">
        <v>522</v>
      </c>
      <c r="G966" s="47" t="s">
        <v>60</v>
      </c>
      <c r="H966" s="49" t="s">
        <v>61</v>
      </c>
      <c r="I966" s="19"/>
      <c r="J966" s="19"/>
      <c r="K966" s="19"/>
      <c r="L966" s="19"/>
      <c r="M966" s="19"/>
      <c r="N966" s="19"/>
      <c r="O966" s="19"/>
      <c r="P966" s="19"/>
      <c r="Q966" s="19"/>
      <c r="R966" s="19"/>
      <c r="S966" s="19"/>
      <c r="T966" s="19">
        <v>0</v>
      </c>
      <c r="U966" s="19"/>
      <c r="V966" s="19"/>
      <c r="W966" s="19"/>
      <c r="X966" s="19"/>
      <c r="Y966" s="19"/>
      <c r="Z966" s="19"/>
      <c r="AA966" s="19"/>
      <c r="AB966" s="19"/>
      <c r="AC966" s="19"/>
      <c r="AD966" s="19"/>
      <c r="AE966" s="19"/>
      <c r="AF966" s="51">
        <v>28532.978090000001</v>
      </c>
      <c r="AG966" s="51"/>
      <c r="AH966" s="51">
        <v>0</v>
      </c>
      <c r="AI966" s="51">
        <v>0</v>
      </c>
      <c r="AJ966" s="51">
        <v>0</v>
      </c>
      <c r="AK966" s="51">
        <v>0</v>
      </c>
      <c r="AL966" s="51">
        <v>28532.977220000001</v>
      </c>
      <c r="AM966" s="51">
        <v>0</v>
      </c>
      <c r="AN966" s="51">
        <v>0</v>
      </c>
      <c r="AO966" s="15"/>
      <c r="AP966" s="15"/>
      <c r="AQ966" s="51"/>
      <c r="AR966" s="15"/>
      <c r="AS966" s="51"/>
      <c r="AT966" s="15"/>
      <c r="AU966" s="51"/>
      <c r="AV966" s="51"/>
      <c r="AW966" s="51"/>
      <c r="AX966" s="51"/>
      <c r="AY966" s="51"/>
      <c r="AZ966" s="51"/>
      <c r="BA966" s="58">
        <f t="shared" si="2249"/>
        <v>99.999996950896616</v>
      </c>
      <c r="BB966" s="25"/>
    </row>
    <row r="967" ht="31.5">
      <c r="B967" s="47" t="s">
        <v>550</v>
      </c>
      <c r="C967" s="47" t="s">
        <v>88</v>
      </c>
      <c r="D967" s="47" t="s">
        <v>90</v>
      </c>
      <c r="E967" s="48" t="str">
        <f t="shared" si="2241"/>
        <v>0409</v>
      </c>
      <c r="F967" s="47" t="s">
        <v>524</v>
      </c>
      <c r="G967" s="48"/>
      <c r="H967" s="49" t="s">
        <v>525</v>
      </c>
      <c r="I967" s="19">
        <f>I968</f>
        <v>18633.099999999999</v>
      </c>
      <c r="J967" s="19">
        <f>J968</f>
        <v>18633.099999999999</v>
      </c>
      <c r="K967" s="19">
        <f>K968</f>
        <v>18633.099999999999</v>
      </c>
      <c r="L967" s="19">
        <f>L968</f>
        <v>0</v>
      </c>
      <c r="M967" s="19">
        <f>M968</f>
        <v>0</v>
      </c>
      <c r="N967" s="19">
        <f>N968</f>
        <v>0</v>
      </c>
      <c r="O967" s="19">
        <f>O968</f>
        <v>0</v>
      </c>
      <c r="P967" s="19">
        <f>P968</f>
        <v>0</v>
      </c>
      <c r="Q967" s="19">
        <f>Q968</f>
        <v>0</v>
      </c>
      <c r="R967" s="19">
        <f>R968</f>
        <v>0</v>
      </c>
      <c r="S967" s="19">
        <f>S968</f>
        <v>0</v>
      </c>
      <c r="T967" s="19">
        <f t="shared" ref="T967:T999" si="2327">I967+L967+S967+R967+Q967+P967+O967</f>
        <v>18633.099999999999</v>
      </c>
      <c r="U967" s="19">
        <f t="shared" si="2242"/>
        <v>18633.099999999999</v>
      </c>
      <c r="V967" s="19">
        <f t="shared" si="2243"/>
        <v>18633.099999999999</v>
      </c>
      <c r="W967" s="19">
        <f>W968</f>
        <v>0</v>
      </c>
      <c r="X967" s="19">
        <f>X968</f>
        <v>0</v>
      </c>
      <c r="Y967" s="19">
        <f>Y968</f>
        <v>0</v>
      </c>
      <c r="Z967" s="19">
        <f>Z968</f>
        <v>0</v>
      </c>
      <c r="AA967" s="19">
        <f>AA968</f>
        <v>0</v>
      </c>
      <c r="AB967" s="19">
        <f>AB968</f>
        <v>0</v>
      </c>
      <c r="AC967" s="19">
        <f>AC968</f>
        <v>0</v>
      </c>
      <c r="AD967" s="19">
        <f>AD968</f>
        <v>0</v>
      </c>
      <c r="AE967" s="19">
        <f>AE968</f>
        <v>0</v>
      </c>
      <c r="AF967" s="50">
        <f>AF968</f>
        <v>19833.099999999999</v>
      </c>
      <c r="AG967" s="50">
        <f>AG968</f>
        <v>0</v>
      </c>
      <c r="AH967" s="50">
        <f>AH968</f>
        <v>0</v>
      </c>
      <c r="AI967" s="50">
        <f>AI968</f>
        <v>0</v>
      </c>
      <c r="AJ967" s="50">
        <f>AJ968</f>
        <v>0</v>
      </c>
      <c r="AK967" s="50">
        <f>AK968</f>
        <v>0</v>
      </c>
      <c r="AL967" s="50">
        <f>AL968</f>
        <v>19823.936900000001</v>
      </c>
      <c r="AM967" s="50">
        <f>AM968</f>
        <v>0</v>
      </c>
      <c r="AN967" s="50">
        <f>AN968</f>
        <v>0</v>
      </c>
      <c r="AO967" s="15">
        <f>AO968</f>
        <v>19823.936900000001</v>
      </c>
      <c r="AP967" s="51">
        <f>AP968</f>
        <v>19833.099999999999</v>
      </c>
      <c r="AQ967" s="51">
        <f>AQ968</f>
        <v>0</v>
      </c>
      <c r="AR967" s="51">
        <f>AR968</f>
        <v>0</v>
      </c>
      <c r="AS967" s="51">
        <f>AS968</f>
        <v>0</v>
      </c>
      <c r="AT967" s="51">
        <f>AT968</f>
        <v>0</v>
      </c>
      <c r="AU967" s="51">
        <f t="shared" si="2244"/>
        <v>19833.099999999999</v>
      </c>
      <c r="AV967" s="51">
        <f t="shared" si="2245"/>
        <v>-1200</v>
      </c>
      <c r="AW967" s="51">
        <f t="shared" si="2246"/>
        <v>18633.099999999999</v>
      </c>
      <c r="AX967" s="51">
        <f t="shared" si="2247"/>
        <v>18633.099999999999</v>
      </c>
      <c r="AY967" s="51">
        <f t="shared" si="2248"/>
        <v>18633.099999999999</v>
      </c>
      <c r="AZ967" s="51">
        <f>AZ968</f>
        <v>0</v>
      </c>
      <c r="BA967" s="52">
        <f t="shared" si="2249"/>
        <v>99.953798952256591</v>
      </c>
      <c r="BB967" s="25"/>
    </row>
    <row r="968">
      <c r="B968" s="47" t="s">
        <v>550</v>
      </c>
      <c r="C968" s="47" t="s">
        <v>88</v>
      </c>
      <c r="D968" s="47" t="s">
        <v>90</v>
      </c>
      <c r="E968" s="48" t="str">
        <f t="shared" si="2241"/>
        <v>0409</v>
      </c>
      <c r="F968" s="47" t="s">
        <v>524</v>
      </c>
      <c r="G968" s="47" t="s">
        <v>60</v>
      </c>
      <c r="H968" s="49" t="s">
        <v>61</v>
      </c>
      <c r="I968" s="19">
        <v>18633.099999999999</v>
      </c>
      <c r="J968" s="19">
        <v>18633.099999999999</v>
      </c>
      <c r="K968" s="19">
        <v>18633.099999999999</v>
      </c>
      <c r="L968" s="19"/>
      <c r="M968" s="19"/>
      <c r="N968" s="19"/>
      <c r="O968" s="19">
        <v>0</v>
      </c>
      <c r="P968" s="19">
        <v>0</v>
      </c>
      <c r="Q968" s="19">
        <v>0</v>
      </c>
      <c r="R968" s="19">
        <v>0</v>
      </c>
      <c r="S968" s="19"/>
      <c r="T968" s="19">
        <f t="shared" si="2327"/>
        <v>18633.099999999999</v>
      </c>
      <c r="U968" s="19">
        <f t="shared" si="2242"/>
        <v>18633.099999999999</v>
      </c>
      <c r="V968" s="19">
        <f t="shared" si="2243"/>
        <v>18633.099999999999</v>
      </c>
      <c r="W968" s="19"/>
      <c r="X968" s="19"/>
      <c r="Y968" s="19"/>
      <c r="Z968" s="19"/>
      <c r="AA968" s="19"/>
      <c r="AB968" s="19"/>
      <c r="AC968" s="19"/>
      <c r="AD968" s="19"/>
      <c r="AE968" s="19"/>
      <c r="AF968" s="50">
        <v>19833.099999999999</v>
      </c>
      <c r="AG968" s="50"/>
      <c r="AH968" s="50">
        <v>0</v>
      </c>
      <c r="AI968" s="50">
        <v>0</v>
      </c>
      <c r="AJ968" s="50">
        <v>0</v>
      </c>
      <c r="AK968" s="50">
        <v>0</v>
      </c>
      <c r="AL968" s="50">
        <v>19823.936900000001</v>
      </c>
      <c r="AM968" s="50">
        <v>0</v>
      </c>
      <c r="AN968" s="50">
        <v>0</v>
      </c>
      <c r="AO968" s="51">
        <v>19823.936900000001</v>
      </c>
      <c r="AP968" s="51">
        <v>19833.099999999999</v>
      </c>
      <c r="AQ968" s="51">
        <v>0</v>
      </c>
      <c r="AR968" s="51">
        <v>0</v>
      </c>
      <c r="AS968" s="51">
        <v>0</v>
      </c>
      <c r="AT968" s="51">
        <v>0</v>
      </c>
      <c r="AU968" s="51">
        <f t="shared" si="2244"/>
        <v>19833.099999999999</v>
      </c>
      <c r="AV968" s="51">
        <f t="shared" si="2245"/>
        <v>-1200</v>
      </c>
      <c r="AW968" s="51">
        <f t="shared" si="2246"/>
        <v>18633.099999999999</v>
      </c>
      <c r="AX968" s="51">
        <f t="shared" si="2247"/>
        <v>18633.099999999999</v>
      </c>
      <c r="AY968" s="51">
        <f t="shared" si="2248"/>
        <v>18633.099999999999</v>
      </c>
      <c r="AZ968" s="51"/>
      <c r="BA968" s="52">
        <f t="shared" si="2249"/>
        <v>99.953798952256591</v>
      </c>
      <c r="BB968" s="53"/>
    </row>
    <row r="969" hidden="1">
      <c r="B969" s="47" t="s">
        <v>550</v>
      </c>
      <c r="C969" s="47" t="s">
        <v>88</v>
      </c>
      <c r="D969" s="47" t="s">
        <v>90</v>
      </c>
      <c r="E969" s="48" t="str">
        <f t="shared" si="2241"/>
        <v>0409</v>
      </c>
      <c r="F969" s="47" t="s">
        <v>529</v>
      </c>
      <c r="G969" s="47"/>
      <c r="H969" s="49" t="s">
        <v>53</v>
      </c>
      <c r="I969" s="19"/>
      <c r="J969" s="19"/>
      <c r="K969" s="19"/>
      <c r="L969" s="19"/>
      <c r="M969" s="19"/>
      <c r="N969" s="19"/>
      <c r="O969" s="19">
        <f t="shared" ref="O969:O974" si="2328">O970</f>
        <v>0</v>
      </c>
      <c r="P969" s="19">
        <f t="shared" ref="P969:P974" si="2329">P970</f>
        <v>0</v>
      </c>
      <c r="Q969" s="19">
        <f t="shared" ref="Q969:Q974" si="2330">Q970</f>
        <v>0</v>
      </c>
      <c r="R969" s="19">
        <f t="shared" ref="R969:R974" si="2331">R970</f>
        <v>0</v>
      </c>
      <c r="S969" s="19">
        <f t="shared" ref="S969:S981" si="2332">S970</f>
        <v>1920</v>
      </c>
      <c r="T969" s="19">
        <f t="shared" si="2327"/>
        <v>1920</v>
      </c>
      <c r="U969" s="19"/>
      <c r="V969" s="19"/>
      <c r="W969" s="19">
        <f t="shared" ref="W969:W981" si="2333">W970</f>
        <v>0</v>
      </c>
      <c r="X969" s="19">
        <f t="shared" ref="X969:X981" si="2334">X970</f>
        <v>0</v>
      </c>
      <c r="Y969" s="19">
        <f t="shared" ref="Y969:Y981" si="2335">Y970</f>
        <v>0</v>
      </c>
      <c r="Z969" s="19">
        <f t="shared" ref="Z969:Z981" si="2336">Z970</f>
        <v>1920</v>
      </c>
      <c r="AA969" s="19">
        <f t="shared" ref="AA969:AA981" si="2337">AA970</f>
        <v>0</v>
      </c>
      <c r="AB969" s="19">
        <f t="shared" ref="AB969:AB981" si="2338">AB970</f>
        <v>0</v>
      </c>
      <c r="AC969" s="19">
        <f t="shared" ref="AC969:AC981" si="2339">AC970</f>
        <v>0</v>
      </c>
      <c r="AD969" s="19">
        <f t="shared" ref="AD969:AD981" si="2340">AD970</f>
        <v>0</v>
      </c>
      <c r="AE969" s="19"/>
      <c r="AF969" s="50">
        <f t="shared" ref="AF969:AF974" si="2341">AF970</f>
        <v>0</v>
      </c>
      <c r="AG969" s="50">
        <f t="shared" ref="AG969:AG974" si="2342">AG970</f>
        <v>0</v>
      </c>
      <c r="AH969" s="50">
        <f t="shared" ref="AH969:AH974" si="2343">AH970</f>
        <v>0</v>
      </c>
      <c r="AI969" s="50">
        <f t="shared" ref="AI969:AI974" si="2344">AI970</f>
        <v>0</v>
      </c>
      <c r="AJ969" s="50">
        <f t="shared" ref="AJ969:AJ974" si="2345">AJ970</f>
        <v>0</v>
      </c>
      <c r="AK969" s="50">
        <f t="shared" ref="AK969:AK974" si="2346">AK970</f>
        <v>0</v>
      </c>
      <c r="AL969" s="50">
        <f t="shared" ref="AL969:AL974" si="2347">AL970</f>
        <v>0</v>
      </c>
      <c r="AM969" s="50">
        <f t="shared" ref="AM969:AM974" si="2348">AM970</f>
        <v>0</v>
      </c>
      <c r="AN969" s="50">
        <f t="shared" ref="AN969:AN974" si="2349">AN970</f>
        <v>0</v>
      </c>
      <c r="AO969" s="15">
        <f t="shared" ref="AO969:AO974" si="2350">AO970</f>
        <v>0</v>
      </c>
      <c r="AP969" s="51">
        <f t="shared" ref="AP969:AP974" si="2351">AP970</f>
        <v>0</v>
      </c>
      <c r="AQ969" s="51">
        <f t="shared" ref="AQ969:AQ974" si="2352">AQ970</f>
        <v>0</v>
      </c>
      <c r="AR969" s="51">
        <f t="shared" ref="AR969:AR974" si="2353">AR970</f>
        <v>0</v>
      </c>
      <c r="AS969" s="51">
        <f t="shared" ref="AS969:AS974" si="2354">AS970</f>
        <v>0</v>
      </c>
      <c r="AT969" s="51">
        <f t="shared" ref="AT969:AT974" si="2355">AT970</f>
        <v>0</v>
      </c>
      <c r="AU969" s="51">
        <f t="shared" si="2244"/>
        <v>0</v>
      </c>
      <c r="AV969" s="51">
        <f t="shared" si="2245"/>
        <v>1920</v>
      </c>
      <c r="AW969" s="51">
        <f t="shared" si="2246"/>
        <v>3840</v>
      </c>
      <c r="AX969" s="51">
        <f t="shared" si="2247"/>
        <v>0</v>
      </c>
      <c r="AY969" s="51">
        <f t="shared" si="2248"/>
        <v>0</v>
      </c>
      <c r="AZ969" s="51">
        <f t="shared" ref="AZ969:AZ981" si="2356">AZ970</f>
        <v>0</v>
      </c>
      <c r="BA969" s="52"/>
      <c r="BB969" s="25">
        <v>0</v>
      </c>
    </row>
    <row r="970" ht="31.5" hidden="1">
      <c r="B970" s="47" t="s">
        <v>550</v>
      </c>
      <c r="C970" s="47" t="s">
        <v>88</v>
      </c>
      <c r="D970" s="47" t="s">
        <v>90</v>
      </c>
      <c r="E970" s="48" t="str">
        <f t="shared" si="2241"/>
        <v>0409</v>
      </c>
      <c r="F970" s="47" t="s">
        <v>530</v>
      </c>
      <c r="G970" s="47"/>
      <c r="H970" s="49" t="s">
        <v>531</v>
      </c>
      <c r="I970" s="19"/>
      <c r="J970" s="19"/>
      <c r="K970" s="19"/>
      <c r="L970" s="19"/>
      <c r="M970" s="19"/>
      <c r="N970" s="19"/>
      <c r="O970" s="19">
        <f t="shared" si="2328"/>
        <v>0</v>
      </c>
      <c r="P970" s="19">
        <f t="shared" si="2329"/>
        <v>0</v>
      </c>
      <c r="Q970" s="19">
        <f t="shared" si="2330"/>
        <v>0</v>
      </c>
      <c r="R970" s="19">
        <f t="shared" si="2331"/>
        <v>0</v>
      </c>
      <c r="S970" s="19">
        <f t="shared" si="2332"/>
        <v>1920</v>
      </c>
      <c r="T970" s="19">
        <f t="shared" si="2327"/>
        <v>1920</v>
      </c>
      <c r="U970" s="19"/>
      <c r="V970" s="19"/>
      <c r="W970" s="19">
        <f t="shared" si="2333"/>
        <v>0</v>
      </c>
      <c r="X970" s="19">
        <f t="shared" si="2334"/>
        <v>0</v>
      </c>
      <c r="Y970" s="19">
        <f t="shared" si="2335"/>
        <v>0</v>
      </c>
      <c r="Z970" s="19">
        <f t="shared" si="2336"/>
        <v>1920</v>
      </c>
      <c r="AA970" s="19">
        <f t="shared" si="2337"/>
        <v>0</v>
      </c>
      <c r="AB970" s="19">
        <f t="shared" si="2338"/>
        <v>0</v>
      </c>
      <c r="AC970" s="19">
        <f t="shared" si="2339"/>
        <v>0</v>
      </c>
      <c r="AD970" s="19">
        <f t="shared" si="2340"/>
        <v>0</v>
      </c>
      <c r="AE970" s="19"/>
      <c r="AF970" s="50">
        <f t="shared" si="2341"/>
        <v>0</v>
      </c>
      <c r="AG970" s="50">
        <f t="shared" si="2342"/>
        <v>0</v>
      </c>
      <c r="AH970" s="50">
        <f t="shared" si="2343"/>
        <v>0</v>
      </c>
      <c r="AI970" s="50">
        <f t="shared" si="2344"/>
        <v>0</v>
      </c>
      <c r="AJ970" s="50">
        <f t="shared" si="2345"/>
        <v>0</v>
      </c>
      <c r="AK970" s="50">
        <f t="shared" si="2346"/>
        <v>0</v>
      </c>
      <c r="AL970" s="50">
        <f t="shared" si="2347"/>
        <v>0</v>
      </c>
      <c r="AM970" s="50">
        <f t="shared" si="2348"/>
        <v>0</v>
      </c>
      <c r="AN970" s="50">
        <f t="shared" si="2349"/>
        <v>0</v>
      </c>
      <c r="AO970" s="51">
        <f t="shared" si="2350"/>
        <v>0</v>
      </c>
      <c r="AP970" s="51">
        <f t="shared" si="2351"/>
        <v>0</v>
      </c>
      <c r="AQ970" s="51">
        <f t="shared" si="2352"/>
        <v>0</v>
      </c>
      <c r="AR970" s="51">
        <f t="shared" si="2353"/>
        <v>0</v>
      </c>
      <c r="AS970" s="51">
        <f t="shared" si="2354"/>
        <v>0</v>
      </c>
      <c r="AT970" s="51">
        <f t="shared" si="2355"/>
        <v>0</v>
      </c>
      <c r="AU970" s="51">
        <f t="shared" si="2244"/>
        <v>0</v>
      </c>
      <c r="AV970" s="51">
        <f t="shared" si="2245"/>
        <v>1920</v>
      </c>
      <c r="AW970" s="51">
        <f t="shared" si="2246"/>
        <v>3840</v>
      </c>
      <c r="AX970" s="51">
        <f t="shared" si="2247"/>
        <v>0</v>
      </c>
      <c r="AY970" s="51">
        <f t="shared" si="2248"/>
        <v>0</v>
      </c>
      <c r="AZ970" s="51">
        <f t="shared" si="2356"/>
        <v>0</v>
      </c>
      <c r="BA970" s="52"/>
      <c r="BB970" s="25">
        <v>0</v>
      </c>
    </row>
    <row r="971" ht="31.5" hidden="1">
      <c r="B971" s="47" t="s">
        <v>550</v>
      </c>
      <c r="C971" s="47" t="s">
        <v>88</v>
      </c>
      <c r="D971" s="47" t="s">
        <v>90</v>
      </c>
      <c r="E971" s="48" t="str">
        <f t="shared" si="2241"/>
        <v>0409</v>
      </c>
      <c r="F971" s="47" t="s">
        <v>532</v>
      </c>
      <c r="G971" s="47"/>
      <c r="H971" s="49" t="s">
        <v>533</v>
      </c>
      <c r="I971" s="19"/>
      <c r="J971" s="19"/>
      <c r="K971" s="19"/>
      <c r="L971" s="19"/>
      <c r="M971" s="19"/>
      <c r="N971" s="19"/>
      <c r="O971" s="19">
        <f t="shared" si="2328"/>
        <v>0</v>
      </c>
      <c r="P971" s="19">
        <f t="shared" si="2329"/>
        <v>0</v>
      </c>
      <c r="Q971" s="19">
        <f t="shared" si="2330"/>
        <v>0</v>
      </c>
      <c r="R971" s="19">
        <f t="shared" si="2331"/>
        <v>0</v>
      </c>
      <c r="S971" s="19">
        <f t="shared" si="2332"/>
        <v>1920</v>
      </c>
      <c r="T971" s="19">
        <f t="shared" si="2327"/>
        <v>1920</v>
      </c>
      <c r="U971" s="19"/>
      <c r="V971" s="19"/>
      <c r="W971" s="19">
        <f t="shared" si="2333"/>
        <v>0</v>
      </c>
      <c r="X971" s="19">
        <f t="shared" si="2334"/>
        <v>0</v>
      </c>
      <c r="Y971" s="19">
        <f t="shared" si="2335"/>
        <v>0</v>
      </c>
      <c r="Z971" s="19">
        <f t="shared" si="2336"/>
        <v>1920</v>
      </c>
      <c r="AA971" s="19">
        <f t="shared" si="2337"/>
        <v>0</v>
      </c>
      <c r="AB971" s="19">
        <f t="shared" si="2338"/>
        <v>0</v>
      </c>
      <c r="AC971" s="19">
        <f t="shared" si="2339"/>
        <v>0</v>
      </c>
      <c r="AD971" s="19">
        <f t="shared" si="2340"/>
        <v>0</v>
      </c>
      <c r="AE971" s="19"/>
      <c r="AF971" s="50">
        <f t="shared" si="2341"/>
        <v>0</v>
      </c>
      <c r="AG971" s="50">
        <f t="shared" si="2342"/>
        <v>0</v>
      </c>
      <c r="AH971" s="50">
        <f t="shared" si="2343"/>
        <v>0</v>
      </c>
      <c r="AI971" s="50">
        <f t="shared" si="2344"/>
        <v>0</v>
      </c>
      <c r="AJ971" s="50">
        <f t="shared" si="2345"/>
        <v>0</v>
      </c>
      <c r="AK971" s="50">
        <f t="shared" si="2346"/>
        <v>0</v>
      </c>
      <c r="AL971" s="50">
        <f t="shared" si="2347"/>
        <v>0</v>
      </c>
      <c r="AM971" s="50">
        <f t="shared" si="2348"/>
        <v>0</v>
      </c>
      <c r="AN971" s="50">
        <f t="shared" si="2349"/>
        <v>0</v>
      </c>
      <c r="AO971" s="15">
        <f t="shared" si="2350"/>
        <v>0</v>
      </c>
      <c r="AP971" s="51">
        <f t="shared" si="2351"/>
        <v>0</v>
      </c>
      <c r="AQ971" s="51">
        <f t="shared" si="2352"/>
        <v>0</v>
      </c>
      <c r="AR971" s="51">
        <f t="shared" si="2353"/>
        <v>0</v>
      </c>
      <c r="AS971" s="51">
        <f t="shared" si="2354"/>
        <v>0</v>
      </c>
      <c r="AT971" s="51">
        <f t="shared" si="2355"/>
        <v>0</v>
      </c>
      <c r="AU971" s="51">
        <f t="shared" si="2244"/>
        <v>0</v>
      </c>
      <c r="AV971" s="51">
        <f t="shared" si="2245"/>
        <v>1920</v>
      </c>
      <c r="AW971" s="51">
        <f t="shared" si="2246"/>
        <v>3840</v>
      </c>
      <c r="AX971" s="51">
        <f t="shared" si="2247"/>
        <v>0</v>
      </c>
      <c r="AY971" s="51">
        <f t="shared" si="2248"/>
        <v>0</v>
      </c>
      <c r="AZ971" s="51">
        <f t="shared" si="2356"/>
        <v>0</v>
      </c>
      <c r="BA971" s="52"/>
      <c r="BB971" s="25">
        <v>0</v>
      </c>
    </row>
    <row r="972" ht="31.5" hidden="1">
      <c r="B972" s="47" t="s">
        <v>550</v>
      </c>
      <c r="C972" s="47" t="s">
        <v>88</v>
      </c>
      <c r="D972" s="47" t="s">
        <v>90</v>
      </c>
      <c r="E972" s="48" t="str">
        <f t="shared" si="2241"/>
        <v>0409</v>
      </c>
      <c r="F972" s="47" t="s">
        <v>532</v>
      </c>
      <c r="G972" s="47" t="s">
        <v>58</v>
      </c>
      <c r="H972" s="49" t="s">
        <v>59</v>
      </c>
      <c r="I972" s="19"/>
      <c r="J972" s="19"/>
      <c r="K972" s="19"/>
      <c r="L972" s="19"/>
      <c r="M972" s="19"/>
      <c r="N972" s="19"/>
      <c r="O972" s="19">
        <v>0</v>
      </c>
      <c r="P972" s="19">
        <v>0</v>
      </c>
      <c r="Q972" s="19">
        <v>0</v>
      </c>
      <c r="R972" s="19">
        <v>0</v>
      </c>
      <c r="S972" s="19">
        <v>1920</v>
      </c>
      <c r="T972" s="19">
        <f t="shared" si="2327"/>
        <v>1920</v>
      </c>
      <c r="U972" s="19"/>
      <c r="V972" s="19"/>
      <c r="W972" s="19"/>
      <c r="X972" s="19"/>
      <c r="Y972" s="19"/>
      <c r="Z972" s="19">
        <v>1920</v>
      </c>
      <c r="AA972" s="19"/>
      <c r="AB972" s="19"/>
      <c r="AC972" s="19"/>
      <c r="AD972" s="19"/>
      <c r="AE972" s="19"/>
      <c r="AF972" s="50">
        <v>0</v>
      </c>
      <c r="AG972" s="50"/>
      <c r="AH972" s="50">
        <v>0</v>
      </c>
      <c r="AI972" s="50">
        <v>0</v>
      </c>
      <c r="AJ972" s="50">
        <v>0</v>
      </c>
      <c r="AK972" s="50">
        <v>0</v>
      </c>
      <c r="AL972" s="50">
        <v>0</v>
      </c>
      <c r="AM972" s="50">
        <v>0</v>
      </c>
      <c r="AN972" s="50">
        <v>0</v>
      </c>
      <c r="AO972" s="51">
        <v>0</v>
      </c>
      <c r="AP972" s="51">
        <v>0</v>
      </c>
      <c r="AQ972" s="51">
        <v>0</v>
      </c>
      <c r="AR972" s="51">
        <v>0</v>
      </c>
      <c r="AS972" s="51">
        <v>0</v>
      </c>
      <c r="AT972" s="51">
        <v>0</v>
      </c>
      <c r="AU972" s="51">
        <f t="shared" si="2244"/>
        <v>0</v>
      </c>
      <c r="AV972" s="51">
        <f t="shared" si="2245"/>
        <v>1920</v>
      </c>
      <c r="AW972" s="51">
        <f t="shared" si="2246"/>
        <v>3840</v>
      </c>
      <c r="AX972" s="51">
        <f t="shared" si="2247"/>
        <v>0</v>
      </c>
      <c r="AY972" s="51">
        <f t="shared" si="2248"/>
        <v>0</v>
      </c>
      <c r="AZ972" s="51"/>
      <c r="BA972" s="52"/>
      <c r="BB972" s="53">
        <v>0</v>
      </c>
    </row>
    <row r="973" ht="31.5">
      <c r="B973" s="47" t="s">
        <v>550</v>
      </c>
      <c r="C973" s="47" t="s">
        <v>88</v>
      </c>
      <c r="D973" s="47" t="s">
        <v>90</v>
      </c>
      <c r="E973" s="48" t="str">
        <f t="shared" si="2241"/>
        <v>0409</v>
      </c>
      <c r="F973" s="47" t="s">
        <v>76</v>
      </c>
      <c r="G973" s="48"/>
      <c r="H973" s="49" t="s">
        <v>77</v>
      </c>
      <c r="I973" s="19"/>
      <c r="J973" s="19"/>
      <c r="K973" s="19"/>
      <c r="L973" s="19"/>
      <c r="M973" s="19"/>
      <c r="N973" s="19"/>
      <c r="O973" s="19">
        <f t="shared" si="2328"/>
        <v>0</v>
      </c>
      <c r="P973" s="19">
        <f t="shared" si="2329"/>
        <v>0</v>
      </c>
      <c r="Q973" s="19">
        <f t="shared" si="2330"/>
        <v>0</v>
      </c>
      <c r="R973" s="19">
        <f t="shared" si="2331"/>
        <v>0</v>
      </c>
      <c r="S973" s="19"/>
      <c r="T973" s="19">
        <f t="shared" si="2327"/>
        <v>0</v>
      </c>
      <c r="U973" s="19">
        <f t="shared" ref="U973:U974" si="2357">U974</f>
        <v>0</v>
      </c>
      <c r="V973" s="19">
        <f t="shared" ref="V973:V974" si="2358">V974</f>
        <v>0</v>
      </c>
      <c r="W973" s="19">
        <f t="shared" si="2333"/>
        <v>0</v>
      </c>
      <c r="X973" s="19">
        <f t="shared" si="2334"/>
        <v>0</v>
      </c>
      <c r="Y973" s="19">
        <f t="shared" si="2335"/>
        <v>0</v>
      </c>
      <c r="Z973" s="19">
        <f t="shared" si="2336"/>
        <v>0</v>
      </c>
      <c r="AA973" s="19">
        <f t="shared" si="2337"/>
        <v>0</v>
      </c>
      <c r="AB973" s="19">
        <f t="shared" si="2338"/>
        <v>0</v>
      </c>
      <c r="AC973" s="19">
        <f t="shared" si="2339"/>
        <v>0</v>
      </c>
      <c r="AD973" s="19">
        <f t="shared" si="2340"/>
        <v>0</v>
      </c>
      <c r="AE973" s="19">
        <f t="shared" ref="AE973:AE981" si="2359">AE974</f>
        <v>0</v>
      </c>
      <c r="AF973" s="50">
        <f t="shared" si="2341"/>
        <v>1317.9807499999999</v>
      </c>
      <c r="AG973" s="50">
        <f t="shared" si="2342"/>
        <v>0</v>
      </c>
      <c r="AH973" s="50">
        <f t="shared" si="2343"/>
        <v>0</v>
      </c>
      <c r="AI973" s="50">
        <f t="shared" si="2344"/>
        <v>0</v>
      </c>
      <c r="AJ973" s="50">
        <f t="shared" si="2345"/>
        <v>0</v>
      </c>
      <c r="AK973" s="50">
        <f t="shared" si="2346"/>
        <v>0</v>
      </c>
      <c r="AL973" s="50">
        <f t="shared" si="2347"/>
        <v>1317.9807499999999</v>
      </c>
      <c r="AM973" s="50">
        <f t="shared" si="2348"/>
        <v>0</v>
      </c>
      <c r="AN973" s="50">
        <f t="shared" si="2349"/>
        <v>0</v>
      </c>
      <c r="AO973" s="15">
        <f t="shared" si="2350"/>
        <v>0</v>
      </c>
      <c r="AP973" s="51">
        <f t="shared" si="2351"/>
        <v>1435</v>
      </c>
      <c r="AQ973" s="51">
        <f t="shared" si="2352"/>
        <v>0</v>
      </c>
      <c r="AR973" s="51">
        <f t="shared" si="2353"/>
        <v>0</v>
      </c>
      <c r="AS973" s="51">
        <f t="shared" si="2354"/>
        <v>0</v>
      </c>
      <c r="AT973" s="51">
        <f t="shared" si="2355"/>
        <v>0</v>
      </c>
      <c r="AU973" s="51">
        <f t="shared" si="2244"/>
        <v>1435</v>
      </c>
      <c r="AV973" s="51">
        <f t="shared" si="2245"/>
        <v>-1435</v>
      </c>
      <c r="AW973" s="51"/>
      <c r="AX973" s="51"/>
      <c r="AY973" s="51"/>
      <c r="AZ973" s="51"/>
      <c r="BA973" s="52">
        <f t="shared" si="2249"/>
        <v>100</v>
      </c>
      <c r="BB973" s="53"/>
    </row>
    <row r="974" ht="47.25">
      <c r="B974" s="47" t="s">
        <v>550</v>
      </c>
      <c r="C974" s="47" t="s">
        <v>88</v>
      </c>
      <c r="D974" s="47" t="s">
        <v>90</v>
      </c>
      <c r="E974" s="48" t="str">
        <f t="shared" si="2241"/>
        <v>0409</v>
      </c>
      <c r="F974" s="47" t="s">
        <v>296</v>
      </c>
      <c r="G974" s="18"/>
      <c r="H974" s="49" t="s">
        <v>297</v>
      </c>
      <c r="I974" s="19"/>
      <c r="J974" s="19"/>
      <c r="K974" s="19"/>
      <c r="L974" s="19"/>
      <c r="M974" s="19"/>
      <c r="N974" s="19"/>
      <c r="O974" s="19">
        <f t="shared" si="2328"/>
        <v>0</v>
      </c>
      <c r="P974" s="19">
        <f t="shared" si="2329"/>
        <v>0</v>
      </c>
      <c r="Q974" s="19">
        <f t="shared" si="2330"/>
        <v>0</v>
      </c>
      <c r="R974" s="19">
        <f t="shared" si="2331"/>
        <v>0</v>
      </c>
      <c r="S974" s="19"/>
      <c r="T974" s="19">
        <f t="shared" si="2327"/>
        <v>0</v>
      </c>
      <c r="U974" s="19">
        <f t="shared" si="2357"/>
        <v>0</v>
      </c>
      <c r="V974" s="19">
        <f t="shared" si="2358"/>
        <v>0</v>
      </c>
      <c r="W974" s="19">
        <f t="shared" si="2333"/>
        <v>0</v>
      </c>
      <c r="X974" s="19">
        <f t="shared" si="2334"/>
        <v>0</v>
      </c>
      <c r="Y974" s="19">
        <f t="shared" si="2335"/>
        <v>0</v>
      </c>
      <c r="Z974" s="19">
        <f t="shared" si="2336"/>
        <v>0</v>
      </c>
      <c r="AA974" s="19">
        <f t="shared" si="2337"/>
        <v>0</v>
      </c>
      <c r="AB974" s="19">
        <f t="shared" si="2338"/>
        <v>0</v>
      </c>
      <c r="AC974" s="19">
        <f t="shared" si="2339"/>
        <v>0</v>
      </c>
      <c r="AD974" s="19">
        <f t="shared" si="2340"/>
        <v>0</v>
      </c>
      <c r="AE974" s="19">
        <f t="shared" si="2359"/>
        <v>0</v>
      </c>
      <c r="AF974" s="50">
        <f t="shared" si="2341"/>
        <v>1317.9807499999999</v>
      </c>
      <c r="AG974" s="50">
        <f t="shared" si="2342"/>
        <v>0</v>
      </c>
      <c r="AH974" s="50">
        <f t="shared" si="2343"/>
        <v>0</v>
      </c>
      <c r="AI974" s="50">
        <f t="shared" si="2344"/>
        <v>0</v>
      </c>
      <c r="AJ974" s="50">
        <f t="shared" si="2345"/>
        <v>0</v>
      </c>
      <c r="AK974" s="50">
        <f t="shared" si="2346"/>
        <v>0</v>
      </c>
      <c r="AL974" s="50">
        <f t="shared" si="2347"/>
        <v>1317.9807499999999</v>
      </c>
      <c r="AM974" s="50">
        <f t="shared" si="2348"/>
        <v>0</v>
      </c>
      <c r="AN974" s="50">
        <f t="shared" si="2349"/>
        <v>0</v>
      </c>
      <c r="AO974" s="51">
        <f t="shared" si="2350"/>
        <v>0</v>
      </c>
      <c r="AP974" s="51">
        <f t="shared" si="2351"/>
        <v>1435</v>
      </c>
      <c r="AQ974" s="51">
        <f t="shared" si="2352"/>
        <v>0</v>
      </c>
      <c r="AR974" s="51">
        <f t="shared" si="2353"/>
        <v>0</v>
      </c>
      <c r="AS974" s="51">
        <f t="shared" si="2354"/>
        <v>0</v>
      </c>
      <c r="AT974" s="51">
        <f t="shared" si="2355"/>
        <v>0</v>
      </c>
      <c r="AU974" s="51">
        <f t="shared" si="2244"/>
        <v>1435</v>
      </c>
      <c r="AV974" s="51">
        <f t="shared" si="2245"/>
        <v>-1435</v>
      </c>
      <c r="AW974" s="51"/>
      <c r="AX974" s="51"/>
      <c r="AY974" s="51"/>
      <c r="AZ974" s="51"/>
      <c r="BA974" s="52">
        <f t="shared" si="2249"/>
        <v>100</v>
      </c>
      <c r="BB974" s="53"/>
    </row>
    <row r="975" ht="47.25">
      <c r="B975" s="47" t="s">
        <v>550</v>
      </c>
      <c r="C975" s="47" t="s">
        <v>88</v>
      </c>
      <c r="D975" s="47" t="s">
        <v>90</v>
      </c>
      <c r="E975" s="48" t="str">
        <f t="shared" si="2241"/>
        <v>0409</v>
      </c>
      <c r="F975" s="17" t="s">
        <v>558</v>
      </c>
      <c r="G975" s="48"/>
      <c r="H975" s="64" t="s">
        <v>559</v>
      </c>
      <c r="I975" s="19"/>
      <c r="J975" s="19"/>
      <c r="K975" s="19"/>
      <c r="L975" s="19"/>
      <c r="M975" s="19"/>
      <c r="N975" s="19"/>
      <c r="O975" s="19">
        <f>O977+O976</f>
        <v>0</v>
      </c>
      <c r="P975" s="19">
        <f>P977+P976</f>
        <v>0</v>
      </c>
      <c r="Q975" s="19">
        <f>Q977</f>
        <v>0</v>
      </c>
      <c r="R975" s="19">
        <f>R977</f>
        <v>0</v>
      </c>
      <c r="S975" s="19"/>
      <c r="T975" s="19">
        <f t="shared" si="2327"/>
        <v>0</v>
      </c>
      <c r="U975" s="19"/>
      <c r="V975" s="19"/>
      <c r="W975" s="19"/>
      <c r="X975" s="19"/>
      <c r="Y975" s="19"/>
      <c r="Z975" s="19"/>
      <c r="AA975" s="19"/>
      <c r="AB975" s="19"/>
      <c r="AC975" s="19"/>
      <c r="AD975" s="19"/>
      <c r="AE975" s="19"/>
      <c r="AF975" s="50">
        <f>AF977+AF976</f>
        <v>1317.9807499999999</v>
      </c>
      <c r="AG975" s="50">
        <f>AG977+AG976</f>
        <v>0</v>
      </c>
      <c r="AH975" s="50">
        <f>AH977+AH976</f>
        <v>0</v>
      </c>
      <c r="AI975" s="50">
        <f>AI977+AI976</f>
        <v>0</v>
      </c>
      <c r="AJ975" s="50">
        <f>AJ977+AJ976</f>
        <v>0</v>
      </c>
      <c r="AK975" s="50">
        <f>AK977+AK976</f>
        <v>0</v>
      </c>
      <c r="AL975" s="50">
        <f>AL977+AL976</f>
        <v>1317.9807499999999</v>
      </c>
      <c r="AM975" s="50">
        <f>AM977+AM976</f>
        <v>0</v>
      </c>
      <c r="AN975" s="50">
        <f>AN977+AN976</f>
        <v>0</v>
      </c>
      <c r="AO975" s="15">
        <f>AO977+AO976</f>
        <v>0</v>
      </c>
      <c r="AP975" s="51">
        <f>AP977+AP976</f>
        <v>1435</v>
      </c>
      <c r="AQ975" s="51">
        <f>AQ977+AQ976</f>
        <v>0</v>
      </c>
      <c r="AR975" s="51">
        <f>AR977+AR976</f>
        <v>0</v>
      </c>
      <c r="AS975" s="51">
        <f>AS977+AS976</f>
        <v>0</v>
      </c>
      <c r="AT975" s="51">
        <f>AT977+AT976</f>
        <v>0</v>
      </c>
      <c r="AU975" s="51">
        <f t="shared" si="2244"/>
        <v>1435</v>
      </c>
      <c r="AV975" s="51">
        <f t="shared" si="2245"/>
        <v>-1435</v>
      </c>
      <c r="AW975" s="51"/>
      <c r="AX975" s="51"/>
      <c r="AY975" s="51"/>
      <c r="AZ975" s="51"/>
      <c r="BA975" s="52">
        <f t="shared" si="2249"/>
        <v>100</v>
      </c>
      <c r="BB975" s="53"/>
    </row>
    <row r="976" ht="31.5" hidden="1">
      <c r="B976" s="47" t="s">
        <v>550</v>
      </c>
      <c r="C976" s="47" t="s">
        <v>88</v>
      </c>
      <c r="D976" s="47" t="s">
        <v>90</v>
      </c>
      <c r="E976" s="48" t="str">
        <f t="shared" si="2241"/>
        <v>0409</v>
      </c>
      <c r="F976" s="17" t="s">
        <v>558</v>
      </c>
      <c r="G976" s="47" t="s">
        <v>154</v>
      </c>
      <c r="H976" s="49" t="s">
        <v>155</v>
      </c>
      <c r="I976" s="19"/>
      <c r="J976" s="19"/>
      <c r="K976" s="19"/>
      <c r="L976" s="19"/>
      <c r="M976" s="19"/>
      <c r="N976" s="19"/>
      <c r="O976" s="19">
        <v>0</v>
      </c>
      <c r="P976" s="19">
        <v>0</v>
      </c>
      <c r="Q976" s="19"/>
      <c r="R976" s="19"/>
      <c r="S976" s="19"/>
      <c r="T976" s="19">
        <f t="shared" si="2327"/>
        <v>0</v>
      </c>
      <c r="U976" s="19">
        <v>0</v>
      </c>
      <c r="V976" s="19">
        <v>0</v>
      </c>
      <c r="W976" s="19">
        <v>0</v>
      </c>
      <c r="X976" s="19">
        <v>0</v>
      </c>
      <c r="Y976" s="19">
        <v>0</v>
      </c>
      <c r="Z976" s="19">
        <v>0</v>
      </c>
      <c r="AA976" s="19">
        <v>0</v>
      </c>
      <c r="AB976" s="19">
        <v>0</v>
      </c>
      <c r="AC976" s="19">
        <v>0</v>
      </c>
      <c r="AD976" s="19">
        <v>0</v>
      </c>
      <c r="AE976" s="19">
        <v>0</v>
      </c>
      <c r="AF976" s="50">
        <v>0</v>
      </c>
      <c r="AG976" s="50"/>
      <c r="AH976" s="50">
        <v>0</v>
      </c>
      <c r="AI976" s="50">
        <v>0</v>
      </c>
      <c r="AJ976" s="50">
        <v>0</v>
      </c>
      <c r="AK976" s="50">
        <v>0</v>
      </c>
      <c r="AL976" s="50">
        <v>0</v>
      </c>
      <c r="AM976" s="50">
        <v>0</v>
      </c>
      <c r="AN976" s="50">
        <v>0</v>
      </c>
      <c r="AO976" s="51">
        <v>0</v>
      </c>
      <c r="AP976" s="51">
        <v>0</v>
      </c>
      <c r="AQ976" s="51">
        <v>0</v>
      </c>
      <c r="AR976" s="51">
        <v>0</v>
      </c>
      <c r="AS976" s="51">
        <v>0</v>
      </c>
      <c r="AT976" s="51">
        <v>0</v>
      </c>
      <c r="AU976" s="51">
        <f t="shared" si="2244"/>
        <v>0</v>
      </c>
      <c r="AV976" s="51">
        <f t="shared" si="2245"/>
        <v>0</v>
      </c>
      <c r="AW976" s="51"/>
      <c r="AX976" s="51"/>
      <c r="AY976" s="51"/>
      <c r="AZ976" s="51"/>
      <c r="BA976" s="52"/>
      <c r="BB976" s="53">
        <v>0</v>
      </c>
    </row>
    <row r="977">
      <c r="B977" s="47" t="s">
        <v>550</v>
      </c>
      <c r="C977" s="47" t="s">
        <v>88</v>
      </c>
      <c r="D977" s="47" t="s">
        <v>90</v>
      </c>
      <c r="E977" s="48" t="str">
        <f t="shared" si="2241"/>
        <v>0409</v>
      </c>
      <c r="F977" s="17" t="s">
        <v>558</v>
      </c>
      <c r="G977" s="47" t="s">
        <v>60</v>
      </c>
      <c r="H977" s="49" t="s">
        <v>61</v>
      </c>
      <c r="I977" s="19"/>
      <c r="J977" s="19"/>
      <c r="K977" s="19"/>
      <c r="L977" s="19"/>
      <c r="M977" s="19"/>
      <c r="N977" s="19"/>
      <c r="O977" s="19">
        <v>0</v>
      </c>
      <c r="P977" s="19">
        <v>0</v>
      </c>
      <c r="Q977" s="19">
        <v>0</v>
      </c>
      <c r="R977" s="19">
        <v>0</v>
      </c>
      <c r="S977" s="19"/>
      <c r="T977" s="19">
        <f t="shared" si="2327"/>
        <v>0</v>
      </c>
      <c r="U977" s="19"/>
      <c r="V977" s="19"/>
      <c r="W977" s="19"/>
      <c r="X977" s="19"/>
      <c r="Y977" s="19"/>
      <c r="Z977" s="19"/>
      <c r="AA977" s="19"/>
      <c r="AB977" s="19"/>
      <c r="AC977" s="19"/>
      <c r="AD977" s="19"/>
      <c r="AE977" s="19"/>
      <c r="AF977" s="50">
        <v>1317.9807499999999</v>
      </c>
      <c r="AG977" s="50"/>
      <c r="AH977" s="50">
        <v>0</v>
      </c>
      <c r="AI977" s="50">
        <v>0</v>
      </c>
      <c r="AJ977" s="50">
        <v>0</v>
      </c>
      <c r="AK977" s="50">
        <v>0</v>
      </c>
      <c r="AL977" s="50">
        <v>1317.9807499999999</v>
      </c>
      <c r="AM977" s="50">
        <v>0</v>
      </c>
      <c r="AN977" s="50">
        <v>0</v>
      </c>
      <c r="AO977" s="15">
        <v>0</v>
      </c>
      <c r="AP977" s="51">
        <v>1435</v>
      </c>
      <c r="AQ977" s="51">
        <v>0</v>
      </c>
      <c r="AR977" s="51">
        <v>0</v>
      </c>
      <c r="AS977" s="51">
        <v>0</v>
      </c>
      <c r="AT977" s="51">
        <v>0</v>
      </c>
      <c r="AU977" s="51">
        <f t="shared" si="2244"/>
        <v>1435</v>
      </c>
      <c r="AV977" s="51">
        <f t="shared" si="2245"/>
        <v>-1435</v>
      </c>
      <c r="AW977" s="51"/>
      <c r="AX977" s="51"/>
      <c r="AY977" s="51"/>
      <c r="AZ977" s="51"/>
      <c r="BA977" s="52">
        <f t="shared" si="2249"/>
        <v>100</v>
      </c>
      <c r="BB977" s="53"/>
    </row>
    <row r="978" s="39" customFormat="1">
      <c r="B978" s="40" t="s">
        <v>550</v>
      </c>
      <c r="C978" s="40" t="s">
        <v>88</v>
      </c>
      <c r="D978" s="40" t="s">
        <v>143</v>
      </c>
      <c r="E978" s="38" t="str">
        <f t="shared" si="2241"/>
        <v>0412</v>
      </c>
      <c r="F978" s="40"/>
      <c r="G978" s="38"/>
      <c r="H978" s="41" t="s">
        <v>144</v>
      </c>
      <c r="I978" s="42">
        <f t="shared" ref="I978:I981" si="2360">I979</f>
        <v>610</v>
      </c>
      <c r="J978" s="42">
        <f t="shared" ref="J978:J981" si="2361">J979</f>
        <v>216</v>
      </c>
      <c r="K978" s="42">
        <f t="shared" ref="K978:K981" si="2362">K979</f>
        <v>216</v>
      </c>
      <c r="L978" s="42">
        <f t="shared" ref="L978:L981" si="2363">L979</f>
        <v>0</v>
      </c>
      <c r="M978" s="42">
        <f t="shared" ref="M978:M981" si="2364">M979</f>
        <v>0</v>
      </c>
      <c r="N978" s="42">
        <f t="shared" ref="N978:N981" si="2365">N979</f>
        <v>0</v>
      </c>
      <c r="O978" s="42">
        <f t="shared" ref="O978:O981" si="2366">O979</f>
        <v>0</v>
      </c>
      <c r="P978" s="42">
        <f t="shared" ref="P978:P981" si="2367">P979</f>
        <v>1356.6669999999999</v>
      </c>
      <c r="Q978" s="42">
        <f t="shared" ref="Q978:Q981" si="2368">Q979</f>
        <v>1566.5</v>
      </c>
      <c r="R978" s="42">
        <f t="shared" ref="R978:R981" si="2369">R979</f>
        <v>0</v>
      </c>
      <c r="S978" s="42">
        <f t="shared" si="2332"/>
        <v>0</v>
      </c>
      <c r="T978" s="42">
        <f t="shared" si="2327"/>
        <v>3533.1669999999999</v>
      </c>
      <c r="U978" s="42">
        <f t="shared" ref="U978:U992" si="2370">J978+M978</f>
        <v>216</v>
      </c>
      <c r="V978" s="42">
        <f t="shared" ref="V978:V992" si="2371">K978+N978</f>
        <v>216</v>
      </c>
      <c r="W978" s="42">
        <f t="shared" si="2333"/>
        <v>0</v>
      </c>
      <c r="X978" s="42">
        <f t="shared" si="2334"/>
        <v>0</v>
      </c>
      <c r="Y978" s="42">
        <f t="shared" si="2335"/>
        <v>0</v>
      </c>
      <c r="Z978" s="42">
        <f t="shared" si="2336"/>
        <v>0</v>
      </c>
      <c r="AA978" s="42">
        <f t="shared" si="2337"/>
        <v>0</v>
      </c>
      <c r="AB978" s="42">
        <f t="shared" si="2338"/>
        <v>0</v>
      </c>
      <c r="AC978" s="42">
        <f t="shared" si="2339"/>
        <v>0</v>
      </c>
      <c r="AD978" s="42">
        <f t="shared" si="2340"/>
        <v>0</v>
      </c>
      <c r="AE978" s="42">
        <f t="shared" si="2359"/>
        <v>0</v>
      </c>
      <c r="AF978" s="43">
        <f t="shared" ref="AF978:AF981" si="2372">AF979</f>
        <v>1536</v>
      </c>
      <c r="AG978" s="43">
        <f t="shared" ref="AG978:AG981" si="2373">AG979</f>
        <v>0</v>
      </c>
      <c r="AH978" s="43">
        <f t="shared" ref="AH978:AH981" si="2374">AH979</f>
        <v>0</v>
      </c>
      <c r="AI978" s="43">
        <f t="shared" ref="AI978:AI981" si="2375">AI979</f>
        <v>0</v>
      </c>
      <c r="AJ978" s="43">
        <f t="shared" ref="AJ978:AJ981" si="2376">AJ979</f>
        <v>0</v>
      </c>
      <c r="AK978" s="43">
        <f t="shared" ref="AK978:AK981" si="2377">AK979</f>
        <v>0</v>
      </c>
      <c r="AL978" s="43">
        <f t="shared" ref="AL978:AL981" si="2378">AL979</f>
        <v>1536</v>
      </c>
      <c r="AM978" s="43">
        <f t="shared" ref="AM978:AM981" si="2379">AM979</f>
        <v>0</v>
      </c>
      <c r="AN978" s="43">
        <f t="shared" ref="AN978:AN981" si="2380">AN979</f>
        <v>0</v>
      </c>
      <c r="AO978" s="45">
        <f t="shared" ref="AO978:AO981" si="2381">AO979</f>
        <v>979</v>
      </c>
      <c r="AP978" s="45">
        <f t="shared" ref="AP978:AP981" si="2382">AP979</f>
        <v>3200.6669999999999</v>
      </c>
      <c r="AQ978" s="45">
        <f t="shared" ref="AQ978:AQ981" si="2383">AQ979</f>
        <v>0</v>
      </c>
      <c r="AR978" s="45">
        <f t="shared" ref="AR978:AR981" si="2384">AR979</f>
        <v>0</v>
      </c>
      <c r="AS978" s="45">
        <f t="shared" ref="AS978:AS981" si="2385">AS979</f>
        <v>0</v>
      </c>
      <c r="AT978" s="45">
        <f t="shared" ref="AT978:AT981" si="2386">AT979</f>
        <v>0</v>
      </c>
      <c r="AU978" s="45">
        <f t="shared" si="2244"/>
        <v>3200.6669999999999</v>
      </c>
      <c r="AV978" s="45">
        <f t="shared" si="2245"/>
        <v>332.5</v>
      </c>
      <c r="AW978" s="45">
        <f t="shared" si="2246"/>
        <v>3533.1669999999999</v>
      </c>
      <c r="AX978" s="45">
        <f t="shared" si="2247"/>
        <v>216</v>
      </c>
      <c r="AY978" s="45">
        <f t="shared" si="2248"/>
        <v>216</v>
      </c>
      <c r="AZ978" s="45">
        <f t="shared" si="2356"/>
        <v>0</v>
      </c>
      <c r="BA978" s="46">
        <f t="shared" si="2249"/>
        <v>100</v>
      </c>
      <c r="BB978" s="25"/>
    </row>
    <row r="979" ht="31.5">
      <c r="B979" s="47" t="s">
        <v>550</v>
      </c>
      <c r="C979" s="47" t="s">
        <v>88</v>
      </c>
      <c r="D979" s="47" t="s">
        <v>143</v>
      </c>
      <c r="E979" s="48" t="str">
        <f t="shared" si="2241"/>
        <v>0412</v>
      </c>
      <c r="F979" s="47" t="s">
        <v>145</v>
      </c>
      <c r="G979" s="48"/>
      <c r="H979" s="49" t="s">
        <v>146</v>
      </c>
      <c r="I979" s="19">
        <f t="shared" si="2360"/>
        <v>610</v>
      </c>
      <c r="J979" s="19">
        <f t="shared" si="2361"/>
        <v>216</v>
      </c>
      <c r="K979" s="19">
        <f t="shared" si="2362"/>
        <v>216</v>
      </c>
      <c r="L979" s="19">
        <f t="shared" si="2363"/>
        <v>0</v>
      </c>
      <c r="M979" s="19">
        <f t="shared" si="2364"/>
        <v>0</v>
      </c>
      <c r="N979" s="19">
        <f t="shared" si="2365"/>
        <v>0</v>
      </c>
      <c r="O979" s="19">
        <f t="shared" si="2366"/>
        <v>0</v>
      </c>
      <c r="P979" s="19">
        <f t="shared" si="2367"/>
        <v>1356.6669999999999</v>
      </c>
      <c r="Q979" s="19">
        <f t="shared" si="2368"/>
        <v>1566.5</v>
      </c>
      <c r="R979" s="19">
        <f t="shared" si="2369"/>
        <v>0</v>
      </c>
      <c r="S979" s="19">
        <f t="shared" si="2332"/>
        <v>0</v>
      </c>
      <c r="T979" s="19">
        <f t="shared" si="2327"/>
        <v>3533.1669999999999</v>
      </c>
      <c r="U979" s="19">
        <f t="shared" si="2370"/>
        <v>216</v>
      </c>
      <c r="V979" s="19">
        <f t="shared" si="2371"/>
        <v>216</v>
      </c>
      <c r="W979" s="19">
        <f t="shared" si="2333"/>
        <v>0</v>
      </c>
      <c r="X979" s="19">
        <f t="shared" si="2334"/>
        <v>0</v>
      </c>
      <c r="Y979" s="19">
        <f t="shared" si="2335"/>
        <v>0</v>
      </c>
      <c r="Z979" s="19">
        <f t="shared" si="2336"/>
        <v>0</v>
      </c>
      <c r="AA979" s="19">
        <f t="shared" si="2337"/>
        <v>0</v>
      </c>
      <c r="AB979" s="19">
        <f t="shared" si="2338"/>
        <v>0</v>
      </c>
      <c r="AC979" s="19">
        <f t="shared" si="2339"/>
        <v>0</v>
      </c>
      <c r="AD979" s="19">
        <f t="shared" si="2340"/>
        <v>0</v>
      </c>
      <c r="AE979" s="19">
        <f t="shared" si="2359"/>
        <v>0</v>
      </c>
      <c r="AF979" s="50">
        <f t="shared" si="2372"/>
        <v>1536</v>
      </c>
      <c r="AG979" s="50">
        <f t="shared" si="2373"/>
        <v>0</v>
      </c>
      <c r="AH979" s="50">
        <f t="shared" si="2374"/>
        <v>0</v>
      </c>
      <c r="AI979" s="50">
        <f t="shared" si="2375"/>
        <v>0</v>
      </c>
      <c r="AJ979" s="50">
        <f t="shared" si="2376"/>
        <v>0</v>
      </c>
      <c r="AK979" s="50">
        <f t="shared" si="2377"/>
        <v>0</v>
      </c>
      <c r="AL979" s="50">
        <f t="shared" si="2378"/>
        <v>1536</v>
      </c>
      <c r="AM979" s="50">
        <f t="shared" si="2379"/>
        <v>0</v>
      </c>
      <c r="AN979" s="50">
        <f t="shared" si="2380"/>
        <v>0</v>
      </c>
      <c r="AO979" s="15">
        <f t="shared" si="2381"/>
        <v>979</v>
      </c>
      <c r="AP979" s="51">
        <f t="shared" si="2382"/>
        <v>3200.6669999999999</v>
      </c>
      <c r="AQ979" s="51">
        <f t="shared" si="2383"/>
        <v>0</v>
      </c>
      <c r="AR979" s="51">
        <f t="shared" si="2384"/>
        <v>0</v>
      </c>
      <c r="AS979" s="51">
        <f t="shared" si="2385"/>
        <v>0</v>
      </c>
      <c r="AT979" s="51">
        <f t="shared" si="2386"/>
        <v>0</v>
      </c>
      <c r="AU979" s="51">
        <f t="shared" si="2244"/>
        <v>3200.6669999999999</v>
      </c>
      <c r="AV979" s="51">
        <f t="shared" si="2245"/>
        <v>332.5</v>
      </c>
      <c r="AW979" s="51">
        <f t="shared" si="2246"/>
        <v>3533.1669999999999</v>
      </c>
      <c r="AX979" s="51">
        <f t="shared" si="2247"/>
        <v>216</v>
      </c>
      <c r="AY979" s="51">
        <f t="shared" si="2248"/>
        <v>216</v>
      </c>
      <c r="AZ979" s="51">
        <f t="shared" si="2356"/>
        <v>0</v>
      </c>
      <c r="BA979" s="52">
        <f t="shared" si="2249"/>
        <v>100</v>
      </c>
      <c r="BB979" s="25"/>
    </row>
    <row r="980">
      <c r="B980" s="47" t="s">
        <v>550</v>
      </c>
      <c r="C980" s="47" t="s">
        <v>88</v>
      </c>
      <c r="D980" s="47" t="s">
        <v>143</v>
      </c>
      <c r="E980" s="48" t="str">
        <f t="shared" si="2241"/>
        <v>0412</v>
      </c>
      <c r="F980" s="47" t="s">
        <v>147</v>
      </c>
      <c r="G980" s="48"/>
      <c r="H980" s="49" t="s">
        <v>53</v>
      </c>
      <c r="I980" s="19">
        <f t="shared" si="2360"/>
        <v>610</v>
      </c>
      <c r="J980" s="19">
        <f t="shared" si="2361"/>
        <v>216</v>
      </c>
      <c r="K980" s="19">
        <f t="shared" si="2362"/>
        <v>216</v>
      </c>
      <c r="L980" s="19">
        <f t="shared" si="2363"/>
        <v>0</v>
      </c>
      <c r="M980" s="19">
        <f t="shared" si="2364"/>
        <v>0</v>
      </c>
      <c r="N980" s="19">
        <f t="shared" si="2365"/>
        <v>0</v>
      </c>
      <c r="O980" s="19">
        <f t="shared" si="2366"/>
        <v>0</v>
      </c>
      <c r="P980" s="19">
        <f t="shared" si="2367"/>
        <v>1356.6669999999999</v>
      </c>
      <c r="Q980" s="19">
        <f t="shared" si="2368"/>
        <v>1566.5</v>
      </c>
      <c r="R980" s="19">
        <f t="shared" si="2369"/>
        <v>0</v>
      </c>
      <c r="S980" s="19">
        <f t="shared" si="2332"/>
        <v>0</v>
      </c>
      <c r="T980" s="19">
        <f t="shared" si="2327"/>
        <v>3533.1669999999999</v>
      </c>
      <c r="U980" s="19">
        <f t="shared" si="2370"/>
        <v>216</v>
      </c>
      <c r="V980" s="19">
        <f t="shared" si="2371"/>
        <v>216</v>
      </c>
      <c r="W980" s="19">
        <f t="shared" si="2333"/>
        <v>0</v>
      </c>
      <c r="X980" s="19">
        <f t="shared" si="2334"/>
        <v>0</v>
      </c>
      <c r="Y980" s="19">
        <f t="shared" si="2335"/>
        <v>0</v>
      </c>
      <c r="Z980" s="19">
        <f t="shared" si="2336"/>
        <v>0</v>
      </c>
      <c r="AA980" s="19">
        <f t="shared" si="2337"/>
        <v>0</v>
      </c>
      <c r="AB980" s="19">
        <f t="shared" si="2338"/>
        <v>0</v>
      </c>
      <c r="AC980" s="19">
        <f t="shared" si="2339"/>
        <v>0</v>
      </c>
      <c r="AD980" s="19">
        <f t="shared" si="2340"/>
        <v>0</v>
      </c>
      <c r="AE980" s="19">
        <f t="shared" si="2359"/>
        <v>0</v>
      </c>
      <c r="AF980" s="50">
        <f t="shared" si="2372"/>
        <v>1536</v>
      </c>
      <c r="AG980" s="50">
        <f t="shared" si="2373"/>
        <v>0</v>
      </c>
      <c r="AH980" s="50">
        <f t="shared" si="2374"/>
        <v>0</v>
      </c>
      <c r="AI980" s="50">
        <f t="shared" si="2375"/>
        <v>0</v>
      </c>
      <c r="AJ980" s="50">
        <f t="shared" si="2376"/>
        <v>0</v>
      </c>
      <c r="AK980" s="50">
        <f t="shared" si="2377"/>
        <v>0</v>
      </c>
      <c r="AL980" s="50">
        <f t="shared" si="2378"/>
        <v>1536</v>
      </c>
      <c r="AM980" s="50">
        <f t="shared" si="2379"/>
        <v>0</v>
      </c>
      <c r="AN980" s="50">
        <f t="shared" si="2380"/>
        <v>0</v>
      </c>
      <c r="AO980" s="51">
        <f t="shared" si="2381"/>
        <v>979</v>
      </c>
      <c r="AP980" s="51">
        <f t="shared" si="2382"/>
        <v>3200.6669999999999</v>
      </c>
      <c r="AQ980" s="51">
        <f t="shared" si="2383"/>
        <v>0</v>
      </c>
      <c r="AR980" s="51">
        <f t="shared" si="2384"/>
        <v>0</v>
      </c>
      <c r="AS980" s="51">
        <f t="shared" si="2385"/>
        <v>0</v>
      </c>
      <c r="AT980" s="51">
        <f t="shared" si="2386"/>
        <v>0</v>
      </c>
      <c r="AU980" s="51">
        <f t="shared" si="2244"/>
        <v>3200.6669999999999</v>
      </c>
      <c r="AV980" s="51">
        <f t="shared" si="2245"/>
        <v>332.5</v>
      </c>
      <c r="AW980" s="51">
        <f t="shared" si="2246"/>
        <v>3533.1669999999999</v>
      </c>
      <c r="AX980" s="51">
        <f t="shared" si="2247"/>
        <v>216</v>
      </c>
      <c r="AY980" s="51">
        <f t="shared" si="2248"/>
        <v>216</v>
      </c>
      <c r="AZ980" s="51">
        <f t="shared" si="2356"/>
        <v>0</v>
      </c>
      <c r="BA980" s="52">
        <f t="shared" si="2249"/>
        <v>100</v>
      </c>
      <c r="BB980" s="25"/>
    </row>
    <row r="981" ht="47.25">
      <c r="B981" s="47" t="s">
        <v>550</v>
      </c>
      <c r="C981" s="47" t="s">
        <v>88</v>
      </c>
      <c r="D981" s="47" t="s">
        <v>143</v>
      </c>
      <c r="E981" s="48" t="str">
        <f t="shared" si="2241"/>
        <v>0412</v>
      </c>
      <c r="F981" s="47" t="s">
        <v>148</v>
      </c>
      <c r="G981" s="48"/>
      <c r="H981" s="49" t="s">
        <v>149</v>
      </c>
      <c r="I981" s="19">
        <f t="shared" si="2360"/>
        <v>610</v>
      </c>
      <c r="J981" s="19">
        <f t="shared" si="2361"/>
        <v>216</v>
      </c>
      <c r="K981" s="19">
        <f t="shared" si="2362"/>
        <v>216</v>
      </c>
      <c r="L981" s="19">
        <f t="shared" si="2363"/>
        <v>0</v>
      </c>
      <c r="M981" s="19">
        <f t="shared" si="2364"/>
        <v>0</v>
      </c>
      <c r="N981" s="19">
        <f t="shared" si="2365"/>
        <v>0</v>
      </c>
      <c r="O981" s="19">
        <f t="shared" si="2366"/>
        <v>0</v>
      </c>
      <c r="P981" s="19">
        <f t="shared" si="2367"/>
        <v>1356.6669999999999</v>
      </c>
      <c r="Q981" s="19">
        <f t="shared" si="2368"/>
        <v>1566.5</v>
      </c>
      <c r="R981" s="19">
        <f t="shared" si="2369"/>
        <v>0</v>
      </c>
      <c r="S981" s="19">
        <f t="shared" si="2332"/>
        <v>0</v>
      </c>
      <c r="T981" s="19">
        <f t="shared" si="2327"/>
        <v>3533.1669999999999</v>
      </c>
      <c r="U981" s="19">
        <f t="shared" si="2370"/>
        <v>216</v>
      </c>
      <c r="V981" s="19">
        <f t="shared" si="2371"/>
        <v>216</v>
      </c>
      <c r="W981" s="19">
        <f t="shared" si="2333"/>
        <v>0</v>
      </c>
      <c r="X981" s="19">
        <f t="shared" si="2334"/>
        <v>0</v>
      </c>
      <c r="Y981" s="19">
        <f t="shared" si="2335"/>
        <v>0</v>
      </c>
      <c r="Z981" s="19">
        <f t="shared" si="2336"/>
        <v>0</v>
      </c>
      <c r="AA981" s="19">
        <f t="shared" si="2337"/>
        <v>0</v>
      </c>
      <c r="AB981" s="19">
        <f t="shared" si="2338"/>
        <v>0</v>
      </c>
      <c r="AC981" s="19">
        <f t="shared" si="2339"/>
        <v>0</v>
      </c>
      <c r="AD981" s="19">
        <f t="shared" si="2340"/>
        <v>0</v>
      </c>
      <c r="AE981" s="19">
        <f t="shared" si="2359"/>
        <v>0</v>
      </c>
      <c r="AF981" s="50">
        <f t="shared" si="2372"/>
        <v>1536</v>
      </c>
      <c r="AG981" s="50">
        <f t="shared" si="2373"/>
        <v>0</v>
      </c>
      <c r="AH981" s="50">
        <f t="shared" si="2374"/>
        <v>0</v>
      </c>
      <c r="AI981" s="50">
        <f t="shared" si="2375"/>
        <v>0</v>
      </c>
      <c r="AJ981" s="50">
        <f t="shared" si="2376"/>
        <v>0</v>
      </c>
      <c r="AK981" s="50">
        <f t="shared" si="2377"/>
        <v>0</v>
      </c>
      <c r="AL981" s="50">
        <f t="shared" si="2378"/>
        <v>1536</v>
      </c>
      <c r="AM981" s="50">
        <f t="shared" si="2379"/>
        <v>0</v>
      </c>
      <c r="AN981" s="50">
        <f t="shared" si="2380"/>
        <v>0</v>
      </c>
      <c r="AO981" s="15">
        <f t="shared" si="2381"/>
        <v>979</v>
      </c>
      <c r="AP981" s="51">
        <f t="shared" si="2382"/>
        <v>3200.6669999999999</v>
      </c>
      <c r="AQ981" s="51">
        <f t="shared" si="2383"/>
        <v>0</v>
      </c>
      <c r="AR981" s="51">
        <f t="shared" si="2384"/>
        <v>0</v>
      </c>
      <c r="AS981" s="51">
        <f t="shared" si="2385"/>
        <v>0</v>
      </c>
      <c r="AT981" s="51">
        <f t="shared" si="2386"/>
        <v>0</v>
      </c>
      <c r="AU981" s="51">
        <f t="shared" si="2244"/>
        <v>3200.6669999999999</v>
      </c>
      <c r="AV981" s="51">
        <f t="shared" si="2245"/>
        <v>332.5</v>
      </c>
      <c r="AW981" s="51">
        <f t="shared" si="2246"/>
        <v>3533.1669999999999</v>
      </c>
      <c r="AX981" s="51">
        <f t="shared" si="2247"/>
        <v>216</v>
      </c>
      <c r="AY981" s="51">
        <f t="shared" si="2248"/>
        <v>216</v>
      </c>
      <c r="AZ981" s="51">
        <f t="shared" si="2356"/>
        <v>0</v>
      </c>
      <c r="BA981" s="52">
        <f t="shared" si="2249"/>
        <v>100</v>
      </c>
      <c r="BB981" s="25"/>
    </row>
    <row r="982" ht="63">
      <c r="B982" s="47" t="s">
        <v>550</v>
      </c>
      <c r="C982" s="47" t="s">
        <v>88</v>
      </c>
      <c r="D982" s="47" t="s">
        <v>143</v>
      </c>
      <c r="E982" s="48" t="str">
        <f t="shared" si="2241"/>
        <v>0412</v>
      </c>
      <c r="F982" s="47" t="s">
        <v>526</v>
      </c>
      <c r="G982" s="48"/>
      <c r="H982" s="49" t="s">
        <v>527</v>
      </c>
      <c r="I982" s="19">
        <f>I983+I984</f>
        <v>610</v>
      </c>
      <c r="J982" s="19">
        <f>J983+J984</f>
        <v>216</v>
      </c>
      <c r="K982" s="19">
        <f>K983+K984</f>
        <v>216</v>
      </c>
      <c r="L982" s="19">
        <f>L983+L984</f>
        <v>0</v>
      </c>
      <c r="M982" s="19">
        <f>M983+M984</f>
        <v>0</v>
      </c>
      <c r="N982" s="19">
        <f>N983+N984</f>
        <v>0</v>
      </c>
      <c r="O982" s="19">
        <f>O983+O984</f>
        <v>0</v>
      </c>
      <c r="P982" s="19">
        <f>P983+P984</f>
        <v>1356.6669999999999</v>
      </c>
      <c r="Q982" s="19">
        <f>Q983+Q984</f>
        <v>1566.5</v>
      </c>
      <c r="R982" s="19">
        <f>R983+R984</f>
        <v>0</v>
      </c>
      <c r="S982" s="19">
        <f>S983+S984</f>
        <v>0</v>
      </c>
      <c r="T982" s="19">
        <f t="shared" si="2327"/>
        <v>3533.1669999999999</v>
      </c>
      <c r="U982" s="19">
        <f t="shared" si="2370"/>
        <v>216</v>
      </c>
      <c r="V982" s="19">
        <f t="shared" si="2371"/>
        <v>216</v>
      </c>
      <c r="W982" s="19">
        <f>W983+W984</f>
        <v>0</v>
      </c>
      <c r="X982" s="19">
        <f>X983+X984</f>
        <v>0</v>
      </c>
      <c r="Y982" s="19">
        <f>Y983+Y984</f>
        <v>0</v>
      </c>
      <c r="Z982" s="19">
        <f>Z983+Z984</f>
        <v>0</v>
      </c>
      <c r="AA982" s="19">
        <f>AA983+AA984</f>
        <v>0</v>
      </c>
      <c r="AB982" s="19">
        <f>AB983+AB984</f>
        <v>0</v>
      </c>
      <c r="AC982" s="19">
        <f>AC983+AC984</f>
        <v>0</v>
      </c>
      <c r="AD982" s="19">
        <f>AD983+AD984</f>
        <v>0</v>
      </c>
      <c r="AE982" s="19">
        <f>AE983+AE984</f>
        <v>0</v>
      </c>
      <c r="AF982" s="50">
        <f>AF983+AF984</f>
        <v>1536</v>
      </c>
      <c r="AG982" s="50">
        <f>AG983+AG984</f>
        <v>0</v>
      </c>
      <c r="AH982" s="50">
        <f>AH983+AH984</f>
        <v>0</v>
      </c>
      <c r="AI982" s="50">
        <f>AI983+AI984</f>
        <v>0</v>
      </c>
      <c r="AJ982" s="50">
        <f>AJ983+AJ984</f>
        <v>0</v>
      </c>
      <c r="AK982" s="50">
        <f>AK983+AK984</f>
        <v>0</v>
      </c>
      <c r="AL982" s="50">
        <f>AL983+AL984</f>
        <v>1536</v>
      </c>
      <c r="AM982" s="50">
        <f>AM983+AM984</f>
        <v>0</v>
      </c>
      <c r="AN982" s="50">
        <f>AN983+AN984</f>
        <v>0</v>
      </c>
      <c r="AO982" s="51">
        <f>AO983+AO984</f>
        <v>979</v>
      </c>
      <c r="AP982" s="51">
        <f>AP983+AP984</f>
        <v>3200.6669999999999</v>
      </c>
      <c r="AQ982" s="51">
        <f>AQ983+AQ984</f>
        <v>0</v>
      </c>
      <c r="AR982" s="51">
        <f>AR983+AR984</f>
        <v>0</v>
      </c>
      <c r="AS982" s="51">
        <f>AS983+AS984</f>
        <v>0</v>
      </c>
      <c r="AT982" s="51">
        <f>AT983+AT984</f>
        <v>0</v>
      </c>
      <c r="AU982" s="51">
        <f t="shared" si="2244"/>
        <v>3200.6669999999999</v>
      </c>
      <c r="AV982" s="51">
        <f t="shared" si="2245"/>
        <v>332.5</v>
      </c>
      <c r="AW982" s="51">
        <f t="shared" si="2246"/>
        <v>3533.1669999999999</v>
      </c>
      <c r="AX982" s="51">
        <f t="shared" si="2247"/>
        <v>216</v>
      </c>
      <c r="AY982" s="51">
        <f t="shared" si="2248"/>
        <v>216</v>
      </c>
      <c r="AZ982" s="51">
        <f>AZ983+AZ984</f>
        <v>0</v>
      </c>
      <c r="BA982" s="52">
        <f t="shared" si="2249"/>
        <v>100</v>
      </c>
      <c r="BB982" s="25"/>
    </row>
    <row r="983" ht="31.5">
      <c r="B983" s="47" t="s">
        <v>550</v>
      </c>
      <c r="C983" s="47" t="s">
        <v>88</v>
      </c>
      <c r="D983" s="47" t="s">
        <v>143</v>
      </c>
      <c r="E983" s="48" t="str">
        <f t="shared" si="2241"/>
        <v>0412</v>
      </c>
      <c r="F983" s="47" t="s">
        <v>526</v>
      </c>
      <c r="G983" s="47" t="s">
        <v>58</v>
      </c>
      <c r="H983" s="49" t="s">
        <v>59</v>
      </c>
      <c r="I983" s="19">
        <v>250</v>
      </c>
      <c r="J983" s="19">
        <v>0</v>
      </c>
      <c r="K983" s="19">
        <v>0</v>
      </c>
      <c r="L983" s="19"/>
      <c r="M983" s="19"/>
      <c r="N983" s="19"/>
      <c r="O983" s="19">
        <v>0</v>
      </c>
      <c r="P983" s="19">
        <v>1356.6669999999999</v>
      </c>
      <c r="Q983" s="19">
        <v>1566.5</v>
      </c>
      <c r="R983" s="19">
        <v>0</v>
      </c>
      <c r="S983" s="19"/>
      <c r="T983" s="19">
        <f t="shared" si="2327"/>
        <v>3173.1669999999999</v>
      </c>
      <c r="U983" s="19">
        <f t="shared" si="2370"/>
        <v>0</v>
      </c>
      <c r="V983" s="19">
        <f t="shared" si="2371"/>
        <v>0</v>
      </c>
      <c r="W983" s="19"/>
      <c r="X983" s="19"/>
      <c r="Y983" s="19"/>
      <c r="Z983" s="19"/>
      <c r="AA983" s="19"/>
      <c r="AB983" s="19"/>
      <c r="AC983" s="19"/>
      <c r="AD983" s="19"/>
      <c r="AE983" s="19"/>
      <c r="AF983" s="50">
        <v>35</v>
      </c>
      <c r="AG983" s="50"/>
      <c r="AH983" s="50">
        <v>0</v>
      </c>
      <c r="AI983" s="50">
        <v>0</v>
      </c>
      <c r="AJ983" s="50">
        <v>0</v>
      </c>
      <c r="AK983" s="50">
        <v>0</v>
      </c>
      <c r="AL983" s="50">
        <v>35</v>
      </c>
      <c r="AM983" s="50">
        <v>0</v>
      </c>
      <c r="AN983" s="50">
        <v>0</v>
      </c>
      <c r="AO983" s="15">
        <v>0</v>
      </c>
      <c r="AP983" s="51">
        <v>2221.6669999999999</v>
      </c>
      <c r="AQ983" s="51">
        <v>0</v>
      </c>
      <c r="AR983" s="51">
        <v>0</v>
      </c>
      <c r="AS983" s="51">
        <v>0</v>
      </c>
      <c r="AT983" s="51">
        <v>0</v>
      </c>
      <c r="AU983" s="51">
        <f t="shared" si="2244"/>
        <v>2221.6669999999999</v>
      </c>
      <c r="AV983" s="51">
        <f t="shared" si="2245"/>
        <v>951.5</v>
      </c>
      <c r="AW983" s="51">
        <f t="shared" si="2246"/>
        <v>3173.1669999999999</v>
      </c>
      <c r="AX983" s="51">
        <f t="shared" si="2247"/>
        <v>0</v>
      </c>
      <c r="AY983" s="51">
        <f t="shared" si="2248"/>
        <v>0</v>
      </c>
      <c r="AZ983" s="51"/>
      <c r="BA983" s="52">
        <f t="shared" si="2249"/>
        <v>100</v>
      </c>
      <c r="BB983" s="53"/>
    </row>
    <row r="984">
      <c r="B984" s="47" t="s">
        <v>550</v>
      </c>
      <c r="C984" s="47" t="s">
        <v>88</v>
      </c>
      <c r="D984" s="47" t="s">
        <v>143</v>
      </c>
      <c r="E984" s="48" t="str">
        <f t="shared" si="2241"/>
        <v>0412</v>
      </c>
      <c r="F984" s="47" t="s">
        <v>526</v>
      </c>
      <c r="G984" s="47" t="s">
        <v>60</v>
      </c>
      <c r="H984" s="49" t="s">
        <v>61</v>
      </c>
      <c r="I984" s="19">
        <v>360</v>
      </c>
      <c r="J984" s="19">
        <v>216</v>
      </c>
      <c r="K984" s="19">
        <v>216</v>
      </c>
      <c r="L984" s="19"/>
      <c r="M984" s="19"/>
      <c r="N984" s="19"/>
      <c r="O984" s="19">
        <v>0</v>
      </c>
      <c r="P984" s="19">
        <v>0</v>
      </c>
      <c r="Q984" s="19">
        <v>0</v>
      </c>
      <c r="R984" s="19">
        <v>0</v>
      </c>
      <c r="S984" s="19"/>
      <c r="T984" s="19">
        <f t="shared" si="2327"/>
        <v>360</v>
      </c>
      <c r="U984" s="19">
        <f t="shared" si="2370"/>
        <v>216</v>
      </c>
      <c r="V984" s="19">
        <f t="shared" si="2371"/>
        <v>216</v>
      </c>
      <c r="W984" s="19"/>
      <c r="X984" s="19"/>
      <c r="Y984" s="19"/>
      <c r="Z984" s="19"/>
      <c r="AA984" s="19"/>
      <c r="AB984" s="19"/>
      <c r="AC984" s="19"/>
      <c r="AD984" s="19"/>
      <c r="AE984" s="19"/>
      <c r="AF984" s="50">
        <v>1501</v>
      </c>
      <c r="AG984" s="50"/>
      <c r="AH984" s="50">
        <v>0</v>
      </c>
      <c r="AI984" s="50">
        <v>0</v>
      </c>
      <c r="AJ984" s="50">
        <v>0</v>
      </c>
      <c r="AK984" s="50">
        <v>0</v>
      </c>
      <c r="AL984" s="50">
        <v>1501</v>
      </c>
      <c r="AM984" s="50">
        <v>0</v>
      </c>
      <c r="AN984" s="50">
        <v>0</v>
      </c>
      <c r="AO984" s="51">
        <v>979</v>
      </c>
      <c r="AP984" s="51">
        <v>979</v>
      </c>
      <c r="AQ984" s="51">
        <v>0</v>
      </c>
      <c r="AR984" s="51">
        <v>0</v>
      </c>
      <c r="AS984" s="51">
        <v>0</v>
      </c>
      <c r="AT984" s="51">
        <v>0</v>
      </c>
      <c r="AU984" s="51">
        <f t="shared" si="2244"/>
        <v>979</v>
      </c>
      <c r="AV984" s="51">
        <f t="shared" si="2245"/>
        <v>-619</v>
      </c>
      <c r="AW984" s="51">
        <f t="shared" si="2246"/>
        <v>360</v>
      </c>
      <c r="AX984" s="51">
        <f t="shared" si="2247"/>
        <v>216</v>
      </c>
      <c r="AY984" s="51">
        <f t="shared" si="2248"/>
        <v>216</v>
      </c>
      <c r="AZ984" s="51"/>
      <c r="BA984" s="52">
        <f t="shared" si="2249"/>
        <v>100</v>
      </c>
      <c r="BB984" s="53"/>
    </row>
    <row r="985" s="30" customFormat="1">
      <c r="B985" s="60" t="s">
        <v>550</v>
      </c>
      <c r="C985" s="60" t="s">
        <v>96</v>
      </c>
      <c r="D985" s="60"/>
      <c r="E985" s="61" t="str">
        <f t="shared" si="2241"/>
        <v>05</v>
      </c>
      <c r="F985" s="31"/>
      <c r="G985" s="31"/>
      <c r="H985" s="33" t="s">
        <v>97</v>
      </c>
      <c r="I985" s="34">
        <f>I992</f>
        <v>25789.5</v>
      </c>
      <c r="J985" s="34">
        <f>J992</f>
        <v>23134.400000000001</v>
      </c>
      <c r="K985" s="34">
        <f>K992</f>
        <v>17996.400000000005</v>
      </c>
      <c r="L985" s="34">
        <f>L992</f>
        <v>18738.200000000001</v>
      </c>
      <c r="M985" s="34">
        <f>M992</f>
        <v>18738.200000000001</v>
      </c>
      <c r="N985" s="34">
        <f>N992</f>
        <v>18738.200000000001</v>
      </c>
      <c r="O985" s="34">
        <f>O992+O986</f>
        <v>7187.6109999999999</v>
      </c>
      <c r="P985" s="34">
        <f>P992+P986</f>
        <v>173.61199999999999</v>
      </c>
      <c r="Q985" s="34">
        <f>Q992+Q986</f>
        <v>0</v>
      </c>
      <c r="R985" s="34">
        <f>R992+R986</f>
        <v>0</v>
      </c>
      <c r="S985" s="34">
        <f>S992+S986</f>
        <v>1737.64462</v>
      </c>
      <c r="T985" s="34">
        <f t="shared" si="2327"/>
        <v>53626.567619999994</v>
      </c>
      <c r="U985" s="34">
        <f t="shared" si="2370"/>
        <v>41872.600000000006</v>
      </c>
      <c r="V985" s="34">
        <f t="shared" si="2371"/>
        <v>36734.600000000006</v>
      </c>
      <c r="W985" s="34">
        <f>W992+W986</f>
        <v>0</v>
      </c>
      <c r="X985" s="34">
        <f>X992+X986</f>
        <v>0</v>
      </c>
      <c r="Y985" s="34">
        <f>Y992+Y986</f>
        <v>0</v>
      </c>
      <c r="Z985" s="34">
        <f>Z992+Z986</f>
        <v>1737.64462</v>
      </c>
      <c r="AA985" s="34">
        <f>AA992+AA986</f>
        <v>0</v>
      </c>
      <c r="AB985" s="34">
        <f>AB992+AB986</f>
        <v>0</v>
      </c>
      <c r="AC985" s="34">
        <f>AC992+AC986</f>
        <v>0</v>
      </c>
      <c r="AD985" s="34">
        <f>AD992+AD986</f>
        <v>0</v>
      </c>
      <c r="AE985" s="34">
        <f>AE992+AE986</f>
        <v>0</v>
      </c>
      <c r="AF985" s="35">
        <f>AF992+AF986</f>
        <v>27911.416970000002</v>
      </c>
      <c r="AG985" s="35">
        <f>AG992+AG986</f>
        <v>0</v>
      </c>
      <c r="AH985" s="35">
        <f>AH992+AH986</f>
        <v>0</v>
      </c>
      <c r="AI985" s="35">
        <f>AI992+AI986</f>
        <v>0</v>
      </c>
      <c r="AJ985" s="35">
        <f>AJ992+AJ986</f>
        <v>0</v>
      </c>
      <c r="AK985" s="35">
        <f>AK992+AK986</f>
        <v>0</v>
      </c>
      <c r="AL985" s="35">
        <f>AL992+AL986</f>
        <v>25399.828410000002</v>
      </c>
      <c r="AM985" s="35">
        <f>AM992+AM986</f>
        <v>0</v>
      </c>
      <c r="AN985" s="35">
        <f>AN992+AN986</f>
        <v>0</v>
      </c>
      <c r="AO985" s="54">
        <f>AO992+AO986</f>
        <v>9409.4695900000006</v>
      </c>
      <c r="AP985" s="36">
        <f>AP992+AP986</f>
        <v>28580.12313</v>
      </c>
      <c r="AQ985" s="36">
        <f>AQ992+AQ986</f>
        <v>7187.6109999999999</v>
      </c>
      <c r="AR985" s="36">
        <f>AR992+AR986</f>
        <v>0</v>
      </c>
      <c r="AS985" s="36">
        <f>AS992+AS986</f>
        <v>0</v>
      </c>
      <c r="AT985" s="36">
        <f>AT992+AT986</f>
        <v>0</v>
      </c>
      <c r="AU985" s="36">
        <f t="shared" si="2244"/>
        <v>35767.734129999997</v>
      </c>
      <c r="AV985" s="36">
        <f t="shared" si="2245"/>
        <v>17858.833489999997</v>
      </c>
      <c r="AW985" s="36">
        <f t="shared" si="2246"/>
        <v>55364.212239999993</v>
      </c>
      <c r="AX985" s="36">
        <f t="shared" si="2247"/>
        <v>41872.600000000006</v>
      </c>
      <c r="AY985" s="36">
        <f t="shared" si="2248"/>
        <v>36734.600000000006</v>
      </c>
      <c r="AZ985" s="36">
        <f>AZ992+AZ986</f>
        <v>0</v>
      </c>
      <c r="BA985" s="37">
        <f t="shared" si="2249"/>
        <v>91.0015727159265</v>
      </c>
      <c r="BB985" s="25"/>
    </row>
    <row r="986" s="59" customFormat="1">
      <c r="B986" s="40" t="s">
        <v>550</v>
      </c>
      <c r="C986" s="40" t="s">
        <v>96</v>
      </c>
      <c r="D986" s="40" t="s">
        <v>378</v>
      </c>
      <c r="E986" s="38" t="str">
        <f t="shared" si="2241"/>
        <v>0502</v>
      </c>
      <c r="F986" s="40"/>
      <c r="G986" s="40"/>
      <c r="H986" s="41" t="s">
        <v>528</v>
      </c>
      <c r="I986" s="75"/>
      <c r="J986" s="75"/>
      <c r="K986" s="75"/>
      <c r="L986" s="75"/>
      <c r="M986" s="75"/>
      <c r="N986" s="75"/>
      <c r="O986" s="75">
        <f t="shared" ref="O986:O990" si="2387">O987</f>
        <v>0</v>
      </c>
      <c r="P986" s="75">
        <f t="shared" ref="P986:P990" si="2388">P987</f>
        <v>0</v>
      </c>
      <c r="Q986" s="75">
        <f t="shared" ref="Q986:Q990" si="2389">Q987</f>
        <v>0</v>
      </c>
      <c r="R986" s="75">
        <f t="shared" ref="R986:R990" si="2390">R987</f>
        <v>0</v>
      </c>
      <c r="S986" s="75">
        <f t="shared" ref="S986:S990" si="2391">S987</f>
        <v>1402.64462</v>
      </c>
      <c r="T986" s="42">
        <f t="shared" si="2327"/>
        <v>1402.64462</v>
      </c>
      <c r="U986" s="75"/>
      <c r="V986" s="75"/>
      <c r="W986" s="42">
        <f t="shared" ref="W986:W990" si="2392">W987</f>
        <v>0</v>
      </c>
      <c r="X986" s="42">
        <f t="shared" ref="X986:X990" si="2393">X987</f>
        <v>0</v>
      </c>
      <c r="Y986" s="42">
        <f t="shared" ref="Y986:Y990" si="2394">Y987</f>
        <v>0</v>
      </c>
      <c r="Z986" s="42">
        <f t="shared" ref="Z986:Z990" si="2395">Z987</f>
        <v>1402.64462</v>
      </c>
      <c r="AA986" s="42">
        <f t="shared" ref="AA986:AA990" si="2396">AA987</f>
        <v>0</v>
      </c>
      <c r="AB986" s="42">
        <f t="shared" ref="AB986:AB990" si="2397">AB987</f>
        <v>0</v>
      </c>
      <c r="AC986" s="42">
        <f t="shared" ref="AC986:AC990" si="2398">AC987</f>
        <v>0</v>
      </c>
      <c r="AD986" s="42">
        <f t="shared" ref="AD986:AD990" si="2399">AD987</f>
        <v>0</v>
      </c>
      <c r="AE986" s="42"/>
      <c r="AF986" s="43">
        <f t="shared" ref="AF986:AF990" si="2400">AF987</f>
        <v>1445.13212</v>
      </c>
      <c r="AG986" s="43">
        <f t="shared" ref="AG986:AG990" si="2401">AG987</f>
        <v>0</v>
      </c>
      <c r="AH986" s="43">
        <f t="shared" ref="AH986:AH990" si="2402">AH987</f>
        <v>0</v>
      </c>
      <c r="AI986" s="43">
        <f t="shared" ref="AI986:AI990" si="2403">AI987</f>
        <v>0</v>
      </c>
      <c r="AJ986" s="43">
        <f t="shared" ref="AJ986:AJ990" si="2404">AJ987</f>
        <v>0</v>
      </c>
      <c r="AK986" s="43">
        <f t="shared" ref="AK986:AK990" si="2405">AK987</f>
        <v>0</v>
      </c>
      <c r="AL986" s="43">
        <f t="shared" ref="AL986:AL990" si="2406">AL987</f>
        <v>325.95352000000003</v>
      </c>
      <c r="AM986" s="43">
        <f t="shared" ref="AM986:AM990" si="2407">AM987</f>
        <v>0</v>
      </c>
      <c r="AN986" s="43">
        <f t="shared" ref="AN986:AN990" si="2408">AN987</f>
        <v>0</v>
      </c>
      <c r="AO986" s="45">
        <f t="shared" ref="AO986:AO990" si="2409">AO987</f>
        <v>0</v>
      </c>
      <c r="AP986" s="45">
        <f t="shared" ref="AP986:AP990" si="2410">AP987</f>
        <v>1445.13212</v>
      </c>
      <c r="AQ986" s="45">
        <f t="shared" ref="AQ986:AQ990" si="2411">AQ987</f>
        <v>0</v>
      </c>
      <c r="AR986" s="45">
        <f t="shared" ref="AR986:AR990" si="2412">AR987</f>
        <v>0</v>
      </c>
      <c r="AS986" s="45">
        <f t="shared" ref="AS986:AS990" si="2413">AS987</f>
        <v>0</v>
      </c>
      <c r="AT986" s="45">
        <f t="shared" ref="AT986:AT990" si="2414">AT987</f>
        <v>0</v>
      </c>
      <c r="AU986" s="45">
        <f t="shared" si="2244"/>
        <v>1445.13212</v>
      </c>
      <c r="AV986" s="45">
        <f t="shared" si="2245"/>
        <v>-42.487499999999955</v>
      </c>
      <c r="AW986" s="45">
        <f t="shared" si="2246"/>
        <v>2805.2892400000001</v>
      </c>
      <c r="AX986" s="45">
        <f t="shared" si="2247"/>
        <v>0</v>
      </c>
      <c r="AY986" s="45">
        <f t="shared" si="2248"/>
        <v>0</v>
      </c>
      <c r="AZ986" s="45">
        <f t="shared" ref="AZ986:AZ990" si="2415">AZ987</f>
        <v>0</v>
      </c>
      <c r="BA986" s="46">
        <f t="shared" si="2249"/>
        <v>22.555274738478584</v>
      </c>
      <c r="BB986" s="25"/>
    </row>
    <row r="987" ht="31.5">
      <c r="B987" s="47" t="s">
        <v>550</v>
      </c>
      <c r="C987" s="47" t="s">
        <v>96</v>
      </c>
      <c r="D987" s="47" t="s">
        <v>378</v>
      </c>
      <c r="E987" s="48" t="str">
        <f t="shared" si="2241"/>
        <v>0502</v>
      </c>
      <c r="F987" s="47" t="s">
        <v>517</v>
      </c>
      <c r="G987" s="47"/>
      <c r="H987" s="49" t="s">
        <v>518</v>
      </c>
      <c r="I987" s="19"/>
      <c r="J987" s="19"/>
      <c r="K987" s="19"/>
      <c r="L987" s="19"/>
      <c r="M987" s="19"/>
      <c r="N987" s="19"/>
      <c r="O987" s="19">
        <f t="shared" si="2387"/>
        <v>0</v>
      </c>
      <c r="P987" s="19">
        <f t="shared" si="2388"/>
        <v>0</v>
      </c>
      <c r="Q987" s="19">
        <f t="shared" si="2389"/>
        <v>0</v>
      </c>
      <c r="R987" s="19">
        <f t="shared" si="2390"/>
        <v>0</v>
      </c>
      <c r="S987" s="19">
        <f t="shared" si="2391"/>
        <v>1402.64462</v>
      </c>
      <c r="T987" s="19">
        <f t="shared" si="2327"/>
        <v>1402.64462</v>
      </c>
      <c r="U987" s="19"/>
      <c r="V987" s="19"/>
      <c r="W987" s="19">
        <f t="shared" si="2392"/>
        <v>0</v>
      </c>
      <c r="X987" s="19">
        <f t="shared" si="2393"/>
        <v>0</v>
      </c>
      <c r="Y987" s="19">
        <f t="shared" si="2394"/>
        <v>0</v>
      </c>
      <c r="Z987" s="19">
        <f t="shared" si="2395"/>
        <v>1402.64462</v>
      </c>
      <c r="AA987" s="19">
        <f t="shared" si="2396"/>
        <v>0</v>
      </c>
      <c r="AB987" s="19">
        <f t="shared" si="2397"/>
        <v>0</v>
      </c>
      <c r="AC987" s="19">
        <f t="shared" si="2398"/>
        <v>0</v>
      </c>
      <c r="AD987" s="19">
        <f t="shared" si="2399"/>
        <v>0</v>
      </c>
      <c r="AE987" s="19"/>
      <c r="AF987" s="50">
        <f t="shared" si="2400"/>
        <v>1445.13212</v>
      </c>
      <c r="AG987" s="50">
        <f t="shared" si="2401"/>
        <v>0</v>
      </c>
      <c r="AH987" s="50">
        <f t="shared" si="2402"/>
        <v>0</v>
      </c>
      <c r="AI987" s="50">
        <f t="shared" si="2403"/>
        <v>0</v>
      </c>
      <c r="AJ987" s="50">
        <f t="shared" si="2404"/>
        <v>0</v>
      </c>
      <c r="AK987" s="50">
        <f t="shared" si="2405"/>
        <v>0</v>
      </c>
      <c r="AL987" s="50">
        <f t="shared" si="2406"/>
        <v>325.95352000000003</v>
      </c>
      <c r="AM987" s="50">
        <f t="shared" si="2407"/>
        <v>0</v>
      </c>
      <c r="AN987" s="50">
        <f t="shared" si="2408"/>
        <v>0</v>
      </c>
      <c r="AO987" s="15">
        <f t="shared" si="2409"/>
        <v>0</v>
      </c>
      <c r="AP987" s="51">
        <f t="shared" si="2410"/>
        <v>1445.13212</v>
      </c>
      <c r="AQ987" s="51">
        <f t="shared" si="2411"/>
        <v>0</v>
      </c>
      <c r="AR987" s="51">
        <f t="shared" si="2412"/>
        <v>0</v>
      </c>
      <c r="AS987" s="51">
        <f t="shared" si="2413"/>
        <v>0</v>
      </c>
      <c r="AT987" s="51">
        <f t="shared" si="2414"/>
        <v>0</v>
      </c>
      <c r="AU987" s="51">
        <f t="shared" si="2244"/>
        <v>1445.13212</v>
      </c>
      <c r="AV987" s="51">
        <f t="shared" si="2245"/>
        <v>-42.487499999999955</v>
      </c>
      <c r="AW987" s="51">
        <f t="shared" si="2246"/>
        <v>2805.2892400000001</v>
      </c>
      <c r="AX987" s="51">
        <f t="shared" si="2247"/>
        <v>0</v>
      </c>
      <c r="AY987" s="51">
        <f t="shared" si="2248"/>
        <v>0</v>
      </c>
      <c r="AZ987" s="51">
        <f t="shared" si="2415"/>
        <v>0</v>
      </c>
      <c r="BA987" s="52">
        <f t="shared" si="2249"/>
        <v>22.555274738478584</v>
      </c>
      <c r="BB987" s="25"/>
    </row>
    <row r="988">
      <c r="B988" s="47" t="s">
        <v>550</v>
      </c>
      <c r="C988" s="47" t="s">
        <v>96</v>
      </c>
      <c r="D988" s="47" t="s">
        <v>378</v>
      </c>
      <c r="E988" s="48" t="str">
        <f t="shared" si="2241"/>
        <v>0502</v>
      </c>
      <c r="F988" s="47" t="s">
        <v>529</v>
      </c>
      <c r="G988" s="47"/>
      <c r="H988" s="49" t="s">
        <v>53</v>
      </c>
      <c r="I988" s="19"/>
      <c r="J988" s="19"/>
      <c r="K988" s="19"/>
      <c r="L988" s="19"/>
      <c r="M988" s="19"/>
      <c r="N988" s="19"/>
      <c r="O988" s="19">
        <f t="shared" si="2387"/>
        <v>0</v>
      </c>
      <c r="P988" s="19">
        <f t="shared" si="2388"/>
        <v>0</v>
      </c>
      <c r="Q988" s="19">
        <f t="shared" si="2389"/>
        <v>0</v>
      </c>
      <c r="R988" s="19">
        <f t="shared" si="2390"/>
        <v>0</v>
      </c>
      <c r="S988" s="19">
        <f t="shared" si="2391"/>
        <v>1402.64462</v>
      </c>
      <c r="T988" s="19">
        <f t="shared" si="2327"/>
        <v>1402.64462</v>
      </c>
      <c r="U988" s="19"/>
      <c r="V988" s="19"/>
      <c r="W988" s="19">
        <f t="shared" si="2392"/>
        <v>0</v>
      </c>
      <c r="X988" s="19">
        <f t="shared" si="2393"/>
        <v>0</v>
      </c>
      <c r="Y988" s="19">
        <f t="shared" si="2394"/>
        <v>0</v>
      </c>
      <c r="Z988" s="19">
        <f t="shared" si="2395"/>
        <v>1402.64462</v>
      </c>
      <c r="AA988" s="19">
        <f t="shared" si="2396"/>
        <v>0</v>
      </c>
      <c r="AB988" s="19">
        <f t="shared" si="2397"/>
        <v>0</v>
      </c>
      <c r="AC988" s="19">
        <f t="shared" si="2398"/>
        <v>0</v>
      </c>
      <c r="AD988" s="19">
        <f t="shared" si="2399"/>
        <v>0</v>
      </c>
      <c r="AE988" s="19"/>
      <c r="AF988" s="50">
        <f t="shared" si="2400"/>
        <v>1445.13212</v>
      </c>
      <c r="AG988" s="50">
        <f t="shared" si="2401"/>
        <v>0</v>
      </c>
      <c r="AH988" s="50">
        <f t="shared" si="2402"/>
        <v>0</v>
      </c>
      <c r="AI988" s="50">
        <f t="shared" si="2403"/>
        <v>0</v>
      </c>
      <c r="AJ988" s="50">
        <f t="shared" si="2404"/>
        <v>0</v>
      </c>
      <c r="AK988" s="50">
        <f t="shared" si="2405"/>
        <v>0</v>
      </c>
      <c r="AL988" s="50">
        <f t="shared" si="2406"/>
        <v>325.95352000000003</v>
      </c>
      <c r="AM988" s="50">
        <f t="shared" si="2407"/>
        <v>0</v>
      </c>
      <c r="AN988" s="50">
        <f t="shared" si="2408"/>
        <v>0</v>
      </c>
      <c r="AO988" s="51">
        <f t="shared" si="2409"/>
        <v>0</v>
      </c>
      <c r="AP988" s="51">
        <f t="shared" si="2410"/>
        <v>1445.13212</v>
      </c>
      <c r="AQ988" s="51">
        <f t="shared" si="2411"/>
        <v>0</v>
      </c>
      <c r="AR988" s="51">
        <f t="shared" si="2412"/>
        <v>0</v>
      </c>
      <c r="AS988" s="51">
        <f t="shared" si="2413"/>
        <v>0</v>
      </c>
      <c r="AT988" s="51">
        <f t="shared" si="2414"/>
        <v>0</v>
      </c>
      <c r="AU988" s="51">
        <f t="shared" si="2244"/>
        <v>1445.13212</v>
      </c>
      <c r="AV988" s="51">
        <f t="shared" si="2245"/>
        <v>-42.487499999999955</v>
      </c>
      <c r="AW988" s="51">
        <f t="shared" si="2246"/>
        <v>2805.2892400000001</v>
      </c>
      <c r="AX988" s="51">
        <f t="shared" si="2247"/>
        <v>0</v>
      </c>
      <c r="AY988" s="51">
        <f t="shared" si="2248"/>
        <v>0</v>
      </c>
      <c r="AZ988" s="51">
        <f t="shared" si="2415"/>
        <v>0</v>
      </c>
      <c r="BA988" s="52">
        <f t="shared" si="2249"/>
        <v>22.555274738478584</v>
      </c>
      <c r="BB988" s="25"/>
    </row>
    <row r="989" ht="31.5">
      <c r="B989" s="47" t="s">
        <v>550</v>
      </c>
      <c r="C989" s="47" t="s">
        <v>96</v>
      </c>
      <c r="D989" s="47" t="s">
        <v>378</v>
      </c>
      <c r="E989" s="48" t="str">
        <f t="shared" si="2241"/>
        <v>0502</v>
      </c>
      <c r="F989" s="47" t="s">
        <v>530</v>
      </c>
      <c r="G989" s="47"/>
      <c r="H989" s="49" t="s">
        <v>531</v>
      </c>
      <c r="I989" s="19"/>
      <c r="J989" s="19"/>
      <c r="K989" s="19"/>
      <c r="L989" s="19"/>
      <c r="M989" s="19"/>
      <c r="N989" s="19"/>
      <c r="O989" s="19">
        <f t="shared" si="2387"/>
        <v>0</v>
      </c>
      <c r="P989" s="19">
        <f t="shared" si="2388"/>
        <v>0</v>
      </c>
      <c r="Q989" s="19">
        <f t="shared" si="2389"/>
        <v>0</v>
      </c>
      <c r="R989" s="19">
        <f t="shared" si="2390"/>
        <v>0</v>
      </c>
      <c r="S989" s="19">
        <f t="shared" si="2391"/>
        <v>1402.64462</v>
      </c>
      <c r="T989" s="19">
        <f t="shared" si="2327"/>
        <v>1402.64462</v>
      </c>
      <c r="U989" s="19"/>
      <c r="V989" s="19"/>
      <c r="W989" s="19">
        <f t="shared" si="2392"/>
        <v>0</v>
      </c>
      <c r="X989" s="19">
        <f t="shared" si="2393"/>
        <v>0</v>
      </c>
      <c r="Y989" s="19">
        <f t="shared" si="2394"/>
        <v>0</v>
      </c>
      <c r="Z989" s="19">
        <f t="shared" si="2395"/>
        <v>1402.64462</v>
      </c>
      <c r="AA989" s="19">
        <f t="shared" si="2396"/>
        <v>0</v>
      </c>
      <c r="AB989" s="19">
        <f t="shared" si="2397"/>
        <v>0</v>
      </c>
      <c r="AC989" s="19">
        <f t="shared" si="2398"/>
        <v>0</v>
      </c>
      <c r="AD989" s="19">
        <f t="shared" si="2399"/>
        <v>0</v>
      </c>
      <c r="AE989" s="19"/>
      <c r="AF989" s="50">
        <f t="shared" si="2400"/>
        <v>1445.13212</v>
      </c>
      <c r="AG989" s="50">
        <f t="shared" si="2401"/>
        <v>0</v>
      </c>
      <c r="AH989" s="50">
        <f t="shared" si="2402"/>
        <v>0</v>
      </c>
      <c r="AI989" s="50">
        <f t="shared" si="2403"/>
        <v>0</v>
      </c>
      <c r="AJ989" s="50">
        <f t="shared" si="2404"/>
        <v>0</v>
      </c>
      <c r="AK989" s="50">
        <f t="shared" si="2405"/>
        <v>0</v>
      </c>
      <c r="AL989" s="50">
        <f t="shared" si="2406"/>
        <v>325.95352000000003</v>
      </c>
      <c r="AM989" s="50">
        <f t="shared" si="2407"/>
        <v>0</v>
      </c>
      <c r="AN989" s="50">
        <f t="shared" si="2408"/>
        <v>0</v>
      </c>
      <c r="AO989" s="15">
        <f t="shared" si="2409"/>
        <v>0</v>
      </c>
      <c r="AP989" s="51">
        <f t="shared" si="2410"/>
        <v>1445.13212</v>
      </c>
      <c r="AQ989" s="51">
        <f t="shared" si="2411"/>
        <v>0</v>
      </c>
      <c r="AR989" s="51">
        <f t="shared" si="2412"/>
        <v>0</v>
      </c>
      <c r="AS989" s="51">
        <f t="shared" si="2413"/>
        <v>0</v>
      </c>
      <c r="AT989" s="51">
        <f t="shared" si="2414"/>
        <v>0</v>
      </c>
      <c r="AU989" s="51">
        <f t="shared" si="2244"/>
        <v>1445.13212</v>
      </c>
      <c r="AV989" s="51">
        <f t="shared" si="2245"/>
        <v>-42.487499999999955</v>
      </c>
      <c r="AW989" s="51">
        <f t="shared" si="2246"/>
        <v>2805.2892400000001</v>
      </c>
      <c r="AX989" s="51">
        <f t="shared" si="2247"/>
        <v>0</v>
      </c>
      <c r="AY989" s="51">
        <f t="shared" si="2248"/>
        <v>0</v>
      </c>
      <c r="AZ989" s="51">
        <f t="shared" si="2415"/>
        <v>0</v>
      </c>
      <c r="BA989" s="52">
        <f t="shared" si="2249"/>
        <v>22.555274738478584</v>
      </c>
      <c r="BB989" s="25"/>
    </row>
    <row r="990" ht="31.5">
      <c r="B990" s="47" t="s">
        <v>550</v>
      </c>
      <c r="C990" s="47" t="s">
        <v>96</v>
      </c>
      <c r="D990" s="47" t="s">
        <v>378</v>
      </c>
      <c r="E990" s="48" t="str">
        <f t="shared" si="2241"/>
        <v>0502</v>
      </c>
      <c r="F990" s="47" t="s">
        <v>532</v>
      </c>
      <c r="G990" s="47"/>
      <c r="H990" s="49" t="s">
        <v>533</v>
      </c>
      <c r="I990" s="19"/>
      <c r="J990" s="19"/>
      <c r="K990" s="19"/>
      <c r="L990" s="19"/>
      <c r="M990" s="19"/>
      <c r="N990" s="19"/>
      <c r="O990" s="19">
        <f t="shared" si="2387"/>
        <v>0</v>
      </c>
      <c r="P990" s="19">
        <f t="shared" si="2388"/>
        <v>0</v>
      </c>
      <c r="Q990" s="19">
        <f t="shared" si="2389"/>
        <v>0</v>
      </c>
      <c r="R990" s="19">
        <f t="shared" si="2390"/>
        <v>0</v>
      </c>
      <c r="S990" s="19">
        <f t="shared" si="2391"/>
        <v>1402.64462</v>
      </c>
      <c r="T990" s="19">
        <f t="shared" si="2327"/>
        <v>1402.64462</v>
      </c>
      <c r="U990" s="19"/>
      <c r="V990" s="19"/>
      <c r="W990" s="19">
        <f t="shared" si="2392"/>
        <v>0</v>
      </c>
      <c r="X990" s="19">
        <f t="shared" si="2393"/>
        <v>0</v>
      </c>
      <c r="Y990" s="19">
        <f t="shared" si="2394"/>
        <v>0</v>
      </c>
      <c r="Z990" s="19">
        <f t="shared" si="2395"/>
        <v>1402.64462</v>
      </c>
      <c r="AA990" s="19">
        <f t="shared" si="2396"/>
        <v>0</v>
      </c>
      <c r="AB990" s="19">
        <f t="shared" si="2397"/>
        <v>0</v>
      </c>
      <c r="AC990" s="19">
        <f t="shared" si="2398"/>
        <v>0</v>
      </c>
      <c r="AD990" s="19">
        <f t="shared" si="2399"/>
        <v>0</v>
      </c>
      <c r="AE990" s="19"/>
      <c r="AF990" s="50">
        <f t="shared" si="2400"/>
        <v>1445.13212</v>
      </c>
      <c r="AG990" s="50">
        <f t="shared" si="2401"/>
        <v>0</v>
      </c>
      <c r="AH990" s="50">
        <f t="shared" si="2402"/>
        <v>0</v>
      </c>
      <c r="AI990" s="50">
        <f t="shared" si="2403"/>
        <v>0</v>
      </c>
      <c r="AJ990" s="50">
        <f t="shared" si="2404"/>
        <v>0</v>
      </c>
      <c r="AK990" s="50">
        <f t="shared" si="2405"/>
        <v>0</v>
      </c>
      <c r="AL990" s="50">
        <f t="shared" si="2406"/>
        <v>325.95352000000003</v>
      </c>
      <c r="AM990" s="50">
        <f t="shared" si="2407"/>
        <v>0</v>
      </c>
      <c r="AN990" s="50">
        <f t="shared" si="2408"/>
        <v>0</v>
      </c>
      <c r="AO990" s="51">
        <f t="shared" si="2409"/>
        <v>0</v>
      </c>
      <c r="AP990" s="51">
        <f t="shared" si="2410"/>
        <v>1445.13212</v>
      </c>
      <c r="AQ990" s="51">
        <f t="shared" si="2411"/>
        <v>0</v>
      </c>
      <c r="AR990" s="51">
        <f t="shared" si="2412"/>
        <v>0</v>
      </c>
      <c r="AS990" s="51">
        <f t="shared" si="2413"/>
        <v>0</v>
      </c>
      <c r="AT990" s="51">
        <f t="shared" si="2414"/>
        <v>0</v>
      </c>
      <c r="AU990" s="51">
        <f t="shared" si="2244"/>
        <v>1445.13212</v>
      </c>
      <c r="AV990" s="51">
        <f t="shared" si="2245"/>
        <v>-42.487499999999955</v>
      </c>
      <c r="AW990" s="51">
        <f t="shared" si="2246"/>
        <v>2805.2892400000001</v>
      </c>
      <c r="AX990" s="51">
        <f t="shared" si="2247"/>
        <v>0</v>
      </c>
      <c r="AY990" s="51">
        <f t="shared" si="2248"/>
        <v>0</v>
      </c>
      <c r="AZ990" s="51">
        <f t="shared" si="2415"/>
        <v>0</v>
      </c>
      <c r="BA990" s="52">
        <f t="shared" si="2249"/>
        <v>22.555274738478584</v>
      </c>
      <c r="BB990" s="25"/>
    </row>
    <row r="991" ht="31.5">
      <c r="B991" s="47" t="s">
        <v>550</v>
      </c>
      <c r="C991" s="47" t="s">
        <v>96</v>
      </c>
      <c r="D991" s="47" t="s">
        <v>378</v>
      </c>
      <c r="E991" s="48" t="str">
        <f t="shared" si="2241"/>
        <v>0502</v>
      </c>
      <c r="F991" s="47" t="s">
        <v>532</v>
      </c>
      <c r="G991" s="47" t="s">
        <v>58</v>
      </c>
      <c r="H991" s="49" t="s">
        <v>59</v>
      </c>
      <c r="I991" s="19"/>
      <c r="J991" s="19"/>
      <c r="K991" s="19"/>
      <c r="L991" s="19"/>
      <c r="M991" s="19"/>
      <c r="N991" s="19"/>
      <c r="O991" s="19">
        <v>0</v>
      </c>
      <c r="P991" s="19"/>
      <c r="Q991" s="19">
        <v>0</v>
      </c>
      <c r="R991" s="19">
        <v>0</v>
      </c>
      <c r="S991" s="19">
        <f>392.812+1009.83262</f>
        <v>1402.64462</v>
      </c>
      <c r="T991" s="19">
        <f t="shared" si="2327"/>
        <v>1402.64462</v>
      </c>
      <c r="U991" s="19"/>
      <c r="V991" s="19"/>
      <c r="W991" s="19"/>
      <c r="X991" s="19"/>
      <c r="Y991" s="19"/>
      <c r="Z991" s="19">
        <f>392.812+1009.83262</f>
        <v>1402.64462</v>
      </c>
      <c r="AA991" s="19"/>
      <c r="AB991" s="19"/>
      <c r="AC991" s="19"/>
      <c r="AD991" s="19"/>
      <c r="AE991" s="19"/>
      <c r="AF991" s="50">
        <v>1445.13212</v>
      </c>
      <c r="AG991" s="50"/>
      <c r="AH991" s="50">
        <v>0</v>
      </c>
      <c r="AI991" s="50">
        <v>0</v>
      </c>
      <c r="AJ991" s="50">
        <v>0</v>
      </c>
      <c r="AK991" s="50">
        <v>0</v>
      </c>
      <c r="AL991" s="50">
        <v>325.95352000000003</v>
      </c>
      <c r="AM991" s="50">
        <v>0</v>
      </c>
      <c r="AN991" s="50">
        <v>0</v>
      </c>
      <c r="AO991" s="15">
        <v>0</v>
      </c>
      <c r="AP991" s="51">
        <v>1445.13212</v>
      </c>
      <c r="AQ991" s="51">
        <v>0</v>
      </c>
      <c r="AR991" s="51">
        <v>0</v>
      </c>
      <c r="AS991" s="51">
        <v>0</v>
      </c>
      <c r="AT991" s="51">
        <v>0</v>
      </c>
      <c r="AU991" s="51">
        <f t="shared" si="2244"/>
        <v>1445.13212</v>
      </c>
      <c r="AV991" s="51">
        <f t="shared" si="2245"/>
        <v>-42.487499999999955</v>
      </c>
      <c r="AW991" s="51">
        <f t="shared" si="2246"/>
        <v>2805.2892400000001</v>
      </c>
      <c r="AX991" s="51">
        <f t="shared" si="2247"/>
        <v>0</v>
      </c>
      <c r="AY991" s="51">
        <f t="shared" si="2248"/>
        <v>0</v>
      </c>
      <c r="AZ991" s="51"/>
      <c r="BA991" s="52">
        <f t="shared" si="2249"/>
        <v>22.555274738478584</v>
      </c>
      <c r="BB991" s="53"/>
    </row>
    <row r="992" s="39" customFormat="1">
      <c r="B992" s="40" t="s">
        <v>550</v>
      </c>
      <c r="C992" s="40" t="s">
        <v>96</v>
      </c>
      <c r="D992" s="40" t="s">
        <v>98</v>
      </c>
      <c r="E992" s="38" t="str">
        <f t="shared" si="2241"/>
        <v>0503</v>
      </c>
      <c r="F992" s="40"/>
      <c r="G992" s="40"/>
      <c r="H992" s="41" t="s">
        <v>99</v>
      </c>
      <c r="I992" s="42">
        <f>I1000+I1005+I1017</f>
        <v>25789.5</v>
      </c>
      <c r="J992" s="42">
        <f>J1000+J1005+J1017</f>
        <v>23134.400000000001</v>
      </c>
      <c r="K992" s="42">
        <f>K1000+K1005+K1017</f>
        <v>17996.400000000005</v>
      </c>
      <c r="L992" s="42">
        <f>L1000+L1005+L1017</f>
        <v>18738.200000000001</v>
      </c>
      <c r="M992" s="42">
        <f>M1000+M1005+M1017</f>
        <v>18738.200000000001</v>
      </c>
      <c r="N992" s="42">
        <f>N1000+N1005+N1017</f>
        <v>18738.200000000001</v>
      </c>
      <c r="O992" s="42">
        <f>O1000+O1005+O1017+O993+O1022</f>
        <v>7187.6109999999999</v>
      </c>
      <c r="P992" s="42">
        <f>P1000+P1005+P1017+P993+P1022</f>
        <v>173.61199999999999</v>
      </c>
      <c r="Q992" s="42">
        <f>Q1000+Q1005+Q1017+Q993+Q1022</f>
        <v>0</v>
      </c>
      <c r="R992" s="42">
        <f>R1000+R1005+R1017+R993+R1022</f>
        <v>0</v>
      </c>
      <c r="S992" s="42">
        <f>S1000+S1005+S1017+S1022</f>
        <v>335</v>
      </c>
      <c r="T992" s="42">
        <f t="shared" si="2327"/>
        <v>52223.922999999995</v>
      </c>
      <c r="U992" s="42">
        <f t="shared" si="2370"/>
        <v>41872.600000000006</v>
      </c>
      <c r="V992" s="42">
        <f t="shared" si="2371"/>
        <v>36734.600000000006</v>
      </c>
      <c r="W992" s="42">
        <f>W1000+W1005+W1017+W1022</f>
        <v>0</v>
      </c>
      <c r="X992" s="42">
        <f>X1000+X1005+X1017+X1022</f>
        <v>0</v>
      </c>
      <c r="Y992" s="42">
        <f>Y1000+Y1005+Y1017+Y1022</f>
        <v>0</v>
      </c>
      <c r="Z992" s="42">
        <f>Z1000+Z1005+Z1017+Z1022</f>
        <v>335</v>
      </c>
      <c r="AA992" s="42">
        <f>AA1000+AA1005+AA1017+AA1022</f>
        <v>0</v>
      </c>
      <c r="AB992" s="42">
        <f>AB1000+AB1005+AB1017+AB1022</f>
        <v>0</v>
      </c>
      <c r="AC992" s="42">
        <f>AC1000+AC1005+AC1017+AC1022</f>
        <v>0</v>
      </c>
      <c r="AD992" s="42">
        <f>AD1000+AD1005+AD1017+AD1022</f>
        <v>0</v>
      </c>
      <c r="AE992" s="42">
        <f>AE1000+AE1005+AE1017+AE1022</f>
        <v>0</v>
      </c>
      <c r="AF992" s="43">
        <f>AF1000+AF1005+AF1017+AF993+AF1022</f>
        <v>26466.284850000004</v>
      </c>
      <c r="AG992" s="43">
        <f>AG1000+AG1005+AG1017+AG993+AG1022</f>
        <v>0</v>
      </c>
      <c r="AH992" s="43">
        <f>AH1000+AH1005+AH1017+AH993+AH1022</f>
        <v>0</v>
      </c>
      <c r="AI992" s="43">
        <f>AI1000+AI1005+AI1017+AI993+AI1022</f>
        <v>0</v>
      </c>
      <c r="AJ992" s="43">
        <f>AJ1000+AJ1005+AJ1017+AJ993+AJ1022</f>
        <v>0</v>
      </c>
      <c r="AK992" s="43">
        <f>AK1000+AK1005+AK1017+AK993+AK1022</f>
        <v>0</v>
      </c>
      <c r="AL992" s="43">
        <f>AL1000+AL1005+AL1017+AL993+AL1022</f>
        <v>25073.874890000003</v>
      </c>
      <c r="AM992" s="43">
        <f>AM1000+AM1005+AM1017+AM993+AM1022</f>
        <v>0</v>
      </c>
      <c r="AN992" s="43">
        <f>AN1000+AN1005+AN1017+AN993+AN1022</f>
        <v>0</v>
      </c>
      <c r="AO992" s="45">
        <f>AO1000+AO1005+AO1017+AO993+AO1022</f>
        <v>9409.4695900000006</v>
      </c>
      <c r="AP992" s="45">
        <f>AP1000+AP1005+AP1017+AP993+AP1022</f>
        <v>27134.991010000002</v>
      </c>
      <c r="AQ992" s="45">
        <f>AQ1000+AQ1005+AQ1017+AQ993+AQ1022</f>
        <v>7187.6109999999999</v>
      </c>
      <c r="AR992" s="45">
        <f>AR1000+AR1005+AR1017+AR993+AR1022</f>
        <v>0</v>
      </c>
      <c r="AS992" s="45">
        <f>AS1000+AS1005+AS1017+AS993+AS1022</f>
        <v>0</v>
      </c>
      <c r="AT992" s="45">
        <f>AT1000+AT1005+AT1017+AT993+AT1022</f>
        <v>0</v>
      </c>
      <c r="AU992" s="45">
        <f t="shared" si="2244"/>
        <v>34322.602010000002</v>
      </c>
      <c r="AV992" s="45">
        <f t="shared" si="2245"/>
        <v>17901.320989999993</v>
      </c>
      <c r="AW992" s="45">
        <f t="shared" si="2246"/>
        <v>52558.922999999995</v>
      </c>
      <c r="AX992" s="45">
        <f t="shared" si="2247"/>
        <v>41872.600000000006</v>
      </c>
      <c r="AY992" s="45">
        <f t="shared" si="2248"/>
        <v>36734.600000000006</v>
      </c>
      <c r="AZ992" s="45">
        <f>AZ1000+AZ1005+AZ1017+AZ1022</f>
        <v>0</v>
      </c>
      <c r="BA992" s="46">
        <f t="shared" si="2249"/>
        <v>94.738929291014557</v>
      </c>
      <c r="BB992" s="25"/>
    </row>
    <row r="993">
      <c r="B993" s="47" t="s">
        <v>550</v>
      </c>
      <c r="C993" s="47" t="s">
        <v>96</v>
      </c>
      <c r="D993" s="47" t="s">
        <v>98</v>
      </c>
      <c r="E993" s="48" t="str">
        <f t="shared" si="2241"/>
        <v>0503</v>
      </c>
      <c r="F993" s="47" t="s">
        <v>195</v>
      </c>
      <c r="G993" s="47"/>
      <c r="H993" s="49" t="s">
        <v>196</v>
      </c>
      <c r="I993" s="19"/>
      <c r="J993" s="19"/>
      <c r="K993" s="19"/>
      <c r="L993" s="19"/>
      <c r="M993" s="19"/>
      <c r="N993" s="19"/>
      <c r="O993" s="19">
        <f t="shared" ref="O993:O994" si="2416">O994</f>
        <v>7187.6109999999999</v>
      </c>
      <c r="P993" s="19">
        <f t="shared" ref="P993:P996" si="2417">P994</f>
        <v>0</v>
      </c>
      <c r="Q993" s="19">
        <f t="shared" ref="Q993:Q996" si="2418">Q994</f>
        <v>0</v>
      </c>
      <c r="R993" s="19">
        <f t="shared" ref="R993:R996" si="2419">R994</f>
        <v>0</v>
      </c>
      <c r="S993" s="19"/>
      <c r="T993" s="19">
        <f t="shared" si="2327"/>
        <v>7187.6109999999999</v>
      </c>
      <c r="U993" s="19"/>
      <c r="V993" s="19"/>
      <c r="W993" s="19"/>
      <c r="X993" s="19"/>
      <c r="Y993" s="19"/>
      <c r="Z993" s="19"/>
      <c r="AA993" s="19"/>
      <c r="AB993" s="19"/>
      <c r="AC993" s="19"/>
      <c r="AD993" s="19"/>
      <c r="AE993" s="19"/>
      <c r="AF993" s="50">
        <f t="shared" ref="AF993:AF994" si="2420">AF994</f>
        <v>6654.3940499999999</v>
      </c>
      <c r="AG993" s="50">
        <f t="shared" ref="AG993:AG994" si="2421">AG994</f>
        <v>0</v>
      </c>
      <c r="AH993" s="50">
        <f t="shared" ref="AH993:AH994" si="2422">AH994</f>
        <v>0</v>
      </c>
      <c r="AI993" s="50">
        <f t="shared" ref="AI993:AI994" si="2423">AI994</f>
        <v>0</v>
      </c>
      <c r="AJ993" s="50">
        <f t="shared" ref="AJ993:AJ994" si="2424">AJ994</f>
        <v>0</v>
      </c>
      <c r="AK993" s="50">
        <f t="shared" ref="AK993:AK994" si="2425">AK994</f>
        <v>0</v>
      </c>
      <c r="AL993" s="50">
        <f t="shared" ref="AL993:AL994" si="2426">AL994</f>
        <v>5725.1999400000004</v>
      </c>
      <c r="AM993" s="50">
        <f t="shared" ref="AM993:AM994" si="2427">AM994</f>
        <v>0</v>
      </c>
      <c r="AN993" s="50">
        <f t="shared" ref="AN993:AN994" si="2428">AN994</f>
        <v>0</v>
      </c>
      <c r="AO993" s="15">
        <f t="shared" ref="AO993:AO994" si="2429">AO994</f>
        <v>3722.6630100000002</v>
      </c>
      <c r="AP993" s="51">
        <f t="shared" ref="AP993:AP994" si="2430">AP994</f>
        <v>7422.4142099999999</v>
      </c>
      <c r="AQ993" s="51">
        <f t="shared" ref="AQ993:AQ994" si="2431">AQ994</f>
        <v>7187.6109999999999</v>
      </c>
      <c r="AR993" s="51">
        <f t="shared" ref="AR993:AR994" si="2432">AR994</f>
        <v>0</v>
      </c>
      <c r="AS993" s="51">
        <f t="shared" ref="AS993:AS994" si="2433">AS994</f>
        <v>0</v>
      </c>
      <c r="AT993" s="51">
        <f t="shared" ref="AT993:AT994" si="2434">AT994</f>
        <v>0</v>
      </c>
      <c r="AU993" s="51">
        <f t="shared" si="2244"/>
        <v>14610.02521</v>
      </c>
      <c r="AV993" s="51">
        <f t="shared" si="2245"/>
        <v>-7422.4142099999999</v>
      </c>
      <c r="AW993" s="51"/>
      <c r="AX993" s="51"/>
      <c r="AY993" s="51"/>
      <c r="AZ993" s="51"/>
      <c r="BA993" s="52">
        <f t="shared" si="2249"/>
        <v>86.036382831882349</v>
      </c>
      <c r="BB993" s="25"/>
    </row>
    <row r="994">
      <c r="B994" s="47" t="s">
        <v>550</v>
      </c>
      <c r="C994" s="47" t="s">
        <v>96</v>
      </c>
      <c r="D994" s="47" t="s">
        <v>98</v>
      </c>
      <c r="E994" s="48" t="str">
        <f t="shared" si="2241"/>
        <v>0503</v>
      </c>
      <c r="F994" s="47" t="s">
        <v>197</v>
      </c>
      <c r="G994" s="48"/>
      <c r="H994" s="49" t="s">
        <v>113</v>
      </c>
      <c r="I994" s="19"/>
      <c r="J994" s="19"/>
      <c r="K994" s="19"/>
      <c r="L994" s="19"/>
      <c r="M994" s="19"/>
      <c r="N994" s="19"/>
      <c r="O994" s="19">
        <f t="shared" si="2416"/>
        <v>7187.6109999999999</v>
      </c>
      <c r="P994" s="19">
        <f t="shared" si="2417"/>
        <v>0</v>
      </c>
      <c r="Q994" s="19">
        <f t="shared" si="2418"/>
        <v>0</v>
      </c>
      <c r="R994" s="19">
        <f t="shared" si="2419"/>
        <v>0</v>
      </c>
      <c r="S994" s="19"/>
      <c r="T994" s="19">
        <f t="shared" si="2327"/>
        <v>7187.6109999999999</v>
      </c>
      <c r="U994" s="19"/>
      <c r="V994" s="19"/>
      <c r="W994" s="19"/>
      <c r="X994" s="19"/>
      <c r="Y994" s="19"/>
      <c r="Z994" s="19"/>
      <c r="AA994" s="19"/>
      <c r="AB994" s="19"/>
      <c r="AC994" s="19"/>
      <c r="AD994" s="19"/>
      <c r="AE994" s="19"/>
      <c r="AF994" s="50">
        <f t="shared" si="2420"/>
        <v>6654.3940499999999</v>
      </c>
      <c r="AG994" s="50">
        <f t="shared" si="2421"/>
        <v>0</v>
      </c>
      <c r="AH994" s="50">
        <f t="shared" si="2422"/>
        <v>0</v>
      </c>
      <c r="AI994" s="50">
        <f t="shared" si="2423"/>
        <v>0</v>
      </c>
      <c r="AJ994" s="50">
        <f t="shared" si="2424"/>
        <v>0</v>
      </c>
      <c r="AK994" s="50">
        <f t="shared" si="2425"/>
        <v>0</v>
      </c>
      <c r="AL994" s="50">
        <f t="shared" si="2426"/>
        <v>5725.1999400000004</v>
      </c>
      <c r="AM994" s="50">
        <f t="shared" si="2427"/>
        <v>0</v>
      </c>
      <c r="AN994" s="50">
        <f t="shared" si="2428"/>
        <v>0</v>
      </c>
      <c r="AO994" s="51">
        <f t="shared" si="2429"/>
        <v>3722.6630100000002</v>
      </c>
      <c r="AP994" s="51">
        <f t="shared" si="2430"/>
        <v>7422.4142099999999</v>
      </c>
      <c r="AQ994" s="51">
        <f t="shared" si="2431"/>
        <v>7187.6109999999999</v>
      </c>
      <c r="AR994" s="51">
        <f t="shared" si="2432"/>
        <v>0</v>
      </c>
      <c r="AS994" s="51">
        <f t="shared" si="2433"/>
        <v>0</v>
      </c>
      <c r="AT994" s="51">
        <f t="shared" si="2434"/>
        <v>0</v>
      </c>
      <c r="AU994" s="51">
        <f t="shared" si="2244"/>
        <v>14610.02521</v>
      </c>
      <c r="AV994" s="51">
        <f t="shared" si="2245"/>
        <v>-7422.4142099999999</v>
      </c>
      <c r="AW994" s="51"/>
      <c r="AX994" s="51"/>
      <c r="AY994" s="51"/>
      <c r="AZ994" s="51"/>
      <c r="BA994" s="52">
        <f t="shared" si="2249"/>
        <v>86.036382831882349</v>
      </c>
      <c r="BB994" s="25"/>
    </row>
    <row r="995" ht="47.25">
      <c r="B995" s="47" t="s">
        <v>550</v>
      </c>
      <c r="C995" s="47" t="s">
        <v>96</v>
      </c>
      <c r="D995" s="47" t="s">
        <v>98</v>
      </c>
      <c r="E995" s="48" t="str">
        <f t="shared" si="2241"/>
        <v>0503</v>
      </c>
      <c r="F995" s="47" t="s">
        <v>198</v>
      </c>
      <c r="G995" s="48"/>
      <c r="H995" s="49" t="s">
        <v>199</v>
      </c>
      <c r="I995" s="19"/>
      <c r="J995" s="19"/>
      <c r="K995" s="19"/>
      <c r="L995" s="19"/>
      <c r="M995" s="19"/>
      <c r="N995" s="19"/>
      <c r="O995" s="19">
        <f>O996+O998</f>
        <v>7187.6109999999999</v>
      </c>
      <c r="P995" s="19">
        <f t="shared" si="2417"/>
        <v>0</v>
      </c>
      <c r="Q995" s="19">
        <f t="shared" si="2418"/>
        <v>0</v>
      </c>
      <c r="R995" s="19">
        <f t="shared" si="2419"/>
        <v>0</v>
      </c>
      <c r="S995" s="19"/>
      <c r="T995" s="19">
        <f t="shared" si="2327"/>
        <v>7187.6109999999999</v>
      </c>
      <c r="U995" s="19"/>
      <c r="V995" s="19"/>
      <c r="W995" s="19"/>
      <c r="X995" s="19"/>
      <c r="Y995" s="19"/>
      <c r="Z995" s="19"/>
      <c r="AA995" s="19"/>
      <c r="AB995" s="19"/>
      <c r="AC995" s="19"/>
      <c r="AD995" s="19"/>
      <c r="AE995" s="19"/>
      <c r="AF995" s="50">
        <f>AF996+AF998</f>
        <v>6654.3940499999999</v>
      </c>
      <c r="AG995" s="50">
        <f>AG996+AG998</f>
        <v>0</v>
      </c>
      <c r="AH995" s="50">
        <f>AH996+AH998</f>
        <v>0</v>
      </c>
      <c r="AI995" s="50">
        <f>AI996+AI998</f>
        <v>0</v>
      </c>
      <c r="AJ995" s="50">
        <f>AJ996+AJ998</f>
        <v>0</v>
      </c>
      <c r="AK995" s="50">
        <f>AK996+AK998</f>
        <v>0</v>
      </c>
      <c r="AL995" s="50">
        <f>AL996+AL998</f>
        <v>5725.1999400000004</v>
      </c>
      <c r="AM995" s="50">
        <f>AM996+AM998</f>
        <v>0</v>
      </c>
      <c r="AN995" s="50">
        <f>AN996+AN998</f>
        <v>0</v>
      </c>
      <c r="AO995" s="15">
        <f>AO996+AO998</f>
        <v>3722.6630100000002</v>
      </c>
      <c r="AP995" s="51">
        <f>AP996+AP998</f>
        <v>7422.4142099999999</v>
      </c>
      <c r="AQ995" s="51">
        <f>AQ996+AQ998</f>
        <v>7187.6109999999999</v>
      </c>
      <c r="AR995" s="51">
        <f>AR996+AR998</f>
        <v>0</v>
      </c>
      <c r="AS995" s="51">
        <f>AS996+AS998</f>
        <v>0</v>
      </c>
      <c r="AT995" s="51">
        <f>AT996+AT998</f>
        <v>0</v>
      </c>
      <c r="AU995" s="51">
        <f t="shared" si="2244"/>
        <v>14610.02521</v>
      </c>
      <c r="AV995" s="51">
        <f t="shared" si="2245"/>
        <v>-7422.4142099999999</v>
      </c>
      <c r="AW995" s="51"/>
      <c r="AX995" s="51"/>
      <c r="AY995" s="51"/>
      <c r="AZ995" s="51"/>
      <c r="BA995" s="52">
        <f t="shared" si="2249"/>
        <v>86.036382831882349</v>
      </c>
      <c r="BB995" s="25"/>
    </row>
    <row r="996" ht="31.5" hidden="1">
      <c r="B996" s="47" t="s">
        <v>550</v>
      </c>
      <c r="C996" s="47" t="s">
        <v>96</v>
      </c>
      <c r="D996" s="47" t="s">
        <v>98</v>
      </c>
      <c r="E996" s="48" t="str">
        <f t="shared" ref="E996:E999" si="2435">CONCATENATE(C996,D996)</f>
        <v>0503</v>
      </c>
      <c r="F996" s="47" t="s">
        <v>200</v>
      </c>
      <c r="G996" s="48"/>
      <c r="H996" s="49" t="s">
        <v>201</v>
      </c>
      <c r="I996" s="19"/>
      <c r="J996" s="19"/>
      <c r="K996" s="19"/>
      <c r="L996" s="19"/>
      <c r="M996" s="19"/>
      <c r="N996" s="19"/>
      <c r="O996" s="19">
        <f>O997</f>
        <v>0</v>
      </c>
      <c r="P996" s="19">
        <f t="shared" si="2417"/>
        <v>0</v>
      </c>
      <c r="Q996" s="19">
        <f t="shared" si="2418"/>
        <v>0</v>
      </c>
      <c r="R996" s="19">
        <f t="shared" si="2419"/>
        <v>0</v>
      </c>
      <c r="S996" s="19"/>
      <c r="T996" s="19">
        <f t="shared" si="2327"/>
        <v>0</v>
      </c>
      <c r="U996" s="19"/>
      <c r="V996" s="19"/>
      <c r="W996" s="19"/>
      <c r="X996" s="19"/>
      <c r="Y996" s="19"/>
      <c r="Z996" s="19"/>
      <c r="AA996" s="19"/>
      <c r="AB996" s="19"/>
      <c r="AC996" s="19"/>
      <c r="AD996" s="19"/>
      <c r="AE996" s="19"/>
      <c r="AF996" s="50">
        <f>AF997</f>
        <v>0</v>
      </c>
      <c r="AG996" s="50">
        <f>AG997</f>
        <v>0</v>
      </c>
      <c r="AH996" s="50">
        <f>AH997</f>
        <v>0</v>
      </c>
      <c r="AI996" s="50">
        <f>AI997</f>
        <v>0</v>
      </c>
      <c r="AJ996" s="50">
        <f>AJ997</f>
        <v>0</v>
      </c>
      <c r="AK996" s="50">
        <f>AK997</f>
        <v>0</v>
      </c>
      <c r="AL996" s="50">
        <f>AL997</f>
        <v>0</v>
      </c>
      <c r="AM996" s="50">
        <f>AM997</f>
        <v>0</v>
      </c>
      <c r="AN996" s="50">
        <f>AN997</f>
        <v>0</v>
      </c>
      <c r="AO996" s="51">
        <f>AO997</f>
        <v>3722.6630100000002</v>
      </c>
      <c r="AP996" s="51">
        <f>AP997</f>
        <v>7422.4142099999999</v>
      </c>
      <c r="AQ996" s="51">
        <f>AQ997</f>
        <v>0</v>
      </c>
      <c r="AR996" s="51">
        <f>AR997</f>
        <v>0</v>
      </c>
      <c r="AS996" s="51">
        <f>AS997</f>
        <v>0</v>
      </c>
      <c r="AT996" s="51">
        <f>AT997</f>
        <v>0</v>
      </c>
      <c r="AU996" s="51">
        <f t="shared" ref="AU996:AU999" si="2436">AP996+AS996+AT996+AR996+AQ996</f>
        <v>7422.4142099999999</v>
      </c>
      <c r="AV996" s="51">
        <f t="shared" ref="AV996:AV999" si="2437">T996-AU996</f>
        <v>-7422.4142099999999</v>
      </c>
      <c r="AW996" s="51"/>
      <c r="AX996" s="51"/>
      <c r="AY996" s="51"/>
      <c r="AZ996" s="51"/>
      <c r="BA996" s="52"/>
      <c r="BB996" s="25">
        <v>0</v>
      </c>
    </row>
    <row r="997" ht="31.5" hidden="1">
      <c r="B997" s="47" t="s">
        <v>550</v>
      </c>
      <c r="C997" s="47" t="s">
        <v>96</v>
      </c>
      <c r="D997" s="47" t="s">
        <v>98</v>
      </c>
      <c r="E997" s="48" t="str">
        <f t="shared" si="2435"/>
        <v>0503</v>
      </c>
      <c r="F997" s="47" t="s">
        <v>200</v>
      </c>
      <c r="G997" s="47" t="s">
        <v>58</v>
      </c>
      <c r="H997" s="49" t="s">
        <v>59</v>
      </c>
      <c r="I997" s="19"/>
      <c r="J997" s="19"/>
      <c r="K997" s="19"/>
      <c r="L997" s="19"/>
      <c r="M997" s="19"/>
      <c r="N997" s="19"/>
      <c r="O997" s="19">
        <v>0</v>
      </c>
      <c r="P997" s="19">
        <v>0</v>
      </c>
      <c r="Q997" s="19">
        <v>0</v>
      </c>
      <c r="R997" s="19">
        <v>0</v>
      </c>
      <c r="S997" s="19"/>
      <c r="T997" s="19">
        <f t="shared" si="2327"/>
        <v>0</v>
      </c>
      <c r="U997" s="19"/>
      <c r="V997" s="19"/>
      <c r="W997" s="19"/>
      <c r="X997" s="19"/>
      <c r="Y997" s="19"/>
      <c r="Z997" s="19"/>
      <c r="AA997" s="19"/>
      <c r="AB997" s="19"/>
      <c r="AC997" s="19"/>
      <c r="AD997" s="19"/>
      <c r="AE997" s="19"/>
      <c r="AF997" s="50">
        <v>0</v>
      </c>
      <c r="AG997" s="50"/>
      <c r="AH997" s="50">
        <v>0</v>
      </c>
      <c r="AI997" s="50">
        <v>0</v>
      </c>
      <c r="AJ997" s="50">
        <v>0</v>
      </c>
      <c r="AK997" s="50">
        <v>0</v>
      </c>
      <c r="AL997" s="50">
        <v>0</v>
      </c>
      <c r="AM997" s="50">
        <v>0</v>
      </c>
      <c r="AN997" s="50">
        <v>0</v>
      </c>
      <c r="AO997" s="15">
        <v>3722.6630100000002</v>
      </c>
      <c r="AP997" s="51">
        <v>7422.4142099999999</v>
      </c>
      <c r="AQ997" s="51">
        <v>0</v>
      </c>
      <c r="AR997" s="51">
        <v>0</v>
      </c>
      <c r="AS997" s="51">
        <v>0</v>
      </c>
      <c r="AT997" s="51">
        <v>0</v>
      </c>
      <c r="AU997" s="51">
        <f t="shared" si="2436"/>
        <v>7422.4142099999999</v>
      </c>
      <c r="AV997" s="51">
        <f t="shared" si="2437"/>
        <v>-7422.4142099999999</v>
      </c>
      <c r="AW997" s="51"/>
      <c r="AX997" s="51"/>
      <c r="AY997" s="51"/>
      <c r="AZ997" s="51"/>
      <c r="BA997" s="52"/>
      <c r="BB997" s="25">
        <v>0</v>
      </c>
    </row>
    <row r="998" ht="31.5">
      <c r="B998" s="47" t="s">
        <v>550</v>
      </c>
      <c r="C998" s="47" t="s">
        <v>96</v>
      </c>
      <c r="D998" s="47" t="s">
        <v>98</v>
      </c>
      <c r="E998" s="48" t="str">
        <f t="shared" si="2435"/>
        <v>0503</v>
      </c>
      <c r="F998" s="47" t="s">
        <v>560</v>
      </c>
      <c r="G998" s="47"/>
      <c r="H998" s="49" t="s">
        <v>561</v>
      </c>
      <c r="I998" s="19"/>
      <c r="J998" s="19"/>
      <c r="K998" s="19"/>
      <c r="L998" s="19"/>
      <c r="M998" s="19"/>
      <c r="N998" s="19"/>
      <c r="O998" s="19">
        <f>O999</f>
        <v>7187.6109999999999</v>
      </c>
      <c r="P998" s="19"/>
      <c r="Q998" s="19"/>
      <c r="R998" s="19"/>
      <c r="S998" s="19"/>
      <c r="T998" s="19">
        <f t="shared" si="2327"/>
        <v>7187.6109999999999</v>
      </c>
      <c r="U998" s="19"/>
      <c r="V998" s="19"/>
      <c r="W998" s="19"/>
      <c r="X998" s="19"/>
      <c r="Y998" s="19"/>
      <c r="Z998" s="19"/>
      <c r="AA998" s="19"/>
      <c r="AB998" s="19"/>
      <c r="AC998" s="19"/>
      <c r="AD998" s="19"/>
      <c r="AE998" s="19"/>
      <c r="AF998" s="50">
        <f>AF999</f>
        <v>6654.3940499999999</v>
      </c>
      <c r="AG998" s="50">
        <f>AG999</f>
        <v>0</v>
      </c>
      <c r="AH998" s="50">
        <f>AH999</f>
        <v>0</v>
      </c>
      <c r="AI998" s="50">
        <f>AI999</f>
        <v>0</v>
      </c>
      <c r="AJ998" s="50">
        <f>AJ999</f>
        <v>0</v>
      </c>
      <c r="AK998" s="50">
        <f>AK999</f>
        <v>0</v>
      </c>
      <c r="AL998" s="50">
        <f>AL999</f>
        <v>5725.1999400000004</v>
      </c>
      <c r="AM998" s="50">
        <f>AM999</f>
        <v>0</v>
      </c>
      <c r="AN998" s="50">
        <f>AN999</f>
        <v>0</v>
      </c>
      <c r="AO998" s="63">
        <f>AO999</f>
        <v>0</v>
      </c>
      <c r="AP998" s="15">
        <f>AP999</f>
        <v>0</v>
      </c>
      <c r="AQ998" s="51">
        <f>AQ999</f>
        <v>7187.6109999999999</v>
      </c>
      <c r="AR998" s="15">
        <f>AR999</f>
        <v>0</v>
      </c>
      <c r="AS998" s="51">
        <f>AS999</f>
        <v>0</v>
      </c>
      <c r="AT998" s="15">
        <f>AT999</f>
        <v>0</v>
      </c>
      <c r="AU998" s="51">
        <f t="shared" si="2436"/>
        <v>7187.6109999999999</v>
      </c>
      <c r="AV998" s="51">
        <f t="shared" si="2437"/>
        <v>0</v>
      </c>
      <c r="AW998" s="51"/>
      <c r="AX998" s="51"/>
      <c r="AY998" s="51"/>
      <c r="AZ998" s="51"/>
      <c r="BA998" s="52">
        <f t="shared" ref="BA996:BA999" si="2438">AL998/AF998*100</f>
        <v>86.036382831882349</v>
      </c>
      <c r="BB998" s="25"/>
    </row>
    <row r="999" ht="31.5">
      <c r="B999" s="47" t="s">
        <v>550</v>
      </c>
      <c r="C999" s="47" t="s">
        <v>96</v>
      </c>
      <c r="D999" s="47" t="s">
        <v>98</v>
      </c>
      <c r="E999" s="48" t="str">
        <f t="shared" si="2435"/>
        <v>0503</v>
      </c>
      <c r="F999" s="47" t="s">
        <v>560</v>
      </c>
      <c r="G999" s="47" t="s">
        <v>58</v>
      </c>
      <c r="H999" s="49" t="s">
        <v>59</v>
      </c>
      <c r="I999" s="19"/>
      <c r="J999" s="19"/>
      <c r="K999" s="19"/>
      <c r="L999" s="19"/>
      <c r="M999" s="19"/>
      <c r="N999" s="19"/>
      <c r="O999" s="19">
        <v>7187.6109999999999</v>
      </c>
      <c r="P999" s="19"/>
      <c r="Q999" s="19"/>
      <c r="R999" s="19"/>
      <c r="S999" s="19"/>
      <c r="T999" s="19">
        <f t="shared" si="2327"/>
        <v>7187.6109999999999</v>
      </c>
      <c r="U999" s="19"/>
      <c r="V999" s="19"/>
      <c r="W999" s="19"/>
      <c r="X999" s="19"/>
      <c r="Y999" s="19"/>
      <c r="Z999" s="19"/>
      <c r="AA999" s="19"/>
      <c r="AB999" s="19"/>
      <c r="AC999" s="19"/>
      <c r="AD999" s="19"/>
      <c r="AE999" s="19"/>
      <c r="AF999" s="50">
        <v>6654.3940499999999</v>
      </c>
      <c r="AG999" s="50"/>
      <c r="AH999" s="50">
        <v>0</v>
      </c>
      <c r="AI999" s="50">
        <v>0</v>
      </c>
      <c r="AJ999" s="50">
        <v>0</v>
      </c>
      <c r="AK999" s="50">
        <v>0</v>
      </c>
      <c r="AL999" s="50">
        <v>5725.1999400000004</v>
      </c>
      <c r="AM999" s="50">
        <v>0</v>
      </c>
      <c r="AN999" s="50">
        <v>0</v>
      </c>
      <c r="AO999" s="15">
        <v>0</v>
      </c>
      <c r="AP999" s="51">
        <v>0</v>
      </c>
      <c r="AQ999" s="15">
        <v>7187.6109999999999</v>
      </c>
      <c r="AR999" s="51">
        <v>0</v>
      </c>
      <c r="AS999" s="15">
        <v>0</v>
      </c>
      <c r="AT999" s="51">
        <v>0</v>
      </c>
      <c r="AU999" s="51">
        <f t="shared" si="2436"/>
        <v>7187.6109999999999</v>
      </c>
      <c r="AV999" s="51">
        <f t="shared" si="2437"/>
        <v>0</v>
      </c>
      <c r="AW999" s="51"/>
      <c r="AX999" s="51"/>
      <c r="AY999" s="51"/>
      <c r="AZ999" s="51"/>
      <c r="BA999" s="52">
        <f t="shared" si="2438"/>
        <v>86.036382831882349</v>
      </c>
      <c r="BB999" s="25"/>
    </row>
    <row r="1000" ht="31.5">
      <c r="B1000" s="47" t="s">
        <v>550</v>
      </c>
      <c r="C1000" s="47" t="s">
        <v>96</v>
      </c>
      <c r="D1000" s="47" t="s">
        <v>98</v>
      </c>
      <c r="E1000" s="48" t="str">
        <f t="shared" ref="E1000:E1063" si="2439">CONCATENATE(C1000,D1000)</f>
        <v>0503</v>
      </c>
      <c r="F1000" s="47" t="s">
        <v>100</v>
      </c>
      <c r="G1000" s="48"/>
      <c r="H1000" s="49" t="s">
        <v>101</v>
      </c>
      <c r="I1000" s="19">
        <f t="shared" ref="I1000:I1003" si="2440">I1001</f>
        <v>267.60000000000002</v>
      </c>
      <c r="J1000" s="19">
        <f t="shared" ref="J1000:J1003" si="2441">J1001</f>
        <v>265.89999999999998</v>
      </c>
      <c r="K1000" s="19">
        <f t="shared" ref="K1000:K1003" si="2442">K1001</f>
        <v>272.89999999999998</v>
      </c>
      <c r="L1000" s="19">
        <f t="shared" ref="L1000:L1003" si="2443">L1001</f>
        <v>0</v>
      </c>
      <c r="M1000" s="19">
        <f t="shared" ref="M1000:M1003" si="2444">M1001</f>
        <v>0</v>
      </c>
      <c r="N1000" s="19">
        <f t="shared" ref="N1000:N1003" si="2445">N1001</f>
        <v>0</v>
      </c>
      <c r="O1000" s="19">
        <f t="shared" ref="O1000:O1003" si="2446">O1001</f>
        <v>0</v>
      </c>
      <c r="P1000" s="19">
        <f t="shared" ref="P1000:P1003" si="2447">P1001</f>
        <v>0</v>
      </c>
      <c r="Q1000" s="19">
        <f t="shared" ref="Q1000:Q1003" si="2448">Q1001</f>
        <v>0</v>
      </c>
      <c r="R1000" s="19">
        <f t="shared" ref="R1000:R1003" si="2449">R1001</f>
        <v>0</v>
      </c>
      <c r="S1000" s="19">
        <f t="shared" ref="S1000:S1003" si="2450">S1001</f>
        <v>0</v>
      </c>
      <c r="T1000" s="19">
        <f t="shared" ref="T1000:T1063" si="2451">I1000+L1000+S1000+R1000+Q1000+P1000+O1000</f>
        <v>267.60000000000002</v>
      </c>
      <c r="U1000" s="19">
        <f t="shared" ref="U1000:U1055" si="2452">J1000+M1000</f>
        <v>265.89999999999998</v>
      </c>
      <c r="V1000" s="19">
        <f t="shared" ref="V1000:V1055" si="2453">K1000+N1000</f>
        <v>272.89999999999998</v>
      </c>
      <c r="W1000" s="19">
        <f t="shared" ref="W1000:W1003" si="2454">W1001</f>
        <v>0</v>
      </c>
      <c r="X1000" s="19">
        <f t="shared" ref="X1000:X1003" si="2455">X1001</f>
        <v>0</v>
      </c>
      <c r="Y1000" s="19">
        <f t="shared" ref="Y1000:Y1003" si="2456">Y1001</f>
        <v>0</v>
      </c>
      <c r="Z1000" s="19">
        <f t="shared" ref="Z1000:Z1003" si="2457">Z1001</f>
        <v>0</v>
      </c>
      <c r="AA1000" s="19">
        <f t="shared" ref="AA1000:AA1003" si="2458">AA1001</f>
        <v>0</v>
      </c>
      <c r="AB1000" s="19">
        <f t="shared" ref="AB1000:AB1003" si="2459">AB1001</f>
        <v>0</v>
      </c>
      <c r="AC1000" s="19">
        <f t="shared" ref="AC1000:AC1003" si="2460">AC1001</f>
        <v>0</v>
      </c>
      <c r="AD1000" s="19">
        <f t="shared" ref="AD1000:AD1003" si="2461">AD1001</f>
        <v>0</v>
      </c>
      <c r="AE1000" s="19">
        <f t="shared" ref="AE1000:AE1003" si="2462">AE1001</f>
        <v>0</v>
      </c>
      <c r="AF1000" s="50">
        <f t="shared" ref="AF1000:AF1003" si="2463">AF1001</f>
        <v>100</v>
      </c>
      <c r="AG1000" s="50">
        <f t="shared" ref="AG1000:AG1003" si="2464">AG1001</f>
        <v>0</v>
      </c>
      <c r="AH1000" s="50">
        <f t="shared" ref="AH1000:AH1003" si="2465">AH1001</f>
        <v>0</v>
      </c>
      <c r="AI1000" s="50">
        <f t="shared" ref="AI1000:AI1003" si="2466">AI1001</f>
        <v>0</v>
      </c>
      <c r="AJ1000" s="50">
        <f t="shared" ref="AJ1000:AJ1003" si="2467">AJ1001</f>
        <v>0</v>
      </c>
      <c r="AK1000" s="50">
        <f t="shared" ref="AK1000:AK1003" si="2468">AK1001</f>
        <v>0</v>
      </c>
      <c r="AL1000" s="50">
        <f t="shared" ref="AL1000:AL1003" si="2469">AL1001</f>
        <v>100</v>
      </c>
      <c r="AM1000" s="50">
        <f t="shared" ref="AM1000:AM1003" si="2470">AM1001</f>
        <v>0</v>
      </c>
      <c r="AN1000" s="50">
        <f t="shared" ref="AN1000:AN1003" si="2471">AN1001</f>
        <v>0</v>
      </c>
      <c r="AO1000" s="51">
        <f t="shared" ref="AO1000:AO1003" si="2472">AO1001</f>
        <v>0</v>
      </c>
      <c r="AP1000" s="51">
        <f t="shared" ref="AP1000:AP1003" si="2473">AP1001</f>
        <v>100</v>
      </c>
      <c r="AQ1000" s="51">
        <f t="shared" ref="AQ1000:AQ1003" si="2474">AQ1001</f>
        <v>0</v>
      </c>
      <c r="AR1000" s="51">
        <f t="shared" ref="AR1000:AR1003" si="2475">AR1001</f>
        <v>0</v>
      </c>
      <c r="AS1000" s="51">
        <f t="shared" ref="AS1000:AS1003" si="2476">AS1001</f>
        <v>0</v>
      </c>
      <c r="AT1000" s="51">
        <f t="shared" ref="AT1000:AT1003" si="2477">AT1001</f>
        <v>0</v>
      </c>
      <c r="AU1000" s="51">
        <f t="shared" ref="AU1000:AU1063" si="2478">AP1000+AS1000+AT1000+AR1000+AQ1000</f>
        <v>100</v>
      </c>
      <c r="AV1000" s="51">
        <f t="shared" ref="AV1000:AV1063" si="2479">T1000-AU1000</f>
        <v>167.60000000000002</v>
      </c>
      <c r="AW1000" s="51">
        <f t="shared" ref="AW1000:AW1063" si="2480">T1000+W1000+X1000+Y1000+Z1000</f>
        <v>267.60000000000002</v>
      </c>
      <c r="AX1000" s="51">
        <f t="shared" ref="AX1000:AX1063" si="2481">U1000+AA1000+AB1000</f>
        <v>265.89999999999998</v>
      </c>
      <c r="AY1000" s="51">
        <f t="shared" ref="AY1000:AY1063" si="2482">V1000+AC1000+AE1000+AD1000</f>
        <v>272.89999999999998</v>
      </c>
      <c r="AZ1000" s="51">
        <f t="shared" ref="AZ1000:AZ1003" si="2483">AZ1001</f>
        <v>0</v>
      </c>
      <c r="BA1000" s="52">
        <f t="shared" ref="BA1000:BA1063" si="2484">AL1000/AF1000*100</f>
        <v>100</v>
      </c>
      <c r="BB1000" s="25"/>
    </row>
    <row r="1001">
      <c r="B1001" s="47" t="s">
        <v>550</v>
      </c>
      <c r="C1001" s="47" t="s">
        <v>96</v>
      </c>
      <c r="D1001" s="47" t="s">
        <v>98</v>
      </c>
      <c r="E1001" s="48" t="str">
        <f t="shared" si="2439"/>
        <v>0503</v>
      </c>
      <c r="F1001" s="47" t="s">
        <v>102</v>
      </c>
      <c r="G1001" s="48"/>
      <c r="H1001" s="49" t="s">
        <v>53</v>
      </c>
      <c r="I1001" s="19">
        <f t="shared" si="2440"/>
        <v>267.60000000000002</v>
      </c>
      <c r="J1001" s="19">
        <f t="shared" si="2441"/>
        <v>265.89999999999998</v>
      </c>
      <c r="K1001" s="19">
        <f t="shared" si="2442"/>
        <v>272.89999999999998</v>
      </c>
      <c r="L1001" s="19">
        <f t="shared" si="2443"/>
        <v>0</v>
      </c>
      <c r="M1001" s="19">
        <f t="shared" si="2444"/>
        <v>0</v>
      </c>
      <c r="N1001" s="19">
        <f t="shared" si="2445"/>
        <v>0</v>
      </c>
      <c r="O1001" s="19">
        <f t="shared" si="2446"/>
        <v>0</v>
      </c>
      <c r="P1001" s="19">
        <f t="shared" si="2447"/>
        <v>0</v>
      </c>
      <c r="Q1001" s="19">
        <f t="shared" si="2448"/>
        <v>0</v>
      </c>
      <c r="R1001" s="19">
        <f t="shared" si="2449"/>
        <v>0</v>
      </c>
      <c r="S1001" s="19">
        <f t="shared" si="2450"/>
        <v>0</v>
      </c>
      <c r="T1001" s="19">
        <f t="shared" si="2451"/>
        <v>267.60000000000002</v>
      </c>
      <c r="U1001" s="19">
        <f t="shared" si="2452"/>
        <v>265.89999999999998</v>
      </c>
      <c r="V1001" s="19">
        <f t="shared" si="2453"/>
        <v>272.89999999999998</v>
      </c>
      <c r="W1001" s="19">
        <f t="shared" si="2454"/>
        <v>0</v>
      </c>
      <c r="X1001" s="19">
        <f t="shared" si="2455"/>
        <v>0</v>
      </c>
      <c r="Y1001" s="19">
        <f t="shared" si="2456"/>
        <v>0</v>
      </c>
      <c r="Z1001" s="19">
        <f t="shared" si="2457"/>
        <v>0</v>
      </c>
      <c r="AA1001" s="19">
        <f t="shared" si="2458"/>
        <v>0</v>
      </c>
      <c r="AB1001" s="19">
        <f t="shared" si="2459"/>
        <v>0</v>
      </c>
      <c r="AC1001" s="19">
        <f t="shared" si="2460"/>
        <v>0</v>
      </c>
      <c r="AD1001" s="19">
        <f t="shared" si="2461"/>
        <v>0</v>
      </c>
      <c r="AE1001" s="19">
        <f t="shared" si="2462"/>
        <v>0</v>
      </c>
      <c r="AF1001" s="50">
        <f t="shared" si="2463"/>
        <v>100</v>
      </c>
      <c r="AG1001" s="50">
        <f t="shared" si="2464"/>
        <v>0</v>
      </c>
      <c r="AH1001" s="50">
        <f t="shared" si="2465"/>
        <v>0</v>
      </c>
      <c r="AI1001" s="50">
        <f t="shared" si="2466"/>
        <v>0</v>
      </c>
      <c r="AJ1001" s="50">
        <f t="shared" si="2467"/>
        <v>0</v>
      </c>
      <c r="AK1001" s="50">
        <f t="shared" si="2468"/>
        <v>0</v>
      </c>
      <c r="AL1001" s="50">
        <f t="shared" si="2469"/>
        <v>100</v>
      </c>
      <c r="AM1001" s="50">
        <f t="shared" si="2470"/>
        <v>0</v>
      </c>
      <c r="AN1001" s="50">
        <f t="shared" si="2471"/>
        <v>0</v>
      </c>
      <c r="AO1001" s="15">
        <f t="shared" si="2472"/>
        <v>0</v>
      </c>
      <c r="AP1001" s="51">
        <f t="shared" si="2473"/>
        <v>100</v>
      </c>
      <c r="AQ1001" s="51">
        <f t="shared" si="2474"/>
        <v>0</v>
      </c>
      <c r="AR1001" s="51">
        <f t="shared" si="2475"/>
        <v>0</v>
      </c>
      <c r="AS1001" s="51">
        <f t="shared" si="2476"/>
        <v>0</v>
      </c>
      <c r="AT1001" s="51">
        <f t="shared" si="2477"/>
        <v>0</v>
      </c>
      <c r="AU1001" s="51">
        <f t="shared" si="2478"/>
        <v>100</v>
      </c>
      <c r="AV1001" s="51">
        <f t="shared" si="2479"/>
        <v>167.60000000000002</v>
      </c>
      <c r="AW1001" s="51">
        <f t="shared" si="2480"/>
        <v>267.60000000000002</v>
      </c>
      <c r="AX1001" s="51">
        <f t="shared" si="2481"/>
        <v>265.89999999999998</v>
      </c>
      <c r="AY1001" s="51">
        <f t="shared" si="2482"/>
        <v>272.89999999999998</v>
      </c>
      <c r="AZ1001" s="51">
        <f t="shared" si="2483"/>
        <v>0</v>
      </c>
      <c r="BA1001" s="52">
        <f t="shared" si="2484"/>
        <v>100</v>
      </c>
      <c r="BB1001" s="25"/>
    </row>
    <row r="1002" ht="31.5">
      <c r="B1002" s="47" t="s">
        <v>550</v>
      </c>
      <c r="C1002" s="47" t="s">
        <v>96</v>
      </c>
      <c r="D1002" s="47" t="s">
        <v>98</v>
      </c>
      <c r="E1002" s="48" t="str">
        <f t="shared" si="2439"/>
        <v>0503</v>
      </c>
      <c r="F1002" s="47" t="s">
        <v>103</v>
      </c>
      <c r="G1002" s="48"/>
      <c r="H1002" s="49" t="s">
        <v>104</v>
      </c>
      <c r="I1002" s="19">
        <f t="shared" si="2440"/>
        <v>267.60000000000002</v>
      </c>
      <c r="J1002" s="19">
        <f t="shared" si="2441"/>
        <v>265.89999999999998</v>
      </c>
      <c r="K1002" s="19">
        <f t="shared" si="2442"/>
        <v>272.89999999999998</v>
      </c>
      <c r="L1002" s="19">
        <f t="shared" si="2443"/>
        <v>0</v>
      </c>
      <c r="M1002" s="19">
        <f t="shared" si="2444"/>
        <v>0</v>
      </c>
      <c r="N1002" s="19">
        <f t="shared" si="2445"/>
        <v>0</v>
      </c>
      <c r="O1002" s="19">
        <f t="shared" si="2446"/>
        <v>0</v>
      </c>
      <c r="P1002" s="19">
        <f t="shared" si="2447"/>
        <v>0</v>
      </c>
      <c r="Q1002" s="19">
        <f t="shared" si="2448"/>
        <v>0</v>
      </c>
      <c r="R1002" s="19">
        <f t="shared" si="2449"/>
        <v>0</v>
      </c>
      <c r="S1002" s="19">
        <f t="shared" si="2450"/>
        <v>0</v>
      </c>
      <c r="T1002" s="19">
        <f t="shared" si="2451"/>
        <v>267.60000000000002</v>
      </c>
      <c r="U1002" s="19">
        <f t="shared" si="2452"/>
        <v>265.89999999999998</v>
      </c>
      <c r="V1002" s="19">
        <f t="shared" si="2453"/>
        <v>272.89999999999998</v>
      </c>
      <c r="W1002" s="19">
        <f t="shared" si="2454"/>
        <v>0</v>
      </c>
      <c r="X1002" s="19">
        <f t="shared" si="2455"/>
        <v>0</v>
      </c>
      <c r="Y1002" s="19">
        <f t="shared" si="2456"/>
        <v>0</v>
      </c>
      <c r="Z1002" s="19">
        <f t="shared" si="2457"/>
        <v>0</v>
      </c>
      <c r="AA1002" s="19">
        <f t="shared" si="2458"/>
        <v>0</v>
      </c>
      <c r="AB1002" s="19">
        <f t="shared" si="2459"/>
        <v>0</v>
      </c>
      <c r="AC1002" s="19">
        <f t="shared" si="2460"/>
        <v>0</v>
      </c>
      <c r="AD1002" s="19">
        <f t="shared" si="2461"/>
        <v>0</v>
      </c>
      <c r="AE1002" s="19">
        <f t="shared" si="2462"/>
        <v>0</v>
      </c>
      <c r="AF1002" s="50">
        <f t="shared" si="2463"/>
        <v>100</v>
      </c>
      <c r="AG1002" s="50">
        <f t="shared" si="2464"/>
        <v>0</v>
      </c>
      <c r="AH1002" s="50">
        <f t="shared" si="2465"/>
        <v>0</v>
      </c>
      <c r="AI1002" s="50">
        <f t="shared" si="2466"/>
        <v>0</v>
      </c>
      <c r="AJ1002" s="50">
        <f t="shared" si="2467"/>
        <v>0</v>
      </c>
      <c r="AK1002" s="50">
        <f t="shared" si="2468"/>
        <v>0</v>
      </c>
      <c r="AL1002" s="50">
        <f t="shared" si="2469"/>
        <v>100</v>
      </c>
      <c r="AM1002" s="50">
        <f t="shared" si="2470"/>
        <v>0</v>
      </c>
      <c r="AN1002" s="50">
        <f t="shared" si="2471"/>
        <v>0</v>
      </c>
      <c r="AO1002" s="51">
        <f t="shared" si="2472"/>
        <v>0</v>
      </c>
      <c r="AP1002" s="51">
        <f t="shared" si="2473"/>
        <v>100</v>
      </c>
      <c r="AQ1002" s="51">
        <f t="shared" si="2474"/>
        <v>0</v>
      </c>
      <c r="AR1002" s="51">
        <f t="shared" si="2475"/>
        <v>0</v>
      </c>
      <c r="AS1002" s="51">
        <f t="shared" si="2476"/>
        <v>0</v>
      </c>
      <c r="AT1002" s="51">
        <f t="shared" si="2477"/>
        <v>0</v>
      </c>
      <c r="AU1002" s="51">
        <f t="shared" si="2478"/>
        <v>100</v>
      </c>
      <c r="AV1002" s="51">
        <f t="shared" si="2479"/>
        <v>167.60000000000002</v>
      </c>
      <c r="AW1002" s="51">
        <f t="shared" si="2480"/>
        <v>267.60000000000002</v>
      </c>
      <c r="AX1002" s="51">
        <f t="shared" si="2481"/>
        <v>265.89999999999998</v>
      </c>
      <c r="AY1002" s="51">
        <f t="shared" si="2482"/>
        <v>272.89999999999998</v>
      </c>
      <c r="AZ1002" s="51">
        <f t="shared" si="2483"/>
        <v>0</v>
      </c>
      <c r="BA1002" s="52">
        <f t="shared" si="2484"/>
        <v>100</v>
      </c>
      <c r="BB1002" s="25"/>
    </row>
    <row r="1003" ht="47.25">
      <c r="B1003" s="47" t="s">
        <v>550</v>
      </c>
      <c r="C1003" s="47" t="s">
        <v>96</v>
      </c>
      <c r="D1003" s="47" t="s">
        <v>98</v>
      </c>
      <c r="E1003" s="48" t="str">
        <f t="shared" si="2439"/>
        <v>0503</v>
      </c>
      <c r="F1003" s="47" t="s">
        <v>534</v>
      </c>
      <c r="G1003" s="48"/>
      <c r="H1003" s="49" t="s">
        <v>535</v>
      </c>
      <c r="I1003" s="19">
        <f t="shared" si="2440"/>
        <v>267.60000000000002</v>
      </c>
      <c r="J1003" s="19">
        <f t="shared" si="2441"/>
        <v>265.89999999999998</v>
      </c>
      <c r="K1003" s="19">
        <f t="shared" si="2442"/>
        <v>272.89999999999998</v>
      </c>
      <c r="L1003" s="19">
        <f t="shared" si="2443"/>
        <v>0</v>
      </c>
      <c r="M1003" s="19">
        <f t="shared" si="2444"/>
        <v>0</v>
      </c>
      <c r="N1003" s="19">
        <f t="shared" si="2445"/>
        <v>0</v>
      </c>
      <c r="O1003" s="19">
        <f t="shared" si="2446"/>
        <v>0</v>
      </c>
      <c r="P1003" s="19">
        <f t="shared" si="2447"/>
        <v>0</v>
      </c>
      <c r="Q1003" s="19">
        <f t="shared" si="2448"/>
        <v>0</v>
      </c>
      <c r="R1003" s="19">
        <f t="shared" si="2449"/>
        <v>0</v>
      </c>
      <c r="S1003" s="19">
        <f t="shared" si="2450"/>
        <v>0</v>
      </c>
      <c r="T1003" s="19">
        <f t="shared" si="2451"/>
        <v>267.60000000000002</v>
      </c>
      <c r="U1003" s="19">
        <f t="shared" si="2452"/>
        <v>265.89999999999998</v>
      </c>
      <c r="V1003" s="19">
        <f t="shared" si="2453"/>
        <v>272.89999999999998</v>
      </c>
      <c r="W1003" s="19">
        <f t="shared" si="2454"/>
        <v>0</v>
      </c>
      <c r="X1003" s="19">
        <f t="shared" si="2455"/>
        <v>0</v>
      </c>
      <c r="Y1003" s="19">
        <f t="shared" si="2456"/>
        <v>0</v>
      </c>
      <c r="Z1003" s="19">
        <f t="shared" si="2457"/>
        <v>0</v>
      </c>
      <c r="AA1003" s="19">
        <f t="shared" si="2458"/>
        <v>0</v>
      </c>
      <c r="AB1003" s="19">
        <f t="shared" si="2459"/>
        <v>0</v>
      </c>
      <c r="AC1003" s="19">
        <f t="shared" si="2460"/>
        <v>0</v>
      </c>
      <c r="AD1003" s="19">
        <f t="shared" si="2461"/>
        <v>0</v>
      </c>
      <c r="AE1003" s="19">
        <f t="shared" si="2462"/>
        <v>0</v>
      </c>
      <c r="AF1003" s="50">
        <f t="shared" si="2463"/>
        <v>100</v>
      </c>
      <c r="AG1003" s="50">
        <f t="shared" si="2464"/>
        <v>0</v>
      </c>
      <c r="AH1003" s="50">
        <f t="shared" si="2465"/>
        <v>0</v>
      </c>
      <c r="AI1003" s="50">
        <f t="shared" si="2466"/>
        <v>0</v>
      </c>
      <c r="AJ1003" s="50">
        <f t="shared" si="2467"/>
        <v>0</v>
      </c>
      <c r="AK1003" s="50">
        <f t="shared" si="2468"/>
        <v>0</v>
      </c>
      <c r="AL1003" s="50">
        <f t="shared" si="2469"/>
        <v>100</v>
      </c>
      <c r="AM1003" s="50">
        <f t="shared" si="2470"/>
        <v>0</v>
      </c>
      <c r="AN1003" s="50">
        <f t="shared" si="2471"/>
        <v>0</v>
      </c>
      <c r="AO1003" s="15">
        <f t="shared" si="2472"/>
        <v>0</v>
      </c>
      <c r="AP1003" s="51">
        <f t="shared" si="2473"/>
        <v>100</v>
      </c>
      <c r="AQ1003" s="51">
        <f t="shared" si="2474"/>
        <v>0</v>
      </c>
      <c r="AR1003" s="51">
        <f t="shared" si="2475"/>
        <v>0</v>
      </c>
      <c r="AS1003" s="51">
        <f t="shared" si="2476"/>
        <v>0</v>
      </c>
      <c r="AT1003" s="51">
        <f t="shared" si="2477"/>
        <v>0</v>
      </c>
      <c r="AU1003" s="51">
        <f t="shared" si="2478"/>
        <v>100</v>
      </c>
      <c r="AV1003" s="51">
        <f t="shared" si="2479"/>
        <v>167.60000000000002</v>
      </c>
      <c r="AW1003" s="51">
        <f t="shared" si="2480"/>
        <v>267.60000000000002</v>
      </c>
      <c r="AX1003" s="51">
        <f t="shared" si="2481"/>
        <v>265.89999999999998</v>
      </c>
      <c r="AY1003" s="51">
        <f t="shared" si="2482"/>
        <v>272.89999999999998</v>
      </c>
      <c r="AZ1003" s="51">
        <f t="shared" si="2483"/>
        <v>0</v>
      </c>
      <c r="BA1003" s="52">
        <f t="shared" si="2484"/>
        <v>100</v>
      </c>
      <c r="BB1003" s="25"/>
    </row>
    <row r="1004" ht="31.5">
      <c r="B1004" s="47" t="s">
        <v>550</v>
      </c>
      <c r="C1004" s="47" t="s">
        <v>96</v>
      </c>
      <c r="D1004" s="47" t="s">
        <v>98</v>
      </c>
      <c r="E1004" s="48" t="str">
        <f t="shared" si="2439"/>
        <v>0503</v>
      </c>
      <c r="F1004" s="47" t="s">
        <v>534</v>
      </c>
      <c r="G1004" s="47" t="s">
        <v>58</v>
      </c>
      <c r="H1004" s="49" t="s">
        <v>59</v>
      </c>
      <c r="I1004" s="19">
        <v>267.60000000000002</v>
      </c>
      <c r="J1004" s="19">
        <v>265.89999999999998</v>
      </c>
      <c r="K1004" s="19">
        <v>272.89999999999998</v>
      </c>
      <c r="L1004" s="19"/>
      <c r="M1004" s="19"/>
      <c r="N1004" s="19"/>
      <c r="O1004" s="19">
        <v>0</v>
      </c>
      <c r="P1004" s="19">
        <v>0</v>
      </c>
      <c r="Q1004" s="19">
        <v>0</v>
      </c>
      <c r="R1004" s="19">
        <v>0</v>
      </c>
      <c r="S1004" s="19"/>
      <c r="T1004" s="19">
        <f t="shared" si="2451"/>
        <v>267.60000000000002</v>
      </c>
      <c r="U1004" s="19">
        <f t="shared" si="2452"/>
        <v>265.89999999999998</v>
      </c>
      <c r="V1004" s="19">
        <f t="shared" si="2453"/>
        <v>272.89999999999998</v>
      </c>
      <c r="W1004" s="19"/>
      <c r="X1004" s="19"/>
      <c r="Y1004" s="19"/>
      <c r="Z1004" s="19"/>
      <c r="AA1004" s="19"/>
      <c r="AB1004" s="19"/>
      <c r="AC1004" s="19"/>
      <c r="AD1004" s="19"/>
      <c r="AE1004" s="19"/>
      <c r="AF1004" s="50">
        <v>100</v>
      </c>
      <c r="AG1004" s="50"/>
      <c r="AH1004" s="50">
        <v>0</v>
      </c>
      <c r="AI1004" s="50">
        <v>0</v>
      </c>
      <c r="AJ1004" s="50">
        <v>0</v>
      </c>
      <c r="AK1004" s="50">
        <v>0</v>
      </c>
      <c r="AL1004" s="50">
        <v>100</v>
      </c>
      <c r="AM1004" s="50">
        <v>0</v>
      </c>
      <c r="AN1004" s="50">
        <v>0</v>
      </c>
      <c r="AO1004" s="51">
        <v>0</v>
      </c>
      <c r="AP1004" s="51">
        <v>100</v>
      </c>
      <c r="AQ1004" s="51">
        <v>0</v>
      </c>
      <c r="AR1004" s="51">
        <v>0</v>
      </c>
      <c r="AS1004" s="51">
        <v>0</v>
      </c>
      <c r="AT1004" s="51">
        <v>0</v>
      </c>
      <c r="AU1004" s="51">
        <f t="shared" si="2478"/>
        <v>100</v>
      </c>
      <c r="AV1004" s="51">
        <f t="shared" si="2479"/>
        <v>167.60000000000002</v>
      </c>
      <c r="AW1004" s="51">
        <f t="shared" si="2480"/>
        <v>267.60000000000002</v>
      </c>
      <c r="AX1004" s="51">
        <f t="shared" si="2481"/>
        <v>265.89999999999998</v>
      </c>
      <c r="AY1004" s="51">
        <f t="shared" si="2482"/>
        <v>272.89999999999998</v>
      </c>
      <c r="AZ1004" s="51"/>
      <c r="BA1004" s="52">
        <f t="shared" si="2484"/>
        <v>100</v>
      </c>
      <c r="BB1004" s="53"/>
    </row>
    <row r="1005" ht="31.5">
      <c r="B1005" s="47" t="s">
        <v>550</v>
      </c>
      <c r="C1005" s="47" t="s">
        <v>96</v>
      </c>
      <c r="D1005" s="47" t="s">
        <v>98</v>
      </c>
      <c r="E1005" s="48" t="str">
        <f t="shared" si="2439"/>
        <v>0503</v>
      </c>
      <c r="F1005" s="47" t="s">
        <v>517</v>
      </c>
      <c r="G1005" s="48"/>
      <c r="H1005" s="49" t="s">
        <v>518</v>
      </c>
      <c r="I1005" s="19">
        <f>I1006+I1010</f>
        <v>24313.5</v>
      </c>
      <c r="J1005" s="19">
        <f>J1006+J1010</f>
        <v>21660.099999999999</v>
      </c>
      <c r="K1005" s="19">
        <f>K1006+K1010</f>
        <v>16515.100000000002</v>
      </c>
      <c r="L1005" s="19">
        <f>L1006+L1010</f>
        <v>18738.200000000001</v>
      </c>
      <c r="M1005" s="19">
        <f>M1006+M1010</f>
        <v>18738.200000000001</v>
      </c>
      <c r="N1005" s="19">
        <f>N1006+N1010</f>
        <v>18738.200000000001</v>
      </c>
      <c r="O1005" s="19">
        <f>O1006+O1010</f>
        <v>0</v>
      </c>
      <c r="P1005" s="19">
        <f>P1006+P1010</f>
        <v>173.61199999999999</v>
      </c>
      <c r="Q1005" s="19">
        <f>Q1006+Q1010</f>
        <v>0</v>
      </c>
      <c r="R1005" s="19">
        <f>R1006+R1010</f>
        <v>0</v>
      </c>
      <c r="S1005" s="19">
        <f>S1006+S1010</f>
        <v>0</v>
      </c>
      <c r="T1005" s="19">
        <f t="shared" si="2451"/>
        <v>43225.311999999998</v>
      </c>
      <c r="U1005" s="19">
        <f t="shared" si="2452"/>
        <v>40398.300000000003</v>
      </c>
      <c r="V1005" s="19">
        <f t="shared" si="2453"/>
        <v>35253.300000000003</v>
      </c>
      <c r="W1005" s="19">
        <f>W1006+W1010</f>
        <v>0</v>
      </c>
      <c r="X1005" s="19">
        <f>X1006+X1010</f>
        <v>0</v>
      </c>
      <c r="Y1005" s="19">
        <f>Y1006+Y1010</f>
        <v>0</v>
      </c>
      <c r="Z1005" s="19">
        <f>Z1006+Z1010</f>
        <v>0</v>
      </c>
      <c r="AA1005" s="19">
        <f>AA1006+AA1010</f>
        <v>0</v>
      </c>
      <c r="AB1005" s="19">
        <f>AB1006+AB1010</f>
        <v>0</v>
      </c>
      <c r="AC1005" s="19">
        <f>AC1006+AC1010</f>
        <v>0</v>
      </c>
      <c r="AD1005" s="19">
        <f>AD1006+AD1010</f>
        <v>0</v>
      </c>
      <c r="AE1005" s="19">
        <f>AE1006+AE1010</f>
        <v>0</v>
      </c>
      <c r="AF1005" s="50">
        <f>AF1006+AF1010</f>
        <v>17685.012000000002</v>
      </c>
      <c r="AG1005" s="50">
        <f>AG1006+AG1010</f>
        <v>0</v>
      </c>
      <c r="AH1005" s="50">
        <f>AH1006+AH1010</f>
        <v>0</v>
      </c>
      <c r="AI1005" s="50">
        <f>AI1006+AI1010</f>
        <v>0</v>
      </c>
      <c r="AJ1005" s="50">
        <f>AJ1006+AJ1010</f>
        <v>0</v>
      </c>
      <c r="AK1005" s="50">
        <f>AK1006+AK1010</f>
        <v>0</v>
      </c>
      <c r="AL1005" s="50">
        <f>AL1006+AL1010</f>
        <v>17533.182130000001</v>
      </c>
      <c r="AM1005" s="50">
        <f>AM1006+AM1010</f>
        <v>0</v>
      </c>
      <c r="AN1005" s="50">
        <f>AN1006+AN1010</f>
        <v>0</v>
      </c>
      <c r="AO1005" s="15">
        <f>AO1006+AO1010</f>
        <v>5262.13994</v>
      </c>
      <c r="AP1005" s="51">
        <f>AP1006+AP1010</f>
        <v>17771.112000000001</v>
      </c>
      <c r="AQ1005" s="51">
        <f>AQ1006+AQ1010</f>
        <v>0</v>
      </c>
      <c r="AR1005" s="51">
        <f>AR1006+AR1010</f>
        <v>0</v>
      </c>
      <c r="AS1005" s="51">
        <f>AS1006+AS1010</f>
        <v>0</v>
      </c>
      <c r="AT1005" s="51">
        <f>AT1006+AT1010</f>
        <v>0</v>
      </c>
      <c r="AU1005" s="51">
        <f t="shared" si="2478"/>
        <v>17771.112000000001</v>
      </c>
      <c r="AV1005" s="51">
        <f t="shared" si="2479"/>
        <v>25454.199999999997</v>
      </c>
      <c r="AW1005" s="51">
        <f t="shared" si="2480"/>
        <v>43225.311999999998</v>
      </c>
      <c r="AX1005" s="51">
        <f t="shared" si="2481"/>
        <v>40398.300000000003</v>
      </c>
      <c r="AY1005" s="51">
        <f t="shared" si="2482"/>
        <v>35253.300000000003</v>
      </c>
      <c r="AZ1005" s="51">
        <f>AZ1006+AZ1010</f>
        <v>0</v>
      </c>
      <c r="BA1005" s="52">
        <f t="shared" si="2484"/>
        <v>99.141477144601311</v>
      </c>
      <c r="BB1005" s="25"/>
    </row>
    <row r="1006" hidden="1">
      <c r="B1006" s="47" t="s">
        <v>550</v>
      </c>
      <c r="C1006" s="47" t="s">
        <v>96</v>
      </c>
      <c r="D1006" s="47" t="s">
        <v>98</v>
      </c>
      <c r="E1006" s="48" t="str">
        <f t="shared" si="2439"/>
        <v>0503</v>
      </c>
      <c r="F1006" s="47" t="s">
        <v>519</v>
      </c>
      <c r="G1006" s="48"/>
      <c r="H1006" s="49" t="s">
        <v>113</v>
      </c>
      <c r="I1006" s="19">
        <f t="shared" ref="I1006:I1010" si="2485">I1007</f>
        <v>12492.200000000001</v>
      </c>
      <c r="J1006" s="19">
        <f t="shared" ref="J1006:J1010" si="2486">J1007</f>
        <v>12492.200000000001</v>
      </c>
      <c r="K1006" s="19">
        <f t="shared" ref="K1006:K1010" si="2487">K1007</f>
        <v>12492.200000000001</v>
      </c>
      <c r="L1006" s="19">
        <f t="shared" ref="L1006:L1010" si="2488">L1007</f>
        <v>18738.200000000001</v>
      </c>
      <c r="M1006" s="19">
        <f t="shared" ref="M1006:M1010" si="2489">M1007</f>
        <v>18738.200000000001</v>
      </c>
      <c r="N1006" s="19">
        <f t="shared" ref="N1006:N1010" si="2490">N1007</f>
        <v>18738.200000000001</v>
      </c>
      <c r="O1006" s="19">
        <f t="shared" ref="O1006:O1010" si="2491">O1007</f>
        <v>0</v>
      </c>
      <c r="P1006" s="19">
        <f t="shared" ref="P1006:P1010" si="2492">P1007</f>
        <v>0</v>
      </c>
      <c r="Q1006" s="19">
        <f t="shared" ref="Q1006:Q1010" si="2493">Q1007</f>
        <v>0</v>
      </c>
      <c r="R1006" s="19">
        <f t="shared" ref="R1006:R1010" si="2494">R1007</f>
        <v>0</v>
      </c>
      <c r="S1006" s="19">
        <f t="shared" ref="S1006:S1010" si="2495">S1007</f>
        <v>0</v>
      </c>
      <c r="T1006" s="19">
        <f t="shared" si="2451"/>
        <v>31230.400000000001</v>
      </c>
      <c r="U1006" s="19">
        <f t="shared" si="2452"/>
        <v>31230.400000000001</v>
      </c>
      <c r="V1006" s="19">
        <f t="shared" si="2453"/>
        <v>31230.400000000001</v>
      </c>
      <c r="W1006" s="19">
        <f t="shared" ref="W1006:W1010" si="2496">W1007</f>
        <v>0</v>
      </c>
      <c r="X1006" s="19">
        <f t="shared" ref="X1006:X1010" si="2497">X1007</f>
        <v>0</v>
      </c>
      <c r="Y1006" s="19">
        <f t="shared" ref="Y1006:Y1010" si="2498">Y1007</f>
        <v>0</v>
      </c>
      <c r="Z1006" s="19">
        <f t="shared" ref="Z1006:Z1010" si="2499">Z1007</f>
        <v>0</v>
      </c>
      <c r="AA1006" s="19">
        <f t="shared" ref="AA1006:AA1010" si="2500">AA1007</f>
        <v>0</v>
      </c>
      <c r="AB1006" s="19">
        <f t="shared" ref="AB1006:AB1010" si="2501">AB1007</f>
        <v>0</v>
      </c>
      <c r="AC1006" s="19">
        <f t="shared" ref="AC1006:AC1010" si="2502">AC1007</f>
        <v>0</v>
      </c>
      <c r="AD1006" s="19">
        <f t="shared" ref="AD1006:AD1010" si="2503">AD1007</f>
        <v>0</v>
      </c>
      <c r="AE1006" s="19">
        <f t="shared" ref="AE1006:AE1010" si="2504">AE1007</f>
        <v>0</v>
      </c>
      <c r="AF1006" s="50">
        <f t="shared" ref="AF1006:AF1010" si="2505">AF1007</f>
        <v>0</v>
      </c>
      <c r="AG1006" s="50">
        <f t="shared" ref="AG1006:AG1010" si="2506">AG1007</f>
        <v>0</v>
      </c>
      <c r="AH1006" s="50">
        <f t="shared" ref="AH1006:AH1010" si="2507">AH1007</f>
        <v>0</v>
      </c>
      <c r="AI1006" s="50">
        <f t="shared" ref="AI1006:AI1010" si="2508">AI1007</f>
        <v>0</v>
      </c>
      <c r="AJ1006" s="50">
        <f t="shared" ref="AJ1006:AJ1010" si="2509">AJ1007</f>
        <v>0</v>
      </c>
      <c r="AK1006" s="50">
        <f t="shared" ref="AK1006:AK1010" si="2510">AK1007</f>
        <v>0</v>
      </c>
      <c r="AL1006" s="50">
        <f t="shared" ref="AL1006:AL1010" si="2511">AL1007</f>
        <v>0</v>
      </c>
      <c r="AM1006" s="50">
        <f t="shared" ref="AM1006:AM1010" si="2512">AM1007</f>
        <v>0</v>
      </c>
      <c r="AN1006" s="50">
        <f t="shared" ref="AN1006:AN1010" si="2513">AN1007</f>
        <v>0</v>
      </c>
      <c r="AO1006" s="51">
        <f t="shared" ref="AO1006:AO1010" si="2514">AO1007</f>
        <v>0</v>
      </c>
      <c r="AP1006" s="51">
        <f t="shared" ref="AP1006:AP1010" si="2515">AP1007</f>
        <v>0</v>
      </c>
      <c r="AQ1006" s="51">
        <f t="shared" ref="AQ1006:AQ1010" si="2516">AQ1007</f>
        <v>0</v>
      </c>
      <c r="AR1006" s="51">
        <f t="shared" ref="AR1006:AR1010" si="2517">AR1007</f>
        <v>0</v>
      </c>
      <c r="AS1006" s="51">
        <f t="shared" ref="AS1006:AS1010" si="2518">AS1007</f>
        <v>0</v>
      </c>
      <c r="AT1006" s="51">
        <f t="shared" ref="AT1006:AT1010" si="2519">AT1007</f>
        <v>0</v>
      </c>
      <c r="AU1006" s="51">
        <f t="shared" si="2478"/>
        <v>0</v>
      </c>
      <c r="AV1006" s="51">
        <f t="shared" si="2479"/>
        <v>31230.400000000001</v>
      </c>
      <c r="AW1006" s="51">
        <f t="shared" si="2480"/>
        <v>31230.400000000001</v>
      </c>
      <c r="AX1006" s="51">
        <f t="shared" si="2481"/>
        <v>31230.400000000001</v>
      </c>
      <c r="AY1006" s="51">
        <f t="shared" si="2482"/>
        <v>31230.400000000001</v>
      </c>
      <c r="AZ1006" s="51">
        <f t="shared" ref="AZ1006:AZ1010" si="2520">AZ1007</f>
        <v>0</v>
      </c>
      <c r="BA1006" s="52"/>
      <c r="BB1006" s="25">
        <v>0</v>
      </c>
    </row>
    <row r="1007" ht="31.5" hidden="1">
      <c r="B1007" s="47" t="s">
        <v>550</v>
      </c>
      <c r="C1007" s="47" t="s">
        <v>96</v>
      </c>
      <c r="D1007" s="47" t="s">
        <v>98</v>
      </c>
      <c r="E1007" s="48" t="str">
        <f t="shared" si="2439"/>
        <v>0503</v>
      </c>
      <c r="F1007" s="47" t="s">
        <v>520</v>
      </c>
      <c r="G1007" s="48"/>
      <c r="H1007" s="49" t="s">
        <v>521</v>
      </c>
      <c r="I1007" s="19">
        <f t="shared" si="2485"/>
        <v>12492.200000000001</v>
      </c>
      <c r="J1007" s="19">
        <f t="shared" si="2486"/>
        <v>12492.200000000001</v>
      </c>
      <c r="K1007" s="19">
        <f t="shared" si="2487"/>
        <v>12492.200000000001</v>
      </c>
      <c r="L1007" s="19">
        <f t="shared" si="2488"/>
        <v>18738.200000000001</v>
      </c>
      <c r="M1007" s="19">
        <f t="shared" si="2489"/>
        <v>18738.200000000001</v>
      </c>
      <c r="N1007" s="19">
        <f t="shared" si="2490"/>
        <v>18738.200000000001</v>
      </c>
      <c r="O1007" s="19">
        <f t="shared" si="2491"/>
        <v>0</v>
      </c>
      <c r="P1007" s="19">
        <f t="shared" si="2492"/>
        <v>0</v>
      </c>
      <c r="Q1007" s="19">
        <f t="shared" si="2493"/>
        <v>0</v>
      </c>
      <c r="R1007" s="19">
        <f t="shared" si="2494"/>
        <v>0</v>
      </c>
      <c r="S1007" s="19">
        <f t="shared" si="2495"/>
        <v>0</v>
      </c>
      <c r="T1007" s="19">
        <f t="shared" si="2451"/>
        <v>31230.400000000001</v>
      </c>
      <c r="U1007" s="19">
        <f t="shared" si="2452"/>
        <v>31230.400000000001</v>
      </c>
      <c r="V1007" s="19">
        <f t="shared" si="2453"/>
        <v>31230.400000000001</v>
      </c>
      <c r="W1007" s="19">
        <f t="shared" si="2496"/>
        <v>0</v>
      </c>
      <c r="X1007" s="19">
        <f t="shared" si="2497"/>
        <v>0</v>
      </c>
      <c r="Y1007" s="19">
        <f t="shared" si="2498"/>
        <v>0</v>
      </c>
      <c r="Z1007" s="19">
        <f t="shared" si="2499"/>
        <v>0</v>
      </c>
      <c r="AA1007" s="19">
        <f t="shared" si="2500"/>
        <v>0</v>
      </c>
      <c r="AB1007" s="19">
        <f t="shared" si="2501"/>
        <v>0</v>
      </c>
      <c r="AC1007" s="19">
        <f t="shared" si="2502"/>
        <v>0</v>
      </c>
      <c r="AD1007" s="19">
        <f t="shared" si="2503"/>
        <v>0</v>
      </c>
      <c r="AE1007" s="19">
        <f t="shared" si="2504"/>
        <v>0</v>
      </c>
      <c r="AF1007" s="50">
        <f t="shared" si="2505"/>
        <v>0</v>
      </c>
      <c r="AG1007" s="50">
        <f t="shared" si="2506"/>
        <v>0</v>
      </c>
      <c r="AH1007" s="50">
        <f t="shared" si="2507"/>
        <v>0</v>
      </c>
      <c r="AI1007" s="50">
        <f t="shared" si="2508"/>
        <v>0</v>
      </c>
      <c r="AJ1007" s="50">
        <f t="shared" si="2509"/>
        <v>0</v>
      </c>
      <c r="AK1007" s="50">
        <f t="shared" si="2510"/>
        <v>0</v>
      </c>
      <c r="AL1007" s="50">
        <f t="shared" si="2511"/>
        <v>0</v>
      </c>
      <c r="AM1007" s="50">
        <f t="shared" si="2512"/>
        <v>0</v>
      </c>
      <c r="AN1007" s="50">
        <f t="shared" si="2513"/>
        <v>0</v>
      </c>
      <c r="AO1007" s="15">
        <f t="shared" si="2514"/>
        <v>0</v>
      </c>
      <c r="AP1007" s="51">
        <f t="shared" si="2515"/>
        <v>0</v>
      </c>
      <c r="AQ1007" s="51">
        <f t="shared" si="2516"/>
        <v>0</v>
      </c>
      <c r="AR1007" s="51">
        <f t="shared" si="2517"/>
        <v>0</v>
      </c>
      <c r="AS1007" s="51">
        <f t="shared" si="2518"/>
        <v>0</v>
      </c>
      <c r="AT1007" s="51">
        <f t="shared" si="2519"/>
        <v>0</v>
      </c>
      <c r="AU1007" s="51">
        <f t="shared" si="2478"/>
        <v>0</v>
      </c>
      <c r="AV1007" s="51">
        <f t="shared" si="2479"/>
        <v>31230.400000000001</v>
      </c>
      <c r="AW1007" s="51">
        <f t="shared" si="2480"/>
        <v>31230.400000000001</v>
      </c>
      <c r="AX1007" s="51">
        <f t="shared" si="2481"/>
        <v>31230.400000000001</v>
      </c>
      <c r="AY1007" s="51">
        <f t="shared" si="2482"/>
        <v>31230.400000000001</v>
      </c>
      <c r="AZ1007" s="51">
        <f t="shared" si="2520"/>
        <v>0</v>
      </c>
      <c r="BA1007" s="52"/>
      <c r="BB1007" s="25">
        <v>0</v>
      </c>
    </row>
    <row r="1008" ht="31.5" hidden="1">
      <c r="B1008" s="47" t="s">
        <v>550</v>
      </c>
      <c r="C1008" s="47" t="s">
        <v>96</v>
      </c>
      <c r="D1008" s="47" t="s">
        <v>98</v>
      </c>
      <c r="E1008" s="48" t="str">
        <f t="shared" si="2439"/>
        <v>0503</v>
      </c>
      <c r="F1008" s="47" t="s">
        <v>537</v>
      </c>
      <c r="G1008" s="48"/>
      <c r="H1008" s="49" t="s">
        <v>523</v>
      </c>
      <c r="I1008" s="19">
        <f t="shared" si="2485"/>
        <v>12492.200000000001</v>
      </c>
      <c r="J1008" s="19">
        <f t="shared" si="2486"/>
        <v>12492.200000000001</v>
      </c>
      <c r="K1008" s="19">
        <f t="shared" si="2487"/>
        <v>12492.200000000001</v>
      </c>
      <c r="L1008" s="19">
        <f t="shared" si="2488"/>
        <v>18738.200000000001</v>
      </c>
      <c r="M1008" s="19">
        <f t="shared" si="2489"/>
        <v>18738.200000000001</v>
      </c>
      <c r="N1008" s="19">
        <f t="shared" si="2490"/>
        <v>18738.200000000001</v>
      </c>
      <c r="O1008" s="19">
        <f t="shared" si="2491"/>
        <v>0</v>
      </c>
      <c r="P1008" s="19">
        <f t="shared" si="2492"/>
        <v>0</v>
      </c>
      <c r="Q1008" s="19">
        <f t="shared" si="2493"/>
        <v>0</v>
      </c>
      <c r="R1008" s="19">
        <f t="shared" si="2494"/>
        <v>0</v>
      </c>
      <c r="S1008" s="19">
        <f t="shared" si="2495"/>
        <v>0</v>
      </c>
      <c r="T1008" s="19">
        <f t="shared" si="2451"/>
        <v>31230.400000000001</v>
      </c>
      <c r="U1008" s="19">
        <f t="shared" si="2452"/>
        <v>31230.400000000001</v>
      </c>
      <c r="V1008" s="19">
        <f t="shared" si="2453"/>
        <v>31230.400000000001</v>
      </c>
      <c r="W1008" s="19">
        <f t="shared" si="2496"/>
        <v>0</v>
      </c>
      <c r="X1008" s="19">
        <f t="shared" si="2497"/>
        <v>0</v>
      </c>
      <c r="Y1008" s="19">
        <f t="shared" si="2498"/>
        <v>0</v>
      </c>
      <c r="Z1008" s="19">
        <f t="shared" si="2499"/>
        <v>0</v>
      </c>
      <c r="AA1008" s="19">
        <f t="shared" si="2500"/>
        <v>0</v>
      </c>
      <c r="AB1008" s="19">
        <f t="shared" si="2501"/>
        <v>0</v>
      </c>
      <c r="AC1008" s="19">
        <f t="shared" si="2502"/>
        <v>0</v>
      </c>
      <c r="AD1008" s="19">
        <f t="shared" si="2503"/>
        <v>0</v>
      </c>
      <c r="AE1008" s="19">
        <f t="shared" si="2504"/>
        <v>0</v>
      </c>
      <c r="AF1008" s="50">
        <f t="shared" si="2505"/>
        <v>0</v>
      </c>
      <c r="AG1008" s="50">
        <f t="shared" si="2506"/>
        <v>0</v>
      </c>
      <c r="AH1008" s="50">
        <f t="shared" si="2507"/>
        <v>0</v>
      </c>
      <c r="AI1008" s="50">
        <f t="shared" si="2508"/>
        <v>0</v>
      </c>
      <c r="AJ1008" s="50">
        <f t="shared" si="2509"/>
        <v>0</v>
      </c>
      <c r="AK1008" s="50">
        <f t="shared" si="2510"/>
        <v>0</v>
      </c>
      <c r="AL1008" s="50">
        <f t="shared" si="2511"/>
        <v>0</v>
      </c>
      <c r="AM1008" s="50">
        <f t="shared" si="2512"/>
        <v>0</v>
      </c>
      <c r="AN1008" s="50">
        <f t="shared" si="2513"/>
        <v>0</v>
      </c>
      <c r="AO1008" s="51">
        <f t="shared" si="2514"/>
        <v>0</v>
      </c>
      <c r="AP1008" s="51">
        <f t="shared" si="2515"/>
        <v>0</v>
      </c>
      <c r="AQ1008" s="51">
        <f t="shared" si="2516"/>
        <v>0</v>
      </c>
      <c r="AR1008" s="51">
        <f t="shared" si="2517"/>
        <v>0</v>
      </c>
      <c r="AS1008" s="51">
        <f t="shared" si="2518"/>
        <v>0</v>
      </c>
      <c r="AT1008" s="51">
        <f t="shared" si="2519"/>
        <v>0</v>
      </c>
      <c r="AU1008" s="51">
        <f t="shared" si="2478"/>
        <v>0</v>
      </c>
      <c r="AV1008" s="51">
        <f t="shared" si="2479"/>
        <v>31230.400000000001</v>
      </c>
      <c r="AW1008" s="51">
        <f t="shared" si="2480"/>
        <v>31230.400000000001</v>
      </c>
      <c r="AX1008" s="51">
        <f t="shared" si="2481"/>
        <v>31230.400000000001</v>
      </c>
      <c r="AY1008" s="51">
        <f t="shared" si="2482"/>
        <v>31230.400000000001</v>
      </c>
      <c r="AZ1008" s="51">
        <f t="shared" si="2520"/>
        <v>0</v>
      </c>
      <c r="BA1008" s="52"/>
      <c r="BB1008" s="25">
        <v>0</v>
      </c>
    </row>
    <row r="1009" hidden="1">
      <c r="B1009" s="47" t="s">
        <v>550</v>
      </c>
      <c r="C1009" s="47" t="s">
        <v>96</v>
      </c>
      <c r="D1009" s="47" t="s">
        <v>98</v>
      </c>
      <c r="E1009" s="48" t="str">
        <f t="shared" si="2439"/>
        <v>0503</v>
      </c>
      <c r="F1009" s="47" t="s">
        <v>537</v>
      </c>
      <c r="G1009" s="47" t="s">
        <v>60</v>
      </c>
      <c r="H1009" s="49" t="s">
        <v>61</v>
      </c>
      <c r="I1009" s="19">
        <v>12492.200000000001</v>
      </c>
      <c r="J1009" s="19">
        <v>12492.200000000001</v>
      </c>
      <c r="K1009" s="19">
        <v>12492.200000000001</v>
      </c>
      <c r="L1009" s="19">
        <v>18738.200000000001</v>
      </c>
      <c r="M1009" s="19">
        <v>18738.200000000001</v>
      </c>
      <c r="N1009" s="19">
        <v>18738.200000000001</v>
      </c>
      <c r="O1009" s="19">
        <v>0</v>
      </c>
      <c r="P1009" s="19">
        <v>0</v>
      </c>
      <c r="Q1009" s="19">
        <v>0</v>
      </c>
      <c r="R1009" s="19">
        <v>0</v>
      </c>
      <c r="S1009" s="19"/>
      <c r="T1009" s="19">
        <f t="shared" si="2451"/>
        <v>31230.400000000001</v>
      </c>
      <c r="U1009" s="19">
        <f t="shared" si="2452"/>
        <v>31230.400000000001</v>
      </c>
      <c r="V1009" s="19">
        <f t="shared" si="2453"/>
        <v>31230.400000000001</v>
      </c>
      <c r="W1009" s="19"/>
      <c r="X1009" s="19"/>
      <c r="Y1009" s="19"/>
      <c r="Z1009" s="19"/>
      <c r="AA1009" s="19"/>
      <c r="AB1009" s="19"/>
      <c r="AC1009" s="19"/>
      <c r="AD1009" s="19"/>
      <c r="AE1009" s="19"/>
      <c r="AF1009" s="50">
        <v>0</v>
      </c>
      <c r="AG1009" s="50"/>
      <c r="AH1009" s="50">
        <v>0</v>
      </c>
      <c r="AI1009" s="50">
        <v>0</v>
      </c>
      <c r="AJ1009" s="50">
        <v>0</v>
      </c>
      <c r="AK1009" s="50">
        <v>0</v>
      </c>
      <c r="AL1009" s="50">
        <v>0</v>
      </c>
      <c r="AM1009" s="50">
        <v>0</v>
      </c>
      <c r="AN1009" s="50">
        <v>0</v>
      </c>
      <c r="AO1009" s="15">
        <v>0</v>
      </c>
      <c r="AP1009" s="51">
        <v>0</v>
      </c>
      <c r="AQ1009" s="51">
        <v>0</v>
      </c>
      <c r="AR1009" s="51">
        <v>0</v>
      </c>
      <c r="AS1009" s="51">
        <v>0</v>
      </c>
      <c r="AT1009" s="51">
        <v>0</v>
      </c>
      <c r="AU1009" s="51">
        <f t="shared" si="2478"/>
        <v>0</v>
      </c>
      <c r="AV1009" s="51">
        <f t="shared" si="2479"/>
        <v>31230.400000000001</v>
      </c>
      <c r="AW1009" s="51">
        <f t="shared" si="2480"/>
        <v>31230.400000000001</v>
      </c>
      <c r="AX1009" s="51">
        <f t="shared" si="2481"/>
        <v>31230.400000000001</v>
      </c>
      <c r="AY1009" s="51">
        <f t="shared" si="2482"/>
        <v>31230.400000000001</v>
      </c>
      <c r="AZ1009" s="51"/>
      <c r="BA1009" s="52"/>
      <c r="BB1009" s="53">
        <v>0</v>
      </c>
    </row>
    <row r="1010">
      <c r="B1010" s="47" t="s">
        <v>550</v>
      </c>
      <c r="C1010" s="47" t="s">
        <v>96</v>
      </c>
      <c r="D1010" s="47" t="s">
        <v>98</v>
      </c>
      <c r="E1010" s="48" t="str">
        <f t="shared" si="2439"/>
        <v>0503</v>
      </c>
      <c r="F1010" s="47" t="s">
        <v>529</v>
      </c>
      <c r="G1010" s="48"/>
      <c r="H1010" s="49" t="s">
        <v>53</v>
      </c>
      <c r="I1010" s="19">
        <f t="shared" si="2485"/>
        <v>11821.299999999999</v>
      </c>
      <c r="J1010" s="19">
        <f t="shared" si="2486"/>
        <v>9167.8999999999996</v>
      </c>
      <c r="K1010" s="19">
        <f t="shared" si="2487"/>
        <v>4022.9000000000001</v>
      </c>
      <c r="L1010" s="19">
        <f t="shared" si="2488"/>
        <v>0</v>
      </c>
      <c r="M1010" s="19">
        <f t="shared" si="2489"/>
        <v>0</v>
      </c>
      <c r="N1010" s="19">
        <f t="shared" si="2490"/>
        <v>0</v>
      </c>
      <c r="O1010" s="19">
        <f t="shared" si="2491"/>
        <v>0</v>
      </c>
      <c r="P1010" s="19">
        <f t="shared" si="2492"/>
        <v>173.61199999999999</v>
      </c>
      <c r="Q1010" s="19">
        <f t="shared" si="2493"/>
        <v>0</v>
      </c>
      <c r="R1010" s="19">
        <f t="shared" si="2494"/>
        <v>0</v>
      </c>
      <c r="S1010" s="19">
        <f t="shared" si="2495"/>
        <v>0</v>
      </c>
      <c r="T1010" s="19">
        <f t="shared" si="2451"/>
        <v>11994.911999999998</v>
      </c>
      <c r="U1010" s="19">
        <f t="shared" si="2452"/>
        <v>9167.8999999999996</v>
      </c>
      <c r="V1010" s="19">
        <f t="shared" si="2453"/>
        <v>4022.9000000000001</v>
      </c>
      <c r="W1010" s="19">
        <f t="shared" si="2496"/>
        <v>0</v>
      </c>
      <c r="X1010" s="19">
        <f t="shared" si="2497"/>
        <v>0</v>
      </c>
      <c r="Y1010" s="19">
        <f t="shared" si="2498"/>
        <v>0</v>
      </c>
      <c r="Z1010" s="19">
        <f t="shared" si="2499"/>
        <v>0</v>
      </c>
      <c r="AA1010" s="19">
        <f t="shared" si="2500"/>
        <v>0</v>
      </c>
      <c r="AB1010" s="19">
        <f t="shared" si="2501"/>
        <v>0</v>
      </c>
      <c r="AC1010" s="19">
        <f t="shared" si="2502"/>
        <v>0</v>
      </c>
      <c r="AD1010" s="19">
        <f t="shared" si="2503"/>
        <v>0</v>
      </c>
      <c r="AE1010" s="19">
        <f t="shared" si="2504"/>
        <v>0</v>
      </c>
      <c r="AF1010" s="50">
        <f t="shared" si="2505"/>
        <v>17685.012000000002</v>
      </c>
      <c r="AG1010" s="50">
        <f t="shared" si="2506"/>
        <v>0</v>
      </c>
      <c r="AH1010" s="50">
        <f t="shared" si="2507"/>
        <v>0</v>
      </c>
      <c r="AI1010" s="50">
        <f t="shared" si="2508"/>
        <v>0</v>
      </c>
      <c r="AJ1010" s="50">
        <f t="shared" si="2509"/>
        <v>0</v>
      </c>
      <c r="AK1010" s="50">
        <f t="shared" si="2510"/>
        <v>0</v>
      </c>
      <c r="AL1010" s="50">
        <f t="shared" si="2511"/>
        <v>17533.182130000001</v>
      </c>
      <c r="AM1010" s="50">
        <f t="shared" si="2512"/>
        <v>0</v>
      </c>
      <c r="AN1010" s="50">
        <f t="shared" si="2513"/>
        <v>0</v>
      </c>
      <c r="AO1010" s="51">
        <f t="shared" si="2514"/>
        <v>5262.13994</v>
      </c>
      <c r="AP1010" s="51">
        <f t="shared" si="2515"/>
        <v>17771.112000000001</v>
      </c>
      <c r="AQ1010" s="51">
        <f t="shared" si="2516"/>
        <v>0</v>
      </c>
      <c r="AR1010" s="51">
        <f t="shared" si="2517"/>
        <v>0</v>
      </c>
      <c r="AS1010" s="51">
        <f t="shared" si="2518"/>
        <v>0</v>
      </c>
      <c r="AT1010" s="51">
        <f t="shared" si="2519"/>
        <v>0</v>
      </c>
      <c r="AU1010" s="51">
        <f t="shared" si="2478"/>
        <v>17771.112000000001</v>
      </c>
      <c r="AV1010" s="51">
        <f t="shared" si="2479"/>
        <v>-5776.2000000000025</v>
      </c>
      <c r="AW1010" s="51">
        <f t="shared" si="2480"/>
        <v>11994.911999999998</v>
      </c>
      <c r="AX1010" s="51">
        <f t="shared" si="2481"/>
        <v>9167.8999999999996</v>
      </c>
      <c r="AY1010" s="51">
        <f t="shared" si="2482"/>
        <v>4022.9000000000001</v>
      </c>
      <c r="AZ1010" s="51">
        <f t="shared" si="2520"/>
        <v>0</v>
      </c>
      <c r="BA1010" s="52">
        <f t="shared" si="2484"/>
        <v>99.141477144601311</v>
      </c>
      <c r="BB1010" s="25"/>
    </row>
    <row r="1011" ht="47.25">
      <c r="B1011" s="47" t="s">
        <v>550</v>
      </c>
      <c r="C1011" s="47" t="s">
        <v>96</v>
      </c>
      <c r="D1011" s="47" t="s">
        <v>98</v>
      </c>
      <c r="E1011" s="48" t="str">
        <f t="shared" si="2439"/>
        <v>0503</v>
      </c>
      <c r="F1011" s="47" t="s">
        <v>538</v>
      </c>
      <c r="G1011" s="48"/>
      <c r="H1011" s="49" t="s">
        <v>539</v>
      </c>
      <c r="I1011" s="19">
        <f>I1012+I1014</f>
        <v>11821.299999999999</v>
      </c>
      <c r="J1011" s="19">
        <f>J1012+J1014</f>
        <v>9167.8999999999996</v>
      </c>
      <c r="K1011" s="19">
        <f>K1012+K1014</f>
        <v>4022.9000000000001</v>
      </c>
      <c r="L1011" s="19">
        <f>L1012+L1014</f>
        <v>0</v>
      </c>
      <c r="M1011" s="19">
        <f>M1012+M1014</f>
        <v>0</v>
      </c>
      <c r="N1011" s="19">
        <f>N1012+N1014</f>
        <v>0</v>
      </c>
      <c r="O1011" s="19">
        <f>O1012+O1014</f>
        <v>0</v>
      </c>
      <c r="P1011" s="19">
        <f>P1012+P1014</f>
        <v>173.61199999999999</v>
      </c>
      <c r="Q1011" s="19">
        <f>Q1012+Q1014</f>
        <v>0</v>
      </c>
      <c r="R1011" s="19">
        <f>R1012+R1014</f>
        <v>0</v>
      </c>
      <c r="S1011" s="19">
        <f>S1012+S1014</f>
        <v>0</v>
      </c>
      <c r="T1011" s="19">
        <f t="shared" si="2451"/>
        <v>11994.911999999998</v>
      </c>
      <c r="U1011" s="19">
        <f t="shared" si="2452"/>
        <v>9167.8999999999996</v>
      </c>
      <c r="V1011" s="19">
        <f t="shared" si="2453"/>
        <v>4022.9000000000001</v>
      </c>
      <c r="W1011" s="19">
        <f>W1012+W1014</f>
        <v>0</v>
      </c>
      <c r="X1011" s="19">
        <f>X1012+X1014</f>
        <v>0</v>
      </c>
      <c r="Y1011" s="19">
        <f>Y1012+Y1014</f>
        <v>0</v>
      </c>
      <c r="Z1011" s="19">
        <f>Z1012+Z1014</f>
        <v>0</v>
      </c>
      <c r="AA1011" s="19">
        <f>AA1012+AA1014</f>
        <v>0</v>
      </c>
      <c r="AB1011" s="19">
        <f>AB1012+AB1014</f>
        <v>0</v>
      </c>
      <c r="AC1011" s="19">
        <f>AC1012+AC1014</f>
        <v>0</v>
      </c>
      <c r="AD1011" s="19">
        <f>AD1012+AD1014</f>
        <v>0</v>
      </c>
      <c r="AE1011" s="19">
        <f>AE1012+AE1014</f>
        <v>0</v>
      </c>
      <c r="AF1011" s="50">
        <f>AF1012+AF1014</f>
        <v>17685.012000000002</v>
      </c>
      <c r="AG1011" s="50">
        <f>AG1012+AG1014</f>
        <v>0</v>
      </c>
      <c r="AH1011" s="50">
        <f>AH1012+AH1014</f>
        <v>0</v>
      </c>
      <c r="AI1011" s="50">
        <f>AI1012+AI1014</f>
        <v>0</v>
      </c>
      <c r="AJ1011" s="50">
        <f>AJ1012+AJ1014</f>
        <v>0</v>
      </c>
      <c r="AK1011" s="50">
        <f>AK1012+AK1014</f>
        <v>0</v>
      </c>
      <c r="AL1011" s="50">
        <f>AL1012+AL1014</f>
        <v>17533.182130000001</v>
      </c>
      <c r="AM1011" s="50">
        <f>AM1012+AM1014</f>
        <v>0</v>
      </c>
      <c r="AN1011" s="50">
        <f>AN1012+AN1014</f>
        <v>0</v>
      </c>
      <c r="AO1011" s="15">
        <f>AO1012+AO1014</f>
        <v>5262.13994</v>
      </c>
      <c r="AP1011" s="51">
        <f>AP1012+AP1014</f>
        <v>17771.112000000001</v>
      </c>
      <c r="AQ1011" s="51">
        <f>AQ1012+AQ1014</f>
        <v>0</v>
      </c>
      <c r="AR1011" s="51">
        <f>AR1012+AR1014</f>
        <v>0</v>
      </c>
      <c r="AS1011" s="51">
        <f>AS1012+AS1014</f>
        <v>0</v>
      </c>
      <c r="AT1011" s="51">
        <f>AT1012+AT1014</f>
        <v>0</v>
      </c>
      <c r="AU1011" s="51">
        <f t="shared" si="2478"/>
        <v>17771.112000000001</v>
      </c>
      <c r="AV1011" s="51">
        <f t="shared" si="2479"/>
        <v>-5776.2000000000025</v>
      </c>
      <c r="AW1011" s="51">
        <f t="shared" si="2480"/>
        <v>11994.911999999998</v>
      </c>
      <c r="AX1011" s="51">
        <f t="shared" si="2481"/>
        <v>9167.8999999999996</v>
      </c>
      <c r="AY1011" s="51">
        <f t="shared" si="2482"/>
        <v>4022.9000000000001</v>
      </c>
      <c r="AZ1011" s="51">
        <f>AZ1012+AZ1014</f>
        <v>0</v>
      </c>
      <c r="BA1011" s="52">
        <f t="shared" si="2484"/>
        <v>99.141477144601311</v>
      </c>
      <c r="BB1011" s="25"/>
    </row>
    <row r="1012" ht="31.5">
      <c r="B1012" s="47" t="s">
        <v>550</v>
      </c>
      <c r="C1012" s="47" t="s">
        <v>96</v>
      </c>
      <c r="D1012" s="47" t="s">
        <v>98</v>
      </c>
      <c r="E1012" s="48" t="str">
        <f t="shared" si="2439"/>
        <v>0503</v>
      </c>
      <c r="F1012" s="47" t="s">
        <v>540</v>
      </c>
      <c r="G1012" s="48"/>
      <c r="H1012" s="49" t="s">
        <v>541</v>
      </c>
      <c r="I1012" s="19">
        <f>I1013</f>
        <v>6571.3000000000002</v>
      </c>
      <c r="J1012" s="19">
        <f>J1013</f>
        <v>4022.9000000000001</v>
      </c>
      <c r="K1012" s="19">
        <f>K1013</f>
        <v>4022.9000000000001</v>
      </c>
      <c r="L1012" s="19">
        <f>L1013</f>
        <v>0</v>
      </c>
      <c r="M1012" s="19">
        <f>M1013</f>
        <v>0</v>
      </c>
      <c r="N1012" s="19">
        <f>N1013</f>
        <v>0</v>
      </c>
      <c r="O1012" s="19">
        <f>O1013</f>
        <v>0</v>
      </c>
      <c r="P1012" s="19">
        <f>P1013</f>
        <v>173.61199999999999</v>
      </c>
      <c r="Q1012" s="19">
        <f>Q1013</f>
        <v>0</v>
      </c>
      <c r="R1012" s="19">
        <f>R1013</f>
        <v>0</v>
      </c>
      <c r="S1012" s="19">
        <f>S1013</f>
        <v>0</v>
      </c>
      <c r="T1012" s="19">
        <f t="shared" si="2451"/>
        <v>6744.9120000000003</v>
      </c>
      <c r="U1012" s="19">
        <f t="shared" si="2452"/>
        <v>4022.9000000000001</v>
      </c>
      <c r="V1012" s="19">
        <f t="shared" si="2453"/>
        <v>4022.9000000000001</v>
      </c>
      <c r="W1012" s="19">
        <f>W1013</f>
        <v>0</v>
      </c>
      <c r="X1012" s="19">
        <f>X1013</f>
        <v>0</v>
      </c>
      <c r="Y1012" s="19">
        <f>Y1013</f>
        <v>0</v>
      </c>
      <c r="Z1012" s="19">
        <f>Z1013</f>
        <v>0</v>
      </c>
      <c r="AA1012" s="19">
        <f>AA1013</f>
        <v>0</v>
      </c>
      <c r="AB1012" s="19">
        <f>AB1013</f>
        <v>0</v>
      </c>
      <c r="AC1012" s="19">
        <f>AC1013</f>
        <v>0</v>
      </c>
      <c r="AD1012" s="19">
        <f>AD1013</f>
        <v>0</v>
      </c>
      <c r="AE1012" s="19">
        <f>AE1013</f>
        <v>0</v>
      </c>
      <c r="AF1012" s="50">
        <f>AF1013</f>
        <v>12435.012000000001</v>
      </c>
      <c r="AG1012" s="50">
        <f>AG1013</f>
        <v>0</v>
      </c>
      <c r="AH1012" s="50">
        <f>AH1013</f>
        <v>0</v>
      </c>
      <c r="AI1012" s="50">
        <f>AI1013</f>
        <v>0</v>
      </c>
      <c r="AJ1012" s="50">
        <f>AJ1013</f>
        <v>0</v>
      </c>
      <c r="AK1012" s="50">
        <f>AK1013</f>
        <v>0</v>
      </c>
      <c r="AL1012" s="50">
        <f>AL1013</f>
        <v>12431.03649</v>
      </c>
      <c r="AM1012" s="50">
        <f>AM1013</f>
        <v>0</v>
      </c>
      <c r="AN1012" s="50">
        <f>AN1013</f>
        <v>0</v>
      </c>
      <c r="AO1012" s="51">
        <f>AO1013</f>
        <v>2771.7877600000002</v>
      </c>
      <c r="AP1012" s="51">
        <f>AP1013</f>
        <v>12521.111999999999</v>
      </c>
      <c r="AQ1012" s="51">
        <f>AQ1013</f>
        <v>0</v>
      </c>
      <c r="AR1012" s="51">
        <f>AR1013</f>
        <v>0</v>
      </c>
      <c r="AS1012" s="51">
        <f>AS1013</f>
        <v>0</v>
      </c>
      <c r="AT1012" s="51">
        <f>AT1013</f>
        <v>0</v>
      </c>
      <c r="AU1012" s="51">
        <f t="shared" si="2478"/>
        <v>12521.111999999999</v>
      </c>
      <c r="AV1012" s="51">
        <f t="shared" si="2479"/>
        <v>-5776.1999999999989</v>
      </c>
      <c r="AW1012" s="51">
        <f t="shared" si="2480"/>
        <v>6744.9120000000003</v>
      </c>
      <c r="AX1012" s="51">
        <f t="shared" si="2481"/>
        <v>4022.9000000000001</v>
      </c>
      <c r="AY1012" s="51">
        <f t="shared" si="2482"/>
        <v>4022.9000000000001</v>
      </c>
      <c r="AZ1012" s="51">
        <f>AZ1013</f>
        <v>0</v>
      </c>
      <c r="BA1012" s="52">
        <f t="shared" si="2484"/>
        <v>99.968029705158301</v>
      </c>
      <c r="BB1012" s="25"/>
    </row>
    <row r="1013" ht="31.5">
      <c r="B1013" s="47" t="s">
        <v>550</v>
      </c>
      <c r="C1013" s="47" t="s">
        <v>96</v>
      </c>
      <c r="D1013" s="47" t="s">
        <v>98</v>
      </c>
      <c r="E1013" s="48" t="str">
        <f t="shared" si="2439"/>
        <v>0503</v>
      </c>
      <c r="F1013" s="47" t="s">
        <v>540</v>
      </c>
      <c r="G1013" s="47" t="s">
        <v>58</v>
      </c>
      <c r="H1013" s="49" t="s">
        <v>59</v>
      </c>
      <c r="I1013" s="19">
        <v>6571.3000000000002</v>
      </c>
      <c r="J1013" s="19">
        <v>4022.9000000000001</v>
      </c>
      <c r="K1013" s="19">
        <v>4022.9000000000001</v>
      </c>
      <c r="L1013" s="19"/>
      <c r="M1013" s="19"/>
      <c r="N1013" s="19"/>
      <c r="O1013" s="19">
        <v>0</v>
      </c>
      <c r="P1013" s="19">
        <v>173.61199999999999</v>
      </c>
      <c r="Q1013" s="19">
        <v>0</v>
      </c>
      <c r="R1013" s="19">
        <v>0</v>
      </c>
      <c r="S1013" s="19"/>
      <c r="T1013" s="19">
        <f t="shared" si="2451"/>
        <v>6744.9120000000003</v>
      </c>
      <c r="U1013" s="19">
        <f t="shared" si="2452"/>
        <v>4022.9000000000001</v>
      </c>
      <c r="V1013" s="19">
        <f t="shared" si="2453"/>
        <v>4022.9000000000001</v>
      </c>
      <c r="W1013" s="19"/>
      <c r="X1013" s="19"/>
      <c r="Y1013" s="19"/>
      <c r="Z1013" s="19"/>
      <c r="AA1013" s="19"/>
      <c r="AB1013" s="19"/>
      <c r="AC1013" s="19"/>
      <c r="AD1013" s="19"/>
      <c r="AE1013" s="19"/>
      <c r="AF1013" s="50">
        <v>12435.012000000001</v>
      </c>
      <c r="AG1013" s="50"/>
      <c r="AH1013" s="50">
        <v>0</v>
      </c>
      <c r="AI1013" s="50">
        <v>0</v>
      </c>
      <c r="AJ1013" s="50">
        <v>0</v>
      </c>
      <c r="AK1013" s="50">
        <v>0</v>
      </c>
      <c r="AL1013" s="50">
        <v>12431.03649</v>
      </c>
      <c r="AM1013" s="50">
        <v>0</v>
      </c>
      <c r="AN1013" s="50">
        <v>0</v>
      </c>
      <c r="AO1013" s="15">
        <v>2771.7877600000002</v>
      </c>
      <c r="AP1013" s="51">
        <v>12521.111999999999</v>
      </c>
      <c r="AQ1013" s="51">
        <v>0</v>
      </c>
      <c r="AR1013" s="51">
        <v>0</v>
      </c>
      <c r="AS1013" s="51">
        <v>0</v>
      </c>
      <c r="AT1013" s="51">
        <v>0</v>
      </c>
      <c r="AU1013" s="51">
        <f t="shared" si="2478"/>
        <v>12521.111999999999</v>
      </c>
      <c r="AV1013" s="51">
        <f t="shared" si="2479"/>
        <v>-5776.1999999999989</v>
      </c>
      <c r="AW1013" s="51">
        <f t="shared" si="2480"/>
        <v>6744.9120000000003</v>
      </c>
      <c r="AX1013" s="51">
        <f t="shared" si="2481"/>
        <v>4022.9000000000001</v>
      </c>
      <c r="AY1013" s="51">
        <f t="shared" si="2482"/>
        <v>4022.9000000000001</v>
      </c>
      <c r="AZ1013" s="51"/>
      <c r="BA1013" s="52">
        <f t="shared" si="2484"/>
        <v>99.968029705158301</v>
      </c>
      <c r="BB1013" s="53"/>
    </row>
    <row r="1014" ht="31.5">
      <c r="B1014" s="47" t="s">
        <v>550</v>
      </c>
      <c r="C1014" s="47" t="s">
        <v>96</v>
      </c>
      <c r="D1014" s="47" t="s">
        <v>98</v>
      </c>
      <c r="E1014" s="48" t="str">
        <f t="shared" si="2439"/>
        <v>0503</v>
      </c>
      <c r="F1014" s="47" t="s">
        <v>542</v>
      </c>
      <c r="G1014" s="48"/>
      <c r="H1014" s="49" t="s">
        <v>543</v>
      </c>
      <c r="I1014" s="19">
        <f>I1016</f>
        <v>5250</v>
      </c>
      <c r="J1014" s="19">
        <f>J1016</f>
        <v>5145</v>
      </c>
      <c r="K1014" s="19">
        <f>K1016</f>
        <v>0</v>
      </c>
      <c r="L1014" s="19">
        <f>L1016</f>
        <v>0</v>
      </c>
      <c r="M1014" s="19">
        <f>M1016</f>
        <v>0</v>
      </c>
      <c r="N1014" s="19">
        <f>N1016</f>
        <v>0</v>
      </c>
      <c r="O1014" s="19">
        <f>O1016</f>
        <v>0</v>
      </c>
      <c r="P1014" s="19">
        <f>P1016</f>
        <v>0</v>
      </c>
      <c r="Q1014" s="19">
        <f>Q1016</f>
        <v>0</v>
      </c>
      <c r="R1014" s="19">
        <f>R1016</f>
        <v>0</v>
      </c>
      <c r="S1014" s="19">
        <f>S1016</f>
        <v>0</v>
      </c>
      <c r="T1014" s="19">
        <f t="shared" si="2451"/>
        <v>5250</v>
      </c>
      <c r="U1014" s="19">
        <f t="shared" si="2452"/>
        <v>5145</v>
      </c>
      <c r="V1014" s="19">
        <f t="shared" si="2453"/>
        <v>0</v>
      </c>
      <c r="W1014" s="19">
        <f>W1016</f>
        <v>0</v>
      </c>
      <c r="X1014" s="19">
        <f>X1016</f>
        <v>0</v>
      </c>
      <c r="Y1014" s="19">
        <f>Y1016</f>
        <v>0</v>
      </c>
      <c r="Z1014" s="19">
        <f>Z1016</f>
        <v>0</v>
      </c>
      <c r="AA1014" s="19">
        <f>AA1016</f>
        <v>0</v>
      </c>
      <c r="AB1014" s="19">
        <f>AB1016</f>
        <v>0</v>
      </c>
      <c r="AC1014" s="19">
        <f>AC1016</f>
        <v>0</v>
      </c>
      <c r="AD1014" s="19">
        <f>AD1016</f>
        <v>0</v>
      </c>
      <c r="AE1014" s="19">
        <f>AE1016</f>
        <v>0</v>
      </c>
      <c r="AF1014" s="50">
        <f>AF1016+AF1015</f>
        <v>5250</v>
      </c>
      <c r="AG1014" s="50">
        <f>AG1016+AG1015</f>
        <v>0</v>
      </c>
      <c r="AH1014" s="50">
        <f>AH1016+AH1015</f>
        <v>0</v>
      </c>
      <c r="AI1014" s="50">
        <f>AI1016+AI1015</f>
        <v>0</v>
      </c>
      <c r="AJ1014" s="50">
        <f>AJ1016+AJ1015</f>
        <v>0</v>
      </c>
      <c r="AK1014" s="50">
        <f>AK1016+AK1015</f>
        <v>0</v>
      </c>
      <c r="AL1014" s="50">
        <f>AL1016+AL1015</f>
        <v>5102.1456399999997</v>
      </c>
      <c r="AM1014" s="50">
        <f>AM1016+AM1015</f>
        <v>0</v>
      </c>
      <c r="AN1014" s="50">
        <f>AN1016+AN1015</f>
        <v>0</v>
      </c>
      <c r="AO1014" s="51">
        <f>AO1016</f>
        <v>2490.3521799999999</v>
      </c>
      <c r="AP1014" s="51">
        <f>AP1016</f>
        <v>5250</v>
      </c>
      <c r="AQ1014" s="51">
        <f>AQ1016</f>
        <v>0</v>
      </c>
      <c r="AR1014" s="51">
        <f>AR1016</f>
        <v>0</v>
      </c>
      <c r="AS1014" s="51">
        <f>AS1016</f>
        <v>0</v>
      </c>
      <c r="AT1014" s="51">
        <f>AT1016</f>
        <v>0</v>
      </c>
      <c r="AU1014" s="51">
        <f t="shared" si="2478"/>
        <v>5250</v>
      </c>
      <c r="AV1014" s="51">
        <f t="shared" si="2479"/>
        <v>0</v>
      </c>
      <c r="AW1014" s="51">
        <f t="shared" si="2480"/>
        <v>5250</v>
      </c>
      <c r="AX1014" s="51">
        <f t="shared" si="2481"/>
        <v>5145</v>
      </c>
      <c r="AY1014" s="51">
        <f t="shared" si="2482"/>
        <v>0</v>
      </c>
      <c r="AZ1014" s="51">
        <f>AZ1016</f>
        <v>0</v>
      </c>
      <c r="BA1014" s="52">
        <f t="shared" si="2484"/>
        <v>97.183726476190472</v>
      </c>
      <c r="BB1014" s="25"/>
    </row>
    <row r="1015" ht="31.5">
      <c r="B1015" s="47" t="s">
        <v>550</v>
      </c>
      <c r="C1015" s="47" t="s">
        <v>96</v>
      </c>
      <c r="D1015" s="47" t="s">
        <v>98</v>
      </c>
      <c r="E1015" s="48" t="str">
        <f t="shared" si="2439"/>
        <v>0503</v>
      </c>
      <c r="F1015" s="47" t="s">
        <v>542</v>
      </c>
      <c r="G1015" s="47" t="s">
        <v>154</v>
      </c>
      <c r="H1015" s="49" t="s">
        <v>155</v>
      </c>
      <c r="I1015" s="19"/>
      <c r="J1015" s="19"/>
      <c r="K1015" s="19"/>
      <c r="L1015" s="19"/>
      <c r="M1015" s="19"/>
      <c r="N1015" s="19"/>
      <c r="O1015" s="19"/>
      <c r="P1015" s="19"/>
      <c r="Q1015" s="19"/>
      <c r="R1015" s="19"/>
      <c r="S1015" s="19"/>
      <c r="T1015" s="19">
        <v>0</v>
      </c>
      <c r="U1015" s="19">
        <v>0</v>
      </c>
      <c r="V1015" s="19">
        <v>0</v>
      </c>
      <c r="W1015" s="19">
        <v>0</v>
      </c>
      <c r="X1015" s="19">
        <v>0</v>
      </c>
      <c r="Y1015" s="19">
        <v>0</v>
      </c>
      <c r="Z1015" s="19">
        <v>0</v>
      </c>
      <c r="AA1015" s="19">
        <v>0</v>
      </c>
      <c r="AB1015" s="19">
        <v>0</v>
      </c>
      <c r="AC1015" s="19">
        <v>0</v>
      </c>
      <c r="AD1015" s="19">
        <v>0</v>
      </c>
      <c r="AE1015" s="19">
        <v>0</v>
      </c>
      <c r="AF1015" s="51">
        <v>783.79621999999995</v>
      </c>
      <c r="AG1015" s="51"/>
      <c r="AH1015" s="51">
        <v>0</v>
      </c>
      <c r="AI1015" s="51">
        <v>0</v>
      </c>
      <c r="AJ1015" s="51">
        <v>0</v>
      </c>
      <c r="AK1015" s="51">
        <v>0</v>
      </c>
      <c r="AL1015" s="51">
        <v>636.58016999999995</v>
      </c>
      <c r="AM1015" s="51">
        <v>0</v>
      </c>
      <c r="AN1015" s="51">
        <v>0</v>
      </c>
      <c r="AO1015" s="15"/>
      <c r="AP1015" s="51"/>
      <c r="AQ1015" s="51"/>
      <c r="AR1015" s="51"/>
      <c r="AS1015" s="51"/>
      <c r="AT1015" s="51"/>
      <c r="AU1015" s="51"/>
      <c r="AV1015" s="51"/>
      <c r="AW1015" s="51"/>
      <c r="AX1015" s="51"/>
      <c r="AY1015" s="51"/>
      <c r="AZ1015" s="51"/>
      <c r="BA1015" s="58">
        <f t="shared" si="2484"/>
        <v>81.217560605229764</v>
      </c>
      <c r="BB1015" s="25"/>
    </row>
    <row r="1016">
      <c r="B1016" s="47" t="s">
        <v>550</v>
      </c>
      <c r="C1016" s="47" t="s">
        <v>96</v>
      </c>
      <c r="D1016" s="47" t="s">
        <v>98</v>
      </c>
      <c r="E1016" s="48" t="str">
        <f t="shared" si="2439"/>
        <v>0503</v>
      </c>
      <c r="F1016" s="47" t="s">
        <v>542</v>
      </c>
      <c r="G1016" s="47" t="s">
        <v>60</v>
      </c>
      <c r="H1016" s="49" t="s">
        <v>61</v>
      </c>
      <c r="I1016" s="19">
        <v>5250</v>
      </c>
      <c r="J1016" s="19">
        <v>5145</v>
      </c>
      <c r="K1016" s="19">
        <v>0</v>
      </c>
      <c r="L1016" s="19"/>
      <c r="M1016" s="19"/>
      <c r="N1016" s="19"/>
      <c r="O1016" s="19">
        <v>0</v>
      </c>
      <c r="P1016" s="19">
        <v>0</v>
      </c>
      <c r="Q1016" s="19">
        <v>0</v>
      </c>
      <c r="R1016" s="19">
        <v>0</v>
      </c>
      <c r="S1016" s="19"/>
      <c r="T1016" s="19">
        <f t="shared" si="2451"/>
        <v>5250</v>
      </c>
      <c r="U1016" s="19">
        <f t="shared" si="2452"/>
        <v>5145</v>
      </c>
      <c r="V1016" s="19">
        <f t="shared" si="2453"/>
        <v>0</v>
      </c>
      <c r="W1016" s="19"/>
      <c r="X1016" s="19"/>
      <c r="Y1016" s="19"/>
      <c r="Z1016" s="19"/>
      <c r="AA1016" s="19"/>
      <c r="AB1016" s="19"/>
      <c r="AC1016" s="19"/>
      <c r="AD1016" s="19"/>
      <c r="AE1016" s="19"/>
      <c r="AF1016" s="50">
        <v>4466.2037799999998</v>
      </c>
      <c r="AG1016" s="50"/>
      <c r="AH1016" s="50">
        <v>0</v>
      </c>
      <c r="AI1016" s="50">
        <v>0</v>
      </c>
      <c r="AJ1016" s="50">
        <v>0</v>
      </c>
      <c r="AK1016" s="50">
        <v>0</v>
      </c>
      <c r="AL1016" s="50">
        <v>4465.5654699999996</v>
      </c>
      <c r="AM1016" s="50">
        <v>0</v>
      </c>
      <c r="AN1016" s="50">
        <v>0</v>
      </c>
      <c r="AO1016" s="15">
        <v>2490.3521799999999</v>
      </c>
      <c r="AP1016" s="51">
        <v>5250</v>
      </c>
      <c r="AQ1016" s="51">
        <v>0</v>
      </c>
      <c r="AR1016" s="51">
        <v>0</v>
      </c>
      <c r="AS1016" s="51">
        <v>0</v>
      </c>
      <c r="AT1016" s="51">
        <v>0</v>
      </c>
      <c r="AU1016" s="51">
        <f t="shared" si="2478"/>
        <v>5250</v>
      </c>
      <c r="AV1016" s="51">
        <f t="shared" si="2479"/>
        <v>0</v>
      </c>
      <c r="AW1016" s="51">
        <f t="shared" si="2480"/>
        <v>5250</v>
      </c>
      <c r="AX1016" s="51">
        <f t="shared" si="2481"/>
        <v>5145</v>
      </c>
      <c r="AY1016" s="51">
        <f t="shared" si="2482"/>
        <v>0</v>
      </c>
      <c r="AZ1016" s="51"/>
      <c r="BA1016" s="52">
        <f t="shared" si="2484"/>
        <v>99.985707996512417</v>
      </c>
      <c r="BB1016" s="53"/>
    </row>
    <row r="1017" ht="31.5">
      <c r="B1017" s="47" t="s">
        <v>550</v>
      </c>
      <c r="C1017" s="47" t="s">
        <v>96</v>
      </c>
      <c r="D1017" s="47" t="s">
        <v>98</v>
      </c>
      <c r="E1017" s="48" t="str">
        <f t="shared" si="2439"/>
        <v>0503</v>
      </c>
      <c r="F1017" s="47" t="s">
        <v>181</v>
      </c>
      <c r="G1017" s="48"/>
      <c r="H1017" s="49" t="s">
        <v>182</v>
      </c>
      <c r="I1017" s="19">
        <f t="shared" ref="I1017:I1037" si="2521">I1018</f>
        <v>1208.4000000000001</v>
      </c>
      <c r="J1017" s="19">
        <f t="shared" ref="J1017:J1037" si="2522">J1018</f>
        <v>1208.4000000000001</v>
      </c>
      <c r="K1017" s="19">
        <f t="shared" ref="K1017:K1037" si="2523">K1018</f>
        <v>1208.4000000000001</v>
      </c>
      <c r="L1017" s="19">
        <f t="shared" ref="L1017:L1037" si="2524">L1018</f>
        <v>0</v>
      </c>
      <c r="M1017" s="19">
        <f t="shared" ref="M1017:M1037" si="2525">M1018</f>
        <v>0</v>
      </c>
      <c r="N1017" s="19">
        <f t="shared" ref="N1017:N1037" si="2526">N1018</f>
        <v>0</v>
      </c>
      <c r="O1017" s="19">
        <f t="shared" ref="O1017:O1022" si="2527">O1018</f>
        <v>0</v>
      </c>
      <c r="P1017" s="19">
        <f t="shared" ref="P1017:P1022" si="2528">P1018</f>
        <v>0</v>
      </c>
      <c r="Q1017" s="19">
        <f t="shared" ref="Q1017:Q1022" si="2529">Q1018</f>
        <v>0</v>
      </c>
      <c r="R1017" s="19">
        <f t="shared" ref="R1017:R1022" si="2530">R1018</f>
        <v>0</v>
      </c>
      <c r="S1017" s="19">
        <f t="shared" ref="S1017:S1020" si="2531">S1018</f>
        <v>0</v>
      </c>
      <c r="T1017" s="19">
        <f t="shared" si="2451"/>
        <v>1208.4000000000001</v>
      </c>
      <c r="U1017" s="19">
        <f t="shared" si="2452"/>
        <v>1208.4000000000001</v>
      </c>
      <c r="V1017" s="19">
        <f t="shared" si="2453"/>
        <v>1208.4000000000001</v>
      </c>
      <c r="W1017" s="19">
        <f t="shared" ref="W1017:W1020" si="2532">W1018</f>
        <v>0</v>
      </c>
      <c r="X1017" s="19">
        <f t="shared" ref="X1017:X1020" si="2533">X1018</f>
        <v>0</v>
      </c>
      <c r="Y1017" s="19">
        <f t="shared" ref="Y1017:Y1020" si="2534">Y1018</f>
        <v>0</v>
      </c>
      <c r="Z1017" s="19">
        <f t="shared" ref="Z1017:Z1020" si="2535">Z1018</f>
        <v>0</v>
      </c>
      <c r="AA1017" s="19">
        <f t="shared" ref="AA1017:AA1020" si="2536">AA1018</f>
        <v>0</v>
      </c>
      <c r="AB1017" s="19">
        <f t="shared" ref="AB1017:AB1020" si="2537">AB1018</f>
        <v>0</v>
      </c>
      <c r="AC1017" s="19">
        <f t="shared" ref="AC1017:AC1020" si="2538">AC1018</f>
        <v>0</v>
      </c>
      <c r="AD1017" s="19">
        <f t="shared" ref="AD1017:AD1020" si="2539">AD1018</f>
        <v>0</v>
      </c>
      <c r="AE1017" s="19">
        <f t="shared" ref="AE1017:AE1020" si="2540">AE1018</f>
        <v>0</v>
      </c>
      <c r="AF1017" s="50">
        <f t="shared" ref="AF1017:AF1022" si="2541">AF1018</f>
        <v>641.51480000000004</v>
      </c>
      <c r="AG1017" s="50">
        <f t="shared" ref="AG1017:AG1022" si="2542">AG1018</f>
        <v>0</v>
      </c>
      <c r="AH1017" s="50">
        <f t="shared" ref="AH1017:AH1022" si="2543">AH1018</f>
        <v>0</v>
      </c>
      <c r="AI1017" s="50">
        <f t="shared" ref="AI1017:AI1022" si="2544">AI1018</f>
        <v>0</v>
      </c>
      <c r="AJ1017" s="50">
        <f t="shared" ref="AJ1017:AJ1022" si="2545">AJ1018</f>
        <v>0</v>
      </c>
      <c r="AK1017" s="50">
        <f t="shared" ref="AK1017:AK1022" si="2546">AK1018</f>
        <v>0</v>
      </c>
      <c r="AL1017" s="50">
        <f t="shared" ref="AL1017:AL1022" si="2547">AL1018</f>
        <v>583.91665999999998</v>
      </c>
      <c r="AM1017" s="50">
        <f t="shared" ref="AM1017:AM1022" si="2548">AM1018</f>
        <v>0</v>
      </c>
      <c r="AN1017" s="50">
        <f t="shared" ref="AN1017:AN1022" si="2549">AN1018</f>
        <v>0</v>
      </c>
      <c r="AO1017" s="51">
        <f t="shared" ref="AO1017:AO1022" si="2550">AO1018</f>
        <v>424.66663999999997</v>
      </c>
      <c r="AP1017" s="51">
        <f t="shared" ref="AP1017:AP1022" si="2551">AP1018</f>
        <v>641.51480000000004</v>
      </c>
      <c r="AQ1017" s="51">
        <f t="shared" ref="AQ1017:AQ1022" si="2552">AQ1018</f>
        <v>0</v>
      </c>
      <c r="AR1017" s="51">
        <f t="shared" ref="AR1017:AR1022" si="2553">AR1018</f>
        <v>0</v>
      </c>
      <c r="AS1017" s="51">
        <f t="shared" ref="AS1017:AS1022" si="2554">AS1018</f>
        <v>0</v>
      </c>
      <c r="AT1017" s="51">
        <f t="shared" ref="AT1017:AT1022" si="2555">AT1018</f>
        <v>0</v>
      </c>
      <c r="AU1017" s="51">
        <f t="shared" si="2478"/>
        <v>641.51480000000004</v>
      </c>
      <c r="AV1017" s="51">
        <f t="shared" si="2479"/>
        <v>566.88520000000005</v>
      </c>
      <c r="AW1017" s="51">
        <f t="shared" si="2480"/>
        <v>1208.4000000000001</v>
      </c>
      <c r="AX1017" s="51">
        <f t="shared" si="2481"/>
        <v>1208.4000000000001</v>
      </c>
      <c r="AY1017" s="51">
        <f t="shared" si="2482"/>
        <v>1208.4000000000001</v>
      </c>
      <c r="AZ1017" s="51">
        <f t="shared" ref="AZ1017:AZ1020" si="2556">AZ1018</f>
        <v>0</v>
      </c>
      <c r="BA1017" s="52">
        <f t="shared" si="2484"/>
        <v>91.021541513929208</v>
      </c>
      <c r="BB1017" s="25"/>
    </row>
    <row r="1018">
      <c r="B1018" s="47" t="s">
        <v>550</v>
      </c>
      <c r="C1018" s="47" t="s">
        <v>96</v>
      </c>
      <c r="D1018" s="47" t="s">
        <v>98</v>
      </c>
      <c r="E1018" s="48" t="str">
        <f t="shared" si="2439"/>
        <v>0503</v>
      </c>
      <c r="F1018" s="47" t="s">
        <v>183</v>
      </c>
      <c r="G1018" s="48"/>
      <c r="H1018" s="49" t="s">
        <v>53</v>
      </c>
      <c r="I1018" s="19">
        <f t="shared" si="2521"/>
        <v>1208.4000000000001</v>
      </c>
      <c r="J1018" s="19">
        <f t="shared" si="2522"/>
        <v>1208.4000000000001</v>
      </c>
      <c r="K1018" s="19">
        <f t="shared" si="2523"/>
        <v>1208.4000000000001</v>
      </c>
      <c r="L1018" s="19">
        <f t="shared" si="2524"/>
        <v>0</v>
      </c>
      <c r="M1018" s="19">
        <f t="shared" si="2525"/>
        <v>0</v>
      </c>
      <c r="N1018" s="19">
        <f t="shared" si="2526"/>
        <v>0</v>
      </c>
      <c r="O1018" s="19">
        <f t="shared" si="2527"/>
        <v>0</v>
      </c>
      <c r="P1018" s="19">
        <f t="shared" si="2528"/>
        <v>0</v>
      </c>
      <c r="Q1018" s="19">
        <f t="shared" si="2529"/>
        <v>0</v>
      </c>
      <c r="R1018" s="19">
        <f t="shared" si="2530"/>
        <v>0</v>
      </c>
      <c r="S1018" s="19">
        <f t="shared" si="2531"/>
        <v>0</v>
      </c>
      <c r="T1018" s="19">
        <f t="shared" si="2451"/>
        <v>1208.4000000000001</v>
      </c>
      <c r="U1018" s="19">
        <f t="shared" si="2452"/>
        <v>1208.4000000000001</v>
      </c>
      <c r="V1018" s="19">
        <f t="shared" si="2453"/>
        <v>1208.4000000000001</v>
      </c>
      <c r="W1018" s="19">
        <f t="shared" si="2532"/>
        <v>0</v>
      </c>
      <c r="X1018" s="19">
        <f t="shared" si="2533"/>
        <v>0</v>
      </c>
      <c r="Y1018" s="19">
        <f t="shared" si="2534"/>
        <v>0</v>
      </c>
      <c r="Z1018" s="19">
        <f t="shared" si="2535"/>
        <v>0</v>
      </c>
      <c r="AA1018" s="19">
        <f t="shared" si="2536"/>
        <v>0</v>
      </c>
      <c r="AB1018" s="19">
        <f t="shared" si="2537"/>
        <v>0</v>
      </c>
      <c r="AC1018" s="19">
        <f t="shared" si="2538"/>
        <v>0</v>
      </c>
      <c r="AD1018" s="19">
        <f t="shared" si="2539"/>
        <v>0</v>
      </c>
      <c r="AE1018" s="19">
        <f t="shared" si="2540"/>
        <v>0</v>
      </c>
      <c r="AF1018" s="50">
        <f t="shared" si="2541"/>
        <v>641.51480000000004</v>
      </c>
      <c r="AG1018" s="50">
        <f t="shared" si="2542"/>
        <v>0</v>
      </c>
      <c r="AH1018" s="50">
        <f t="shared" si="2543"/>
        <v>0</v>
      </c>
      <c r="AI1018" s="50">
        <f t="shared" si="2544"/>
        <v>0</v>
      </c>
      <c r="AJ1018" s="50">
        <f t="shared" si="2545"/>
        <v>0</v>
      </c>
      <c r="AK1018" s="50">
        <f t="shared" si="2546"/>
        <v>0</v>
      </c>
      <c r="AL1018" s="50">
        <f t="shared" si="2547"/>
        <v>583.91665999999998</v>
      </c>
      <c r="AM1018" s="50">
        <f t="shared" si="2548"/>
        <v>0</v>
      </c>
      <c r="AN1018" s="50">
        <f t="shared" si="2549"/>
        <v>0</v>
      </c>
      <c r="AO1018" s="15">
        <f t="shared" si="2550"/>
        <v>424.66663999999997</v>
      </c>
      <c r="AP1018" s="51">
        <f t="shared" si="2551"/>
        <v>641.51480000000004</v>
      </c>
      <c r="AQ1018" s="51">
        <f t="shared" si="2552"/>
        <v>0</v>
      </c>
      <c r="AR1018" s="51">
        <f t="shared" si="2553"/>
        <v>0</v>
      </c>
      <c r="AS1018" s="51">
        <f t="shared" si="2554"/>
        <v>0</v>
      </c>
      <c r="AT1018" s="51">
        <f t="shared" si="2555"/>
        <v>0</v>
      </c>
      <c r="AU1018" s="51">
        <f t="shared" si="2478"/>
        <v>641.51480000000004</v>
      </c>
      <c r="AV1018" s="51">
        <f t="shared" si="2479"/>
        <v>566.88520000000005</v>
      </c>
      <c r="AW1018" s="51">
        <f t="shared" si="2480"/>
        <v>1208.4000000000001</v>
      </c>
      <c r="AX1018" s="51">
        <f t="shared" si="2481"/>
        <v>1208.4000000000001</v>
      </c>
      <c r="AY1018" s="51">
        <f t="shared" si="2482"/>
        <v>1208.4000000000001</v>
      </c>
      <c r="AZ1018" s="51">
        <f t="shared" si="2556"/>
        <v>0</v>
      </c>
      <c r="BA1018" s="52">
        <f t="shared" si="2484"/>
        <v>91.021541513929208</v>
      </c>
      <c r="BB1018" s="25"/>
    </row>
    <row r="1019" ht="31.5">
      <c r="B1019" s="47" t="s">
        <v>550</v>
      </c>
      <c r="C1019" s="47" t="s">
        <v>96</v>
      </c>
      <c r="D1019" s="47" t="s">
        <v>98</v>
      </c>
      <c r="E1019" s="48" t="str">
        <f t="shared" si="2439"/>
        <v>0503</v>
      </c>
      <c r="F1019" s="47" t="s">
        <v>184</v>
      </c>
      <c r="G1019" s="48"/>
      <c r="H1019" s="49" t="s">
        <v>185</v>
      </c>
      <c r="I1019" s="19">
        <f t="shared" si="2521"/>
        <v>1208.4000000000001</v>
      </c>
      <c r="J1019" s="19">
        <f t="shared" si="2522"/>
        <v>1208.4000000000001</v>
      </c>
      <c r="K1019" s="19">
        <f t="shared" si="2523"/>
        <v>1208.4000000000001</v>
      </c>
      <c r="L1019" s="19">
        <f t="shared" si="2524"/>
        <v>0</v>
      </c>
      <c r="M1019" s="19">
        <f t="shared" si="2525"/>
        <v>0</v>
      </c>
      <c r="N1019" s="19">
        <f t="shared" si="2526"/>
        <v>0</v>
      </c>
      <c r="O1019" s="19">
        <f t="shared" si="2527"/>
        <v>0</v>
      </c>
      <c r="P1019" s="19">
        <f t="shared" si="2528"/>
        <v>0</v>
      </c>
      <c r="Q1019" s="19">
        <f t="shared" si="2529"/>
        <v>0</v>
      </c>
      <c r="R1019" s="19">
        <f t="shared" si="2530"/>
        <v>0</v>
      </c>
      <c r="S1019" s="19">
        <f t="shared" si="2531"/>
        <v>0</v>
      </c>
      <c r="T1019" s="19">
        <f t="shared" si="2451"/>
        <v>1208.4000000000001</v>
      </c>
      <c r="U1019" s="19">
        <f t="shared" si="2452"/>
        <v>1208.4000000000001</v>
      </c>
      <c r="V1019" s="19">
        <f t="shared" si="2453"/>
        <v>1208.4000000000001</v>
      </c>
      <c r="W1019" s="19">
        <f t="shared" si="2532"/>
        <v>0</v>
      </c>
      <c r="X1019" s="19">
        <f t="shared" si="2533"/>
        <v>0</v>
      </c>
      <c r="Y1019" s="19">
        <f t="shared" si="2534"/>
        <v>0</v>
      </c>
      <c r="Z1019" s="19">
        <f t="shared" si="2535"/>
        <v>0</v>
      </c>
      <c r="AA1019" s="19">
        <f t="shared" si="2536"/>
        <v>0</v>
      </c>
      <c r="AB1019" s="19">
        <f t="shared" si="2537"/>
        <v>0</v>
      </c>
      <c r="AC1019" s="19">
        <f t="shared" si="2538"/>
        <v>0</v>
      </c>
      <c r="AD1019" s="19">
        <f t="shared" si="2539"/>
        <v>0</v>
      </c>
      <c r="AE1019" s="19">
        <f t="shared" si="2540"/>
        <v>0</v>
      </c>
      <c r="AF1019" s="50">
        <f t="shared" si="2541"/>
        <v>641.51480000000004</v>
      </c>
      <c r="AG1019" s="50">
        <f t="shared" si="2542"/>
        <v>0</v>
      </c>
      <c r="AH1019" s="50">
        <f t="shared" si="2543"/>
        <v>0</v>
      </c>
      <c r="AI1019" s="50">
        <f t="shared" si="2544"/>
        <v>0</v>
      </c>
      <c r="AJ1019" s="50">
        <f t="shared" si="2545"/>
        <v>0</v>
      </c>
      <c r="AK1019" s="50">
        <f t="shared" si="2546"/>
        <v>0</v>
      </c>
      <c r="AL1019" s="50">
        <f t="shared" si="2547"/>
        <v>583.91665999999998</v>
      </c>
      <c r="AM1019" s="50">
        <f t="shared" si="2548"/>
        <v>0</v>
      </c>
      <c r="AN1019" s="50">
        <f t="shared" si="2549"/>
        <v>0</v>
      </c>
      <c r="AO1019" s="51">
        <f t="shared" si="2550"/>
        <v>424.66663999999997</v>
      </c>
      <c r="AP1019" s="51">
        <f t="shared" si="2551"/>
        <v>641.51480000000004</v>
      </c>
      <c r="AQ1019" s="51">
        <f t="shared" si="2552"/>
        <v>0</v>
      </c>
      <c r="AR1019" s="51">
        <f t="shared" si="2553"/>
        <v>0</v>
      </c>
      <c r="AS1019" s="51">
        <f t="shared" si="2554"/>
        <v>0</v>
      </c>
      <c r="AT1019" s="51">
        <f t="shared" si="2555"/>
        <v>0</v>
      </c>
      <c r="AU1019" s="51">
        <f t="shared" si="2478"/>
        <v>641.51480000000004</v>
      </c>
      <c r="AV1019" s="51">
        <f t="shared" si="2479"/>
        <v>566.88520000000005</v>
      </c>
      <c r="AW1019" s="51">
        <f t="shared" si="2480"/>
        <v>1208.4000000000001</v>
      </c>
      <c r="AX1019" s="51">
        <f t="shared" si="2481"/>
        <v>1208.4000000000001</v>
      </c>
      <c r="AY1019" s="51">
        <f t="shared" si="2482"/>
        <v>1208.4000000000001</v>
      </c>
      <c r="AZ1019" s="51">
        <f t="shared" si="2556"/>
        <v>0</v>
      </c>
      <c r="BA1019" s="52">
        <f t="shared" si="2484"/>
        <v>91.021541513929208</v>
      </c>
      <c r="BB1019" s="25"/>
    </row>
    <row r="1020" ht="31.5">
      <c r="B1020" s="47" t="s">
        <v>550</v>
      </c>
      <c r="C1020" s="47" t="s">
        <v>96</v>
      </c>
      <c r="D1020" s="47" t="s">
        <v>98</v>
      </c>
      <c r="E1020" s="48" t="str">
        <f t="shared" si="2439"/>
        <v>0503</v>
      </c>
      <c r="F1020" s="47" t="s">
        <v>229</v>
      </c>
      <c r="G1020" s="48"/>
      <c r="H1020" s="49" t="s">
        <v>230</v>
      </c>
      <c r="I1020" s="19">
        <f t="shared" si="2521"/>
        <v>1208.4000000000001</v>
      </c>
      <c r="J1020" s="19">
        <f t="shared" si="2522"/>
        <v>1208.4000000000001</v>
      </c>
      <c r="K1020" s="19">
        <f t="shared" si="2523"/>
        <v>1208.4000000000001</v>
      </c>
      <c r="L1020" s="19">
        <f t="shared" si="2524"/>
        <v>0</v>
      </c>
      <c r="M1020" s="19">
        <f t="shared" si="2525"/>
        <v>0</v>
      </c>
      <c r="N1020" s="19">
        <f t="shared" si="2526"/>
        <v>0</v>
      </c>
      <c r="O1020" s="19">
        <f t="shared" si="2527"/>
        <v>0</v>
      </c>
      <c r="P1020" s="19">
        <f t="shared" si="2528"/>
        <v>0</v>
      </c>
      <c r="Q1020" s="19">
        <f t="shared" si="2529"/>
        <v>0</v>
      </c>
      <c r="R1020" s="19">
        <f t="shared" si="2530"/>
        <v>0</v>
      </c>
      <c r="S1020" s="19">
        <f t="shared" si="2531"/>
        <v>0</v>
      </c>
      <c r="T1020" s="19">
        <f t="shared" si="2451"/>
        <v>1208.4000000000001</v>
      </c>
      <c r="U1020" s="19">
        <f t="shared" si="2452"/>
        <v>1208.4000000000001</v>
      </c>
      <c r="V1020" s="19">
        <f t="shared" si="2453"/>
        <v>1208.4000000000001</v>
      </c>
      <c r="W1020" s="19">
        <f t="shared" si="2532"/>
        <v>0</v>
      </c>
      <c r="X1020" s="19">
        <f t="shared" si="2533"/>
        <v>0</v>
      </c>
      <c r="Y1020" s="19">
        <f t="shared" si="2534"/>
        <v>0</v>
      </c>
      <c r="Z1020" s="19">
        <f t="shared" si="2535"/>
        <v>0</v>
      </c>
      <c r="AA1020" s="19">
        <f t="shared" si="2536"/>
        <v>0</v>
      </c>
      <c r="AB1020" s="19">
        <f t="shared" si="2537"/>
        <v>0</v>
      </c>
      <c r="AC1020" s="19">
        <f t="shared" si="2538"/>
        <v>0</v>
      </c>
      <c r="AD1020" s="19">
        <f t="shared" si="2539"/>
        <v>0</v>
      </c>
      <c r="AE1020" s="19">
        <f t="shared" si="2540"/>
        <v>0</v>
      </c>
      <c r="AF1020" s="50">
        <f t="shared" si="2541"/>
        <v>641.51480000000004</v>
      </c>
      <c r="AG1020" s="50">
        <f t="shared" si="2542"/>
        <v>0</v>
      </c>
      <c r="AH1020" s="50">
        <f t="shared" si="2543"/>
        <v>0</v>
      </c>
      <c r="AI1020" s="50">
        <f t="shared" si="2544"/>
        <v>0</v>
      </c>
      <c r="AJ1020" s="50">
        <f t="shared" si="2545"/>
        <v>0</v>
      </c>
      <c r="AK1020" s="50">
        <f t="shared" si="2546"/>
        <v>0</v>
      </c>
      <c r="AL1020" s="50">
        <f t="shared" si="2547"/>
        <v>583.91665999999998</v>
      </c>
      <c r="AM1020" s="50">
        <f t="shared" si="2548"/>
        <v>0</v>
      </c>
      <c r="AN1020" s="50">
        <f t="shared" si="2549"/>
        <v>0</v>
      </c>
      <c r="AO1020" s="15">
        <f t="shared" si="2550"/>
        <v>424.66663999999997</v>
      </c>
      <c r="AP1020" s="51">
        <f t="shared" si="2551"/>
        <v>641.51480000000004</v>
      </c>
      <c r="AQ1020" s="51">
        <f t="shared" si="2552"/>
        <v>0</v>
      </c>
      <c r="AR1020" s="51">
        <f t="shared" si="2553"/>
        <v>0</v>
      </c>
      <c r="AS1020" s="51">
        <f t="shared" si="2554"/>
        <v>0</v>
      </c>
      <c r="AT1020" s="51">
        <f t="shared" si="2555"/>
        <v>0</v>
      </c>
      <c r="AU1020" s="51">
        <f t="shared" si="2478"/>
        <v>641.51480000000004</v>
      </c>
      <c r="AV1020" s="51">
        <f t="shared" si="2479"/>
        <v>566.88520000000005</v>
      </c>
      <c r="AW1020" s="51">
        <f t="shared" si="2480"/>
        <v>1208.4000000000001</v>
      </c>
      <c r="AX1020" s="51">
        <f t="shared" si="2481"/>
        <v>1208.4000000000001</v>
      </c>
      <c r="AY1020" s="51">
        <f t="shared" si="2482"/>
        <v>1208.4000000000001</v>
      </c>
      <c r="AZ1020" s="51">
        <f t="shared" si="2556"/>
        <v>0</v>
      </c>
      <c r="BA1020" s="52">
        <f t="shared" si="2484"/>
        <v>91.021541513929208</v>
      </c>
      <c r="BB1020" s="25"/>
    </row>
    <row r="1021" ht="31.5">
      <c r="B1021" s="47" t="s">
        <v>550</v>
      </c>
      <c r="C1021" s="47" t="s">
        <v>96</v>
      </c>
      <c r="D1021" s="47" t="s">
        <v>98</v>
      </c>
      <c r="E1021" s="48" t="str">
        <f t="shared" si="2439"/>
        <v>0503</v>
      </c>
      <c r="F1021" s="47" t="s">
        <v>229</v>
      </c>
      <c r="G1021" s="47" t="s">
        <v>58</v>
      </c>
      <c r="H1021" s="49" t="s">
        <v>59</v>
      </c>
      <c r="I1021" s="19">
        <v>1208.4000000000001</v>
      </c>
      <c r="J1021" s="19">
        <v>1208.4000000000001</v>
      </c>
      <c r="K1021" s="19">
        <v>1208.4000000000001</v>
      </c>
      <c r="L1021" s="19"/>
      <c r="M1021" s="19"/>
      <c r="N1021" s="19"/>
      <c r="O1021" s="19">
        <v>0</v>
      </c>
      <c r="P1021" s="19">
        <v>0</v>
      </c>
      <c r="Q1021" s="19">
        <v>0</v>
      </c>
      <c r="R1021" s="19">
        <v>0</v>
      </c>
      <c r="S1021" s="19"/>
      <c r="T1021" s="19">
        <f t="shared" si="2451"/>
        <v>1208.4000000000001</v>
      </c>
      <c r="U1021" s="19">
        <f t="shared" si="2452"/>
        <v>1208.4000000000001</v>
      </c>
      <c r="V1021" s="19">
        <f t="shared" si="2453"/>
        <v>1208.4000000000001</v>
      </c>
      <c r="W1021" s="19"/>
      <c r="X1021" s="19"/>
      <c r="Y1021" s="19"/>
      <c r="Z1021" s="19"/>
      <c r="AA1021" s="19"/>
      <c r="AB1021" s="19"/>
      <c r="AC1021" s="19"/>
      <c r="AD1021" s="19"/>
      <c r="AE1021" s="19"/>
      <c r="AF1021" s="50">
        <v>641.51480000000004</v>
      </c>
      <c r="AG1021" s="50"/>
      <c r="AH1021" s="50">
        <v>0</v>
      </c>
      <c r="AI1021" s="50">
        <v>0</v>
      </c>
      <c r="AJ1021" s="50">
        <v>0</v>
      </c>
      <c r="AK1021" s="50">
        <v>0</v>
      </c>
      <c r="AL1021" s="50">
        <v>583.91665999999998</v>
      </c>
      <c r="AM1021" s="50">
        <v>0</v>
      </c>
      <c r="AN1021" s="50">
        <v>0</v>
      </c>
      <c r="AO1021" s="51">
        <v>424.66663999999997</v>
      </c>
      <c r="AP1021" s="51">
        <v>641.51480000000004</v>
      </c>
      <c r="AQ1021" s="51">
        <v>0</v>
      </c>
      <c r="AR1021" s="51">
        <v>0</v>
      </c>
      <c r="AS1021" s="51">
        <v>0</v>
      </c>
      <c r="AT1021" s="51">
        <v>0</v>
      </c>
      <c r="AU1021" s="51">
        <f t="shared" si="2478"/>
        <v>641.51480000000004</v>
      </c>
      <c r="AV1021" s="51">
        <f t="shared" si="2479"/>
        <v>566.88520000000005</v>
      </c>
      <c r="AW1021" s="51">
        <f t="shared" si="2480"/>
        <v>1208.4000000000001</v>
      </c>
      <c r="AX1021" s="51">
        <f t="shared" si="2481"/>
        <v>1208.4000000000001</v>
      </c>
      <c r="AY1021" s="51">
        <f t="shared" si="2482"/>
        <v>1208.4000000000001</v>
      </c>
      <c r="AZ1021" s="51"/>
      <c r="BA1021" s="52">
        <f t="shared" si="2484"/>
        <v>91.021541513929208</v>
      </c>
      <c r="BB1021" s="53"/>
    </row>
    <row r="1022" ht="31.5">
      <c r="B1022" s="47" t="s">
        <v>550</v>
      </c>
      <c r="C1022" s="47" t="s">
        <v>96</v>
      </c>
      <c r="D1022" s="47" t="s">
        <v>98</v>
      </c>
      <c r="E1022" s="48" t="str">
        <f t="shared" si="2439"/>
        <v>0503</v>
      </c>
      <c r="F1022" s="47" t="s">
        <v>76</v>
      </c>
      <c r="G1022" s="48"/>
      <c r="H1022" s="49" t="s">
        <v>77</v>
      </c>
      <c r="I1022" s="19"/>
      <c r="J1022" s="19"/>
      <c r="K1022" s="19"/>
      <c r="L1022" s="19"/>
      <c r="M1022" s="19"/>
      <c r="N1022" s="19"/>
      <c r="O1022" s="19">
        <f t="shared" si="2527"/>
        <v>0</v>
      </c>
      <c r="P1022" s="19">
        <f t="shared" si="2528"/>
        <v>0</v>
      </c>
      <c r="Q1022" s="19">
        <f t="shared" si="2529"/>
        <v>0</v>
      </c>
      <c r="R1022" s="19">
        <f t="shared" si="2530"/>
        <v>0</v>
      </c>
      <c r="S1022" s="19">
        <f>S1026+S1023</f>
        <v>335</v>
      </c>
      <c r="T1022" s="19">
        <f t="shared" si="2451"/>
        <v>335</v>
      </c>
      <c r="U1022" s="19"/>
      <c r="V1022" s="19"/>
      <c r="W1022" s="19">
        <f>W1026</f>
        <v>0</v>
      </c>
      <c r="X1022" s="19">
        <f>X1026</f>
        <v>0</v>
      </c>
      <c r="Y1022" s="19">
        <f>Y1026</f>
        <v>0</v>
      </c>
      <c r="Z1022" s="19">
        <f>Z1026</f>
        <v>335</v>
      </c>
      <c r="AA1022" s="19">
        <f>AA1026</f>
        <v>0</v>
      </c>
      <c r="AB1022" s="19">
        <f>AB1026</f>
        <v>0</v>
      </c>
      <c r="AC1022" s="19">
        <f>AC1026</f>
        <v>0</v>
      </c>
      <c r="AD1022" s="19">
        <f>AD1026</f>
        <v>0</v>
      </c>
      <c r="AE1022" s="19">
        <f>AE1026</f>
        <v>0</v>
      </c>
      <c r="AF1022" s="50">
        <f t="shared" si="2541"/>
        <v>1385.364</v>
      </c>
      <c r="AG1022" s="50">
        <f t="shared" si="2542"/>
        <v>0</v>
      </c>
      <c r="AH1022" s="50">
        <f t="shared" si="2543"/>
        <v>0</v>
      </c>
      <c r="AI1022" s="50">
        <f t="shared" si="2544"/>
        <v>0</v>
      </c>
      <c r="AJ1022" s="50">
        <f t="shared" si="2545"/>
        <v>0</v>
      </c>
      <c r="AK1022" s="50">
        <f t="shared" si="2546"/>
        <v>0</v>
      </c>
      <c r="AL1022" s="50">
        <f t="shared" si="2547"/>
        <v>1131.5761600000001</v>
      </c>
      <c r="AM1022" s="50">
        <f t="shared" si="2548"/>
        <v>0</v>
      </c>
      <c r="AN1022" s="50">
        <f t="shared" si="2549"/>
        <v>0</v>
      </c>
      <c r="AO1022" s="15">
        <f t="shared" si="2550"/>
        <v>0</v>
      </c>
      <c r="AP1022" s="51">
        <f t="shared" si="2551"/>
        <v>1199.95</v>
      </c>
      <c r="AQ1022" s="51">
        <f t="shared" si="2552"/>
        <v>0</v>
      </c>
      <c r="AR1022" s="51">
        <f t="shared" si="2553"/>
        <v>0</v>
      </c>
      <c r="AS1022" s="51">
        <f t="shared" si="2554"/>
        <v>0</v>
      </c>
      <c r="AT1022" s="51">
        <f t="shared" si="2555"/>
        <v>0</v>
      </c>
      <c r="AU1022" s="51">
        <f t="shared" si="2478"/>
        <v>1199.95</v>
      </c>
      <c r="AV1022" s="51">
        <f t="shared" si="2479"/>
        <v>-864.95000000000005</v>
      </c>
      <c r="AW1022" s="51">
        <f t="shared" si="2480"/>
        <v>670</v>
      </c>
      <c r="AX1022" s="51">
        <f t="shared" si="2481"/>
        <v>0</v>
      </c>
      <c r="AY1022" s="51">
        <f t="shared" si="2482"/>
        <v>0</v>
      </c>
      <c r="AZ1022" s="51">
        <f>AZ1026</f>
        <v>0</v>
      </c>
      <c r="BA1022" s="52">
        <f t="shared" si="2484"/>
        <v>81.68078281231503</v>
      </c>
      <c r="BB1022" s="25"/>
    </row>
    <row r="1023" ht="47.25">
      <c r="B1023" s="47" t="s">
        <v>550</v>
      </c>
      <c r="C1023" s="47" t="s">
        <v>96</v>
      </c>
      <c r="D1023" s="47" t="s">
        <v>98</v>
      </c>
      <c r="E1023" s="48" t="str">
        <f t="shared" si="2439"/>
        <v>0503</v>
      </c>
      <c r="F1023" s="47" t="s">
        <v>296</v>
      </c>
      <c r="G1023" s="18"/>
      <c r="H1023" s="49" t="s">
        <v>297</v>
      </c>
      <c r="I1023" s="19"/>
      <c r="J1023" s="19"/>
      <c r="K1023" s="19"/>
      <c r="L1023" s="19"/>
      <c r="M1023" s="19"/>
      <c r="N1023" s="19"/>
      <c r="O1023" s="19">
        <f>O1026+O1024+O1025</f>
        <v>0</v>
      </c>
      <c r="P1023" s="19">
        <f>P1026+P1024+P1025</f>
        <v>0</v>
      </c>
      <c r="Q1023" s="19">
        <f>Q1026+Q1024+Q1025</f>
        <v>0</v>
      </c>
      <c r="R1023" s="19">
        <f>R1026+R1024+R1025</f>
        <v>0</v>
      </c>
      <c r="S1023" s="19">
        <f>S1026+S1024+S1025</f>
        <v>335</v>
      </c>
      <c r="T1023" s="19">
        <f t="shared" si="2451"/>
        <v>335</v>
      </c>
      <c r="U1023" s="19"/>
      <c r="V1023" s="19"/>
      <c r="W1023" s="19"/>
      <c r="X1023" s="19"/>
      <c r="Y1023" s="19"/>
      <c r="Z1023" s="19"/>
      <c r="AA1023" s="19"/>
      <c r="AB1023" s="19"/>
      <c r="AC1023" s="19"/>
      <c r="AD1023" s="19"/>
      <c r="AE1023" s="19"/>
      <c r="AF1023" s="50">
        <f>AF1026+AF1024+AF1025</f>
        <v>1385.364</v>
      </c>
      <c r="AG1023" s="50">
        <f>AG1026+AG1024+AG1025</f>
        <v>0</v>
      </c>
      <c r="AH1023" s="50">
        <f>AH1026+AH1024+AH1025</f>
        <v>0</v>
      </c>
      <c r="AI1023" s="50">
        <f>AI1026+AI1024+AI1025</f>
        <v>0</v>
      </c>
      <c r="AJ1023" s="50">
        <f>AJ1026+AJ1024+AJ1025</f>
        <v>0</v>
      </c>
      <c r="AK1023" s="50">
        <f>AK1026+AK1024+AK1025</f>
        <v>0</v>
      </c>
      <c r="AL1023" s="50">
        <f>AL1026+AL1024+AL1025</f>
        <v>1131.5761600000001</v>
      </c>
      <c r="AM1023" s="50">
        <f>AM1026+AM1024+AM1025</f>
        <v>0</v>
      </c>
      <c r="AN1023" s="50">
        <f>AN1026+AN1024+AN1025</f>
        <v>0</v>
      </c>
      <c r="AO1023" s="51">
        <f>AO1026+AO1024+AO1025</f>
        <v>0</v>
      </c>
      <c r="AP1023" s="51">
        <f>AP1026+AP1024+AP1025</f>
        <v>1199.95</v>
      </c>
      <c r="AQ1023" s="51">
        <f>AQ1026+AQ1024+AQ1025</f>
        <v>0</v>
      </c>
      <c r="AR1023" s="51">
        <f>AR1026+AR1024+AR1025</f>
        <v>0</v>
      </c>
      <c r="AS1023" s="51">
        <f>AS1026+AS1024+AS1025</f>
        <v>0</v>
      </c>
      <c r="AT1023" s="51">
        <f>AT1026+AT1024+AT1025</f>
        <v>0</v>
      </c>
      <c r="AU1023" s="51">
        <f t="shared" si="2478"/>
        <v>1199.95</v>
      </c>
      <c r="AV1023" s="51">
        <f t="shared" si="2479"/>
        <v>-864.95000000000005</v>
      </c>
      <c r="AW1023" s="51"/>
      <c r="AX1023" s="51"/>
      <c r="AY1023" s="51"/>
      <c r="AZ1023" s="51"/>
      <c r="BA1023" s="52">
        <f t="shared" si="2484"/>
        <v>81.68078281231503</v>
      </c>
      <c r="BB1023" s="25"/>
    </row>
    <row r="1024" ht="31.5" hidden="1">
      <c r="B1024" s="47" t="s">
        <v>550</v>
      </c>
      <c r="C1024" s="47" t="s">
        <v>96</v>
      </c>
      <c r="D1024" s="47" t="s">
        <v>98</v>
      </c>
      <c r="E1024" s="48" t="str">
        <f t="shared" si="2439"/>
        <v>0503</v>
      </c>
      <c r="F1024" s="47" t="s">
        <v>296</v>
      </c>
      <c r="G1024" s="17" t="s">
        <v>58</v>
      </c>
      <c r="H1024" s="49" t="s">
        <v>59</v>
      </c>
      <c r="I1024" s="19"/>
      <c r="J1024" s="19"/>
      <c r="K1024" s="19"/>
      <c r="L1024" s="19"/>
      <c r="M1024" s="19"/>
      <c r="N1024" s="19"/>
      <c r="O1024" s="19">
        <v>0</v>
      </c>
      <c r="P1024" s="19">
        <v>0</v>
      </c>
      <c r="Q1024" s="19">
        <v>0</v>
      </c>
      <c r="R1024" s="19"/>
      <c r="S1024" s="19">
        <v>30</v>
      </c>
      <c r="T1024" s="19">
        <f t="shared" si="2451"/>
        <v>30</v>
      </c>
      <c r="U1024" s="19"/>
      <c r="V1024" s="19"/>
      <c r="W1024" s="19"/>
      <c r="X1024" s="19"/>
      <c r="Y1024" s="19"/>
      <c r="Z1024" s="19"/>
      <c r="AA1024" s="19"/>
      <c r="AB1024" s="19"/>
      <c r="AC1024" s="19"/>
      <c r="AD1024" s="19"/>
      <c r="AE1024" s="19"/>
      <c r="AF1024" s="50">
        <v>0</v>
      </c>
      <c r="AG1024" s="50"/>
      <c r="AH1024" s="50">
        <v>0</v>
      </c>
      <c r="AI1024" s="50">
        <v>0</v>
      </c>
      <c r="AJ1024" s="50">
        <v>0</v>
      </c>
      <c r="AK1024" s="50">
        <v>0</v>
      </c>
      <c r="AL1024" s="50">
        <v>0</v>
      </c>
      <c r="AM1024" s="50">
        <v>0</v>
      </c>
      <c r="AN1024" s="50">
        <v>0</v>
      </c>
      <c r="AO1024" s="15">
        <v>0</v>
      </c>
      <c r="AP1024" s="51">
        <v>0</v>
      </c>
      <c r="AQ1024" s="51">
        <v>0</v>
      </c>
      <c r="AR1024" s="51">
        <v>0</v>
      </c>
      <c r="AS1024" s="51">
        <v>0</v>
      </c>
      <c r="AT1024" s="51">
        <v>0</v>
      </c>
      <c r="AU1024" s="51">
        <f t="shared" si="2478"/>
        <v>0</v>
      </c>
      <c r="AV1024" s="51">
        <f t="shared" si="2479"/>
        <v>30</v>
      </c>
      <c r="AW1024" s="51"/>
      <c r="AX1024" s="51"/>
      <c r="AY1024" s="51"/>
      <c r="AZ1024" s="51"/>
      <c r="BA1024" s="52"/>
      <c r="BB1024" s="25">
        <v>0</v>
      </c>
    </row>
    <row r="1025" hidden="1">
      <c r="B1025" s="47" t="s">
        <v>550</v>
      </c>
      <c r="C1025" s="47" t="s">
        <v>96</v>
      </c>
      <c r="D1025" s="47" t="s">
        <v>98</v>
      </c>
      <c r="E1025" s="48" t="str">
        <f t="shared" si="2439"/>
        <v>0503</v>
      </c>
      <c r="F1025" s="47" t="s">
        <v>296</v>
      </c>
      <c r="G1025" s="17" t="s">
        <v>60</v>
      </c>
      <c r="H1025" s="49" t="s">
        <v>61</v>
      </c>
      <c r="I1025" s="19"/>
      <c r="J1025" s="19"/>
      <c r="K1025" s="19"/>
      <c r="L1025" s="19"/>
      <c r="M1025" s="19"/>
      <c r="N1025" s="19"/>
      <c r="O1025" s="19">
        <v>0</v>
      </c>
      <c r="P1025" s="19">
        <v>0</v>
      </c>
      <c r="Q1025" s="19">
        <v>0</v>
      </c>
      <c r="R1025" s="19"/>
      <c r="S1025" s="19">
        <v>305</v>
      </c>
      <c r="T1025" s="19">
        <f t="shared" si="2451"/>
        <v>305</v>
      </c>
      <c r="U1025" s="19"/>
      <c r="V1025" s="19"/>
      <c r="W1025" s="19"/>
      <c r="X1025" s="19"/>
      <c r="Y1025" s="19"/>
      <c r="Z1025" s="19"/>
      <c r="AA1025" s="19"/>
      <c r="AB1025" s="19"/>
      <c r="AC1025" s="19"/>
      <c r="AD1025" s="19"/>
      <c r="AE1025" s="19"/>
      <c r="AF1025" s="50">
        <v>0</v>
      </c>
      <c r="AG1025" s="50"/>
      <c r="AH1025" s="50">
        <v>0</v>
      </c>
      <c r="AI1025" s="50">
        <v>0</v>
      </c>
      <c r="AJ1025" s="50">
        <v>0</v>
      </c>
      <c r="AK1025" s="50">
        <v>0</v>
      </c>
      <c r="AL1025" s="50">
        <v>0</v>
      </c>
      <c r="AM1025" s="50">
        <v>0</v>
      </c>
      <c r="AN1025" s="50">
        <v>0</v>
      </c>
      <c r="AO1025" s="51">
        <v>0</v>
      </c>
      <c r="AP1025" s="51">
        <v>0</v>
      </c>
      <c r="AQ1025" s="51">
        <v>0</v>
      </c>
      <c r="AR1025" s="51">
        <v>0</v>
      </c>
      <c r="AS1025" s="51">
        <v>0</v>
      </c>
      <c r="AT1025" s="51">
        <v>0</v>
      </c>
      <c r="AU1025" s="51">
        <f t="shared" si="2478"/>
        <v>0</v>
      </c>
      <c r="AV1025" s="51">
        <f t="shared" si="2479"/>
        <v>305</v>
      </c>
      <c r="AW1025" s="51"/>
      <c r="AX1025" s="51"/>
      <c r="AY1025" s="51"/>
      <c r="AZ1025" s="51"/>
      <c r="BA1025" s="52"/>
      <c r="BB1025" s="25">
        <v>0</v>
      </c>
    </row>
    <row r="1026" ht="47.25">
      <c r="B1026" s="47" t="s">
        <v>550</v>
      </c>
      <c r="C1026" s="47" t="s">
        <v>96</v>
      </c>
      <c r="D1026" s="47" t="s">
        <v>98</v>
      </c>
      <c r="E1026" s="48" t="str">
        <f t="shared" si="2439"/>
        <v>0503</v>
      </c>
      <c r="F1026" s="17" t="s">
        <v>298</v>
      </c>
      <c r="G1026" s="48"/>
      <c r="H1026" s="64" t="s">
        <v>299</v>
      </c>
      <c r="I1026" s="19"/>
      <c r="J1026" s="19"/>
      <c r="K1026" s="19"/>
      <c r="L1026" s="19"/>
      <c r="M1026" s="19"/>
      <c r="N1026" s="19"/>
      <c r="O1026" s="19">
        <f>O1029+O1027+O1028</f>
        <v>0</v>
      </c>
      <c r="P1026" s="19">
        <f>P1029+P1027</f>
        <v>0</v>
      </c>
      <c r="Q1026" s="19">
        <f>Q1029+Q1027</f>
        <v>0</v>
      </c>
      <c r="R1026" s="19">
        <f>R1029+R1027</f>
        <v>0</v>
      </c>
      <c r="S1026" s="19">
        <f>S1029+S1027</f>
        <v>0</v>
      </c>
      <c r="T1026" s="19">
        <f t="shared" si="2451"/>
        <v>0</v>
      </c>
      <c r="U1026" s="19"/>
      <c r="V1026" s="19"/>
      <c r="W1026" s="19">
        <f>W1029+W1027</f>
        <v>0</v>
      </c>
      <c r="X1026" s="19">
        <f>X1029+X1027</f>
        <v>0</v>
      </c>
      <c r="Y1026" s="19">
        <f>Y1029+Y1027</f>
        <v>0</v>
      </c>
      <c r="Z1026" s="19">
        <f>Z1029+Z1027</f>
        <v>335</v>
      </c>
      <c r="AA1026" s="19">
        <f>AA1029+AA1027</f>
        <v>0</v>
      </c>
      <c r="AB1026" s="19">
        <f>AB1029+AB1027</f>
        <v>0</v>
      </c>
      <c r="AC1026" s="19">
        <f>AC1029+AC1027</f>
        <v>0</v>
      </c>
      <c r="AD1026" s="19">
        <f>AD1029+AD1027</f>
        <v>0</v>
      </c>
      <c r="AE1026" s="19">
        <f>AE1029+AE1027</f>
        <v>0</v>
      </c>
      <c r="AF1026" s="50">
        <f>AF1029+AF1027+AF1028</f>
        <v>1385.364</v>
      </c>
      <c r="AG1026" s="50">
        <f>AG1029+AG1027+AG1028</f>
        <v>0</v>
      </c>
      <c r="AH1026" s="50">
        <f>AH1029+AH1027+AH1028</f>
        <v>0</v>
      </c>
      <c r="AI1026" s="50">
        <f>AI1029+AI1027+AI1028</f>
        <v>0</v>
      </c>
      <c r="AJ1026" s="50">
        <f>AJ1029+AJ1027+AJ1028</f>
        <v>0</v>
      </c>
      <c r="AK1026" s="50">
        <f>AK1029+AK1027+AK1028</f>
        <v>0</v>
      </c>
      <c r="AL1026" s="50">
        <f>AL1029+AL1027+AL1028</f>
        <v>1131.5761600000001</v>
      </c>
      <c r="AM1026" s="50">
        <f>AM1029+AM1027+AM1028</f>
        <v>0</v>
      </c>
      <c r="AN1026" s="50">
        <f>AN1029+AN1027+AN1028</f>
        <v>0</v>
      </c>
      <c r="AO1026" s="15">
        <f>AO1029+AO1027+AO1028</f>
        <v>0</v>
      </c>
      <c r="AP1026" s="51">
        <f>AP1029+AP1027+AP1028</f>
        <v>1199.95</v>
      </c>
      <c r="AQ1026" s="51">
        <f>AQ1029+AQ1027+AQ1028</f>
        <v>0</v>
      </c>
      <c r="AR1026" s="51">
        <f>AR1029+AR1027+AR1028</f>
        <v>0</v>
      </c>
      <c r="AS1026" s="51">
        <f>AS1029+AS1027+AS1028</f>
        <v>0</v>
      </c>
      <c r="AT1026" s="51">
        <f>AT1029+AT1027+AT1028</f>
        <v>0</v>
      </c>
      <c r="AU1026" s="51">
        <f t="shared" si="2478"/>
        <v>1199.95</v>
      </c>
      <c r="AV1026" s="51">
        <f t="shared" si="2479"/>
        <v>-1199.95</v>
      </c>
      <c r="AW1026" s="51">
        <f t="shared" si="2480"/>
        <v>335</v>
      </c>
      <c r="AX1026" s="51">
        <f t="shared" si="2481"/>
        <v>0</v>
      </c>
      <c r="AY1026" s="51">
        <f t="shared" si="2482"/>
        <v>0</v>
      </c>
      <c r="AZ1026" s="51">
        <f>AZ1029+AZ1027</f>
        <v>0</v>
      </c>
      <c r="BA1026" s="52">
        <f t="shared" si="2484"/>
        <v>81.68078281231503</v>
      </c>
      <c r="BB1026" s="25"/>
    </row>
    <row r="1027" ht="31.5" hidden="1">
      <c r="B1027" s="47" t="s">
        <v>550</v>
      </c>
      <c r="C1027" s="47" t="s">
        <v>96</v>
      </c>
      <c r="D1027" s="47" t="s">
        <v>98</v>
      </c>
      <c r="E1027" s="48" t="str">
        <f t="shared" si="2439"/>
        <v>0503</v>
      </c>
      <c r="F1027" s="17" t="s">
        <v>298</v>
      </c>
      <c r="G1027" s="47" t="s">
        <v>58</v>
      </c>
      <c r="H1027" s="49" t="s">
        <v>59</v>
      </c>
      <c r="I1027" s="19"/>
      <c r="J1027" s="19"/>
      <c r="K1027" s="19"/>
      <c r="L1027" s="19"/>
      <c r="M1027" s="19"/>
      <c r="N1027" s="19"/>
      <c r="O1027" s="19">
        <v>0</v>
      </c>
      <c r="P1027" s="19">
        <v>0</v>
      </c>
      <c r="Q1027" s="19">
        <v>0</v>
      </c>
      <c r="R1027" s="19">
        <v>0</v>
      </c>
      <c r="S1027" s="19">
        <v>0</v>
      </c>
      <c r="T1027" s="19">
        <f t="shared" si="2451"/>
        <v>0</v>
      </c>
      <c r="U1027" s="19"/>
      <c r="V1027" s="19"/>
      <c r="W1027" s="19"/>
      <c r="X1027" s="19"/>
      <c r="Y1027" s="19"/>
      <c r="Z1027" s="19">
        <v>30</v>
      </c>
      <c r="AA1027" s="19"/>
      <c r="AB1027" s="19"/>
      <c r="AC1027" s="19"/>
      <c r="AD1027" s="19"/>
      <c r="AE1027" s="19"/>
      <c r="AF1027" s="50">
        <v>0</v>
      </c>
      <c r="AG1027" s="50"/>
      <c r="AH1027" s="50">
        <v>0</v>
      </c>
      <c r="AI1027" s="50">
        <v>0</v>
      </c>
      <c r="AJ1027" s="50">
        <v>0</v>
      </c>
      <c r="AK1027" s="50">
        <v>0</v>
      </c>
      <c r="AL1027" s="50">
        <v>0</v>
      </c>
      <c r="AM1027" s="50">
        <v>0</v>
      </c>
      <c r="AN1027" s="50">
        <v>0</v>
      </c>
      <c r="AO1027" s="51">
        <v>0</v>
      </c>
      <c r="AP1027" s="51">
        <v>0</v>
      </c>
      <c r="AQ1027" s="51">
        <v>0</v>
      </c>
      <c r="AR1027" s="51">
        <v>0</v>
      </c>
      <c r="AS1027" s="51">
        <v>0</v>
      </c>
      <c r="AT1027" s="51">
        <v>0</v>
      </c>
      <c r="AU1027" s="51">
        <f t="shared" si="2478"/>
        <v>0</v>
      </c>
      <c r="AV1027" s="51">
        <f t="shared" si="2479"/>
        <v>0</v>
      </c>
      <c r="AW1027" s="51">
        <f t="shared" si="2480"/>
        <v>30</v>
      </c>
      <c r="AX1027" s="51">
        <f t="shared" si="2481"/>
        <v>0</v>
      </c>
      <c r="AY1027" s="51">
        <f t="shared" si="2482"/>
        <v>0</v>
      </c>
      <c r="AZ1027" s="51"/>
      <c r="BA1027" s="52"/>
      <c r="BB1027" s="53">
        <v>0</v>
      </c>
    </row>
    <row r="1028" ht="31.5">
      <c r="B1028" s="47" t="s">
        <v>550</v>
      </c>
      <c r="C1028" s="47" t="s">
        <v>96</v>
      </c>
      <c r="D1028" s="47" t="s">
        <v>98</v>
      </c>
      <c r="E1028" s="48" t="str">
        <f t="shared" si="2439"/>
        <v>0503</v>
      </c>
      <c r="F1028" s="17" t="s">
        <v>298</v>
      </c>
      <c r="G1028" s="47" t="s">
        <v>154</v>
      </c>
      <c r="H1028" s="49" t="s">
        <v>155</v>
      </c>
      <c r="I1028" s="19"/>
      <c r="J1028" s="19"/>
      <c r="K1028" s="19"/>
      <c r="L1028" s="19"/>
      <c r="M1028" s="19"/>
      <c r="N1028" s="19"/>
      <c r="O1028" s="19">
        <v>0</v>
      </c>
      <c r="P1028" s="19"/>
      <c r="Q1028" s="19"/>
      <c r="R1028" s="19"/>
      <c r="S1028" s="19"/>
      <c r="T1028" s="19">
        <f t="shared" si="2451"/>
        <v>0</v>
      </c>
      <c r="U1028" s="19">
        <v>0</v>
      </c>
      <c r="V1028" s="19">
        <v>0</v>
      </c>
      <c r="W1028" s="19">
        <v>0</v>
      </c>
      <c r="X1028" s="19">
        <v>0</v>
      </c>
      <c r="Y1028" s="19">
        <v>0</v>
      </c>
      <c r="Z1028" s="19">
        <v>0</v>
      </c>
      <c r="AA1028" s="19">
        <v>0</v>
      </c>
      <c r="AB1028" s="19">
        <v>0</v>
      </c>
      <c r="AC1028" s="19">
        <v>0</v>
      </c>
      <c r="AD1028" s="19">
        <v>0</v>
      </c>
      <c r="AE1028" s="19">
        <v>0</v>
      </c>
      <c r="AF1028" s="50">
        <v>114.95</v>
      </c>
      <c r="AG1028" s="50"/>
      <c r="AH1028" s="50">
        <v>0</v>
      </c>
      <c r="AI1028" s="50">
        <v>0</v>
      </c>
      <c r="AJ1028" s="50">
        <v>0</v>
      </c>
      <c r="AK1028" s="50">
        <v>0</v>
      </c>
      <c r="AL1028" s="50">
        <v>54</v>
      </c>
      <c r="AM1028" s="50">
        <v>0</v>
      </c>
      <c r="AN1028" s="50">
        <v>0</v>
      </c>
      <c r="AO1028" s="15">
        <v>0</v>
      </c>
      <c r="AP1028" s="51">
        <v>114.95</v>
      </c>
      <c r="AQ1028" s="51">
        <v>0</v>
      </c>
      <c r="AR1028" s="51">
        <v>0</v>
      </c>
      <c r="AS1028" s="51">
        <v>0</v>
      </c>
      <c r="AT1028" s="51">
        <v>0</v>
      </c>
      <c r="AU1028" s="51">
        <f t="shared" si="2478"/>
        <v>114.95</v>
      </c>
      <c r="AV1028" s="51">
        <f t="shared" si="2479"/>
        <v>-114.95</v>
      </c>
      <c r="AW1028" s="51"/>
      <c r="AX1028" s="51"/>
      <c r="AY1028" s="51"/>
      <c r="AZ1028" s="51"/>
      <c r="BA1028" s="52">
        <f t="shared" si="2484"/>
        <v>46.976946498477595</v>
      </c>
      <c r="BB1028" s="53"/>
    </row>
    <row r="1029">
      <c r="B1029" s="47" t="s">
        <v>550</v>
      </c>
      <c r="C1029" s="47" t="s">
        <v>96</v>
      </c>
      <c r="D1029" s="47" t="s">
        <v>98</v>
      </c>
      <c r="E1029" s="48" t="str">
        <f t="shared" si="2439"/>
        <v>0503</v>
      </c>
      <c r="F1029" s="17" t="s">
        <v>298</v>
      </c>
      <c r="G1029" s="47" t="s">
        <v>60</v>
      </c>
      <c r="H1029" s="49" t="s">
        <v>61</v>
      </c>
      <c r="I1029" s="19"/>
      <c r="J1029" s="19"/>
      <c r="K1029" s="19"/>
      <c r="L1029" s="19"/>
      <c r="M1029" s="19"/>
      <c r="N1029" s="19"/>
      <c r="O1029" s="19">
        <v>0</v>
      </c>
      <c r="P1029" s="19">
        <v>0</v>
      </c>
      <c r="Q1029" s="19">
        <v>0</v>
      </c>
      <c r="R1029" s="19">
        <v>0</v>
      </c>
      <c r="S1029" s="19">
        <v>0</v>
      </c>
      <c r="T1029" s="19">
        <f t="shared" si="2451"/>
        <v>0</v>
      </c>
      <c r="U1029" s="19"/>
      <c r="V1029" s="19"/>
      <c r="W1029" s="19"/>
      <c r="X1029" s="19"/>
      <c r="Y1029" s="19"/>
      <c r="Z1029" s="19">
        <v>305</v>
      </c>
      <c r="AA1029" s="19"/>
      <c r="AB1029" s="19"/>
      <c r="AC1029" s="19"/>
      <c r="AD1029" s="19"/>
      <c r="AE1029" s="19"/>
      <c r="AF1029" s="50">
        <v>1270.414</v>
      </c>
      <c r="AG1029" s="50"/>
      <c r="AH1029" s="50">
        <v>0</v>
      </c>
      <c r="AI1029" s="50">
        <v>0</v>
      </c>
      <c r="AJ1029" s="50">
        <v>0</v>
      </c>
      <c r="AK1029" s="50">
        <v>0</v>
      </c>
      <c r="AL1029" s="50">
        <v>1077.5761600000001</v>
      </c>
      <c r="AM1029" s="50">
        <v>0</v>
      </c>
      <c r="AN1029" s="50">
        <v>0</v>
      </c>
      <c r="AO1029" s="51">
        <v>0</v>
      </c>
      <c r="AP1029" s="51">
        <v>1085</v>
      </c>
      <c r="AQ1029" s="51">
        <v>0</v>
      </c>
      <c r="AR1029" s="51">
        <v>0</v>
      </c>
      <c r="AS1029" s="51">
        <v>0</v>
      </c>
      <c r="AT1029" s="51">
        <v>0</v>
      </c>
      <c r="AU1029" s="51">
        <f t="shared" si="2478"/>
        <v>1085</v>
      </c>
      <c r="AV1029" s="51">
        <f t="shared" si="2479"/>
        <v>-1085</v>
      </c>
      <c r="AW1029" s="51">
        <f t="shared" si="2480"/>
        <v>305</v>
      </c>
      <c r="AX1029" s="51">
        <f t="shared" si="2481"/>
        <v>0</v>
      </c>
      <c r="AY1029" s="51">
        <f t="shared" si="2482"/>
        <v>0</v>
      </c>
      <c r="AZ1029" s="51"/>
      <c r="BA1029" s="52">
        <f t="shared" si="2484"/>
        <v>84.820866268791121</v>
      </c>
      <c r="BB1029" s="53"/>
    </row>
    <row r="1030" s="30" customFormat="1">
      <c r="B1030" s="60" t="s">
        <v>550</v>
      </c>
      <c r="C1030" s="31" t="s">
        <v>122</v>
      </c>
      <c r="D1030" s="31"/>
      <c r="E1030" s="32" t="str">
        <f t="shared" si="2439"/>
        <v>06</v>
      </c>
      <c r="F1030" s="31"/>
      <c r="G1030" s="32"/>
      <c r="H1030" s="33" t="s">
        <v>233</v>
      </c>
      <c r="I1030" s="34">
        <f t="shared" si="2521"/>
        <v>125.90000000000001</v>
      </c>
      <c r="J1030" s="34">
        <f t="shared" si="2522"/>
        <v>125.90000000000001</v>
      </c>
      <c r="K1030" s="34">
        <f t="shared" si="2523"/>
        <v>125.90000000000001</v>
      </c>
      <c r="L1030" s="34">
        <f t="shared" si="2524"/>
        <v>0</v>
      </c>
      <c r="M1030" s="34">
        <f t="shared" si="2525"/>
        <v>0</v>
      </c>
      <c r="N1030" s="34">
        <f t="shared" si="2526"/>
        <v>0</v>
      </c>
      <c r="O1030" s="34">
        <f t="shared" ref="O1030:O1037" si="2557">O1031</f>
        <v>0</v>
      </c>
      <c r="P1030" s="34">
        <f t="shared" ref="P1030:P1037" si="2558">P1031</f>
        <v>70</v>
      </c>
      <c r="Q1030" s="34">
        <f t="shared" ref="Q1030:Q1037" si="2559">Q1031</f>
        <v>0</v>
      </c>
      <c r="R1030" s="34">
        <f t="shared" ref="R1030:R1037" si="2560">R1031</f>
        <v>0</v>
      </c>
      <c r="S1030" s="34">
        <f t="shared" ref="S1030:S1037" si="2561">S1031</f>
        <v>0</v>
      </c>
      <c r="T1030" s="34">
        <f t="shared" si="2451"/>
        <v>195.90000000000001</v>
      </c>
      <c r="U1030" s="34">
        <f t="shared" si="2452"/>
        <v>125.90000000000001</v>
      </c>
      <c r="V1030" s="34">
        <f t="shared" si="2453"/>
        <v>125.90000000000001</v>
      </c>
      <c r="W1030" s="34">
        <f t="shared" ref="W1030:W1037" si="2562">W1031</f>
        <v>0</v>
      </c>
      <c r="X1030" s="34">
        <f t="shared" ref="X1030:X1037" si="2563">X1031</f>
        <v>0</v>
      </c>
      <c r="Y1030" s="34">
        <f t="shared" ref="Y1030:Y1037" si="2564">Y1031</f>
        <v>0</v>
      </c>
      <c r="Z1030" s="34">
        <f t="shared" ref="Z1030:Z1037" si="2565">Z1031</f>
        <v>0</v>
      </c>
      <c r="AA1030" s="34">
        <f t="shared" ref="AA1030:AA1037" si="2566">AA1031</f>
        <v>0</v>
      </c>
      <c r="AB1030" s="34">
        <f t="shared" ref="AB1030:AB1037" si="2567">AB1031</f>
        <v>0</v>
      </c>
      <c r="AC1030" s="34">
        <f t="shared" ref="AC1030:AC1037" si="2568">AC1031</f>
        <v>0</v>
      </c>
      <c r="AD1030" s="34">
        <f t="shared" ref="AD1030:AD1037" si="2569">AD1031</f>
        <v>0</v>
      </c>
      <c r="AE1030" s="34">
        <f t="shared" ref="AE1030:AE1037" si="2570">AE1031</f>
        <v>0</v>
      </c>
      <c r="AF1030" s="35">
        <f t="shared" ref="AF1030:AF1037" si="2571">AF1031</f>
        <v>195.90000000000001</v>
      </c>
      <c r="AG1030" s="35">
        <f t="shared" ref="AG1030:AG1037" si="2572">AG1031</f>
        <v>0</v>
      </c>
      <c r="AH1030" s="35">
        <f t="shared" ref="AH1030:AH1037" si="2573">AH1031</f>
        <v>0</v>
      </c>
      <c r="AI1030" s="35">
        <f t="shared" ref="AI1030:AI1037" si="2574">AI1031</f>
        <v>0</v>
      </c>
      <c r="AJ1030" s="35">
        <f t="shared" ref="AJ1030:AJ1037" si="2575">AJ1031</f>
        <v>0</v>
      </c>
      <c r="AK1030" s="35">
        <f t="shared" ref="AK1030:AK1037" si="2576">AK1031</f>
        <v>0</v>
      </c>
      <c r="AL1030" s="35">
        <f t="shared" ref="AL1030:AL1037" si="2577">AL1031</f>
        <v>195.89962</v>
      </c>
      <c r="AM1030" s="35">
        <f t="shared" ref="AM1030:AM1037" si="2578">AM1031</f>
        <v>0</v>
      </c>
      <c r="AN1030" s="35">
        <f t="shared" ref="AN1030:AN1037" si="2579">AN1031</f>
        <v>0</v>
      </c>
      <c r="AO1030" s="54">
        <f t="shared" ref="AO1030:AO1037" si="2580">AO1031</f>
        <v>195.89962</v>
      </c>
      <c r="AP1030" s="36">
        <f t="shared" ref="AP1030:AP1037" si="2581">AP1031</f>
        <v>195.90000000000001</v>
      </c>
      <c r="AQ1030" s="36">
        <f t="shared" ref="AQ1030:AQ1037" si="2582">AQ1031</f>
        <v>0</v>
      </c>
      <c r="AR1030" s="36">
        <f t="shared" ref="AR1030:AR1037" si="2583">AR1031</f>
        <v>0</v>
      </c>
      <c r="AS1030" s="36">
        <f t="shared" ref="AS1030:AS1037" si="2584">AS1031</f>
        <v>0</v>
      </c>
      <c r="AT1030" s="36">
        <f t="shared" ref="AT1030:AT1037" si="2585">AT1031</f>
        <v>0</v>
      </c>
      <c r="AU1030" s="36">
        <f t="shared" si="2478"/>
        <v>195.90000000000001</v>
      </c>
      <c r="AV1030" s="36">
        <f t="shared" si="2479"/>
        <v>0</v>
      </c>
      <c r="AW1030" s="36">
        <f t="shared" si="2480"/>
        <v>195.90000000000001</v>
      </c>
      <c r="AX1030" s="36">
        <f t="shared" si="2481"/>
        <v>125.90000000000001</v>
      </c>
      <c r="AY1030" s="36">
        <f t="shared" si="2482"/>
        <v>125.90000000000001</v>
      </c>
      <c r="AZ1030" s="36">
        <f t="shared" ref="AZ1030:AZ1037" si="2586">AZ1031</f>
        <v>0</v>
      </c>
      <c r="BA1030" s="37">
        <f t="shared" si="2484"/>
        <v>99.999806023481369</v>
      </c>
      <c r="BB1030" s="25"/>
    </row>
    <row r="1031" s="39" customFormat="1" ht="31.5">
      <c r="B1031" s="40" t="s">
        <v>550</v>
      </c>
      <c r="C1031" s="40" t="s">
        <v>122</v>
      </c>
      <c r="D1031" s="40" t="s">
        <v>98</v>
      </c>
      <c r="E1031" s="38" t="str">
        <f t="shared" si="2439"/>
        <v>0603</v>
      </c>
      <c r="F1031" s="40"/>
      <c r="G1031" s="38"/>
      <c r="H1031" s="41" t="s">
        <v>234</v>
      </c>
      <c r="I1031" s="42">
        <f t="shared" si="2521"/>
        <v>125.90000000000001</v>
      </c>
      <c r="J1031" s="42">
        <f t="shared" si="2522"/>
        <v>125.90000000000001</v>
      </c>
      <c r="K1031" s="42">
        <f t="shared" si="2523"/>
        <v>125.90000000000001</v>
      </c>
      <c r="L1031" s="42">
        <f t="shared" si="2524"/>
        <v>0</v>
      </c>
      <c r="M1031" s="42">
        <f t="shared" si="2525"/>
        <v>0</v>
      </c>
      <c r="N1031" s="42">
        <f t="shared" si="2526"/>
        <v>0</v>
      </c>
      <c r="O1031" s="42">
        <f t="shared" si="2557"/>
        <v>0</v>
      </c>
      <c r="P1031" s="42">
        <f t="shared" si="2558"/>
        <v>70</v>
      </c>
      <c r="Q1031" s="42">
        <f t="shared" si="2559"/>
        <v>0</v>
      </c>
      <c r="R1031" s="42">
        <f t="shared" si="2560"/>
        <v>0</v>
      </c>
      <c r="S1031" s="42">
        <f t="shared" si="2561"/>
        <v>0</v>
      </c>
      <c r="T1031" s="42">
        <f t="shared" si="2451"/>
        <v>195.90000000000001</v>
      </c>
      <c r="U1031" s="42">
        <f t="shared" si="2452"/>
        <v>125.90000000000001</v>
      </c>
      <c r="V1031" s="42">
        <f t="shared" si="2453"/>
        <v>125.90000000000001</v>
      </c>
      <c r="W1031" s="42">
        <f t="shared" si="2562"/>
        <v>0</v>
      </c>
      <c r="X1031" s="42">
        <f t="shared" si="2563"/>
        <v>0</v>
      </c>
      <c r="Y1031" s="42">
        <f t="shared" si="2564"/>
        <v>0</v>
      </c>
      <c r="Z1031" s="42">
        <f t="shared" si="2565"/>
        <v>0</v>
      </c>
      <c r="AA1031" s="42">
        <f t="shared" si="2566"/>
        <v>0</v>
      </c>
      <c r="AB1031" s="42">
        <f t="shared" si="2567"/>
        <v>0</v>
      </c>
      <c r="AC1031" s="42">
        <f t="shared" si="2568"/>
        <v>0</v>
      </c>
      <c r="AD1031" s="42">
        <f t="shared" si="2569"/>
        <v>0</v>
      </c>
      <c r="AE1031" s="42">
        <f t="shared" si="2570"/>
        <v>0</v>
      </c>
      <c r="AF1031" s="43">
        <f t="shared" si="2571"/>
        <v>195.90000000000001</v>
      </c>
      <c r="AG1031" s="43">
        <f t="shared" si="2572"/>
        <v>0</v>
      </c>
      <c r="AH1031" s="43">
        <f t="shared" si="2573"/>
        <v>0</v>
      </c>
      <c r="AI1031" s="43">
        <f t="shared" si="2574"/>
        <v>0</v>
      </c>
      <c r="AJ1031" s="43">
        <f t="shared" si="2575"/>
        <v>0</v>
      </c>
      <c r="AK1031" s="43">
        <f t="shared" si="2576"/>
        <v>0</v>
      </c>
      <c r="AL1031" s="43">
        <f t="shared" si="2577"/>
        <v>195.89962</v>
      </c>
      <c r="AM1031" s="43">
        <f t="shared" si="2578"/>
        <v>0</v>
      </c>
      <c r="AN1031" s="43">
        <f t="shared" si="2579"/>
        <v>0</v>
      </c>
      <c r="AO1031" s="45">
        <f t="shared" si="2580"/>
        <v>195.89962</v>
      </c>
      <c r="AP1031" s="45">
        <f t="shared" si="2581"/>
        <v>195.90000000000001</v>
      </c>
      <c r="AQ1031" s="45">
        <f t="shared" si="2582"/>
        <v>0</v>
      </c>
      <c r="AR1031" s="45">
        <f t="shared" si="2583"/>
        <v>0</v>
      </c>
      <c r="AS1031" s="45">
        <f t="shared" si="2584"/>
        <v>0</v>
      </c>
      <c r="AT1031" s="45">
        <f t="shared" si="2585"/>
        <v>0</v>
      </c>
      <c r="AU1031" s="45">
        <f t="shared" si="2478"/>
        <v>195.90000000000001</v>
      </c>
      <c r="AV1031" s="45">
        <f t="shared" si="2479"/>
        <v>0</v>
      </c>
      <c r="AW1031" s="45">
        <f t="shared" si="2480"/>
        <v>195.90000000000001</v>
      </c>
      <c r="AX1031" s="45">
        <f t="shared" si="2481"/>
        <v>125.90000000000001</v>
      </c>
      <c r="AY1031" s="45">
        <f t="shared" si="2482"/>
        <v>125.90000000000001</v>
      </c>
      <c r="AZ1031" s="45">
        <f t="shared" si="2586"/>
        <v>0</v>
      </c>
      <c r="BA1031" s="46">
        <f t="shared" si="2484"/>
        <v>99.999806023481369</v>
      </c>
      <c r="BB1031" s="25"/>
    </row>
    <row r="1032" ht="31.5">
      <c r="B1032" s="47" t="s">
        <v>550</v>
      </c>
      <c r="C1032" s="47" t="s">
        <v>122</v>
      </c>
      <c r="D1032" s="47" t="s">
        <v>98</v>
      </c>
      <c r="E1032" s="48" t="str">
        <f t="shared" si="2439"/>
        <v>0603</v>
      </c>
      <c r="F1032" s="47" t="s">
        <v>181</v>
      </c>
      <c r="G1032" s="48"/>
      <c r="H1032" s="49" t="s">
        <v>182</v>
      </c>
      <c r="I1032" s="19">
        <f t="shared" si="2521"/>
        <v>125.90000000000001</v>
      </c>
      <c r="J1032" s="19">
        <f t="shared" si="2522"/>
        <v>125.90000000000001</v>
      </c>
      <c r="K1032" s="19">
        <f t="shared" si="2523"/>
        <v>125.90000000000001</v>
      </c>
      <c r="L1032" s="19">
        <f t="shared" si="2524"/>
        <v>0</v>
      </c>
      <c r="M1032" s="19">
        <f t="shared" si="2525"/>
        <v>0</v>
      </c>
      <c r="N1032" s="19">
        <f t="shared" si="2526"/>
        <v>0</v>
      </c>
      <c r="O1032" s="19">
        <f t="shared" si="2557"/>
        <v>0</v>
      </c>
      <c r="P1032" s="19">
        <f t="shared" si="2558"/>
        <v>70</v>
      </c>
      <c r="Q1032" s="19">
        <f t="shared" si="2559"/>
        <v>0</v>
      </c>
      <c r="R1032" s="19">
        <f t="shared" si="2560"/>
        <v>0</v>
      </c>
      <c r="S1032" s="19">
        <f t="shared" si="2561"/>
        <v>0</v>
      </c>
      <c r="T1032" s="19">
        <f t="shared" si="2451"/>
        <v>195.90000000000001</v>
      </c>
      <c r="U1032" s="19">
        <f t="shared" si="2452"/>
        <v>125.90000000000001</v>
      </c>
      <c r="V1032" s="19">
        <f t="shared" si="2453"/>
        <v>125.90000000000001</v>
      </c>
      <c r="W1032" s="19">
        <f t="shared" si="2562"/>
        <v>0</v>
      </c>
      <c r="X1032" s="19">
        <f t="shared" si="2563"/>
        <v>0</v>
      </c>
      <c r="Y1032" s="19">
        <f t="shared" si="2564"/>
        <v>0</v>
      </c>
      <c r="Z1032" s="19">
        <f t="shared" si="2565"/>
        <v>0</v>
      </c>
      <c r="AA1032" s="19">
        <f t="shared" si="2566"/>
        <v>0</v>
      </c>
      <c r="AB1032" s="19">
        <f t="shared" si="2567"/>
        <v>0</v>
      </c>
      <c r="AC1032" s="19">
        <f t="shared" si="2568"/>
        <v>0</v>
      </c>
      <c r="AD1032" s="19">
        <f t="shared" si="2569"/>
        <v>0</v>
      </c>
      <c r="AE1032" s="19">
        <f t="shared" si="2570"/>
        <v>0</v>
      </c>
      <c r="AF1032" s="50">
        <f t="shared" si="2571"/>
        <v>195.90000000000001</v>
      </c>
      <c r="AG1032" s="50">
        <f t="shared" si="2572"/>
        <v>0</v>
      </c>
      <c r="AH1032" s="50">
        <f t="shared" si="2573"/>
        <v>0</v>
      </c>
      <c r="AI1032" s="50">
        <f t="shared" si="2574"/>
        <v>0</v>
      </c>
      <c r="AJ1032" s="50">
        <f t="shared" si="2575"/>
        <v>0</v>
      </c>
      <c r="AK1032" s="50">
        <f t="shared" si="2576"/>
        <v>0</v>
      </c>
      <c r="AL1032" s="50">
        <f t="shared" si="2577"/>
        <v>195.89962</v>
      </c>
      <c r="AM1032" s="50">
        <f t="shared" si="2578"/>
        <v>0</v>
      </c>
      <c r="AN1032" s="50">
        <f t="shared" si="2579"/>
        <v>0</v>
      </c>
      <c r="AO1032" s="15">
        <f t="shared" si="2580"/>
        <v>195.89962</v>
      </c>
      <c r="AP1032" s="51">
        <f t="shared" si="2581"/>
        <v>195.90000000000001</v>
      </c>
      <c r="AQ1032" s="51">
        <f t="shared" si="2582"/>
        <v>0</v>
      </c>
      <c r="AR1032" s="51">
        <f t="shared" si="2583"/>
        <v>0</v>
      </c>
      <c r="AS1032" s="51">
        <f t="shared" si="2584"/>
        <v>0</v>
      </c>
      <c r="AT1032" s="51">
        <f t="shared" si="2585"/>
        <v>0</v>
      </c>
      <c r="AU1032" s="51">
        <f t="shared" si="2478"/>
        <v>195.90000000000001</v>
      </c>
      <c r="AV1032" s="51">
        <f t="shared" si="2479"/>
        <v>0</v>
      </c>
      <c r="AW1032" s="51">
        <f t="shared" si="2480"/>
        <v>195.90000000000001</v>
      </c>
      <c r="AX1032" s="51">
        <f t="shared" si="2481"/>
        <v>125.90000000000001</v>
      </c>
      <c r="AY1032" s="51">
        <f t="shared" si="2482"/>
        <v>125.90000000000001</v>
      </c>
      <c r="AZ1032" s="51">
        <f t="shared" si="2586"/>
        <v>0</v>
      </c>
      <c r="BA1032" s="52">
        <f t="shared" si="2484"/>
        <v>99.999806023481369</v>
      </c>
      <c r="BB1032" s="25"/>
    </row>
    <row r="1033">
      <c r="B1033" s="47" t="s">
        <v>550</v>
      </c>
      <c r="C1033" s="47" t="s">
        <v>122</v>
      </c>
      <c r="D1033" s="47" t="s">
        <v>98</v>
      </c>
      <c r="E1033" s="48" t="str">
        <f t="shared" si="2439"/>
        <v>0603</v>
      </c>
      <c r="F1033" s="47" t="s">
        <v>183</v>
      </c>
      <c r="G1033" s="48"/>
      <c r="H1033" s="49" t="s">
        <v>53</v>
      </c>
      <c r="I1033" s="19">
        <f t="shared" si="2521"/>
        <v>125.90000000000001</v>
      </c>
      <c r="J1033" s="19">
        <f t="shared" si="2522"/>
        <v>125.90000000000001</v>
      </c>
      <c r="K1033" s="19">
        <f t="shared" si="2523"/>
        <v>125.90000000000001</v>
      </c>
      <c r="L1033" s="19">
        <f t="shared" si="2524"/>
        <v>0</v>
      </c>
      <c r="M1033" s="19">
        <f t="shared" si="2525"/>
        <v>0</v>
      </c>
      <c r="N1033" s="19">
        <f t="shared" si="2526"/>
        <v>0</v>
      </c>
      <c r="O1033" s="19">
        <f t="shared" si="2557"/>
        <v>0</v>
      </c>
      <c r="P1033" s="19">
        <f t="shared" si="2558"/>
        <v>70</v>
      </c>
      <c r="Q1033" s="19">
        <f t="shared" si="2559"/>
        <v>0</v>
      </c>
      <c r="R1033" s="19">
        <f t="shared" si="2560"/>
        <v>0</v>
      </c>
      <c r="S1033" s="19">
        <f t="shared" si="2561"/>
        <v>0</v>
      </c>
      <c r="T1033" s="19">
        <f t="shared" si="2451"/>
        <v>195.90000000000001</v>
      </c>
      <c r="U1033" s="19">
        <f t="shared" si="2452"/>
        <v>125.90000000000001</v>
      </c>
      <c r="V1033" s="19">
        <f t="shared" si="2453"/>
        <v>125.90000000000001</v>
      </c>
      <c r="W1033" s="19">
        <f t="shared" si="2562"/>
        <v>0</v>
      </c>
      <c r="X1033" s="19">
        <f t="shared" si="2563"/>
        <v>0</v>
      </c>
      <c r="Y1033" s="19">
        <f t="shared" si="2564"/>
        <v>0</v>
      </c>
      <c r="Z1033" s="19">
        <f t="shared" si="2565"/>
        <v>0</v>
      </c>
      <c r="AA1033" s="19">
        <f t="shared" si="2566"/>
        <v>0</v>
      </c>
      <c r="AB1033" s="19">
        <f t="shared" si="2567"/>
        <v>0</v>
      </c>
      <c r="AC1033" s="19">
        <f t="shared" si="2568"/>
        <v>0</v>
      </c>
      <c r="AD1033" s="19">
        <f t="shared" si="2569"/>
        <v>0</v>
      </c>
      <c r="AE1033" s="19">
        <f t="shared" si="2570"/>
        <v>0</v>
      </c>
      <c r="AF1033" s="50">
        <f t="shared" si="2571"/>
        <v>195.90000000000001</v>
      </c>
      <c r="AG1033" s="50">
        <f t="shared" si="2572"/>
        <v>0</v>
      </c>
      <c r="AH1033" s="50">
        <f t="shared" si="2573"/>
        <v>0</v>
      </c>
      <c r="AI1033" s="50">
        <f t="shared" si="2574"/>
        <v>0</v>
      </c>
      <c r="AJ1033" s="50">
        <f t="shared" si="2575"/>
        <v>0</v>
      </c>
      <c r="AK1033" s="50">
        <f t="shared" si="2576"/>
        <v>0</v>
      </c>
      <c r="AL1033" s="50">
        <f t="shared" si="2577"/>
        <v>195.89962</v>
      </c>
      <c r="AM1033" s="50">
        <f t="shared" si="2578"/>
        <v>0</v>
      </c>
      <c r="AN1033" s="50">
        <f t="shared" si="2579"/>
        <v>0</v>
      </c>
      <c r="AO1033" s="51">
        <f t="shared" si="2580"/>
        <v>195.89962</v>
      </c>
      <c r="AP1033" s="51">
        <f t="shared" si="2581"/>
        <v>195.90000000000001</v>
      </c>
      <c r="AQ1033" s="51">
        <f t="shared" si="2582"/>
        <v>0</v>
      </c>
      <c r="AR1033" s="51">
        <f t="shared" si="2583"/>
        <v>0</v>
      </c>
      <c r="AS1033" s="51">
        <f t="shared" si="2584"/>
        <v>0</v>
      </c>
      <c r="AT1033" s="51">
        <f t="shared" si="2585"/>
        <v>0</v>
      </c>
      <c r="AU1033" s="51">
        <f t="shared" si="2478"/>
        <v>195.90000000000001</v>
      </c>
      <c r="AV1033" s="51">
        <f t="shared" si="2479"/>
        <v>0</v>
      </c>
      <c r="AW1033" s="51">
        <f t="shared" si="2480"/>
        <v>195.90000000000001</v>
      </c>
      <c r="AX1033" s="51">
        <f t="shared" si="2481"/>
        <v>125.90000000000001</v>
      </c>
      <c r="AY1033" s="51">
        <f t="shared" si="2482"/>
        <v>125.90000000000001</v>
      </c>
      <c r="AZ1033" s="51">
        <f t="shared" si="2586"/>
        <v>0</v>
      </c>
      <c r="BA1033" s="52">
        <f t="shared" si="2484"/>
        <v>99.999806023481369</v>
      </c>
      <c r="BB1033" s="25"/>
    </row>
    <row r="1034" ht="47.25">
      <c r="B1034" s="47" t="s">
        <v>550</v>
      </c>
      <c r="C1034" s="47" t="s">
        <v>122</v>
      </c>
      <c r="D1034" s="47" t="s">
        <v>98</v>
      </c>
      <c r="E1034" s="48" t="str">
        <f t="shared" si="2439"/>
        <v>0603</v>
      </c>
      <c r="F1034" s="47" t="s">
        <v>219</v>
      </c>
      <c r="G1034" s="48"/>
      <c r="H1034" s="49" t="s">
        <v>220</v>
      </c>
      <c r="I1034" s="19">
        <f t="shared" si="2521"/>
        <v>125.90000000000001</v>
      </c>
      <c r="J1034" s="19">
        <f t="shared" si="2522"/>
        <v>125.90000000000001</v>
      </c>
      <c r="K1034" s="19">
        <f t="shared" si="2523"/>
        <v>125.90000000000001</v>
      </c>
      <c r="L1034" s="19">
        <f t="shared" si="2524"/>
        <v>0</v>
      </c>
      <c r="M1034" s="19">
        <f t="shared" si="2525"/>
        <v>0</v>
      </c>
      <c r="N1034" s="19">
        <f t="shared" si="2526"/>
        <v>0</v>
      </c>
      <c r="O1034" s="19">
        <f t="shared" si="2557"/>
        <v>0</v>
      </c>
      <c r="P1034" s="19">
        <f t="shared" si="2558"/>
        <v>70</v>
      </c>
      <c r="Q1034" s="19">
        <f t="shared" si="2559"/>
        <v>0</v>
      </c>
      <c r="R1034" s="19">
        <f t="shared" si="2560"/>
        <v>0</v>
      </c>
      <c r="S1034" s="19">
        <f t="shared" si="2561"/>
        <v>0</v>
      </c>
      <c r="T1034" s="19">
        <f t="shared" si="2451"/>
        <v>195.90000000000001</v>
      </c>
      <c r="U1034" s="19">
        <f t="shared" si="2452"/>
        <v>125.90000000000001</v>
      </c>
      <c r="V1034" s="19">
        <f t="shared" si="2453"/>
        <v>125.90000000000001</v>
      </c>
      <c r="W1034" s="19">
        <f t="shared" si="2562"/>
        <v>0</v>
      </c>
      <c r="X1034" s="19">
        <f t="shared" si="2563"/>
        <v>0</v>
      </c>
      <c r="Y1034" s="19">
        <f t="shared" si="2564"/>
        <v>0</v>
      </c>
      <c r="Z1034" s="19">
        <f t="shared" si="2565"/>
        <v>0</v>
      </c>
      <c r="AA1034" s="19">
        <f t="shared" si="2566"/>
        <v>0</v>
      </c>
      <c r="AB1034" s="19">
        <f t="shared" si="2567"/>
        <v>0</v>
      </c>
      <c r="AC1034" s="19">
        <f t="shared" si="2568"/>
        <v>0</v>
      </c>
      <c r="AD1034" s="19">
        <f t="shared" si="2569"/>
        <v>0</v>
      </c>
      <c r="AE1034" s="19">
        <f t="shared" si="2570"/>
        <v>0</v>
      </c>
      <c r="AF1034" s="50">
        <f t="shared" si="2571"/>
        <v>195.90000000000001</v>
      </c>
      <c r="AG1034" s="50">
        <f t="shared" si="2572"/>
        <v>0</v>
      </c>
      <c r="AH1034" s="50">
        <f t="shared" si="2573"/>
        <v>0</v>
      </c>
      <c r="AI1034" s="50">
        <f t="shared" si="2574"/>
        <v>0</v>
      </c>
      <c r="AJ1034" s="50">
        <f t="shared" si="2575"/>
        <v>0</v>
      </c>
      <c r="AK1034" s="50">
        <f t="shared" si="2576"/>
        <v>0</v>
      </c>
      <c r="AL1034" s="50">
        <f t="shared" si="2577"/>
        <v>195.89962</v>
      </c>
      <c r="AM1034" s="50">
        <f t="shared" si="2578"/>
        <v>0</v>
      </c>
      <c r="AN1034" s="50">
        <f t="shared" si="2579"/>
        <v>0</v>
      </c>
      <c r="AO1034" s="15">
        <f t="shared" si="2580"/>
        <v>195.89962</v>
      </c>
      <c r="AP1034" s="51">
        <f t="shared" si="2581"/>
        <v>195.90000000000001</v>
      </c>
      <c r="AQ1034" s="51">
        <f t="shared" si="2582"/>
        <v>0</v>
      </c>
      <c r="AR1034" s="51">
        <f t="shared" si="2583"/>
        <v>0</v>
      </c>
      <c r="AS1034" s="51">
        <f t="shared" si="2584"/>
        <v>0</v>
      </c>
      <c r="AT1034" s="51">
        <f t="shared" si="2585"/>
        <v>0</v>
      </c>
      <c r="AU1034" s="51">
        <f t="shared" si="2478"/>
        <v>195.90000000000001</v>
      </c>
      <c r="AV1034" s="51">
        <f t="shared" si="2479"/>
        <v>0</v>
      </c>
      <c r="AW1034" s="51">
        <f t="shared" si="2480"/>
        <v>195.90000000000001</v>
      </c>
      <c r="AX1034" s="51">
        <f t="shared" si="2481"/>
        <v>125.90000000000001</v>
      </c>
      <c r="AY1034" s="51">
        <f t="shared" si="2482"/>
        <v>125.90000000000001</v>
      </c>
      <c r="AZ1034" s="51">
        <f t="shared" si="2586"/>
        <v>0</v>
      </c>
      <c r="BA1034" s="52">
        <f t="shared" si="2484"/>
        <v>99.999806023481369</v>
      </c>
      <c r="BB1034" s="25"/>
    </row>
    <row r="1035">
      <c r="B1035" s="47" t="s">
        <v>550</v>
      </c>
      <c r="C1035" s="47" t="s">
        <v>122</v>
      </c>
      <c r="D1035" s="47" t="s">
        <v>98</v>
      </c>
      <c r="E1035" s="48" t="str">
        <f t="shared" si="2439"/>
        <v>0603</v>
      </c>
      <c r="F1035" s="47" t="s">
        <v>235</v>
      </c>
      <c r="G1035" s="48"/>
      <c r="H1035" s="49" t="s">
        <v>236</v>
      </c>
      <c r="I1035" s="19">
        <f t="shared" si="2521"/>
        <v>125.90000000000001</v>
      </c>
      <c r="J1035" s="19">
        <f t="shared" si="2522"/>
        <v>125.90000000000001</v>
      </c>
      <c r="K1035" s="19">
        <f t="shared" si="2523"/>
        <v>125.90000000000001</v>
      </c>
      <c r="L1035" s="19">
        <f t="shared" si="2524"/>
        <v>0</v>
      </c>
      <c r="M1035" s="19">
        <f t="shared" si="2525"/>
        <v>0</v>
      </c>
      <c r="N1035" s="19">
        <f t="shared" si="2526"/>
        <v>0</v>
      </c>
      <c r="O1035" s="19">
        <f t="shared" si="2557"/>
        <v>0</v>
      </c>
      <c r="P1035" s="19">
        <f t="shared" si="2558"/>
        <v>70</v>
      </c>
      <c r="Q1035" s="19">
        <f t="shared" si="2559"/>
        <v>0</v>
      </c>
      <c r="R1035" s="19">
        <f t="shared" si="2560"/>
        <v>0</v>
      </c>
      <c r="S1035" s="19">
        <f t="shared" si="2561"/>
        <v>0</v>
      </c>
      <c r="T1035" s="19">
        <f t="shared" si="2451"/>
        <v>195.90000000000001</v>
      </c>
      <c r="U1035" s="19">
        <f t="shared" si="2452"/>
        <v>125.90000000000001</v>
      </c>
      <c r="V1035" s="19">
        <f t="shared" si="2453"/>
        <v>125.90000000000001</v>
      </c>
      <c r="W1035" s="19">
        <f t="shared" si="2562"/>
        <v>0</v>
      </c>
      <c r="X1035" s="19">
        <f t="shared" si="2563"/>
        <v>0</v>
      </c>
      <c r="Y1035" s="19">
        <f t="shared" si="2564"/>
        <v>0</v>
      </c>
      <c r="Z1035" s="19">
        <f t="shared" si="2565"/>
        <v>0</v>
      </c>
      <c r="AA1035" s="19">
        <f t="shared" si="2566"/>
        <v>0</v>
      </c>
      <c r="AB1035" s="19">
        <f t="shared" si="2567"/>
        <v>0</v>
      </c>
      <c r="AC1035" s="19">
        <f t="shared" si="2568"/>
        <v>0</v>
      </c>
      <c r="AD1035" s="19">
        <f t="shared" si="2569"/>
        <v>0</v>
      </c>
      <c r="AE1035" s="19">
        <f t="shared" si="2570"/>
        <v>0</v>
      </c>
      <c r="AF1035" s="50">
        <f t="shared" si="2571"/>
        <v>195.90000000000001</v>
      </c>
      <c r="AG1035" s="50">
        <f t="shared" si="2572"/>
        <v>0</v>
      </c>
      <c r="AH1035" s="50">
        <f t="shared" si="2573"/>
        <v>0</v>
      </c>
      <c r="AI1035" s="50">
        <f t="shared" si="2574"/>
        <v>0</v>
      </c>
      <c r="AJ1035" s="50">
        <f t="shared" si="2575"/>
        <v>0</v>
      </c>
      <c r="AK1035" s="50">
        <f t="shared" si="2576"/>
        <v>0</v>
      </c>
      <c r="AL1035" s="50">
        <f t="shared" si="2577"/>
        <v>195.89962</v>
      </c>
      <c r="AM1035" s="50">
        <f t="shared" si="2578"/>
        <v>0</v>
      </c>
      <c r="AN1035" s="50">
        <f t="shared" si="2579"/>
        <v>0</v>
      </c>
      <c r="AO1035" s="51">
        <f t="shared" si="2580"/>
        <v>195.89962</v>
      </c>
      <c r="AP1035" s="51">
        <f t="shared" si="2581"/>
        <v>195.90000000000001</v>
      </c>
      <c r="AQ1035" s="51">
        <f t="shared" si="2582"/>
        <v>0</v>
      </c>
      <c r="AR1035" s="51">
        <f t="shared" si="2583"/>
        <v>0</v>
      </c>
      <c r="AS1035" s="51">
        <f t="shared" si="2584"/>
        <v>0</v>
      </c>
      <c r="AT1035" s="51">
        <f t="shared" si="2585"/>
        <v>0</v>
      </c>
      <c r="AU1035" s="51">
        <f t="shared" si="2478"/>
        <v>195.90000000000001</v>
      </c>
      <c r="AV1035" s="51">
        <f t="shared" si="2479"/>
        <v>0</v>
      </c>
      <c r="AW1035" s="51">
        <f t="shared" si="2480"/>
        <v>195.90000000000001</v>
      </c>
      <c r="AX1035" s="51">
        <f t="shared" si="2481"/>
        <v>125.90000000000001</v>
      </c>
      <c r="AY1035" s="51">
        <f t="shared" si="2482"/>
        <v>125.90000000000001</v>
      </c>
      <c r="AZ1035" s="51">
        <f t="shared" si="2586"/>
        <v>0</v>
      </c>
      <c r="BA1035" s="52">
        <f t="shared" si="2484"/>
        <v>99.999806023481369</v>
      </c>
      <c r="BB1035" s="25"/>
    </row>
    <row r="1036" ht="31.5">
      <c r="B1036" s="47" t="s">
        <v>550</v>
      </c>
      <c r="C1036" s="47" t="s">
        <v>122</v>
      </c>
      <c r="D1036" s="47" t="s">
        <v>98</v>
      </c>
      <c r="E1036" s="48" t="str">
        <f t="shared" si="2439"/>
        <v>0603</v>
      </c>
      <c r="F1036" s="47" t="s">
        <v>235</v>
      </c>
      <c r="G1036" s="47" t="s">
        <v>58</v>
      </c>
      <c r="H1036" s="49" t="s">
        <v>59</v>
      </c>
      <c r="I1036" s="71">
        <v>125.90000000000001</v>
      </c>
      <c r="J1036" s="71">
        <v>125.90000000000001</v>
      </c>
      <c r="K1036" s="71">
        <v>125.90000000000001</v>
      </c>
      <c r="L1036" s="71"/>
      <c r="M1036" s="71"/>
      <c r="N1036" s="71"/>
      <c r="O1036" s="71">
        <v>0</v>
      </c>
      <c r="P1036" s="71">
        <v>70</v>
      </c>
      <c r="Q1036" s="71">
        <v>0</v>
      </c>
      <c r="R1036" s="71">
        <v>0</v>
      </c>
      <c r="S1036" s="71"/>
      <c r="T1036" s="71">
        <f t="shared" si="2451"/>
        <v>195.90000000000001</v>
      </c>
      <c r="U1036" s="71">
        <f t="shared" si="2452"/>
        <v>125.90000000000001</v>
      </c>
      <c r="V1036" s="71">
        <f t="shared" si="2453"/>
        <v>125.90000000000001</v>
      </c>
      <c r="W1036" s="71"/>
      <c r="X1036" s="71"/>
      <c r="Y1036" s="71"/>
      <c r="Z1036" s="71"/>
      <c r="AA1036" s="71"/>
      <c r="AB1036" s="71"/>
      <c r="AC1036" s="71"/>
      <c r="AD1036" s="71"/>
      <c r="AE1036" s="71"/>
      <c r="AF1036" s="50">
        <v>195.90000000000001</v>
      </c>
      <c r="AG1036" s="50"/>
      <c r="AH1036" s="50">
        <v>0</v>
      </c>
      <c r="AI1036" s="50">
        <v>0</v>
      </c>
      <c r="AJ1036" s="50">
        <v>0</v>
      </c>
      <c r="AK1036" s="50">
        <v>0</v>
      </c>
      <c r="AL1036" s="50">
        <v>195.89962</v>
      </c>
      <c r="AM1036" s="72">
        <v>0</v>
      </c>
      <c r="AN1036" s="72">
        <v>0</v>
      </c>
      <c r="AO1036" s="76">
        <v>195.89962</v>
      </c>
      <c r="AP1036" s="73">
        <v>195.90000000000001</v>
      </c>
      <c r="AQ1036" s="73">
        <v>0</v>
      </c>
      <c r="AR1036" s="51">
        <v>0</v>
      </c>
      <c r="AS1036" s="51">
        <v>0</v>
      </c>
      <c r="AT1036" s="51">
        <v>0</v>
      </c>
      <c r="AU1036" s="73">
        <f t="shared" si="2478"/>
        <v>195.90000000000001</v>
      </c>
      <c r="AV1036" s="73">
        <f t="shared" si="2479"/>
        <v>0</v>
      </c>
      <c r="AW1036" s="51">
        <f t="shared" si="2480"/>
        <v>195.90000000000001</v>
      </c>
      <c r="AX1036" s="51">
        <f t="shared" si="2481"/>
        <v>125.90000000000001</v>
      </c>
      <c r="AY1036" s="51">
        <f t="shared" si="2482"/>
        <v>125.90000000000001</v>
      </c>
      <c r="AZ1036" s="73"/>
      <c r="BA1036" s="52">
        <f t="shared" si="2484"/>
        <v>99.999806023481369</v>
      </c>
      <c r="BB1036" s="53"/>
    </row>
    <row r="1037" s="30" customFormat="1">
      <c r="B1037" s="60" t="s">
        <v>550</v>
      </c>
      <c r="C1037" s="31" t="s">
        <v>193</v>
      </c>
      <c r="D1037" s="31"/>
      <c r="E1037" s="32" t="str">
        <f t="shared" si="2439"/>
        <v>07</v>
      </c>
      <c r="F1037" s="31"/>
      <c r="G1037" s="31"/>
      <c r="H1037" s="33" t="s">
        <v>245</v>
      </c>
      <c r="I1037" s="34">
        <f t="shared" si="2521"/>
        <v>5845.6999999999998</v>
      </c>
      <c r="J1037" s="34">
        <f t="shared" si="2522"/>
        <v>5845.6999999999998</v>
      </c>
      <c r="K1037" s="34">
        <f t="shared" si="2523"/>
        <v>5845.6999999999998</v>
      </c>
      <c r="L1037" s="34">
        <f t="shared" si="2524"/>
        <v>0</v>
      </c>
      <c r="M1037" s="34">
        <f t="shared" si="2525"/>
        <v>0</v>
      </c>
      <c r="N1037" s="34">
        <f t="shared" si="2526"/>
        <v>0</v>
      </c>
      <c r="O1037" s="34">
        <f t="shared" si="2557"/>
        <v>0</v>
      </c>
      <c r="P1037" s="34">
        <f t="shared" si="2558"/>
        <v>0</v>
      </c>
      <c r="Q1037" s="34">
        <f t="shared" si="2559"/>
        <v>0</v>
      </c>
      <c r="R1037" s="34">
        <f t="shared" si="2560"/>
        <v>0</v>
      </c>
      <c r="S1037" s="34">
        <f t="shared" si="2561"/>
        <v>0</v>
      </c>
      <c r="T1037" s="34">
        <f t="shared" si="2451"/>
        <v>5845.6999999999998</v>
      </c>
      <c r="U1037" s="34">
        <f t="shared" si="2452"/>
        <v>5845.6999999999998</v>
      </c>
      <c r="V1037" s="34">
        <f t="shared" si="2453"/>
        <v>5845.6999999999998</v>
      </c>
      <c r="W1037" s="34">
        <f t="shared" si="2562"/>
        <v>0</v>
      </c>
      <c r="X1037" s="34">
        <f t="shared" si="2563"/>
        <v>0</v>
      </c>
      <c r="Y1037" s="34">
        <f t="shared" si="2564"/>
        <v>0</v>
      </c>
      <c r="Z1037" s="34">
        <f t="shared" si="2565"/>
        <v>0</v>
      </c>
      <c r="AA1037" s="34">
        <f t="shared" si="2566"/>
        <v>0</v>
      </c>
      <c r="AB1037" s="34">
        <f t="shared" si="2567"/>
        <v>0</v>
      </c>
      <c r="AC1037" s="34">
        <f t="shared" si="2568"/>
        <v>0</v>
      </c>
      <c r="AD1037" s="34">
        <f t="shared" si="2569"/>
        <v>0</v>
      </c>
      <c r="AE1037" s="34">
        <f t="shared" si="2570"/>
        <v>0</v>
      </c>
      <c r="AF1037" s="35">
        <f t="shared" si="2571"/>
        <v>5845.6999999999998</v>
      </c>
      <c r="AG1037" s="35">
        <f t="shared" si="2572"/>
        <v>0</v>
      </c>
      <c r="AH1037" s="35">
        <f t="shared" si="2573"/>
        <v>0</v>
      </c>
      <c r="AI1037" s="35">
        <f t="shared" si="2574"/>
        <v>0</v>
      </c>
      <c r="AJ1037" s="35">
        <f t="shared" si="2575"/>
        <v>0</v>
      </c>
      <c r="AK1037" s="35">
        <f t="shared" si="2576"/>
        <v>0</v>
      </c>
      <c r="AL1037" s="35">
        <f t="shared" si="2577"/>
        <v>5845.6999999999998</v>
      </c>
      <c r="AM1037" s="35">
        <f t="shared" si="2578"/>
        <v>0</v>
      </c>
      <c r="AN1037" s="35">
        <f t="shared" si="2579"/>
        <v>0</v>
      </c>
      <c r="AO1037" s="36">
        <f t="shared" si="2580"/>
        <v>5845.6999999999998</v>
      </c>
      <c r="AP1037" s="36">
        <f t="shared" si="2581"/>
        <v>5845.6999999999998</v>
      </c>
      <c r="AQ1037" s="36">
        <f t="shared" si="2582"/>
        <v>0</v>
      </c>
      <c r="AR1037" s="36">
        <f t="shared" si="2583"/>
        <v>0</v>
      </c>
      <c r="AS1037" s="36">
        <f t="shared" si="2584"/>
        <v>0</v>
      </c>
      <c r="AT1037" s="36">
        <f t="shared" si="2585"/>
        <v>0</v>
      </c>
      <c r="AU1037" s="36">
        <f t="shared" si="2478"/>
        <v>5845.6999999999998</v>
      </c>
      <c r="AV1037" s="36">
        <f t="shared" si="2479"/>
        <v>0</v>
      </c>
      <c r="AW1037" s="36">
        <f t="shared" si="2480"/>
        <v>5845.6999999999998</v>
      </c>
      <c r="AX1037" s="36">
        <f t="shared" si="2481"/>
        <v>5845.6999999999998</v>
      </c>
      <c r="AY1037" s="36">
        <f t="shared" si="2482"/>
        <v>5845.6999999999998</v>
      </c>
      <c r="AZ1037" s="36">
        <f t="shared" si="2586"/>
        <v>0</v>
      </c>
      <c r="BA1037" s="37">
        <f t="shared" si="2484"/>
        <v>100</v>
      </c>
      <c r="BB1037" s="25"/>
    </row>
    <row r="1038" s="39" customFormat="1" ht="16.5" customHeight="1">
      <c r="B1038" s="40" t="s">
        <v>550</v>
      </c>
      <c r="C1038" s="40" t="s">
        <v>193</v>
      </c>
      <c r="D1038" s="40" t="s">
        <v>193</v>
      </c>
      <c r="E1038" s="38" t="str">
        <f t="shared" si="2439"/>
        <v>0707</v>
      </c>
      <c r="F1038" s="40"/>
      <c r="G1038" s="40"/>
      <c r="H1038" s="41" t="s">
        <v>269</v>
      </c>
      <c r="I1038" s="42">
        <f>I1039+I1044</f>
        <v>5845.6999999999998</v>
      </c>
      <c r="J1038" s="42">
        <f>J1039+J1044</f>
        <v>5845.6999999999998</v>
      </c>
      <c r="K1038" s="42">
        <f>K1039+K1044</f>
        <v>5845.6999999999998</v>
      </c>
      <c r="L1038" s="42">
        <f>L1039+L1044</f>
        <v>0</v>
      </c>
      <c r="M1038" s="42">
        <f>M1039+M1044</f>
        <v>0</v>
      </c>
      <c r="N1038" s="42">
        <f>N1039+N1044</f>
        <v>0</v>
      </c>
      <c r="O1038" s="42">
        <f>O1039+O1044</f>
        <v>0</v>
      </c>
      <c r="P1038" s="42">
        <f>P1039+P1044</f>
        <v>0</v>
      </c>
      <c r="Q1038" s="42">
        <f>Q1039+Q1044</f>
        <v>0</v>
      </c>
      <c r="R1038" s="42">
        <f>R1039+R1044</f>
        <v>0</v>
      </c>
      <c r="S1038" s="42">
        <f>S1039+S1044</f>
        <v>0</v>
      </c>
      <c r="T1038" s="42">
        <f t="shared" si="2451"/>
        <v>5845.6999999999998</v>
      </c>
      <c r="U1038" s="42">
        <f t="shared" si="2452"/>
        <v>5845.6999999999998</v>
      </c>
      <c r="V1038" s="42">
        <f t="shared" si="2453"/>
        <v>5845.6999999999998</v>
      </c>
      <c r="W1038" s="42">
        <f>W1039+W1044</f>
        <v>0</v>
      </c>
      <c r="X1038" s="42">
        <f>X1039+X1044</f>
        <v>0</v>
      </c>
      <c r="Y1038" s="42">
        <f>Y1039+Y1044</f>
        <v>0</v>
      </c>
      <c r="Z1038" s="42">
        <f>Z1039+Z1044</f>
        <v>0</v>
      </c>
      <c r="AA1038" s="42">
        <f>AA1039+AA1044</f>
        <v>0</v>
      </c>
      <c r="AB1038" s="42">
        <f>AB1039+AB1044</f>
        <v>0</v>
      </c>
      <c r="AC1038" s="42">
        <f>AC1039+AC1044</f>
        <v>0</v>
      </c>
      <c r="AD1038" s="42">
        <f>AD1039+AD1044</f>
        <v>0</v>
      </c>
      <c r="AE1038" s="42">
        <f>AE1039+AE1044</f>
        <v>0</v>
      </c>
      <c r="AF1038" s="43">
        <f>AF1039+AF1044</f>
        <v>5845.6999999999998</v>
      </c>
      <c r="AG1038" s="43">
        <f>AG1039+AG1044</f>
        <v>0</v>
      </c>
      <c r="AH1038" s="43">
        <f>AH1039+AH1044</f>
        <v>0</v>
      </c>
      <c r="AI1038" s="43">
        <f>AI1039+AI1044</f>
        <v>0</v>
      </c>
      <c r="AJ1038" s="43">
        <f>AJ1039+AJ1044</f>
        <v>0</v>
      </c>
      <c r="AK1038" s="43">
        <f>AK1039+AK1044</f>
        <v>0</v>
      </c>
      <c r="AL1038" s="43">
        <f>AL1039+AL1044</f>
        <v>5845.6999999999998</v>
      </c>
      <c r="AM1038" s="43">
        <f>AM1039+AM1044</f>
        <v>0</v>
      </c>
      <c r="AN1038" s="43">
        <f>AN1039+AN1044</f>
        <v>0</v>
      </c>
      <c r="AO1038" s="44">
        <f>AO1039+AO1044</f>
        <v>5845.6999999999998</v>
      </c>
      <c r="AP1038" s="45">
        <f>AP1039+AP1044</f>
        <v>5845.6999999999998</v>
      </c>
      <c r="AQ1038" s="45">
        <f>AQ1039+AQ1044</f>
        <v>0</v>
      </c>
      <c r="AR1038" s="45">
        <f>AR1039+AR1044</f>
        <v>0</v>
      </c>
      <c r="AS1038" s="45">
        <f>AS1039+AS1044</f>
        <v>0</v>
      </c>
      <c r="AT1038" s="45">
        <f>AT1039+AT1044</f>
        <v>0</v>
      </c>
      <c r="AU1038" s="45">
        <f t="shared" si="2478"/>
        <v>5845.6999999999998</v>
      </c>
      <c r="AV1038" s="45">
        <f t="shared" si="2479"/>
        <v>0</v>
      </c>
      <c r="AW1038" s="45">
        <f t="shared" si="2480"/>
        <v>5845.6999999999998</v>
      </c>
      <c r="AX1038" s="45">
        <f t="shared" si="2481"/>
        <v>5845.6999999999998</v>
      </c>
      <c r="AY1038" s="45">
        <f t="shared" si="2482"/>
        <v>5845.6999999999998</v>
      </c>
      <c r="AZ1038" s="45">
        <f>AZ1039+AZ1044</f>
        <v>0</v>
      </c>
      <c r="BA1038" s="46">
        <f t="shared" si="2484"/>
        <v>100</v>
      </c>
      <c r="BB1038" s="25"/>
    </row>
    <row r="1039" ht="31.5">
      <c r="B1039" s="47" t="s">
        <v>550</v>
      </c>
      <c r="C1039" s="47" t="s">
        <v>193</v>
      </c>
      <c r="D1039" s="47" t="s">
        <v>193</v>
      </c>
      <c r="E1039" s="48" t="str">
        <f t="shared" si="2439"/>
        <v>0707</v>
      </c>
      <c r="F1039" s="47" t="s">
        <v>110</v>
      </c>
      <c r="G1039" s="48"/>
      <c r="H1039" s="49" t="s">
        <v>111</v>
      </c>
      <c r="I1039" s="19">
        <f t="shared" ref="I1039:I1066" si="2587">I1040</f>
        <v>5215.6999999999998</v>
      </c>
      <c r="J1039" s="19">
        <f t="shared" ref="J1039:J1066" si="2588">J1040</f>
        <v>5215.6999999999998</v>
      </c>
      <c r="K1039" s="19">
        <f t="shared" ref="K1039:K1066" si="2589">K1040</f>
        <v>5215.6999999999998</v>
      </c>
      <c r="L1039" s="19">
        <f t="shared" ref="L1039:L1066" si="2590">L1040</f>
        <v>0</v>
      </c>
      <c r="M1039" s="19">
        <f t="shared" ref="M1039:M1066" si="2591">M1040</f>
        <v>0</v>
      </c>
      <c r="N1039" s="19">
        <f t="shared" ref="N1039:N1066" si="2592">N1040</f>
        <v>0</v>
      </c>
      <c r="O1039" s="19">
        <f t="shared" ref="O1039:O1049" si="2593">O1040</f>
        <v>0</v>
      </c>
      <c r="P1039" s="19">
        <f t="shared" ref="P1039:P1049" si="2594">P1040</f>
        <v>0</v>
      </c>
      <c r="Q1039" s="19">
        <f t="shared" ref="Q1039:Q1049" si="2595">Q1040</f>
        <v>0</v>
      </c>
      <c r="R1039" s="19">
        <f t="shared" ref="R1039:R1049" si="2596">R1040</f>
        <v>0</v>
      </c>
      <c r="S1039" s="19">
        <f t="shared" ref="S1039:S1066" si="2597">S1040</f>
        <v>0</v>
      </c>
      <c r="T1039" s="19">
        <f t="shared" si="2451"/>
        <v>5215.6999999999998</v>
      </c>
      <c r="U1039" s="19">
        <f t="shared" si="2452"/>
        <v>5215.6999999999998</v>
      </c>
      <c r="V1039" s="19">
        <f t="shared" si="2453"/>
        <v>5215.6999999999998</v>
      </c>
      <c r="W1039" s="19">
        <f t="shared" ref="W1039:W1069" si="2598">W1040</f>
        <v>0</v>
      </c>
      <c r="X1039" s="19">
        <f t="shared" ref="X1039:X1069" si="2599">X1040</f>
        <v>0</v>
      </c>
      <c r="Y1039" s="19">
        <f t="shared" ref="Y1039:Y1069" si="2600">Y1040</f>
        <v>0</v>
      </c>
      <c r="Z1039" s="19">
        <f t="shared" ref="Z1039:Z1069" si="2601">Z1040</f>
        <v>0</v>
      </c>
      <c r="AA1039" s="19">
        <f t="shared" ref="AA1039:AA1069" si="2602">AA1040</f>
        <v>0</v>
      </c>
      <c r="AB1039" s="19">
        <f t="shared" ref="AB1039:AB1069" si="2603">AB1040</f>
        <v>0</v>
      </c>
      <c r="AC1039" s="19">
        <f t="shared" ref="AC1039:AC1069" si="2604">AC1040</f>
        <v>0</v>
      </c>
      <c r="AD1039" s="19">
        <f t="shared" ref="AD1039:AD1069" si="2605">AD1040</f>
        <v>0</v>
      </c>
      <c r="AE1039" s="19">
        <f t="shared" ref="AE1039:AE1069" si="2606">AE1040</f>
        <v>0</v>
      </c>
      <c r="AF1039" s="50">
        <f t="shared" ref="AF1039:AF1049" si="2607">AF1040</f>
        <v>5215.6999999999998</v>
      </c>
      <c r="AG1039" s="50">
        <f t="shared" ref="AG1039:AG1049" si="2608">AG1040</f>
        <v>0</v>
      </c>
      <c r="AH1039" s="50">
        <f t="shared" ref="AH1039:AH1049" si="2609">AH1040</f>
        <v>0</v>
      </c>
      <c r="AI1039" s="50">
        <f t="shared" ref="AI1039:AI1049" si="2610">AI1040</f>
        <v>0</v>
      </c>
      <c r="AJ1039" s="50">
        <f t="shared" ref="AJ1039:AJ1049" si="2611">AJ1040</f>
        <v>0</v>
      </c>
      <c r="AK1039" s="50">
        <f t="shared" ref="AK1039:AK1049" si="2612">AK1040</f>
        <v>0</v>
      </c>
      <c r="AL1039" s="50">
        <f t="shared" ref="AL1039:AL1049" si="2613">AL1040</f>
        <v>5215.6999999999998</v>
      </c>
      <c r="AM1039" s="50">
        <f t="shared" ref="AM1039:AM1049" si="2614">AM1040</f>
        <v>0</v>
      </c>
      <c r="AN1039" s="50">
        <f t="shared" ref="AN1039:AN1049" si="2615">AN1040</f>
        <v>0</v>
      </c>
      <c r="AO1039" s="51">
        <f t="shared" ref="AO1039:AO1049" si="2616">AO1040</f>
        <v>5215.6999999999998</v>
      </c>
      <c r="AP1039" s="51">
        <f t="shared" ref="AP1039:AP1049" si="2617">AP1040</f>
        <v>5215.6999999999998</v>
      </c>
      <c r="AQ1039" s="51">
        <f t="shared" ref="AQ1039:AQ1049" si="2618">AQ1040</f>
        <v>0</v>
      </c>
      <c r="AR1039" s="51">
        <f t="shared" ref="AR1039:AR1049" si="2619">AR1040</f>
        <v>0</v>
      </c>
      <c r="AS1039" s="51">
        <f t="shared" ref="AS1039:AS1049" si="2620">AS1040</f>
        <v>0</v>
      </c>
      <c r="AT1039" s="51">
        <f t="shared" ref="AT1039:AT1049" si="2621">AT1040</f>
        <v>0</v>
      </c>
      <c r="AU1039" s="51">
        <f t="shared" si="2478"/>
        <v>5215.6999999999998</v>
      </c>
      <c r="AV1039" s="51">
        <f t="shared" si="2479"/>
        <v>0</v>
      </c>
      <c r="AW1039" s="51">
        <f t="shared" si="2480"/>
        <v>5215.6999999999998</v>
      </c>
      <c r="AX1039" s="51">
        <f t="shared" si="2481"/>
        <v>5215.6999999999998</v>
      </c>
      <c r="AY1039" s="51">
        <f t="shared" si="2482"/>
        <v>5215.6999999999998</v>
      </c>
      <c r="AZ1039" s="51">
        <f t="shared" ref="AZ1039:AZ1066" si="2622">AZ1040</f>
        <v>0</v>
      </c>
      <c r="BA1039" s="52">
        <f t="shared" si="2484"/>
        <v>100</v>
      </c>
      <c r="BB1039" s="25"/>
    </row>
    <row r="1040">
      <c r="B1040" s="47" t="s">
        <v>550</v>
      </c>
      <c r="C1040" s="47" t="s">
        <v>193</v>
      </c>
      <c r="D1040" s="47" t="s">
        <v>193</v>
      </c>
      <c r="E1040" s="48" t="str">
        <f t="shared" si="2439"/>
        <v>0707</v>
      </c>
      <c r="F1040" s="47" t="s">
        <v>168</v>
      </c>
      <c r="G1040" s="48"/>
      <c r="H1040" s="49" t="s">
        <v>53</v>
      </c>
      <c r="I1040" s="19">
        <f t="shared" si="2587"/>
        <v>5215.6999999999998</v>
      </c>
      <c r="J1040" s="19">
        <f t="shared" si="2588"/>
        <v>5215.6999999999998</v>
      </c>
      <c r="K1040" s="19">
        <f t="shared" si="2589"/>
        <v>5215.6999999999998</v>
      </c>
      <c r="L1040" s="19">
        <f t="shared" si="2590"/>
        <v>0</v>
      </c>
      <c r="M1040" s="19">
        <f t="shared" si="2591"/>
        <v>0</v>
      </c>
      <c r="N1040" s="19">
        <f t="shared" si="2592"/>
        <v>0</v>
      </c>
      <c r="O1040" s="19">
        <f t="shared" si="2593"/>
        <v>0</v>
      </c>
      <c r="P1040" s="19">
        <f t="shared" si="2594"/>
        <v>0</v>
      </c>
      <c r="Q1040" s="19">
        <f t="shared" si="2595"/>
        <v>0</v>
      </c>
      <c r="R1040" s="19">
        <f t="shared" si="2596"/>
        <v>0</v>
      </c>
      <c r="S1040" s="19">
        <f t="shared" si="2597"/>
        <v>0</v>
      </c>
      <c r="T1040" s="19">
        <f t="shared" si="2451"/>
        <v>5215.6999999999998</v>
      </c>
      <c r="U1040" s="19">
        <f t="shared" si="2452"/>
        <v>5215.6999999999998</v>
      </c>
      <c r="V1040" s="19">
        <f t="shared" si="2453"/>
        <v>5215.6999999999998</v>
      </c>
      <c r="W1040" s="19">
        <f t="shared" si="2598"/>
        <v>0</v>
      </c>
      <c r="X1040" s="19">
        <f t="shared" si="2599"/>
        <v>0</v>
      </c>
      <c r="Y1040" s="19">
        <f t="shared" si="2600"/>
        <v>0</v>
      </c>
      <c r="Z1040" s="19">
        <f t="shared" si="2601"/>
        <v>0</v>
      </c>
      <c r="AA1040" s="19">
        <f t="shared" si="2602"/>
        <v>0</v>
      </c>
      <c r="AB1040" s="19">
        <f t="shared" si="2603"/>
        <v>0</v>
      </c>
      <c r="AC1040" s="19">
        <f t="shared" si="2604"/>
        <v>0</v>
      </c>
      <c r="AD1040" s="19">
        <f t="shared" si="2605"/>
        <v>0</v>
      </c>
      <c r="AE1040" s="19">
        <f t="shared" si="2606"/>
        <v>0</v>
      </c>
      <c r="AF1040" s="50">
        <f t="shared" si="2607"/>
        <v>5215.6999999999998</v>
      </c>
      <c r="AG1040" s="50">
        <f t="shared" si="2608"/>
        <v>0</v>
      </c>
      <c r="AH1040" s="50">
        <f t="shared" si="2609"/>
        <v>0</v>
      </c>
      <c r="AI1040" s="50">
        <f t="shared" si="2610"/>
        <v>0</v>
      </c>
      <c r="AJ1040" s="50">
        <f t="shared" si="2611"/>
        <v>0</v>
      </c>
      <c r="AK1040" s="50">
        <f t="shared" si="2612"/>
        <v>0</v>
      </c>
      <c r="AL1040" s="50">
        <f t="shared" si="2613"/>
        <v>5215.6999999999998</v>
      </c>
      <c r="AM1040" s="50">
        <f t="shared" si="2614"/>
        <v>0</v>
      </c>
      <c r="AN1040" s="50">
        <f t="shared" si="2615"/>
        <v>0</v>
      </c>
      <c r="AO1040" s="15">
        <f t="shared" si="2616"/>
        <v>5215.6999999999998</v>
      </c>
      <c r="AP1040" s="51">
        <f t="shared" si="2617"/>
        <v>5215.6999999999998</v>
      </c>
      <c r="AQ1040" s="51">
        <f t="shared" si="2618"/>
        <v>0</v>
      </c>
      <c r="AR1040" s="51">
        <f t="shared" si="2619"/>
        <v>0</v>
      </c>
      <c r="AS1040" s="51">
        <f t="shared" si="2620"/>
        <v>0</v>
      </c>
      <c r="AT1040" s="51">
        <f t="shared" si="2621"/>
        <v>0</v>
      </c>
      <c r="AU1040" s="51">
        <f t="shared" si="2478"/>
        <v>5215.6999999999998</v>
      </c>
      <c r="AV1040" s="51">
        <f t="shared" si="2479"/>
        <v>0</v>
      </c>
      <c r="AW1040" s="51">
        <f t="shared" si="2480"/>
        <v>5215.6999999999998</v>
      </c>
      <c r="AX1040" s="51">
        <f t="shared" si="2481"/>
        <v>5215.6999999999998</v>
      </c>
      <c r="AY1040" s="51">
        <f t="shared" si="2482"/>
        <v>5215.6999999999998</v>
      </c>
      <c r="AZ1040" s="51">
        <f t="shared" si="2622"/>
        <v>0</v>
      </c>
      <c r="BA1040" s="52">
        <f t="shared" si="2484"/>
        <v>100</v>
      </c>
      <c r="BB1040" s="25"/>
    </row>
    <row r="1041" ht="47.25">
      <c r="B1041" s="47" t="s">
        <v>550</v>
      </c>
      <c r="C1041" s="47" t="s">
        <v>193</v>
      </c>
      <c r="D1041" s="47" t="s">
        <v>193</v>
      </c>
      <c r="E1041" s="48" t="str">
        <f t="shared" si="2439"/>
        <v>0707</v>
      </c>
      <c r="F1041" s="47" t="s">
        <v>284</v>
      </c>
      <c r="G1041" s="48"/>
      <c r="H1041" s="49" t="s">
        <v>285</v>
      </c>
      <c r="I1041" s="19">
        <f t="shared" si="2587"/>
        <v>5215.6999999999998</v>
      </c>
      <c r="J1041" s="19">
        <f t="shared" si="2588"/>
        <v>5215.6999999999998</v>
      </c>
      <c r="K1041" s="19">
        <f t="shared" si="2589"/>
        <v>5215.6999999999998</v>
      </c>
      <c r="L1041" s="19">
        <f t="shared" si="2590"/>
        <v>0</v>
      </c>
      <c r="M1041" s="19">
        <f t="shared" si="2591"/>
        <v>0</v>
      </c>
      <c r="N1041" s="19">
        <f t="shared" si="2592"/>
        <v>0</v>
      </c>
      <c r="O1041" s="19">
        <f t="shared" si="2593"/>
        <v>0</v>
      </c>
      <c r="P1041" s="19">
        <f t="shared" si="2594"/>
        <v>0</v>
      </c>
      <c r="Q1041" s="19">
        <f t="shared" si="2595"/>
        <v>0</v>
      </c>
      <c r="R1041" s="19">
        <f t="shared" si="2596"/>
        <v>0</v>
      </c>
      <c r="S1041" s="19">
        <f t="shared" si="2597"/>
        <v>0</v>
      </c>
      <c r="T1041" s="19">
        <f t="shared" si="2451"/>
        <v>5215.6999999999998</v>
      </c>
      <c r="U1041" s="19">
        <f t="shared" si="2452"/>
        <v>5215.6999999999998</v>
      </c>
      <c r="V1041" s="19">
        <f t="shared" si="2453"/>
        <v>5215.6999999999998</v>
      </c>
      <c r="W1041" s="19">
        <f t="shared" si="2598"/>
        <v>0</v>
      </c>
      <c r="X1041" s="19">
        <f t="shared" si="2599"/>
        <v>0</v>
      </c>
      <c r="Y1041" s="19">
        <f t="shared" si="2600"/>
        <v>0</v>
      </c>
      <c r="Z1041" s="19">
        <f t="shared" si="2601"/>
        <v>0</v>
      </c>
      <c r="AA1041" s="19">
        <f t="shared" si="2602"/>
        <v>0</v>
      </c>
      <c r="AB1041" s="19">
        <f t="shared" si="2603"/>
        <v>0</v>
      </c>
      <c r="AC1041" s="19">
        <f t="shared" si="2604"/>
        <v>0</v>
      </c>
      <c r="AD1041" s="19">
        <f t="shared" si="2605"/>
        <v>0</v>
      </c>
      <c r="AE1041" s="19">
        <f t="shared" si="2606"/>
        <v>0</v>
      </c>
      <c r="AF1041" s="50">
        <f t="shared" si="2607"/>
        <v>5215.6999999999998</v>
      </c>
      <c r="AG1041" s="50">
        <f t="shared" si="2608"/>
        <v>0</v>
      </c>
      <c r="AH1041" s="50">
        <f t="shared" si="2609"/>
        <v>0</v>
      </c>
      <c r="AI1041" s="50">
        <f t="shared" si="2610"/>
        <v>0</v>
      </c>
      <c r="AJ1041" s="50">
        <f t="shared" si="2611"/>
        <v>0</v>
      </c>
      <c r="AK1041" s="50">
        <f t="shared" si="2612"/>
        <v>0</v>
      </c>
      <c r="AL1041" s="50">
        <f t="shared" si="2613"/>
        <v>5215.6999999999998</v>
      </c>
      <c r="AM1041" s="50">
        <f t="shared" si="2614"/>
        <v>0</v>
      </c>
      <c r="AN1041" s="50">
        <f t="shared" si="2615"/>
        <v>0</v>
      </c>
      <c r="AO1041" s="51">
        <f t="shared" si="2616"/>
        <v>5215.6999999999998</v>
      </c>
      <c r="AP1041" s="51">
        <f t="shared" si="2617"/>
        <v>5215.6999999999998</v>
      </c>
      <c r="AQ1041" s="51">
        <f t="shared" si="2618"/>
        <v>0</v>
      </c>
      <c r="AR1041" s="51">
        <f t="shared" si="2619"/>
        <v>0</v>
      </c>
      <c r="AS1041" s="51">
        <f t="shared" si="2620"/>
        <v>0</v>
      </c>
      <c r="AT1041" s="51">
        <f t="shared" si="2621"/>
        <v>0</v>
      </c>
      <c r="AU1041" s="51">
        <f t="shared" si="2478"/>
        <v>5215.6999999999998</v>
      </c>
      <c r="AV1041" s="51">
        <f t="shared" si="2479"/>
        <v>0</v>
      </c>
      <c r="AW1041" s="51">
        <f t="shared" si="2480"/>
        <v>5215.6999999999998</v>
      </c>
      <c r="AX1041" s="51">
        <f t="shared" si="2481"/>
        <v>5215.6999999999998</v>
      </c>
      <c r="AY1041" s="51">
        <f t="shared" si="2482"/>
        <v>5215.6999999999998</v>
      </c>
      <c r="AZ1041" s="51">
        <f t="shared" si="2622"/>
        <v>0</v>
      </c>
      <c r="BA1041" s="52">
        <f t="shared" si="2484"/>
        <v>100</v>
      </c>
      <c r="BB1041" s="25"/>
    </row>
    <row r="1042" ht="63">
      <c r="B1042" s="47" t="s">
        <v>550</v>
      </c>
      <c r="C1042" s="47" t="s">
        <v>193</v>
      </c>
      <c r="D1042" s="47" t="s">
        <v>193</v>
      </c>
      <c r="E1042" s="48" t="str">
        <f t="shared" si="2439"/>
        <v>0707</v>
      </c>
      <c r="F1042" s="47" t="s">
        <v>544</v>
      </c>
      <c r="G1042" s="48"/>
      <c r="H1042" s="49" t="s">
        <v>545</v>
      </c>
      <c r="I1042" s="19">
        <f t="shared" si="2587"/>
        <v>5215.6999999999998</v>
      </c>
      <c r="J1042" s="19">
        <f t="shared" si="2588"/>
        <v>5215.6999999999998</v>
      </c>
      <c r="K1042" s="19">
        <f t="shared" si="2589"/>
        <v>5215.6999999999998</v>
      </c>
      <c r="L1042" s="19">
        <f t="shared" si="2590"/>
        <v>0</v>
      </c>
      <c r="M1042" s="19">
        <f t="shared" si="2591"/>
        <v>0</v>
      </c>
      <c r="N1042" s="19">
        <f t="shared" si="2592"/>
        <v>0</v>
      </c>
      <c r="O1042" s="19">
        <f t="shared" si="2593"/>
        <v>0</v>
      </c>
      <c r="P1042" s="19">
        <f t="shared" si="2594"/>
        <v>0</v>
      </c>
      <c r="Q1042" s="19">
        <f t="shared" si="2595"/>
        <v>0</v>
      </c>
      <c r="R1042" s="19">
        <f t="shared" si="2596"/>
        <v>0</v>
      </c>
      <c r="S1042" s="19">
        <f t="shared" si="2597"/>
        <v>0</v>
      </c>
      <c r="T1042" s="19">
        <f t="shared" si="2451"/>
        <v>5215.6999999999998</v>
      </c>
      <c r="U1042" s="19">
        <f t="shared" si="2452"/>
        <v>5215.6999999999998</v>
      </c>
      <c r="V1042" s="19">
        <f t="shared" si="2453"/>
        <v>5215.6999999999998</v>
      </c>
      <c r="W1042" s="19">
        <f t="shared" si="2598"/>
        <v>0</v>
      </c>
      <c r="X1042" s="19">
        <f t="shared" si="2599"/>
        <v>0</v>
      </c>
      <c r="Y1042" s="19">
        <f t="shared" si="2600"/>
        <v>0</v>
      </c>
      <c r="Z1042" s="19">
        <f t="shared" si="2601"/>
        <v>0</v>
      </c>
      <c r="AA1042" s="19">
        <f t="shared" si="2602"/>
        <v>0</v>
      </c>
      <c r="AB1042" s="19">
        <f t="shared" si="2603"/>
        <v>0</v>
      </c>
      <c r="AC1042" s="19">
        <f t="shared" si="2604"/>
        <v>0</v>
      </c>
      <c r="AD1042" s="19">
        <f t="shared" si="2605"/>
        <v>0</v>
      </c>
      <c r="AE1042" s="19">
        <f t="shared" si="2606"/>
        <v>0</v>
      </c>
      <c r="AF1042" s="50">
        <f t="shared" si="2607"/>
        <v>5215.6999999999998</v>
      </c>
      <c r="AG1042" s="50">
        <f t="shared" si="2608"/>
        <v>0</v>
      </c>
      <c r="AH1042" s="50">
        <f t="shared" si="2609"/>
        <v>0</v>
      </c>
      <c r="AI1042" s="50">
        <f t="shared" si="2610"/>
        <v>0</v>
      </c>
      <c r="AJ1042" s="50">
        <f t="shared" si="2611"/>
        <v>0</v>
      </c>
      <c r="AK1042" s="50">
        <f t="shared" si="2612"/>
        <v>0</v>
      </c>
      <c r="AL1042" s="50">
        <f t="shared" si="2613"/>
        <v>5215.6999999999998</v>
      </c>
      <c r="AM1042" s="50">
        <f t="shared" si="2614"/>
        <v>0</v>
      </c>
      <c r="AN1042" s="50">
        <f t="shared" si="2615"/>
        <v>0</v>
      </c>
      <c r="AO1042" s="15">
        <f t="shared" si="2616"/>
        <v>5215.6999999999998</v>
      </c>
      <c r="AP1042" s="51">
        <f t="shared" si="2617"/>
        <v>5215.6999999999998</v>
      </c>
      <c r="AQ1042" s="51">
        <f t="shared" si="2618"/>
        <v>0</v>
      </c>
      <c r="AR1042" s="51">
        <f t="shared" si="2619"/>
        <v>0</v>
      </c>
      <c r="AS1042" s="51">
        <f t="shared" si="2620"/>
        <v>0</v>
      </c>
      <c r="AT1042" s="51">
        <f t="shared" si="2621"/>
        <v>0</v>
      </c>
      <c r="AU1042" s="51">
        <f t="shared" si="2478"/>
        <v>5215.6999999999998</v>
      </c>
      <c r="AV1042" s="51">
        <f t="shared" si="2479"/>
        <v>0</v>
      </c>
      <c r="AW1042" s="51">
        <f t="shared" si="2480"/>
        <v>5215.6999999999998</v>
      </c>
      <c r="AX1042" s="51">
        <f t="shared" si="2481"/>
        <v>5215.6999999999998</v>
      </c>
      <c r="AY1042" s="51">
        <f t="shared" si="2482"/>
        <v>5215.6999999999998</v>
      </c>
      <c r="AZ1042" s="51">
        <f t="shared" si="2622"/>
        <v>0</v>
      </c>
      <c r="BA1042" s="52">
        <f t="shared" si="2484"/>
        <v>100</v>
      </c>
      <c r="BB1042" s="25"/>
    </row>
    <row r="1043" ht="31.5">
      <c r="B1043" s="47" t="s">
        <v>550</v>
      </c>
      <c r="C1043" s="47" t="s">
        <v>193</v>
      </c>
      <c r="D1043" s="47" t="s">
        <v>193</v>
      </c>
      <c r="E1043" s="48" t="str">
        <f t="shared" si="2439"/>
        <v>0707</v>
      </c>
      <c r="F1043" s="47" t="s">
        <v>544</v>
      </c>
      <c r="G1043" s="47" t="s">
        <v>154</v>
      </c>
      <c r="H1043" s="49" t="s">
        <v>155</v>
      </c>
      <c r="I1043" s="19">
        <v>5215.6999999999998</v>
      </c>
      <c r="J1043" s="19">
        <v>5215.6999999999998</v>
      </c>
      <c r="K1043" s="19">
        <v>5215.6999999999998</v>
      </c>
      <c r="L1043" s="19"/>
      <c r="M1043" s="19"/>
      <c r="N1043" s="19"/>
      <c r="O1043" s="19">
        <v>0</v>
      </c>
      <c r="P1043" s="19">
        <v>0</v>
      </c>
      <c r="Q1043" s="19">
        <v>0</v>
      </c>
      <c r="R1043" s="19">
        <v>0</v>
      </c>
      <c r="S1043" s="19"/>
      <c r="T1043" s="19">
        <f t="shared" si="2451"/>
        <v>5215.6999999999998</v>
      </c>
      <c r="U1043" s="19">
        <f t="shared" si="2452"/>
        <v>5215.6999999999998</v>
      </c>
      <c r="V1043" s="19">
        <f t="shared" si="2453"/>
        <v>5215.6999999999998</v>
      </c>
      <c r="W1043" s="19"/>
      <c r="X1043" s="19"/>
      <c r="Y1043" s="19"/>
      <c r="Z1043" s="19"/>
      <c r="AA1043" s="19"/>
      <c r="AB1043" s="19"/>
      <c r="AC1043" s="19"/>
      <c r="AD1043" s="19"/>
      <c r="AE1043" s="19"/>
      <c r="AF1043" s="50">
        <v>5215.6999999999998</v>
      </c>
      <c r="AG1043" s="50"/>
      <c r="AH1043" s="50">
        <v>0</v>
      </c>
      <c r="AI1043" s="50">
        <v>0</v>
      </c>
      <c r="AJ1043" s="50">
        <v>0</v>
      </c>
      <c r="AK1043" s="50">
        <v>0</v>
      </c>
      <c r="AL1043" s="50">
        <v>5215.6999999999998</v>
      </c>
      <c r="AM1043" s="50">
        <v>0</v>
      </c>
      <c r="AN1043" s="50">
        <v>0</v>
      </c>
      <c r="AO1043" s="51">
        <v>5215.6999999999998</v>
      </c>
      <c r="AP1043" s="51">
        <v>5215.6999999999998</v>
      </c>
      <c r="AQ1043" s="51">
        <v>0</v>
      </c>
      <c r="AR1043" s="51">
        <v>0</v>
      </c>
      <c r="AS1043" s="51">
        <v>0</v>
      </c>
      <c r="AT1043" s="51">
        <v>0</v>
      </c>
      <c r="AU1043" s="51">
        <f t="shared" si="2478"/>
        <v>5215.6999999999998</v>
      </c>
      <c r="AV1043" s="51">
        <f t="shared" si="2479"/>
        <v>0</v>
      </c>
      <c r="AW1043" s="51">
        <f t="shared" si="2480"/>
        <v>5215.6999999999998</v>
      </c>
      <c r="AX1043" s="51">
        <f t="shared" si="2481"/>
        <v>5215.6999999999998</v>
      </c>
      <c r="AY1043" s="51">
        <f t="shared" si="2482"/>
        <v>5215.6999999999998</v>
      </c>
      <c r="AZ1043" s="51"/>
      <c r="BA1043" s="52">
        <f t="shared" si="2484"/>
        <v>100</v>
      </c>
      <c r="BB1043" s="53"/>
    </row>
    <row r="1044" ht="47.25">
      <c r="B1044" s="47" t="s">
        <v>550</v>
      </c>
      <c r="C1044" s="47" t="s">
        <v>193</v>
      </c>
      <c r="D1044" s="47" t="s">
        <v>193</v>
      </c>
      <c r="E1044" s="48" t="str">
        <f t="shared" si="2439"/>
        <v>0707</v>
      </c>
      <c r="F1044" s="47" t="s">
        <v>262</v>
      </c>
      <c r="G1044" s="48"/>
      <c r="H1044" s="49" t="s">
        <v>263</v>
      </c>
      <c r="I1044" s="19">
        <f t="shared" si="2587"/>
        <v>630</v>
      </c>
      <c r="J1044" s="19">
        <f t="shared" si="2588"/>
        <v>630</v>
      </c>
      <c r="K1044" s="19">
        <f t="shared" si="2589"/>
        <v>630</v>
      </c>
      <c r="L1044" s="19">
        <f t="shared" si="2590"/>
        <v>0</v>
      </c>
      <c r="M1044" s="19">
        <f t="shared" si="2591"/>
        <v>0</v>
      </c>
      <c r="N1044" s="19">
        <f t="shared" si="2592"/>
        <v>0</v>
      </c>
      <c r="O1044" s="19">
        <f t="shared" si="2593"/>
        <v>0</v>
      </c>
      <c r="P1044" s="19">
        <f t="shared" si="2594"/>
        <v>0</v>
      </c>
      <c r="Q1044" s="19">
        <f t="shared" si="2595"/>
        <v>0</v>
      </c>
      <c r="R1044" s="19">
        <f t="shared" si="2596"/>
        <v>0</v>
      </c>
      <c r="S1044" s="19">
        <f t="shared" si="2597"/>
        <v>0</v>
      </c>
      <c r="T1044" s="19">
        <f t="shared" si="2451"/>
        <v>630</v>
      </c>
      <c r="U1044" s="19">
        <f t="shared" si="2452"/>
        <v>630</v>
      </c>
      <c r="V1044" s="19">
        <f t="shared" si="2453"/>
        <v>630</v>
      </c>
      <c r="W1044" s="19">
        <f t="shared" si="2598"/>
        <v>0</v>
      </c>
      <c r="X1044" s="19">
        <f t="shared" si="2599"/>
        <v>0</v>
      </c>
      <c r="Y1044" s="19">
        <f t="shared" si="2600"/>
        <v>0</v>
      </c>
      <c r="Z1044" s="19">
        <f t="shared" si="2601"/>
        <v>0</v>
      </c>
      <c r="AA1044" s="19">
        <f t="shared" si="2602"/>
        <v>0</v>
      </c>
      <c r="AB1044" s="19">
        <f t="shared" si="2603"/>
        <v>0</v>
      </c>
      <c r="AC1044" s="19">
        <f t="shared" si="2604"/>
        <v>0</v>
      </c>
      <c r="AD1044" s="19">
        <f t="shared" si="2605"/>
        <v>0</v>
      </c>
      <c r="AE1044" s="19">
        <f t="shared" si="2606"/>
        <v>0</v>
      </c>
      <c r="AF1044" s="50">
        <f t="shared" si="2607"/>
        <v>630</v>
      </c>
      <c r="AG1044" s="50">
        <f t="shared" si="2608"/>
        <v>0</v>
      </c>
      <c r="AH1044" s="50">
        <f t="shared" si="2609"/>
        <v>0</v>
      </c>
      <c r="AI1044" s="50">
        <f t="shared" si="2610"/>
        <v>0</v>
      </c>
      <c r="AJ1044" s="50">
        <f t="shared" si="2611"/>
        <v>0</v>
      </c>
      <c r="AK1044" s="50">
        <f t="shared" si="2612"/>
        <v>0</v>
      </c>
      <c r="AL1044" s="50">
        <f t="shared" si="2613"/>
        <v>630</v>
      </c>
      <c r="AM1044" s="50">
        <f t="shared" si="2614"/>
        <v>0</v>
      </c>
      <c r="AN1044" s="50">
        <f t="shared" si="2615"/>
        <v>0</v>
      </c>
      <c r="AO1044" s="15">
        <f t="shared" si="2616"/>
        <v>630</v>
      </c>
      <c r="AP1044" s="51">
        <f t="shared" si="2617"/>
        <v>630</v>
      </c>
      <c r="AQ1044" s="51">
        <f t="shared" si="2618"/>
        <v>0</v>
      </c>
      <c r="AR1044" s="51">
        <f t="shared" si="2619"/>
        <v>0</v>
      </c>
      <c r="AS1044" s="51">
        <f t="shared" si="2620"/>
        <v>0</v>
      </c>
      <c r="AT1044" s="51">
        <f t="shared" si="2621"/>
        <v>0</v>
      </c>
      <c r="AU1044" s="51">
        <f t="shared" si="2478"/>
        <v>630</v>
      </c>
      <c r="AV1044" s="51">
        <f t="shared" si="2479"/>
        <v>0</v>
      </c>
      <c r="AW1044" s="51">
        <f t="shared" si="2480"/>
        <v>630</v>
      </c>
      <c r="AX1044" s="51">
        <f t="shared" si="2481"/>
        <v>630</v>
      </c>
      <c r="AY1044" s="51">
        <f t="shared" si="2482"/>
        <v>630</v>
      </c>
      <c r="AZ1044" s="51">
        <f t="shared" si="2622"/>
        <v>0</v>
      </c>
      <c r="BA1044" s="52">
        <f t="shared" si="2484"/>
        <v>100</v>
      </c>
      <c r="BB1044" s="25"/>
    </row>
    <row r="1045">
      <c r="B1045" s="47" t="s">
        <v>550</v>
      </c>
      <c r="C1045" s="47" t="s">
        <v>193</v>
      </c>
      <c r="D1045" s="47" t="s">
        <v>193</v>
      </c>
      <c r="E1045" s="48" t="str">
        <f t="shared" si="2439"/>
        <v>0707</v>
      </c>
      <c r="F1045" s="47" t="s">
        <v>264</v>
      </c>
      <c r="G1045" s="48"/>
      <c r="H1045" s="49" t="s">
        <v>53</v>
      </c>
      <c r="I1045" s="19">
        <f t="shared" si="2587"/>
        <v>630</v>
      </c>
      <c r="J1045" s="19">
        <f t="shared" si="2588"/>
        <v>630</v>
      </c>
      <c r="K1045" s="19">
        <f t="shared" si="2589"/>
        <v>630</v>
      </c>
      <c r="L1045" s="19">
        <f t="shared" si="2590"/>
        <v>0</v>
      </c>
      <c r="M1045" s="19">
        <f t="shared" si="2591"/>
        <v>0</v>
      </c>
      <c r="N1045" s="19">
        <f t="shared" si="2592"/>
        <v>0</v>
      </c>
      <c r="O1045" s="19">
        <f t="shared" si="2593"/>
        <v>0</v>
      </c>
      <c r="P1045" s="19">
        <f t="shared" si="2594"/>
        <v>0</v>
      </c>
      <c r="Q1045" s="19">
        <f t="shared" si="2595"/>
        <v>0</v>
      </c>
      <c r="R1045" s="19">
        <f t="shared" si="2596"/>
        <v>0</v>
      </c>
      <c r="S1045" s="19">
        <f t="shared" si="2597"/>
        <v>0</v>
      </c>
      <c r="T1045" s="19">
        <f t="shared" si="2451"/>
        <v>630</v>
      </c>
      <c r="U1045" s="19">
        <f t="shared" si="2452"/>
        <v>630</v>
      </c>
      <c r="V1045" s="19">
        <f t="shared" si="2453"/>
        <v>630</v>
      </c>
      <c r="W1045" s="19">
        <f t="shared" si="2598"/>
        <v>0</v>
      </c>
      <c r="X1045" s="19">
        <f t="shared" si="2599"/>
        <v>0</v>
      </c>
      <c r="Y1045" s="19">
        <f t="shared" si="2600"/>
        <v>0</v>
      </c>
      <c r="Z1045" s="19">
        <f t="shared" si="2601"/>
        <v>0</v>
      </c>
      <c r="AA1045" s="19">
        <f t="shared" si="2602"/>
        <v>0</v>
      </c>
      <c r="AB1045" s="19">
        <f t="shared" si="2603"/>
        <v>0</v>
      </c>
      <c r="AC1045" s="19">
        <f t="shared" si="2604"/>
        <v>0</v>
      </c>
      <c r="AD1045" s="19">
        <f t="shared" si="2605"/>
        <v>0</v>
      </c>
      <c r="AE1045" s="19">
        <f t="shared" si="2606"/>
        <v>0</v>
      </c>
      <c r="AF1045" s="50">
        <f t="shared" si="2607"/>
        <v>630</v>
      </c>
      <c r="AG1045" s="50">
        <f t="shared" si="2608"/>
        <v>0</v>
      </c>
      <c r="AH1045" s="50">
        <f t="shared" si="2609"/>
        <v>0</v>
      </c>
      <c r="AI1045" s="50">
        <f t="shared" si="2610"/>
        <v>0</v>
      </c>
      <c r="AJ1045" s="50">
        <f t="shared" si="2611"/>
        <v>0</v>
      </c>
      <c r="AK1045" s="50">
        <f t="shared" si="2612"/>
        <v>0</v>
      </c>
      <c r="AL1045" s="50">
        <f t="shared" si="2613"/>
        <v>630</v>
      </c>
      <c r="AM1045" s="50">
        <f t="shared" si="2614"/>
        <v>0</v>
      </c>
      <c r="AN1045" s="50">
        <f t="shared" si="2615"/>
        <v>0</v>
      </c>
      <c r="AO1045" s="51">
        <f t="shared" si="2616"/>
        <v>630</v>
      </c>
      <c r="AP1045" s="51">
        <f t="shared" si="2617"/>
        <v>630</v>
      </c>
      <c r="AQ1045" s="51">
        <f t="shared" si="2618"/>
        <v>0</v>
      </c>
      <c r="AR1045" s="51">
        <f t="shared" si="2619"/>
        <v>0</v>
      </c>
      <c r="AS1045" s="51">
        <f t="shared" si="2620"/>
        <v>0</v>
      </c>
      <c r="AT1045" s="51">
        <f t="shared" si="2621"/>
        <v>0</v>
      </c>
      <c r="AU1045" s="51">
        <f t="shared" si="2478"/>
        <v>630</v>
      </c>
      <c r="AV1045" s="51">
        <f t="shared" si="2479"/>
        <v>0</v>
      </c>
      <c r="AW1045" s="51">
        <f t="shared" si="2480"/>
        <v>630</v>
      </c>
      <c r="AX1045" s="51">
        <f t="shared" si="2481"/>
        <v>630</v>
      </c>
      <c r="AY1045" s="51">
        <f t="shared" si="2482"/>
        <v>630</v>
      </c>
      <c r="AZ1045" s="51">
        <f t="shared" si="2622"/>
        <v>0</v>
      </c>
      <c r="BA1045" s="52">
        <f t="shared" si="2484"/>
        <v>100</v>
      </c>
      <c r="BB1045" s="25"/>
    </row>
    <row r="1046" ht="31.5">
      <c r="B1046" s="47" t="s">
        <v>550</v>
      </c>
      <c r="C1046" s="47" t="s">
        <v>193</v>
      </c>
      <c r="D1046" s="47" t="s">
        <v>193</v>
      </c>
      <c r="E1046" s="48" t="str">
        <f t="shared" si="2439"/>
        <v>0707</v>
      </c>
      <c r="F1046" s="47" t="s">
        <v>303</v>
      </c>
      <c r="G1046" s="48"/>
      <c r="H1046" s="49" t="s">
        <v>304</v>
      </c>
      <c r="I1046" s="19">
        <f t="shared" si="2587"/>
        <v>630</v>
      </c>
      <c r="J1046" s="19">
        <f t="shared" si="2588"/>
        <v>630</v>
      </c>
      <c r="K1046" s="19">
        <f t="shared" si="2589"/>
        <v>630</v>
      </c>
      <c r="L1046" s="19">
        <f t="shared" si="2590"/>
        <v>0</v>
      </c>
      <c r="M1046" s="19">
        <f t="shared" si="2591"/>
        <v>0</v>
      </c>
      <c r="N1046" s="19">
        <f t="shared" si="2592"/>
        <v>0</v>
      </c>
      <c r="O1046" s="19">
        <f t="shared" si="2593"/>
        <v>0</v>
      </c>
      <c r="P1046" s="19">
        <f t="shared" si="2594"/>
        <v>0</v>
      </c>
      <c r="Q1046" s="19">
        <f t="shared" si="2595"/>
        <v>0</v>
      </c>
      <c r="R1046" s="19">
        <f t="shared" si="2596"/>
        <v>0</v>
      </c>
      <c r="S1046" s="19">
        <f t="shared" si="2597"/>
        <v>0</v>
      </c>
      <c r="T1046" s="19">
        <f t="shared" si="2451"/>
        <v>630</v>
      </c>
      <c r="U1046" s="19">
        <f t="shared" si="2452"/>
        <v>630</v>
      </c>
      <c r="V1046" s="19">
        <f t="shared" si="2453"/>
        <v>630</v>
      </c>
      <c r="W1046" s="19">
        <f t="shared" si="2598"/>
        <v>0</v>
      </c>
      <c r="X1046" s="19">
        <f t="shared" si="2599"/>
        <v>0</v>
      </c>
      <c r="Y1046" s="19">
        <f t="shared" si="2600"/>
        <v>0</v>
      </c>
      <c r="Z1046" s="19">
        <f t="shared" si="2601"/>
        <v>0</v>
      </c>
      <c r="AA1046" s="19">
        <f t="shared" si="2602"/>
        <v>0</v>
      </c>
      <c r="AB1046" s="19">
        <f t="shared" si="2603"/>
        <v>0</v>
      </c>
      <c r="AC1046" s="19">
        <f t="shared" si="2604"/>
        <v>0</v>
      </c>
      <c r="AD1046" s="19">
        <f t="shared" si="2605"/>
        <v>0</v>
      </c>
      <c r="AE1046" s="19">
        <f t="shared" si="2606"/>
        <v>0</v>
      </c>
      <c r="AF1046" s="50">
        <f t="shared" si="2607"/>
        <v>630</v>
      </c>
      <c r="AG1046" s="50">
        <f t="shared" si="2608"/>
        <v>0</v>
      </c>
      <c r="AH1046" s="50">
        <f t="shared" si="2609"/>
        <v>0</v>
      </c>
      <c r="AI1046" s="50">
        <f t="shared" si="2610"/>
        <v>0</v>
      </c>
      <c r="AJ1046" s="50">
        <f t="shared" si="2611"/>
        <v>0</v>
      </c>
      <c r="AK1046" s="50">
        <f t="shared" si="2612"/>
        <v>0</v>
      </c>
      <c r="AL1046" s="50">
        <f t="shared" si="2613"/>
        <v>630</v>
      </c>
      <c r="AM1046" s="50">
        <f t="shared" si="2614"/>
        <v>0</v>
      </c>
      <c r="AN1046" s="50">
        <f t="shared" si="2615"/>
        <v>0</v>
      </c>
      <c r="AO1046" s="15">
        <f t="shared" si="2616"/>
        <v>630</v>
      </c>
      <c r="AP1046" s="51">
        <f t="shared" si="2617"/>
        <v>630</v>
      </c>
      <c r="AQ1046" s="51">
        <f t="shared" si="2618"/>
        <v>0</v>
      </c>
      <c r="AR1046" s="51">
        <f t="shared" si="2619"/>
        <v>0</v>
      </c>
      <c r="AS1046" s="51">
        <f t="shared" si="2620"/>
        <v>0</v>
      </c>
      <c r="AT1046" s="51">
        <f t="shared" si="2621"/>
        <v>0</v>
      </c>
      <c r="AU1046" s="51">
        <f t="shared" si="2478"/>
        <v>630</v>
      </c>
      <c r="AV1046" s="51">
        <f t="shared" si="2479"/>
        <v>0</v>
      </c>
      <c r="AW1046" s="51">
        <f t="shared" si="2480"/>
        <v>630</v>
      </c>
      <c r="AX1046" s="51">
        <f t="shared" si="2481"/>
        <v>630</v>
      </c>
      <c r="AY1046" s="51">
        <f t="shared" si="2482"/>
        <v>630</v>
      </c>
      <c r="AZ1046" s="51">
        <f t="shared" si="2622"/>
        <v>0</v>
      </c>
      <c r="BA1046" s="52">
        <f t="shared" si="2484"/>
        <v>100</v>
      </c>
      <c r="BB1046" s="25"/>
    </row>
    <row r="1047" ht="47.25">
      <c r="B1047" s="47" t="s">
        <v>550</v>
      </c>
      <c r="C1047" s="47" t="s">
        <v>193</v>
      </c>
      <c r="D1047" s="47" t="s">
        <v>193</v>
      </c>
      <c r="E1047" s="48" t="str">
        <f t="shared" si="2439"/>
        <v>0707</v>
      </c>
      <c r="F1047" s="47" t="s">
        <v>546</v>
      </c>
      <c r="G1047" s="48"/>
      <c r="H1047" s="49" t="s">
        <v>547</v>
      </c>
      <c r="I1047" s="19">
        <f t="shared" si="2587"/>
        <v>630</v>
      </c>
      <c r="J1047" s="19">
        <f t="shared" si="2588"/>
        <v>630</v>
      </c>
      <c r="K1047" s="19">
        <f t="shared" si="2589"/>
        <v>630</v>
      </c>
      <c r="L1047" s="19">
        <f t="shared" si="2590"/>
        <v>0</v>
      </c>
      <c r="M1047" s="19">
        <f t="shared" si="2591"/>
        <v>0</v>
      </c>
      <c r="N1047" s="19">
        <f t="shared" si="2592"/>
        <v>0</v>
      </c>
      <c r="O1047" s="19">
        <f t="shared" si="2593"/>
        <v>0</v>
      </c>
      <c r="P1047" s="19">
        <f t="shared" si="2594"/>
        <v>0</v>
      </c>
      <c r="Q1047" s="19">
        <f t="shared" si="2595"/>
        <v>0</v>
      </c>
      <c r="R1047" s="19">
        <f t="shared" si="2596"/>
        <v>0</v>
      </c>
      <c r="S1047" s="19">
        <f t="shared" si="2597"/>
        <v>0</v>
      </c>
      <c r="T1047" s="19">
        <f t="shared" si="2451"/>
        <v>630</v>
      </c>
      <c r="U1047" s="19">
        <f t="shared" si="2452"/>
        <v>630</v>
      </c>
      <c r="V1047" s="19">
        <f t="shared" si="2453"/>
        <v>630</v>
      </c>
      <c r="W1047" s="19">
        <f t="shared" si="2598"/>
        <v>0</v>
      </c>
      <c r="X1047" s="19">
        <f t="shared" si="2599"/>
        <v>0</v>
      </c>
      <c r="Y1047" s="19">
        <f t="shared" si="2600"/>
        <v>0</v>
      </c>
      <c r="Z1047" s="19">
        <f t="shared" si="2601"/>
        <v>0</v>
      </c>
      <c r="AA1047" s="19">
        <f t="shared" si="2602"/>
        <v>0</v>
      </c>
      <c r="AB1047" s="19">
        <f t="shared" si="2603"/>
        <v>0</v>
      </c>
      <c r="AC1047" s="19">
        <f t="shared" si="2604"/>
        <v>0</v>
      </c>
      <c r="AD1047" s="19">
        <f t="shared" si="2605"/>
        <v>0</v>
      </c>
      <c r="AE1047" s="19">
        <f t="shared" si="2606"/>
        <v>0</v>
      </c>
      <c r="AF1047" s="50">
        <f t="shared" si="2607"/>
        <v>630</v>
      </c>
      <c r="AG1047" s="50">
        <f t="shared" si="2608"/>
        <v>0</v>
      </c>
      <c r="AH1047" s="50">
        <f t="shared" si="2609"/>
        <v>0</v>
      </c>
      <c r="AI1047" s="50">
        <f t="shared" si="2610"/>
        <v>0</v>
      </c>
      <c r="AJ1047" s="50">
        <f t="shared" si="2611"/>
        <v>0</v>
      </c>
      <c r="AK1047" s="50">
        <f t="shared" si="2612"/>
        <v>0</v>
      </c>
      <c r="AL1047" s="50">
        <f t="shared" si="2613"/>
        <v>630</v>
      </c>
      <c r="AM1047" s="50">
        <f t="shared" si="2614"/>
        <v>0</v>
      </c>
      <c r="AN1047" s="50">
        <f t="shared" si="2615"/>
        <v>0</v>
      </c>
      <c r="AO1047" s="51">
        <f t="shared" si="2616"/>
        <v>630</v>
      </c>
      <c r="AP1047" s="51">
        <f t="shared" si="2617"/>
        <v>630</v>
      </c>
      <c r="AQ1047" s="51">
        <f t="shared" si="2618"/>
        <v>0</v>
      </c>
      <c r="AR1047" s="51">
        <f t="shared" si="2619"/>
        <v>0</v>
      </c>
      <c r="AS1047" s="51">
        <f t="shared" si="2620"/>
        <v>0</v>
      </c>
      <c r="AT1047" s="51">
        <f t="shared" si="2621"/>
        <v>0</v>
      </c>
      <c r="AU1047" s="51">
        <f t="shared" si="2478"/>
        <v>630</v>
      </c>
      <c r="AV1047" s="51">
        <f t="shared" si="2479"/>
        <v>0</v>
      </c>
      <c r="AW1047" s="51">
        <f t="shared" si="2480"/>
        <v>630</v>
      </c>
      <c r="AX1047" s="51">
        <f t="shared" si="2481"/>
        <v>630</v>
      </c>
      <c r="AY1047" s="51">
        <f t="shared" si="2482"/>
        <v>630</v>
      </c>
      <c r="AZ1047" s="51">
        <f t="shared" si="2622"/>
        <v>0</v>
      </c>
      <c r="BA1047" s="52">
        <f t="shared" si="2484"/>
        <v>100</v>
      </c>
      <c r="BB1047" s="25"/>
    </row>
    <row r="1048" ht="31.5">
      <c r="B1048" s="47" t="s">
        <v>550</v>
      </c>
      <c r="C1048" s="47" t="s">
        <v>193</v>
      </c>
      <c r="D1048" s="47" t="s">
        <v>193</v>
      </c>
      <c r="E1048" s="48" t="str">
        <f t="shared" si="2439"/>
        <v>0707</v>
      </c>
      <c r="F1048" s="47" t="s">
        <v>546</v>
      </c>
      <c r="G1048" s="47" t="s">
        <v>58</v>
      </c>
      <c r="H1048" s="49" t="s">
        <v>59</v>
      </c>
      <c r="I1048" s="19">
        <v>630</v>
      </c>
      <c r="J1048" s="19">
        <v>630</v>
      </c>
      <c r="K1048" s="19">
        <v>630</v>
      </c>
      <c r="L1048" s="19"/>
      <c r="M1048" s="19"/>
      <c r="N1048" s="19"/>
      <c r="O1048" s="19">
        <v>0</v>
      </c>
      <c r="P1048" s="19">
        <v>0</v>
      </c>
      <c r="Q1048" s="19">
        <v>0</v>
      </c>
      <c r="R1048" s="19">
        <v>0</v>
      </c>
      <c r="S1048" s="19"/>
      <c r="T1048" s="19">
        <f t="shared" si="2451"/>
        <v>630</v>
      </c>
      <c r="U1048" s="19">
        <f t="shared" si="2452"/>
        <v>630</v>
      </c>
      <c r="V1048" s="19">
        <f t="shared" si="2453"/>
        <v>630</v>
      </c>
      <c r="W1048" s="19"/>
      <c r="X1048" s="19"/>
      <c r="Y1048" s="19"/>
      <c r="Z1048" s="19"/>
      <c r="AA1048" s="19"/>
      <c r="AB1048" s="19"/>
      <c r="AC1048" s="19"/>
      <c r="AD1048" s="19"/>
      <c r="AE1048" s="19"/>
      <c r="AF1048" s="50">
        <v>630</v>
      </c>
      <c r="AG1048" s="50"/>
      <c r="AH1048" s="50">
        <v>0</v>
      </c>
      <c r="AI1048" s="50">
        <v>0</v>
      </c>
      <c r="AJ1048" s="50">
        <v>0</v>
      </c>
      <c r="AK1048" s="50">
        <v>0</v>
      </c>
      <c r="AL1048" s="50">
        <v>630</v>
      </c>
      <c r="AM1048" s="50">
        <v>0</v>
      </c>
      <c r="AN1048" s="50">
        <v>0</v>
      </c>
      <c r="AO1048" s="15">
        <v>630</v>
      </c>
      <c r="AP1048" s="51">
        <v>630</v>
      </c>
      <c r="AQ1048" s="51">
        <v>0</v>
      </c>
      <c r="AR1048" s="51">
        <v>0</v>
      </c>
      <c r="AS1048" s="51">
        <v>0</v>
      </c>
      <c r="AT1048" s="51">
        <v>0</v>
      </c>
      <c r="AU1048" s="51">
        <f t="shared" si="2478"/>
        <v>630</v>
      </c>
      <c r="AV1048" s="51">
        <f t="shared" si="2479"/>
        <v>0</v>
      </c>
      <c r="AW1048" s="51">
        <f t="shared" si="2480"/>
        <v>630</v>
      </c>
      <c r="AX1048" s="51">
        <f t="shared" si="2481"/>
        <v>630</v>
      </c>
      <c r="AY1048" s="51">
        <f t="shared" si="2482"/>
        <v>630</v>
      </c>
      <c r="AZ1048" s="51"/>
      <c r="BA1048" s="52">
        <f t="shared" si="2484"/>
        <v>100</v>
      </c>
      <c r="BB1048" s="53"/>
    </row>
    <row r="1049" s="30" customFormat="1">
      <c r="B1049" s="60" t="s">
        <v>550</v>
      </c>
      <c r="C1049" s="31" t="s">
        <v>107</v>
      </c>
      <c r="D1049" s="31"/>
      <c r="E1049" s="32" t="str">
        <f t="shared" si="2439"/>
        <v>08</v>
      </c>
      <c r="F1049" s="31"/>
      <c r="G1049" s="31"/>
      <c r="H1049" s="33" t="s">
        <v>108</v>
      </c>
      <c r="I1049" s="34">
        <f t="shared" si="2587"/>
        <v>2223.3000000000002</v>
      </c>
      <c r="J1049" s="34">
        <f t="shared" si="2588"/>
        <v>2923.3000000000002</v>
      </c>
      <c r="K1049" s="34">
        <f t="shared" si="2589"/>
        <v>2223.3000000000002</v>
      </c>
      <c r="L1049" s="34">
        <f t="shared" si="2590"/>
        <v>0</v>
      </c>
      <c r="M1049" s="34">
        <f t="shared" si="2591"/>
        <v>0</v>
      </c>
      <c r="N1049" s="34">
        <f t="shared" si="2592"/>
        <v>0</v>
      </c>
      <c r="O1049" s="34">
        <f t="shared" si="2593"/>
        <v>0</v>
      </c>
      <c r="P1049" s="34">
        <f t="shared" si="2594"/>
        <v>0</v>
      </c>
      <c r="Q1049" s="34">
        <f t="shared" si="2595"/>
        <v>0</v>
      </c>
      <c r="R1049" s="34">
        <f t="shared" si="2596"/>
        <v>0</v>
      </c>
      <c r="S1049" s="34">
        <f t="shared" si="2597"/>
        <v>0</v>
      </c>
      <c r="T1049" s="34">
        <f t="shared" si="2451"/>
        <v>2223.3000000000002</v>
      </c>
      <c r="U1049" s="34">
        <f t="shared" si="2452"/>
        <v>2923.3000000000002</v>
      </c>
      <c r="V1049" s="34">
        <f t="shared" si="2453"/>
        <v>2223.3000000000002</v>
      </c>
      <c r="W1049" s="34">
        <f t="shared" si="2598"/>
        <v>0</v>
      </c>
      <c r="X1049" s="34">
        <f t="shared" si="2599"/>
        <v>0</v>
      </c>
      <c r="Y1049" s="34">
        <f t="shared" si="2600"/>
        <v>0</v>
      </c>
      <c r="Z1049" s="34">
        <f t="shared" si="2601"/>
        <v>0</v>
      </c>
      <c r="AA1049" s="34">
        <f t="shared" si="2602"/>
        <v>0</v>
      </c>
      <c r="AB1049" s="34">
        <f t="shared" si="2603"/>
        <v>0</v>
      </c>
      <c r="AC1049" s="34">
        <f t="shared" si="2604"/>
        <v>0</v>
      </c>
      <c r="AD1049" s="34">
        <f t="shared" si="2605"/>
        <v>0</v>
      </c>
      <c r="AE1049" s="34">
        <f t="shared" si="2606"/>
        <v>0</v>
      </c>
      <c r="AF1049" s="35">
        <f t="shared" si="2607"/>
        <v>7576.5092500000001</v>
      </c>
      <c r="AG1049" s="35">
        <f t="shared" si="2608"/>
        <v>0</v>
      </c>
      <c r="AH1049" s="35">
        <f t="shared" si="2609"/>
        <v>0</v>
      </c>
      <c r="AI1049" s="35">
        <f t="shared" si="2610"/>
        <v>0</v>
      </c>
      <c r="AJ1049" s="35">
        <f t="shared" si="2611"/>
        <v>0</v>
      </c>
      <c r="AK1049" s="35">
        <f t="shared" si="2612"/>
        <v>0</v>
      </c>
      <c r="AL1049" s="35">
        <f t="shared" si="2613"/>
        <v>7576.5092500000001</v>
      </c>
      <c r="AM1049" s="35">
        <f t="shared" si="2614"/>
        <v>0</v>
      </c>
      <c r="AN1049" s="35">
        <f t="shared" si="2615"/>
        <v>0</v>
      </c>
      <c r="AO1049" s="36">
        <f t="shared" si="2616"/>
        <v>4923.3437899999999</v>
      </c>
      <c r="AP1049" s="36">
        <f t="shared" si="2617"/>
        <v>7237.4000000000005</v>
      </c>
      <c r="AQ1049" s="36">
        <f t="shared" si="2618"/>
        <v>0</v>
      </c>
      <c r="AR1049" s="36">
        <f t="shared" si="2619"/>
        <v>0</v>
      </c>
      <c r="AS1049" s="36">
        <f t="shared" si="2620"/>
        <v>0</v>
      </c>
      <c r="AT1049" s="36">
        <f t="shared" si="2621"/>
        <v>0</v>
      </c>
      <c r="AU1049" s="36">
        <f t="shared" si="2478"/>
        <v>7237.4000000000005</v>
      </c>
      <c r="AV1049" s="36">
        <f t="shared" si="2479"/>
        <v>-5014.1000000000004</v>
      </c>
      <c r="AW1049" s="36">
        <f t="shared" si="2480"/>
        <v>2223.3000000000002</v>
      </c>
      <c r="AX1049" s="36">
        <f t="shared" si="2481"/>
        <v>2923.3000000000002</v>
      </c>
      <c r="AY1049" s="36">
        <f t="shared" si="2482"/>
        <v>2223.3000000000002</v>
      </c>
      <c r="AZ1049" s="36">
        <f t="shared" si="2622"/>
        <v>0</v>
      </c>
      <c r="BA1049" s="37">
        <f t="shared" si="2484"/>
        <v>100</v>
      </c>
      <c r="BB1049" s="25"/>
    </row>
    <row r="1050" s="39" customFormat="1">
      <c r="B1050" s="40" t="s">
        <v>550</v>
      </c>
      <c r="C1050" s="40" t="s">
        <v>107</v>
      </c>
      <c r="D1050" s="40" t="s">
        <v>46</v>
      </c>
      <c r="E1050" s="38" t="str">
        <f t="shared" si="2439"/>
        <v>0801</v>
      </c>
      <c r="F1050" s="40"/>
      <c r="G1050" s="40"/>
      <c r="H1050" s="41" t="s">
        <v>109</v>
      </c>
      <c r="I1050" s="42">
        <f t="shared" si="2587"/>
        <v>2223.3000000000002</v>
      </c>
      <c r="J1050" s="42">
        <f t="shared" si="2588"/>
        <v>2923.3000000000002</v>
      </c>
      <c r="K1050" s="42">
        <f t="shared" si="2589"/>
        <v>2223.3000000000002</v>
      </c>
      <c r="L1050" s="42">
        <f t="shared" si="2590"/>
        <v>0</v>
      </c>
      <c r="M1050" s="42">
        <f t="shared" si="2591"/>
        <v>0</v>
      </c>
      <c r="N1050" s="42">
        <f t="shared" si="2592"/>
        <v>0</v>
      </c>
      <c r="O1050" s="42">
        <f>O1051+O1056</f>
        <v>0</v>
      </c>
      <c r="P1050" s="42">
        <f>P1051+P1056</f>
        <v>0</v>
      </c>
      <c r="Q1050" s="42">
        <f>Q1051+Q1056</f>
        <v>0</v>
      </c>
      <c r="R1050" s="42">
        <f>R1051+R1056</f>
        <v>0</v>
      </c>
      <c r="S1050" s="42">
        <f t="shared" si="2597"/>
        <v>0</v>
      </c>
      <c r="T1050" s="42">
        <f t="shared" si="2451"/>
        <v>2223.3000000000002</v>
      </c>
      <c r="U1050" s="42">
        <f t="shared" si="2452"/>
        <v>2923.3000000000002</v>
      </c>
      <c r="V1050" s="42">
        <f t="shared" si="2453"/>
        <v>2223.3000000000002</v>
      </c>
      <c r="W1050" s="42">
        <f t="shared" si="2598"/>
        <v>0</v>
      </c>
      <c r="X1050" s="42">
        <f t="shared" si="2599"/>
        <v>0</v>
      </c>
      <c r="Y1050" s="42">
        <f t="shared" si="2600"/>
        <v>0</v>
      </c>
      <c r="Z1050" s="42">
        <f t="shared" si="2601"/>
        <v>0</v>
      </c>
      <c r="AA1050" s="42">
        <f t="shared" si="2602"/>
        <v>0</v>
      </c>
      <c r="AB1050" s="42">
        <f t="shared" si="2603"/>
        <v>0</v>
      </c>
      <c r="AC1050" s="42">
        <f t="shared" si="2604"/>
        <v>0</v>
      </c>
      <c r="AD1050" s="42">
        <f t="shared" si="2605"/>
        <v>0</v>
      </c>
      <c r="AE1050" s="42">
        <f t="shared" si="2606"/>
        <v>0</v>
      </c>
      <c r="AF1050" s="43">
        <f>AF1051+AF1056</f>
        <v>7576.5092500000001</v>
      </c>
      <c r="AG1050" s="43">
        <f>AG1051+AG1056</f>
        <v>0</v>
      </c>
      <c r="AH1050" s="43">
        <f>AH1051+AH1056</f>
        <v>0</v>
      </c>
      <c r="AI1050" s="43">
        <f>AI1051+AI1056</f>
        <v>0</v>
      </c>
      <c r="AJ1050" s="43">
        <f>AJ1051+AJ1056</f>
        <v>0</v>
      </c>
      <c r="AK1050" s="43">
        <f>AK1051+AK1056</f>
        <v>0</v>
      </c>
      <c r="AL1050" s="43">
        <f>AL1051+AL1056</f>
        <v>7576.5092500000001</v>
      </c>
      <c r="AM1050" s="43">
        <f>AM1051+AM1056</f>
        <v>0</v>
      </c>
      <c r="AN1050" s="43">
        <f>AN1051+AN1056</f>
        <v>0</v>
      </c>
      <c r="AO1050" s="44">
        <f>AO1051+AO1056</f>
        <v>4923.3437899999999</v>
      </c>
      <c r="AP1050" s="45">
        <f>AP1051+AP1056</f>
        <v>7237.4000000000005</v>
      </c>
      <c r="AQ1050" s="45">
        <f>AQ1051+AQ1056</f>
        <v>0</v>
      </c>
      <c r="AR1050" s="45">
        <f>AR1051+AR1056</f>
        <v>0</v>
      </c>
      <c r="AS1050" s="45">
        <f>AS1051+AS1056</f>
        <v>0</v>
      </c>
      <c r="AT1050" s="45">
        <f>AT1051+AT1056</f>
        <v>0</v>
      </c>
      <c r="AU1050" s="45">
        <f t="shared" si="2478"/>
        <v>7237.4000000000005</v>
      </c>
      <c r="AV1050" s="45">
        <f t="shared" si="2479"/>
        <v>-5014.1000000000004</v>
      </c>
      <c r="AW1050" s="45">
        <f t="shared" si="2480"/>
        <v>2223.3000000000002</v>
      </c>
      <c r="AX1050" s="45">
        <f t="shared" si="2481"/>
        <v>2923.3000000000002</v>
      </c>
      <c r="AY1050" s="45">
        <f t="shared" si="2482"/>
        <v>2223.3000000000002</v>
      </c>
      <c r="AZ1050" s="45">
        <f t="shared" si="2622"/>
        <v>0</v>
      </c>
      <c r="BA1050" s="46">
        <f t="shared" si="2484"/>
        <v>100</v>
      </c>
      <c r="BB1050" s="25"/>
    </row>
    <row r="1051" ht="31.5">
      <c r="B1051" s="47" t="s">
        <v>550</v>
      </c>
      <c r="C1051" s="47" t="s">
        <v>107</v>
      </c>
      <c r="D1051" s="47" t="s">
        <v>46</v>
      </c>
      <c r="E1051" s="48" t="str">
        <f t="shared" si="2439"/>
        <v>0801</v>
      </c>
      <c r="F1051" s="47" t="s">
        <v>110</v>
      </c>
      <c r="G1051" s="48"/>
      <c r="H1051" s="49" t="s">
        <v>111</v>
      </c>
      <c r="I1051" s="19">
        <f t="shared" si="2587"/>
        <v>2223.3000000000002</v>
      </c>
      <c r="J1051" s="19">
        <f t="shared" si="2588"/>
        <v>2923.3000000000002</v>
      </c>
      <c r="K1051" s="19">
        <f t="shared" si="2589"/>
        <v>2223.3000000000002</v>
      </c>
      <c r="L1051" s="19">
        <f t="shared" si="2590"/>
        <v>0</v>
      </c>
      <c r="M1051" s="19">
        <f t="shared" si="2591"/>
        <v>0</v>
      </c>
      <c r="N1051" s="19">
        <f t="shared" si="2592"/>
        <v>0</v>
      </c>
      <c r="O1051" s="19">
        <f t="shared" ref="O1051:O1057" si="2623">O1052</f>
        <v>0</v>
      </c>
      <c r="P1051" s="19">
        <f t="shared" ref="P1051:P1057" si="2624">P1052</f>
        <v>0</v>
      </c>
      <c r="Q1051" s="19">
        <f t="shared" ref="Q1051:Q1057" si="2625">Q1052</f>
        <v>0</v>
      </c>
      <c r="R1051" s="19">
        <f t="shared" ref="R1051:R1057" si="2626">R1052</f>
        <v>0</v>
      </c>
      <c r="S1051" s="19">
        <f t="shared" si="2597"/>
        <v>0</v>
      </c>
      <c r="T1051" s="19">
        <f t="shared" si="2451"/>
        <v>2223.3000000000002</v>
      </c>
      <c r="U1051" s="19">
        <f t="shared" si="2452"/>
        <v>2923.3000000000002</v>
      </c>
      <c r="V1051" s="19">
        <f t="shared" si="2453"/>
        <v>2223.3000000000002</v>
      </c>
      <c r="W1051" s="19">
        <f t="shared" si="2598"/>
        <v>0</v>
      </c>
      <c r="X1051" s="19">
        <f t="shared" si="2599"/>
        <v>0</v>
      </c>
      <c r="Y1051" s="19">
        <f t="shared" si="2600"/>
        <v>0</v>
      </c>
      <c r="Z1051" s="19">
        <f t="shared" si="2601"/>
        <v>0</v>
      </c>
      <c r="AA1051" s="19">
        <f t="shared" si="2602"/>
        <v>0</v>
      </c>
      <c r="AB1051" s="19">
        <f t="shared" si="2603"/>
        <v>0</v>
      </c>
      <c r="AC1051" s="19">
        <f t="shared" si="2604"/>
        <v>0</v>
      </c>
      <c r="AD1051" s="19">
        <f t="shared" si="2605"/>
        <v>0</v>
      </c>
      <c r="AE1051" s="19">
        <f t="shared" si="2606"/>
        <v>0</v>
      </c>
      <c r="AF1051" s="50">
        <f t="shared" ref="AF1051:AF1057" si="2627">AF1052</f>
        <v>2223.3000000000002</v>
      </c>
      <c r="AG1051" s="50">
        <f t="shared" ref="AG1051:AG1057" si="2628">AG1052</f>
        <v>0</v>
      </c>
      <c r="AH1051" s="50">
        <f t="shared" ref="AH1051:AH1057" si="2629">AH1052</f>
        <v>0</v>
      </c>
      <c r="AI1051" s="50">
        <f t="shared" ref="AI1051:AI1057" si="2630">AI1052</f>
        <v>0</v>
      </c>
      <c r="AJ1051" s="50">
        <f t="shared" ref="AJ1051:AJ1057" si="2631">AJ1052</f>
        <v>0</v>
      </c>
      <c r="AK1051" s="50">
        <f t="shared" ref="AK1051:AK1057" si="2632">AK1052</f>
        <v>0</v>
      </c>
      <c r="AL1051" s="50">
        <f t="shared" ref="AL1051:AL1057" si="2633">AL1052</f>
        <v>2223.3000000000002</v>
      </c>
      <c r="AM1051" s="50">
        <f t="shared" ref="AM1051:AM1057" si="2634">AM1052</f>
        <v>0</v>
      </c>
      <c r="AN1051" s="50">
        <f t="shared" ref="AN1051:AN1057" si="2635">AN1052</f>
        <v>0</v>
      </c>
      <c r="AO1051" s="51">
        <f t="shared" ref="AO1051:AO1057" si="2636">AO1052</f>
        <v>753.34379000000001</v>
      </c>
      <c r="AP1051" s="51">
        <f t="shared" ref="AP1051:AP1057" si="2637">AP1052</f>
        <v>2223.3000000000002</v>
      </c>
      <c r="AQ1051" s="51">
        <f t="shared" ref="AQ1051:AQ1057" si="2638">AQ1052</f>
        <v>0</v>
      </c>
      <c r="AR1051" s="51">
        <f t="shared" ref="AR1051:AR1057" si="2639">AR1052</f>
        <v>0</v>
      </c>
      <c r="AS1051" s="51">
        <f t="shared" ref="AS1051:AS1057" si="2640">AS1052</f>
        <v>0</v>
      </c>
      <c r="AT1051" s="51">
        <f t="shared" ref="AT1051:AT1057" si="2641">AT1052</f>
        <v>0</v>
      </c>
      <c r="AU1051" s="51">
        <f t="shared" si="2478"/>
        <v>2223.3000000000002</v>
      </c>
      <c r="AV1051" s="51">
        <f t="shared" si="2479"/>
        <v>0</v>
      </c>
      <c r="AW1051" s="51">
        <f t="shared" si="2480"/>
        <v>2223.3000000000002</v>
      </c>
      <c r="AX1051" s="51">
        <f t="shared" si="2481"/>
        <v>2923.3000000000002</v>
      </c>
      <c r="AY1051" s="51">
        <f t="shared" si="2482"/>
        <v>2223.3000000000002</v>
      </c>
      <c r="AZ1051" s="51">
        <f t="shared" si="2622"/>
        <v>0</v>
      </c>
      <c r="BA1051" s="52">
        <f t="shared" si="2484"/>
        <v>100</v>
      </c>
      <c r="BB1051" s="25"/>
    </row>
    <row r="1052">
      <c r="B1052" s="47" t="s">
        <v>550</v>
      </c>
      <c r="C1052" s="47" t="s">
        <v>107</v>
      </c>
      <c r="D1052" s="47" t="s">
        <v>46</v>
      </c>
      <c r="E1052" s="48" t="str">
        <f t="shared" si="2439"/>
        <v>0801</v>
      </c>
      <c r="F1052" s="47" t="s">
        <v>168</v>
      </c>
      <c r="G1052" s="48"/>
      <c r="H1052" s="49" t="s">
        <v>53</v>
      </c>
      <c r="I1052" s="19">
        <f t="shared" si="2587"/>
        <v>2223.3000000000002</v>
      </c>
      <c r="J1052" s="19">
        <f t="shared" si="2588"/>
        <v>2923.3000000000002</v>
      </c>
      <c r="K1052" s="19">
        <f t="shared" si="2589"/>
        <v>2223.3000000000002</v>
      </c>
      <c r="L1052" s="19">
        <f t="shared" si="2590"/>
        <v>0</v>
      </c>
      <c r="M1052" s="19">
        <f t="shared" si="2591"/>
        <v>0</v>
      </c>
      <c r="N1052" s="19">
        <f t="shared" si="2592"/>
        <v>0</v>
      </c>
      <c r="O1052" s="19">
        <f t="shared" si="2623"/>
        <v>0</v>
      </c>
      <c r="P1052" s="19">
        <f t="shared" si="2624"/>
        <v>0</v>
      </c>
      <c r="Q1052" s="19">
        <f t="shared" si="2625"/>
        <v>0</v>
      </c>
      <c r="R1052" s="19">
        <f t="shared" si="2626"/>
        <v>0</v>
      </c>
      <c r="S1052" s="19">
        <f t="shared" si="2597"/>
        <v>0</v>
      </c>
      <c r="T1052" s="19">
        <f t="shared" si="2451"/>
        <v>2223.3000000000002</v>
      </c>
      <c r="U1052" s="19">
        <f t="shared" si="2452"/>
        <v>2923.3000000000002</v>
      </c>
      <c r="V1052" s="19">
        <f t="shared" si="2453"/>
        <v>2223.3000000000002</v>
      </c>
      <c r="W1052" s="19">
        <f t="shared" si="2598"/>
        <v>0</v>
      </c>
      <c r="X1052" s="19">
        <f t="shared" si="2599"/>
        <v>0</v>
      </c>
      <c r="Y1052" s="19">
        <f t="shared" si="2600"/>
        <v>0</v>
      </c>
      <c r="Z1052" s="19">
        <f t="shared" si="2601"/>
        <v>0</v>
      </c>
      <c r="AA1052" s="19">
        <f t="shared" si="2602"/>
        <v>0</v>
      </c>
      <c r="AB1052" s="19">
        <f t="shared" si="2603"/>
        <v>0</v>
      </c>
      <c r="AC1052" s="19">
        <f t="shared" si="2604"/>
        <v>0</v>
      </c>
      <c r="AD1052" s="19">
        <f t="shared" si="2605"/>
        <v>0</v>
      </c>
      <c r="AE1052" s="19">
        <f t="shared" si="2606"/>
        <v>0</v>
      </c>
      <c r="AF1052" s="50">
        <f t="shared" si="2627"/>
        <v>2223.3000000000002</v>
      </c>
      <c r="AG1052" s="50">
        <f t="shared" si="2628"/>
        <v>0</v>
      </c>
      <c r="AH1052" s="50">
        <f t="shared" si="2629"/>
        <v>0</v>
      </c>
      <c r="AI1052" s="50">
        <f t="shared" si="2630"/>
        <v>0</v>
      </c>
      <c r="AJ1052" s="50">
        <f t="shared" si="2631"/>
        <v>0</v>
      </c>
      <c r="AK1052" s="50">
        <f t="shared" si="2632"/>
        <v>0</v>
      </c>
      <c r="AL1052" s="50">
        <f t="shared" si="2633"/>
        <v>2223.3000000000002</v>
      </c>
      <c r="AM1052" s="50">
        <f t="shared" si="2634"/>
        <v>0</v>
      </c>
      <c r="AN1052" s="50">
        <f t="shared" si="2635"/>
        <v>0</v>
      </c>
      <c r="AO1052" s="15">
        <f t="shared" si="2636"/>
        <v>753.34379000000001</v>
      </c>
      <c r="AP1052" s="51">
        <f t="shared" si="2637"/>
        <v>2223.3000000000002</v>
      </c>
      <c r="AQ1052" s="51">
        <f t="shared" si="2638"/>
        <v>0</v>
      </c>
      <c r="AR1052" s="51">
        <f t="shared" si="2639"/>
        <v>0</v>
      </c>
      <c r="AS1052" s="51">
        <f t="shared" si="2640"/>
        <v>0</v>
      </c>
      <c r="AT1052" s="51">
        <f t="shared" si="2641"/>
        <v>0</v>
      </c>
      <c r="AU1052" s="51">
        <f t="shared" si="2478"/>
        <v>2223.3000000000002</v>
      </c>
      <c r="AV1052" s="51">
        <f t="shared" si="2479"/>
        <v>0</v>
      </c>
      <c r="AW1052" s="51">
        <f t="shared" si="2480"/>
        <v>2223.3000000000002</v>
      </c>
      <c r="AX1052" s="51">
        <f t="shared" si="2481"/>
        <v>2923.3000000000002</v>
      </c>
      <c r="AY1052" s="51">
        <f t="shared" si="2482"/>
        <v>2223.3000000000002</v>
      </c>
      <c r="AZ1052" s="51">
        <f t="shared" si="2622"/>
        <v>0</v>
      </c>
      <c r="BA1052" s="52">
        <f t="shared" si="2484"/>
        <v>100</v>
      </c>
      <c r="BB1052" s="25"/>
    </row>
    <row r="1053" ht="31.5">
      <c r="B1053" s="47" t="s">
        <v>550</v>
      </c>
      <c r="C1053" s="47" t="s">
        <v>107</v>
      </c>
      <c r="D1053" s="47" t="s">
        <v>46</v>
      </c>
      <c r="E1053" s="48" t="str">
        <f t="shared" si="2439"/>
        <v>0801</v>
      </c>
      <c r="F1053" s="47" t="s">
        <v>169</v>
      </c>
      <c r="G1053" s="48"/>
      <c r="H1053" s="49" t="s">
        <v>170</v>
      </c>
      <c r="I1053" s="19">
        <f t="shared" si="2587"/>
        <v>2223.3000000000002</v>
      </c>
      <c r="J1053" s="19">
        <f t="shared" si="2588"/>
        <v>2923.3000000000002</v>
      </c>
      <c r="K1053" s="19">
        <f t="shared" si="2589"/>
        <v>2223.3000000000002</v>
      </c>
      <c r="L1053" s="19">
        <f t="shared" si="2590"/>
        <v>0</v>
      </c>
      <c r="M1053" s="19">
        <f t="shared" si="2591"/>
        <v>0</v>
      </c>
      <c r="N1053" s="19">
        <f t="shared" si="2592"/>
        <v>0</v>
      </c>
      <c r="O1053" s="19">
        <f t="shared" si="2623"/>
        <v>0</v>
      </c>
      <c r="P1053" s="19">
        <f t="shared" si="2624"/>
        <v>0</v>
      </c>
      <c r="Q1053" s="19">
        <f t="shared" si="2625"/>
        <v>0</v>
      </c>
      <c r="R1053" s="19">
        <f t="shared" si="2626"/>
        <v>0</v>
      </c>
      <c r="S1053" s="19">
        <f t="shared" si="2597"/>
        <v>0</v>
      </c>
      <c r="T1053" s="19">
        <f t="shared" si="2451"/>
        <v>2223.3000000000002</v>
      </c>
      <c r="U1053" s="19">
        <f t="shared" si="2452"/>
        <v>2923.3000000000002</v>
      </c>
      <c r="V1053" s="19">
        <f t="shared" si="2453"/>
        <v>2223.3000000000002</v>
      </c>
      <c r="W1053" s="19">
        <f t="shared" si="2598"/>
        <v>0</v>
      </c>
      <c r="X1053" s="19">
        <f t="shared" si="2599"/>
        <v>0</v>
      </c>
      <c r="Y1053" s="19">
        <f t="shared" si="2600"/>
        <v>0</v>
      </c>
      <c r="Z1053" s="19">
        <f t="shared" si="2601"/>
        <v>0</v>
      </c>
      <c r="AA1053" s="19">
        <f t="shared" si="2602"/>
        <v>0</v>
      </c>
      <c r="AB1053" s="19">
        <f t="shared" si="2603"/>
        <v>0</v>
      </c>
      <c r="AC1053" s="19">
        <f t="shared" si="2604"/>
        <v>0</v>
      </c>
      <c r="AD1053" s="19">
        <f t="shared" si="2605"/>
        <v>0</v>
      </c>
      <c r="AE1053" s="19">
        <f t="shared" si="2606"/>
        <v>0</v>
      </c>
      <c r="AF1053" s="50">
        <f t="shared" si="2627"/>
        <v>2223.3000000000002</v>
      </c>
      <c r="AG1053" s="50">
        <f t="shared" si="2628"/>
        <v>0</v>
      </c>
      <c r="AH1053" s="50">
        <f t="shared" si="2629"/>
        <v>0</v>
      </c>
      <c r="AI1053" s="50">
        <f t="shared" si="2630"/>
        <v>0</v>
      </c>
      <c r="AJ1053" s="50">
        <f t="shared" si="2631"/>
        <v>0</v>
      </c>
      <c r="AK1053" s="50">
        <f t="shared" si="2632"/>
        <v>0</v>
      </c>
      <c r="AL1053" s="50">
        <f t="shared" si="2633"/>
        <v>2223.3000000000002</v>
      </c>
      <c r="AM1053" s="50">
        <f t="shared" si="2634"/>
        <v>0</v>
      </c>
      <c r="AN1053" s="50">
        <f t="shared" si="2635"/>
        <v>0</v>
      </c>
      <c r="AO1053" s="51">
        <f t="shared" si="2636"/>
        <v>753.34379000000001</v>
      </c>
      <c r="AP1053" s="51">
        <f t="shared" si="2637"/>
        <v>2223.3000000000002</v>
      </c>
      <c r="AQ1053" s="51">
        <f t="shared" si="2638"/>
        <v>0</v>
      </c>
      <c r="AR1053" s="51">
        <f t="shared" si="2639"/>
        <v>0</v>
      </c>
      <c r="AS1053" s="51">
        <f t="shared" si="2640"/>
        <v>0</v>
      </c>
      <c r="AT1053" s="51">
        <f t="shared" si="2641"/>
        <v>0</v>
      </c>
      <c r="AU1053" s="51">
        <f t="shared" si="2478"/>
        <v>2223.3000000000002</v>
      </c>
      <c r="AV1053" s="51">
        <f t="shared" si="2479"/>
        <v>0</v>
      </c>
      <c r="AW1053" s="51">
        <f t="shared" si="2480"/>
        <v>2223.3000000000002</v>
      </c>
      <c r="AX1053" s="51">
        <f t="shared" si="2481"/>
        <v>2923.3000000000002</v>
      </c>
      <c r="AY1053" s="51">
        <f t="shared" si="2482"/>
        <v>2223.3000000000002</v>
      </c>
      <c r="AZ1053" s="51">
        <f t="shared" si="2622"/>
        <v>0</v>
      </c>
      <c r="BA1053" s="52">
        <f t="shared" si="2484"/>
        <v>100</v>
      </c>
      <c r="BB1053" s="25"/>
    </row>
    <row r="1054" ht="31.5">
      <c r="B1054" s="47" t="s">
        <v>550</v>
      </c>
      <c r="C1054" s="47" t="s">
        <v>107</v>
      </c>
      <c r="D1054" s="47" t="s">
        <v>46</v>
      </c>
      <c r="E1054" s="48" t="str">
        <f t="shared" si="2439"/>
        <v>0801</v>
      </c>
      <c r="F1054" s="47" t="s">
        <v>171</v>
      </c>
      <c r="G1054" s="48"/>
      <c r="H1054" s="49" t="s">
        <v>172</v>
      </c>
      <c r="I1054" s="19">
        <f t="shared" si="2587"/>
        <v>2223.3000000000002</v>
      </c>
      <c r="J1054" s="19">
        <f t="shared" si="2588"/>
        <v>2923.3000000000002</v>
      </c>
      <c r="K1054" s="19">
        <f t="shared" si="2589"/>
        <v>2223.3000000000002</v>
      </c>
      <c r="L1054" s="19">
        <f t="shared" si="2590"/>
        <v>0</v>
      </c>
      <c r="M1054" s="19">
        <f t="shared" si="2591"/>
        <v>0</v>
      </c>
      <c r="N1054" s="19">
        <f t="shared" si="2592"/>
        <v>0</v>
      </c>
      <c r="O1054" s="19">
        <f t="shared" si="2623"/>
        <v>0</v>
      </c>
      <c r="P1054" s="19">
        <f t="shared" si="2624"/>
        <v>0</v>
      </c>
      <c r="Q1054" s="19">
        <f t="shared" si="2625"/>
        <v>0</v>
      </c>
      <c r="R1054" s="19">
        <f t="shared" si="2626"/>
        <v>0</v>
      </c>
      <c r="S1054" s="19">
        <f t="shared" si="2597"/>
        <v>0</v>
      </c>
      <c r="T1054" s="19">
        <f t="shared" si="2451"/>
        <v>2223.3000000000002</v>
      </c>
      <c r="U1054" s="19">
        <f t="shared" si="2452"/>
        <v>2923.3000000000002</v>
      </c>
      <c r="V1054" s="19">
        <f t="shared" si="2453"/>
        <v>2223.3000000000002</v>
      </c>
      <c r="W1054" s="19">
        <f t="shared" si="2598"/>
        <v>0</v>
      </c>
      <c r="X1054" s="19">
        <f t="shared" si="2599"/>
        <v>0</v>
      </c>
      <c r="Y1054" s="19">
        <f t="shared" si="2600"/>
        <v>0</v>
      </c>
      <c r="Z1054" s="19">
        <f t="shared" si="2601"/>
        <v>0</v>
      </c>
      <c r="AA1054" s="19">
        <f t="shared" si="2602"/>
        <v>0</v>
      </c>
      <c r="AB1054" s="19">
        <f t="shared" si="2603"/>
        <v>0</v>
      </c>
      <c r="AC1054" s="19">
        <f t="shared" si="2604"/>
        <v>0</v>
      </c>
      <c r="AD1054" s="19">
        <f t="shared" si="2605"/>
        <v>0</v>
      </c>
      <c r="AE1054" s="19">
        <f t="shared" si="2606"/>
        <v>0</v>
      </c>
      <c r="AF1054" s="50">
        <f t="shared" si="2627"/>
        <v>2223.3000000000002</v>
      </c>
      <c r="AG1054" s="50">
        <f t="shared" si="2628"/>
        <v>0</v>
      </c>
      <c r="AH1054" s="50">
        <f t="shared" si="2629"/>
        <v>0</v>
      </c>
      <c r="AI1054" s="50">
        <f t="shared" si="2630"/>
        <v>0</v>
      </c>
      <c r="AJ1054" s="50">
        <f t="shared" si="2631"/>
        <v>0</v>
      </c>
      <c r="AK1054" s="50">
        <f t="shared" si="2632"/>
        <v>0</v>
      </c>
      <c r="AL1054" s="50">
        <f t="shared" si="2633"/>
        <v>2223.3000000000002</v>
      </c>
      <c r="AM1054" s="50">
        <f t="shared" si="2634"/>
        <v>0</v>
      </c>
      <c r="AN1054" s="50">
        <f t="shared" si="2635"/>
        <v>0</v>
      </c>
      <c r="AO1054" s="15">
        <f t="shared" si="2636"/>
        <v>753.34379000000001</v>
      </c>
      <c r="AP1054" s="51">
        <f t="shared" si="2637"/>
        <v>2223.3000000000002</v>
      </c>
      <c r="AQ1054" s="51">
        <f t="shared" si="2638"/>
        <v>0</v>
      </c>
      <c r="AR1054" s="51">
        <f t="shared" si="2639"/>
        <v>0</v>
      </c>
      <c r="AS1054" s="51">
        <f t="shared" si="2640"/>
        <v>0</v>
      </c>
      <c r="AT1054" s="51">
        <f t="shared" si="2641"/>
        <v>0</v>
      </c>
      <c r="AU1054" s="51">
        <f t="shared" si="2478"/>
        <v>2223.3000000000002</v>
      </c>
      <c r="AV1054" s="51">
        <f t="shared" si="2479"/>
        <v>0</v>
      </c>
      <c r="AW1054" s="51">
        <f t="shared" si="2480"/>
        <v>2223.3000000000002</v>
      </c>
      <c r="AX1054" s="51">
        <f t="shared" si="2481"/>
        <v>2923.3000000000002</v>
      </c>
      <c r="AY1054" s="51">
        <f t="shared" si="2482"/>
        <v>2223.3000000000002</v>
      </c>
      <c r="AZ1054" s="51">
        <f t="shared" si="2622"/>
        <v>0</v>
      </c>
      <c r="BA1054" s="52">
        <f t="shared" si="2484"/>
        <v>100</v>
      </c>
      <c r="BB1054" s="25"/>
    </row>
    <row r="1055" ht="31.5">
      <c r="B1055" s="47" t="s">
        <v>550</v>
      </c>
      <c r="C1055" s="47" t="s">
        <v>107</v>
      </c>
      <c r="D1055" s="47" t="s">
        <v>46</v>
      </c>
      <c r="E1055" s="48" t="str">
        <f t="shared" si="2439"/>
        <v>0801</v>
      </c>
      <c r="F1055" s="47" t="s">
        <v>171</v>
      </c>
      <c r="G1055" s="47" t="s">
        <v>58</v>
      </c>
      <c r="H1055" s="49" t="s">
        <v>59</v>
      </c>
      <c r="I1055" s="19">
        <v>2223.3000000000002</v>
      </c>
      <c r="J1055" s="19">
        <v>2923.3000000000002</v>
      </c>
      <c r="K1055" s="19">
        <v>2223.3000000000002</v>
      </c>
      <c r="L1055" s="19"/>
      <c r="M1055" s="19"/>
      <c r="N1055" s="19"/>
      <c r="O1055" s="19">
        <v>0</v>
      </c>
      <c r="P1055" s="19">
        <v>0</v>
      </c>
      <c r="Q1055" s="19">
        <v>0</v>
      </c>
      <c r="R1055" s="19">
        <v>0</v>
      </c>
      <c r="S1055" s="19"/>
      <c r="T1055" s="19">
        <f t="shared" si="2451"/>
        <v>2223.3000000000002</v>
      </c>
      <c r="U1055" s="19">
        <f t="shared" si="2452"/>
        <v>2923.3000000000002</v>
      </c>
      <c r="V1055" s="19">
        <f t="shared" si="2453"/>
        <v>2223.3000000000002</v>
      </c>
      <c r="W1055" s="19"/>
      <c r="X1055" s="19"/>
      <c r="Y1055" s="19"/>
      <c r="Z1055" s="19"/>
      <c r="AA1055" s="19"/>
      <c r="AB1055" s="19"/>
      <c r="AC1055" s="19"/>
      <c r="AD1055" s="19"/>
      <c r="AE1055" s="19"/>
      <c r="AF1055" s="50">
        <v>2223.3000000000002</v>
      </c>
      <c r="AG1055" s="50"/>
      <c r="AH1055" s="50">
        <v>0</v>
      </c>
      <c r="AI1055" s="50">
        <v>0</v>
      </c>
      <c r="AJ1055" s="50">
        <v>0</v>
      </c>
      <c r="AK1055" s="50">
        <v>0</v>
      </c>
      <c r="AL1055" s="50">
        <v>2223.3000000000002</v>
      </c>
      <c r="AM1055" s="50">
        <v>0</v>
      </c>
      <c r="AN1055" s="50">
        <v>0</v>
      </c>
      <c r="AO1055" s="51">
        <v>753.34379000000001</v>
      </c>
      <c r="AP1055" s="51">
        <v>2223.3000000000002</v>
      </c>
      <c r="AQ1055" s="51">
        <v>0</v>
      </c>
      <c r="AR1055" s="51">
        <v>0</v>
      </c>
      <c r="AS1055" s="51">
        <v>0</v>
      </c>
      <c r="AT1055" s="51">
        <v>0</v>
      </c>
      <c r="AU1055" s="51">
        <f t="shared" si="2478"/>
        <v>2223.3000000000002</v>
      </c>
      <c r="AV1055" s="51">
        <f t="shared" si="2479"/>
        <v>0</v>
      </c>
      <c r="AW1055" s="51">
        <f t="shared" si="2480"/>
        <v>2223.3000000000002</v>
      </c>
      <c r="AX1055" s="51">
        <f t="shared" si="2481"/>
        <v>2923.3000000000002</v>
      </c>
      <c r="AY1055" s="51">
        <f t="shared" si="2482"/>
        <v>2223.3000000000002</v>
      </c>
      <c r="AZ1055" s="51"/>
      <c r="BA1055" s="52">
        <f t="shared" si="2484"/>
        <v>100</v>
      </c>
      <c r="BB1055" s="53"/>
    </row>
    <row r="1056" ht="31.5">
      <c r="B1056" s="47" t="s">
        <v>550</v>
      </c>
      <c r="C1056" s="47" t="s">
        <v>107</v>
      </c>
      <c r="D1056" s="47" t="s">
        <v>46</v>
      </c>
      <c r="E1056" s="48" t="str">
        <f t="shared" si="2439"/>
        <v>0801</v>
      </c>
      <c r="F1056" s="47" t="s">
        <v>76</v>
      </c>
      <c r="G1056" s="48"/>
      <c r="H1056" s="49" t="s">
        <v>77</v>
      </c>
      <c r="I1056" s="19"/>
      <c r="J1056" s="19"/>
      <c r="K1056" s="19"/>
      <c r="L1056" s="19"/>
      <c r="M1056" s="19"/>
      <c r="N1056" s="19"/>
      <c r="O1056" s="19">
        <f t="shared" si="2623"/>
        <v>0</v>
      </c>
      <c r="P1056" s="19">
        <f t="shared" si="2624"/>
        <v>0</v>
      </c>
      <c r="Q1056" s="19">
        <f t="shared" si="2625"/>
        <v>0</v>
      </c>
      <c r="R1056" s="19">
        <f t="shared" si="2626"/>
        <v>0</v>
      </c>
      <c r="S1056" s="19"/>
      <c r="T1056" s="19">
        <f t="shared" si="2451"/>
        <v>0</v>
      </c>
      <c r="U1056" s="19">
        <f t="shared" ref="U1056:U1057" si="2642">U1057</f>
        <v>0</v>
      </c>
      <c r="V1056" s="19">
        <f t="shared" ref="V1056:V1057" si="2643">V1057</f>
        <v>0</v>
      </c>
      <c r="W1056" s="19">
        <f t="shared" si="2598"/>
        <v>0</v>
      </c>
      <c r="X1056" s="19">
        <f t="shared" si="2599"/>
        <v>0</v>
      </c>
      <c r="Y1056" s="19">
        <f t="shared" si="2600"/>
        <v>0</v>
      </c>
      <c r="Z1056" s="19">
        <f t="shared" si="2601"/>
        <v>0</v>
      </c>
      <c r="AA1056" s="19">
        <f t="shared" si="2602"/>
        <v>0</v>
      </c>
      <c r="AB1056" s="19">
        <f t="shared" si="2603"/>
        <v>0</v>
      </c>
      <c r="AC1056" s="19">
        <f t="shared" si="2604"/>
        <v>0</v>
      </c>
      <c r="AD1056" s="19">
        <f t="shared" si="2605"/>
        <v>0</v>
      </c>
      <c r="AE1056" s="19">
        <f t="shared" si="2606"/>
        <v>0</v>
      </c>
      <c r="AF1056" s="50">
        <f t="shared" si="2627"/>
        <v>5353.2092499999999</v>
      </c>
      <c r="AG1056" s="50">
        <f t="shared" si="2628"/>
        <v>0</v>
      </c>
      <c r="AH1056" s="50">
        <f t="shared" si="2629"/>
        <v>0</v>
      </c>
      <c r="AI1056" s="50">
        <f t="shared" si="2630"/>
        <v>0</v>
      </c>
      <c r="AJ1056" s="50">
        <f t="shared" si="2631"/>
        <v>0</v>
      </c>
      <c r="AK1056" s="50">
        <f t="shared" si="2632"/>
        <v>0</v>
      </c>
      <c r="AL1056" s="50">
        <f t="shared" si="2633"/>
        <v>5353.2092499999999</v>
      </c>
      <c r="AM1056" s="50">
        <f t="shared" si="2634"/>
        <v>0</v>
      </c>
      <c r="AN1056" s="50">
        <f t="shared" si="2635"/>
        <v>0</v>
      </c>
      <c r="AO1056" s="15">
        <f t="shared" si="2636"/>
        <v>4170</v>
      </c>
      <c r="AP1056" s="51">
        <f t="shared" si="2637"/>
        <v>5014.1000000000004</v>
      </c>
      <c r="AQ1056" s="51">
        <f t="shared" si="2638"/>
        <v>0</v>
      </c>
      <c r="AR1056" s="51">
        <f t="shared" si="2639"/>
        <v>0</v>
      </c>
      <c r="AS1056" s="51">
        <f t="shared" si="2640"/>
        <v>0</v>
      </c>
      <c r="AT1056" s="51">
        <f t="shared" si="2641"/>
        <v>0</v>
      </c>
      <c r="AU1056" s="51">
        <f t="shared" si="2478"/>
        <v>5014.1000000000004</v>
      </c>
      <c r="AV1056" s="51">
        <f t="shared" si="2479"/>
        <v>-5014.1000000000004</v>
      </c>
      <c r="AW1056" s="51"/>
      <c r="AX1056" s="51"/>
      <c r="AY1056" s="51"/>
      <c r="AZ1056" s="51"/>
      <c r="BA1056" s="52">
        <f t="shared" si="2484"/>
        <v>100</v>
      </c>
      <c r="BB1056" s="53"/>
    </row>
    <row r="1057" ht="47.25">
      <c r="B1057" s="47" t="s">
        <v>550</v>
      </c>
      <c r="C1057" s="47" t="s">
        <v>107</v>
      </c>
      <c r="D1057" s="47" t="s">
        <v>46</v>
      </c>
      <c r="E1057" s="48" t="str">
        <f t="shared" si="2439"/>
        <v>0801</v>
      </c>
      <c r="F1057" s="47" t="s">
        <v>296</v>
      </c>
      <c r="G1057" s="18"/>
      <c r="H1057" s="49" t="s">
        <v>297</v>
      </c>
      <c r="I1057" s="19"/>
      <c r="J1057" s="19"/>
      <c r="K1057" s="19"/>
      <c r="L1057" s="19"/>
      <c r="M1057" s="19"/>
      <c r="N1057" s="19"/>
      <c r="O1057" s="19">
        <f t="shared" si="2623"/>
        <v>0</v>
      </c>
      <c r="P1057" s="19">
        <f t="shared" si="2624"/>
        <v>0</v>
      </c>
      <c r="Q1057" s="19">
        <f t="shared" si="2625"/>
        <v>0</v>
      </c>
      <c r="R1057" s="19">
        <f t="shared" si="2626"/>
        <v>0</v>
      </c>
      <c r="S1057" s="19"/>
      <c r="T1057" s="19">
        <f t="shared" si="2451"/>
        <v>0</v>
      </c>
      <c r="U1057" s="19">
        <f t="shared" si="2642"/>
        <v>0</v>
      </c>
      <c r="V1057" s="19">
        <f t="shared" si="2643"/>
        <v>0</v>
      </c>
      <c r="W1057" s="19">
        <f t="shared" si="2598"/>
        <v>0</v>
      </c>
      <c r="X1057" s="19">
        <f t="shared" si="2599"/>
        <v>0</v>
      </c>
      <c r="Y1057" s="19">
        <f t="shared" si="2600"/>
        <v>0</v>
      </c>
      <c r="Z1057" s="19">
        <f t="shared" si="2601"/>
        <v>0</v>
      </c>
      <c r="AA1057" s="19">
        <f t="shared" si="2602"/>
        <v>0</v>
      </c>
      <c r="AB1057" s="19">
        <f t="shared" si="2603"/>
        <v>0</v>
      </c>
      <c r="AC1057" s="19">
        <f t="shared" si="2604"/>
        <v>0</v>
      </c>
      <c r="AD1057" s="19">
        <f t="shared" si="2605"/>
        <v>0</v>
      </c>
      <c r="AE1057" s="19">
        <f t="shared" si="2606"/>
        <v>0</v>
      </c>
      <c r="AF1057" s="50">
        <f t="shared" si="2627"/>
        <v>5353.2092499999999</v>
      </c>
      <c r="AG1057" s="50">
        <f t="shared" si="2628"/>
        <v>0</v>
      </c>
      <c r="AH1057" s="50">
        <f t="shared" si="2629"/>
        <v>0</v>
      </c>
      <c r="AI1057" s="50">
        <f t="shared" si="2630"/>
        <v>0</v>
      </c>
      <c r="AJ1057" s="50">
        <f t="shared" si="2631"/>
        <v>0</v>
      </c>
      <c r="AK1057" s="50">
        <f t="shared" si="2632"/>
        <v>0</v>
      </c>
      <c r="AL1057" s="50">
        <f t="shared" si="2633"/>
        <v>5353.2092499999999</v>
      </c>
      <c r="AM1057" s="50">
        <f t="shared" si="2634"/>
        <v>0</v>
      </c>
      <c r="AN1057" s="50">
        <f t="shared" si="2635"/>
        <v>0</v>
      </c>
      <c r="AO1057" s="51">
        <f t="shared" si="2636"/>
        <v>4170</v>
      </c>
      <c r="AP1057" s="51">
        <f t="shared" si="2637"/>
        <v>5014.1000000000004</v>
      </c>
      <c r="AQ1057" s="51">
        <f t="shared" si="2638"/>
        <v>0</v>
      </c>
      <c r="AR1057" s="51">
        <f t="shared" si="2639"/>
        <v>0</v>
      </c>
      <c r="AS1057" s="51">
        <f t="shared" si="2640"/>
        <v>0</v>
      </c>
      <c r="AT1057" s="51">
        <f t="shared" si="2641"/>
        <v>0</v>
      </c>
      <c r="AU1057" s="51">
        <f t="shared" si="2478"/>
        <v>5014.1000000000004</v>
      </c>
      <c r="AV1057" s="51">
        <f t="shared" si="2479"/>
        <v>-5014.1000000000004</v>
      </c>
      <c r="AW1057" s="51"/>
      <c r="AX1057" s="51"/>
      <c r="AY1057" s="51"/>
      <c r="AZ1057" s="51"/>
      <c r="BA1057" s="52">
        <f t="shared" si="2484"/>
        <v>100</v>
      </c>
      <c r="BB1057" s="53"/>
    </row>
    <row r="1058" ht="47.25">
      <c r="B1058" s="47" t="s">
        <v>550</v>
      </c>
      <c r="C1058" s="47" t="s">
        <v>107</v>
      </c>
      <c r="D1058" s="47" t="s">
        <v>46</v>
      </c>
      <c r="E1058" s="48" t="str">
        <f t="shared" si="2439"/>
        <v>0801</v>
      </c>
      <c r="F1058" s="17" t="s">
        <v>298</v>
      </c>
      <c r="G1058" s="48"/>
      <c r="H1058" s="64" t="s">
        <v>299</v>
      </c>
      <c r="I1058" s="19"/>
      <c r="J1058" s="19"/>
      <c r="K1058" s="19"/>
      <c r="L1058" s="19"/>
      <c r="M1058" s="19"/>
      <c r="N1058" s="19"/>
      <c r="O1058" s="19">
        <f>O1059+O1060</f>
        <v>0</v>
      </c>
      <c r="P1058" s="19">
        <f>P1059+P1060</f>
        <v>0</v>
      </c>
      <c r="Q1058" s="19">
        <f>Q1059+Q1060</f>
        <v>0</v>
      </c>
      <c r="R1058" s="19">
        <f>R1059+R1060</f>
        <v>0</v>
      </c>
      <c r="S1058" s="19"/>
      <c r="T1058" s="19">
        <f t="shared" si="2451"/>
        <v>0</v>
      </c>
      <c r="U1058" s="19"/>
      <c r="V1058" s="19"/>
      <c r="W1058" s="19"/>
      <c r="X1058" s="19"/>
      <c r="Y1058" s="19"/>
      <c r="Z1058" s="19"/>
      <c r="AA1058" s="19"/>
      <c r="AB1058" s="19"/>
      <c r="AC1058" s="19"/>
      <c r="AD1058" s="19"/>
      <c r="AE1058" s="19"/>
      <c r="AF1058" s="50">
        <f>AF1059+AF1060</f>
        <v>5353.2092499999999</v>
      </c>
      <c r="AG1058" s="50">
        <f>AG1059+AG1060</f>
        <v>0</v>
      </c>
      <c r="AH1058" s="50">
        <f>AH1059+AH1060</f>
        <v>0</v>
      </c>
      <c r="AI1058" s="50">
        <f>AI1059+AI1060</f>
        <v>0</v>
      </c>
      <c r="AJ1058" s="50">
        <f>AJ1059+AJ1060</f>
        <v>0</v>
      </c>
      <c r="AK1058" s="50">
        <f>AK1059+AK1060</f>
        <v>0</v>
      </c>
      <c r="AL1058" s="50">
        <f>AL1059+AL1060</f>
        <v>5353.2092499999999</v>
      </c>
      <c r="AM1058" s="50">
        <f>AM1059+AM1060</f>
        <v>0</v>
      </c>
      <c r="AN1058" s="50">
        <f>AN1059+AN1060</f>
        <v>0</v>
      </c>
      <c r="AO1058" s="15">
        <f>AO1059+AO1060</f>
        <v>4170</v>
      </c>
      <c r="AP1058" s="51">
        <f>AP1059+AP1060</f>
        <v>5014.1000000000004</v>
      </c>
      <c r="AQ1058" s="51">
        <f>AQ1059+AQ1060</f>
        <v>0</v>
      </c>
      <c r="AR1058" s="51">
        <f>AR1059+AR1060</f>
        <v>0</v>
      </c>
      <c r="AS1058" s="51">
        <f>AS1059+AS1060</f>
        <v>0</v>
      </c>
      <c r="AT1058" s="51">
        <f>AT1059+AT1060</f>
        <v>0</v>
      </c>
      <c r="AU1058" s="51">
        <f t="shared" si="2478"/>
        <v>5014.1000000000004</v>
      </c>
      <c r="AV1058" s="51">
        <f t="shared" si="2479"/>
        <v>-5014.1000000000004</v>
      </c>
      <c r="AW1058" s="51"/>
      <c r="AX1058" s="51"/>
      <c r="AY1058" s="51"/>
      <c r="AZ1058" s="51"/>
      <c r="BA1058" s="52">
        <f t="shared" si="2484"/>
        <v>100</v>
      </c>
      <c r="BB1058" s="53"/>
    </row>
    <row r="1059" ht="31.5">
      <c r="B1059" s="47" t="s">
        <v>550</v>
      </c>
      <c r="C1059" s="47" t="s">
        <v>107</v>
      </c>
      <c r="D1059" s="47" t="s">
        <v>46</v>
      </c>
      <c r="E1059" s="48" t="str">
        <f t="shared" si="2439"/>
        <v>0801</v>
      </c>
      <c r="F1059" s="17" t="s">
        <v>298</v>
      </c>
      <c r="G1059" s="47" t="s">
        <v>58</v>
      </c>
      <c r="H1059" s="49" t="s">
        <v>59</v>
      </c>
      <c r="I1059" s="19"/>
      <c r="J1059" s="19"/>
      <c r="K1059" s="19"/>
      <c r="L1059" s="19"/>
      <c r="M1059" s="19"/>
      <c r="N1059" s="19"/>
      <c r="O1059" s="19">
        <v>0</v>
      </c>
      <c r="P1059" s="19">
        <v>0</v>
      </c>
      <c r="Q1059" s="19">
        <v>0</v>
      </c>
      <c r="R1059" s="19">
        <v>0</v>
      </c>
      <c r="S1059" s="19"/>
      <c r="T1059" s="19">
        <f t="shared" si="2451"/>
        <v>0</v>
      </c>
      <c r="U1059" s="19"/>
      <c r="V1059" s="19"/>
      <c r="W1059" s="19"/>
      <c r="X1059" s="19"/>
      <c r="Y1059" s="19"/>
      <c r="Z1059" s="19"/>
      <c r="AA1059" s="19"/>
      <c r="AB1059" s="19"/>
      <c r="AC1059" s="19"/>
      <c r="AD1059" s="19"/>
      <c r="AE1059" s="19"/>
      <c r="AF1059" s="50">
        <v>780</v>
      </c>
      <c r="AG1059" s="50"/>
      <c r="AH1059" s="50">
        <v>0</v>
      </c>
      <c r="AI1059" s="50">
        <v>0</v>
      </c>
      <c r="AJ1059" s="50">
        <v>0</v>
      </c>
      <c r="AK1059" s="50">
        <v>0</v>
      </c>
      <c r="AL1059" s="50">
        <v>780</v>
      </c>
      <c r="AM1059" s="50">
        <v>0</v>
      </c>
      <c r="AN1059" s="50">
        <v>0</v>
      </c>
      <c r="AO1059" s="51">
        <v>780</v>
      </c>
      <c r="AP1059" s="51">
        <v>780</v>
      </c>
      <c r="AQ1059" s="51">
        <v>0</v>
      </c>
      <c r="AR1059" s="51">
        <v>0</v>
      </c>
      <c r="AS1059" s="51">
        <v>0</v>
      </c>
      <c r="AT1059" s="51">
        <v>0</v>
      </c>
      <c r="AU1059" s="51">
        <f t="shared" si="2478"/>
        <v>780</v>
      </c>
      <c r="AV1059" s="51">
        <f t="shared" si="2479"/>
        <v>-780</v>
      </c>
      <c r="AW1059" s="51"/>
      <c r="AX1059" s="51"/>
      <c r="AY1059" s="51"/>
      <c r="AZ1059" s="51"/>
      <c r="BA1059" s="52">
        <f t="shared" si="2484"/>
        <v>100</v>
      </c>
      <c r="BB1059" s="53"/>
    </row>
    <row r="1060" ht="31.5">
      <c r="B1060" s="47" t="s">
        <v>550</v>
      </c>
      <c r="C1060" s="47" t="s">
        <v>107</v>
      </c>
      <c r="D1060" s="47" t="s">
        <v>46</v>
      </c>
      <c r="E1060" s="48" t="str">
        <f t="shared" si="2439"/>
        <v>0801</v>
      </c>
      <c r="F1060" s="17" t="s">
        <v>298</v>
      </c>
      <c r="G1060" s="47" t="s">
        <v>154</v>
      </c>
      <c r="H1060" s="49" t="s">
        <v>155</v>
      </c>
      <c r="I1060" s="19"/>
      <c r="J1060" s="19"/>
      <c r="K1060" s="19"/>
      <c r="L1060" s="19"/>
      <c r="M1060" s="19"/>
      <c r="N1060" s="19"/>
      <c r="O1060" s="19">
        <v>0</v>
      </c>
      <c r="P1060" s="19">
        <v>0</v>
      </c>
      <c r="Q1060" s="19">
        <v>0</v>
      </c>
      <c r="R1060" s="19">
        <v>0</v>
      </c>
      <c r="S1060" s="19"/>
      <c r="T1060" s="19">
        <f t="shared" si="2451"/>
        <v>0</v>
      </c>
      <c r="U1060" s="19"/>
      <c r="V1060" s="19"/>
      <c r="W1060" s="19"/>
      <c r="X1060" s="19"/>
      <c r="Y1060" s="19"/>
      <c r="Z1060" s="19"/>
      <c r="AA1060" s="19"/>
      <c r="AB1060" s="19"/>
      <c r="AC1060" s="19"/>
      <c r="AD1060" s="19"/>
      <c r="AE1060" s="19"/>
      <c r="AF1060" s="50">
        <v>4573.2092499999999</v>
      </c>
      <c r="AG1060" s="50"/>
      <c r="AH1060" s="50">
        <v>0</v>
      </c>
      <c r="AI1060" s="50">
        <v>0</v>
      </c>
      <c r="AJ1060" s="50">
        <v>0</v>
      </c>
      <c r="AK1060" s="50">
        <v>0</v>
      </c>
      <c r="AL1060" s="50">
        <v>4573.2092499999999</v>
      </c>
      <c r="AM1060" s="50">
        <v>0</v>
      </c>
      <c r="AN1060" s="50">
        <v>0</v>
      </c>
      <c r="AO1060" s="15">
        <v>3390</v>
      </c>
      <c r="AP1060" s="51">
        <v>4234.1000000000004</v>
      </c>
      <c r="AQ1060" s="51">
        <v>0</v>
      </c>
      <c r="AR1060" s="51">
        <v>0</v>
      </c>
      <c r="AS1060" s="51">
        <v>0</v>
      </c>
      <c r="AT1060" s="51">
        <v>0</v>
      </c>
      <c r="AU1060" s="51">
        <f t="shared" si="2478"/>
        <v>4234.1000000000004</v>
      </c>
      <c r="AV1060" s="51">
        <f t="shared" si="2479"/>
        <v>-4234.1000000000004</v>
      </c>
      <c r="AW1060" s="51"/>
      <c r="AX1060" s="51"/>
      <c r="AY1060" s="51"/>
      <c r="AZ1060" s="51"/>
      <c r="BA1060" s="52">
        <f t="shared" si="2484"/>
        <v>100</v>
      </c>
      <c r="BB1060" s="53"/>
    </row>
    <row r="1061" s="30" customFormat="1">
      <c r="B1061" s="60" t="s">
        <v>550</v>
      </c>
      <c r="C1061" s="31" t="s">
        <v>129</v>
      </c>
      <c r="D1061" s="31"/>
      <c r="E1061" s="32" t="str">
        <f t="shared" si="2439"/>
        <v>11</v>
      </c>
      <c r="F1061" s="31"/>
      <c r="G1061" s="32"/>
      <c r="H1061" s="33" t="s">
        <v>467</v>
      </c>
      <c r="I1061" s="34">
        <f t="shared" si="2587"/>
        <v>2330</v>
      </c>
      <c r="J1061" s="34">
        <f t="shared" si="2588"/>
        <v>2330</v>
      </c>
      <c r="K1061" s="34">
        <f t="shared" si="2589"/>
        <v>2330</v>
      </c>
      <c r="L1061" s="34">
        <f t="shared" si="2590"/>
        <v>0</v>
      </c>
      <c r="M1061" s="34">
        <f t="shared" si="2591"/>
        <v>0</v>
      </c>
      <c r="N1061" s="34">
        <f t="shared" si="2592"/>
        <v>0</v>
      </c>
      <c r="O1061" s="34">
        <f>O1062</f>
        <v>0</v>
      </c>
      <c r="P1061" s="34">
        <f>P1062</f>
        <v>0</v>
      </c>
      <c r="Q1061" s="34">
        <f>Q1062</f>
        <v>0</v>
      </c>
      <c r="R1061" s="34">
        <f>R1062</f>
        <v>0</v>
      </c>
      <c r="S1061" s="34">
        <f t="shared" si="2597"/>
        <v>0</v>
      </c>
      <c r="T1061" s="34">
        <f t="shared" si="2451"/>
        <v>2330</v>
      </c>
      <c r="U1061" s="34">
        <f t="shared" ref="U1061:U1067" si="2644">J1061+M1061</f>
        <v>2330</v>
      </c>
      <c r="V1061" s="34">
        <f t="shared" ref="V1061:V1067" si="2645">K1061+N1061</f>
        <v>2330</v>
      </c>
      <c r="W1061" s="34">
        <f t="shared" si="2598"/>
        <v>0</v>
      </c>
      <c r="X1061" s="34">
        <f t="shared" si="2599"/>
        <v>0</v>
      </c>
      <c r="Y1061" s="34">
        <f t="shared" si="2600"/>
        <v>0</v>
      </c>
      <c r="Z1061" s="34">
        <f t="shared" si="2601"/>
        <v>0</v>
      </c>
      <c r="AA1061" s="34">
        <f t="shared" si="2602"/>
        <v>0</v>
      </c>
      <c r="AB1061" s="34">
        <f t="shared" si="2603"/>
        <v>0</v>
      </c>
      <c r="AC1061" s="34">
        <f t="shared" si="2604"/>
        <v>0</v>
      </c>
      <c r="AD1061" s="34">
        <f t="shared" si="2605"/>
        <v>0</v>
      </c>
      <c r="AE1061" s="34">
        <f t="shared" si="2606"/>
        <v>0</v>
      </c>
      <c r="AF1061" s="35">
        <f>AF1062</f>
        <v>2484.0999999999999</v>
      </c>
      <c r="AG1061" s="35">
        <f>AG1062</f>
        <v>0</v>
      </c>
      <c r="AH1061" s="35">
        <f>AH1062</f>
        <v>0</v>
      </c>
      <c r="AI1061" s="35">
        <f>AI1062</f>
        <v>0</v>
      </c>
      <c r="AJ1061" s="35">
        <f>AJ1062</f>
        <v>0</v>
      </c>
      <c r="AK1061" s="35">
        <f>AK1062</f>
        <v>0</v>
      </c>
      <c r="AL1061" s="35">
        <f>AL1062</f>
        <v>2484.0999999999999</v>
      </c>
      <c r="AM1061" s="35">
        <f>AM1062</f>
        <v>0</v>
      </c>
      <c r="AN1061" s="35">
        <f>AN1062</f>
        <v>0</v>
      </c>
      <c r="AO1061" s="36">
        <f>AO1062</f>
        <v>1860.2822099999998</v>
      </c>
      <c r="AP1061" s="36">
        <f>AP1062</f>
        <v>2484.0999999999999</v>
      </c>
      <c r="AQ1061" s="36">
        <f>AQ1062</f>
        <v>0</v>
      </c>
      <c r="AR1061" s="36">
        <f>AR1062</f>
        <v>0</v>
      </c>
      <c r="AS1061" s="36">
        <f>AS1062</f>
        <v>0</v>
      </c>
      <c r="AT1061" s="36">
        <f>AT1062</f>
        <v>0</v>
      </c>
      <c r="AU1061" s="36">
        <f t="shared" si="2478"/>
        <v>2484.0999999999999</v>
      </c>
      <c r="AV1061" s="36">
        <f t="shared" si="2479"/>
        <v>-154.09999999999991</v>
      </c>
      <c r="AW1061" s="36">
        <f t="shared" si="2480"/>
        <v>2330</v>
      </c>
      <c r="AX1061" s="36">
        <f t="shared" si="2481"/>
        <v>2330</v>
      </c>
      <c r="AY1061" s="36">
        <f t="shared" si="2482"/>
        <v>2330</v>
      </c>
      <c r="AZ1061" s="36">
        <f t="shared" si="2622"/>
        <v>0</v>
      </c>
      <c r="BA1061" s="37">
        <f t="shared" si="2484"/>
        <v>100</v>
      </c>
      <c r="BB1061" s="25"/>
    </row>
    <row r="1062" s="39" customFormat="1">
      <c r="B1062" s="40" t="s">
        <v>550</v>
      </c>
      <c r="C1062" s="40" t="s">
        <v>129</v>
      </c>
      <c r="D1062" s="40" t="s">
        <v>46</v>
      </c>
      <c r="E1062" s="38" t="str">
        <f t="shared" si="2439"/>
        <v>1101</v>
      </c>
      <c r="F1062" s="40"/>
      <c r="G1062" s="38"/>
      <c r="H1062" s="41" t="s">
        <v>468</v>
      </c>
      <c r="I1062" s="42">
        <f t="shared" si="2587"/>
        <v>2330</v>
      </c>
      <c r="J1062" s="42">
        <f t="shared" si="2588"/>
        <v>2330</v>
      </c>
      <c r="K1062" s="42">
        <f t="shared" si="2589"/>
        <v>2330</v>
      </c>
      <c r="L1062" s="42">
        <f t="shared" si="2590"/>
        <v>0</v>
      </c>
      <c r="M1062" s="42">
        <f t="shared" si="2591"/>
        <v>0</v>
      </c>
      <c r="N1062" s="42">
        <f t="shared" si="2592"/>
        <v>0</v>
      </c>
      <c r="O1062" s="42">
        <f>O1063+O1068</f>
        <v>0</v>
      </c>
      <c r="P1062" s="42">
        <f>P1063+P1068</f>
        <v>0</v>
      </c>
      <c r="Q1062" s="42">
        <f>Q1063+Q1068</f>
        <v>0</v>
      </c>
      <c r="R1062" s="42">
        <f>R1063+R1068</f>
        <v>0</v>
      </c>
      <c r="S1062" s="42">
        <f t="shared" si="2597"/>
        <v>0</v>
      </c>
      <c r="T1062" s="42">
        <f t="shared" si="2451"/>
        <v>2330</v>
      </c>
      <c r="U1062" s="42">
        <f t="shared" si="2644"/>
        <v>2330</v>
      </c>
      <c r="V1062" s="42">
        <f t="shared" si="2645"/>
        <v>2330</v>
      </c>
      <c r="W1062" s="42">
        <f t="shared" si="2598"/>
        <v>0</v>
      </c>
      <c r="X1062" s="42">
        <f t="shared" si="2599"/>
        <v>0</v>
      </c>
      <c r="Y1062" s="42">
        <f t="shared" si="2600"/>
        <v>0</v>
      </c>
      <c r="Z1062" s="42">
        <f t="shared" si="2601"/>
        <v>0</v>
      </c>
      <c r="AA1062" s="42">
        <f t="shared" si="2602"/>
        <v>0</v>
      </c>
      <c r="AB1062" s="42">
        <f t="shared" si="2603"/>
        <v>0</v>
      </c>
      <c r="AC1062" s="42">
        <f t="shared" si="2604"/>
        <v>0</v>
      </c>
      <c r="AD1062" s="42">
        <f t="shared" si="2605"/>
        <v>0</v>
      </c>
      <c r="AE1062" s="42">
        <f t="shared" si="2606"/>
        <v>0</v>
      </c>
      <c r="AF1062" s="43">
        <f>AF1063+AF1068</f>
        <v>2484.0999999999999</v>
      </c>
      <c r="AG1062" s="43">
        <f>AG1063+AG1068</f>
        <v>0</v>
      </c>
      <c r="AH1062" s="43">
        <f>AH1063+AH1068</f>
        <v>0</v>
      </c>
      <c r="AI1062" s="43">
        <f>AI1063+AI1068</f>
        <v>0</v>
      </c>
      <c r="AJ1062" s="43">
        <f>AJ1063+AJ1068</f>
        <v>0</v>
      </c>
      <c r="AK1062" s="43">
        <f>AK1063+AK1068</f>
        <v>0</v>
      </c>
      <c r="AL1062" s="43">
        <f>AL1063+AL1068</f>
        <v>2484.0999999999999</v>
      </c>
      <c r="AM1062" s="43">
        <f>AM1063+AM1068</f>
        <v>0</v>
      </c>
      <c r="AN1062" s="43">
        <f>AN1063+AN1068</f>
        <v>0</v>
      </c>
      <c r="AO1062" s="44">
        <f>AO1063+AO1068</f>
        <v>1860.2822099999998</v>
      </c>
      <c r="AP1062" s="45">
        <f>AP1063+AP1068</f>
        <v>2484.0999999999999</v>
      </c>
      <c r="AQ1062" s="45">
        <f>AQ1063+AQ1068</f>
        <v>0</v>
      </c>
      <c r="AR1062" s="45">
        <f>AR1063+AR1068</f>
        <v>0</v>
      </c>
      <c r="AS1062" s="45">
        <f>AS1063+AS1068</f>
        <v>0</v>
      </c>
      <c r="AT1062" s="45">
        <f>AT1063+AT1068</f>
        <v>0</v>
      </c>
      <c r="AU1062" s="45">
        <f t="shared" si="2478"/>
        <v>2484.0999999999999</v>
      </c>
      <c r="AV1062" s="45">
        <f t="shared" si="2479"/>
        <v>-154.09999999999991</v>
      </c>
      <c r="AW1062" s="45">
        <f t="shared" si="2480"/>
        <v>2330</v>
      </c>
      <c r="AX1062" s="45">
        <f t="shared" si="2481"/>
        <v>2330</v>
      </c>
      <c r="AY1062" s="45">
        <f t="shared" si="2482"/>
        <v>2330</v>
      </c>
      <c r="AZ1062" s="45">
        <f t="shared" si="2622"/>
        <v>0</v>
      </c>
      <c r="BA1062" s="46">
        <f t="shared" si="2484"/>
        <v>100</v>
      </c>
      <c r="BB1062" s="25"/>
    </row>
    <row r="1063" ht="31.5">
      <c r="B1063" s="47" t="s">
        <v>550</v>
      </c>
      <c r="C1063" s="47" t="s">
        <v>129</v>
      </c>
      <c r="D1063" s="47" t="s">
        <v>46</v>
      </c>
      <c r="E1063" s="48" t="str">
        <f t="shared" si="2439"/>
        <v>1101</v>
      </c>
      <c r="F1063" s="47" t="s">
        <v>469</v>
      </c>
      <c r="G1063" s="48"/>
      <c r="H1063" s="49" t="s">
        <v>470</v>
      </c>
      <c r="I1063" s="19">
        <f t="shared" si="2587"/>
        <v>2330</v>
      </c>
      <c r="J1063" s="19">
        <f t="shared" si="2588"/>
        <v>2330</v>
      </c>
      <c r="K1063" s="19">
        <f t="shared" si="2589"/>
        <v>2330</v>
      </c>
      <c r="L1063" s="19">
        <f t="shared" si="2590"/>
        <v>0</v>
      </c>
      <c r="M1063" s="19">
        <f t="shared" si="2591"/>
        <v>0</v>
      </c>
      <c r="N1063" s="19">
        <f t="shared" si="2592"/>
        <v>0</v>
      </c>
      <c r="O1063" s="19">
        <f t="shared" ref="O1063:O1070" si="2646">O1064</f>
        <v>0</v>
      </c>
      <c r="P1063" s="19">
        <f t="shared" ref="P1063:P1070" si="2647">P1064</f>
        <v>0</v>
      </c>
      <c r="Q1063" s="19">
        <f t="shared" ref="Q1063:Q1070" si="2648">Q1064</f>
        <v>0</v>
      </c>
      <c r="R1063" s="19">
        <f t="shared" ref="R1063:R1070" si="2649">R1064</f>
        <v>0</v>
      </c>
      <c r="S1063" s="19">
        <f t="shared" si="2597"/>
        <v>0</v>
      </c>
      <c r="T1063" s="19">
        <f t="shared" si="2451"/>
        <v>2330</v>
      </c>
      <c r="U1063" s="19">
        <f t="shared" si="2644"/>
        <v>2330</v>
      </c>
      <c r="V1063" s="19">
        <f t="shared" si="2645"/>
        <v>2330</v>
      </c>
      <c r="W1063" s="19">
        <f t="shared" si="2598"/>
        <v>0</v>
      </c>
      <c r="X1063" s="19">
        <f t="shared" si="2599"/>
        <v>0</v>
      </c>
      <c r="Y1063" s="19">
        <f t="shared" si="2600"/>
        <v>0</v>
      </c>
      <c r="Z1063" s="19">
        <f t="shared" si="2601"/>
        <v>0</v>
      </c>
      <c r="AA1063" s="19">
        <f t="shared" si="2602"/>
        <v>0</v>
      </c>
      <c r="AB1063" s="19">
        <f t="shared" si="2603"/>
        <v>0</v>
      </c>
      <c r="AC1063" s="19">
        <f t="shared" si="2604"/>
        <v>0</v>
      </c>
      <c r="AD1063" s="19">
        <f t="shared" si="2605"/>
        <v>0</v>
      </c>
      <c r="AE1063" s="19">
        <f t="shared" si="2606"/>
        <v>0</v>
      </c>
      <c r="AF1063" s="50">
        <f t="shared" ref="AF1063:AF1070" si="2650">AF1064</f>
        <v>2330</v>
      </c>
      <c r="AG1063" s="50">
        <f t="shared" ref="AG1063:AG1070" si="2651">AG1064</f>
        <v>0</v>
      </c>
      <c r="AH1063" s="50">
        <f t="shared" ref="AH1063:AH1070" si="2652">AH1064</f>
        <v>0</v>
      </c>
      <c r="AI1063" s="50">
        <f t="shared" ref="AI1063:AI1070" si="2653">AI1064</f>
        <v>0</v>
      </c>
      <c r="AJ1063" s="50">
        <f t="shared" ref="AJ1063:AJ1070" si="2654">AJ1064</f>
        <v>0</v>
      </c>
      <c r="AK1063" s="50">
        <f t="shared" ref="AK1063:AK1070" si="2655">AK1064</f>
        <v>0</v>
      </c>
      <c r="AL1063" s="50">
        <f t="shared" ref="AL1063:AL1070" si="2656">AL1064</f>
        <v>2330</v>
      </c>
      <c r="AM1063" s="50">
        <f t="shared" ref="AM1063:AM1070" si="2657">AM1064</f>
        <v>0</v>
      </c>
      <c r="AN1063" s="50">
        <f t="shared" ref="AN1063:AN1070" si="2658">AN1064</f>
        <v>0</v>
      </c>
      <c r="AO1063" s="51">
        <f t="shared" ref="AO1063:AO1070" si="2659">AO1064</f>
        <v>1706.1822099999999</v>
      </c>
      <c r="AP1063" s="51">
        <f t="shared" ref="AP1063:AP1070" si="2660">AP1064</f>
        <v>2330</v>
      </c>
      <c r="AQ1063" s="51">
        <f t="shared" ref="AQ1063:AQ1070" si="2661">AQ1064</f>
        <v>0</v>
      </c>
      <c r="AR1063" s="51">
        <f t="shared" ref="AR1063:AR1070" si="2662">AR1064</f>
        <v>0</v>
      </c>
      <c r="AS1063" s="51">
        <f t="shared" ref="AS1063:AS1070" si="2663">AS1064</f>
        <v>0</v>
      </c>
      <c r="AT1063" s="51">
        <f t="shared" ref="AT1063:AT1070" si="2664">AT1064</f>
        <v>0</v>
      </c>
      <c r="AU1063" s="51">
        <f t="shared" si="2478"/>
        <v>2330</v>
      </c>
      <c r="AV1063" s="51">
        <f t="shared" si="2479"/>
        <v>0</v>
      </c>
      <c r="AW1063" s="51">
        <f t="shared" si="2480"/>
        <v>2330</v>
      </c>
      <c r="AX1063" s="51">
        <f t="shared" si="2481"/>
        <v>2330</v>
      </c>
      <c r="AY1063" s="51">
        <f t="shared" si="2482"/>
        <v>2330</v>
      </c>
      <c r="AZ1063" s="51">
        <f t="shared" si="2622"/>
        <v>0</v>
      </c>
      <c r="BA1063" s="52">
        <f t="shared" si="2484"/>
        <v>100</v>
      </c>
      <c r="BB1063" s="25"/>
    </row>
    <row r="1064">
      <c r="B1064" s="47" t="s">
        <v>550</v>
      </c>
      <c r="C1064" s="47" t="s">
        <v>129</v>
      </c>
      <c r="D1064" s="47" t="s">
        <v>46</v>
      </c>
      <c r="E1064" s="48" t="str">
        <f t="shared" ref="E1064:E1127" si="2665">CONCATENATE(C1064,D1064)</f>
        <v>1101</v>
      </c>
      <c r="F1064" s="47" t="s">
        <v>471</v>
      </c>
      <c r="G1064" s="48"/>
      <c r="H1064" s="49" t="s">
        <v>53</v>
      </c>
      <c r="I1064" s="19">
        <f t="shared" si="2587"/>
        <v>2330</v>
      </c>
      <c r="J1064" s="19">
        <f t="shared" si="2588"/>
        <v>2330</v>
      </c>
      <c r="K1064" s="19">
        <f t="shared" si="2589"/>
        <v>2330</v>
      </c>
      <c r="L1064" s="19">
        <f t="shared" si="2590"/>
        <v>0</v>
      </c>
      <c r="M1064" s="19">
        <f t="shared" si="2591"/>
        <v>0</v>
      </c>
      <c r="N1064" s="19">
        <f t="shared" si="2592"/>
        <v>0</v>
      </c>
      <c r="O1064" s="19">
        <f t="shared" si="2646"/>
        <v>0</v>
      </c>
      <c r="P1064" s="19">
        <f t="shared" si="2647"/>
        <v>0</v>
      </c>
      <c r="Q1064" s="19">
        <f t="shared" si="2648"/>
        <v>0</v>
      </c>
      <c r="R1064" s="19">
        <f t="shared" si="2649"/>
        <v>0</v>
      </c>
      <c r="S1064" s="19">
        <f t="shared" si="2597"/>
        <v>0</v>
      </c>
      <c r="T1064" s="19">
        <f t="shared" ref="T1064:T1127" si="2666">I1064+L1064+S1064+R1064+Q1064+P1064+O1064</f>
        <v>2330</v>
      </c>
      <c r="U1064" s="19">
        <f t="shared" si="2644"/>
        <v>2330</v>
      </c>
      <c r="V1064" s="19">
        <f t="shared" si="2645"/>
        <v>2330</v>
      </c>
      <c r="W1064" s="19">
        <f t="shared" si="2598"/>
        <v>0</v>
      </c>
      <c r="X1064" s="19">
        <f t="shared" si="2599"/>
        <v>0</v>
      </c>
      <c r="Y1064" s="19">
        <f t="shared" si="2600"/>
        <v>0</v>
      </c>
      <c r="Z1064" s="19">
        <f t="shared" si="2601"/>
        <v>0</v>
      </c>
      <c r="AA1064" s="19">
        <f t="shared" si="2602"/>
        <v>0</v>
      </c>
      <c r="AB1064" s="19">
        <f t="shared" si="2603"/>
        <v>0</v>
      </c>
      <c r="AC1064" s="19">
        <f t="shared" si="2604"/>
        <v>0</v>
      </c>
      <c r="AD1064" s="19">
        <f t="shared" si="2605"/>
        <v>0</v>
      </c>
      <c r="AE1064" s="19">
        <f t="shared" si="2606"/>
        <v>0</v>
      </c>
      <c r="AF1064" s="50">
        <f t="shared" si="2650"/>
        <v>2330</v>
      </c>
      <c r="AG1064" s="50">
        <f t="shared" si="2651"/>
        <v>0</v>
      </c>
      <c r="AH1064" s="50">
        <f t="shared" si="2652"/>
        <v>0</v>
      </c>
      <c r="AI1064" s="50">
        <f t="shared" si="2653"/>
        <v>0</v>
      </c>
      <c r="AJ1064" s="50">
        <f t="shared" si="2654"/>
        <v>0</v>
      </c>
      <c r="AK1064" s="50">
        <f t="shared" si="2655"/>
        <v>0</v>
      </c>
      <c r="AL1064" s="50">
        <f t="shared" si="2656"/>
        <v>2330</v>
      </c>
      <c r="AM1064" s="50">
        <f t="shared" si="2657"/>
        <v>0</v>
      </c>
      <c r="AN1064" s="50">
        <f t="shared" si="2658"/>
        <v>0</v>
      </c>
      <c r="AO1064" s="15">
        <f t="shared" si="2659"/>
        <v>1706.1822099999999</v>
      </c>
      <c r="AP1064" s="51">
        <f t="shared" si="2660"/>
        <v>2330</v>
      </c>
      <c r="AQ1064" s="51">
        <f t="shared" si="2661"/>
        <v>0</v>
      </c>
      <c r="AR1064" s="51">
        <f t="shared" si="2662"/>
        <v>0</v>
      </c>
      <c r="AS1064" s="51">
        <f t="shared" si="2663"/>
        <v>0</v>
      </c>
      <c r="AT1064" s="51">
        <f t="shared" si="2664"/>
        <v>0</v>
      </c>
      <c r="AU1064" s="51">
        <f t="shared" ref="AU1064:AU1127" si="2667">AP1064+AS1064+AT1064+AR1064+AQ1064</f>
        <v>2330</v>
      </c>
      <c r="AV1064" s="51">
        <f t="shared" ref="AV1064:AV1127" si="2668">T1064-AU1064</f>
        <v>0</v>
      </c>
      <c r="AW1064" s="51">
        <f t="shared" ref="AW1064:AW1127" si="2669">T1064+W1064+X1064+Y1064+Z1064</f>
        <v>2330</v>
      </c>
      <c r="AX1064" s="51">
        <f t="shared" ref="AX1064:AX1127" si="2670">U1064+AA1064+AB1064</f>
        <v>2330</v>
      </c>
      <c r="AY1064" s="51">
        <f t="shared" ref="AY1064:AY1127" si="2671">V1064+AC1064+AE1064+AD1064</f>
        <v>2330</v>
      </c>
      <c r="AZ1064" s="51">
        <f t="shared" si="2622"/>
        <v>0</v>
      </c>
      <c r="BA1064" s="52">
        <f t="shared" ref="BA1064:BA1127" si="2672">AL1064/AF1064*100</f>
        <v>100</v>
      </c>
      <c r="BB1064" s="25"/>
    </row>
    <row r="1065" ht="47.25">
      <c r="B1065" s="47" t="s">
        <v>550</v>
      </c>
      <c r="C1065" s="47" t="s">
        <v>129</v>
      </c>
      <c r="D1065" s="47" t="s">
        <v>46</v>
      </c>
      <c r="E1065" s="48" t="str">
        <f t="shared" si="2665"/>
        <v>1101</v>
      </c>
      <c r="F1065" s="47" t="s">
        <v>472</v>
      </c>
      <c r="G1065" s="48"/>
      <c r="H1065" s="49" t="s">
        <v>473</v>
      </c>
      <c r="I1065" s="19">
        <f t="shared" si="2587"/>
        <v>2330</v>
      </c>
      <c r="J1065" s="19">
        <f t="shared" si="2588"/>
        <v>2330</v>
      </c>
      <c r="K1065" s="19">
        <f t="shared" si="2589"/>
        <v>2330</v>
      </c>
      <c r="L1065" s="19">
        <f t="shared" si="2590"/>
        <v>0</v>
      </c>
      <c r="M1065" s="19">
        <f t="shared" si="2591"/>
        <v>0</v>
      </c>
      <c r="N1065" s="19">
        <f t="shared" si="2592"/>
        <v>0</v>
      </c>
      <c r="O1065" s="19">
        <f t="shared" si="2646"/>
        <v>0</v>
      </c>
      <c r="P1065" s="19">
        <f t="shared" si="2647"/>
        <v>0</v>
      </c>
      <c r="Q1065" s="19">
        <f t="shared" si="2648"/>
        <v>0</v>
      </c>
      <c r="R1065" s="19">
        <f t="shared" si="2649"/>
        <v>0</v>
      </c>
      <c r="S1065" s="19">
        <f t="shared" si="2597"/>
        <v>0</v>
      </c>
      <c r="T1065" s="19">
        <f t="shared" si="2666"/>
        <v>2330</v>
      </c>
      <c r="U1065" s="19">
        <f t="shared" si="2644"/>
        <v>2330</v>
      </c>
      <c r="V1065" s="19">
        <f t="shared" si="2645"/>
        <v>2330</v>
      </c>
      <c r="W1065" s="19">
        <f t="shared" si="2598"/>
        <v>0</v>
      </c>
      <c r="X1065" s="19">
        <f t="shared" si="2599"/>
        <v>0</v>
      </c>
      <c r="Y1065" s="19">
        <f t="shared" si="2600"/>
        <v>0</v>
      </c>
      <c r="Z1065" s="19">
        <f t="shared" si="2601"/>
        <v>0</v>
      </c>
      <c r="AA1065" s="19">
        <f t="shared" si="2602"/>
        <v>0</v>
      </c>
      <c r="AB1065" s="19">
        <f t="shared" si="2603"/>
        <v>0</v>
      </c>
      <c r="AC1065" s="19">
        <f t="shared" si="2604"/>
        <v>0</v>
      </c>
      <c r="AD1065" s="19">
        <f t="shared" si="2605"/>
        <v>0</v>
      </c>
      <c r="AE1065" s="19">
        <f t="shared" si="2606"/>
        <v>0</v>
      </c>
      <c r="AF1065" s="50">
        <f t="shared" si="2650"/>
        <v>2330</v>
      </c>
      <c r="AG1065" s="50">
        <f t="shared" si="2651"/>
        <v>0</v>
      </c>
      <c r="AH1065" s="50">
        <f t="shared" si="2652"/>
        <v>0</v>
      </c>
      <c r="AI1065" s="50">
        <f t="shared" si="2653"/>
        <v>0</v>
      </c>
      <c r="AJ1065" s="50">
        <f t="shared" si="2654"/>
        <v>0</v>
      </c>
      <c r="AK1065" s="50">
        <f t="shared" si="2655"/>
        <v>0</v>
      </c>
      <c r="AL1065" s="50">
        <f t="shared" si="2656"/>
        <v>2330</v>
      </c>
      <c r="AM1065" s="50">
        <f t="shared" si="2657"/>
        <v>0</v>
      </c>
      <c r="AN1065" s="50">
        <f t="shared" si="2658"/>
        <v>0</v>
      </c>
      <c r="AO1065" s="51">
        <f t="shared" si="2659"/>
        <v>1706.1822099999999</v>
      </c>
      <c r="AP1065" s="51">
        <f t="shared" si="2660"/>
        <v>2330</v>
      </c>
      <c r="AQ1065" s="51">
        <f t="shared" si="2661"/>
        <v>0</v>
      </c>
      <c r="AR1065" s="51">
        <f t="shared" si="2662"/>
        <v>0</v>
      </c>
      <c r="AS1065" s="51">
        <f t="shared" si="2663"/>
        <v>0</v>
      </c>
      <c r="AT1065" s="51">
        <f t="shared" si="2664"/>
        <v>0</v>
      </c>
      <c r="AU1065" s="51">
        <f t="shared" si="2667"/>
        <v>2330</v>
      </c>
      <c r="AV1065" s="51">
        <f t="shared" si="2668"/>
        <v>0</v>
      </c>
      <c r="AW1065" s="51">
        <f t="shared" si="2669"/>
        <v>2330</v>
      </c>
      <c r="AX1065" s="51">
        <f t="shared" si="2670"/>
        <v>2330</v>
      </c>
      <c r="AY1065" s="51">
        <f t="shared" si="2671"/>
        <v>2330</v>
      </c>
      <c r="AZ1065" s="51">
        <f t="shared" si="2622"/>
        <v>0</v>
      </c>
      <c r="BA1065" s="52">
        <f t="shared" si="2672"/>
        <v>100</v>
      </c>
      <c r="BB1065" s="25"/>
    </row>
    <row r="1066" ht="47.25">
      <c r="B1066" s="47" t="s">
        <v>550</v>
      </c>
      <c r="C1066" s="47" t="s">
        <v>129</v>
      </c>
      <c r="D1066" s="47" t="s">
        <v>46</v>
      </c>
      <c r="E1066" s="48" t="str">
        <f t="shared" si="2665"/>
        <v>1101</v>
      </c>
      <c r="F1066" s="47" t="s">
        <v>548</v>
      </c>
      <c r="G1066" s="48"/>
      <c r="H1066" s="49" t="s">
        <v>549</v>
      </c>
      <c r="I1066" s="19">
        <f t="shared" si="2587"/>
        <v>2330</v>
      </c>
      <c r="J1066" s="19">
        <f t="shared" si="2588"/>
        <v>2330</v>
      </c>
      <c r="K1066" s="19">
        <f t="shared" si="2589"/>
        <v>2330</v>
      </c>
      <c r="L1066" s="19">
        <f t="shared" si="2590"/>
        <v>0</v>
      </c>
      <c r="M1066" s="19">
        <f t="shared" si="2591"/>
        <v>0</v>
      </c>
      <c r="N1066" s="19">
        <f t="shared" si="2592"/>
        <v>0</v>
      </c>
      <c r="O1066" s="19">
        <f t="shared" si="2646"/>
        <v>0</v>
      </c>
      <c r="P1066" s="19">
        <f t="shared" si="2647"/>
        <v>0</v>
      </c>
      <c r="Q1066" s="19">
        <f t="shared" si="2648"/>
        <v>0</v>
      </c>
      <c r="R1066" s="19">
        <f t="shared" si="2649"/>
        <v>0</v>
      </c>
      <c r="S1066" s="19">
        <f t="shared" si="2597"/>
        <v>0</v>
      </c>
      <c r="T1066" s="19">
        <f t="shared" si="2666"/>
        <v>2330</v>
      </c>
      <c r="U1066" s="19">
        <f t="shared" si="2644"/>
        <v>2330</v>
      </c>
      <c r="V1066" s="19">
        <f t="shared" si="2645"/>
        <v>2330</v>
      </c>
      <c r="W1066" s="19">
        <f t="shared" si="2598"/>
        <v>0</v>
      </c>
      <c r="X1066" s="19">
        <f t="shared" si="2599"/>
        <v>0</v>
      </c>
      <c r="Y1066" s="19">
        <f t="shared" si="2600"/>
        <v>0</v>
      </c>
      <c r="Z1066" s="19">
        <f t="shared" si="2601"/>
        <v>0</v>
      </c>
      <c r="AA1066" s="19">
        <f t="shared" si="2602"/>
        <v>0</v>
      </c>
      <c r="AB1066" s="19">
        <f t="shared" si="2603"/>
        <v>0</v>
      </c>
      <c r="AC1066" s="19">
        <f t="shared" si="2604"/>
        <v>0</v>
      </c>
      <c r="AD1066" s="19">
        <f t="shared" si="2605"/>
        <v>0</v>
      </c>
      <c r="AE1066" s="19">
        <f t="shared" si="2606"/>
        <v>0</v>
      </c>
      <c r="AF1066" s="50">
        <f t="shared" si="2650"/>
        <v>2330</v>
      </c>
      <c r="AG1066" s="50">
        <f t="shared" si="2651"/>
        <v>0</v>
      </c>
      <c r="AH1066" s="50">
        <f t="shared" si="2652"/>
        <v>0</v>
      </c>
      <c r="AI1066" s="50">
        <f t="shared" si="2653"/>
        <v>0</v>
      </c>
      <c r="AJ1066" s="50">
        <f t="shared" si="2654"/>
        <v>0</v>
      </c>
      <c r="AK1066" s="50">
        <f t="shared" si="2655"/>
        <v>0</v>
      </c>
      <c r="AL1066" s="50">
        <f t="shared" si="2656"/>
        <v>2330</v>
      </c>
      <c r="AM1066" s="50">
        <f t="shared" si="2657"/>
        <v>0</v>
      </c>
      <c r="AN1066" s="50">
        <f t="shared" si="2658"/>
        <v>0</v>
      </c>
      <c r="AO1066" s="15">
        <f t="shared" si="2659"/>
        <v>1706.1822099999999</v>
      </c>
      <c r="AP1066" s="51">
        <f t="shared" si="2660"/>
        <v>2330</v>
      </c>
      <c r="AQ1066" s="51">
        <f t="shared" si="2661"/>
        <v>0</v>
      </c>
      <c r="AR1066" s="51">
        <f t="shared" si="2662"/>
        <v>0</v>
      </c>
      <c r="AS1066" s="51">
        <f t="shared" si="2663"/>
        <v>0</v>
      </c>
      <c r="AT1066" s="51">
        <f t="shared" si="2664"/>
        <v>0</v>
      </c>
      <c r="AU1066" s="51">
        <f t="shared" si="2667"/>
        <v>2330</v>
      </c>
      <c r="AV1066" s="51">
        <f t="shared" si="2668"/>
        <v>0</v>
      </c>
      <c r="AW1066" s="51">
        <f t="shared" si="2669"/>
        <v>2330</v>
      </c>
      <c r="AX1066" s="51">
        <f t="shared" si="2670"/>
        <v>2330</v>
      </c>
      <c r="AY1066" s="51">
        <f t="shared" si="2671"/>
        <v>2330</v>
      </c>
      <c r="AZ1066" s="51">
        <f t="shared" si="2622"/>
        <v>0</v>
      </c>
      <c r="BA1066" s="52">
        <f t="shared" si="2672"/>
        <v>100</v>
      </c>
      <c r="BB1066" s="25"/>
    </row>
    <row r="1067" ht="31.5">
      <c r="B1067" s="47" t="s">
        <v>550</v>
      </c>
      <c r="C1067" s="47" t="s">
        <v>129</v>
      </c>
      <c r="D1067" s="47" t="s">
        <v>46</v>
      </c>
      <c r="E1067" s="48" t="str">
        <f t="shared" si="2665"/>
        <v>1101</v>
      </c>
      <c r="F1067" s="47" t="s">
        <v>548</v>
      </c>
      <c r="G1067" s="47" t="s">
        <v>58</v>
      </c>
      <c r="H1067" s="49" t="s">
        <v>59</v>
      </c>
      <c r="I1067" s="19">
        <v>2330</v>
      </c>
      <c r="J1067" s="19">
        <v>2330</v>
      </c>
      <c r="K1067" s="19">
        <v>2330</v>
      </c>
      <c r="L1067" s="19"/>
      <c r="M1067" s="19"/>
      <c r="N1067" s="19"/>
      <c r="O1067" s="19">
        <v>0</v>
      </c>
      <c r="P1067" s="19">
        <v>0</v>
      </c>
      <c r="Q1067" s="19">
        <v>0</v>
      </c>
      <c r="R1067" s="19">
        <v>0</v>
      </c>
      <c r="S1067" s="19"/>
      <c r="T1067" s="19">
        <f t="shared" si="2666"/>
        <v>2330</v>
      </c>
      <c r="U1067" s="19">
        <f t="shared" si="2644"/>
        <v>2330</v>
      </c>
      <c r="V1067" s="19">
        <f t="shared" si="2645"/>
        <v>2330</v>
      </c>
      <c r="W1067" s="19"/>
      <c r="X1067" s="19"/>
      <c r="Y1067" s="19"/>
      <c r="Z1067" s="19"/>
      <c r="AA1067" s="19"/>
      <c r="AB1067" s="19"/>
      <c r="AC1067" s="19"/>
      <c r="AD1067" s="19"/>
      <c r="AE1067" s="19"/>
      <c r="AF1067" s="50">
        <v>2330</v>
      </c>
      <c r="AG1067" s="50"/>
      <c r="AH1067" s="50">
        <v>0</v>
      </c>
      <c r="AI1067" s="50">
        <v>0</v>
      </c>
      <c r="AJ1067" s="50">
        <v>0</v>
      </c>
      <c r="AK1067" s="50">
        <v>0</v>
      </c>
      <c r="AL1067" s="50">
        <v>2330</v>
      </c>
      <c r="AM1067" s="50">
        <v>0</v>
      </c>
      <c r="AN1067" s="50">
        <v>0</v>
      </c>
      <c r="AO1067" s="51">
        <v>1706.1822099999999</v>
      </c>
      <c r="AP1067" s="51">
        <v>2330</v>
      </c>
      <c r="AQ1067" s="51">
        <v>0</v>
      </c>
      <c r="AR1067" s="51">
        <v>0</v>
      </c>
      <c r="AS1067" s="51">
        <v>0</v>
      </c>
      <c r="AT1067" s="51">
        <v>0</v>
      </c>
      <c r="AU1067" s="51">
        <f t="shared" si="2667"/>
        <v>2330</v>
      </c>
      <c r="AV1067" s="51">
        <f t="shared" si="2668"/>
        <v>0</v>
      </c>
      <c r="AW1067" s="51">
        <f t="shared" si="2669"/>
        <v>2330</v>
      </c>
      <c r="AX1067" s="51">
        <f t="shared" si="2670"/>
        <v>2330</v>
      </c>
      <c r="AY1067" s="51">
        <f t="shared" si="2671"/>
        <v>2330</v>
      </c>
      <c r="AZ1067" s="51"/>
      <c r="BA1067" s="52">
        <f t="shared" si="2672"/>
        <v>100</v>
      </c>
      <c r="BB1067" s="53"/>
    </row>
    <row r="1068" ht="31.5">
      <c r="B1068" s="47" t="s">
        <v>550</v>
      </c>
      <c r="C1068" s="47" t="s">
        <v>129</v>
      </c>
      <c r="D1068" s="47" t="s">
        <v>46</v>
      </c>
      <c r="E1068" s="48" t="str">
        <f t="shared" si="2665"/>
        <v>1101</v>
      </c>
      <c r="F1068" s="47" t="s">
        <v>76</v>
      </c>
      <c r="G1068" s="48"/>
      <c r="H1068" s="49" t="s">
        <v>77</v>
      </c>
      <c r="I1068" s="19"/>
      <c r="J1068" s="19"/>
      <c r="K1068" s="19"/>
      <c r="L1068" s="19"/>
      <c r="M1068" s="19"/>
      <c r="N1068" s="19"/>
      <c r="O1068" s="19">
        <f t="shared" si="2646"/>
        <v>0</v>
      </c>
      <c r="P1068" s="19">
        <f t="shared" si="2647"/>
        <v>0</v>
      </c>
      <c r="Q1068" s="19">
        <f t="shared" si="2648"/>
        <v>0</v>
      </c>
      <c r="R1068" s="19">
        <f t="shared" si="2649"/>
        <v>0</v>
      </c>
      <c r="S1068" s="19"/>
      <c r="T1068" s="19">
        <f t="shared" si="2666"/>
        <v>0</v>
      </c>
      <c r="U1068" s="19">
        <f t="shared" ref="U1068:U1069" si="2673">U1069</f>
        <v>0</v>
      </c>
      <c r="V1068" s="19">
        <f t="shared" ref="V1068:V1069" si="2674">V1069</f>
        <v>0</v>
      </c>
      <c r="W1068" s="19">
        <f t="shared" si="2598"/>
        <v>0</v>
      </c>
      <c r="X1068" s="19">
        <f t="shared" si="2599"/>
        <v>0</v>
      </c>
      <c r="Y1068" s="19">
        <f t="shared" si="2600"/>
        <v>0</v>
      </c>
      <c r="Z1068" s="19">
        <f t="shared" si="2601"/>
        <v>0</v>
      </c>
      <c r="AA1068" s="19">
        <f t="shared" si="2602"/>
        <v>0</v>
      </c>
      <c r="AB1068" s="19">
        <f t="shared" si="2603"/>
        <v>0</v>
      </c>
      <c r="AC1068" s="19">
        <f t="shared" si="2604"/>
        <v>0</v>
      </c>
      <c r="AD1068" s="19">
        <f t="shared" si="2605"/>
        <v>0</v>
      </c>
      <c r="AE1068" s="19">
        <f t="shared" si="2606"/>
        <v>0</v>
      </c>
      <c r="AF1068" s="50">
        <f t="shared" si="2650"/>
        <v>154.09999999999999</v>
      </c>
      <c r="AG1068" s="50">
        <f t="shared" si="2651"/>
        <v>0</v>
      </c>
      <c r="AH1068" s="50">
        <f t="shared" si="2652"/>
        <v>0</v>
      </c>
      <c r="AI1068" s="50">
        <f t="shared" si="2653"/>
        <v>0</v>
      </c>
      <c r="AJ1068" s="50">
        <f t="shared" si="2654"/>
        <v>0</v>
      </c>
      <c r="AK1068" s="50">
        <f t="shared" si="2655"/>
        <v>0</v>
      </c>
      <c r="AL1068" s="50">
        <f t="shared" si="2656"/>
        <v>154.09999999999999</v>
      </c>
      <c r="AM1068" s="50">
        <f t="shared" si="2657"/>
        <v>0</v>
      </c>
      <c r="AN1068" s="50">
        <f t="shared" si="2658"/>
        <v>0</v>
      </c>
      <c r="AO1068" s="15">
        <f t="shared" si="2659"/>
        <v>154.09999999999999</v>
      </c>
      <c r="AP1068" s="51">
        <f t="shared" si="2660"/>
        <v>154.09999999999999</v>
      </c>
      <c r="AQ1068" s="51">
        <f t="shared" si="2661"/>
        <v>0</v>
      </c>
      <c r="AR1068" s="51">
        <f t="shared" si="2662"/>
        <v>0</v>
      </c>
      <c r="AS1068" s="51">
        <f t="shared" si="2663"/>
        <v>0</v>
      </c>
      <c r="AT1068" s="51">
        <f t="shared" si="2664"/>
        <v>0</v>
      </c>
      <c r="AU1068" s="51">
        <f t="shared" si="2667"/>
        <v>154.09999999999999</v>
      </c>
      <c r="AV1068" s="51">
        <f t="shared" si="2668"/>
        <v>-154.09999999999999</v>
      </c>
      <c r="AW1068" s="51"/>
      <c r="AX1068" s="51"/>
      <c r="AY1068" s="51"/>
      <c r="AZ1068" s="51"/>
      <c r="BA1068" s="52">
        <f t="shared" si="2672"/>
        <v>100</v>
      </c>
      <c r="BB1068" s="53"/>
    </row>
    <row r="1069" ht="47.25">
      <c r="B1069" s="47" t="s">
        <v>550</v>
      </c>
      <c r="C1069" s="47" t="s">
        <v>129</v>
      </c>
      <c r="D1069" s="47" t="s">
        <v>46</v>
      </c>
      <c r="E1069" s="48" t="str">
        <f t="shared" si="2665"/>
        <v>1101</v>
      </c>
      <c r="F1069" s="47" t="s">
        <v>296</v>
      </c>
      <c r="G1069" s="18"/>
      <c r="H1069" s="49" t="s">
        <v>297</v>
      </c>
      <c r="I1069" s="19"/>
      <c r="J1069" s="19"/>
      <c r="K1069" s="19"/>
      <c r="L1069" s="19"/>
      <c r="M1069" s="19"/>
      <c r="N1069" s="19"/>
      <c r="O1069" s="19">
        <f t="shared" si="2646"/>
        <v>0</v>
      </c>
      <c r="P1069" s="19">
        <f t="shared" si="2647"/>
        <v>0</v>
      </c>
      <c r="Q1069" s="19">
        <f t="shared" si="2648"/>
        <v>0</v>
      </c>
      <c r="R1069" s="19">
        <f t="shared" si="2649"/>
        <v>0</v>
      </c>
      <c r="S1069" s="19"/>
      <c r="T1069" s="19">
        <f t="shared" si="2666"/>
        <v>0</v>
      </c>
      <c r="U1069" s="19">
        <f t="shared" si="2673"/>
        <v>0</v>
      </c>
      <c r="V1069" s="19">
        <f t="shared" si="2674"/>
        <v>0</v>
      </c>
      <c r="W1069" s="19">
        <f t="shared" si="2598"/>
        <v>0</v>
      </c>
      <c r="X1069" s="19">
        <f t="shared" si="2599"/>
        <v>0</v>
      </c>
      <c r="Y1069" s="19">
        <f t="shared" si="2600"/>
        <v>0</v>
      </c>
      <c r="Z1069" s="19">
        <f t="shared" si="2601"/>
        <v>0</v>
      </c>
      <c r="AA1069" s="19">
        <f t="shared" si="2602"/>
        <v>0</v>
      </c>
      <c r="AB1069" s="19">
        <f t="shared" si="2603"/>
        <v>0</v>
      </c>
      <c r="AC1069" s="19">
        <f t="shared" si="2604"/>
        <v>0</v>
      </c>
      <c r="AD1069" s="19">
        <f t="shared" si="2605"/>
        <v>0</v>
      </c>
      <c r="AE1069" s="19">
        <f t="shared" si="2606"/>
        <v>0</v>
      </c>
      <c r="AF1069" s="50">
        <f t="shared" si="2650"/>
        <v>154.09999999999999</v>
      </c>
      <c r="AG1069" s="50">
        <f t="shared" si="2651"/>
        <v>0</v>
      </c>
      <c r="AH1069" s="50">
        <f t="shared" si="2652"/>
        <v>0</v>
      </c>
      <c r="AI1069" s="50">
        <f t="shared" si="2653"/>
        <v>0</v>
      </c>
      <c r="AJ1069" s="50">
        <f t="shared" si="2654"/>
        <v>0</v>
      </c>
      <c r="AK1069" s="50">
        <f t="shared" si="2655"/>
        <v>0</v>
      </c>
      <c r="AL1069" s="50">
        <f t="shared" si="2656"/>
        <v>154.09999999999999</v>
      </c>
      <c r="AM1069" s="50">
        <f t="shared" si="2657"/>
        <v>0</v>
      </c>
      <c r="AN1069" s="50">
        <f t="shared" si="2658"/>
        <v>0</v>
      </c>
      <c r="AO1069" s="51">
        <f t="shared" si="2659"/>
        <v>154.09999999999999</v>
      </c>
      <c r="AP1069" s="51">
        <f t="shared" si="2660"/>
        <v>154.09999999999999</v>
      </c>
      <c r="AQ1069" s="51">
        <f t="shared" si="2661"/>
        <v>0</v>
      </c>
      <c r="AR1069" s="51">
        <f t="shared" si="2662"/>
        <v>0</v>
      </c>
      <c r="AS1069" s="51">
        <f t="shared" si="2663"/>
        <v>0</v>
      </c>
      <c r="AT1069" s="51">
        <f t="shared" si="2664"/>
        <v>0</v>
      </c>
      <c r="AU1069" s="51">
        <f t="shared" si="2667"/>
        <v>154.09999999999999</v>
      </c>
      <c r="AV1069" s="51">
        <f t="shared" si="2668"/>
        <v>-154.09999999999999</v>
      </c>
      <c r="AW1069" s="51"/>
      <c r="AX1069" s="51"/>
      <c r="AY1069" s="51"/>
      <c r="AZ1069" s="51"/>
      <c r="BA1069" s="52">
        <f t="shared" si="2672"/>
        <v>100</v>
      </c>
      <c r="BB1069" s="53"/>
    </row>
    <row r="1070" ht="47.25">
      <c r="B1070" s="47" t="s">
        <v>550</v>
      </c>
      <c r="C1070" s="47" t="s">
        <v>129</v>
      </c>
      <c r="D1070" s="47" t="s">
        <v>46</v>
      </c>
      <c r="E1070" s="48" t="str">
        <f t="shared" si="2665"/>
        <v>1101</v>
      </c>
      <c r="F1070" s="17" t="s">
        <v>298</v>
      </c>
      <c r="G1070" s="48"/>
      <c r="H1070" s="64" t="s">
        <v>299</v>
      </c>
      <c r="I1070" s="19"/>
      <c r="J1070" s="19"/>
      <c r="K1070" s="19"/>
      <c r="L1070" s="19"/>
      <c r="M1070" s="19"/>
      <c r="N1070" s="19"/>
      <c r="O1070" s="19">
        <f t="shared" si="2646"/>
        <v>0</v>
      </c>
      <c r="P1070" s="19">
        <f t="shared" si="2647"/>
        <v>0</v>
      </c>
      <c r="Q1070" s="19">
        <f t="shared" si="2648"/>
        <v>0</v>
      </c>
      <c r="R1070" s="19">
        <f t="shared" si="2649"/>
        <v>0</v>
      </c>
      <c r="S1070" s="19"/>
      <c r="T1070" s="19">
        <f t="shared" si="2666"/>
        <v>0</v>
      </c>
      <c r="U1070" s="19"/>
      <c r="V1070" s="19"/>
      <c r="W1070" s="19"/>
      <c r="X1070" s="19"/>
      <c r="Y1070" s="19"/>
      <c r="Z1070" s="19"/>
      <c r="AA1070" s="19"/>
      <c r="AB1070" s="19"/>
      <c r="AC1070" s="19"/>
      <c r="AD1070" s="19"/>
      <c r="AE1070" s="19"/>
      <c r="AF1070" s="50">
        <f t="shared" si="2650"/>
        <v>154.09999999999999</v>
      </c>
      <c r="AG1070" s="50">
        <f t="shared" si="2651"/>
        <v>0</v>
      </c>
      <c r="AH1070" s="50">
        <f t="shared" si="2652"/>
        <v>0</v>
      </c>
      <c r="AI1070" s="50">
        <f t="shared" si="2653"/>
        <v>0</v>
      </c>
      <c r="AJ1070" s="50">
        <f t="shared" si="2654"/>
        <v>0</v>
      </c>
      <c r="AK1070" s="50">
        <f t="shared" si="2655"/>
        <v>0</v>
      </c>
      <c r="AL1070" s="50">
        <f t="shared" si="2656"/>
        <v>154.09999999999999</v>
      </c>
      <c r="AM1070" s="50">
        <f t="shared" si="2657"/>
        <v>0</v>
      </c>
      <c r="AN1070" s="50">
        <f t="shared" si="2658"/>
        <v>0</v>
      </c>
      <c r="AO1070" s="15">
        <f t="shared" si="2659"/>
        <v>154.09999999999999</v>
      </c>
      <c r="AP1070" s="51">
        <f t="shared" si="2660"/>
        <v>154.09999999999999</v>
      </c>
      <c r="AQ1070" s="51">
        <f t="shared" si="2661"/>
        <v>0</v>
      </c>
      <c r="AR1070" s="51">
        <f t="shared" si="2662"/>
        <v>0</v>
      </c>
      <c r="AS1070" s="51">
        <f t="shared" si="2663"/>
        <v>0</v>
      </c>
      <c r="AT1070" s="51">
        <f t="shared" si="2664"/>
        <v>0</v>
      </c>
      <c r="AU1070" s="51">
        <f t="shared" si="2667"/>
        <v>154.09999999999999</v>
      </c>
      <c r="AV1070" s="51">
        <f t="shared" si="2668"/>
        <v>-154.09999999999999</v>
      </c>
      <c r="AW1070" s="51"/>
      <c r="AX1070" s="51"/>
      <c r="AY1070" s="51"/>
      <c r="AZ1070" s="51"/>
      <c r="BA1070" s="52">
        <f t="shared" si="2672"/>
        <v>100</v>
      </c>
      <c r="BB1070" s="53"/>
    </row>
    <row r="1071" ht="31.5">
      <c r="B1071" s="47" t="s">
        <v>550</v>
      </c>
      <c r="C1071" s="47" t="s">
        <v>129</v>
      </c>
      <c r="D1071" s="47" t="s">
        <v>46</v>
      </c>
      <c r="E1071" s="48" t="str">
        <f t="shared" si="2665"/>
        <v>1101</v>
      </c>
      <c r="F1071" s="17" t="s">
        <v>298</v>
      </c>
      <c r="G1071" s="47" t="s">
        <v>154</v>
      </c>
      <c r="H1071" s="49" t="s">
        <v>155</v>
      </c>
      <c r="I1071" s="19"/>
      <c r="J1071" s="19"/>
      <c r="K1071" s="19"/>
      <c r="L1071" s="19"/>
      <c r="M1071" s="19"/>
      <c r="N1071" s="19"/>
      <c r="O1071" s="19">
        <v>0</v>
      </c>
      <c r="P1071" s="19">
        <v>0</v>
      </c>
      <c r="Q1071" s="19">
        <v>0</v>
      </c>
      <c r="R1071" s="19">
        <v>0</v>
      </c>
      <c r="S1071" s="19"/>
      <c r="T1071" s="19">
        <f t="shared" si="2666"/>
        <v>0</v>
      </c>
      <c r="U1071" s="19"/>
      <c r="V1071" s="19"/>
      <c r="W1071" s="19"/>
      <c r="X1071" s="19"/>
      <c r="Y1071" s="19"/>
      <c r="Z1071" s="19"/>
      <c r="AA1071" s="19"/>
      <c r="AB1071" s="19"/>
      <c r="AC1071" s="19"/>
      <c r="AD1071" s="19"/>
      <c r="AE1071" s="19"/>
      <c r="AF1071" s="50">
        <v>154.09999999999999</v>
      </c>
      <c r="AG1071" s="50"/>
      <c r="AH1071" s="50">
        <v>0</v>
      </c>
      <c r="AI1071" s="50">
        <v>0</v>
      </c>
      <c r="AJ1071" s="50">
        <v>0</v>
      </c>
      <c r="AK1071" s="50">
        <v>0</v>
      </c>
      <c r="AL1071" s="50">
        <v>154.09999999999999</v>
      </c>
      <c r="AM1071" s="50">
        <v>0</v>
      </c>
      <c r="AN1071" s="50">
        <v>0</v>
      </c>
      <c r="AO1071" s="51">
        <v>154.09999999999999</v>
      </c>
      <c r="AP1071" s="51">
        <v>154.09999999999999</v>
      </c>
      <c r="AQ1071" s="51">
        <v>0</v>
      </c>
      <c r="AR1071" s="51">
        <v>0</v>
      </c>
      <c r="AS1071" s="51">
        <v>0</v>
      </c>
      <c r="AT1071" s="51">
        <v>0</v>
      </c>
      <c r="AU1071" s="51">
        <f t="shared" si="2667"/>
        <v>154.09999999999999</v>
      </c>
      <c r="AV1071" s="51">
        <f t="shared" si="2668"/>
        <v>-154.09999999999999</v>
      </c>
      <c r="AW1071" s="51"/>
      <c r="AX1071" s="51"/>
      <c r="AY1071" s="51"/>
      <c r="AZ1071" s="51"/>
      <c r="BA1071" s="52">
        <f t="shared" si="2672"/>
        <v>100</v>
      </c>
      <c r="BB1071" s="53"/>
    </row>
    <row r="1072" s="30" customFormat="1" ht="31.5">
      <c r="B1072" s="31" t="s">
        <v>562</v>
      </c>
      <c r="C1072" s="31"/>
      <c r="D1072" s="31"/>
      <c r="E1072" s="32" t="str">
        <f t="shared" si="2665"/>
        <v/>
      </c>
      <c r="F1072" s="31"/>
      <c r="G1072" s="31"/>
      <c r="H1072" s="33" t="s">
        <v>563</v>
      </c>
      <c r="I1072" s="34">
        <f>I1073+I1132+I1216+I1228+I1164+I1110+I1240+I1209</f>
        <v>176117.20000000001</v>
      </c>
      <c r="J1072" s="34">
        <f>J1073+J1132+J1216+J1228+J1164+J1110+J1240+J1209</f>
        <v>167933.99999999997</v>
      </c>
      <c r="K1072" s="34">
        <f>K1073+K1132+K1216+K1228+K1164+K1110+K1240+K1209</f>
        <v>162919.79999999999</v>
      </c>
      <c r="L1072" s="34">
        <f>L1073+L1132+L1216+L1228+L1164+L1110+L1240+L1209</f>
        <v>17009.799999999999</v>
      </c>
      <c r="M1072" s="34">
        <f>M1073+M1132+M1216+M1228+M1164+M1110+M1240+M1209</f>
        <v>16917.100000000002</v>
      </c>
      <c r="N1072" s="34">
        <f>N1073+N1132+N1216+N1228+N1164+N1110+N1240+N1209</f>
        <v>16917.100000000002</v>
      </c>
      <c r="O1072" s="34">
        <f>O1073+O1132+O1216+O1228+O1164+O1110+O1240+O1209</f>
        <v>-1963.3100000000006</v>
      </c>
      <c r="P1072" s="34">
        <f>P1073+P1132+P1216+P1228+P1164+P1110+P1240+P1209</f>
        <v>919.89999999999998</v>
      </c>
      <c r="Q1072" s="34">
        <f>Q1073+Q1132+Q1216+Q1228+Q1164+Q1110+Q1240+Q1209</f>
        <v>5265.3279999999995</v>
      </c>
      <c r="R1072" s="34">
        <f>R1073+R1132+R1216+R1228+R1164+R1110+R1240+R1209</f>
        <v>730.35200000000009</v>
      </c>
      <c r="S1072" s="34">
        <f>S1073+S1132+S1216+S1228+S1164+S1110+S1240+S1209</f>
        <v>10339.716990000001</v>
      </c>
      <c r="T1072" s="34">
        <f t="shared" si="2666"/>
        <v>208418.98699</v>
      </c>
      <c r="U1072" s="34">
        <f t="shared" ref="U1072:U1135" si="2675">J1072+M1072</f>
        <v>184851.09999999998</v>
      </c>
      <c r="V1072" s="34">
        <f t="shared" ref="V1072:V1135" si="2676">K1072+N1072</f>
        <v>179836.89999999999</v>
      </c>
      <c r="W1072" s="34">
        <f>W1073+W1132+W1216+W1228+W1164+W1110+W1240+W1209</f>
        <v>9066.1000000000004</v>
      </c>
      <c r="X1072" s="34">
        <f>X1073+X1132+X1216+X1228+X1164+X1110+X1240+X1209</f>
        <v>0</v>
      </c>
      <c r="Y1072" s="34">
        <f>Y1073+Y1132+Y1216+Y1228+Y1164+Y1110+Y1240+Y1209</f>
        <v>0</v>
      </c>
      <c r="Z1072" s="34">
        <f>Z1073+Z1132+Z1216+Z1228+Z1164+Z1110+Z1240+Z1209</f>
        <v>1273.61699</v>
      </c>
      <c r="AA1072" s="34">
        <f>AA1073+AA1132+AA1216+AA1228+AA1164+AA1110+AA1240+AA1209</f>
        <v>11492.6</v>
      </c>
      <c r="AB1072" s="34">
        <f>AB1073+AB1132+AB1216+AB1228+AB1164+AB1110+AB1240+AB1209</f>
        <v>0</v>
      </c>
      <c r="AC1072" s="34">
        <f>AC1073+AC1132+AC1216+AC1228+AC1164+AC1110+AC1240+AC1209</f>
        <v>11492.6</v>
      </c>
      <c r="AD1072" s="34">
        <f>AD1073+AD1132+AD1216+AD1228+AD1164+AD1110+AD1240+AD1209</f>
        <v>0</v>
      </c>
      <c r="AE1072" s="34">
        <f>AE1073+AE1132+AE1216+AE1228+AE1164+AE1110+AE1240+AE1209</f>
        <v>0</v>
      </c>
      <c r="AF1072" s="35">
        <f>AF1073+AF1132+AF1216+AF1228+AF1164+AF1110+AF1240+AF1209</f>
        <v>219208.46160999997</v>
      </c>
      <c r="AG1072" s="35">
        <f>AG1073+AG1132+AG1216+AG1228+AG1164+AG1110+AG1240+AG1209</f>
        <v>0</v>
      </c>
      <c r="AH1072" s="35">
        <f>AH1073+AH1132+AH1216+AH1228+AH1164+AH1110+AH1240+AH1209</f>
        <v>13995.665999999999</v>
      </c>
      <c r="AI1072" s="35">
        <f>AI1073+AI1132+AI1216+AI1228+AI1164+AI1110+AI1240+AI1209</f>
        <v>0</v>
      </c>
      <c r="AJ1072" s="35">
        <f>AJ1073+AJ1132+AJ1216+AJ1228+AJ1164+AJ1110+AJ1240+AJ1209</f>
        <v>0</v>
      </c>
      <c r="AK1072" s="35">
        <f>AK1073+AK1132+AK1216+AK1228+AK1164+AK1110+AK1240+AK1209</f>
        <v>0</v>
      </c>
      <c r="AL1072" s="35">
        <f>AL1073+AL1132+AL1216+AL1228+AL1164+AL1110+AL1240+AL1209</f>
        <v>214532.06656999997</v>
      </c>
      <c r="AM1072" s="35">
        <f>AM1073+AM1132+AM1216+AM1228+AM1164+AM1110+AM1240+AM1209</f>
        <v>13995.665999999999</v>
      </c>
      <c r="AN1072" s="35">
        <f>AN1073+AN1132+AN1216+AN1228+AN1164+AN1110+AN1240+AN1209</f>
        <v>0</v>
      </c>
      <c r="AO1072" s="54">
        <f>AO1073+AO1132+AO1216+AO1228+AO1164+AO1110+AO1240+AO1209</f>
        <v>131118.81051000001</v>
      </c>
      <c r="AP1072" s="36">
        <f>AP1073+AP1132+AP1216+AP1228+AP1164+AP1110+AP1240+AP1209</f>
        <v>230055.45897999997</v>
      </c>
      <c r="AQ1072" s="36">
        <f>AQ1073+AQ1132+AQ1216+AQ1228+AQ1164+AQ1110+AQ1240+AQ1209</f>
        <v>-1963.3100000000006</v>
      </c>
      <c r="AR1072" s="36">
        <f>AR1073+AR1132+AR1216+AR1228+AR1164+AR1110+AR1240+AR1209</f>
        <v>0</v>
      </c>
      <c r="AS1072" s="36">
        <f>AS1073+AS1132+AS1216+AS1228+AS1164+AS1110+AS1240+AS1209</f>
        <v>0</v>
      </c>
      <c r="AT1072" s="36">
        <f>AT1073+AT1132+AT1216+AT1228+AT1164+AT1110+AT1240+AT1209</f>
        <v>0</v>
      </c>
      <c r="AU1072" s="36">
        <f t="shared" si="2667"/>
        <v>228092.14897999997</v>
      </c>
      <c r="AV1072" s="36">
        <f t="shared" si="2668"/>
        <v>-19673.161989999964</v>
      </c>
      <c r="AW1072" s="36">
        <f t="shared" si="2669"/>
        <v>218758.70398000002</v>
      </c>
      <c r="AX1072" s="36">
        <f t="shared" si="2670"/>
        <v>196343.69999999998</v>
      </c>
      <c r="AY1072" s="36">
        <f t="shared" si="2671"/>
        <v>191329.5</v>
      </c>
      <c r="AZ1072" s="36">
        <f>AZ1073+AZ1132+AZ1216+AZ1228+AZ1164+AZ1110+AZ1240+AZ1209</f>
        <v>0</v>
      </c>
      <c r="BA1072" s="37">
        <f t="shared" si="2672"/>
        <v>97.866690452707104</v>
      </c>
      <c r="BB1072" s="25"/>
    </row>
    <row r="1073" s="30" customFormat="1">
      <c r="B1073" s="31" t="s">
        <v>562</v>
      </c>
      <c r="C1073" s="31" t="s">
        <v>46</v>
      </c>
      <c r="D1073" s="31"/>
      <c r="E1073" s="32" t="str">
        <f t="shared" si="2665"/>
        <v>01</v>
      </c>
      <c r="F1073" s="31"/>
      <c r="G1073" s="31"/>
      <c r="H1073" s="33" t="s">
        <v>47</v>
      </c>
      <c r="I1073" s="34">
        <f>I1086+I1074</f>
        <v>101110.3</v>
      </c>
      <c r="J1073" s="34">
        <f>J1086+J1074</f>
        <v>101758.5</v>
      </c>
      <c r="K1073" s="34">
        <f>K1086+K1074</f>
        <v>101148.10000000001</v>
      </c>
      <c r="L1073" s="34">
        <f>L1086+L1074</f>
        <v>824.10000000000002</v>
      </c>
      <c r="M1073" s="34">
        <f>M1086+M1074</f>
        <v>731.39999999999998</v>
      </c>
      <c r="N1073" s="34">
        <f>N1086+N1074</f>
        <v>731.39999999999998</v>
      </c>
      <c r="O1073" s="34">
        <f>O1086+O1074</f>
        <v>-4266.7600000000002</v>
      </c>
      <c r="P1073" s="34">
        <f>P1086+P1074</f>
        <v>0</v>
      </c>
      <c r="Q1073" s="34">
        <f>Q1086+Q1074</f>
        <v>4266.7600000000002</v>
      </c>
      <c r="R1073" s="34">
        <f>R1086+R1074</f>
        <v>796.08500000000004</v>
      </c>
      <c r="S1073" s="34">
        <f>S1086+S1074</f>
        <v>9176.1000000000004</v>
      </c>
      <c r="T1073" s="34">
        <f t="shared" si="2666"/>
        <v>111906.58500000002</v>
      </c>
      <c r="U1073" s="34">
        <f t="shared" si="2675"/>
        <v>102489.89999999999</v>
      </c>
      <c r="V1073" s="34">
        <f t="shared" si="2676"/>
        <v>101879.5</v>
      </c>
      <c r="W1073" s="34">
        <f>W1086+W1074</f>
        <v>9066.1000000000004</v>
      </c>
      <c r="X1073" s="34">
        <f>X1086+X1074</f>
        <v>0</v>
      </c>
      <c r="Y1073" s="34">
        <f>Y1086+Y1074</f>
        <v>0</v>
      </c>
      <c r="Z1073" s="34">
        <f>Z1086+Z1074</f>
        <v>110</v>
      </c>
      <c r="AA1073" s="34">
        <f>AA1086+AA1074</f>
        <v>11492.6</v>
      </c>
      <c r="AB1073" s="34">
        <f>AB1086+AB1074</f>
        <v>0</v>
      </c>
      <c r="AC1073" s="34">
        <f>AC1086+AC1074</f>
        <v>11492.6</v>
      </c>
      <c r="AD1073" s="34">
        <f>AD1086+AD1074</f>
        <v>0</v>
      </c>
      <c r="AE1073" s="34">
        <f>AE1086+AE1074</f>
        <v>0</v>
      </c>
      <c r="AF1073" s="35">
        <f>AF1086+AF1074</f>
        <v>113426.55989</v>
      </c>
      <c r="AG1073" s="35">
        <f>AG1086+AG1074</f>
        <v>0</v>
      </c>
      <c r="AH1073" s="35">
        <f>AH1086+AH1074</f>
        <v>12126.5</v>
      </c>
      <c r="AI1073" s="35">
        <f>AI1086+AI1074</f>
        <v>0</v>
      </c>
      <c r="AJ1073" s="35">
        <f>AJ1086+AJ1074</f>
        <v>0</v>
      </c>
      <c r="AK1073" s="35">
        <f>AK1086+AK1074</f>
        <v>0</v>
      </c>
      <c r="AL1073" s="35">
        <f>AL1086+AL1074</f>
        <v>110335.156</v>
      </c>
      <c r="AM1073" s="35">
        <f>AM1086+AM1074</f>
        <v>12126.5</v>
      </c>
      <c r="AN1073" s="35">
        <f>AN1086+AN1074</f>
        <v>0</v>
      </c>
      <c r="AO1073" s="36">
        <f>AO1086+AO1074</f>
        <v>75177.668390000006</v>
      </c>
      <c r="AP1073" s="36">
        <f>AP1086+AP1074</f>
        <v>117178.57208</v>
      </c>
      <c r="AQ1073" s="36">
        <f>AQ1086+AQ1074</f>
        <v>-4266.7600000000002</v>
      </c>
      <c r="AR1073" s="36">
        <f>AR1086+AR1074</f>
        <v>0</v>
      </c>
      <c r="AS1073" s="36">
        <f>AS1086+AS1074</f>
        <v>0</v>
      </c>
      <c r="AT1073" s="36">
        <f>AT1086+AT1074</f>
        <v>0</v>
      </c>
      <c r="AU1073" s="36">
        <f t="shared" si="2667"/>
        <v>112911.81208</v>
      </c>
      <c r="AV1073" s="36">
        <f t="shared" si="2668"/>
        <v>-1005.2270799999824</v>
      </c>
      <c r="AW1073" s="36">
        <f t="shared" si="2669"/>
        <v>121082.68500000003</v>
      </c>
      <c r="AX1073" s="36">
        <f t="shared" si="2670"/>
        <v>113982.5</v>
      </c>
      <c r="AY1073" s="36">
        <f t="shared" si="2671"/>
        <v>113372.10000000001</v>
      </c>
      <c r="AZ1073" s="36">
        <f>AZ1086+AZ1074</f>
        <v>0</v>
      </c>
      <c r="BA1073" s="37">
        <f t="shared" si="2672"/>
        <v>97.274532620051232</v>
      </c>
      <c r="BB1073" s="25"/>
    </row>
    <row r="1074" s="39" customFormat="1" ht="63">
      <c r="B1074" s="40" t="s">
        <v>562</v>
      </c>
      <c r="C1074" s="40" t="s">
        <v>46</v>
      </c>
      <c r="D1074" s="40" t="s">
        <v>88</v>
      </c>
      <c r="E1074" s="38" t="str">
        <f t="shared" si="2665"/>
        <v>0104</v>
      </c>
      <c r="F1074" s="40"/>
      <c r="G1074" s="40"/>
      <c r="H1074" s="41" t="s">
        <v>486</v>
      </c>
      <c r="I1074" s="42">
        <f>I1075+I1081</f>
        <v>77002.900000000009</v>
      </c>
      <c r="J1074" s="42">
        <f>J1075+J1081</f>
        <v>79228.100000000006</v>
      </c>
      <c r="K1074" s="42">
        <f>K1075+K1081</f>
        <v>79228.100000000006</v>
      </c>
      <c r="L1074" s="42">
        <f>L1075+L1081</f>
        <v>709.5</v>
      </c>
      <c r="M1074" s="42">
        <f>M1075+M1081</f>
        <v>731.39999999999998</v>
      </c>
      <c r="N1074" s="42">
        <f>N1075+N1081</f>
        <v>731.39999999999998</v>
      </c>
      <c r="O1074" s="42">
        <f>O1075+O1081</f>
        <v>0</v>
      </c>
      <c r="P1074" s="42">
        <f>P1075+P1081</f>
        <v>0</v>
      </c>
      <c r="Q1074" s="42">
        <f>Q1075+Q1081</f>
        <v>0</v>
      </c>
      <c r="R1074" s="42">
        <f>R1075+R1081</f>
        <v>0</v>
      </c>
      <c r="S1074" s="42">
        <f>S1075+S1081</f>
        <v>9066.1000000000004</v>
      </c>
      <c r="T1074" s="42">
        <f t="shared" si="2666"/>
        <v>86778.500000000015</v>
      </c>
      <c r="U1074" s="42">
        <f t="shared" si="2675"/>
        <v>79959.5</v>
      </c>
      <c r="V1074" s="42">
        <f t="shared" si="2676"/>
        <v>79959.5</v>
      </c>
      <c r="W1074" s="42">
        <f>W1075+W1081</f>
        <v>9066.1000000000004</v>
      </c>
      <c r="X1074" s="42">
        <f>X1075+X1081</f>
        <v>0</v>
      </c>
      <c r="Y1074" s="42">
        <f>Y1075+Y1081</f>
        <v>0</v>
      </c>
      <c r="Z1074" s="42">
        <f>Z1075+Z1081</f>
        <v>0</v>
      </c>
      <c r="AA1074" s="42">
        <f>AA1075+AA1081</f>
        <v>11382.6</v>
      </c>
      <c r="AB1074" s="42">
        <f>AB1075+AB1081</f>
        <v>0</v>
      </c>
      <c r="AC1074" s="42">
        <f>AC1075+AC1081</f>
        <v>11382.6</v>
      </c>
      <c r="AD1074" s="42">
        <f>AD1075+AD1081</f>
        <v>0</v>
      </c>
      <c r="AE1074" s="42">
        <f>AE1075+AE1081</f>
        <v>0</v>
      </c>
      <c r="AF1074" s="43">
        <f>AF1075+AF1081</f>
        <v>87271.5</v>
      </c>
      <c r="AG1074" s="43">
        <f>AG1075+AG1081</f>
        <v>0</v>
      </c>
      <c r="AH1074" s="43">
        <f>AH1075+AH1081</f>
        <v>12126.5</v>
      </c>
      <c r="AI1074" s="43">
        <f>AI1075+AI1081</f>
        <v>0</v>
      </c>
      <c r="AJ1074" s="43">
        <f>AJ1075+AJ1081</f>
        <v>0</v>
      </c>
      <c r="AK1074" s="43">
        <f>AK1075+AK1081</f>
        <v>0</v>
      </c>
      <c r="AL1074" s="43">
        <f>AL1075+AL1081</f>
        <v>84915.145680000001</v>
      </c>
      <c r="AM1074" s="43">
        <f>AM1075+AM1081</f>
        <v>12126.5</v>
      </c>
      <c r="AN1074" s="43">
        <f>AN1075+AN1081</f>
        <v>0</v>
      </c>
      <c r="AO1074" s="44">
        <f>AO1075+AO1081</f>
        <v>56620.615400000002</v>
      </c>
      <c r="AP1074" s="45">
        <f>AP1075+AP1081</f>
        <v>87271.5</v>
      </c>
      <c r="AQ1074" s="45">
        <f>AQ1075+AQ1081</f>
        <v>0</v>
      </c>
      <c r="AR1074" s="45">
        <f>AR1075+AR1081</f>
        <v>0</v>
      </c>
      <c r="AS1074" s="45">
        <f>AS1075+AS1081</f>
        <v>0</v>
      </c>
      <c r="AT1074" s="45">
        <f>AT1075+AT1081</f>
        <v>0</v>
      </c>
      <c r="AU1074" s="45">
        <f t="shared" si="2667"/>
        <v>87271.5</v>
      </c>
      <c r="AV1074" s="45">
        <f t="shared" si="2668"/>
        <v>-492.99999999998545</v>
      </c>
      <c r="AW1074" s="45">
        <f t="shared" si="2669"/>
        <v>95844.60000000002</v>
      </c>
      <c r="AX1074" s="45">
        <f t="shared" si="2670"/>
        <v>91342.100000000006</v>
      </c>
      <c r="AY1074" s="45">
        <f t="shared" si="2671"/>
        <v>91342.100000000006</v>
      </c>
      <c r="AZ1074" s="45">
        <f>AZ1075+AZ1081</f>
        <v>0</v>
      </c>
      <c r="BA1074" s="46">
        <f t="shared" si="2672"/>
        <v>97.299972705866182</v>
      </c>
      <c r="BB1074" s="25"/>
    </row>
    <row r="1075" ht="47.25">
      <c r="B1075" s="47" t="s">
        <v>562</v>
      </c>
      <c r="C1075" s="47" t="s">
        <v>46</v>
      </c>
      <c r="D1075" s="47" t="s">
        <v>88</v>
      </c>
      <c r="E1075" s="48" t="str">
        <f t="shared" si="2665"/>
        <v>0104</v>
      </c>
      <c r="F1075" s="47" t="s">
        <v>262</v>
      </c>
      <c r="G1075" s="48"/>
      <c r="H1075" s="49" t="s">
        <v>263</v>
      </c>
      <c r="I1075" s="19">
        <f t="shared" ref="I1075:I1077" si="2677">I1076</f>
        <v>11819.1</v>
      </c>
      <c r="J1075" s="19">
        <f t="shared" ref="J1075:J1077" si="2678">J1076</f>
        <v>12169.000000000002</v>
      </c>
      <c r="K1075" s="19">
        <f t="shared" ref="K1075:K1077" si="2679">K1076</f>
        <v>12169.000000000002</v>
      </c>
      <c r="L1075" s="19">
        <f t="shared" ref="L1075:L1077" si="2680">L1076</f>
        <v>0</v>
      </c>
      <c r="M1075" s="19">
        <f t="shared" ref="M1075:M1077" si="2681">M1076</f>
        <v>0</v>
      </c>
      <c r="N1075" s="19">
        <f t="shared" ref="N1075:N1077" si="2682">N1076</f>
        <v>0</v>
      </c>
      <c r="O1075" s="19">
        <f t="shared" ref="O1075:O1077" si="2683">O1076</f>
        <v>0</v>
      </c>
      <c r="P1075" s="19">
        <f t="shared" ref="P1075:P1077" si="2684">P1076</f>
        <v>0</v>
      </c>
      <c r="Q1075" s="19">
        <f t="shared" ref="Q1075:Q1077" si="2685">Q1076</f>
        <v>0</v>
      </c>
      <c r="R1075" s="19">
        <f t="shared" ref="R1075:R1077" si="2686">R1076</f>
        <v>0</v>
      </c>
      <c r="S1075" s="19">
        <f t="shared" ref="S1075:S1077" si="2687">S1076</f>
        <v>0</v>
      </c>
      <c r="T1075" s="19">
        <f t="shared" si="2666"/>
        <v>11819.1</v>
      </c>
      <c r="U1075" s="19">
        <f t="shared" si="2675"/>
        <v>12169.000000000002</v>
      </c>
      <c r="V1075" s="19">
        <f t="shared" si="2676"/>
        <v>12169.000000000002</v>
      </c>
      <c r="W1075" s="19">
        <f t="shared" ref="W1075:W1077" si="2688">W1076</f>
        <v>0</v>
      </c>
      <c r="X1075" s="19">
        <f t="shared" ref="X1075:X1077" si="2689">X1076</f>
        <v>0</v>
      </c>
      <c r="Y1075" s="19">
        <f t="shared" ref="Y1075:Y1077" si="2690">Y1076</f>
        <v>0</v>
      </c>
      <c r="Z1075" s="19">
        <f t="shared" ref="Z1075:Z1077" si="2691">Z1076</f>
        <v>0</v>
      </c>
      <c r="AA1075" s="19">
        <f t="shared" ref="AA1075:AA1077" si="2692">AA1076</f>
        <v>0</v>
      </c>
      <c r="AB1075" s="19">
        <f t="shared" ref="AB1075:AB1077" si="2693">AB1076</f>
        <v>0</v>
      </c>
      <c r="AC1075" s="19">
        <f t="shared" ref="AC1075:AC1077" si="2694">AC1076</f>
        <v>0</v>
      </c>
      <c r="AD1075" s="19">
        <f t="shared" ref="AD1075:AD1077" si="2695">AD1076</f>
        <v>0</v>
      </c>
      <c r="AE1075" s="19">
        <f t="shared" ref="AE1075:AE1077" si="2696">AE1076</f>
        <v>0</v>
      </c>
      <c r="AF1075" s="50">
        <f t="shared" ref="AF1075:AF1077" si="2697">AF1076</f>
        <v>12126.5</v>
      </c>
      <c r="AG1075" s="50">
        <f t="shared" ref="AG1075:AG1077" si="2698">AG1076</f>
        <v>0</v>
      </c>
      <c r="AH1075" s="50">
        <f t="shared" ref="AH1075:AH1077" si="2699">AH1076</f>
        <v>12126.5</v>
      </c>
      <c r="AI1075" s="50">
        <f t="shared" ref="AI1075:AI1077" si="2700">AI1076</f>
        <v>0</v>
      </c>
      <c r="AJ1075" s="50">
        <f t="shared" ref="AJ1075:AJ1077" si="2701">AJ1076</f>
        <v>0</v>
      </c>
      <c r="AK1075" s="50">
        <f t="shared" ref="AK1075:AK1077" si="2702">AK1076</f>
        <v>0</v>
      </c>
      <c r="AL1075" s="50">
        <f t="shared" ref="AL1075:AL1077" si="2703">AL1076</f>
        <v>12126.5</v>
      </c>
      <c r="AM1075" s="50">
        <f t="shared" ref="AM1075:AM1077" si="2704">AM1076</f>
        <v>12126.5</v>
      </c>
      <c r="AN1075" s="50">
        <f t="shared" ref="AN1075:AN1077" si="2705">AN1076</f>
        <v>0</v>
      </c>
      <c r="AO1075" s="51">
        <f t="shared" ref="AO1075:AO1077" si="2706">AO1076</f>
        <v>7040.8601000000008</v>
      </c>
      <c r="AP1075" s="51">
        <f t="shared" ref="AP1075:AP1077" si="2707">AP1076</f>
        <v>12126.5</v>
      </c>
      <c r="AQ1075" s="51">
        <f t="shared" ref="AQ1075:AQ1077" si="2708">AQ1076</f>
        <v>0</v>
      </c>
      <c r="AR1075" s="51">
        <f t="shared" ref="AR1075:AR1077" si="2709">AR1076</f>
        <v>0</v>
      </c>
      <c r="AS1075" s="51">
        <f t="shared" ref="AS1075:AS1077" si="2710">AS1076</f>
        <v>0</v>
      </c>
      <c r="AT1075" s="51">
        <f t="shared" ref="AT1075:AT1077" si="2711">AT1076</f>
        <v>0</v>
      </c>
      <c r="AU1075" s="51">
        <f t="shared" si="2667"/>
        <v>12126.5</v>
      </c>
      <c r="AV1075" s="51">
        <f t="shared" si="2668"/>
        <v>-307.39999999999964</v>
      </c>
      <c r="AW1075" s="51">
        <f t="shared" si="2669"/>
        <v>11819.1</v>
      </c>
      <c r="AX1075" s="51">
        <f t="shared" si="2670"/>
        <v>12169.000000000002</v>
      </c>
      <c r="AY1075" s="51">
        <f t="shared" si="2671"/>
        <v>12169.000000000002</v>
      </c>
      <c r="AZ1075" s="51">
        <f t="shared" ref="AZ1075:AZ1077" si="2712">AZ1076</f>
        <v>0</v>
      </c>
      <c r="BA1075" s="52">
        <f t="shared" si="2672"/>
        <v>100</v>
      </c>
      <c r="BB1075" s="25"/>
    </row>
    <row r="1076">
      <c r="B1076" s="47" t="s">
        <v>562</v>
      </c>
      <c r="C1076" s="47" t="s">
        <v>46</v>
      </c>
      <c r="D1076" s="47" t="s">
        <v>88</v>
      </c>
      <c r="E1076" s="48" t="str">
        <f t="shared" si="2665"/>
        <v>0104</v>
      </c>
      <c r="F1076" s="47" t="s">
        <v>264</v>
      </c>
      <c r="G1076" s="48"/>
      <c r="H1076" s="49" t="s">
        <v>53</v>
      </c>
      <c r="I1076" s="19">
        <f t="shared" si="2677"/>
        <v>11819.1</v>
      </c>
      <c r="J1076" s="19">
        <f t="shared" si="2678"/>
        <v>12169.000000000002</v>
      </c>
      <c r="K1076" s="19">
        <f t="shared" si="2679"/>
        <v>12169.000000000002</v>
      </c>
      <c r="L1076" s="19">
        <f t="shared" si="2680"/>
        <v>0</v>
      </c>
      <c r="M1076" s="19">
        <f t="shared" si="2681"/>
        <v>0</v>
      </c>
      <c r="N1076" s="19">
        <f t="shared" si="2682"/>
        <v>0</v>
      </c>
      <c r="O1076" s="19">
        <f t="shared" si="2683"/>
        <v>0</v>
      </c>
      <c r="P1076" s="19">
        <f t="shared" si="2684"/>
        <v>0</v>
      </c>
      <c r="Q1076" s="19">
        <f t="shared" si="2685"/>
        <v>0</v>
      </c>
      <c r="R1076" s="19">
        <f t="shared" si="2686"/>
        <v>0</v>
      </c>
      <c r="S1076" s="19">
        <f t="shared" si="2687"/>
        <v>0</v>
      </c>
      <c r="T1076" s="19">
        <f t="shared" si="2666"/>
        <v>11819.1</v>
      </c>
      <c r="U1076" s="19">
        <f t="shared" si="2675"/>
        <v>12169.000000000002</v>
      </c>
      <c r="V1076" s="19">
        <f t="shared" si="2676"/>
        <v>12169.000000000002</v>
      </c>
      <c r="W1076" s="19">
        <f t="shared" si="2688"/>
        <v>0</v>
      </c>
      <c r="X1076" s="19">
        <f t="shared" si="2689"/>
        <v>0</v>
      </c>
      <c r="Y1076" s="19">
        <f t="shared" si="2690"/>
        <v>0</v>
      </c>
      <c r="Z1076" s="19">
        <f t="shared" si="2691"/>
        <v>0</v>
      </c>
      <c r="AA1076" s="19">
        <f t="shared" si="2692"/>
        <v>0</v>
      </c>
      <c r="AB1076" s="19">
        <f t="shared" si="2693"/>
        <v>0</v>
      </c>
      <c r="AC1076" s="19">
        <f t="shared" si="2694"/>
        <v>0</v>
      </c>
      <c r="AD1076" s="19">
        <f t="shared" si="2695"/>
        <v>0</v>
      </c>
      <c r="AE1076" s="19">
        <f t="shared" si="2696"/>
        <v>0</v>
      </c>
      <c r="AF1076" s="50">
        <f t="shared" si="2697"/>
        <v>12126.5</v>
      </c>
      <c r="AG1076" s="50">
        <f t="shared" si="2698"/>
        <v>0</v>
      </c>
      <c r="AH1076" s="50">
        <f t="shared" si="2699"/>
        <v>12126.5</v>
      </c>
      <c r="AI1076" s="50">
        <f t="shared" si="2700"/>
        <v>0</v>
      </c>
      <c r="AJ1076" s="50">
        <f t="shared" si="2701"/>
        <v>0</v>
      </c>
      <c r="AK1076" s="50">
        <f t="shared" si="2702"/>
        <v>0</v>
      </c>
      <c r="AL1076" s="50">
        <f t="shared" si="2703"/>
        <v>12126.5</v>
      </c>
      <c r="AM1076" s="50">
        <f t="shared" si="2704"/>
        <v>12126.5</v>
      </c>
      <c r="AN1076" s="50">
        <f t="shared" si="2705"/>
        <v>0</v>
      </c>
      <c r="AO1076" s="15">
        <f t="shared" si="2706"/>
        <v>7040.8601000000008</v>
      </c>
      <c r="AP1076" s="51">
        <f t="shared" si="2707"/>
        <v>12126.5</v>
      </c>
      <c r="AQ1076" s="51">
        <f t="shared" si="2708"/>
        <v>0</v>
      </c>
      <c r="AR1076" s="51">
        <f t="shared" si="2709"/>
        <v>0</v>
      </c>
      <c r="AS1076" s="51">
        <f t="shared" si="2710"/>
        <v>0</v>
      </c>
      <c r="AT1076" s="51">
        <f t="shared" si="2711"/>
        <v>0</v>
      </c>
      <c r="AU1076" s="51">
        <f t="shared" si="2667"/>
        <v>12126.5</v>
      </c>
      <c r="AV1076" s="51">
        <f t="shared" si="2668"/>
        <v>-307.39999999999964</v>
      </c>
      <c r="AW1076" s="51">
        <f t="shared" si="2669"/>
        <v>11819.1</v>
      </c>
      <c r="AX1076" s="51">
        <f t="shared" si="2670"/>
        <v>12169.000000000002</v>
      </c>
      <c r="AY1076" s="51">
        <f t="shared" si="2671"/>
        <v>12169.000000000002</v>
      </c>
      <c r="AZ1076" s="51">
        <f t="shared" si="2712"/>
        <v>0</v>
      </c>
      <c r="BA1076" s="52">
        <f t="shared" si="2672"/>
        <v>100</v>
      </c>
      <c r="BB1076" s="25"/>
    </row>
    <row r="1077" ht="78.75">
      <c r="B1077" s="47" t="s">
        <v>562</v>
      </c>
      <c r="C1077" s="47" t="s">
        <v>46</v>
      </c>
      <c r="D1077" s="47" t="s">
        <v>88</v>
      </c>
      <c r="E1077" s="48" t="str">
        <f t="shared" si="2665"/>
        <v>0104</v>
      </c>
      <c r="F1077" s="47" t="s">
        <v>487</v>
      </c>
      <c r="G1077" s="48"/>
      <c r="H1077" s="49" t="s">
        <v>488</v>
      </c>
      <c r="I1077" s="19">
        <f t="shared" si="2677"/>
        <v>11819.1</v>
      </c>
      <c r="J1077" s="19">
        <f t="shared" si="2678"/>
        <v>12169.000000000002</v>
      </c>
      <c r="K1077" s="19">
        <f t="shared" si="2679"/>
        <v>12169.000000000002</v>
      </c>
      <c r="L1077" s="19">
        <f t="shared" si="2680"/>
        <v>0</v>
      </c>
      <c r="M1077" s="19">
        <f t="shared" si="2681"/>
        <v>0</v>
      </c>
      <c r="N1077" s="19">
        <f t="shared" si="2682"/>
        <v>0</v>
      </c>
      <c r="O1077" s="19">
        <f t="shared" si="2683"/>
        <v>0</v>
      </c>
      <c r="P1077" s="19">
        <f t="shared" si="2684"/>
        <v>0</v>
      </c>
      <c r="Q1077" s="19">
        <f t="shared" si="2685"/>
        <v>0</v>
      </c>
      <c r="R1077" s="19">
        <f t="shared" si="2686"/>
        <v>0</v>
      </c>
      <c r="S1077" s="19">
        <f t="shared" si="2687"/>
        <v>0</v>
      </c>
      <c r="T1077" s="19">
        <f t="shared" si="2666"/>
        <v>11819.1</v>
      </c>
      <c r="U1077" s="19">
        <f t="shared" si="2675"/>
        <v>12169.000000000002</v>
      </c>
      <c r="V1077" s="19">
        <f t="shared" si="2676"/>
        <v>12169.000000000002</v>
      </c>
      <c r="W1077" s="19">
        <f t="shared" si="2688"/>
        <v>0</v>
      </c>
      <c r="X1077" s="19">
        <f t="shared" si="2689"/>
        <v>0</v>
      </c>
      <c r="Y1077" s="19">
        <f t="shared" si="2690"/>
        <v>0</v>
      </c>
      <c r="Z1077" s="19">
        <f t="shared" si="2691"/>
        <v>0</v>
      </c>
      <c r="AA1077" s="19">
        <f t="shared" si="2692"/>
        <v>0</v>
      </c>
      <c r="AB1077" s="19">
        <f t="shared" si="2693"/>
        <v>0</v>
      </c>
      <c r="AC1077" s="19">
        <f t="shared" si="2694"/>
        <v>0</v>
      </c>
      <c r="AD1077" s="19">
        <f t="shared" si="2695"/>
        <v>0</v>
      </c>
      <c r="AE1077" s="19">
        <f t="shared" si="2696"/>
        <v>0</v>
      </c>
      <c r="AF1077" s="50">
        <f t="shared" si="2697"/>
        <v>12126.5</v>
      </c>
      <c r="AG1077" s="50">
        <f t="shared" si="2698"/>
        <v>0</v>
      </c>
      <c r="AH1077" s="50">
        <f t="shared" si="2699"/>
        <v>12126.5</v>
      </c>
      <c r="AI1077" s="50">
        <f t="shared" si="2700"/>
        <v>0</v>
      </c>
      <c r="AJ1077" s="50">
        <f t="shared" si="2701"/>
        <v>0</v>
      </c>
      <c r="AK1077" s="50">
        <f t="shared" si="2702"/>
        <v>0</v>
      </c>
      <c r="AL1077" s="50">
        <f t="shared" si="2703"/>
        <v>12126.5</v>
      </c>
      <c r="AM1077" s="50">
        <f t="shared" si="2704"/>
        <v>12126.5</v>
      </c>
      <c r="AN1077" s="50">
        <f t="shared" si="2705"/>
        <v>0</v>
      </c>
      <c r="AO1077" s="51">
        <f t="shared" si="2706"/>
        <v>7040.8601000000008</v>
      </c>
      <c r="AP1077" s="51">
        <f t="shared" si="2707"/>
        <v>12126.5</v>
      </c>
      <c r="AQ1077" s="51">
        <f t="shared" si="2708"/>
        <v>0</v>
      </c>
      <c r="AR1077" s="51">
        <f t="shared" si="2709"/>
        <v>0</v>
      </c>
      <c r="AS1077" s="51">
        <f t="shared" si="2710"/>
        <v>0</v>
      </c>
      <c r="AT1077" s="51">
        <f t="shared" si="2711"/>
        <v>0</v>
      </c>
      <c r="AU1077" s="51">
        <f t="shared" si="2667"/>
        <v>12126.5</v>
      </c>
      <c r="AV1077" s="51">
        <f t="shared" si="2668"/>
        <v>-307.39999999999964</v>
      </c>
      <c r="AW1077" s="51">
        <f t="shared" si="2669"/>
        <v>11819.1</v>
      </c>
      <c r="AX1077" s="51">
        <f t="shared" si="2670"/>
        <v>12169.000000000002</v>
      </c>
      <c r="AY1077" s="51">
        <f t="shared" si="2671"/>
        <v>12169.000000000002</v>
      </c>
      <c r="AZ1077" s="51">
        <f t="shared" si="2712"/>
        <v>0</v>
      </c>
      <c r="BA1077" s="52">
        <f t="shared" si="2672"/>
        <v>100</v>
      </c>
      <c r="BB1077" s="25"/>
    </row>
    <row r="1078" ht="31.5">
      <c r="B1078" s="47" t="s">
        <v>562</v>
      </c>
      <c r="C1078" s="47" t="s">
        <v>46</v>
      </c>
      <c r="D1078" s="47" t="s">
        <v>88</v>
      </c>
      <c r="E1078" s="48" t="str">
        <f t="shared" si="2665"/>
        <v>0104</v>
      </c>
      <c r="F1078" s="47" t="s">
        <v>489</v>
      </c>
      <c r="G1078" s="48"/>
      <c r="H1078" s="49" t="s">
        <v>490</v>
      </c>
      <c r="I1078" s="19">
        <f>I1079+I1080</f>
        <v>11819.1</v>
      </c>
      <c r="J1078" s="19">
        <f>J1079+J1080</f>
        <v>12169.000000000002</v>
      </c>
      <c r="K1078" s="19">
        <f>K1079+K1080</f>
        <v>12169.000000000002</v>
      </c>
      <c r="L1078" s="19">
        <f>L1079+L1080</f>
        <v>0</v>
      </c>
      <c r="M1078" s="19">
        <f>M1079+M1080</f>
        <v>0</v>
      </c>
      <c r="N1078" s="19">
        <f>N1079+N1080</f>
        <v>0</v>
      </c>
      <c r="O1078" s="19">
        <f>O1079+O1080</f>
        <v>0</v>
      </c>
      <c r="P1078" s="19">
        <f>P1079+P1080</f>
        <v>0</v>
      </c>
      <c r="Q1078" s="19">
        <f>Q1079+Q1080</f>
        <v>0</v>
      </c>
      <c r="R1078" s="19">
        <f>R1079+R1080</f>
        <v>0</v>
      </c>
      <c r="S1078" s="19">
        <f>S1079+S1080</f>
        <v>0</v>
      </c>
      <c r="T1078" s="19">
        <f t="shared" si="2666"/>
        <v>11819.1</v>
      </c>
      <c r="U1078" s="19">
        <f t="shared" si="2675"/>
        <v>12169.000000000002</v>
      </c>
      <c r="V1078" s="19">
        <f t="shared" si="2676"/>
        <v>12169.000000000002</v>
      </c>
      <c r="W1078" s="19">
        <f>W1079+W1080</f>
        <v>0</v>
      </c>
      <c r="X1078" s="19">
        <f>X1079+X1080</f>
        <v>0</v>
      </c>
      <c r="Y1078" s="19">
        <f>Y1079+Y1080</f>
        <v>0</v>
      </c>
      <c r="Z1078" s="19">
        <f>Z1079+Z1080</f>
        <v>0</v>
      </c>
      <c r="AA1078" s="19">
        <f>AA1079+AA1080</f>
        <v>0</v>
      </c>
      <c r="AB1078" s="19">
        <f>AB1079+AB1080</f>
        <v>0</v>
      </c>
      <c r="AC1078" s="19">
        <f>AC1079+AC1080</f>
        <v>0</v>
      </c>
      <c r="AD1078" s="19">
        <f>AD1079+AD1080</f>
        <v>0</v>
      </c>
      <c r="AE1078" s="19">
        <f>AE1079+AE1080</f>
        <v>0</v>
      </c>
      <c r="AF1078" s="50">
        <f>AF1079+AF1080</f>
        <v>12126.5</v>
      </c>
      <c r="AG1078" s="50">
        <f>AG1079+AG1080</f>
        <v>0</v>
      </c>
      <c r="AH1078" s="50">
        <f>AH1079+AH1080</f>
        <v>12126.5</v>
      </c>
      <c r="AI1078" s="50">
        <f>AI1079+AI1080</f>
        <v>0</v>
      </c>
      <c r="AJ1078" s="50">
        <f>AJ1079+AJ1080</f>
        <v>0</v>
      </c>
      <c r="AK1078" s="50">
        <f>AK1079+AK1080</f>
        <v>0</v>
      </c>
      <c r="AL1078" s="50">
        <f>AL1079+AL1080</f>
        <v>12126.5</v>
      </c>
      <c r="AM1078" s="50">
        <f>AM1079+AM1080</f>
        <v>12126.5</v>
      </c>
      <c r="AN1078" s="50">
        <f>AN1079+AN1080</f>
        <v>0</v>
      </c>
      <c r="AO1078" s="15">
        <f>AO1079+AO1080</f>
        <v>7040.8601000000008</v>
      </c>
      <c r="AP1078" s="51">
        <f>AP1079+AP1080</f>
        <v>12126.5</v>
      </c>
      <c r="AQ1078" s="51">
        <f>AQ1079+AQ1080</f>
        <v>0</v>
      </c>
      <c r="AR1078" s="51">
        <f>AR1079+AR1080</f>
        <v>0</v>
      </c>
      <c r="AS1078" s="51">
        <f>AS1079+AS1080</f>
        <v>0</v>
      </c>
      <c r="AT1078" s="51">
        <f>AT1079+AT1080</f>
        <v>0</v>
      </c>
      <c r="AU1078" s="51">
        <f t="shared" si="2667"/>
        <v>12126.5</v>
      </c>
      <c r="AV1078" s="51">
        <f t="shared" si="2668"/>
        <v>-307.39999999999964</v>
      </c>
      <c r="AW1078" s="51">
        <f t="shared" si="2669"/>
        <v>11819.1</v>
      </c>
      <c r="AX1078" s="51">
        <f t="shared" si="2670"/>
        <v>12169.000000000002</v>
      </c>
      <c r="AY1078" s="51">
        <f t="shared" si="2671"/>
        <v>12169.000000000002</v>
      </c>
      <c r="AZ1078" s="51">
        <f>AZ1079+AZ1080</f>
        <v>0</v>
      </c>
      <c r="BA1078" s="52">
        <f t="shared" si="2672"/>
        <v>100</v>
      </c>
      <c r="BB1078" s="25"/>
    </row>
    <row r="1079" ht="78.75">
      <c r="B1079" s="47" t="s">
        <v>562</v>
      </c>
      <c r="C1079" s="47" t="s">
        <v>46</v>
      </c>
      <c r="D1079" s="47" t="s">
        <v>88</v>
      </c>
      <c r="E1079" s="48" t="str">
        <f t="shared" si="2665"/>
        <v>0104</v>
      </c>
      <c r="F1079" s="47" t="s">
        <v>489</v>
      </c>
      <c r="G1079" s="47" t="s">
        <v>70</v>
      </c>
      <c r="H1079" s="49" t="s">
        <v>71</v>
      </c>
      <c r="I1079" s="19">
        <v>11379.4</v>
      </c>
      <c r="J1079" s="19">
        <v>11729.300000000001</v>
      </c>
      <c r="K1079" s="19">
        <v>11729.300000000001</v>
      </c>
      <c r="L1079" s="19"/>
      <c r="M1079" s="19"/>
      <c r="N1079" s="19"/>
      <c r="O1079" s="19">
        <v>0</v>
      </c>
      <c r="P1079" s="19">
        <v>0</v>
      </c>
      <c r="Q1079" s="19">
        <v>0</v>
      </c>
      <c r="R1079" s="19">
        <v>0</v>
      </c>
      <c r="S1079" s="19"/>
      <c r="T1079" s="19">
        <f t="shared" si="2666"/>
        <v>11379.4</v>
      </c>
      <c r="U1079" s="19">
        <f t="shared" si="2675"/>
        <v>11729.300000000001</v>
      </c>
      <c r="V1079" s="19">
        <f t="shared" si="2676"/>
        <v>11729.300000000001</v>
      </c>
      <c r="W1079" s="19"/>
      <c r="X1079" s="19"/>
      <c r="Y1079" s="19"/>
      <c r="Z1079" s="19"/>
      <c r="AA1079" s="19"/>
      <c r="AB1079" s="19"/>
      <c r="AC1079" s="19"/>
      <c r="AD1079" s="19"/>
      <c r="AE1079" s="19"/>
      <c r="AF1079" s="50">
        <v>11783.025729999999</v>
      </c>
      <c r="AG1079" s="50"/>
      <c r="AH1079" s="50">
        <f t="shared" ref="AH1079:AH1080" si="2713">AF1079</f>
        <v>11783.025729999999</v>
      </c>
      <c r="AI1079" s="50">
        <f t="shared" ref="AI1079:AI1080" si="2714">AG1079</f>
        <v>0</v>
      </c>
      <c r="AJ1079" s="50">
        <v>0</v>
      </c>
      <c r="AK1079" s="50">
        <v>0</v>
      </c>
      <c r="AL1079" s="50">
        <v>11783.025729999999</v>
      </c>
      <c r="AM1079" s="50">
        <f t="shared" ref="AM1079:AM1080" si="2715">AL1079</f>
        <v>11783.025729999999</v>
      </c>
      <c r="AN1079" s="50">
        <v>0</v>
      </c>
      <c r="AO1079" s="51">
        <v>6827.4501200000004</v>
      </c>
      <c r="AP1079" s="51">
        <v>11686.799999999999</v>
      </c>
      <c r="AQ1079" s="51">
        <v>0</v>
      </c>
      <c r="AR1079" s="51">
        <v>0</v>
      </c>
      <c r="AS1079" s="51">
        <v>0</v>
      </c>
      <c r="AT1079" s="51">
        <v>0</v>
      </c>
      <c r="AU1079" s="51">
        <f t="shared" si="2667"/>
        <v>11686.799999999999</v>
      </c>
      <c r="AV1079" s="51">
        <f t="shared" si="2668"/>
        <v>-307.39999999999964</v>
      </c>
      <c r="AW1079" s="51">
        <f t="shared" si="2669"/>
        <v>11379.4</v>
      </c>
      <c r="AX1079" s="51">
        <f t="shared" si="2670"/>
        <v>11729.300000000001</v>
      </c>
      <c r="AY1079" s="51">
        <f t="shared" si="2671"/>
        <v>11729.300000000001</v>
      </c>
      <c r="AZ1079" s="51"/>
      <c r="BA1079" s="52">
        <f t="shared" si="2672"/>
        <v>100</v>
      </c>
      <c r="BB1079" s="53"/>
    </row>
    <row r="1080" ht="31.5">
      <c r="B1080" s="47" t="s">
        <v>562</v>
      </c>
      <c r="C1080" s="47" t="s">
        <v>46</v>
      </c>
      <c r="D1080" s="47" t="s">
        <v>88</v>
      </c>
      <c r="E1080" s="48" t="str">
        <f t="shared" si="2665"/>
        <v>0104</v>
      </c>
      <c r="F1080" s="47" t="s">
        <v>489</v>
      </c>
      <c r="G1080" s="47" t="s">
        <v>58</v>
      </c>
      <c r="H1080" s="49" t="s">
        <v>59</v>
      </c>
      <c r="I1080" s="19">
        <v>439.69999999999999</v>
      </c>
      <c r="J1080" s="19">
        <v>439.69999999999999</v>
      </c>
      <c r="K1080" s="19">
        <v>439.69999999999999</v>
      </c>
      <c r="L1080" s="19"/>
      <c r="M1080" s="19"/>
      <c r="N1080" s="19"/>
      <c r="O1080" s="19">
        <v>0</v>
      </c>
      <c r="P1080" s="19">
        <v>0</v>
      </c>
      <c r="Q1080" s="19">
        <v>0</v>
      </c>
      <c r="R1080" s="19">
        <v>0</v>
      </c>
      <c r="S1080" s="19"/>
      <c r="T1080" s="19">
        <f t="shared" si="2666"/>
        <v>439.69999999999999</v>
      </c>
      <c r="U1080" s="19">
        <f t="shared" si="2675"/>
        <v>439.69999999999999</v>
      </c>
      <c r="V1080" s="19">
        <f t="shared" si="2676"/>
        <v>439.69999999999999</v>
      </c>
      <c r="W1080" s="19"/>
      <c r="X1080" s="19"/>
      <c r="Y1080" s="19"/>
      <c r="Z1080" s="19"/>
      <c r="AA1080" s="19"/>
      <c r="AB1080" s="19"/>
      <c r="AC1080" s="19"/>
      <c r="AD1080" s="19"/>
      <c r="AE1080" s="19"/>
      <c r="AF1080" s="50">
        <v>343.47426999999999</v>
      </c>
      <c r="AG1080" s="50"/>
      <c r="AH1080" s="50">
        <f t="shared" si="2713"/>
        <v>343.47426999999999</v>
      </c>
      <c r="AI1080" s="50">
        <f t="shared" si="2714"/>
        <v>0</v>
      </c>
      <c r="AJ1080" s="50">
        <v>0</v>
      </c>
      <c r="AK1080" s="50">
        <v>0</v>
      </c>
      <c r="AL1080" s="50">
        <v>343.47426999999999</v>
      </c>
      <c r="AM1080" s="50">
        <f t="shared" si="2715"/>
        <v>343.47426999999999</v>
      </c>
      <c r="AN1080" s="50">
        <v>0</v>
      </c>
      <c r="AO1080" s="15">
        <v>213.40997999999999</v>
      </c>
      <c r="AP1080" s="51">
        <v>439.69999999999999</v>
      </c>
      <c r="AQ1080" s="51">
        <v>0</v>
      </c>
      <c r="AR1080" s="51">
        <v>0</v>
      </c>
      <c r="AS1080" s="51">
        <v>0</v>
      </c>
      <c r="AT1080" s="51">
        <v>0</v>
      </c>
      <c r="AU1080" s="51">
        <f t="shared" si="2667"/>
        <v>439.69999999999999</v>
      </c>
      <c r="AV1080" s="51">
        <f t="shared" si="2668"/>
        <v>0</v>
      </c>
      <c r="AW1080" s="51">
        <f t="shared" si="2669"/>
        <v>439.69999999999999</v>
      </c>
      <c r="AX1080" s="51">
        <f t="shared" si="2670"/>
        <v>439.69999999999999</v>
      </c>
      <c r="AY1080" s="51">
        <f t="shared" si="2671"/>
        <v>439.69999999999999</v>
      </c>
      <c r="AZ1080" s="51"/>
      <c r="BA1080" s="52">
        <f t="shared" si="2672"/>
        <v>100</v>
      </c>
      <c r="BB1080" s="53"/>
    </row>
    <row r="1081" ht="31.5">
      <c r="B1081" s="47" t="s">
        <v>562</v>
      </c>
      <c r="C1081" s="47" t="s">
        <v>46</v>
      </c>
      <c r="D1081" s="47" t="s">
        <v>88</v>
      </c>
      <c r="E1081" s="48" t="str">
        <f t="shared" si="2665"/>
        <v>0104</v>
      </c>
      <c r="F1081" s="47" t="s">
        <v>124</v>
      </c>
      <c r="G1081" s="48"/>
      <c r="H1081" s="49" t="s">
        <v>125</v>
      </c>
      <c r="I1081" s="19">
        <f t="shared" ref="I1081:I1082" si="2716">I1082</f>
        <v>65183.800000000003</v>
      </c>
      <c r="J1081" s="19">
        <f t="shared" ref="J1081:J1082" si="2717">J1082</f>
        <v>67059.100000000006</v>
      </c>
      <c r="K1081" s="19">
        <f t="shared" ref="K1081:K1082" si="2718">K1082</f>
        <v>67059.100000000006</v>
      </c>
      <c r="L1081" s="19">
        <f t="shared" ref="L1081:L1082" si="2719">L1082</f>
        <v>709.5</v>
      </c>
      <c r="M1081" s="19">
        <f t="shared" ref="M1081:M1082" si="2720">M1082</f>
        <v>731.39999999999998</v>
      </c>
      <c r="N1081" s="19">
        <f t="shared" ref="N1081:N1082" si="2721">N1082</f>
        <v>731.39999999999998</v>
      </c>
      <c r="O1081" s="19">
        <f t="shared" ref="O1081:O1082" si="2722">O1082</f>
        <v>0</v>
      </c>
      <c r="P1081" s="19">
        <f t="shared" ref="P1081:P1082" si="2723">P1082</f>
        <v>0</v>
      </c>
      <c r="Q1081" s="19">
        <f t="shared" ref="Q1081:Q1082" si="2724">Q1082</f>
        <v>0</v>
      </c>
      <c r="R1081" s="19">
        <f t="shared" ref="R1081:R1082" si="2725">R1082</f>
        <v>0</v>
      </c>
      <c r="S1081" s="19">
        <f t="shared" ref="S1081:S1082" si="2726">S1082</f>
        <v>9066.1000000000004</v>
      </c>
      <c r="T1081" s="19">
        <f t="shared" si="2666"/>
        <v>74959.400000000009</v>
      </c>
      <c r="U1081" s="19">
        <f t="shared" si="2675"/>
        <v>67790.5</v>
      </c>
      <c r="V1081" s="19">
        <f t="shared" si="2676"/>
        <v>67790.5</v>
      </c>
      <c r="W1081" s="19">
        <f t="shared" ref="W1081:W1082" si="2727">W1082</f>
        <v>9066.1000000000004</v>
      </c>
      <c r="X1081" s="19">
        <f t="shared" ref="X1081:X1082" si="2728">X1082</f>
        <v>0</v>
      </c>
      <c r="Y1081" s="19">
        <f t="shared" ref="Y1081:Y1082" si="2729">Y1082</f>
        <v>0</v>
      </c>
      <c r="Z1081" s="19">
        <f t="shared" ref="Z1081:Z1082" si="2730">Z1082</f>
        <v>0</v>
      </c>
      <c r="AA1081" s="19">
        <f t="shared" ref="AA1081:AA1082" si="2731">AA1082</f>
        <v>11382.6</v>
      </c>
      <c r="AB1081" s="19">
        <f t="shared" ref="AB1081:AB1082" si="2732">AB1082</f>
        <v>0</v>
      </c>
      <c r="AC1081" s="19">
        <f t="shared" ref="AC1081:AC1082" si="2733">AC1082</f>
        <v>11382.6</v>
      </c>
      <c r="AD1081" s="19">
        <f t="shared" ref="AD1081:AD1082" si="2734">AD1082</f>
        <v>0</v>
      </c>
      <c r="AE1081" s="19">
        <f t="shared" ref="AE1081:AE1082" si="2735">AE1082</f>
        <v>0</v>
      </c>
      <c r="AF1081" s="50">
        <f t="shared" ref="AF1081:AF1082" si="2736">AF1082</f>
        <v>75145</v>
      </c>
      <c r="AG1081" s="50">
        <f t="shared" ref="AG1081:AG1082" si="2737">AG1082</f>
        <v>0</v>
      </c>
      <c r="AH1081" s="50">
        <f t="shared" ref="AH1081:AH1082" si="2738">AH1082</f>
        <v>0</v>
      </c>
      <c r="AI1081" s="50">
        <f t="shared" ref="AI1081:AI1082" si="2739">AI1082</f>
        <v>0</v>
      </c>
      <c r="AJ1081" s="50">
        <f t="shared" ref="AJ1081:AJ1082" si="2740">AJ1082</f>
        <v>0</v>
      </c>
      <c r="AK1081" s="50">
        <f t="shared" ref="AK1081:AK1082" si="2741">AK1082</f>
        <v>0</v>
      </c>
      <c r="AL1081" s="50">
        <f t="shared" ref="AL1081:AL1082" si="2742">AL1082</f>
        <v>72788.645680000001</v>
      </c>
      <c r="AM1081" s="50">
        <f t="shared" ref="AM1081:AM1082" si="2743">AM1082</f>
        <v>0</v>
      </c>
      <c r="AN1081" s="50">
        <f t="shared" ref="AN1081:AN1082" si="2744">AN1082</f>
        <v>0</v>
      </c>
      <c r="AO1081" s="51">
        <f t="shared" ref="AO1081:AO1082" si="2745">AO1082</f>
        <v>49579.755300000004</v>
      </c>
      <c r="AP1081" s="51">
        <f t="shared" ref="AP1081:AP1082" si="2746">AP1082</f>
        <v>75145</v>
      </c>
      <c r="AQ1081" s="51">
        <f t="shared" ref="AQ1081:AQ1082" si="2747">AQ1082</f>
        <v>0</v>
      </c>
      <c r="AR1081" s="51">
        <f t="shared" ref="AR1081:AR1082" si="2748">AR1082</f>
        <v>0</v>
      </c>
      <c r="AS1081" s="51">
        <f t="shared" ref="AS1081:AS1082" si="2749">AS1082</f>
        <v>0</v>
      </c>
      <c r="AT1081" s="51">
        <f t="shared" ref="AT1081:AT1082" si="2750">AT1082</f>
        <v>0</v>
      </c>
      <c r="AU1081" s="51">
        <f t="shared" si="2667"/>
        <v>75145</v>
      </c>
      <c r="AV1081" s="51">
        <f t="shared" si="2668"/>
        <v>-185.59999999999127</v>
      </c>
      <c r="AW1081" s="51">
        <f t="shared" si="2669"/>
        <v>84025.500000000015</v>
      </c>
      <c r="AX1081" s="51">
        <f t="shared" si="2670"/>
        <v>79173.100000000006</v>
      </c>
      <c r="AY1081" s="51">
        <f t="shared" si="2671"/>
        <v>79173.100000000006</v>
      </c>
      <c r="AZ1081" s="51">
        <f t="shared" ref="AZ1081:AZ1082" si="2751">AZ1082</f>
        <v>0</v>
      </c>
      <c r="BA1081" s="52">
        <f t="shared" si="2672"/>
        <v>96.86425667709095</v>
      </c>
      <c r="BB1081" s="25"/>
    </row>
    <row r="1082" ht="31.5">
      <c r="B1082" s="47" t="s">
        <v>562</v>
      </c>
      <c r="C1082" s="47" t="s">
        <v>46</v>
      </c>
      <c r="D1082" s="47" t="s">
        <v>88</v>
      </c>
      <c r="E1082" s="48" t="str">
        <f t="shared" si="2665"/>
        <v>0104</v>
      </c>
      <c r="F1082" s="47" t="s">
        <v>491</v>
      </c>
      <c r="G1082" s="48"/>
      <c r="H1082" s="49" t="s">
        <v>492</v>
      </c>
      <c r="I1082" s="19">
        <f t="shared" si="2716"/>
        <v>65183.800000000003</v>
      </c>
      <c r="J1082" s="19">
        <f t="shared" si="2717"/>
        <v>67059.100000000006</v>
      </c>
      <c r="K1082" s="19">
        <f t="shared" si="2718"/>
        <v>67059.100000000006</v>
      </c>
      <c r="L1082" s="19">
        <f t="shared" si="2719"/>
        <v>709.5</v>
      </c>
      <c r="M1082" s="19">
        <f t="shared" si="2720"/>
        <v>731.39999999999998</v>
      </c>
      <c r="N1082" s="19">
        <f t="shared" si="2721"/>
        <v>731.39999999999998</v>
      </c>
      <c r="O1082" s="19">
        <f t="shared" si="2722"/>
        <v>0</v>
      </c>
      <c r="P1082" s="19">
        <f t="shared" si="2723"/>
        <v>0</v>
      </c>
      <c r="Q1082" s="19">
        <f t="shared" si="2724"/>
        <v>0</v>
      </c>
      <c r="R1082" s="19">
        <f t="shared" si="2725"/>
        <v>0</v>
      </c>
      <c r="S1082" s="19">
        <f t="shared" si="2726"/>
        <v>9066.1000000000004</v>
      </c>
      <c r="T1082" s="19">
        <f t="shared" si="2666"/>
        <v>74959.400000000009</v>
      </c>
      <c r="U1082" s="19">
        <f t="shared" si="2675"/>
        <v>67790.5</v>
      </c>
      <c r="V1082" s="19">
        <f t="shared" si="2676"/>
        <v>67790.5</v>
      </c>
      <c r="W1082" s="19">
        <f t="shared" si="2727"/>
        <v>9066.1000000000004</v>
      </c>
      <c r="X1082" s="19">
        <f t="shared" si="2728"/>
        <v>0</v>
      </c>
      <c r="Y1082" s="19">
        <f t="shared" si="2729"/>
        <v>0</v>
      </c>
      <c r="Z1082" s="19">
        <f t="shared" si="2730"/>
        <v>0</v>
      </c>
      <c r="AA1082" s="19">
        <f t="shared" si="2731"/>
        <v>11382.6</v>
      </c>
      <c r="AB1082" s="19">
        <f t="shared" si="2732"/>
        <v>0</v>
      </c>
      <c r="AC1082" s="19">
        <f t="shared" si="2733"/>
        <v>11382.6</v>
      </c>
      <c r="AD1082" s="19">
        <f t="shared" si="2734"/>
        <v>0</v>
      </c>
      <c r="AE1082" s="19">
        <f t="shared" si="2735"/>
        <v>0</v>
      </c>
      <c r="AF1082" s="50">
        <f t="shared" si="2736"/>
        <v>75145</v>
      </c>
      <c r="AG1082" s="50">
        <f t="shared" si="2737"/>
        <v>0</v>
      </c>
      <c r="AH1082" s="50">
        <f t="shared" si="2738"/>
        <v>0</v>
      </c>
      <c r="AI1082" s="50">
        <f t="shared" si="2739"/>
        <v>0</v>
      </c>
      <c r="AJ1082" s="50">
        <f t="shared" si="2740"/>
        <v>0</v>
      </c>
      <c r="AK1082" s="50">
        <f t="shared" si="2741"/>
        <v>0</v>
      </c>
      <c r="AL1082" s="50">
        <f t="shared" si="2742"/>
        <v>72788.645680000001</v>
      </c>
      <c r="AM1082" s="50">
        <f t="shared" si="2743"/>
        <v>0</v>
      </c>
      <c r="AN1082" s="50">
        <f t="shared" si="2744"/>
        <v>0</v>
      </c>
      <c r="AO1082" s="15">
        <f t="shared" si="2745"/>
        <v>49579.755300000004</v>
      </c>
      <c r="AP1082" s="51">
        <f t="shared" si="2746"/>
        <v>75145</v>
      </c>
      <c r="AQ1082" s="51">
        <f t="shared" si="2747"/>
        <v>0</v>
      </c>
      <c r="AR1082" s="51">
        <f t="shared" si="2748"/>
        <v>0</v>
      </c>
      <c r="AS1082" s="51">
        <f t="shared" si="2749"/>
        <v>0</v>
      </c>
      <c r="AT1082" s="51">
        <f t="shared" si="2750"/>
        <v>0</v>
      </c>
      <c r="AU1082" s="51">
        <f t="shared" si="2667"/>
        <v>75145</v>
      </c>
      <c r="AV1082" s="51">
        <f t="shared" si="2668"/>
        <v>-185.59999999999127</v>
      </c>
      <c r="AW1082" s="51">
        <f t="shared" si="2669"/>
        <v>84025.500000000015</v>
      </c>
      <c r="AX1082" s="51">
        <f t="shared" si="2670"/>
        <v>79173.100000000006</v>
      </c>
      <c r="AY1082" s="51">
        <f t="shared" si="2671"/>
        <v>79173.100000000006</v>
      </c>
      <c r="AZ1082" s="51">
        <f t="shared" si="2751"/>
        <v>0</v>
      </c>
      <c r="BA1082" s="52">
        <f t="shared" si="2672"/>
        <v>96.86425667709095</v>
      </c>
      <c r="BB1082" s="25"/>
    </row>
    <row r="1083">
      <c r="B1083" s="47" t="s">
        <v>562</v>
      </c>
      <c r="C1083" s="47" t="s">
        <v>46</v>
      </c>
      <c r="D1083" s="47" t="s">
        <v>88</v>
      </c>
      <c r="E1083" s="48" t="str">
        <f t="shared" si="2665"/>
        <v>0104</v>
      </c>
      <c r="F1083" s="47" t="s">
        <v>493</v>
      </c>
      <c r="G1083" s="48"/>
      <c r="H1083" s="49" t="s">
        <v>69</v>
      </c>
      <c r="I1083" s="19">
        <f>I1084+I1085</f>
        <v>65183.800000000003</v>
      </c>
      <c r="J1083" s="19">
        <f>J1084+J1085</f>
        <v>67059.100000000006</v>
      </c>
      <c r="K1083" s="19">
        <f>K1084+K1085</f>
        <v>67059.100000000006</v>
      </c>
      <c r="L1083" s="19">
        <f>L1084+L1085</f>
        <v>709.5</v>
      </c>
      <c r="M1083" s="19">
        <f>M1084+M1085</f>
        <v>731.39999999999998</v>
      </c>
      <c r="N1083" s="19">
        <f>N1084+N1085</f>
        <v>731.39999999999998</v>
      </c>
      <c r="O1083" s="19">
        <f>O1084+O1085</f>
        <v>0</v>
      </c>
      <c r="P1083" s="19">
        <f>P1084+P1085</f>
        <v>0</v>
      </c>
      <c r="Q1083" s="19">
        <f>Q1084+Q1085</f>
        <v>0</v>
      </c>
      <c r="R1083" s="19">
        <f>R1084+R1085</f>
        <v>0</v>
      </c>
      <c r="S1083" s="19">
        <f>S1084+S1085</f>
        <v>9066.1000000000004</v>
      </c>
      <c r="T1083" s="19">
        <f t="shared" si="2666"/>
        <v>74959.400000000009</v>
      </c>
      <c r="U1083" s="19">
        <f t="shared" si="2675"/>
        <v>67790.5</v>
      </c>
      <c r="V1083" s="19">
        <f t="shared" si="2676"/>
        <v>67790.5</v>
      </c>
      <c r="W1083" s="19">
        <f>W1084+W1085</f>
        <v>9066.1000000000004</v>
      </c>
      <c r="X1083" s="19">
        <f>X1084+X1085</f>
        <v>0</v>
      </c>
      <c r="Y1083" s="19">
        <f>Y1084+Y1085</f>
        <v>0</v>
      </c>
      <c r="Z1083" s="19">
        <f>Z1084+Z1085</f>
        <v>0</v>
      </c>
      <c r="AA1083" s="19">
        <f>AA1084+AA1085</f>
        <v>11382.6</v>
      </c>
      <c r="AB1083" s="19">
        <f>AB1084+AB1085</f>
        <v>0</v>
      </c>
      <c r="AC1083" s="19">
        <f>AC1084+AC1085</f>
        <v>11382.6</v>
      </c>
      <c r="AD1083" s="19">
        <f>AD1084+AD1085</f>
        <v>0</v>
      </c>
      <c r="AE1083" s="19">
        <f>AE1084+AE1085</f>
        <v>0</v>
      </c>
      <c r="AF1083" s="50">
        <f>AF1084+AF1085</f>
        <v>75145</v>
      </c>
      <c r="AG1083" s="50">
        <f>AG1084+AG1085</f>
        <v>0</v>
      </c>
      <c r="AH1083" s="50">
        <f>AH1084+AH1085</f>
        <v>0</v>
      </c>
      <c r="AI1083" s="50">
        <f>AI1084+AI1085</f>
        <v>0</v>
      </c>
      <c r="AJ1083" s="50">
        <f>AJ1084+AJ1085</f>
        <v>0</v>
      </c>
      <c r="AK1083" s="50">
        <f>AK1084+AK1085</f>
        <v>0</v>
      </c>
      <c r="AL1083" s="50">
        <f>AL1084+AL1085</f>
        <v>72788.645680000001</v>
      </c>
      <c r="AM1083" s="50">
        <f>AM1084+AM1085</f>
        <v>0</v>
      </c>
      <c r="AN1083" s="50">
        <f>AN1084+AN1085</f>
        <v>0</v>
      </c>
      <c r="AO1083" s="51">
        <f>AO1084+AO1085</f>
        <v>49579.755300000004</v>
      </c>
      <c r="AP1083" s="51">
        <f>AP1084+AP1085</f>
        <v>75145</v>
      </c>
      <c r="AQ1083" s="51">
        <f>AQ1084+AQ1085</f>
        <v>0</v>
      </c>
      <c r="AR1083" s="51">
        <f>AR1084+AR1085</f>
        <v>0</v>
      </c>
      <c r="AS1083" s="51">
        <f>AS1084+AS1085</f>
        <v>0</v>
      </c>
      <c r="AT1083" s="51">
        <f>AT1084+AT1085</f>
        <v>0</v>
      </c>
      <c r="AU1083" s="51">
        <f t="shared" si="2667"/>
        <v>75145</v>
      </c>
      <c r="AV1083" s="51">
        <f t="shared" si="2668"/>
        <v>-185.59999999999127</v>
      </c>
      <c r="AW1083" s="51">
        <f t="shared" si="2669"/>
        <v>84025.500000000015</v>
      </c>
      <c r="AX1083" s="51">
        <f t="shared" si="2670"/>
        <v>79173.100000000006</v>
      </c>
      <c r="AY1083" s="51">
        <f t="shared" si="2671"/>
        <v>79173.100000000006</v>
      </c>
      <c r="AZ1083" s="51">
        <f>AZ1084+AZ1085</f>
        <v>0</v>
      </c>
      <c r="BA1083" s="52">
        <f t="shared" si="2672"/>
        <v>96.86425667709095</v>
      </c>
      <c r="BB1083" s="25"/>
    </row>
    <row r="1084" ht="78.75">
      <c r="B1084" s="47" t="s">
        <v>562</v>
      </c>
      <c r="C1084" s="47" t="s">
        <v>46</v>
      </c>
      <c r="D1084" s="47" t="s">
        <v>88</v>
      </c>
      <c r="E1084" s="48" t="str">
        <f t="shared" si="2665"/>
        <v>0104</v>
      </c>
      <c r="F1084" s="47" t="s">
        <v>493</v>
      </c>
      <c r="G1084" s="47" t="s">
        <v>70</v>
      </c>
      <c r="H1084" s="49" t="s">
        <v>71</v>
      </c>
      <c r="I1084" s="19">
        <v>60969.300000000003</v>
      </c>
      <c r="J1084" s="19">
        <v>62844.599999999999</v>
      </c>
      <c r="K1084" s="19">
        <v>62844.599999999999</v>
      </c>
      <c r="L1084" s="19">
        <v>709.5</v>
      </c>
      <c r="M1084" s="19">
        <v>731.39999999999998</v>
      </c>
      <c r="N1084" s="19">
        <v>731.39999999999998</v>
      </c>
      <c r="O1084" s="19">
        <v>0</v>
      </c>
      <c r="P1084" s="19">
        <v>0</v>
      </c>
      <c r="Q1084" s="19">
        <v>0</v>
      </c>
      <c r="R1084" s="19">
        <v>0</v>
      </c>
      <c r="S1084" s="19">
        <v>9066.1000000000004</v>
      </c>
      <c r="T1084" s="19">
        <f t="shared" si="2666"/>
        <v>70744.900000000009</v>
      </c>
      <c r="U1084" s="19">
        <f t="shared" si="2675"/>
        <v>63576</v>
      </c>
      <c r="V1084" s="19">
        <f t="shared" si="2676"/>
        <v>63576</v>
      </c>
      <c r="W1084" s="19">
        <v>9066.1000000000004</v>
      </c>
      <c r="X1084" s="19"/>
      <c r="Y1084" s="19"/>
      <c r="Z1084" s="19"/>
      <c r="AA1084" s="19">
        <v>11382.6</v>
      </c>
      <c r="AB1084" s="19"/>
      <c r="AC1084" s="19">
        <v>11382.6</v>
      </c>
      <c r="AD1084" s="19"/>
      <c r="AE1084" s="19"/>
      <c r="AF1084" s="50">
        <v>71381.183900000004</v>
      </c>
      <c r="AG1084" s="50"/>
      <c r="AH1084" s="50">
        <v>0</v>
      </c>
      <c r="AI1084" s="50">
        <v>0</v>
      </c>
      <c r="AJ1084" s="50">
        <v>0</v>
      </c>
      <c r="AK1084" s="50">
        <v>0</v>
      </c>
      <c r="AL1084" s="50">
        <v>69024.829819999999</v>
      </c>
      <c r="AM1084" s="50">
        <v>0</v>
      </c>
      <c r="AN1084" s="50">
        <v>0</v>
      </c>
      <c r="AO1084" s="15">
        <v>46996.543080000003</v>
      </c>
      <c r="AP1084" s="51">
        <v>70947.449999999997</v>
      </c>
      <c r="AQ1084" s="51">
        <v>0</v>
      </c>
      <c r="AR1084" s="51">
        <v>0</v>
      </c>
      <c r="AS1084" s="51">
        <v>0</v>
      </c>
      <c r="AT1084" s="51">
        <v>0</v>
      </c>
      <c r="AU1084" s="51">
        <f t="shared" si="2667"/>
        <v>70947.449999999997</v>
      </c>
      <c r="AV1084" s="51">
        <f t="shared" si="2668"/>
        <v>-202.54999999998836</v>
      </c>
      <c r="AW1084" s="51">
        <f t="shared" si="2669"/>
        <v>79811.000000000015</v>
      </c>
      <c r="AX1084" s="51">
        <f t="shared" si="2670"/>
        <v>74958.600000000006</v>
      </c>
      <c r="AY1084" s="51">
        <f t="shared" si="2671"/>
        <v>74958.600000000006</v>
      </c>
      <c r="AZ1084" s="51"/>
      <c r="BA1084" s="52">
        <f t="shared" si="2672"/>
        <v>96.698914263875068</v>
      </c>
      <c r="BB1084" s="53"/>
    </row>
    <row r="1085" ht="31.5">
      <c r="B1085" s="47" t="s">
        <v>562</v>
      </c>
      <c r="C1085" s="47" t="s">
        <v>46</v>
      </c>
      <c r="D1085" s="47" t="s">
        <v>88</v>
      </c>
      <c r="E1085" s="48" t="str">
        <f t="shared" si="2665"/>
        <v>0104</v>
      </c>
      <c r="F1085" s="47" t="s">
        <v>493</v>
      </c>
      <c r="G1085" s="47" t="s">
        <v>58</v>
      </c>
      <c r="H1085" s="49" t="s">
        <v>59</v>
      </c>
      <c r="I1085" s="19">
        <v>4214.5</v>
      </c>
      <c r="J1085" s="19">
        <v>4214.5</v>
      </c>
      <c r="K1085" s="19">
        <v>4214.5</v>
      </c>
      <c r="L1085" s="19"/>
      <c r="M1085" s="19"/>
      <c r="N1085" s="19"/>
      <c r="O1085" s="19">
        <v>0</v>
      </c>
      <c r="P1085" s="19">
        <v>0</v>
      </c>
      <c r="Q1085" s="19">
        <v>0</v>
      </c>
      <c r="R1085" s="19">
        <v>0</v>
      </c>
      <c r="S1085" s="19"/>
      <c r="T1085" s="19">
        <f t="shared" si="2666"/>
        <v>4214.5</v>
      </c>
      <c r="U1085" s="19">
        <f t="shared" si="2675"/>
        <v>4214.5</v>
      </c>
      <c r="V1085" s="19">
        <f t="shared" si="2676"/>
        <v>4214.5</v>
      </c>
      <c r="W1085" s="19"/>
      <c r="X1085" s="19"/>
      <c r="Y1085" s="19"/>
      <c r="Z1085" s="19"/>
      <c r="AA1085" s="19"/>
      <c r="AB1085" s="19"/>
      <c r="AC1085" s="19"/>
      <c r="AD1085" s="19"/>
      <c r="AE1085" s="19"/>
      <c r="AF1085" s="50">
        <v>3763.8161</v>
      </c>
      <c r="AG1085" s="50"/>
      <c r="AH1085" s="50">
        <v>0</v>
      </c>
      <c r="AI1085" s="50">
        <v>0</v>
      </c>
      <c r="AJ1085" s="50">
        <v>0</v>
      </c>
      <c r="AK1085" s="50">
        <v>0</v>
      </c>
      <c r="AL1085" s="50">
        <v>3763.8158600000002</v>
      </c>
      <c r="AM1085" s="50">
        <v>0</v>
      </c>
      <c r="AN1085" s="50">
        <v>0</v>
      </c>
      <c r="AO1085" s="51">
        <v>2583.2122199999999</v>
      </c>
      <c r="AP1085" s="51">
        <v>4197.5500000000002</v>
      </c>
      <c r="AQ1085" s="51">
        <v>0</v>
      </c>
      <c r="AR1085" s="51">
        <v>0</v>
      </c>
      <c r="AS1085" s="51">
        <v>0</v>
      </c>
      <c r="AT1085" s="51">
        <v>0</v>
      </c>
      <c r="AU1085" s="51">
        <f t="shared" si="2667"/>
        <v>4197.5500000000002</v>
      </c>
      <c r="AV1085" s="51">
        <f t="shared" si="2668"/>
        <v>16.949999999999818</v>
      </c>
      <c r="AW1085" s="51">
        <f t="shared" si="2669"/>
        <v>4214.5</v>
      </c>
      <c r="AX1085" s="51">
        <f t="shared" si="2670"/>
        <v>4214.5</v>
      </c>
      <c r="AY1085" s="51">
        <f t="shared" si="2671"/>
        <v>4214.5</v>
      </c>
      <c r="AZ1085" s="51"/>
      <c r="BA1085" s="52">
        <f t="shared" si="2672"/>
        <v>99.999993623492927</v>
      </c>
      <c r="BB1085" s="53"/>
    </row>
    <row r="1086" s="39" customFormat="1">
      <c r="B1086" s="40" t="s">
        <v>562</v>
      </c>
      <c r="C1086" s="40" t="s">
        <v>46</v>
      </c>
      <c r="D1086" s="40" t="s">
        <v>48</v>
      </c>
      <c r="E1086" s="38" t="str">
        <f t="shared" si="2665"/>
        <v>0113</v>
      </c>
      <c r="F1086" s="40"/>
      <c r="G1086" s="40"/>
      <c r="H1086" s="41" t="s">
        <v>49</v>
      </c>
      <c r="I1086" s="42">
        <f>I1087</f>
        <v>24107.399999999998</v>
      </c>
      <c r="J1086" s="42">
        <f>J1087</f>
        <v>22530.400000000001</v>
      </c>
      <c r="K1086" s="42">
        <f>K1087</f>
        <v>21920</v>
      </c>
      <c r="L1086" s="42">
        <f>L1087</f>
        <v>114.59999999999999</v>
      </c>
      <c r="M1086" s="42">
        <f>M1087</f>
        <v>0</v>
      </c>
      <c r="N1086" s="42">
        <f>N1087</f>
        <v>0</v>
      </c>
      <c r="O1086" s="42">
        <f>O1087+O1105</f>
        <v>-4266.7600000000002</v>
      </c>
      <c r="P1086" s="42">
        <f>P1087+P1105</f>
        <v>0</v>
      </c>
      <c r="Q1086" s="42">
        <f>Q1087+Q1105</f>
        <v>4266.7600000000002</v>
      </c>
      <c r="R1086" s="42">
        <f>R1087+R1105</f>
        <v>796.08500000000004</v>
      </c>
      <c r="S1086" s="42">
        <f>S1087</f>
        <v>110</v>
      </c>
      <c r="T1086" s="42">
        <f t="shared" si="2666"/>
        <v>25128.084999999992</v>
      </c>
      <c r="U1086" s="42">
        <f t="shared" si="2675"/>
        <v>22530.400000000001</v>
      </c>
      <c r="V1086" s="42">
        <f t="shared" si="2676"/>
        <v>21920</v>
      </c>
      <c r="W1086" s="42">
        <f>W1087</f>
        <v>0</v>
      </c>
      <c r="X1086" s="42">
        <f>X1087</f>
        <v>0</v>
      </c>
      <c r="Y1086" s="42">
        <f>Y1087</f>
        <v>0</v>
      </c>
      <c r="Z1086" s="42">
        <f>Z1087</f>
        <v>110</v>
      </c>
      <c r="AA1086" s="42">
        <f>AA1087</f>
        <v>110</v>
      </c>
      <c r="AB1086" s="42">
        <f>AB1087</f>
        <v>0</v>
      </c>
      <c r="AC1086" s="42">
        <f>AC1087</f>
        <v>110</v>
      </c>
      <c r="AD1086" s="42">
        <f>AD1087</f>
        <v>0</v>
      </c>
      <c r="AE1086" s="42">
        <f>AE1087</f>
        <v>0</v>
      </c>
      <c r="AF1086" s="43">
        <f>AF1087+AF1105</f>
        <v>26155.059889999997</v>
      </c>
      <c r="AG1086" s="43">
        <f>AG1087+AG1105</f>
        <v>0</v>
      </c>
      <c r="AH1086" s="43">
        <f>AH1087+AH1105</f>
        <v>0</v>
      </c>
      <c r="AI1086" s="43">
        <f>AI1087+AI1105</f>
        <v>0</v>
      </c>
      <c r="AJ1086" s="43">
        <f>AJ1087+AJ1105</f>
        <v>0</v>
      </c>
      <c r="AK1086" s="43">
        <f>AK1087+AK1105</f>
        <v>0</v>
      </c>
      <c r="AL1086" s="43">
        <f>AL1087+AL1105</f>
        <v>25420.010319999998</v>
      </c>
      <c r="AM1086" s="43">
        <f>AM1087+AM1105</f>
        <v>0</v>
      </c>
      <c r="AN1086" s="43">
        <f>AN1087+AN1105</f>
        <v>0</v>
      </c>
      <c r="AO1086" s="44">
        <f>AO1087+AO1105</f>
        <v>18557.052989999996</v>
      </c>
      <c r="AP1086" s="45">
        <f>AP1087+AP1105</f>
        <v>29907.072079999998</v>
      </c>
      <c r="AQ1086" s="45">
        <f>AQ1087+AQ1105</f>
        <v>-4266.7600000000002</v>
      </c>
      <c r="AR1086" s="45">
        <f>AR1087+AR1105</f>
        <v>0</v>
      </c>
      <c r="AS1086" s="45">
        <f>AS1087+AS1105</f>
        <v>0</v>
      </c>
      <c r="AT1086" s="45">
        <f>AT1087+AT1105</f>
        <v>0</v>
      </c>
      <c r="AU1086" s="45">
        <f t="shared" si="2667"/>
        <v>25640.312079999996</v>
      </c>
      <c r="AV1086" s="45">
        <f t="shared" si="2668"/>
        <v>-512.22708000000421</v>
      </c>
      <c r="AW1086" s="45">
        <f t="shared" si="2669"/>
        <v>25238.084999999992</v>
      </c>
      <c r="AX1086" s="45">
        <f t="shared" si="2670"/>
        <v>22640.400000000001</v>
      </c>
      <c r="AY1086" s="45">
        <f t="shared" si="2671"/>
        <v>22030</v>
      </c>
      <c r="AZ1086" s="45">
        <f>AZ1087</f>
        <v>0</v>
      </c>
      <c r="BA1086" s="46">
        <f t="shared" si="2672"/>
        <v>97.189646771632766</v>
      </c>
      <c r="BB1086" s="25"/>
    </row>
    <row r="1087">
      <c r="B1087" s="47" t="s">
        <v>562</v>
      </c>
      <c r="C1087" s="47" t="s">
        <v>46</v>
      </c>
      <c r="D1087" s="47" t="s">
        <v>48</v>
      </c>
      <c r="E1087" s="48" t="str">
        <f t="shared" si="2665"/>
        <v>0113</v>
      </c>
      <c r="F1087" s="47" t="s">
        <v>195</v>
      </c>
      <c r="G1087" s="47"/>
      <c r="H1087" s="49" t="s">
        <v>196</v>
      </c>
      <c r="I1087" s="19">
        <f>I1092</f>
        <v>24107.399999999998</v>
      </c>
      <c r="J1087" s="19">
        <f>J1092</f>
        <v>22530.400000000001</v>
      </c>
      <c r="K1087" s="19">
        <f>K1092</f>
        <v>21920</v>
      </c>
      <c r="L1087" s="19">
        <f>L1092</f>
        <v>114.59999999999999</v>
      </c>
      <c r="M1087" s="19">
        <f>M1092</f>
        <v>0</v>
      </c>
      <c r="N1087" s="19">
        <f>N1092</f>
        <v>0</v>
      </c>
      <c r="O1087" s="19">
        <f>O1092+O1088</f>
        <v>-4266.7600000000002</v>
      </c>
      <c r="P1087" s="19">
        <f>P1092+P1088</f>
        <v>0</v>
      </c>
      <c r="Q1087" s="19">
        <f>Q1092+Q1088</f>
        <v>4266.7600000000002</v>
      </c>
      <c r="R1087" s="19">
        <f>R1092+R1088</f>
        <v>796.08500000000004</v>
      </c>
      <c r="S1087" s="19">
        <f>S1092</f>
        <v>110</v>
      </c>
      <c r="T1087" s="19">
        <f t="shared" si="2666"/>
        <v>25128.084999999992</v>
      </c>
      <c r="U1087" s="19">
        <f t="shared" si="2675"/>
        <v>22530.400000000001</v>
      </c>
      <c r="V1087" s="19">
        <f t="shared" si="2676"/>
        <v>21920</v>
      </c>
      <c r="W1087" s="19">
        <f>W1092</f>
        <v>0</v>
      </c>
      <c r="X1087" s="19">
        <f>X1092</f>
        <v>0</v>
      </c>
      <c r="Y1087" s="19">
        <f>Y1092</f>
        <v>0</v>
      </c>
      <c r="Z1087" s="19">
        <f>Z1092</f>
        <v>110</v>
      </c>
      <c r="AA1087" s="19">
        <f>AA1092</f>
        <v>110</v>
      </c>
      <c r="AB1087" s="19">
        <f>AB1092</f>
        <v>0</v>
      </c>
      <c r="AC1087" s="19">
        <f>AC1092</f>
        <v>110</v>
      </c>
      <c r="AD1087" s="19">
        <f>AD1092</f>
        <v>0</v>
      </c>
      <c r="AE1087" s="19">
        <f>AE1092</f>
        <v>0</v>
      </c>
      <c r="AF1087" s="50">
        <f>AF1092+AF1088</f>
        <v>25235.484999999997</v>
      </c>
      <c r="AG1087" s="50">
        <f>AG1092+AG1088</f>
        <v>0</v>
      </c>
      <c r="AH1087" s="50">
        <f>AH1092+AH1088</f>
        <v>0</v>
      </c>
      <c r="AI1087" s="50">
        <f>AI1092+AI1088</f>
        <v>0</v>
      </c>
      <c r="AJ1087" s="50">
        <f>AJ1092+AJ1088</f>
        <v>0</v>
      </c>
      <c r="AK1087" s="50">
        <f>AK1092+AK1088</f>
        <v>0</v>
      </c>
      <c r="AL1087" s="50">
        <f>AL1092+AL1088</f>
        <v>24500.435429999998</v>
      </c>
      <c r="AM1087" s="50">
        <f>AM1092+AM1088</f>
        <v>0</v>
      </c>
      <c r="AN1087" s="50">
        <f>AN1092+AN1088</f>
        <v>0</v>
      </c>
      <c r="AO1087" s="51">
        <f>AO1092+AO1088</f>
        <v>18131.925909999998</v>
      </c>
      <c r="AP1087" s="51">
        <f>AP1092+AP1088</f>
        <v>29305.945</v>
      </c>
      <c r="AQ1087" s="51">
        <f>AQ1092+AQ1088</f>
        <v>-4266.7600000000002</v>
      </c>
      <c r="AR1087" s="51">
        <f>AR1092+AR1088</f>
        <v>0</v>
      </c>
      <c r="AS1087" s="51">
        <f>AS1092+AS1088</f>
        <v>0</v>
      </c>
      <c r="AT1087" s="51">
        <f>AT1092+AT1088</f>
        <v>0</v>
      </c>
      <c r="AU1087" s="51">
        <f t="shared" si="2667"/>
        <v>25039.184999999998</v>
      </c>
      <c r="AV1087" s="51">
        <f t="shared" si="2668"/>
        <v>88.899999999994179</v>
      </c>
      <c r="AW1087" s="51">
        <f t="shared" si="2669"/>
        <v>25238.084999999992</v>
      </c>
      <c r="AX1087" s="51">
        <f t="shared" si="2670"/>
        <v>22640.400000000001</v>
      </c>
      <c r="AY1087" s="51">
        <f t="shared" si="2671"/>
        <v>22030</v>
      </c>
      <c r="AZ1087" s="51">
        <f>AZ1092</f>
        <v>0</v>
      </c>
      <c r="BA1087" s="52">
        <f t="shared" si="2672"/>
        <v>97.087238188606236</v>
      </c>
      <c r="BB1087" s="25"/>
    </row>
    <row r="1088">
      <c r="B1088" s="47" t="s">
        <v>562</v>
      </c>
      <c r="C1088" s="47" t="s">
        <v>46</v>
      </c>
      <c r="D1088" s="47" t="s">
        <v>48</v>
      </c>
      <c r="E1088" s="48" t="str">
        <f t="shared" si="2665"/>
        <v>0113</v>
      </c>
      <c r="F1088" s="47" t="s">
        <v>197</v>
      </c>
      <c r="G1088" s="47"/>
      <c r="H1088" s="49" t="s">
        <v>113</v>
      </c>
      <c r="I1088" s="19"/>
      <c r="J1088" s="19"/>
      <c r="K1088" s="19"/>
      <c r="L1088" s="19"/>
      <c r="M1088" s="19"/>
      <c r="N1088" s="19"/>
      <c r="O1088" s="19">
        <f t="shared" ref="O1088:O1092" si="2752">O1089</f>
        <v>0</v>
      </c>
      <c r="P1088" s="19">
        <f t="shared" ref="P1088:P1092" si="2753">P1089</f>
        <v>0</v>
      </c>
      <c r="Q1088" s="19">
        <f t="shared" ref="Q1088:Q1092" si="2754">Q1089</f>
        <v>0</v>
      </c>
      <c r="R1088" s="19">
        <f t="shared" ref="R1088:R1092" si="2755">R1089</f>
        <v>665</v>
      </c>
      <c r="S1088" s="19"/>
      <c r="T1088" s="19">
        <f t="shared" si="2666"/>
        <v>665</v>
      </c>
      <c r="U1088" s="19"/>
      <c r="V1088" s="19"/>
      <c r="W1088" s="19"/>
      <c r="X1088" s="19"/>
      <c r="Y1088" s="19"/>
      <c r="Z1088" s="19"/>
      <c r="AA1088" s="19"/>
      <c r="AB1088" s="19"/>
      <c r="AC1088" s="19"/>
      <c r="AD1088" s="19"/>
      <c r="AE1088" s="19"/>
      <c r="AF1088" s="50">
        <f t="shared" ref="AF1088:AF1092" si="2756">AF1089</f>
        <v>665</v>
      </c>
      <c r="AG1088" s="50">
        <f t="shared" ref="AG1088:AG1092" si="2757">AG1089</f>
        <v>0</v>
      </c>
      <c r="AH1088" s="50">
        <f t="shared" ref="AH1088:AH1092" si="2758">AH1089</f>
        <v>0</v>
      </c>
      <c r="AI1088" s="50">
        <f t="shared" ref="AI1088:AI1092" si="2759">AI1089</f>
        <v>0</v>
      </c>
      <c r="AJ1088" s="50">
        <f t="shared" ref="AJ1088:AJ1092" si="2760">AJ1089</f>
        <v>0</v>
      </c>
      <c r="AK1088" s="50">
        <f t="shared" ref="AK1088:AK1092" si="2761">AK1089</f>
        <v>0</v>
      </c>
      <c r="AL1088" s="50">
        <f t="shared" ref="AL1088:AL1092" si="2762">AL1089</f>
        <v>634.60000000000002</v>
      </c>
      <c r="AM1088" s="50">
        <f t="shared" ref="AM1088:AM1092" si="2763">AM1089</f>
        <v>0</v>
      </c>
      <c r="AN1088" s="50">
        <f t="shared" ref="AN1088:AN1092" si="2764">AN1089</f>
        <v>0</v>
      </c>
      <c r="AO1088" s="15">
        <f t="shared" ref="AO1088:AO1092" si="2765">AO1089</f>
        <v>449.80000000000001</v>
      </c>
      <c r="AP1088" s="51">
        <f t="shared" ref="AP1088:AP1092" si="2766">AP1089</f>
        <v>665</v>
      </c>
      <c r="AQ1088" s="51">
        <f t="shared" ref="AQ1088:AQ1092" si="2767">AQ1089</f>
        <v>0</v>
      </c>
      <c r="AR1088" s="51">
        <f t="shared" ref="AR1088:AR1092" si="2768">AR1089</f>
        <v>0</v>
      </c>
      <c r="AS1088" s="51">
        <f t="shared" ref="AS1088:AS1092" si="2769">AS1089</f>
        <v>0</v>
      </c>
      <c r="AT1088" s="51">
        <f t="shared" ref="AT1088:AT1092" si="2770">AT1089</f>
        <v>0</v>
      </c>
      <c r="AU1088" s="51">
        <f t="shared" si="2667"/>
        <v>665</v>
      </c>
      <c r="AV1088" s="51">
        <f t="shared" si="2668"/>
        <v>0</v>
      </c>
      <c r="AW1088" s="51"/>
      <c r="AX1088" s="51"/>
      <c r="AY1088" s="51"/>
      <c r="AZ1088" s="51"/>
      <c r="BA1088" s="52">
        <f t="shared" si="2672"/>
        <v>95.428571428571431</v>
      </c>
      <c r="BB1088" s="25"/>
    </row>
    <row r="1089" ht="47.25">
      <c r="B1089" s="47" t="s">
        <v>562</v>
      </c>
      <c r="C1089" s="47" t="s">
        <v>46</v>
      </c>
      <c r="D1089" s="47" t="s">
        <v>48</v>
      </c>
      <c r="E1089" s="48" t="str">
        <f t="shared" si="2665"/>
        <v>0113</v>
      </c>
      <c r="F1089" s="47" t="s">
        <v>198</v>
      </c>
      <c r="G1089" s="47"/>
      <c r="H1089" s="49" t="s">
        <v>199</v>
      </c>
      <c r="I1089" s="19"/>
      <c r="J1089" s="19"/>
      <c r="K1089" s="19"/>
      <c r="L1089" s="19"/>
      <c r="M1089" s="19"/>
      <c r="N1089" s="19"/>
      <c r="O1089" s="19">
        <f t="shared" si="2752"/>
        <v>0</v>
      </c>
      <c r="P1089" s="19">
        <f t="shared" si="2753"/>
        <v>0</v>
      </c>
      <c r="Q1089" s="19">
        <f t="shared" si="2754"/>
        <v>0</v>
      </c>
      <c r="R1089" s="19">
        <f t="shared" si="2755"/>
        <v>665</v>
      </c>
      <c r="S1089" s="19"/>
      <c r="T1089" s="19">
        <f t="shared" si="2666"/>
        <v>665</v>
      </c>
      <c r="U1089" s="19"/>
      <c r="V1089" s="19"/>
      <c r="W1089" s="19"/>
      <c r="X1089" s="19"/>
      <c r="Y1089" s="19"/>
      <c r="Z1089" s="19"/>
      <c r="AA1089" s="19"/>
      <c r="AB1089" s="19"/>
      <c r="AC1089" s="19"/>
      <c r="AD1089" s="19"/>
      <c r="AE1089" s="19"/>
      <c r="AF1089" s="50">
        <f t="shared" si="2756"/>
        <v>665</v>
      </c>
      <c r="AG1089" s="50">
        <f t="shared" si="2757"/>
        <v>0</v>
      </c>
      <c r="AH1089" s="50">
        <f t="shared" si="2758"/>
        <v>0</v>
      </c>
      <c r="AI1089" s="50">
        <f t="shared" si="2759"/>
        <v>0</v>
      </c>
      <c r="AJ1089" s="50">
        <f t="shared" si="2760"/>
        <v>0</v>
      </c>
      <c r="AK1089" s="50">
        <f t="shared" si="2761"/>
        <v>0</v>
      </c>
      <c r="AL1089" s="50">
        <f t="shared" si="2762"/>
        <v>634.60000000000002</v>
      </c>
      <c r="AM1089" s="50">
        <f t="shared" si="2763"/>
        <v>0</v>
      </c>
      <c r="AN1089" s="50">
        <f t="shared" si="2764"/>
        <v>0</v>
      </c>
      <c r="AO1089" s="51">
        <f t="shared" si="2765"/>
        <v>449.80000000000001</v>
      </c>
      <c r="AP1089" s="51">
        <f t="shared" si="2766"/>
        <v>665</v>
      </c>
      <c r="AQ1089" s="51">
        <f t="shared" si="2767"/>
        <v>0</v>
      </c>
      <c r="AR1089" s="51">
        <f t="shared" si="2768"/>
        <v>0</v>
      </c>
      <c r="AS1089" s="51">
        <f t="shared" si="2769"/>
        <v>0</v>
      </c>
      <c r="AT1089" s="51">
        <f t="shared" si="2770"/>
        <v>0</v>
      </c>
      <c r="AU1089" s="51">
        <f t="shared" si="2667"/>
        <v>665</v>
      </c>
      <c r="AV1089" s="51">
        <f t="shared" si="2668"/>
        <v>0</v>
      </c>
      <c r="AW1089" s="51"/>
      <c r="AX1089" s="51"/>
      <c r="AY1089" s="51"/>
      <c r="AZ1089" s="51"/>
      <c r="BA1089" s="52">
        <f t="shared" si="2672"/>
        <v>95.428571428571431</v>
      </c>
      <c r="BB1089" s="25"/>
    </row>
    <row r="1090" ht="47.25">
      <c r="B1090" s="47" t="s">
        <v>562</v>
      </c>
      <c r="C1090" s="47" t="s">
        <v>46</v>
      </c>
      <c r="D1090" s="47" t="s">
        <v>48</v>
      </c>
      <c r="E1090" s="48" t="str">
        <f t="shared" si="2665"/>
        <v>0113</v>
      </c>
      <c r="F1090" s="47" t="s">
        <v>494</v>
      </c>
      <c r="G1090" s="47"/>
      <c r="H1090" s="49" t="s">
        <v>495</v>
      </c>
      <c r="I1090" s="19"/>
      <c r="J1090" s="19"/>
      <c r="K1090" s="19"/>
      <c r="L1090" s="19"/>
      <c r="M1090" s="19"/>
      <c r="N1090" s="19"/>
      <c r="O1090" s="19">
        <f t="shared" si="2752"/>
        <v>0</v>
      </c>
      <c r="P1090" s="19">
        <f t="shared" si="2753"/>
        <v>0</v>
      </c>
      <c r="Q1090" s="19">
        <f t="shared" si="2754"/>
        <v>0</v>
      </c>
      <c r="R1090" s="19">
        <f t="shared" si="2755"/>
        <v>665</v>
      </c>
      <c r="S1090" s="19"/>
      <c r="T1090" s="19">
        <f t="shared" si="2666"/>
        <v>665</v>
      </c>
      <c r="U1090" s="19"/>
      <c r="V1090" s="19"/>
      <c r="W1090" s="19"/>
      <c r="X1090" s="19"/>
      <c r="Y1090" s="19"/>
      <c r="Z1090" s="19"/>
      <c r="AA1090" s="19"/>
      <c r="AB1090" s="19"/>
      <c r="AC1090" s="19"/>
      <c r="AD1090" s="19"/>
      <c r="AE1090" s="19"/>
      <c r="AF1090" s="50">
        <f t="shared" si="2756"/>
        <v>665</v>
      </c>
      <c r="AG1090" s="50">
        <f t="shared" si="2757"/>
        <v>0</v>
      </c>
      <c r="AH1090" s="50">
        <f t="shared" si="2758"/>
        <v>0</v>
      </c>
      <c r="AI1090" s="50">
        <f t="shared" si="2759"/>
        <v>0</v>
      </c>
      <c r="AJ1090" s="50">
        <f t="shared" si="2760"/>
        <v>0</v>
      </c>
      <c r="AK1090" s="50">
        <f t="shared" si="2761"/>
        <v>0</v>
      </c>
      <c r="AL1090" s="50">
        <f t="shared" si="2762"/>
        <v>634.60000000000002</v>
      </c>
      <c r="AM1090" s="50">
        <f t="shared" si="2763"/>
        <v>0</v>
      </c>
      <c r="AN1090" s="50">
        <f t="shared" si="2764"/>
        <v>0</v>
      </c>
      <c r="AO1090" s="15">
        <f t="shared" si="2765"/>
        <v>449.80000000000001</v>
      </c>
      <c r="AP1090" s="51">
        <f t="shared" si="2766"/>
        <v>665</v>
      </c>
      <c r="AQ1090" s="51">
        <f t="shared" si="2767"/>
        <v>0</v>
      </c>
      <c r="AR1090" s="51">
        <f t="shared" si="2768"/>
        <v>0</v>
      </c>
      <c r="AS1090" s="51">
        <f t="shared" si="2769"/>
        <v>0</v>
      </c>
      <c r="AT1090" s="51">
        <f t="shared" si="2770"/>
        <v>0</v>
      </c>
      <c r="AU1090" s="51">
        <f t="shared" si="2667"/>
        <v>665</v>
      </c>
      <c r="AV1090" s="51">
        <f t="shared" si="2668"/>
        <v>0</v>
      </c>
      <c r="AW1090" s="51"/>
      <c r="AX1090" s="51"/>
      <c r="AY1090" s="51"/>
      <c r="AZ1090" s="51"/>
      <c r="BA1090" s="52">
        <f t="shared" si="2672"/>
        <v>95.428571428571431</v>
      </c>
      <c r="BB1090" s="25"/>
    </row>
    <row r="1091" ht="31.5">
      <c r="B1091" s="47" t="s">
        <v>562</v>
      </c>
      <c r="C1091" s="47" t="s">
        <v>46</v>
      </c>
      <c r="D1091" s="47" t="s">
        <v>48</v>
      </c>
      <c r="E1091" s="48" t="str">
        <f t="shared" si="2665"/>
        <v>0113</v>
      </c>
      <c r="F1091" s="47" t="s">
        <v>494</v>
      </c>
      <c r="G1091" s="47" t="s">
        <v>154</v>
      </c>
      <c r="H1091" s="49" t="s">
        <v>155</v>
      </c>
      <c r="I1091" s="19"/>
      <c r="J1091" s="19"/>
      <c r="K1091" s="19"/>
      <c r="L1091" s="19"/>
      <c r="M1091" s="19"/>
      <c r="N1091" s="19"/>
      <c r="O1091" s="19">
        <v>0</v>
      </c>
      <c r="P1091" s="19">
        <v>0</v>
      </c>
      <c r="Q1091" s="19">
        <v>0</v>
      </c>
      <c r="R1091" s="19">
        <v>665</v>
      </c>
      <c r="S1091" s="19"/>
      <c r="T1091" s="19">
        <f t="shared" si="2666"/>
        <v>665</v>
      </c>
      <c r="U1091" s="19"/>
      <c r="V1091" s="19"/>
      <c r="W1091" s="19"/>
      <c r="X1091" s="19"/>
      <c r="Y1091" s="19"/>
      <c r="Z1091" s="19"/>
      <c r="AA1091" s="19"/>
      <c r="AB1091" s="19"/>
      <c r="AC1091" s="19"/>
      <c r="AD1091" s="19"/>
      <c r="AE1091" s="19"/>
      <c r="AF1091" s="50">
        <v>665</v>
      </c>
      <c r="AG1091" s="50"/>
      <c r="AH1091" s="50">
        <v>0</v>
      </c>
      <c r="AI1091" s="50">
        <v>0</v>
      </c>
      <c r="AJ1091" s="50">
        <v>0</v>
      </c>
      <c r="AK1091" s="50">
        <v>0</v>
      </c>
      <c r="AL1091" s="50">
        <v>634.60000000000002</v>
      </c>
      <c r="AM1091" s="50">
        <v>0</v>
      </c>
      <c r="AN1091" s="50">
        <v>0</v>
      </c>
      <c r="AO1091" s="51">
        <v>449.80000000000001</v>
      </c>
      <c r="AP1091" s="51">
        <v>665</v>
      </c>
      <c r="AQ1091" s="51">
        <v>0</v>
      </c>
      <c r="AR1091" s="51">
        <v>0</v>
      </c>
      <c r="AS1091" s="51">
        <v>0</v>
      </c>
      <c r="AT1091" s="51">
        <v>0</v>
      </c>
      <c r="AU1091" s="51">
        <f t="shared" si="2667"/>
        <v>665</v>
      </c>
      <c r="AV1091" s="51">
        <f t="shared" si="2668"/>
        <v>0</v>
      </c>
      <c r="AW1091" s="51"/>
      <c r="AX1091" s="51"/>
      <c r="AY1091" s="51"/>
      <c r="AZ1091" s="51"/>
      <c r="BA1091" s="52">
        <f t="shared" si="2672"/>
        <v>95.428571428571431</v>
      </c>
      <c r="BB1091" s="25"/>
    </row>
    <row r="1092">
      <c r="B1092" s="47" t="s">
        <v>562</v>
      </c>
      <c r="C1092" s="47" t="s">
        <v>46</v>
      </c>
      <c r="D1092" s="47" t="s">
        <v>48</v>
      </c>
      <c r="E1092" s="48" t="str">
        <f t="shared" si="2665"/>
        <v>0113</v>
      </c>
      <c r="F1092" s="47" t="s">
        <v>270</v>
      </c>
      <c r="G1092" s="47"/>
      <c r="H1092" s="49" t="s">
        <v>53</v>
      </c>
      <c r="I1092" s="19">
        <f>I1093</f>
        <v>24107.399999999998</v>
      </c>
      <c r="J1092" s="19">
        <f>J1093</f>
        <v>22530.400000000001</v>
      </c>
      <c r="K1092" s="19">
        <f>K1093</f>
        <v>21920</v>
      </c>
      <c r="L1092" s="19">
        <f>L1093</f>
        <v>114.59999999999999</v>
      </c>
      <c r="M1092" s="19">
        <f>M1093</f>
        <v>0</v>
      </c>
      <c r="N1092" s="19">
        <f>N1093</f>
        <v>0</v>
      </c>
      <c r="O1092" s="19">
        <f t="shared" si="2752"/>
        <v>-4266.7600000000002</v>
      </c>
      <c r="P1092" s="19">
        <f t="shared" si="2753"/>
        <v>0</v>
      </c>
      <c r="Q1092" s="19">
        <f t="shared" si="2754"/>
        <v>4266.7600000000002</v>
      </c>
      <c r="R1092" s="19">
        <f t="shared" si="2755"/>
        <v>131.08500000000004</v>
      </c>
      <c r="S1092" s="19">
        <f>S1093</f>
        <v>110</v>
      </c>
      <c r="T1092" s="19">
        <f t="shared" si="2666"/>
        <v>24463.084999999992</v>
      </c>
      <c r="U1092" s="19">
        <f t="shared" si="2675"/>
        <v>22530.400000000001</v>
      </c>
      <c r="V1092" s="19">
        <f t="shared" si="2676"/>
        <v>21920</v>
      </c>
      <c r="W1092" s="19">
        <f>W1093</f>
        <v>0</v>
      </c>
      <c r="X1092" s="19">
        <f>X1093</f>
        <v>0</v>
      </c>
      <c r="Y1092" s="19">
        <f>Y1093</f>
        <v>0</v>
      </c>
      <c r="Z1092" s="19">
        <f>Z1093</f>
        <v>110</v>
      </c>
      <c r="AA1092" s="19">
        <f>AA1093</f>
        <v>110</v>
      </c>
      <c r="AB1092" s="19">
        <f>AB1093</f>
        <v>0</v>
      </c>
      <c r="AC1092" s="19">
        <f>AC1093</f>
        <v>110</v>
      </c>
      <c r="AD1092" s="19">
        <f>AD1093</f>
        <v>0</v>
      </c>
      <c r="AE1092" s="19">
        <f>AE1093</f>
        <v>0</v>
      </c>
      <c r="AF1092" s="50">
        <f t="shared" si="2756"/>
        <v>24570.484999999997</v>
      </c>
      <c r="AG1092" s="50">
        <f t="shared" si="2757"/>
        <v>0</v>
      </c>
      <c r="AH1092" s="50">
        <f t="shared" si="2758"/>
        <v>0</v>
      </c>
      <c r="AI1092" s="50">
        <f t="shared" si="2759"/>
        <v>0</v>
      </c>
      <c r="AJ1092" s="50">
        <f t="shared" si="2760"/>
        <v>0</v>
      </c>
      <c r="AK1092" s="50">
        <f t="shared" si="2761"/>
        <v>0</v>
      </c>
      <c r="AL1092" s="50">
        <f t="shared" si="2762"/>
        <v>23865.835429999999</v>
      </c>
      <c r="AM1092" s="50">
        <f t="shared" si="2763"/>
        <v>0</v>
      </c>
      <c r="AN1092" s="50">
        <f t="shared" si="2764"/>
        <v>0</v>
      </c>
      <c r="AO1092" s="15">
        <f t="shared" si="2765"/>
        <v>17682.125909999999</v>
      </c>
      <c r="AP1092" s="51">
        <f t="shared" si="2766"/>
        <v>28640.945</v>
      </c>
      <c r="AQ1092" s="51">
        <f t="shared" si="2767"/>
        <v>-4266.7600000000002</v>
      </c>
      <c r="AR1092" s="51">
        <f t="shared" si="2768"/>
        <v>0</v>
      </c>
      <c r="AS1092" s="51">
        <f t="shared" si="2769"/>
        <v>0</v>
      </c>
      <c r="AT1092" s="51">
        <f t="shared" si="2770"/>
        <v>0</v>
      </c>
      <c r="AU1092" s="51">
        <f t="shared" si="2667"/>
        <v>24374.184999999998</v>
      </c>
      <c r="AV1092" s="51">
        <f t="shared" si="2668"/>
        <v>88.899999999994179</v>
      </c>
      <c r="AW1092" s="51">
        <f t="shared" si="2669"/>
        <v>24573.084999999992</v>
      </c>
      <c r="AX1092" s="51">
        <f t="shared" si="2670"/>
        <v>22640.400000000001</v>
      </c>
      <c r="AY1092" s="51">
        <f t="shared" si="2671"/>
        <v>22030</v>
      </c>
      <c r="AZ1092" s="51">
        <f>AZ1093</f>
        <v>0</v>
      </c>
      <c r="BA1092" s="52">
        <f t="shared" si="2672"/>
        <v>97.132129992550006</v>
      </c>
      <c r="BB1092" s="25"/>
    </row>
    <row r="1093" ht="47.25">
      <c r="B1093" s="47" t="s">
        <v>562</v>
      </c>
      <c r="C1093" s="47" t="s">
        <v>46</v>
      </c>
      <c r="D1093" s="47" t="s">
        <v>48</v>
      </c>
      <c r="E1093" s="48" t="str">
        <f t="shared" si="2665"/>
        <v>0113</v>
      </c>
      <c r="F1093" s="47" t="s">
        <v>271</v>
      </c>
      <c r="G1093" s="47"/>
      <c r="H1093" s="49" t="s">
        <v>272</v>
      </c>
      <c r="I1093" s="19">
        <f>I1094+I1099+I1103+I1097+I1101</f>
        <v>24107.399999999998</v>
      </c>
      <c r="J1093" s="19">
        <f>J1094+J1099+J1103+J1097+J1101</f>
        <v>22530.400000000001</v>
      </c>
      <c r="K1093" s="19">
        <f>K1094+K1099+K1103+K1097+K1101</f>
        <v>21920</v>
      </c>
      <c r="L1093" s="19">
        <f>L1094+L1099+L1103+L1097+L1101</f>
        <v>114.59999999999999</v>
      </c>
      <c r="M1093" s="19">
        <f>M1094+M1099+M1103+M1097+M1101</f>
        <v>0</v>
      </c>
      <c r="N1093" s="19">
        <f>N1094+N1099+N1103+N1097+N1101</f>
        <v>0</v>
      </c>
      <c r="O1093" s="19">
        <f>O1094+O1099+O1103+O1097+O1101</f>
        <v>-4266.7600000000002</v>
      </c>
      <c r="P1093" s="19">
        <f>P1094+P1099+P1103+P1097+P1101</f>
        <v>0</v>
      </c>
      <c r="Q1093" s="19">
        <f>Q1094+Q1099+Q1103+Q1097+Q1101</f>
        <v>4266.7600000000002</v>
      </c>
      <c r="R1093" s="19">
        <f>R1094+R1099+R1103+R1097+R1101</f>
        <v>131.08500000000004</v>
      </c>
      <c r="S1093" s="19">
        <f>S1094+S1099+S1103+S1097+S1101</f>
        <v>110</v>
      </c>
      <c r="T1093" s="19">
        <f t="shared" si="2666"/>
        <v>24463.084999999992</v>
      </c>
      <c r="U1093" s="19">
        <f t="shared" si="2675"/>
        <v>22530.400000000001</v>
      </c>
      <c r="V1093" s="19">
        <f t="shared" si="2676"/>
        <v>21920</v>
      </c>
      <c r="W1093" s="19">
        <f>W1094+W1099+W1103+W1097+W1101</f>
        <v>0</v>
      </c>
      <c r="X1093" s="19">
        <f>X1094+X1099+X1103+X1097+X1101</f>
        <v>0</v>
      </c>
      <c r="Y1093" s="19">
        <f>Y1094+Y1099+Y1103+Y1097+Y1101</f>
        <v>0</v>
      </c>
      <c r="Z1093" s="19">
        <f>Z1094+Z1099+Z1103+Z1097+Z1101</f>
        <v>110</v>
      </c>
      <c r="AA1093" s="19">
        <f>AA1094+AA1099+AA1103+AA1097+AA1101</f>
        <v>110</v>
      </c>
      <c r="AB1093" s="19">
        <f>AB1094+AB1099+AB1103+AB1097+AB1101</f>
        <v>0</v>
      </c>
      <c r="AC1093" s="19">
        <f>AC1094+AC1099+AC1103+AC1097+AC1101</f>
        <v>110</v>
      </c>
      <c r="AD1093" s="19">
        <f>AD1094+AD1099+AD1103+AD1097+AD1101</f>
        <v>0</v>
      </c>
      <c r="AE1093" s="19">
        <f>AE1094+AE1099+AE1103+AE1097+AE1101</f>
        <v>0</v>
      </c>
      <c r="AF1093" s="50">
        <f>AF1094+AF1099+AF1103+AF1097+AF1101</f>
        <v>24570.484999999997</v>
      </c>
      <c r="AG1093" s="50">
        <f>AG1094+AG1099+AG1103+AG1097+AG1101</f>
        <v>0</v>
      </c>
      <c r="AH1093" s="50">
        <f>AH1094+AH1099+AH1103+AH1097+AH1101</f>
        <v>0</v>
      </c>
      <c r="AI1093" s="50">
        <f>AI1094+AI1099+AI1103+AI1097+AI1101</f>
        <v>0</v>
      </c>
      <c r="AJ1093" s="50">
        <f>AJ1094+AJ1099+AJ1103+AJ1097+AJ1101</f>
        <v>0</v>
      </c>
      <c r="AK1093" s="50">
        <f>AK1094+AK1099+AK1103+AK1097+AK1101</f>
        <v>0</v>
      </c>
      <c r="AL1093" s="50">
        <f>AL1094+AL1099+AL1103+AL1097+AL1101</f>
        <v>23865.835429999999</v>
      </c>
      <c r="AM1093" s="50">
        <f>AM1094+AM1099+AM1103+AM1097+AM1101</f>
        <v>0</v>
      </c>
      <c r="AN1093" s="50">
        <f>AN1094+AN1099+AN1103+AN1097+AN1101</f>
        <v>0</v>
      </c>
      <c r="AO1093" s="51">
        <f>AO1094+AO1099+AO1103+AO1097+AO1101</f>
        <v>17682.125909999999</v>
      </c>
      <c r="AP1093" s="51">
        <f>AP1094+AP1099+AP1103+AP1097+AP1101</f>
        <v>28640.945</v>
      </c>
      <c r="AQ1093" s="51">
        <f>AQ1094+AQ1099+AQ1103+AQ1097+AQ1101</f>
        <v>-4266.7600000000002</v>
      </c>
      <c r="AR1093" s="51">
        <f>AR1094+AR1099+AR1103+AR1097+AR1101</f>
        <v>0</v>
      </c>
      <c r="AS1093" s="51">
        <f>AS1094+AS1099+AS1103+AS1097+AS1101</f>
        <v>0</v>
      </c>
      <c r="AT1093" s="51">
        <f>AT1094+AT1099+AT1103+AT1097+AT1101</f>
        <v>0</v>
      </c>
      <c r="AU1093" s="51">
        <f t="shared" si="2667"/>
        <v>24374.184999999998</v>
      </c>
      <c r="AV1093" s="51">
        <f t="shared" si="2668"/>
        <v>88.899999999994179</v>
      </c>
      <c r="AW1093" s="51">
        <f t="shared" si="2669"/>
        <v>24573.084999999992</v>
      </c>
      <c r="AX1093" s="51">
        <f t="shared" si="2670"/>
        <v>22640.400000000001</v>
      </c>
      <c r="AY1093" s="51">
        <f t="shared" si="2671"/>
        <v>22030</v>
      </c>
      <c r="AZ1093" s="51">
        <f>AZ1094+AZ1099+AZ1103+AZ1097+AZ1101</f>
        <v>0</v>
      </c>
      <c r="BA1093" s="52">
        <f t="shared" si="2672"/>
        <v>97.132129992550006</v>
      </c>
      <c r="BB1093" s="25"/>
    </row>
    <row r="1094" ht="31.5">
      <c r="B1094" s="47" t="s">
        <v>562</v>
      </c>
      <c r="C1094" s="47" t="s">
        <v>46</v>
      </c>
      <c r="D1094" s="47" t="s">
        <v>48</v>
      </c>
      <c r="E1094" s="48" t="str">
        <f t="shared" si="2665"/>
        <v>0113</v>
      </c>
      <c r="F1094" s="47" t="s">
        <v>496</v>
      </c>
      <c r="G1094" s="47"/>
      <c r="H1094" s="49" t="s">
        <v>497</v>
      </c>
      <c r="I1094" s="19">
        <f>I1095+I1096</f>
        <v>12917.299999999999</v>
      </c>
      <c r="J1094" s="19">
        <f>J1095+J1096</f>
        <v>11340.300000000001</v>
      </c>
      <c r="K1094" s="19">
        <f>K1095+K1096</f>
        <v>10729.9</v>
      </c>
      <c r="L1094" s="19">
        <f>L1095+L1096</f>
        <v>0</v>
      </c>
      <c r="M1094" s="19">
        <f>M1095+M1096</f>
        <v>0</v>
      </c>
      <c r="N1094" s="19">
        <f>N1095+N1096</f>
        <v>0</v>
      </c>
      <c r="O1094" s="19">
        <f>O1095+O1096</f>
        <v>-4266.7600000000002</v>
      </c>
      <c r="P1094" s="19">
        <f>P1095+P1096</f>
        <v>0</v>
      </c>
      <c r="Q1094" s="19">
        <f>Q1095+Q1096</f>
        <v>4266.7600000000002</v>
      </c>
      <c r="R1094" s="19">
        <f>R1095+R1096</f>
        <v>796.08500000000004</v>
      </c>
      <c r="S1094" s="19">
        <f>S1095+S1096</f>
        <v>0</v>
      </c>
      <c r="T1094" s="19">
        <f t="shared" si="2666"/>
        <v>13713.384999999997</v>
      </c>
      <c r="U1094" s="19">
        <f t="shared" si="2675"/>
        <v>11340.300000000001</v>
      </c>
      <c r="V1094" s="19">
        <f t="shared" si="2676"/>
        <v>10729.9</v>
      </c>
      <c r="W1094" s="19">
        <f>W1095+W1096</f>
        <v>0</v>
      </c>
      <c r="X1094" s="19">
        <f>X1095+X1096</f>
        <v>0</v>
      </c>
      <c r="Y1094" s="19">
        <f>Y1095+Y1096</f>
        <v>0</v>
      </c>
      <c r="Z1094" s="19">
        <f>Z1095+Z1096</f>
        <v>0</v>
      </c>
      <c r="AA1094" s="19">
        <f>AA1095+AA1096</f>
        <v>0</v>
      </c>
      <c r="AB1094" s="19">
        <f>AB1095+AB1096</f>
        <v>0</v>
      </c>
      <c r="AC1094" s="19">
        <f>AC1095+AC1096</f>
        <v>0</v>
      </c>
      <c r="AD1094" s="19">
        <f>AD1095+AD1096</f>
        <v>0</v>
      </c>
      <c r="AE1094" s="19">
        <f>AE1095+AE1096</f>
        <v>0</v>
      </c>
      <c r="AF1094" s="50">
        <f>AF1095+AF1096</f>
        <v>13909.684999999999</v>
      </c>
      <c r="AG1094" s="50">
        <f>AG1095+AG1096</f>
        <v>0</v>
      </c>
      <c r="AH1094" s="50">
        <f>AH1095+AH1096</f>
        <v>0</v>
      </c>
      <c r="AI1094" s="50">
        <f>AI1095+AI1096</f>
        <v>0</v>
      </c>
      <c r="AJ1094" s="50">
        <f>AJ1095+AJ1096</f>
        <v>0</v>
      </c>
      <c r="AK1094" s="50">
        <f>AK1095+AK1096</f>
        <v>0</v>
      </c>
      <c r="AL1094" s="50">
        <f>AL1095+AL1096</f>
        <v>13205.03543</v>
      </c>
      <c r="AM1094" s="50">
        <f>AM1095+AM1096</f>
        <v>0</v>
      </c>
      <c r="AN1094" s="50">
        <f>AN1095+AN1096</f>
        <v>0</v>
      </c>
      <c r="AO1094" s="15">
        <f>AO1095+AO1096</f>
        <v>7397.6259099999997</v>
      </c>
      <c r="AP1094" s="51">
        <f>AP1095+AP1096</f>
        <v>17980.145</v>
      </c>
      <c r="AQ1094" s="51">
        <f>AQ1095+AQ1096</f>
        <v>-4266.7600000000002</v>
      </c>
      <c r="AR1094" s="51">
        <f>AR1095+AR1096</f>
        <v>0</v>
      </c>
      <c r="AS1094" s="51">
        <f>AS1095+AS1096</f>
        <v>0</v>
      </c>
      <c r="AT1094" s="51">
        <f>AT1095+AT1096</f>
        <v>0</v>
      </c>
      <c r="AU1094" s="51">
        <f t="shared" si="2667"/>
        <v>13713.385</v>
      </c>
      <c r="AV1094" s="51">
        <f t="shared" si="2668"/>
        <v>-3.637978807091713e-12</v>
      </c>
      <c r="AW1094" s="51">
        <f t="shared" si="2669"/>
        <v>13713.384999999997</v>
      </c>
      <c r="AX1094" s="51">
        <f t="shared" si="2670"/>
        <v>11340.300000000001</v>
      </c>
      <c r="AY1094" s="51">
        <f t="shared" si="2671"/>
        <v>10729.9</v>
      </c>
      <c r="AZ1094" s="51">
        <f>AZ1095+AZ1096</f>
        <v>0</v>
      </c>
      <c r="BA1094" s="52">
        <f t="shared" si="2672"/>
        <v>94.934108356875086</v>
      </c>
      <c r="BB1094" s="25"/>
    </row>
    <row r="1095" ht="31.5">
      <c r="B1095" s="47" t="s">
        <v>562</v>
      </c>
      <c r="C1095" s="47" t="s">
        <v>46</v>
      </c>
      <c r="D1095" s="47" t="s">
        <v>48</v>
      </c>
      <c r="E1095" s="48" t="str">
        <f t="shared" si="2665"/>
        <v>0113</v>
      </c>
      <c r="F1095" s="47" t="s">
        <v>496</v>
      </c>
      <c r="G1095" s="47" t="s">
        <v>58</v>
      </c>
      <c r="H1095" s="49" t="s">
        <v>59</v>
      </c>
      <c r="I1095" s="19">
        <v>12682</v>
      </c>
      <c r="J1095" s="19">
        <v>11113.200000000001</v>
      </c>
      <c r="K1095" s="19">
        <v>10502.799999999999</v>
      </c>
      <c r="L1095" s="19"/>
      <c r="M1095" s="19"/>
      <c r="N1095" s="19"/>
      <c r="O1095" s="19">
        <v>-4266.7600000000002</v>
      </c>
      <c r="P1095" s="19">
        <v>0</v>
      </c>
      <c r="Q1095" s="19">
        <v>4266.7600000000002</v>
      </c>
      <c r="R1095" s="19">
        <v>796.08500000000004</v>
      </c>
      <c r="S1095" s="19"/>
      <c r="T1095" s="19">
        <f t="shared" si="2666"/>
        <v>13478.085000000001</v>
      </c>
      <c r="U1095" s="19">
        <f t="shared" si="2675"/>
        <v>11113.200000000001</v>
      </c>
      <c r="V1095" s="19">
        <f t="shared" si="2676"/>
        <v>10502.799999999999</v>
      </c>
      <c r="W1095" s="19"/>
      <c r="X1095" s="19"/>
      <c r="Y1095" s="19"/>
      <c r="Z1095" s="19"/>
      <c r="AA1095" s="19"/>
      <c r="AB1095" s="19"/>
      <c r="AC1095" s="19"/>
      <c r="AD1095" s="19"/>
      <c r="AE1095" s="19"/>
      <c r="AF1095" s="50">
        <v>13633.938</v>
      </c>
      <c r="AG1095" s="50"/>
      <c r="AH1095" s="50">
        <v>0</v>
      </c>
      <c r="AI1095" s="50">
        <v>0</v>
      </c>
      <c r="AJ1095" s="50">
        <v>0</v>
      </c>
      <c r="AK1095" s="50">
        <v>0</v>
      </c>
      <c r="AL1095" s="50">
        <v>12929.288430000001</v>
      </c>
      <c r="AM1095" s="50">
        <v>0</v>
      </c>
      <c r="AN1095" s="50">
        <v>0</v>
      </c>
      <c r="AO1095" s="51">
        <v>7189.1349099999998</v>
      </c>
      <c r="AP1095" s="51">
        <v>17744.845000000001</v>
      </c>
      <c r="AQ1095" s="51">
        <v>-4266.7600000000002</v>
      </c>
      <c r="AR1095" s="51">
        <v>0</v>
      </c>
      <c r="AS1095" s="51">
        <v>0</v>
      </c>
      <c r="AT1095" s="51">
        <v>0</v>
      </c>
      <c r="AU1095" s="51">
        <f t="shared" si="2667"/>
        <v>13478.085000000001</v>
      </c>
      <c r="AV1095" s="51">
        <f t="shared" si="2668"/>
        <v>0</v>
      </c>
      <c r="AW1095" s="51">
        <f t="shared" si="2669"/>
        <v>13478.085000000001</v>
      </c>
      <c r="AX1095" s="51">
        <f t="shared" si="2670"/>
        <v>11113.200000000001</v>
      </c>
      <c r="AY1095" s="51">
        <f t="shared" si="2671"/>
        <v>10502.799999999999</v>
      </c>
      <c r="AZ1095" s="51"/>
      <c r="BA1095" s="52">
        <f t="shared" si="2672"/>
        <v>94.831650473986315</v>
      </c>
      <c r="BB1095" s="53"/>
    </row>
    <row r="1096">
      <c r="B1096" s="47" t="s">
        <v>562</v>
      </c>
      <c r="C1096" s="47" t="s">
        <v>46</v>
      </c>
      <c r="D1096" s="47" t="s">
        <v>48</v>
      </c>
      <c r="E1096" s="48" t="str">
        <f t="shared" si="2665"/>
        <v>0113</v>
      </c>
      <c r="F1096" s="47" t="s">
        <v>496</v>
      </c>
      <c r="G1096" s="47" t="s">
        <v>60</v>
      </c>
      <c r="H1096" s="49" t="s">
        <v>61</v>
      </c>
      <c r="I1096" s="19">
        <v>235.30000000000001</v>
      </c>
      <c r="J1096" s="19">
        <v>227.09999999999999</v>
      </c>
      <c r="K1096" s="19">
        <v>227.09999999999999</v>
      </c>
      <c r="L1096" s="19"/>
      <c r="M1096" s="19"/>
      <c r="N1096" s="19"/>
      <c r="O1096" s="19">
        <v>0</v>
      </c>
      <c r="P1096" s="19">
        <v>0</v>
      </c>
      <c r="Q1096" s="19">
        <v>0</v>
      </c>
      <c r="R1096" s="19">
        <v>0</v>
      </c>
      <c r="S1096" s="19"/>
      <c r="T1096" s="19">
        <f t="shared" si="2666"/>
        <v>235.30000000000001</v>
      </c>
      <c r="U1096" s="19">
        <f t="shared" si="2675"/>
        <v>227.09999999999999</v>
      </c>
      <c r="V1096" s="19">
        <f t="shared" si="2676"/>
        <v>227.09999999999999</v>
      </c>
      <c r="W1096" s="19"/>
      <c r="X1096" s="19"/>
      <c r="Y1096" s="19"/>
      <c r="Z1096" s="19"/>
      <c r="AA1096" s="19"/>
      <c r="AB1096" s="19"/>
      <c r="AC1096" s="19"/>
      <c r="AD1096" s="19"/>
      <c r="AE1096" s="19"/>
      <c r="AF1096" s="50">
        <v>275.74700000000001</v>
      </c>
      <c r="AG1096" s="50"/>
      <c r="AH1096" s="50">
        <v>0</v>
      </c>
      <c r="AI1096" s="50">
        <v>0</v>
      </c>
      <c r="AJ1096" s="50">
        <v>0</v>
      </c>
      <c r="AK1096" s="50">
        <v>0</v>
      </c>
      <c r="AL1096" s="50">
        <v>275.74700000000001</v>
      </c>
      <c r="AM1096" s="50">
        <v>0</v>
      </c>
      <c r="AN1096" s="50">
        <v>0</v>
      </c>
      <c r="AO1096" s="15">
        <v>208.49100000000001</v>
      </c>
      <c r="AP1096" s="51">
        <v>235.30000000000001</v>
      </c>
      <c r="AQ1096" s="51">
        <v>0</v>
      </c>
      <c r="AR1096" s="51">
        <v>0</v>
      </c>
      <c r="AS1096" s="51">
        <v>0</v>
      </c>
      <c r="AT1096" s="51">
        <v>0</v>
      </c>
      <c r="AU1096" s="51">
        <f t="shared" si="2667"/>
        <v>235.30000000000001</v>
      </c>
      <c r="AV1096" s="51">
        <f t="shared" si="2668"/>
        <v>0</v>
      </c>
      <c r="AW1096" s="51">
        <f t="shared" si="2669"/>
        <v>235.30000000000001</v>
      </c>
      <c r="AX1096" s="51">
        <f t="shared" si="2670"/>
        <v>227.09999999999999</v>
      </c>
      <c r="AY1096" s="51">
        <f t="shared" si="2671"/>
        <v>227.09999999999999</v>
      </c>
      <c r="AZ1096" s="51"/>
      <c r="BA1096" s="52">
        <f t="shared" si="2672"/>
        <v>100</v>
      </c>
      <c r="BB1096" s="53"/>
    </row>
    <row r="1097" ht="31.5">
      <c r="B1097" s="47" t="s">
        <v>562</v>
      </c>
      <c r="C1097" s="47" t="s">
        <v>46</v>
      </c>
      <c r="D1097" s="47" t="s">
        <v>48</v>
      </c>
      <c r="E1097" s="48" t="str">
        <f t="shared" si="2665"/>
        <v>0113</v>
      </c>
      <c r="F1097" s="47" t="s">
        <v>273</v>
      </c>
      <c r="G1097" s="48"/>
      <c r="H1097" s="49" t="s">
        <v>274</v>
      </c>
      <c r="I1097" s="19">
        <f>I1098</f>
        <v>500</v>
      </c>
      <c r="J1097" s="19">
        <f>J1098</f>
        <v>500</v>
      </c>
      <c r="K1097" s="19">
        <f>K1098</f>
        <v>500</v>
      </c>
      <c r="L1097" s="19">
        <f>L1098</f>
        <v>114.59999999999999</v>
      </c>
      <c r="M1097" s="19">
        <f>M1098</f>
        <v>0</v>
      </c>
      <c r="N1097" s="19">
        <f>N1098</f>
        <v>0</v>
      </c>
      <c r="O1097" s="19">
        <f>O1098</f>
        <v>0</v>
      </c>
      <c r="P1097" s="19">
        <f>P1098</f>
        <v>0</v>
      </c>
      <c r="Q1097" s="19">
        <f>Q1098</f>
        <v>0</v>
      </c>
      <c r="R1097" s="19">
        <f>R1098</f>
        <v>0</v>
      </c>
      <c r="S1097" s="19">
        <f>S1098</f>
        <v>0</v>
      </c>
      <c r="T1097" s="19">
        <f t="shared" si="2666"/>
        <v>614.60000000000002</v>
      </c>
      <c r="U1097" s="19">
        <f t="shared" si="2675"/>
        <v>500</v>
      </c>
      <c r="V1097" s="19">
        <f t="shared" si="2676"/>
        <v>500</v>
      </c>
      <c r="W1097" s="19">
        <f>W1098</f>
        <v>0</v>
      </c>
      <c r="X1097" s="19">
        <f>X1098</f>
        <v>0</v>
      </c>
      <c r="Y1097" s="19">
        <f>Y1098</f>
        <v>0</v>
      </c>
      <c r="Z1097" s="19">
        <f>Z1098</f>
        <v>0</v>
      </c>
      <c r="AA1097" s="19">
        <f>AA1098</f>
        <v>0</v>
      </c>
      <c r="AB1097" s="19">
        <f>AB1098</f>
        <v>0</v>
      </c>
      <c r="AC1097" s="19">
        <f>AC1098</f>
        <v>0</v>
      </c>
      <c r="AD1097" s="19">
        <f>AD1098</f>
        <v>0</v>
      </c>
      <c r="AE1097" s="19">
        <f>AE1098</f>
        <v>0</v>
      </c>
      <c r="AF1097" s="50">
        <f>AF1098</f>
        <v>614.60000000000002</v>
      </c>
      <c r="AG1097" s="50">
        <f>AG1098</f>
        <v>0</v>
      </c>
      <c r="AH1097" s="50">
        <f>AH1098</f>
        <v>0</v>
      </c>
      <c r="AI1097" s="50">
        <f>AI1098</f>
        <v>0</v>
      </c>
      <c r="AJ1097" s="50">
        <f>AJ1098</f>
        <v>0</v>
      </c>
      <c r="AK1097" s="50">
        <f>AK1098</f>
        <v>0</v>
      </c>
      <c r="AL1097" s="50">
        <f>AL1098</f>
        <v>614.60000000000002</v>
      </c>
      <c r="AM1097" s="50">
        <f>AM1098</f>
        <v>0</v>
      </c>
      <c r="AN1097" s="50">
        <f>AN1098</f>
        <v>0</v>
      </c>
      <c r="AO1097" s="51">
        <f>AO1098</f>
        <v>614.60000000000002</v>
      </c>
      <c r="AP1097" s="51">
        <f>AP1098</f>
        <v>614.60000000000002</v>
      </c>
      <c r="AQ1097" s="51">
        <f>AQ1098</f>
        <v>0</v>
      </c>
      <c r="AR1097" s="51">
        <f>AR1098</f>
        <v>0</v>
      </c>
      <c r="AS1097" s="51">
        <f>AS1098</f>
        <v>0</v>
      </c>
      <c r="AT1097" s="51">
        <f>AT1098</f>
        <v>0</v>
      </c>
      <c r="AU1097" s="51">
        <f t="shared" si="2667"/>
        <v>614.60000000000002</v>
      </c>
      <c r="AV1097" s="51">
        <f t="shared" si="2668"/>
        <v>0</v>
      </c>
      <c r="AW1097" s="51">
        <f t="shared" si="2669"/>
        <v>614.60000000000002</v>
      </c>
      <c r="AX1097" s="51">
        <f t="shared" si="2670"/>
        <v>500</v>
      </c>
      <c r="AY1097" s="51">
        <f t="shared" si="2671"/>
        <v>500</v>
      </c>
      <c r="AZ1097" s="51">
        <f>AZ1098</f>
        <v>0</v>
      </c>
      <c r="BA1097" s="52">
        <f t="shared" si="2672"/>
        <v>100</v>
      </c>
      <c r="BB1097" s="25"/>
    </row>
    <row r="1098" ht="31.5">
      <c r="B1098" s="47" t="s">
        <v>562</v>
      </c>
      <c r="C1098" s="47" t="s">
        <v>46</v>
      </c>
      <c r="D1098" s="47" t="s">
        <v>48</v>
      </c>
      <c r="E1098" s="48" t="str">
        <f t="shared" si="2665"/>
        <v>0113</v>
      </c>
      <c r="F1098" s="47" t="s">
        <v>273</v>
      </c>
      <c r="G1098" s="47" t="s">
        <v>154</v>
      </c>
      <c r="H1098" s="49" t="s">
        <v>155</v>
      </c>
      <c r="I1098" s="19">
        <v>500</v>
      </c>
      <c r="J1098" s="19">
        <v>500</v>
      </c>
      <c r="K1098" s="19">
        <v>500</v>
      </c>
      <c r="L1098" s="19">
        <v>114.59999999999999</v>
      </c>
      <c r="M1098" s="19"/>
      <c r="N1098" s="19"/>
      <c r="O1098" s="19">
        <v>0</v>
      </c>
      <c r="P1098" s="19">
        <v>0</v>
      </c>
      <c r="Q1098" s="19">
        <v>0</v>
      </c>
      <c r="R1098" s="19">
        <v>0</v>
      </c>
      <c r="S1098" s="19"/>
      <c r="T1098" s="19">
        <f t="shared" si="2666"/>
        <v>614.60000000000002</v>
      </c>
      <c r="U1098" s="19">
        <f t="shared" si="2675"/>
        <v>500</v>
      </c>
      <c r="V1098" s="19">
        <f t="shared" si="2676"/>
        <v>500</v>
      </c>
      <c r="W1098" s="19"/>
      <c r="X1098" s="19"/>
      <c r="Y1098" s="19"/>
      <c r="Z1098" s="19"/>
      <c r="AA1098" s="19"/>
      <c r="AB1098" s="19"/>
      <c r="AC1098" s="19"/>
      <c r="AD1098" s="19"/>
      <c r="AE1098" s="19"/>
      <c r="AF1098" s="50">
        <v>614.60000000000002</v>
      </c>
      <c r="AG1098" s="50"/>
      <c r="AH1098" s="50">
        <v>0</v>
      </c>
      <c r="AI1098" s="50">
        <v>0</v>
      </c>
      <c r="AJ1098" s="50">
        <v>0</v>
      </c>
      <c r="AK1098" s="50">
        <v>0</v>
      </c>
      <c r="AL1098" s="50">
        <v>614.60000000000002</v>
      </c>
      <c r="AM1098" s="50">
        <v>0</v>
      </c>
      <c r="AN1098" s="50">
        <v>0</v>
      </c>
      <c r="AO1098" s="15">
        <v>614.60000000000002</v>
      </c>
      <c r="AP1098" s="51">
        <v>614.60000000000002</v>
      </c>
      <c r="AQ1098" s="51">
        <v>0</v>
      </c>
      <c r="AR1098" s="51">
        <v>0</v>
      </c>
      <c r="AS1098" s="51">
        <v>0</v>
      </c>
      <c r="AT1098" s="51">
        <v>0</v>
      </c>
      <c r="AU1098" s="51">
        <f t="shared" si="2667"/>
        <v>614.60000000000002</v>
      </c>
      <c r="AV1098" s="51">
        <f t="shared" si="2668"/>
        <v>0</v>
      </c>
      <c r="AW1098" s="51">
        <f t="shared" si="2669"/>
        <v>614.60000000000002</v>
      </c>
      <c r="AX1098" s="51">
        <f t="shared" si="2670"/>
        <v>500</v>
      </c>
      <c r="AY1098" s="51">
        <f t="shared" si="2671"/>
        <v>500</v>
      </c>
      <c r="AZ1098" s="51"/>
      <c r="BA1098" s="52">
        <f t="shared" si="2672"/>
        <v>100</v>
      </c>
      <c r="BB1098" s="53"/>
    </row>
    <row r="1099" ht="31.5">
      <c r="B1099" s="47" t="s">
        <v>562</v>
      </c>
      <c r="C1099" s="47" t="s">
        <v>46</v>
      </c>
      <c r="D1099" s="47" t="s">
        <v>48</v>
      </c>
      <c r="E1099" s="48" t="str">
        <f t="shared" si="2665"/>
        <v>0113</v>
      </c>
      <c r="F1099" s="47" t="s">
        <v>498</v>
      </c>
      <c r="G1099" s="48"/>
      <c r="H1099" s="49" t="s">
        <v>499</v>
      </c>
      <c r="I1099" s="19">
        <f>I1100</f>
        <v>8758.3999999999996</v>
      </c>
      <c r="J1099" s="19">
        <f>J1100</f>
        <v>8758.3999999999996</v>
      </c>
      <c r="K1099" s="19">
        <f>K1100</f>
        <v>8758.3999999999996</v>
      </c>
      <c r="L1099" s="19">
        <f>L1100</f>
        <v>0</v>
      </c>
      <c r="M1099" s="19">
        <f>M1100</f>
        <v>0</v>
      </c>
      <c r="N1099" s="19">
        <f>N1100</f>
        <v>0</v>
      </c>
      <c r="O1099" s="19">
        <f>O1100</f>
        <v>0</v>
      </c>
      <c r="P1099" s="19">
        <f>P1100</f>
        <v>0</v>
      </c>
      <c r="Q1099" s="19">
        <f>Q1100</f>
        <v>0</v>
      </c>
      <c r="R1099" s="19">
        <f>R1100</f>
        <v>0</v>
      </c>
      <c r="S1099" s="19">
        <f>S1100</f>
        <v>0</v>
      </c>
      <c r="T1099" s="19">
        <f t="shared" si="2666"/>
        <v>8758.3999999999996</v>
      </c>
      <c r="U1099" s="19">
        <f t="shared" si="2675"/>
        <v>8758.3999999999996</v>
      </c>
      <c r="V1099" s="19">
        <f t="shared" si="2676"/>
        <v>8758.3999999999996</v>
      </c>
      <c r="W1099" s="19">
        <f>W1100</f>
        <v>0</v>
      </c>
      <c r="X1099" s="19">
        <f>X1100</f>
        <v>0</v>
      </c>
      <c r="Y1099" s="19">
        <f>Y1100</f>
        <v>0</v>
      </c>
      <c r="Z1099" s="19">
        <f>Z1100</f>
        <v>0</v>
      </c>
      <c r="AA1099" s="19">
        <f>AA1100</f>
        <v>0</v>
      </c>
      <c r="AB1099" s="19">
        <f>AB1100</f>
        <v>0</v>
      </c>
      <c r="AC1099" s="19">
        <f>AC1100</f>
        <v>0</v>
      </c>
      <c r="AD1099" s="19">
        <f>AD1100</f>
        <v>0</v>
      </c>
      <c r="AE1099" s="19">
        <f>AE1100</f>
        <v>0</v>
      </c>
      <c r="AF1099" s="50">
        <f>AF1100</f>
        <v>8669.5</v>
      </c>
      <c r="AG1099" s="50">
        <f>AG1100</f>
        <v>0</v>
      </c>
      <c r="AH1099" s="50">
        <f>AH1100</f>
        <v>0</v>
      </c>
      <c r="AI1099" s="50">
        <f>AI1100</f>
        <v>0</v>
      </c>
      <c r="AJ1099" s="50">
        <f>AJ1100</f>
        <v>0</v>
      </c>
      <c r="AK1099" s="50">
        <f>AK1100</f>
        <v>0</v>
      </c>
      <c r="AL1099" s="50">
        <f>AL1100</f>
        <v>8669.5</v>
      </c>
      <c r="AM1099" s="50">
        <f>AM1100</f>
        <v>0</v>
      </c>
      <c r="AN1099" s="50">
        <f>AN1100</f>
        <v>0</v>
      </c>
      <c r="AO1099" s="51">
        <f>AO1100</f>
        <v>8669.5</v>
      </c>
      <c r="AP1099" s="51">
        <f>AP1100</f>
        <v>8669.5</v>
      </c>
      <c r="AQ1099" s="51">
        <f>AQ1100</f>
        <v>0</v>
      </c>
      <c r="AR1099" s="51">
        <f>AR1100</f>
        <v>0</v>
      </c>
      <c r="AS1099" s="51">
        <f>AS1100</f>
        <v>0</v>
      </c>
      <c r="AT1099" s="51">
        <f>AT1100</f>
        <v>0</v>
      </c>
      <c r="AU1099" s="51">
        <f t="shared" si="2667"/>
        <v>8669.5</v>
      </c>
      <c r="AV1099" s="51">
        <f t="shared" si="2668"/>
        <v>88.899999999999636</v>
      </c>
      <c r="AW1099" s="51">
        <f t="shared" si="2669"/>
        <v>8758.3999999999996</v>
      </c>
      <c r="AX1099" s="51">
        <f t="shared" si="2670"/>
        <v>8758.3999999999996</v>
      </c>
      <c r="AY1099" s="51">
        <f t="shared" si="2671"/>
        <v>8758.3999999999996</v>
      </c>
      <c r="AZ1099" s="51">
        <f>AZ1100</f>
        <v>0</v>
      </c>
      <c r="BA1099" s="52">
        <f t="shared" si="2672"/>
        <v>100</v>
      </c>
      <c r="BB1099" s="25"/>
    </row>
    <row r="1100" ht="31.5">
      <c r="B1100" s="47" t="s">
        <v>562</v>
      </c>
      <c r="C1100" s="47" t="s">
        <v>46</v>
      </c>
      <c r="D1100" s="47" t="s">
        <v>48</v>
      </c>
      <c r="E1100" s="48" t="str">
        <f t="shared" si="2665"/>
        <v>0113</v>
      </c>
      <c r="F1100" s="47" t="s">
        <v>498</v>
      </c>
      <c r="G1100" s="47" t="s">
        <v>154</v>
      </c>
      <c r="H1100" s="49" t="s">
        <v>155</v>
      </c>
      <c r="I1100" s="19">
        <v>8758.3999999999996</v>
      </c>
      <c r="J1100" s="19">
        <v>8758.3999999999996</v>
      </c>
      <c r="K1100" s="19">
        <v>8758.3999999999996</v>
      </c>
      <c r="L1100" s="19"/>
      <c r="M1100" s="19"/>
      <c r="N1100" s="19"/>
      <c r="O1100" s="19">
        <v>0</v>
      </c>
      <c r="P1100" s="19">
        <v>0</v>
      </c>
      <c r="Q1100" s="19">
        <v>0</v>
      </c>
      <c r="R1100" s="19">
        <v>0</v>
      </c>
      <c r="S1100" s="19"/>
      <c r="T1100" s="19">
        <f t="shared" si="2666"/>
        <v>8758.3999999999996</v>
      </c>
      <c r="U1100" s="19">
        <f t="shared" si="2675"/>
        <v>8758.3999999999996</v>
      </c>
      <c r="V1100" s="19">
        <f t="shared" si="2676"/>
        <v>8758.3999999999996</v>
      </c>
      <c r="W1100" s="19"/>
      <c r="X1100" s="19"/>
      <c r="Y1100" s="19"/>
      <c r="Z1100" s="19"/>
      <c r="AA1100" s="19"/>
      <c r="AB1100" s="19"/>
      <c r="AC1100" s="19"/>
      <c r="AD1100" s="19"/>
      <c r="AE1100" s="19"/>
      <c r="AF1100" s="50">
        <v>8669.5</v>
      </c>
      <c r="AG1100" s="50"/>
      <c r="AH1100" s="50">
        <v>0</v>
      </c>
      <c r="AI1100" s="50">
        <v>0</v>
      </c>
      <c r="AJ1100" s="50">
        <v>0</v>
      </c>
      <c r="AK1100" s="50">
        <v>0</v>
      </c>
      <c r="AL1100" s="50">
        <v>8669.5</v>
      </c>
      <c r="AM1100" s="50">
        <v>0</v>
      </c>
      <c r="AN1100" s="50">
        <v>0</v>
      </c>
      <c r="AO1100" s="15">
        <v>8669.5</v>
      </c>
      <c r="AP1100" s="51">
        <v>8669.5</v>
      </c>
      <c r="AQ1100" s="51">
        <v>0</v>
      </c>
      <c r="AR1100" s="51">
        <v>0</v>
      </c>
      <c r="AS1100" s="51">
        <v>0</v>
      </c>
      <c r="AT1100" s="51">
        <v>0</v>
      </c>
      <c r="AU1100" s="51">
        <f t="shared" si="2667"/>
        <v>8669.5</v>
      </c>
      <c r="AV1100" s="51">
        <f t="shared" si="2668"/>
        <v>88.899999999999636</v>
      </c>
      <c r="AW1100" s="51">
        <f t="shared" si="2669"/>
        <v>8758.3999999999996</v>
      </c>
      <c r="AX1100" s="51">
        <f t="shared" si="2670"/>
        <v>8758.3999999999996</v>
      </c>
      <c r="AY1100" s="51">
        <f t="shared" si="2671"/>
        <v>8758.3999999999996</v>
      </c>
      <c r="AZ1100" s="51"/>
      <c r="BA1100" s="52">
        <f t="shared" si="2672"/>
        <v>100</v>
      </c>
      <c r="BB1100" s="53"/>
    </row>
    <row r="1101" ht="63">
      <c r="B1101" s="47" t="s">
        <v>562</v>
      </c>
      <c r="C1101" s="47" t="s">
        <v>46</v>
      </c>
      <c r="D1101" s="47" t="s">
        <v>48</v>
      </c>
      <c r="E1101" s="48" t="str">
        <f t="shared" si="2665"/>
        <v>0113</v>
      </c>
      <c r="F1101" s="47" t="s">
        <v>564</v>
      </c>
      <c r="G1101" s="47"/>
      <c r="H1101" s="49" t="s">
        <v>565</v>
      </c>
      <c r="I1101" s="19">
        <f>I1102</f>
        <v>1105.2</v>
      </c>
      <c r="J1101" s="19">
        <f>J1102</f>
        <v>1105.2</v>
      </c>
      <c r="K1101" s="19">
        <f>K1102</f>
        <v>1105.2</v>
      </c>
      <c r="L1101" s="19">
        <f>L1102</f>
        <v>0</v>
      </c>
      <c r="M1101" s="19">
        <f>M1102</f>
        <v>0</v>
      </c>
      <c r="N1101" s="19">
        <f>N1102</f>
        <v>0</v>
      </c>
      <c r="O1101" s="19">
        <f>O1102</f>
        <v>0</v>
      </c>
      <c r="P1101" s="19">
        <f>P1102</f>
        <v>0</v>
      </c>
      <c r="Q1101" s="19">
        <f>Q1102</f>
        <v>0</v>
      </c>
      <c r="R1101" s="19">
        <f>R1102</f>
        <v>0</v>
      </c>
      <c r="S1101" s="19">
        <f>S1102</f>
        <v>0</v>
      </c>
      <c r="T1101" s="19">
        <f t="shared" si="2666"/>
        <v>1105.2</v>
      </c>
      <c r="U1101" s="19">
        <f t="shared" si="2675"/>
        <v>1105.2</v>
      </c>
      <c r="V1101" s="19">
        <f t="shared" si="2676"/>
        <v>1105.2</v>
      </c>
      <c r="W1101" s="19">
        <f>W1102</f>
        <v>0</v>
      </c>
      <c r="X1101" s="19">
        <f>X1102</f>
        <v>0</v>
      </c>
      <c r="Y1101" s="19">
        <f>Y1102</f>
        <v>0</v>
      </c>
      <c r="Z1101" s="19">
        <f>Z1102</f>
        <v>0</v>
      </c>
      <c r="AA1101" s="19">
        <f>AA1102</f>
        <v>0</v>
      </c>
      <c r="AB1101" s="19">
        <f>AB1102</f>
        <v>0</v>
      </c>
      <c r="AC1101" s="19">
        <f>AC1102</f>
        <v>0</v>
      </c>
      <c r="AD1101" s="19">
        <f>AD1102</f>
        <v>0</v>
      </c>
      <c r="AE1101" s="19">
        <f>AE1102</f>
        <v>0</v>
      </c>
      <c r="AF1101" s="50">
        <f>AF1102</f>
        <v>1105.2</v>
      </c>
      <c r="AG1101" s="50">
        <f>AG1102</f>
        <v>0</v>
      </c>
      <c r="AH1101" s="50">
        <f>AH1102</f>
        <v>0</v>
      </c>
      <c r="AI1101" s="50">
        <f>AI1102</f>
        <v>0</v>
      </c>
      <c r="AJ1101" s="50">
        <f>AJ1102</f>
        <v>0</v>
      </c>
      <c r="AK1101" s="50">
        <f>AK1102</f>
        <v>0</v>
      </c>
      <c r="AL1101" s="50">
        <f>AL1102</f>
        <v>1105.2</v>
      </c>
      <c r="AM1101" s="50">
        <f>AM1102</f>
        <v>0</v>
      </c>
      <c r="AN1101" s="50">
        <f>AN1102</f>
        <v>0</v>
      </c>
      <c r="AO1101" s="51">
        <f>AO1102</f>
        <v>828.89999999999998</v>
      </c>
      <c r="AP1101" s="51">
        <f>AP1102</f>
        <v>1105.2</v>
      </c>
      <c r="AQ1101" s="51">
        <f>AQ1102</f>
        <v>0</v>
      </c>
      <c r="AR1101" s="51">
        <f>AR1102</f>
        <v>0</v>
      </c>
      <c r="AS1101" s="51">
        <f>AS1102</f>
        <v>0</v>
      </c>
      <c r="AT1101" s="51">
        <f>AT1102</f>
        <v>0</v>
      </c>
      <c r="AU1101" s="51">
        <f t="shared" si="2667"/>
        <v>1105.2</v>
      </c>
      <c r="AV1101" s="51">
        <f t="shared" si="2668"/>
        <v>0</v>
      </c>
      <c r="AW1101" s="51">
        <f t="shared" si="2669"/>
        <v>1105.2</v>
      </c>
      <c r="AX1101" s="51">
        <f t="shared" si="2670"/>
        <v>1105.2</v>
      </c>
      <c r="AY1101" s="51">
        <f t="shared" si="2671"/>
        <v>1105.2</v>
      </c>
      <c r="AZ1101" s="51">
        <f>AZ1102</f>
        <v>0</v>
      </c>
      <c r="BA1101" s="52">
        <f t="shared" si="2672"/>
        <v>100</v>
      </c>
      <c r="BB1101" s="25"/>
    </row>
    <row r="1102" ht="31.5">
      <c r="B1102" s="47" t="s">
        <v>562</v>
      </c>
      <c r="C1102" s="47" t="s">
        <v>46</v>
      </c>
      <c r="D1102" s="47" t="s">
        <v>48</v>
      </c>
      <c r="E1102" s="48" t="str">
        <f t="shared" si="2665"/>
        <v>0113</v>
      </c>
      <c r="F1102" s="47" t="s">
        <v>564</v>
      </c>
      <c r="G1102" s="47" t="s">
        <v>154</v>
      </c>
      <c r="H1102" s="49" t="s">
        <v>155</v>
      </c>
      <c r="I1102" s="19">
        <v>1105.2</v>
      </c>
      <c r="J1102" s="19">
        <v>1105.2</v>
      </c>
      <c r="K1102" s="19">
        <v>1105.2</v>
      </c>
      <c r="L1102" s="19"/>
      <c r="M1102" s="19"/>
      <c r="N1102" s="19"/>
      <c r="O1102" s="19">
        <v>0</v>
      </c>
      <c r="P1102" s="19">
        <v>0</v>
      </c>
      <c r="Q1102" s="19">
        <v>0</v>
      </c>
      <c r="R1102" s="19">
        <v>0</v>
      </c>
      <c r="S1102" s="19"/>
      <c r="T1102" s="19">
        <f t="shared" si="2666"/>
        <v>1105.2</v>
      </c>
      <c r="U1102" s="19">
        <f t="shared" si="2675"/>
        <v>1105.2</v>
      </c>
      <c r="V1102" s="19">
        <f t="shared" si="2676"/>
        <v>1105.2</v>
      </c>
      <c r="W1102" s="19"/>
      <c r="X1102" s="19"/>
      <c r="Y1102" s="19"/>
      <c r="Z1102" s="19"/>
      <c r="AA1102" s="19"/>
      <c r="AB1102" s="19"/>
      <c r="AC1102" s="19"/>
      <c r="AD1102" s="19"/>
      <c r="AE1102" s="19"/>
      <c r="AF1102" s="50">
        <v>1105.2</v>
      </c>
      <c r="AG1102" s="50"/>
      <c r="AH1102" s="50">
        <v>0</v>
      </c>
      <c r="AI1102" s="50">
        <v>0</v>
      </c>
      <c r="AJ1102" s="50">
        <v>0</v>
      </c>
      <c r="AK1102" s="50">
        <v>0</v>
      </c>
      <c r="AL1102" s="50">
        <v>1105.2</v>
      </c>
      <c r="AM1102" s="50">
        <v>0</v>
      </c>
      <c r="AN1102" s="50">
        <v>0</v>
      </c>
      <c r="AO1102" s="15">
        <v>828.89999999999998</v>
      </c>
      <c r="AP1102" s="51">
        <v>1105.2</v>
      </c>
      <c r="AQ1102" s="51">
        <v>0</v>
      </c>
      <c r="AR1102" s="51">
        <v>0</v>
      </c>
      <c r="AS1102" s="51">
        <v>0</v>
      </c>
      <c r="AT1102" s="51">
        <v>0</v>
      </c>
      <c r="AU1102" s="51">
        <f t="shared" si="2667"/>
        <v>1105.2</v>
      </c>
      <c r="AV1102" s="51">
        <f t="shared" si="2668"/>
        <v>0</v>
      </c>
      <c r="AW1102" s="51">
        <f t="shared" si="2669"/>
        <v>1105.2</v>
      </c>
      <c r="AX1102" s="51">
        <f t="shared" si="2670"/>
        <v>1105.2</v>
      </c>
      <c r="AY1102" s="51">
        <f t="shared" si="2671"/>
        <v>1105.2</v>
      </c>
      <c r="AZ1102" s="51"/>
      <c r="BA1102" s="52">
        <f t="shared" si="2672"/>
        <v>100</v>
      </c>
      <c r="BB1102" s="53"/>
    </row>
    <row r="1103" ht="63">
      <c r="B1103" s="47" t="s">
        <v>562</v>
      </c>
      <c r="C1103" s="47" t="s">
        <v>46</v>
      </c>
      <c r="D1103" s="47" t="s">
        <v>48</v>
      </c>
      <c r="E1103" s="48" t="str">
        <f t="shared" si="2665"/>
        <v>0113</v>
      </c>
      <c r="F1103" s="47" t="s">
        <v>275</v>
      </c>
      <c r="G1103" s="48"/>
      <c r="H1103" s="49" t="s">
        <v>276</v>
      </c>
      <c r="I1103" s="19">
        <f>I1104</f>
        <v>826.5</v>
      </c>
      <c r="J1103" s="19">
        <f>J1104</f>
        <v>826.5</v>
      </c>
      <c r="K1103" s="19">
        <f>K1104</f>
        <v>826.5</v>
      </c>
      <c r="L1103" s="19">
        <f>L1104</f>
        <v>0</v>
      </c>
      <c r="M1103" s="19">
        <f>M1104</f>
        <v>0</v>
      </c>
      <c r="N1103" s="19">
        <f>N1104</f>
        <v>0</v>
      </c>
      <c r="O1103" s="19">
        <f>O1104</f>
        <v>0</v>
      </c>
      <c r="P1103" s="19">
        <f>P1104</f>
        <v>0</v>
      </c>
      <c r="Q1103" s="19">
        <f>Q1104</f>
        <v>0</v>
      </c>
      <c r="R1103" s="19">
        <f>R1104</f>
        <v>-665</v>
      </c>
      <c r="S1103" s="19">
        <f>S1104</f>
        <v>110</v>
      </c>
      <c r="T1103" s="19">
        <f t="shared" si="2666"/>
        <v>271.5</v>
      </c>
      <c r="U1103" s="19">
        <f t="shared" si="2675"/>
        <v>826.5</v>
      </c>
      <c r="V1103" s="19">
        <f t="shared" si="2676"/>
        <v>826.5</v>
      </c>
      <c r="W1103" s="19">
        <f>W1104</f>
        <v>0</v>
      </c>
      <c r="X1103" s="19">
        <f>X1104</f>
        <v>0</v>
      </c>
      <c r="Y1103" s="19">
        <f>Y1104</f>
        <v>0</v>
      </c>
      <c r="Z1103" s="19">
        <f>Z1104</f>
        <v>110</v>
      </c>
      <c r="AA1103" s="19">
        <f>AA1104</f>
        <v>110</v>
      </c>
      <c r="AB1103" s="19">
        <f>AB1104</f>
        <v>0</v>
      </c>
      <c r="AC1103" s="19">
        <f>AC1104</f>
        <v>110</v>
      </c>
      <c r="AD1103" s="19">
        <f>AD1104</f>
        <v>0</v>
      </c>
      <c r="AE1103" s="19"/>
      <c r="AF1103" s="50">
        <f>AF1104</f>
        <v>271.5</v>
      </c>
      <c r="AG1103" s="50">
        <f>AG1104</f>
        <v>0</v>
      </c>
      <c r="AH1103" s="50">
        <f>AH1104</f>
        <v>0</v>
      </c>
      <c r="AI1103" s="50">
        <f>AI1104</f>
        <v>0</v>
      </c>
      <c r="AJ1103" s="50">
        <f>AJ1104</f>
        <v>0</v>
      </c>
      <c r="AK1103" s="50">
        <f>AK1104</f>
        <v>0</v>
      </c>
      <c r="AL1103" s="50">
        <f>AL1104</f>
        <v>271.5</v>
      </c>
      <c r="AM1103" s="50">
        <f>AM1104</f>
        <v>0</v>
      </c>
      <c r="AN1103" s="50">
        <f>AN1104</f>
        <v>0</v>
      </c>
      <c r="AO1103" s="51">
        <f>AO1104</f>
        <v>171.5</v>
      </c>
      <c r="AP1103" s="51">
        <f>AP1104</f>
        <v>271.5</v>
      </c>
      <c r="AQ1103" s="51">
        <f>AQ1104</f>
        <v>0</v>
      </c>
      <c r="AR1103" s="51">
        <f>AR1104</f>
        <v>0</v>
      </c>
      <c r="AS1103" s="51">
        <f>AS1104</f>
        <v>0</v>
      </c>
      <c r="AT1103" s="51">
        <f>AT1104</f>
        <v>0</v>
      </c>
      <c r="AU1103" s="51">
        <f t="shared" si="2667"/>
        <v>271.5</v>
      </c>
      <c r="AV1103" s="51">
        <f t="shared" si="2668"/>
        <v>0</v>
      </c>
      <c r="AW1103" s="51">
        <f t="shared" si="2669"/>
        <v>381.5</v>
      </c>
      <c r="AX1103" s="51">
        <f t="shared" si="2670"/>
        <v>936.5</v>
      </c>
      <c r="AY1103" s="51">
        <f t="shared" si="2671"/>
        <v>936.5</v>
      </c>
      <c r="AZ1103" s="51">
        <f>AZ1104</f>
        <v>0</v>
      </c>
      <c r="BA1103" s="52">
        <f t="shared" si="2672"/>
        <v>100</v>
      </c>
      <c r="BB1103" s="25"/>
    </row>
    <row r="1104" ht="31.5">
      <c r="B1104" s="47" t="s">
        <v>562</v>
      </c>
      <c r="C1104" s="47" t="s">
        <v>46</v>
      </c>
      <c r="D1104" s="47" t="s">
        <v>48</v>
      </c>
      <c r="E1104" s="48" t="str">
        <f t="shared" si="2665"/>
        <v>0113</v>
      </c>
      <c r="F1104" s="47" t="s">
        <v>275</v>
      </c>
      <c r="G1104" s="47" t="s">
        <v>154</v>
      </c>
      <c r="H1104" s="49" t="s">
        <v>155</v>
      </c>
      <c r="I1104" s="19">
        <v>826.5</v>
      </c>
      <c r="J1104" s="19">
        <v>826.5</v>
      </c>
      <c r="K1104" s="19">
        <v>826.5</v>
      </c>
      <c r="L1104" s="19"/>
      <c r="M1104" s="19"/>
      <c r="N1104" s="19"/>
      <c r="O1104" s="19">
        <v>0</v>
      </c>
      <c r="P1104" s="19">
        <v>0</v>
      </c>
      <c r="Q1104" s="19">
        <v>0</v>
      </c>
      <c r="R1104" s="19">
        <v>-665</v>
      </c>
      <c r="S1104" s="19">
        <v>110</v>
      </c>
      <c r="T1104" s="19">
        <f t="shared" si="2666"/>
        <v>271.5</v>
      </c>
      <c r="U1104" s="19">
        <f t="shared" si="2675"/>
        <v>826.5</v>
      </c>
      <c r="V1104" s="19">
        <f t="shared" si="2676"/>
        <v>826.5</v>
      </c>
      <c r="W1104" s="19"/>
      <c r="X1104" s="19"/>
      <c r="Y1104" s="19"/>
      <c r="Z1104" s="19">
        <v>110</v>
      </c>
      <c r="AA1104" s="19">
        <v>110</v>
      </c>
      <c r="AB1104" s="19"/>
      <c r="AC1104" s="19">
        <v>110</v>
      </c>
      <c r="AD1104" s="19"/>
      <c r="AE1104" s="19"/>
      <c r="AF1104" s="50">
        <v>271.5</v>
      </c>
      <c r="AG1104" s="50"/>
      <c r="AH1104" s="50">
        <v>0</v>
      </c>
      <c r="AI1104" s="50">
        <v>0</v>
      </c>
      <c r="AJ1104" s="50">
        <v>0</v>
      </c>
      <c r="AK1104" s="50">
        <v>0</v>
      </c>
      <c r="AL1104" s="50">
        <v>271.5</v>
      </c>
      <c r="AM1104" s="50">
        <v>0</v>
      </c>
      <c r="AN1104" s="50">
        <v>0</v>
      </c>
      <c r="AO1104" s="15">
        <v>171.5</v>
      </c>
      <c r="AP1104" s="51">
        <v>271.5</v>
      </c>
      <c r="AQ1104" s="51">
        <v>0</v>
      </c>
      <c r="AR1104" s="51">
        <v>0</v>
      </c>
      <c r="AS1104" s="51">
        <v>0</v>
      </c>
      <c r="AT1104" s="51">
        <v>0</v>
      </c>
      <c r="AU1104" s="51">
        <f t="shared" si="2667"/>
        <v>271.5</v>
      </c>
      <c r="AV1104" s="51">
        <f t="shared" si="2668"/>
        <v>0</v>
      </c>
      <c r="AW1104" s="51">
        <f t="shared" si="2669"/>
        <v>381.5</v>
      </c>
      <c r="AX1104" s="51">
        <f t="shared" si="2670"/>
        <v>936.5</v>
      </c>
      <c r="AY1104" s="51">
        <f t="shared" si="2671"/>
        <v>936.5</v>
      </c>
      <c r="AZ1104" s="51"/>
      <c r="BA1104" s="52">
        <f t="shared" si="2672"/>
        <v>100</v>
      </c>
      <c r="BB1104" s="53"/>
    </row>
    <row r="1105" ht="47.25">
      <c r="B1105" s="47" t="s">
        <v>562</v>
      </c>
      <c r="C1105" s="47" t="s">
        <v>46</v>
      </c>
      <c r="D1105" s="47" t="s">
        <v>48</v>
      </c>
      <c r="E1105" s="48" t="str">
        <f t="shared" si="2665"/>
        <v>0113</v>
      </c>
      <c r="F1105" s="17" t="s">
        <v>82</v>
      </c>
      <c r="G1105" s="48"/>
      <c r="H1105" s="49" t="s">
        <v>83</v>
      </c>
      <c r="I1105" s="19"/>
      <c r="J1105" s="19"/>
      <c r="K1105" s="19"/>
      <c r="L1105" s="19"/>
      <c r="M1105" s="19"/>
      <c r="N1105" s="19"/>
      <c r="O1105" s="19">
        <f t="shared" ref="O1105:O1106" si="2771">O1106</f>
        <v>0</v>
      </c>
      <c r="P1105" s="19">
        <f t="shared" ref="P1105:P1106" si="2772">P1106</f>
        <v>0</v>
      </c>
      <c r="Q1105" s="19">
        <f t="shared" ref="Q1105:Q1106" si="2773">Q1106</f>
        <v>0</v>
      </c>
      <c r="R1105" s="19">
        <f t="shared" ref="R1105:R1106" si="2774">R1106</f>
        <v>0</v>
      </c>
      <c r="S1105" s="19"/>
      <c r="T1105" s="19">
        <f t="shared" si="2666"/>
        <v>0</v>
      </c>
      <c r="U1105" s="19"/>
      <c r="V1105" s="19"/>
      <c r="W1105" s="19"/>
      <c r="X1105" s="19"/>
      <c r="Y1105" s="19"/>
      <c r="Z1105" s="19"/>
      <c r="AA1105" s="19"/>
      <c r="AB1105" s="19"/>
      <c r="AC1105" s="19"/>
      <c r="AD1105" s="19"/>
      <c r="AE1105" s="19"/>
      <c r="AF1105" s="50">
        <f t="shared" ref="AF1105:AF1106" si="2775">AF1106</f>
        <v>919.57488999999998</v>
      </c>
      <c r="AG1105" s="50">
        <f t="shared" ref="AG1105:AG1106" si="2776">AG1106</f>
        <v>0</v>
      </c>
      <c r="AH1105" s="50">
        <f t="shared" ref="AH1105:AH1106" si="2777">AH1106</f>
        <v>0</v>
      </c>
      <c r="AI1105" s="50">
        <f t="shared" ref="AI1105:AI1106" si="2778">AI1106</f>
        <v>0</v>
      </c>
      <c r="AJ1105" s="50">
        <f t="shared" ref="AJ1105:AJ1106" si="2779">AJ1106</f>
        <v>0</v>
      </c>
      <c r="AK1105" s="50">
        <f t="shared" ref="AK1105:AK1106" si="2780">AK1106</f>
        <v>0</v>
      </c>
      <c r="AL1105" s="50">
        <f t="shared" ref="AL1105:AL1106" si="2781">AL1106</f>
        <v>919.57488999999998</v>
      </c>
      <c r="AM1105" s="50">
        <f t="shared" ref="AM1105:AM1106" si="2782">AM1106</f>
        <v>0</v>
      </c>
      <c r="AN1105" s="50">
        <f t="shared" ref="AN1105:AN1106" si="2783">AN1106</f>
        <v>0</v>
      </c>
      <c r="AO1105" s="51">
        <f t="shared" ref="AO1105:AO1106" si="2784">AO1106</f>
        <v>425.12707999999998</v>
      </c>
      <c r="AP1105" s="51">
        <f t="shared" ref="AP1105:AP1106" si="2785">AP1106</f>
        <v>601.12707999999998</v>
      </c>
      <c r="AQ1105" s="51">
        <f t="shared" ref="AQ1105:AQ1106" si="2786">AQ1106</f>
        <v>0</v>
      </c>
      <c r="AR1105" s="51">
        <f t="shared" ref="AR1105:AR1106" si="2787">AR1106</f>
        <v>0</v>
      </c>
      <c r="AS1105" s="51">
        <f t="shared" ref="AS1105:AS1106" si="2788">AS1106</f>
        <v>0</v>
      </c>
      <c r="AT1105" s="51">
        <f t="shared" ref="AT1105:AT1106" si="2789">AT1106</f>
        <v>0</v>
      </c>
      <c r="AU1105" s="51">
        <f t="shared" si="2667"/>
        <v>601.12707999999998</v>
      </c>
      <c r="AV1105" s="51">
        <f t="shared" si="2668"/>
        <v>-601.12707999999998</v>
      </c>
      <c r="AW1105" s="51"/>
      <c r="AX1105" s="51"/>
      <c r="AY1105" s="51"/>
      <c r="AZ1105" s="51"/>
      <c r="BA1105" s="52">
        <f t="shared" si="2672"/>
        <v>100</v>
      </c>
      <c r="BB1105" s="53"/>
    </row>
    <row r="1106" ht="31.5">
      <c r="B1106" s="47" t="s">
        <v>562</v>
      </c>
      <c r="C1106" s="47" t="s">
        <v>46</v>
      </c>
      <c r="D1106" s="47" t="s">
        <v>48</v>
      </c>
      <c r="E1106" s="48" t="str">
        <f t="shared" si="2665"/>
        <v>0113</v>
      </c>
      <c r="F1106" s="17" t="s">
        <v>84</v>
      </c>
      <c r="G1106" s="48"/>
      <c r="H1106" s="49" t="s">
        <v>85</v>
      </c>
      <c r="I1106" s="19"/>
      <c r="J1106" s="19"/>
      <c r="K1106" s="19"/>
      <c r="L1106" s="19"/>
      <c r="M1106" s="19"/>
      <c r="N1106" s="19"/>
      <c r="O1106" s="19">
        <f t="shared" si="2771"/>
        <v>0</v>
      </c>
      <c r="P1106" s="19">
        <f t="shared" si="2772"/>
        <v>0</v>
      </c>
      <c r="Q1106" s="19">
        <f t="shared" si="2773"/>
        <v>0</v>
      </c>
      <c r="R1106" s="19">
        <f t="shared" si="2774"/>
        <v>0</v>
      </c>
      <c r="S1106" s="19"/>
      <c r="T1106" s="19">
        <f t="shared" si="2666"/>
        <v>0</v>
      </c>
      <c r="U1106" s="19"/>
      <c r="V1106" s="19"/>
      <c r="W1106" s="19"/>
      <c r="X1106" s="19"/>
      <c r="Y1106" s="19"/>
      <c r="Z1106" s="19"/>
      <c r="AA1106" s="19"/>
      <c r="AB1106" s="19"/>
      <c r="AC1106" s="19"/>
      <c r="AD1106" s="19"/>
      <c r="AE1106" s="19"/>
      <c r="AF1106" s="50">
        <f t="shared" si="2775"/>
        <v>919.57488999999998</v>
      </c>
      <c r="AG1106" s="50">
        <f t="shared" si="2776"/>
        <v>0</v>
      </c>
      <c r="AH1106" s="50">
        <f t="shared" si="2777"/>
        <v>0</v>
      </c>
      <c r="AI1106" s="50">
        <f t="shared" si="2778"/>
        <v>0</v>
      </c>
      <c r="AJ1106" s="50">
        <f t="shared" si="2779"/>
        <v>0</v>
      </c>
      <c r="AK1106" s="50">
        <f t="shared" si="2780"/>
        <v>0</v>
      </c>
      <c r="AL1106" s="50">
        <f t="shared" si="2781"/>
        <v>919.57488999999998</v>
      </c>
      <c r="AM1106" s="50">
        <f t="shared" si="2782"/>
        <v>0</v>
      </c>
      <c r="AN1106" s="50">
        <f t="shared" si="2783"/>
        <v>0</v>
      </c>
      <c r="AO1106" s="15">
        <f t="shared" si="2784"/>
        <v>425.12707999999998</v>
      </c>
      <c r="AP1106" s="51">
        <f t="shared" si="2785"/>
        <v>601.12707999999998</v>
      </c>
      <c r="AQ1106" s="51">
        <f t="shared" si="2786"/>
        <v>0</v>
      </c>
      <c r="AR1106" s="51">
        <f t="shared" si="2787"/>
        <v>0</v>
      </c>
      <c r="AS1106" s="51">
        <f t="shared" si="2788"/>
        <v>0</v>
      </c>
      <c r="AT1106" s="51">
        <f t="shared" si="2789"/>
        <v>0</v>
      </c>
      <c r="AU1106" s="51">
        <f t="shared" si="2667"/>
        <v>601.12707999999998</v>
      </c>
      <c r="AV1106" s="51">
        <f t="shared" si="2668"/>
        <v>-601.12707999999998</v>
      </c>
      <c r="AW1106" s="51"/>
      <c r="AX1106" s="51"/>
      <c r="AY1106" s="51"/>
      <c r="AZ1106" s="51"/>
      <c r="BA1106" s="52">
        <f t="shared" si="2672"/>
        <v>100</v>
      </c>
      <c r="BB1106" s="53"/>
    </row>
    <row r="1107" ht="31.5">
      <c r="B1107" s="47" t="s">
        <v>562</v>
      </c>
      <c r="C1107" s="47" t="s">
        <v>46</v>
      </c>
      <c r="D1107" s="47" t="s">
        <v>48</v>
      </c>
      <c r="E1107" s="48" t="str">
        <f t="shared" si="2665"/>
        <v>0113</v>
      </c>
      <c r="F1107" s="17" t="s">
        <v>86</v>
      </c>
      <c r="G1107" s="48"/>
      <c r="H1107" s="49" t="s">
        <v>87</v>
      </c>
      <c r="I1107" s="19"/>
      <c r="J1107" s="19"/>
      <c r="K1107" s="19"/>
      <c r="L1107" s="19"/>
      <c r="M1107" s="19"/>
      <c r="N1107" s="19"/>
      <c r="O1107" s="19">
        <f>O1109</f>
        <v>0</v>
      </c>
      <c r="P1107" s="19">
        <f>P1109</f>
        <v>0</v>
      </c>
      <c r="Q1107" s="19">
        <f>Q1109</f>
        <v>0</v>
      </c>
      <c r="R1107" s="19">
        <f>R1109</f>
        <v>0</v>
      </c>
      <c r="S1107" s="19"/>
      <c r="T1107" s="19">
        <f t="shared" si="2666"/>
        <v>0</v>
      </c>
      <c r="U1107" s="19"/>
      <c r="V1107" s="19"/>
      <c r="W1107" s="19"/>
      <c r="X1107" s="19"/>
      <c r="Y1107" s="19"/>
      <c r="Z1107" s="19"/>
      <c r="AA1107" s="19"/>
      <c r="AB1107" s="19"/>
      <c r="AC1107" s="19"/>
      <c r="AD1107" s="19"/>
      <c r="AE1107" s="19"/>
      <c r="AF1107" s="50">
        <f>AF1109+AF1108</f>
        <v>919.57488999999998</v>
      </c>
      <c r="AG1107" s="50">
        <f>AG1109+AG1108</f>
        <v>0</v>
      </c>
      <c r="AH1107" s="50">
        <f>AH1109+AH1108</f>
        <v>0</v>
      </c>
      <c r="AI1107" s="50">
        <f>AI1109+AI1108</f>
        <v>0</v>
      </c>
      <c r="AJ1107" s="50">
        <f>AJ1109+AJ1108</f>
        <v>0</v>
      </c>
      <c r="AK1107" s="50">
        <f>AK1109+AK1108</f>
        <v>0</v>
      </c>
      <c r="AL1107" s="50">
        <f>AL1109+AL1108</f>
        <v>919.57488999999998</v>
      </c>
      <c r="AM1107" s="50">
        <f>AM1109+AM1108</f>
        <v>0</v>
      </c>
      <c r="AN1107" s="50">
        <f>AN1109+AN1108</f>
        <v>0</v>
      </c>
      <c r="AO1107" s="51">
        <f>AO1109</f>
        <v>425.12707999999998</v>
      </c>
      <c r="AP1107" s="51">
        <f>AP1109</f>
        <v>601.12707999999998</v>
      </c>
      <c r="AQ1107" s="51">
        <f>AQ1109</f>
        <v>0</v>
      </c>
      <c r="AR1107" s="51">
        <f>AR1109</f>
        <v>0</v>
      </c>
      <c r="AS1107" s="51">
        <f>AS1109</f>
        <v>0</v>
      </c>
      <c r="AT1107" s="51">
        <f>AT1109</f>
        <v>0</v>
      </c>
      <c r="AU1107" s="51">
        <f t="shared" si="2667"/>
        <v>601.12707999999998</v>
      </c>
      <c r="AV1107" s="51">
        <f t="shared" si="2668"/>
        <v>-601.12707999999998</v>
      </c>
      <c r="AW1107" s="51"/>
      <c r="AX1107" s="51"/>
      <c r="AY1107" s="51"/>
      <c r="AZ1107" s="51"/>
      <c r="BA1107" s="52">
        <f t="shared" si="2672"/>
        <v>100</v>
      </c>
      <c r="BB1107" s="53"/>
    </row>
    <row r="1108" ht="31.5">
      <c r="B1108" s="47" t="s">
        <v>562</v>
      </c>
      <c r="C1108" s="47" t="s">
        <v>46</v>
      </c>
      <c r="D1108" s="47" t="s">
        <v>48</v>
      </c>
      <c r="E1108" s="48" t="str">
        <f t="shared" si="2665"/>
        <v>0113</v>
      </c>
      <c r="F1108" s="17" t="s">
        <v>86</v>
      </c>
      <c r="G1108" s="47" t="s">
        <v>58</v>
      </c>
      <c r="H1108" s="49" t="s">
        <v>59</v>
      </c>
      <c r="I1108" s="19"/>
      <c r="J1108" s="19"/>
      <c r="K1108" s="19"/>
      <c r="L1108" s="19"/>
      <c r="M1108" s="19"/>
      <c r="N1108" s="19"/>
      <c r="O1108" s="19"/>
      <c r="P1108" s="19"/>
      <c r="Q1108" s="19"/>
      <c r="R1108" s="19"/>
      <c r="S1108" s="19"/>
      <c r="T1108" s="19">
        <v>0</v>
      </c>
      <c r="U1108" s="19">
        <v>0</v>
      </c>
      <c r="V1108" s="19">
        <v>0</v>
      </c>
      <c r="W1108" s="19">
        <v>0</v>
      </c>
      <c r="X1108" s="19">
        <v>0</v>
      </c>
      <c r="Y1108" s="19">
        <v>0</v>
      </c>
      <c r="Z1108" s="19">
        <v>0</v>
      </c>
      <c r="AA1108" s="19">
        <v>0</v>
      </c>
      <c r="AB1108" s="19">
        <v>0</v>
      </c>
      <c r="AC1108" s="19">
        <v>0</v>
      </c>
      <c r="AD1108" s="19">
        <v>0</v>
      </c>
      <c r="AE1108" s="19">
        <v>0</v>
      </c>
      <c r="AF1108" s="51">
        <v>40.986899999999999</v>
      </c>
      <c r="AG1108" s="51"/>
      <c r="AH1108" s="51">
        <v>0</v>
      </c>
      <c r="AI1108" s="51">
        <v>0</v>
      </c>
      <c r="AJ1108" s="51">
        <v>0</v>
      </c>
      <c r="AK1108" s="51">
        <v>0</v>
      </c>
      <c r="AL1108" s="51">
        <v>40.986899999999999</v>
      </c>
      <c r="AM1108" s="51">
        <v>0</v>
      </c>
      <c r="AN1108" s="51">
        <v>0</v>
      </c>
      <c r="AO1108" s="15"/>
      <c r="AP1108" s="51"/>
      <c r="AQ1108" s="51"/>
      <c r="AR1108" s="51"/>
      <c r="AS1108" s="51"/>
      <c r="AT1108" s="51"/>
      <c r="AU1108" s="51"/>
      <c r="AV1108" s="51"/>
      <c r="AW1108" s="51"/>
      <c r="AX1108" s="51"/>
      <c r="AY1108" s="51"/>
      <c r="AZ1108" s="51"/>
      <c r="BA1108" s="58">
        <f t="shared" si="2672"/>
        <v>100</v>
      </c>
      <c r="BB1108" s="53"/>
    </row>
    <row r="1109">
      <c r="B1109" s="47" t="s">
        <v>562</v>
      </c>
      <c r="C1109" s="47" t="s">
        <v>46</v>
      </c>
      <c r="D1109" s="47" t="s">
        <v>48</v>
      </c>
      <c r="E1109" s="48" t="str">
        <f t="shared" si="2665"/>
        <v>0113</v>
      </c>
      <c r="F1109" s="17" t="s">
        <v>86</v>
      </c>
      <c r="G1109" s="47" t="s">
        <v>60</v>
      </c>
      <c r="H1109" s="49" t="s">
        <v>61</v>
      </c>
      <c r="I1109" s="19"/>
      <c r="J1109" s="19"/>
      <c r="K1109" s="19"/>
      <c r="L1109" s="19"/>
      <c r="M1109" s="19"/>
      <c r="N1109" s="19"/>
      <c r="O1109" s="19">
        <v>0</v>
      </c>
      <c r="P1109" s="19">
        <v>0</v>
      </c>
      <c r="Q1109" s="19">
        <v>0</v>
      </c>
      <c r="R1109" s="19">
        <v>0</v>
      </c>
      <c r="S1109" s="19"/>
      <c r="T1109" s="19">
        <f t="shared" si="2666"/>
        <v>0</v>
      </c>
      <c r="U1109" s="19"/>
      <c r="V1109" s="19"/>
      <c r="W1109" s="19"/>
      <c r="X1109" s="19"/>
      <c r="Y1109" s="19"/>
      <c r="Z1109" s="19"/>
      <c r="AA1109" s="19"/>
      <c r="AB1109" s="19"/>
      <c r="AC1109" s="19"/>
      <c r="AD1109" s="19"/>
      <c r="AE1109" s="19"/>
      <c r="AF1109" s="50">
        <v>878.58798999999999</v>
      </c>
      <c r="AG1109" s="50"/>
      <c r="AH1109" s="50">
        <v>0</v>
      </c>
      <c r="AI1109" s="50">
        <v>0</v>
      </c>
      <c r="AJ1109" s="50">
        <v>0</v>
      </c>
      <c r="AK1109" s="50">
        <v>0</v>
      </c>
      <c r="AL1109" s="50">
        <v>878.58798999999999</v>
      </c>
      <c r="AM1109" s="50">
        <v>0</v>
      </c>
      <c r="AN1109" s="50">
        <v>0</v>
      </c>
      <c r="AO1109" s="15">
        <v>425.12707999999998</v>
      </c>
      <c r="AP1109" s="51">
        <v>601.12707999999998</v>
      </c>
      <c r="AQ1109" s="51">
        <v>0</v>
      </c>
      <c r="AR1109" s="51">
        <v>0</v>
      </c>
      <c r="AS1109" s="51">
        <v>0</v>
      </c>
      <c r="AT1109" s="51">
        <v>0</v>
      </c>
      <c r="AU1109" s="51">
        <f t="shared" si="2667"/>
        <v>601.12707999999998</v>
      </c>
      <c r="AV1109" s="51">
        <f t="shared" si="2668"/>
        <v>-601.12707999999998</v>
      </c>
      <c r="AW1109" s="51"/>
      <c r="AX1109" s="51"/>
      <c r="AY1109" s="51"/>
      <c r="AZ1109" s="51"/>
      <c r="BA1109" s="52">
        <f t="shared" si="2672"/>
        <v>100</v>
      </c>
      <c r="BB1109" s="53"/>
    </row>
    <row r="1110" s="30" customFormat="1" ht="31.5">
      <c r="B1110" s="31" t="s">
        <v>562</v>
      </c>
      <c r="C1110" s="31" t="s">
        <v>98</v>
      </c>
      <c r="D1110" s="31"/>
      <c r="E1110" s="32" t="str">
        <f t="shared" si="2665"/>
        <v>03</v>
      </c>
      <c r="F1110" s="31"/>
      <c r="G1110" s="32"/>
      <c r="H1110" s="33" t="s">
        <v>175</v>
      </c>
      <c r="I1110" s="34">
        <f>I1111+I1124</f>
        <v>3299.1000000000004</v>
      </c>
      <c r="J1110" s="34">
        <f>J1111+J1124</f>
        <v>3390.3000000000002</v>
      </c>
      <c r="K1110" s="34">
        <f>K1111+K1124</f>
        <v>3390.3000000000002</v>
      </c>
      <c r="L1110" s="34">
        <f>L1111+L1124</f>
        <v>0</v>
      </c>
      <c r="M1110" s="34">
        <f>M1111+M1124</f>
        <v>0</v>
      </c>
      <c r="N1110" s="34">
        <f>N1111+N1124</f>
        <v>0</v>
      </c>
      <c r="O1110" s="34">
        <f>O1111+O1124</f>
        <v>0</v>
      </c>
      <c r="P1110" s="34">
        <f>P1111+P1124</f>
        <v>0</v>
      </c>
      <c r="Q1110" s="34">
        <f>Q1111+Q1124</f>
        <v>-1061.0989999999999</v>
      </c>
      <c r="R1110" s="34">
        <f>R1111+R1124</f>
        <v>-65.733000000000004</v>
      </c>
      <c r="S1110" s="34">
        <f>S1111+S1124</f>
        <v>0</v>
      </c>
      <c r="T1110" s="34">
        <f t="shared" si="2666"/>
        <v>2172.268</v>
      </c>
      <c r="U1110" s="34">
        <f t="shared" si="2675"/>
        <v>3390.3000000000002</v>
      </c>
      <c r="V1110" s="34">
        <f t="shared" si="2676"/>
        <v>3390.3000000000002</v>
      </c>
      <c r="W1110" s="34">
        <f>W1111+W1124</f>
        <v>0</v>
      </c>
      <c r="X1110" s="34">
        <f>X1111+X1124</f>
        <v>0</v>
      </c>
      <c r="Y1110" s="34">
        <f>Y1111+Y1124</f>
        <v>0</v>
      </c>
      <c r="Z1110" s="34">
        <f>Z1111+Z1124</f>
        <v>0</v>
      </c>
      <c r="AA1110" s="34">
        <f>AA1111+AA1124</f>
        <v>0</v>
      </c>
      <c r="AB1110" s="34">
        <f>AB1111+AB1124</f>
        <v>0</v>
      </c>
      <c r="AC1110" s="34">
        <f>AC1111+AC1124</f>
        <v>0</v>
      </c>
      <c r="AD1110" s="34">
        <f>AD1111+AD1124</f>
        <v>0</v>
      </c>
      <c r="AE1110" s="34">
        <f>AE1111+AE1124</f>
        <v>0</v>
      </c>
      <c r="AF1110" s="35">
        <f>AF1111+AF1124</f>
        <v>7793.4767300000003</v>
      </c>
      <c r="AG1110" s="35">
        <f>AG1111+AG1124</f>
        <v>0</v>
      </c>
      <c r="AH1110" s="35">
        <f>AH1111+AH1124</f>
        <v>1869.1659999999997</v>
      </c>
      <c r="AI1110" s="35">
        <f>AI1111+AI1124</f>
        <v>0</v>
      </c>
      <c r="AJ1110" s="35">
        <f>AJ1111+AJ1124</f>
        <v>0</v>
      </c>
      <c r="AK1110" s="35">
        <f>AK1111+AK1124</f>
        <v>0</v>
      </c>
      <c r="AL1110" s="35">
        <f>AL1111+AL1124</f>
        <v>7793.4767300000003</v>
      </c>
      <c r="AM1110" s="35">
        <f>AM1111+AM1124</f>
        <v>1869.1659999999997</v>
      </c>
      <c r="AN1110" s="35">
        <f>AN1111+AN1124</f>
        <v>0</v>
      </c>
      <c r="AO1110" s="36">
        <f>AO1111+AO1124</f>
        <v>6633.3287200000004</v>
      </c>
      <c r="AP1110" s="36">
        <f>AP1111+AP1124</f>
        <v>11150.713619999999</v>
      </c>
      <c r="AQ1110" s="36">
        <f>AQ1111+AQ1124</f>
        <v>0</v>
      </c>
      <c r="AR1110" s="36">
        <f>AR1111+AR1124</f>
        <v>0</v>
      </c>
      <c r="AS1110" s="36">
        <f>AS1111+AS1124</f>
        <v>0</v>
      </c>
      <c r="AT1110" s="36">
        <f>AT1111+AT1124</f>
        <v>0</v>
      </c>
      <c r="AU1110" s="36">
        <f t="shared" si="2667"/>
        <v>11150.713619999999</v>
      </c>
      <c r="AV1110" s="36">
        <f t="shared" si="2668"/>
        <v>-8978.4456199999986</v>
      </c>
      <c r="AW1110" s="36">
        <f t="shared" si="2669"/>
        <v>2172.268</v>
      </c>
      <c r="AX1110" s="36">
        <f t="shared" si="2670"/>
        <v>3390.3000000000002</v>
      </c>
      <c r="AY1110" s="36">
        <f t="shared" si="2671"/>
        <v>3390.3000000000002</v>
      </c>
      <c r="AZ1110" s="36">
        <f>AZ1111+AZ1124</f>
        <v>0</v>
      </c>
      <c r="BA1110" s="37">
        <f t="shared" si="2672"/>
        <v>100</v>
      </c>
      <c r="BB1110" s="25"/>
    </row>
    <row r="1111" s="39" customFormat="1" ht="47.25">
      <c r="B1111" s="40" t="s">
        <v>562</v>
      </c>
      <c r="C1111" s="40" t="s">
        <v>98</v>
      </c>
      <c r="D1111" s="40" t="s">
        <v>343</v>
      </c>
      <c r="E1111" s="38" t="str">
        <f t="shared" si="2665"/>
        <v>0310</v>
      </c>
      <c r="F1111" s="40"/>
      <c r="G1111" s="38"/>
      <c r="H1111" s="41" t="s">
        <v>504</v>
      </c>
      <c r="I1111" s="42">
        <f t="shared" ref="I1111:I1113" si="2790">I1112</f>
        <v>1601.2</v>
      </c>
      <c r="J1111" s="42">
        <f t="shared" ref="J1111:J1113" si="2791">J1112</f>
        <v>1601.2</v>
      </c>
      <c r="K1111" s="42">
        <f t="shared" ref="K1111:K1113" si="2792">K1112</f>
        <v>1601.2</v>
      </c>
      <c r="L1111" s="42">
        <f t="shared" ref="L1111:L1113" si="2793">L1112</f>
        <v>0</v>
      </c>
      <c r="M1111" s="42">
        <f t="shared" ref="M1111:M1113" si="2794">M1112</f>
        <v>0</v>
      </c>
      <c r="N1111" s="42">
        <f t="shared" ref="N1111:N1113" si="2795">N1112</f>
        <v>0</v>
      </c>
      <c r="O1111" s="42">
        <f>O1112+O1120</f>
        <v>0</v>
      </c>
      <c r="P1111" s="42">
        <f t="shared" ref="P1111:P1113" si="2796">P1112</f>
        <v>0</v>
      </c>
      <c r="Q1111" s="42">
        <f t="shared" ref="Q1111:Q1113" si="2797">Q1112</f>
        <v>-1061.0989999999999</v>
      </c>
      <c r="R1111" s="42">
        <f t="shared" ref="R1111:R1113" si="2798">R1112</f>
        <v>-65.733000000000004</v>
      </c>
      <c r="S1111" s="42">
        <f t="shared" ref="S1111:S1113" si="2799">S1112</f>
        <v>0</v>
      </c>
      <c r="T1111" s="42">
        <f t="shared" si="2666"/>
        <v>474.36800000000017</v>
      </c>
      <c r="U1111" s="42">
        <f t="shared" si="2675"/>
        <v>1601.2</v>
      </c>
      <c r="V1111" s="42">
        <f t="shared" si="2676"/>
        <v>1601.2</v>
      </c>
      <c r="W1111" s="42">
        <f t="shared" ref="W1111:W1113" si="2800">W1112</f>
        <v>0</v>
      </c>
      <c r="X1111" s="42">
        <f t="shared" ref="X1111:X1113" si="2801">X1112</f>
        <v>0</v>
      </c>
      <c r="Y1111" s="42">
        <f t="shared" ref="Y1111:Y1113" si="2802">Y1112</f>
        <v>0</v>
      </c>
      <c r="Z1111" s="42">
        <f t="shared" ref="Z1111:Z1113" si="2803">Z1112</f>
        <v>0</v>
      </c>
      <c r="AA1111" s="42">
        <f t="shared" ref="AA1111:AA1113" si="2804">AA1112</f>
        <v>0</v>
      </c>
      <c r="AB1111" s="42">
        <f t="shared" ref="AB1111:AB1113" si="2805">AB1112</f>
        <v>0</v>
      </c>
      <c r="AC1111" s="42">
        <f t="shared" ref="AC1111:AC1113" si="2806">AC1112</f>
        <v>0</v>
      </c>
      <c r="AD1111" s="42">
        <f t="shared" ref="AD1111:AD1113" si="2807">AD1112</f>
        <v>0</v>
      </c>
      <c r="AE1111" s="42">
        <f t="shared" ref="AE1111:AE1113" si="2808">AE1112</f>
        <v>0</v>
      </c>
      <c r="AF1111" s="43">
        <f>AF1112+AF1120</f>
        <v>5924.3107300000001</v>
      </c>
      <c r="AG1111" s="43">
        <f>AG1112+AG1120</f>
        <v>0</v>
      </c>
      <c r="AH1111" s="43">
        <f>AH1112+AH1120</f>
        <v>0</v>
      </c>
      <c r="AI1111" s="43">
        <f>AI1112+AI1120</f>
        <v>0</v>
      </c>
      <c r="AJ1111" s="43">
        <f>AJ1112+AJ1120</f>
        <v>0</v>
      </c>
      <c r="AK1111" s="43">
        <f>AK1112+AK1120</f>
        <v>0</v>
      </c>
      <c r="AL1111" s="43">
        <f>AL1112+AL1120</f>
        <v>5924.3107300000001</v>
      </c>
      <c r="AM1111" s="43">
        <f>AM1112+AM1120</f>
        <v>0</v>
      </c>
      <c r="AN1111" s="43">
        <f>AN1112+AN1120</f>
        <v>0</v>
      </c>
      <c r="AO1111" s="44">
        <f>AO1112+AO1120</f>
        <v>5446.8642300000001</v>
      </c>
      <c r="AP1111" s="45">
        <f>AP1112+AP1120</f>
        <v>9281.5476199999994</v>
      </c>
      <c r="AQ1111" s="45">
        <f>AQ1112+AQ1120</f>
        <v>0</v>
      </c>
      <c r="AR1111" s="45">
        <f>AR1112+AR1120</f>
        <v>0</v>
      </c>
      <c r="AS1111" s="45">
        <f>AS1112+AS1120</f>
        <v>0</v>
      </c>
      <c r="AT1111" s="45">
        <f>AT1112+AT1120</f>
        <v>0</v>
      </c>
      <c r="AU1111" s="45">
        <f t="shared" si="2667"/>
        <v>9281.5476199999994</v>
      </c>
      <c r="AV1111" s="45">
        <f t="shared" si="2668"/>
        <v>-8807.179619999999</v>
      </c>
      <c r="AW1111" s="45">
        <f t="shared" si="2669"/>
        <v>474.36800000000017</v>
      </c>
      <c r="AX1111" s="45">
        <f t="shared" si="2670"/>
        <v>1601.2</v>
      </c>
      <c r="AY1111" s="45">
        <f t="shared" si="2671"/>
        <v>1601.2</v>
      </c>
      <c r="AZ1111" s="45">
        <f t="shared" ref="AZ1111:AZ1113" si="2809">AZ1112</f>
        <v>0</v>
      </c>
      <c r="BA1111" s="46">
        <f t="shared" si="2672"/>
        <v>100</v>
      </c>
      <c r="BB1111" s="25"/>
    </row>
    <row r="1112">
      <c r="B1112" s="47" t="s">
        <v>562</v>
      </c>
      <c r="C1112" s="47" t="s">
        <v>98</v>
      </c>
      <c r="D1112" s="47" t="s">
        <v>343</v>
      </c>
      <c r="E1112" s="48" t="str">
        <f t="shared" si="2665"/>
        <v>0310</v>
      </c>
      <c r="F1112" s="47" t="s">
        <v>277</v>
      </c>
      <c r="G1112" s="48"/>
      <c r="H1112" s="49" t="s">
        <v>278</v>
      </c>
      <c r="I1112" s="19">
        <f t="shared" si="2790"/>
        <v>1601.2</v>
      </c>
      <c r="J1112" s="19">
        <f t="shared" si="2791"/>
        <v>1601.2</v>
      </c>
      <c r="K1112" s="19">
        <f t="shared" si="2792"/>
        <v>1601.2</v>
      </c>
      <c r="L1112" s="19">
        <f t="shared" si="2793"/>
        <v>0</v>
      </c>
      <c r="M1112" s="19">
        <f t="shared" si="2794"/>
        <v>0</v>
      </c>
      <c r="N1112" s="19">
        <f t="shared" si="2795"/>
        <v>0</v>
      </c>
      <c r="O1112" s="19">
        <f t="shared" ref="O1112:O1113" si="2810">O1113</f>
        <v>0</v>
      </c>
      <c r="P1112" s="19">
        <f t="shared" si="2796"/>
        <v>0</v>
      </c>
      <c r="Q1112" s="19">
        <f t="shared" si="2797"/>
        <v>-1061.0989999999999</v>
      </c>
      <c r="R1112" s="19">
        <f t="shared" si="2798"/>
        <v>-65.733000000000004</v>
      </c>
      <c r="S1112" s="19">
        <f t="shared" si="2799"/>
        <v>0</v>
      </c>
      <c r="T1112" s="19">
        <f t="shared" si="2666"/>
        <v>474.36800000000017</v>
      </c>
      <c r="U1112" s="19">
        <f t="shared" si="2675"/>
        <v>1601.2</v>
      </c>
      <c r="V1112" s="19">
        <f t="shared" si="2676"/>
        <v>1601.2</v>
      </c>
      <c r="W1112" s="19">
        <f t="shared" si="2800"/>
        <v>0</v>
      </c>
      <c r="X1112" s="19">
        <f t="shared" si="2801"/>
        <v>0</v>
      </c>
      <c r="Y1112" s="19">
        <f t="shared" si="2802"/>
        <v>0</v>
      </c>
      <c r="Z1112" s="19">
        <f t="shared" si="2803"/>
        <v>0</v>
      </c>
      <c r="AA1112" s="19">
        <f t="shared" si="2804"/>
        <v>0</v>
      </c>
      <c r="AB1112" s="19">
        <f t="shared" si="2805"/>
        <v>0</v>
      </c>
      <c r="AC1112" s="19">
        <f t="shared" si="2806"/>
        <v>0</v>
      </c>
      <c r="AD1112" s="19">
        <f t="shared" si="2807"/>
        <v>0</v>
      </c>
      <c r="AE1112" s="19">
        <f t="shared" si="2808"/>
        <v>0</v>
      </c>
      <c r="AF1112" s="50">
        <f t="shared" ref="AF1112:AF1113" si="2811">AF1113</f>
        <v>2892.6681100000001</v>
      </c>
      <c r="AG1112" s="50">
        <f t="shared" ref="AG1112:AG1113" si="2812">AG1113</f>
        <v>0</v>
      </c>
      <c r="AH1112" s="50">
        <f t="shared" ref="AH1112:AH1113" si="2813">AH1113</f>
        <v>0</v>
      </c>
      <c r="AI1112" s="50">
        <f t="shared" ref="AI1112:AI1113" si="2814">AI1113</f>
        <v>0</v>
      </c>
      <c r="AJ1112" s="50">
        <f t="shared" ref="AJ1112:AJ1113" si="2815">AJ1113</f>
        <v>0</v>
      </c>
      <c r="AK1112" s="50">
        <f t="shared" ref="AK1112:AK1113" si="2816">AK1113</f>
        <v>0</v>
      </c>
      <c r="AL1112" s="50">
        <f t="shared" ref="AL1112:AL1113" si="2817">AL1113</f>
        <v>2892.6681100000001</v>
      </c>
      <c r="AM1112" s="50">
        <f t="shared" ref="AM1112:AM1113" si="2818">AM1113</f>
        <v>0</v>
      </c>
      <c r="AN1112" s="50">
        <f t="shared" ref="AN1112:AN1113" si="2819">AN1113</f>
        <v>0</v>
      </c>
      <c r="AO1112" s="51">
        <f t="shared" ref="AO1112:AO1113" si="2820">AO1113</f>
        <v>2661.82161</v>
      </c>
      <c r="AP1112" s="51">
        <f t="shared" ref="AP1112:AP1113" si="2821">AP1113</f>
        <v>2892.6681100000001</v>
      </c>
      <c r="AQ1112" s="51">
        <f t="shared" ref="AQ1112:AQ1113" si="2822">AQ1113</f>
        <v>0</v>
      </c>
      <c r="AR1112" s="51">
        <f t="shared" ref="AR1112:AR1113" si="2823">AR1113</f>
        <v>0</v>
      </c>
      <c r="AS1112" s="51">
        <f t="shared" ref="AS1112:AS1113" si="2824">AS1113</f>
        <v>0</v>
      </c>
      <c r="AT1112" s="51">
        <f t="shared" ref="AT1112:AT1113" si="2825">AT1113</f>
        <v>0</v>
      </c>
      <c r="AU1112" s="51">
        <f t="shared" si="2667"/>
        <v>2892.6681100000001</v>
      </c>
      <c r="AV1112" s="51">
        <f t="shared" si="2668"/>
        <v>-2418.3001100000001</v>
      </c>
      <c r="AW1112" s="51">
        <f t="shared" si="2669"/>
        <v>474.36800000000017</v>
      </c>
      <c r="AX1112" s="51">
        <f t="shared" si="2670"/>
        <v>1601.2</v>
      </c>
      <c r="AY1112" s="51">
        <f t="shared" si="2671"/>
        <v>1601.2</v>
      </c>
      <c r="AZ1112" s="51">
        <f t="shared" si="2809"/>
        <v>0</v>
      </c>
      <c r="BA1112" s="52">
        <f t="shared" si="2672"/>
        <v>100</v>
      </c>
      <c r="BB1112" s="25"/>
    </row>
    <row r="1113">
      <c r="B1113" s="47" t="s">
        <v>562</v>
      </c>
      <c r="C1113" s="47" t="s">
        <v>98</v>
      </c>
      <c r="D1113" s="47" t="s">
        <v>343</v>
      </c>
      <c r="E1113" s="48" t="str">
        <f t="shared" si="2665"/>
        <v>0310</v>
      </c>
      <c r="F1113" s="47" t="s">
        <v>279</v>
      </c>
      <c r="G1113" s="48"/>
      <c r="H1113" s="49" t="s">
        <v>53</v>
      </c>
      <c r="I1113" s="19">
        <f t="shared" si="2790"/>
        <v>1601.2</v>
      </c>
      <c r="J1113" s="19">
        <f t="shared" si="2791"/>
        <v>1601.2</v>
      </c>
      <c r="K1113" s="19">
        <f t="shared" si="2792"/>
        <v>1601.2</v>
      </c>
      <c r="L1113" s="19">
        <f t="shared" si="2793"/>
        <v>0</v>
      </c>
      <c r="M1113" s="19">
        <f t="shared" si="2794"/>
        <v>0</v>
      </c>
      <c r="N1113" s="19">
        <f t="shared" si="2795"/>
        <v>0</v>
      </c>
      <c r="O1113" s="19">
        <f t="shared" si="2810"/>
        <v>0</v>
      </c>
      <c r="P1113" s="19">
        <f t="shared" si="2796"/>
        <v>0</v>
      </c>
      <c r="Q1113" s="19">
        <f t="shared" si="2797"/>
        <v>-1061.0989999999999</v>
      </c>
      <c r="R1113" s="19">
        <f t="shared" si="2798"/>
        <v>-65.733000000000004</v>
      </c>
      <c r="S1113" s="19">
        <f t="shared" si="2799"/>
        <v>0</v>
      </c>
      <c r="T1113" s="19">
        <f t="shared" si="2666"/>
        <v>474.36800000000017</v>
      </c>
      <c r="U1113" s="19">
        <f t="shared" si="2675"/>
        <v>1601.2</v>
      </c>
      <c r="V1113" s="19">
        <f t="shared" si="2676"/>
        <v>1601.2</v>
      </c>
      <c r="W1113" s="19">
        <f t="shared" si="2800"/>
        <v>0</v>
      </c>
      <c r="X1113" s="19">
        <f t="shared" si="2801"/>
        <v>0</v>
      </c>
      <c r="Y1113" s="19">
        <f t="shared" si="2802"/>
        <v>0</v>
      </c>
      <c r="Z1113" s="19">
        <f t="shared" si="2803"/>
        <v>0</v>
      </c>
      <c r="AA1113" s="19">
        <f t="shared" si="2804"/>
        <v>0</v>
      </c>
      <c r="AB1113" s="19">
        <f t="shared" si="2805"/>
        <v>0</v>
      </c>
      <c r="AC1113" s="19">
        <f t="shared" si="2806"/>
        <v>0</v>
      </c>
      <c r="AD1113" s="19">
        <f t="shared" si="2807"/>
        <v>0</v>
      </c>
      <c r="AE1113" s="19">
        <f t="shared" si="2808"/>
        <v>0</v>
      </c>
      <c r="AF1113" s="50">
        <f t="shared" si="2811"/>
        <v>2892.6681100000001</v>
      </c>
      <c r="AG1113" s="50">
        <f t="shared" si="2812"/>
        <v>0</v>
      </c>
      <c r="AH1113" s="50">
        <f t="shared" si="2813"/>
        <v>0</v>
      </c>
      <c r="AI1113" s="50">
        <f t="shared" si="2814"/>
        <v>0</v>
      </c>
      <c r="AJ1113" s="50">
        <f t="shared" si="2815"/>
        <v>0</v>
      </c>
      <c r="AK1113" s="50">
        <f t="shared" si="2816"/>
        <v>0</v>
      </c>
      <c r="AL1113" s="50">
        <f t="shared" si="2817"/>
        <v>2892.6681100000001</v>
      </c>
      <c r="AM1113" s="50">
        <f t="shared" si="2818"/>
        <v>0</v>
      </c>
      <c r="AN1113" s="50">
        <f t="shared" si="2819"/>
        <v>0</v>
      </c>
      <c r="AO1113" s="15">
        <f t="shared" si="2820"/>
        <v>2661.82161</v>
      </c>
      <c r="AP1113" s="51">
        <f t="shared" si="2821"/>
        <v>2892.6681100000001</v>
      </c>
      <c r="AQ1113" s="51">
        <f t="shared" si="2822"/>
        <v>0</v>
      </c>
      <c r="AR1113" s="51">
        <f t="shared" si="2823"/>
        <v>0</v>
      </c>
      <c r="AS1113" s="51">
        <f t="shared" si="2824"/>
        <v>0</v>
      </c>
      <c r="AT1113" s="51">
        <f t="shared" si="2825"/>
        <v>0</v>
      </c>
      <c r="AU1113" s="51">
        <f t="shared" si="2667"/>
        <v>2892.6681100000001</v>
      </c>
      <c r="AV1113" s="51">
        <f t="shared" si="2668"/>
        <v>-2418.3001100000001</v>
      </c>
      <c r="AW1113" s="51">
        <f t="shared" si="2669"/>
        <v>474.36800000000017</v>
      </c>
      <c r="AX1113" s="51">
        <f t="shared" si="2670"/>
        <v>1601.2</v>
      </c>
      <c r="AY1113" s="51">
        <f t="shared" si="2671"/>
        <v>1601.2</v>
      </c>
      <c r="AZ1113" s="51">
        <f t="shared" si="2809"/>
        <v>0</v>
      </c>
      <c r="BA1113" s="52">
        <f t="shared" si="2672"/>
        <v>100</v>
      </c>
      <c r="BB1113" s="25"/>
    </row>
    <row r="1114" ht="94.5">
      <c r="B1114" s="47" t="s">
        <v>562</v>
      </c>
      <c r="C1114" s="47" t="s">
        <v>98</v>
      </c>
      <c r="D1114" s="47" t="s">
        <v>343</v>
      </c>
      <c r="E1114" s="48" t="str">
        <f t="shared" si="2665"/>
        <v>0310</v>
      </c>
      <c r="F1114" s="47" t="s">
        <v>505</v>
      </c>
      <c r="G1114" s="48"/>
      <c r="H1114" s="49" t="s">
        <v>506</v>
      </c>
      <c r="I1114" s="19">
        <f>I1115+I1117</f>
        <v>1601.2</v>
      </c>
      <c r="J1114" s="19">
        <f>J1115+J1117</f>
        <v>1601.2</v>
      </c>
      <c r="K1114" s="19">
        <f>K1115+K1117</f>
        <v>1601.2</v>
      </c>
      <c r="L1114" s="19">
        <f>L1115+L1117</f>
        <v>0</v>
      </c>
      <c r="M1114" s="19">
        <f>M1115+M1117</f>
        <v>0</v>
      </c>
      <c r="N1114" s="19">
        <f>N1115+N1117</f>
        <v>0</v>
      </c>
      <c r="O1114" s="19">
        <f>O1115+O1117</f>
        <v>0</v>
      </c>
      <c r="P1114" s="19">
        <f>P1115+P1117</f>
        <v>0</v>
      </c>
      <c r="Q1114" s="19">
        <f>Q1115+Q1117</f>
        <v>-1061.0989999999999</v>
      </c>
      <c r="R1114" s="19">
        <f>R1115+R1117</f>
        <v>-65.733000000000004</v>
      </c>
      <c r="S1114" s="19">
        <f>S1115+S1117</f>
        <v>0</v>
      </c>
      <c r="T1114" s="19">
        <f t="shared" si="2666"/>
        <v>474.36800000000017</v>
      </c>
      <c r="U1114" s="19">
        <f t="shared" si="2675"/>
        <v>1601.2</v>
      </c>
      <c r="V1114" s="19">
        <f t="shared" si="2676"/>
        <v>1601.2</v>
      </c>
      <c r="W1114" s="19">
        <f>W1115+W1117</f>
        <v>0</v>
      </c>
      <c r="X1114" s="19">
        <f>X1115+X1117</f>
        <v>0</v>
      </c>
      <c r="Y1114" s="19">
        <f>Y1115+Y1117</f>
        <v>0</v>
      </c>
      <c r="Z1114" s="19">
        <f>Z1115+Z1117</f>
        <v>0</v>
      </c>
      <c r="AA1114" s="19">
        <f>AA1115+AA1117</f>
        <v>0</v>
      </c>
      <c r="AB1114" s="19">
        <f>AB1115+AB1117</f>
        <v>0</v>
      </c>
      <c r="AC1114" s="19">
        <f>AC1115+AC1117</f>
        <v>0</v>
      </c>
      <c r="AD1114" s="19">
        <f>AD1115+AD1117</f>
        <v>0</v>
      </c>
      <c r="AE1114" s="19">
        <f>AE1115+AE1117</f>
        <v>0</v>
      </c>
      <c r="AF1114" s="50">
        <f>AF1115+AF1117</f>
        <v>2892.6681100000001</v>
      </c>
      <c r="AG1114" s="50">
        <f>AG1115+AG1117</f>
        <v>0</v>
      </c>
      <c r="AH1114" s="50">
        <f>AH1115+AH1117</f>
        <v>0</v>
      </c>
      <c r="AI1114" s="50">
        <f>AI1115+AI1117</f>
        <v>0</v>
      </c>
      <c r="AJ1114" s="50">
        <f>AJ1115+AJ1117</f>
        <v>0</v>
      </c>
      <c r="AK1114" s="50">
        <f>AK1115+AK1117</f>
        <v>0</v>
      </c>
      <c r="AL1114" s="50">
        <f>AL1115+AL1117</f>
        <v>2892.6681100000001</v>
      </c>
      <c r="AM1114" s="50">
        <f>AM1115+AM1117</f>
        <v>0</v>
      </c>
      <c r="AN1114" s="50">
        <f>AN1115+AN1117</f>
        <v>0</v>
      </c>
      <c r="AO1114" s="51">
        <f>AO1115+AO1117</f>
        <v>2661.82161</v>
      </c>
      <c r="AP1114" s="51">
        <f>AP1115+AP1117</f>
        <v>2892.6681100000001</v>
      </c>
      <c r="AQ1114" s="51">
        <f>AQ1115+AQ1117</f>
        <v>0</v>
      </c>
      <c r="AR1114" s="51">
        <f>AR1115+AR1117</f>
        <v>0</v>
      </c>
      <c r="AS1114" s="51">
        <f>AS1115+AS1117</f>
        <v>0</v>
      </c>
      <c r="AT1114" s="51">
        <f>AT1115+AT1117</f>
        <v>0</v>
      </c>
      <c r="AU1114" s="51">
        <f t="shared" si="2667"/>
        <v>2892.6681100000001</v>
      </c>
      <c r="AV1114" s="51">
        <f t="shared" si="2668"/>
        <v>-2418.3001100000001</v>
      </c>
      <c r="AW1114" s="51">
        <f t="shared" si="2669"/>
        <v>474.36800000000017</v>
      </c>
      <c r="AX1114" s="51">
        <f t="shared" si="2670"/>
        <v>1601.2</v>
      </c>
      <c r="AY1114" s="51">
        <f t="shared" si="2671"/>
        <v>1601.2</v>
      </c>
      <c r="AZ1114" s="51">
        <f>AZ1115+AZ1117</f>
        <v>0</v>
      </c>
      <c r="BA1114" s="52">
        <f t="shared" si="2672"/>
        <v>100</v>
      </c>
      <c r="BB1114" s="25"/>
    </row>
    <row r="1115" ht="47.25">
      <c r="B1115" s="47" t="s">
        <v>562</v>
      </c>
      <c r="C1115" s="47" t="s">
        <v>98</v>
      </c>
      <c r="D1115" s="47" t="s">
        <v>343</v>
      </c>
      <c r="E1115" s="48" t="str">
        <f t="shared" si="2665"/>
        <v>0310</v>
      </c>
      <c r="F1115" s="47" t="s">
        <v>507</v>
      </c>
      <c r="G1115" s="48"/>
      <c r="H1115" s="49" t="s">
        <v>508</v>
      </c>
      <c r="I1115" s="19">
        <f>I1116</f>
        <v>38.700000000000003</v>
      </c>
      <c r="J1115" s="19">
        <f>J1116</f>
        <v>38.700000000000003</v>
      </c>
      <c r="K1115" s="19">
        <f>K1116</f>
        <v>38.700000000000003</v>
      </c>
      <c r="L1115" s="19">
        <f>L1116</f>
        <v>0</v>
      </c>
      <c r="M1115" s="19">
        <f>M1116</f>
        <v>0</v>
      </c>
      <c r="N1115" s="19">
        <f>N1116</f>
        <v>0</v>
      </c>
      <c r="O1115" s="19">
        <f>O1116</f>
        <v>0</v>
      </c>
      <c r="P1115" s="19">
        <f>P1116</f>
        <v>0</v>
      </c>
      <c r="Q1115" s="19">
        <f>Q1116</f>
        <v>0</v>
      </c>
      <c r="R1115" s="19">
        <f>R1116</f>
        <v>0</v>
      </c>
      <c r="S1115" s="19">
        <f>S1116</f>
        <v>0</v>
      </c>
      <c r="T1115" s="19">
        <f t="shared" si="2666"/>
        <v>38.700000000000003</v>
      </c>
      <c r="U1115" s="19">
        <f t="shared" si="2675"/>
        <v>38.700000000000003</v>
      </c>
      <c r="V1115" s="19">
        <f t="shared" si="2676"/>
        <v>38.700000000000003</v>
      </c>
      <c r="W1115" s="19">
        <f>W1116</f>
        <v>0</v>
      </c>
      <c r="X1115" s="19">
        <f>X1116</f>
        <v>0</v>
      </c>
      <c r="Y1115" s="19">
        <f>Y1116</f>
        <v>0</v>
      </c>
      <c r="Z1115" s="19">
        <f>Z1116</f>
        <v>0</v>
      </c>
      <c r="AA1115" s="19">
        <f>AA1116</f>
        <v>0</v>
      </c>
      <c r="AB1115" s="19">
        <f>AB1116</f>
        <v>0</v>
      </c>
      <c r="AC1115" s="19">
        <f>AC1116</f>
        <v>0</v>
      </c>
      <c r="AD1115" s="19">
        <f>AD1116</f>
        <v>0</v>
      </c>
      <c r="AE1115" s="19">
        <f>AE1116</f>
        <v>0</v>
      </c>
      <c r="AF1115" s="50">
        <f>AF1116</f>
        <v>38.700000000000003</v>
      </c>
      <c r="AG1115" s="50">
        <f>AG1116</f>
        <v>0</v>
      </c>
      <c r="AH1115" s="50">
        <f>AH1116</f>
        <v>0</v>
      </c>
      <c r="AI1115" s="50">
        <f>AI1116</f>
        <v>0</v>
      </c>
      <c r="AJ1115" s="50">
        <f>AJ1116</f>
        <v>0</v>
      </c>
      <c r="AK1115" s="50">
        <f>AK1116</f>
        <v>0</v>
      </c>
      <c r="AL1115" s="50">
        <f>AL1116</f>
        <v>38.700000000000003</v>
      </c>
      <c r="AM1115" s="50">
        <f>AM1116</f>
        <v>0</v>
      </c>
      <c r="AN1115" s="50">
        <f>AN1116</f>
        <v>0</v>
      </c>
      <c r="AO1115" s="15">
        <f>AO1116</f>
        <v>38.700000000000003</v>
      </c>
      <c r="AP1115" s="51">
        <f>AP1116</f>
        <v>38.700000000000003</v>
      </c>
      <c r="AQ1115" s="51">
        <f>AQ1116</f>
        <v>0</v>
      </c>
      <c r="AR1115" s="51">
        <f>AR1116</f>
        <v>0</v>
      </c>
      <c r="AS1115" s="51">
        <f>AS1116</f>
        <v>0</v>
      </c>
      <c r="AT1115" s="51">
        <f>AT1116</f>
        <v>0</v>
      </c>
      <c r="AU1115" s="51">
        <f t="shared" si="2667"/>
        <v>38.700000000000003</v>
      </c>
      <c r="AV1115" s="51">
        <f t="shared" si="2668"/>
        <v>0</v>
      </c>
      <c r="AW1115" s="51">
        <f t="shared" si="2669"/>
        <v>38.700000000000003</v>
      </c>
      <c r="AX1115" s="51">
        <f t="shared" si="2670"/>
        <v>38.700000000000003</v>
      </c>
      <c r="AY1115" s="51">
        <f t="shared" si="2671"/>
        <v>38.700000000000003</v>
      </c>
      <c r="AZ1115" s="51">
        <f>AZ1116</f>
        <v>0</v>
      </c>
      <c r="BA1115" s="52">
        <f t="shared" si="2672"/>
        <v>100</v>
      </c>
      <c r="BB1115" s="25"/>
    </row>
    <row r="1116" ht="31.5">
      <c r="B1116" s="47" t="s">
        <v>562</v>
      </c>
      <c r="C1116" s="47" t="s">
        <v>98</v>
      </c>
      <c r="D1116" s="47" t="s">
        <v>343</v>
      </c>
      <c r="E1116" s="48" t="str">
        <f t="shared" si="2665"/>
        <v>0310</v>
      </c>
      <c r="F1116" s="47" t="s">
        <v>507</v>
      </c>
      <c r="G1116" s="47" t="s">
        <v>58</v>
      </c>
      <c r="H1116" s="49" t="s">
        <v>59</v>
      </c>
      <c r="I1116" s="19">
        <v>38.700000000000003</v>
      </c>
      <c r="J1116" s="19">
        <v>38.700000000000003</v>
      </c>
      <c r="K1116" s="19">
        <v>38.700000000000003</v>
      </c>
      <c r="L1116" s="19"/>
      <c r="M1116" s="19"/>
      <c r="N1116" s="19"/>
      <c r="O1116" s="19">
        <v>0</v>
      </c>
      <c r="P1116" s="19">
        <v>0</v>
      </c>
      <c r="Q1116" s="19">
        <v>0</v>
      </c>
      <c r="R1116" s="19">
        <v>0</v>
      </c>
      <c r="S1116" s="19"/>
      <c r="T1116" s="19">
        <f t="shared" si="2666"/>
        <v>38.700000000000003</v>
      </c>
      <c r="U1116" s="19">
        <f t="shared" si="2675"/>
        <v>38.700000000000003</v>
      </c>
      <c r="V1116" s="19">
        <f t="shared" si="2676"/>
        <v>38.700000000000003</v>
      </c>
      <c r="W1116" s="19"/>
      <c r="X1116" s="19"/>
      <c r="Y1116" s="19"/>
      <c r="Z1116" s="19"/>
      <c r="AA1116" s="19"/>
      <c r="AB1116" s="19"/>
      <c r="AC1116" s="19"/>
      <c r="AD1116" s="19"/>
      <c r="AE1116" s="19"/>
      <c r="AF1116" s="50">
        <v>38.700000000000003</v>
      </c>
      <c r="AG1116" s="50"/>
      <c r="AH1116" s="50">
        <v>0</v>
      </c>
      <c r="AI1116" s="50">
        <v>0</v>
      </c>
      <c r="AJ1116" s="50">
        <v>0</v>
      </c>
      <c r="AK1116" s="50">
        <v>0</v>
      </c>
      <c r="AL1116" s="50">
        <v>38.700000000000003</v>
      </c>
      <c r="AM1116" s="50">
        <v>0</v>
      </c>
      <c r="AN1116" s="50">
        <v>0</v>
      </c>
      <c r="AO1116" s="51">
        <v>38.700000000000003</v>
      </c>
      <c r="AP1116" s="51">
        <v>38.700000000000003</v>
      </c>
      <c r="AQ1116" s="51">
        <v>0</v>
      </c>
      <c r="AR1116" s="51">
        <v>0</v>
      </c>
      <c r="AS1116" s="51">
        <v>0</v>
      </c>
      <c r="AT1116" s="51">
        <v>0</v>
      </c>
      <c r="AU1116" s="51">
        <f t="shared" si="2667"/>
        <v>38.700000000000003</v>
      </c>
      <c r="AV1116" s="51">
        <f t="shared" si="2668"/>
        <v>0</v>
      </c>
      <c r="AW1116" s="51">
        <f t="shared" si="2669"/>
        <v>38.700000000000003</v>
      </c>
      <c r="AX1116" s="51">
        <f t="shared" si="2670"/>
        <v>38.700000000000003</v>
      </c>
      <c r="AY1116" s="51">
        <f t="shared" si="2671"/>
        <v>38.700000000000003</v>
      </c>
      <c r="AZ1116" s="51"/>
      <c r="BA1116" s="52">
        <f t="shared" si="2672"/>
        <v>100</v>
      </c>
      <c r="BB1116" s="53"/>
    </row>
    <row r="1117" ht="47.25">
      <c r="B1117" s="47" t="s">
        <v>562</v>
      </c>
      <c r="C1117" s="47" t="s">
        <v>98</v>
      </c>
      <c r="D1117" s="47" t="s">
        <v>343</v>
      </c>
      <c r="E1117" s="48" t="str">
        <f t="shared" si="2665"/>
        <v>0310</v>
      </c>
      <c r="F1117" s="47" t="s">
        <v>509</v>
      </c>
      <c r="G1117" s="48"/>
      <c r="H1117" s="49" t="s">
        <v>510</v>
      </c>
      <c r="I1117" s="19">
        <f>I1118+I1119</f>
        <v>1562.5</v>
      </c>
      <c r="J1117" s="19">
        <f>J1118+J1119</f>
        <v>1562.5</v>
      </c>
      <c r="K1117" s="19">
        <f>K1118+K1119</f>
        <v>1562.5</v>
      </c>
      <c r="L1117" s="19">
        <f>L1118+L1119</f>
        <v>0</v>
      </c>
      <c r="M1117" s="19">
        <f>M1118+M1119</f>
        <v>0</v>
      </c>
      <c r="N1117" s="19">
        <f>N1118+N1119</f>
        <v>0</v>
      </c>
      <c r="O1117" s="19">
        <f>O1118+O1119</f>
        <v>0</v>
      </c>
      <c r="P1117" s="19">
        <f>P1118+P1119</f>
        <v>0</v>
      </c>
      <c r="Q1117" s="19">
        <f>Q1118+Q1119</f>
        <v>-1061.0989999999999</v>
      </c>
      <c r="R1117" s="19">
        <f>R1118+R1119</f>
        <v>-65.733000000000004</v>
      </c>
      <c r="S1117" s="19">
        <f>S1118+S1119</f>
        <v>0</v>
      </c>
      <c r="T1117" s="19">
        <f t="shared" si="2666"/>
        <v>435.66800000000012</v>
      </c>
      <c r="U1117" s="19">
        <f t="shared" si="2675"/>
        <v>1562.5</v>
      </c>
      <c r="V1117" s="19">
        <f t="shared" si="2676"/>
        <v>1562.5</v>
      </c>
      <c r="W1117" s="19">
        <f>W1118+W1119</f>
        <v>0</v>
      </c>
      <c r="X1117" s="19">
        <f>X1118+X1119</f>
        <v>0</v>
      </c>
      <c r="Y1117" s="19">
        <f>Y1118+Y1119</f>
        <v>0</v>
      </c>
      <c r="Z1117" s="19">
        <f>Z1118+Z1119</f>
        <v>0</v>
      </c>
      <c r="AA1117" s="19">
        <f>AA1118+AA1119</f>
        <v>0</v>
      </c>
      <c r="AB1117" s="19">
        <f>AB1118+AB1119</f>
        <v>0</v>
      </c>
      <c r="AC1117" s="19">
        <f>AC1118+AC1119</f>
        <v>0</v>
      </c>
      <c r="AD1117" s="19">
        <f>AD1118+AD1119</f>
        <v>0</v>
      </c>
      <c r="AE1117" s="19">
        <f>AE1118+AE1119</f>
        <v>0</v>
      </c>
      <c r="AF1117" s="50">
        <f>AF1118+AF1119</f>
        <v>2853.9681100000003</v>
      </c>
      <c r="AG1117" s="50">
        <f>AG1118+AG1119</f>
        <v>0</v>
      </c>
      <c r="AH1117" s="50">
        <f>AH1118+AH1119</f>
        <v>0</v>
      </c>
      <c r="AI1117" s="50">
        <f>AI1118+AI1119</f>
        <v>0</v>
      </c>
      <c r="AJ1117" s="50">
        <f>AJ1118+AJ1119</f>
        <v>0</v>
      </c>
      <c r="AK1117" s="50">
        <f>AK1118+AK1119</f>
        <v>0</v>
      </c>
      <c r="AL1117" s="50">
        <f>AL1118+AL1119</f>
        <v>2853.9681100000003</v>
      </c>
      <c r="AM1117" s="50">
        <f>AM1118+AM1119</f>
        <v>0</v>
      </c>
      <c r="AN1117" s="50">
        <f>AN1118+AN1119</f>
        <v>0</v>
      </c>
      <c r="AO1117" s="15">
        <f>AO1118+AO1119</f>
        <v>2623.1216100000001</v>
      </c>
      <c r="AP1117" s="51">
        <f>AP1118+AP1119</f>
        <v>2853.9681100000003</v>
      </c>
      <c r="AQ1117" s="51">
        <f>AQ1118+AQ1119</f>
        <v>0</v>
      </c>
      <c r="AR1117" s="51">
        <f>AR1118+AR1119</f>
        <v>0</v>
      </c>
      <c r="AS1117" s="51">
        <f>AS1118+AS1119</f>
        <v>0</v>
      </c>
      <c r="AT1117" s="51">
        <f>AT1118+AT1119</f>
        <v>0</v>
      </c>
      <c r="AU1117" s="51">
        <f t="shared" si="2667"/>
        <v>2853.9681100000003</v>
      </c>
      <c r="AV1117" s="51">
        <f t="shared" si="2668"/>
        <v>-2418.3001100000001</v>
      </c>
      <c r="AW1117" s="51">
        <f t="shared" si="2669"/>
        <v>435.66800000000012</v>
      </c>
      <c r="AX1117" s="51">
        <f t="shared" si="2670"/>
        <v>1562.5</v>
      </c>
      <c r="AY1117" s="51">
        <f t="shared" si="2671"/>
        <v>1562.5</v>
      </c>
      <c r="AZ1117" s="51">
        <f>AZ1118+AZ1119</f>
        <v>0</v>
      </c>
      <c r="BA1117" s="52">
        <f t="shared" si="2672"/>
        <v>100</v>
      </c>
      <c r="BB1117" s="25"/>
    </row>
    <row r="1118" ht="31.5">
      <c r="B1118" s="47" t="s">
        <v>562</v>
      </c>
      <c r="C1118" s="47" t="s">
        <v>98</v>
      </c>
      <c r="D1118" s="47" t="s">
        <v>343</v>
      </c>
      <c r="E1118" s="48" t="str">
        <f t="shared" si="2665"/>
        <v>0310</v>
      </c>
      <c r="F1118" s="47" t="s">
        <v>509</v>
      </c>
      <c r="G1118" s="47" t="s">
        <v>58</v>
      </c>
      <c r="H1118" s="49" t="s">
        <v>59</v>
      </c>
      <c r="I1118" s="19">
        <v>1394.9000000000001</v>
      </c>
      <c r="J1118" s="19">
        <v>1394.9000000000001</v>
      </c>
      <c r="K1118" s="19">
        <v>1394.9000000000001</v>
      </c>
      <c r="L1118" s="19"/>
      <c r="M1118" s="19"/>
      <c r="N1118" s="19"/>
      <c r="O1118" s="19">
        <v>0</v>
      </c>
      <c r="P1118" s="19">
        <v>0</v>
      </c>
      <c r="Q1118" s="19">
        <f>-194.497-866.602</f>
        <v>-1061.0989999999999</v>
      </c>
      <c r="R1118" s="19">
        <v>-65.733000000000004</v>
      </c>
      <c r="S1118" s="19"/>
      <c r="T1118" s="19">
        <f t="shared" si="2666"/>
        <v>268.06800000000021</v>
      </c>
      <c r="U1118" s="19">
        <f t="shared" si="2675"/>
        <v>1394.9000000000001</v>
      </c>
      <c r="V1118" s="19">
        <f t="shared" si="2676"/>
        <v>1394.9000000000001</v>
      </c>
      <c r="W1118" s="19"/>
      <c r="X1118" s="19"/>
      <c r="Y1118" s="19"/>
      <c r="Z1118" s="19"/>
      <c r="AA1118" s="19"/>
      <c r="AB1118" s="19"/>
      <c r="AC1118" s="19"/>
      <c r="AD1118" s="19"/>
      <c r="AE1118" s="19"/>
      <c r="AF1118" s="50">
        <v>2643.0011100000002</v>
      </c>
      <c r="AG1118" s="50"/>
      <c r="AH1118" s="50">
        <v>0</v>
      </c>
      <c r="AI1118" s="50">
        <v>0</v>
      </c>
      <c r="AJ1118" s="50">
        <v>0</v>
      </c>
      <c r="AK1118" s="50">
        <v>0</v>
      </c>
      <c r="AL1118" s="50">
        <v>2643.0011100000002</v>
      </c>
      <c r="AM1118" s="50">
        <v>0</v>
      </c>
      <c r="AN1118" s="50">
        <v>0</v>
      </c>
      <c r="AO1118" s="51">
        <v>2470.26361</v>
      </c>
      <c r="AP1118" s="51">
        <v>2643.0011100000002</v>
      </c>
      <c r="AQ1118" s="51">
        <v>0</v>
      </c>
      <c r="AR1118" s="51">
        <v>0</v>
      </c>
      <c r="AS1118" s="51">
        <v>0</v>
      </c>
      <c r="AT1118" s="51">
        <v>0</v>
      </c>
      <c r="AU1118" s="51">
        <f t="shared" si="2667"/>
        <v>2643.0011100000002</v>
      </c>
      <c r="AV1118" s="51">
        <f t="shared" si="2668"/>
        <v>-2374.9331099999999</v>
      </c>
      <c r="AW1118" s="51">
        <f t="shared" si="2669"/>
        <v>268.06800000000021</v>
      </c>
      <c r="AX1118" s="51">
        <f t="shared" si="2670"/>
        <v>1394.9000000000001</v>
      </c>
      <c r="AY1118" s="51">
        <f t="shared" si="2671"/>
        <v>1394.9000000000001</v>
      </c>
      <c r="AZ1118" s="51"/>
      <c r="BA1118" s="52">
        <f t="shared" si="2672"/>
        <v>100</v>
      </c>
      <c r="BB1118" s="53"/>
    </row>
    <row r="1119">
      <c r="B1119" s="47" t="s">
        <v>562</v>
      </c>
      <c r="C1119" s="47" t="s">
        <v>98</v>
      </c>
      <c r="D1119" s="47" t="s">
        <v>343</v>
      </c>
      <c r="E1119" s="48" t="str">
        <f t="shared" si="2665"/>
        <v>0310</v>
      </c>
      <c r="F1119" s="47" t="s">
        <v>509</v>
      </c>
      <c r="G1119" s="47" t="s">
        <v>60</v>
      </c>
      <c r="H1119" s="49" t="s">
        <v>61</v>
      </c>
      <c r="I1119" s="19">
        <v>167.59999999999999</v>
      </c>
      <c r="J1119" s="19">
        <v>167.59999999999999</v>
      </c>
      <c r="K1119" s="19">
        <v>167.59999999999999</v>
      </c>
      <c r="L1119" s="19"/>
      <c r="M1119" s="19"/>
      <c r="N1119" s="19"/>
      <c r="O1119" s="19">
        <v>0</v>
      </c>
      <c r="P1119" s="19">
        <v>0</v>
      </c>
      <c r="Q1119" s="19">
        <v>0</v>
      </c>
      <c r="R1119" s="19">
        <v>0</v>
      </c>
      <c r="S1119" s="19"/>
      <c r="T1119" s="19">
        <f t="shared" si="2666"/>
        <v>167.59999999999999</v>
      </c>
      <c r="U1119" s="19">
        <f t="shared" si="2675"/>
        <v>167.59999999999999</v>
      </c>
      <c r="V1119" s="19">
        <f t="shared" si="2676"/>
        <v>167.59999999999999</v>
      </c>
      <c r="W1119" s="19"/>
      <c r="X1119" s="19"/>
      <c r="Y1119" s="19"/>
      <c r="Z1119" s="19"/>
      <c r="AA1119" s="19"/>
      <c r="AB1119" s="19"/>
      <c r="AC1119" s="19"/>
      <c r="AD1119" s="19"/>
      <c r="AE1119" s="19"/>
      <c r="AF1119" s="50">
        <v>210.96700000000001</v>
      </c>
      <c r="AG1119" s="50"/>
      <c r="AH1119" s="50">
        <v>0</v>
      </c>
      <c r="AI1119" s="50">
        <v>0</v>
      </c>
      <c r="AJ1119" s="50">
        <v>0</v>
      </c>
      <c r="AK1119" s="50">
        <v>0</v>
      </c>
      <c r="AL1119" s="50">
        <v>210.96700000000001</v>
      </c>
      <c r="AM1119" s="50">
        <v>0</v>
      </c>
      <c r="AN1119" s="50">
        <v>0</v>
      </c>
      <c r="AO1119" s="15">
        <v>152.858</v>
      </c>
      <c r="AP1119" s="51">
        <v>210.96700000000001</v>
      </c>
      <c r="AQ1119" s="51">
        <v>0</v>
      </c>
      <c r="AR1119" s="51">
        <v>0</v>
      </c>
      <c r="AS1119" s="51">
        <v>0</v>
      </c>
      <c r="AT1119" s="51">
        <v>0</v>
      </c>
      <c r="AU1119" s="51">
        <f t="shared" si="2667"/>
        <v>210.96700000000001</v>
      </c>
      <c r="AV1119" s="51">
        <f t="shared" si="2668"/>
        <v>-43.367000000000019</v>
      </c>
      <c r="AW1119" s="51">
        <f t="shared" si="2669"/>
        <v>167.59999999999999</v>
      </c>
      <c r="AX1119" s="51">
        <f t="shared" si="2670"/>
        <v>167.59999999999999</v>
      </c>
      <c r="AY1119" s="51">
        <f t="shared" si="2671"/>
        <v>167.59999999999999</v>
      </c>
      <c r="AZ1119" s="51"/>
      <c r="BA1119" s="52">
        <f t="shared" si="2672"/>
        <v>100</v>
      </c>
      <c r="BB1119" s="53"/>
    </row>
    <row r="1120" ht="47.25">
      <c r="B1120" s="47" t="s">
        <v>562</v>
      </c>
      <c r="C1120" s="47" t="s">
        <v>98</v>
      </c>
      <c r="D1120" s="47" t="s">
        <v>343</v>
      </c>
      <c r="E1120" s="48" t="str">
        <f t="shared" si="2665"/>
        <v>0310</v>
      </c>
      <c r="F1120" s="47" t="s">
        <v>82</v>
      </c>
      <c r="G1120" s="48"/>
      <c r="H1120" s="49" t="s">
        <v>83</v>
      </c>
      <c r="I1120" s="19"/>
      <c r="J1120" s="19"/>
      <c r="K1120" s="19"/>
      <c r="L1120" s="19"/>
      <c r="M1120" s="19"/>
      <c r="N1120" s="19"/>
      <c r="O1120" s="19">
        <f t="shared" ref="O1120:O1125" si="2826">O1121</f>
        <v>0</v>
      </c>
      <c r="P1120" s="19"/>
      <c r="Q1120" s="19"/>
      <c r="R1120" s="19"/>
      <c r="S1120" s="19"/>
      <c r="T1120" s="19">
        <f t="shared" si="2666"/>
        <v>0</v>
      </c>
      <c r="U1120" s="19"/>
      <c r="V1120" s="19"/>
      <c r="W1120" s="19"/>
      <c r="X1120" s="19"/>
      <c r="Y1120" s="19"/>
      <c r="Z1120" s="19"/>
      <c r="AA1120" s="19"/>
      <c r="AB1120" s="19"/>
      <c r="AC1120" s="19"/>
      <c r="AD1120" s="19"/>
      <c r="AE1120" s="19"/>
      <c r="AF1120" s="50">
        <f t="shared" ref="AF1120:AF1125" si="2827">AF1121</f>
        <v>3031.6426200000001</v>
      </c>
      <c r="AG1120" s="50">
        <f t="shared" ref="AG1120:AG1125" si="2828">AG1121</f>
        <v>0</v>
      </c>
      <c r="AH1120" s="50">
        <f t="shared" ref="AH1120:AH1125" si="2829">AH1121</f>
        <v>0</v>
      </c>
      <c r="AI1120" s="50">
        <f t="shared" ref="AI1120:AI1125" si="2830">AI1121</f>
        <v>0</v>
      </c>
      <c r="AJ1120" s="50">
        <f t="shared" ref="AJ1120:AJ1125" si="2831">AJ1121</f>
        <v>0</v>
      </c>
      <c r="AK1120" s="50">
        <f t="shared" ref="AK1120:AK1125" si="2832">AK1121</f>
        <v>0</v>
      </c>
      <c r="AL1120" s="50">
        <f t="shared" ref="AL1120:AL1125" si="2833">AL1121</f>
        <v>3031.6426200000001</v>
      </c>
      <c r="AM1120" s="50">
        <f t="shared" ref="AM1120:AM1125" si="2834">AM1121</f>
        <v>0</v>
      </c>
      <c r="AN1120" s="50">
        <f t="shared" ref="AN1120:AN1125" si="2835">AN1121</f>
        <v>0</v>
      </c>
      <c r="AO1120" s="63">
        <f t="shared" ref="AO1120:AO1125" si="2836">AO1121</f>
        <v>2785.0426200000002</v>
      </c>
      <c r="AP1120" s="15">
        <f t="shared" ref="AP1120:AP1125" si="2837">AP1121</f>
        <v>6388.8795099999998</v>
      </c>
      <c r="AQ1120" s="51">
        <f t="shared" ref="AQ1120:AQ1125" si="2838">AQ1121</f>
        <v>0</v>
      </c>
      <c r="AR1120" s="15">
        <f t="shared" ref="AR1120:AR1125" si="2839">AR1121</f>
        <v>0</v>
      </c>
      <c r="AS1120" s="51">
        <f t="shared" ref="AS1120:AS1125" si="2840">AS1121</f>
        <v>0</v>
      </c>
      <c r="AT1120" s="15">
        <f t="shared" ref="AT1120:AT1125" si="2841">AT1121</f>
        <v>0</v>
      </c>
      <c r="AU1120" s="51">
        <f t="shared" si="2667"/>
        <v>6388.8795099999998</v>
      </c>
      <c r="AV1120" s="51">
        <f t="shared" si="2668"/>
        <v>-6388.8795099999998</v>
      </c>
      <c r="AW1120" s="51"/>
      <c r="AX1120" s="51"/>
      <c r="AY1120" s="51"/>
      <c r="AZ1120" s="51"/>
      <c r="BA1120" s="52">
        <f t="shared" si="2672"/>
        <v>100</v>
      </c>
      <c r="BB1120" s="53"/>
    </row>
    <row r="1121">
      <c r="B1121" s="47" t="s">
        <v>562</v>
      </c>
      <c r="C1121" s="47" t="s">
        <v>98</v>
      </c>
      <c r="D1121" s="47" t="s">
        <v>343</v>
      </c>
      <c r="E1121" s="48" t="str">
        <f t="shared" si="2665"/>
        <v>0310</v>
      </c>
      <c r="F1121" s="47" t="s">
        <v>92</v>
      </c>
      <c r="G1121" s="48"/>
      <c r="H1121" s="49" t="s">
        <v>93</v>
      </c>
      <c r="I1121" s="19"/>
      <c r="J1121" s="19"/>
      <c r="K1121" s="19"/>
      <c r="L1121" s="19"/>
      <c r="M1121" s="19"/>
      <c r="N1121" s="19"/>
      <c r="O1121" s="19">
        <f t="shared" si="2826"/>
        <v>0</v>
      </c>
      <c r="P1121" s="19"/>
      <c r="Q1121" s="19"/>
      <c r="R1121" s="19"/>
      <c r="S1121" s="19"/>
      <c r="T1121" s="19">
        <f t="shared" si="2666"/>
        <v>0</v>
      </c>
      <c r="U1121" s="19"/>
      <c r="V1121" s="19"/>
      <c r="W1121" s="19"/>
      <c r="X1121" s="19"/>
      <c r="Y1121" s="19"/>
      <c r="Z1121" s="19"/>
      <c r="AA1121" s="19"/>
      <c r="AB1121" s="19"/>
      <c r="AC1121" s="19"/>
      <c r="AD1121" s="19"/>
      <c r="AE1121" s="19"/>
      <c r="AF1121" s="50">
        <f t="shared" si="2827"/>
        <v>3031.6426200000001</v>
      </c>
      <c r="AG1121" s="50">
        <f t="shared" si="2828"/>
        <v>0</v>
      </c>
      <c r="AH1121" s="50">
        <f t="shared" si="2829"/>
        <v>0</v>
      </c>
      <c r="AI1121" s="50">
        <f t="shared" si="2830"/>
        <v>0</v>
      </c>
      <c r="AJ1121" s="50">
        <f t="shared" si="2831"/>
        <v>0</v>
      </c>
      <c r="AK1121" s="50">
        <f t="shared" si="2832"/>
        <v>0</v>
      </c>
      <c r="AL1121" s="50">
        <f t="shared" si="2833"/>
        <v>3031.6426200000001</v>
      </c>
      <c r="AM1121" s="50">
        <f t="shared" si="2834"/>
        <v>0</v>
      </c>
      <c r="AN1121" s="50">
        <f t="shared" si="2835"/>
        <v>0</v>
      </c>
      <c r="AO1121" s="15">
        <f t="shared" si="2836"/>
        <v>2785.0426200000002</v>
      </c>
      <c r="AP1121" s="51">
        <f t="shared" si="2837"/>
        <v>6388.8795099999998</v>
      </c>
      <c r="AQ1121" s="15">
        <f t="shared" si="2838"/>
        <v>0</v>
      </c>
      <c r="AR1121" s="51">
        <f t="shared" si="2839"/>
        <v>0</v>
      </c>
      <c r="AS1121" s="15">
        <f t="shared" si="2840"/>
        <v>0</v>
      </c>
      <c r="AT1121" s="51">
        <f t="shared" si="2841"/>
        <v>0</v>
      </c>
      <c r="AU1121" s="51">
        <f t="shared" si="2667"/>
        <v>6388.8795099999998</v>
      </c>
      <c r="AV1121" s="51">
        <f t="shared" si="2668"/>
        <v>-6388.8795099999998</v>
      </c>
      <c r="AW1121" s="51"/>
      <c r="AX1121" s="51"/>
      <c r="AY1121" s="51"/>
      <c r="AZ1121" s="51"/>
      <c r="BA1121" s="52">
        <f t="shared" si="2672"/>
        <v>100</v>
      </c>
      <c r="BB1121" s="53"/>
    </row>
    <row r="1122">
      <c r="B1122" s="47" t="s">
        <v>562</v>
      </c>
      <c r="C1122" s="47" t="s">
        <v>98</v>
      </c>
      <c r="D1122" s="47" t="s">
        <v>343</v>
      </c>
      <c r="E1122" s="48" t="str">
        <f t="shared" si="2665"/>
        <v>0310</v>
      </c>
      <c r="F1122" s="47" t="s">
        <v>94</v>
      </c>
      <c r="G1122" s="48"/>
      <c r="H1122" s="49" t="s">
        <v>95</v>
      </c>
      <c r="I1122" s="19"/>
      <c r="J1122" s="19"/>
      <c r="K1122" s="19"/>
      <c r="L1122" s="19"/>
      <c r="M1122" s="19"/>
      <c r="N1122" s="19"/>
      <c r="O1122" s="19">
        <f t="shared" si="2826"/>
        <v>0</v>
      </c>
      <c r="P1122" s="19"/>
      <c r="Q1122" s="19"/>
      <c r="R1122" s="19"/>
      <c r="S1122" s="19"/>
      <c r="T1122" s="19">
        <f t="shared" si="2666"/>
        <v>0</v>
      </c>
      <c r="U1122" s="19"/>
      <c r="V1122" s="19"/>
      <c r="W1122" s="19"/>
      <c r="X1122" s="19"/>
      <c r="Y1122" s="19"/>
      <c r="Z1122" s="19"/>
      <c r="AA1122" s="19"/>
      <c r="AB1122" s="19"/>
      <c r="AC1122" s="19"/>
      <c r="AD1122" s="19"/>
      <c r="AE1122" s="19"/>
      <c r="AF1122" s="50">
        <f t="shared" si="2827"/>
        <v>3031.6426200000001</v>
      </c>
      <c r="AG1122" s="50">
        <f t="shared" si="2828"/>
        <v>0</v>
      </c>
      <c r="AH1122" s="50">
        <f t="shared" si="2829"/>
        <v>0</v>
      </c>
      <c r="AI1122" s="50">
        <f t="shared" si="2830"/>
        <v>0</v>
      </c>
      <c r="AJ1122" s="50">
        <f t="shared" si="2831"/>
        <v>0</v>
      </c>
      <c r="AK1122" s="50">
        <f t="shared" si="2832"/>
        <v>0</v>
      </c>
      <c r="AL1122" s="50">
        <f t="shared" si="2833"/>
        <v>3031.6426200000001</v>
      </c>
      <c r="AM1122" s="50">
        <f t="shared" si="2834"/>
        <v>0</v>
      </c>
      <c r="AN1122" s="50">
        <f t="shared" si="2835"/>
        <v>0</v>
      </c>
      <c r="AO1122" s="63">
        <f t="shared" si="2836"/>
        <v>2785.0426200000002</v>
      </c>
      <c r="AP1122" s="15">
        <f t="shared" si="2837"/>
        <v>6388.8795099999998</v>
      </c>
      <c r="AQ1122" s="51">
        <f t="shared" si="2838"/>
        <v>0</v>
      </c>
      <c r="AR1122" s="15">
        <f t="shared" si="2839"/>
        <v>0</v>
      </c>
      <c r="AS1122" s="51">
        <f t="shared" si="2840"/>
        <v>0</v>
      </c>
      <c r="AT1122" s="15">
        <f t="shared" si="2841"/>
        <v>0</v>
      </c>
      <c r="AU1122" s="51">
        <f t="shared" si="2667"/>
        <v>6388.8795099999998</v>
      </c>
      <c r="AV1122" s="51">
        <f t="shared" si="2668"/>
        <v>-6388.8795099999998</v>
      </c>
      <c r="AW1122" s="51"/>
      <c r="AX1122" s="51"/>
      <c r="AY1122" s="51"/>
      <c r="AZ1122" s="51"/>
      <c r="BA1122" s="52">
        <f t="shared" si="2672"/>
        <v>100</v>
      </c>
      <c r="BB1122" s="53"/>
    </row>
    <row r="1123" ht="31.5">
      <c r="B1123" s="47" t="s">
        <v>562</v>
      </c>
      <c r="C1123" s="47" t="s">
        <v>98</v>
      </c>
      <c r="D1123" s="47" t="s">
        <v>343</v>
      </c>
      <c r="E1123" s="48" t="str">
        <f t="shared" si="2665"/>
        <v>0310</v>
      </c>
      <c r="F1123" s="47" t="s">
        <v>94</v>
      </c>
      <c r="G1123" s="47" t="s">
        <v>58</v>
      </c>
      <c r="H1123" s="49" t="s">
        <v>59</v>
      </c>
      <c r="I1123" s="19"/>
      <c r="J1123" s="19"/>
      <c r="K1123" s="19"/>
      <c r="L1123" s="19"/>
      <c r="M1123" s="19"/>
      <c r="N1123" s="19"/>
      <c r="O1123" s="19">
        <v>0</v>
      </c>
      <c r="P1123" s="19"/>
      <c r="Q1123" s="19"/>
      <c r="R1123" s="19"/>
      <c r="S1123" s="19"/>
      <c r="T1123" s="19">
        <f t="shared" si="2666"/>
        <v>0</v>
      </c>
      <c r="U1123" s="19"/>
      <c r="V1123" s="19"/>
      <c r="W1123" s="19"/>
      <c r="X1123" s="19"/>
      <c r="Y1123" s="19"/>
      <c r="Z1123" s="19"/>
      <c r="AA1123" s="19"/>
      <c r="AB1123" s="19"/>
      <c r="AC1123" s="19"/>
      <c r="AD1123" s="19"/>
      <c r="AE1123" s="19"/>
      <c r="AF1123" s="50">
        <v>3031.6426200000001</v>
      </c>
      <c r="AG1123" s="50"/>
      <c r="AH1123" s="50">
        <v>0</v>
      </c>
      <c r="AI1123" s="50">
        <v>0</v>
      </c>
      <c r="AJ1123" s="50">
        <v>0</v>
      </c>
      <c r="AK1123" s="50">
        <v>0</v>
      </c>
      <c r="AL1123" s="50">
        <v>3031.6426200000001</v>
      </c>
      <c r="AM1123" s="50">
        <v>0</v>
      </c>
      <c r="AN1123" s="50">
        <v>0</v>
      </c>
      <c r="AO1123" s="15">
        <v>2785.0426200000002</v>
      </c>
      <c r="AP1123" s="51">
        <v>6388.8795099999998</v>
      </c>
      <c r="AQ1123" s="15">
        <v>0</v>
      </c>
      <c r="AR1123" s="51">
        <v>0</v>
      </c>
      <c r="AS1123" s="15">
        <v>0</v>
      </c>
      <c r="AT1123" s="51">
        <v>0</v>
      </c>
      <c r="AU1123" s="51">
        <f t="shared" si="2667"/>
        <v>6388.8795099999998</v>
      </c>
      <c r="AV1123" s="51">
        <f t="shared" si="2668"/>
        <v>-6388.8795099999998</v>
      </c>
      <c r="AW1123" s="51"/>
      <c r="AX1123" s="51"/>
      <c r="AY1123" s="51"/>
      <c r="AZ1123" s="51"/>
      <c r="BA1123" s="52">
        <f t="shared" si="2672"/>
        <v>100</v>
      </c>
      <c r="BB1123" s="53"/>
    </row>
    <row r="1124" s="39" customFormat="1" ht="31.5">
      <c r="B1124" s="40" t="s">
        <v>562</v>
      </c>
      <c r="C1124" s="40" t="s">
        <v>98</v>
      </c>
      <c r="D1124" s="40" t="s">
        <v>176</v>
      </c>
      <c r="E1124" s="38" t="str">
        <f t="shared" si="2665"/>
        <v>0314</v>
      </c>
      <c r="F1124" s="40"/>
      <c r="G1124" s="38"/>
      <c r="H1124" s="41" t="s">
        <v>177</v>
      </c>
      <c r="I1124" s="42">
        <f t="shared" ref="I1124:I1125" si="2842">I1125</f>
        <v>1697.9000000000001</v>
      </c>
      <c r="J1124" s="42">
        <f t="shared" ref="J1124:J1125" si="2843">J1125</f>
        <v>1789.0999999999999</v>
      </c>
      <c r="K1124" s="42">
        <f t="shared" ref="K1124:K1125" si="2844">K1125</f>
        <v>1789.0999999999999</v>
      </c>
      <c r="L1124" s="42">
        <f t="shared" ref="L1124:L1125" si="2845">L1125</f>
        <v>0</v>
      </c>
      <c r="M1124" s="42">
        <f t="shared" ref="M1124:M1125" si="2846">M1125</f>
        <v>0</v>
      </c>
      <c r="N1124" s="42">
        <f t="shared" ref="N1124:N1125" si="2847">N1125</f>
        <v>0</v>
      </c>
      <c r="O1124" s="42">
        <f t="shared" si="2826"/>
        <v>0</v>
      </c>
      <c r="P1124" s="42">
        <f t="shared" ref="P1124:P1125" si="2848">P1125</f>
        <v>0</v>
      </c>
      <c r="Q1124" s="42">
        <f t="shared" ref="Q1124:Q1125" si="2849">Q1125</f>
        <v>0</v>
      </c>
      <c r="R1124" s="42">
        <f t="shared" ref="R1124:R1125" si="2850">R1125</f>
        <v>0</v>
      </c>
      <c r="S1124" s="42">
        <f t="shared" ref="S1124:S1125" si="2851">S1125</f>
        <v>0</v>
      </c>
      <c r="T1124" s="42">
        <f t="shared" si="2666"/>
        <v>1697.9000000000001</v>
      </c>
      <c r="U1124" s="42">
        <f t="shared" si="2675"/>
        <v>1789.0999999999999</v>
      </c>
      <c r="V1124" s="42">
        <f t="shared" si="2676"/>
        <v>1789.0999999999999</v>
      </c>
      <c r="W1124" s="42">
        <f t="shared" ref="W1124:W1125" si="2852">W1125</f>
        <v>0</v>
      </c>
      <c r="X1124" s="42">
        <f t="shared" ref="X1124:X1125" si="2853">X1125</f>
        <v>0</v>
      </c>
      <c r="Y1124" s="42">
        <f t="shared" ref="Y1124:Y1125" si="2854">Y1125</f>
        <v>0</v>
      </c>
      <c r="Z1124" s="42">
        <f t="shared" ref="Z1124:Z1125" si="2855">Z1125</f>
        <v>0</v>
      </c>
      <c r="AA1124" s="42">
        <f t="shared" ref="AA1124:AA1125" si="2856">AA1125</f>
        <v>0</v>
      </c>
      <c r="AB1124" s="42">
        <f t="shared" ref="AB1124:AB1125" si="2857">AB1125</f>
        <v>0</v>
      </c>
      <c r="AC1124" s="42">
        <f t="shared" ref="AC1124:AC1125" si="2858">AC1125</f>
        <v>0</v>
      </c>
      <c r="AD1124" s="42">
        <f t="shared" ref="AD1124:AD1125" si="2859">AD1125</f>
        <v>0</v>
      </c>
      <c r="AE1124" s="42">
        <f t="shared" ref="AE1124:AE1125" si="2860">AE1125</f>
        <v>0</v>
      </c>
      <c r="AF1124" s="43">
        <f t="shared" si="2827"/>
        <v>1869.1659999999997</v>
      </c>
      <c r="AG1124" s="43">
        <f t="shared" si="2828"/>
        <v>0</v>
      </c>
      <c r="AH1124" s="43">
        <f t="shared" si="2829"/>
        <v>1869.1659999999997</v>
      </c>
      <c r="AI1124" s="43">
        <f t="shared" si="2830"/>
        <v>0</v>
      </c>
      <c r="AJ1124" s="43">
        <f t="shared" si="2831"/>
        <v>0</v>
      </c>
      <c r="AK1124" s="43">
        <f t="shared" si="2832"/>
        <v>0</v>
      </c>
      <c r="AL1124" s="43">
        <f t="shared" si="2833"/>
        <v>1869.1659999999997</v>
      </c>
      <c r="AM1124" s="43">
        <f t="shared" si="2834"/>
        <v>1869.1659999999997</v>
      </c>
      <c r="AN1124" s="43">
        <f t="shared" si="2835"/>
        <v>0</v>
      </c>
      <c r="AO1124" s="45">
        <f t="shared" si="2836"/>
        <v>1186.4644900000001</v>
      </c>
      <c r="AP1124" s="45">
        <f t="shared" si="2837"/>
        <v>1869.1660000000002</v>
      </c>
      <c r="AQ1124" s="45">
        <f t="shared" si="2838"/>
        <v>0</v>
      </c>
      <c r="AR1124" s="45">
        <f t="shared" si="2839"/>
        <v>0</v>
      </c>
      <c r="AS1124" s="45">
        <f t="shared" si="2840"/>
        <v>0</v>
      </c>
      <c r="AT1124" s="45">
        <f t="shared" si="2841"/>
        <v>0</v>
      </c>
      <c r="AU1124" s="45">
        <f t="shared" si="2667"/>
        <v>1869.1660000000002</v>
      </c>
      <c r="AV1124" s="45">
        <f t="shared" si="2668"/>
        <v>-171.26600000000008</v>
      </c>
      <c r="AW1124" s="45">
        <f t="shared" si="2669"/>
        <v>1697.9000000000001</v>
      </c>
      <c r="AX1124" s="45">
        <f t="shared" si="2670"/>
        <v>1789.0999999999999</v>
      </c>
      <c r="AY1124" s="45">
        <f t="shared" si="2671"/>
        <v>1789.0999999999999</v>
      </c>
      <c r="AZ1124" s="45">
        <f t="shared" ref="AZ1124:AZ1125" si="2861">AZ1125</f>
        <v>0</v>
      </c>
      <c r="BA1124" s="46">
        <f t="shared" si="2672"/>
        <v>100</v>
      </c>
      <c r="BB1124" s="25"/>
    </row>
    <row r="1125" ht="31.5">
      <c r="B1125" s="47" t="s">
        <v>562</v>
      </c>
      <c r="C1125" s="47" t="s">
        <v>98</v>
      </c>
      <c r="D1125" s="47" t="s">
        <v>176</v>
      </c>
      <c r="E1125" s="48" t="str">
        <f t="shared" si="2665"/>
        <v>0314</v>
      </c>
      <c r="F1125" s="47" t="s">
        <v>76</v>
      </c>
      <c r="G1125" s="48"/>
      <c r="H1125" s="49" t="s">
        <v>77</v>
      </c>
      <c r="I1125" s="19">
        <f t="shared" si="2842"/>
        <v>1697.9000000000001</v>
      </c>
      <c r="J1125" s="19">
        <f t="shared" si="2843"/>
        <v>1789.0999999999999</v>
      </c>
      <c r="K1125" s="19">
        <f t="shared" si="2844"/>
        <v>1789.0999999999999</v>
      </c>
      <c r="L1125" s="19">
        <f t="shared" si="2845"/>
        <v>0</v>
      </c>
      <c r="M1125" s="19">
        <f t="shared" si="2846"/>
        <v>0</v>
      </c>
      <c r="N1125" s="19">
        <f t="shared" si="2847"/>
        <v>0</v>
      </c>
      <c r="O1125" s="19">
        <f t="shared" si="2826"/>
        <v>0</v>
      </c>
      <c r="P1125" s="19">
        <f t="shared" si="2848"/>
        <v>0</v>
      </c>
      <c r="Q1125" s="19">
        <f t="shared" si="2849"/>
        <v>0</v>
      </c>
      <c r="R1125" s="19">
        <f t="shared" si="2850"/>
        <v>0</v>
      </c>
      <c r="S1125" s="19">
        <f t="shared" si="2851"/>
        <v>0</v>
      </c>
      <c r="T1125" s="19">
        <f t="shared" si="2666"/>
        <v>1697.9000000000001</v>
      </c>
      <c r="U1125" s="19">
        <f t="shared" si="2675"/>
        <v>1789.0999999999999</v>
      </c>
      <c r="V1125" s="19">
        <f t="shared" si="2676"/>
        <v>1789.0999999999999</v>
      </c>
      <c r="W1125" s="19">
        <f t="shared" si="2852"/>
        <v>0</v>
      </c>
      <c r="X1125" s="19">
        <f t="shared" si="2853"/>
        <v>0</v>
      </c>
      <c r="Y1125" s="19">
        <f t="shared" si="2854"/>
        <v>0</v>
      </c>
      <c r="Z1125" s="19">
        <f t="shared" si="2855"/>
        <v>0</v>
      </c>
      <c r="AA1125" s="19">
        <f t="shared" si="2856"/>
        <v>0</v>
      </c>
      <c r="AB1125" s="19">
        <f t="shared" si="2857"/>
        <v>0</v>
      </c>
      <c r="AC1125" s="19">
        <f t="shared" si="2858"/>
        <v>0</v>
      </c>
      <c r="AD1125" s="19">
        <f t="shared" si="2859"/>
        <v>0</v>
      </c>
      <c r="AE1125" s="19">
        <f t="shared" si="2860"/>
        <v>0</v>
      </c>
      <c r="AF1125" s="50">
        <f t="shared" si="2827"/>
        <v>1869.1659999999997</v>
      </c>
      <c r="AG1125" s="50">
        <f t="shared" si="2828"/>
        <v>0</v>
      </c>
      <c r="AH1125" s="50">
        <f t="shared" si="2829"/>
        <v>1869.1659999999997</v>
      </c>
      <c r="AI1125" s="50">
        <f t="shared" si="2830"/>
        <v>0</v>
      </c>
      <c r="AJ1125" s="50">
        <f t="shared" si="2831"/>
        <v>0</v>
      </c>
      <c r="AK1125" s="50">
        <f t="shared" si="2832"/>
        <v>0</v>
      </c>
      <c r="AL1125" s="50">
        <f t="shared" si="2833"/>
        <v>1869.1659999999997</v>
      </c>
      <c r="AM1125" s="50">
        <f t="shared" si="2834"/>
        <v>1869.1659999999997</v>
      </c>
      <c r="AN1125" s="50">
        <f t="shared" si="2835"/>
        <v>0</v>
      </c>
      <c r="AO1125" s="15">
        <f t="shared" si="2836"/>
        <v>1186.4644900000001</v>
      </c>
      <c r="AP1125" s="51">
        <f t="shared" si="2837"/>
        <v>1869.1660000000002</v>
      </c>
      <c r="AQ1125" s="51">
        <f t="shared" si="2838"/>
        <v>0</v>
      </c>
      <c r="AR1125" s="51">
        <f t="shared" si="2839"/>
        <v>0</v>
      </c>
      <c r="AS1125" s="51">
        <f t="shared" si="2840"/>
        <v>0</v>
      </c>
      <c r="AT1125" s="51">
        <f t="shared" si="2841"/>
        <v>0</v>
      </c>
      <c r="AU1125" s="51">
        <f t="shared" si="2667"/>
        <v>1869.1660000000002</v>
      </c>
      <c r="AV1125" s="51">
        <f t="shared" si="2668"/>
        <v>-171.26600000000008</v>
      </c>
      <c r="AW1125" s="51">
        <f t="shared" si="2669"/>
        <v>1697.9000000000001</v>
      </c>
      <c r="AX1125" s="51">
        <f t="shared" si="2670"/>
        <v>1789.0999999999999</v>
      </c>
      <c r="AY1125" s="51">
        <f t="shared" si="2671"/>
        <v>1789.0999999999999</v>
      </c>
      <c r="AZ1125" s="51">
        <f t="shared" si="2861"/>
        <v>0</v>
      </c>
      <c r="BA1125" s="52">
        <f t="shared" si="2672"/>
        <v>100</v>
      </c>
      <c r="BB1125" s="25"/>
    </row>
    <row r="1126">
      <c r="B1126" s="47" t="s">
        <v>562</v>
      </c>
      <c r="C1126" s="47" t="s">
        <v>98</v>
      </c>
      <c r="D1126" s="47" t="s">
        <v>176</v>
      </c>
      <c r="E1126" s="48" t="str">
        <f t="shared" si="2665"/>
        <v>0314</v>
      </c>
      <c r="F1126" s="47" t="s">
        <v>78</v>
      </c>
      <c r="G1126" s="48"/>
      <c r="H1126" s="49" t="s">
        <v>79</v>
      </c>
      <c r="I1126" s="19">
        <f>I1127+I1129</f>
        <v>1697.9000000000001</v>
      </c>
      <c r="J1126" s="19">
        <f>J1127+J1129</f>
        <v>1789.0999999999999</v>
      </c>
      <c r="K1126" s="19">
        <f>K1127+K1129</f>
        <v>1789.0999999999999</v>
      </c>
      <c r="L1126" s="19">
        <f>L1127+L1129</f>
        <v>0</v>
      </c>
      <c r="M1126" s="19">
        <f>M1127+M1129</f>
        <v>0</v>
      </c>
      <c r="N1126" s="19">
        <f>N1127+N1129</f>
        <v>0</v>
      </c>
      <c r="O1126" s="19">
        <f>O1127+O1129</f>
        <v>0</v>
      </c>
      <c r="P1126" s="19">
        <f>P1127+P1129</f>
        <v>0</v>
      </c>
      <c r="Q1126" s="19">
        <f>Q1127+Q1129</f>
        <v>0</v>
      </c>
      <c r="R1126" s="19">
        <f>R1127+R1129</f>
        <v>0</v>
      </c>
      <c r="S1126" s="19">
        <f>S1127+S1129</f>
        <v>0</v>
      </c>
      <c r="T1126" s="19">
        <f t="shared" si="2666"/>
        <v>1697.9000000000001</v>
      </c>
      <c r="U1126" s="19">
        <f t="shared" si="2675"/>
        <v>1789.0999999999999</v>
      </c>
      <c r="V1126" s="19">
        <f t="shared" si="2676"/>
        <v>1789.0999999999999</v>
      </c>
      <c r="W1126" s="19">
        <f>W1127+W1129</f>
        <v>0</v>
      </c>
      <c r="X1126" s="19">
        <f>X1127+X1129</f>
        <v>0</v>
      </c>
      <c r="Y1126" s="19">
        <f>Y1127+Y1129</f>
        <v>0</v>
      </c>
      <c r="Z1126" s="19">
        <f>Z1127+Z1129</f>
        <v>0</v>
      </c>
      <c r="AA1126" s="19">
        <f>AA1127+AA1129</f>
        <v>0</v>
      </c>
      <c r="AB1126" s="19">
        <f>AB1127+AB1129</f>
        <v>0</v>
      </c>
      <c r="AC1126" s="19">
        <f>AC1127+AC1129</f>
        <v>0</v>
      </c>
      <c r="AD1126" s="19">
        <f>AD1127+AD1129</f>
        <v>0</v>
      </c>
      <c r="AE1126" s="19">
        <f>AE1127+AE1129</f>
        <v>0</v>
      </c>
      <c r="AF1126" s="50">
        <f>AF1127+AF1129</f>
        <v>1869.1659999999997</v>
      </c>
      <c r="AG1126" s="50">
        <f>AG1127+AG1129</f>
        <v>0</v>
      </c>
      <c r="AH1126" s="50">
        <f>AH1127+AH1129</f>
        <v>1869.1659999999997</v>
      </c>
      <c r="AI1126" s="50">
        <f>AI1127+AI1129</f>
        <v>0</v>
      </c>
      <c r="AJ1126" s="50">
        <f>AJ1127+AJ1129</f>
        <v>0</v>
      </c>
      <c r="AK1126" s="50">
        <f>AK1127+AK1129</f>
        <v>0</v>
      </c>
      <c r="AL1126" s="50">
        <f>AL1127+AL1129</f>
        <v>1869.1659999999997</v>
      </c>
      <c r="AM1126" s="50">
        <f>AM1127+AM1129</f>
        <v>1869.1659999999997</v>
      </c>
      <c r="AN1126" s="50">
        <f>AN1127+AN1129</f>
        <v>0</v>
      </c>
      <c r="AO1126" s="51">
        <f>AO1127+AO1129</f>
        <v>1186.4644900000001</v>
      </c>
      <c r="AP1126" s="51">
        <f>AP1127+AP1129</f>
        <v>1869.1660000000002</v>
      </c>
      <c r="AQ1126" s="51">
        <f>AQ1127+AQ1129</f>
        <v>0</v>
      </c>
      <c r="AR1126" s="51">
        <f>AR1127+AR1129</f>
        <v>0</v>
      </c>
      <c r="AS1126" s="51">
        <f>AS1127+AS1129</f>
        <v>0</v>
      </c>
      <c r="AT1126" s="51">
        <f>AT1127+AT1129</f>
        <v>0</v>
      </c>
      <c r="AU1126" s="51">
        <f t="shared" si="2667"/>
        <v>1869.1660000000002</v>
      </c>
      <c r="AV1126" s="51">
        <f t="shared" si="2668"/>
        <v>-171.26600000000008</v>
      </c>
      <c r="AW1126" s="51">
        <f t="shared" si="2669"/>
        <v>1697.9000000000001</v>
      </c>
      <c r="AX1126" s="51">
        <f t="shared" si="2670"/>
        <v>1789.0999999999999</v>
      </c>
      <c r="AY1126" s="51">
        <f t="shared" si="2671"/>
        <v>1789.0999999999999</v>
      </c>
      <c r="AZ1126" s="51">
        <f>AZ1127+AZ1129</f>
        <v>0</v>
      </c>
      <c r="BA1126" s="52">
        <f t="shared" si="2672"/>
        <v>100</v>
      </c>
      <c r="BB1126" s="25"/>
    </row>
    <row r="1127" ht="31.5">
      <c r="B1127" s="47" t="s">
        <v>562</v>
      </c>
      <c r="C1127" s="47" t="s">
        <v>98</v>
      </c>
      <c r="D1127" s="47" t="s">
        <v>176</v>
      </c>
      <c r="E1127" s="48" t="str">
        <f t="shared" si="2665"/>
        <v>0314</v>
      </c>
      <c r="F1127" s="47" t="s">
        <v>178</v>
      </c>
      <c r="G1127" s="48"/>
      <c r="H1127" s="49" t="s">
        <v>179</v>
      </c>
      <c r="I1127" s="19">
        <f>I1128</f>
        <v>393.39999999999998</v>
      </c>
      <c r="J1127" s="19">
        <f>J1128</f>
        <v>393.39999999999998</v>
      </c>
      <c r="K1127" s="19">
        <f>K1128</f>
        <v>393.39999999999998</v>
      </c>
      <c r="L1127" s="19">
        <f>L1128</f>
        <v>0</v>
      </c>
      <c r="M1127" s="19">
        <f>M1128</f>
        <v>0</v>
      </c>
      <c r="N1127" s="19">
        <f>N1128</f>
        <v>0</v>
      </c>
      <c r="O1127" s="19">
        <f>O1128</f>
        <v>0</v>
      </c>
      <c r="P1127" s="19">
        <f>P1128</f>
        <v>0</v>
      </c>
      <c r="Q1127" s="19">
        <f>Q1128</f>
        <v>0</v>
      </c>
      <c r="R1127" s="19">
        <f>R1128</f>
        <v>0</v>
      </c>
      <c r="S1127" s="19">
        <f>S1128</f>
        <v>0</v>
      </c>
      <c r="T1127" s="19">
        <f t="shared" si="2666"/>
        <v>393.39999999999998</v>
      </c>
      <c r="U1127" s="19">
        <f t="shared" si="2675"/>
        <v>393.39999999999998</v>
      </c>
      <c r="V1127" s="19">
        <f t="shared" si="2676"/>
        <v>393.39999999999998</v>
      </c>
      <c r="W1127" s="19">
        <f>W1128</f>
        <v>0</v>
      </c>
      <c r="X1127" s="19">
        <f>X1128</f>
        <v>0</v>
      </c>
      <c r="Y1127" s="19">
        <f>Y1128</f>
        <v>0</v>
      </c>
      <c r="Z1127" s="19">
        <f>Z1128</f>
        <v>0</v>
      </c>
      <c r="AA1127" s="19">
        <f>AA1128</f>
        <v>0</v>
      </c>
      <c r="AB1127" s="19">
        <f>AB1128</f>
        <v>0</v>
      </c>
      <c r="AC1127" s="19">
        <f>AC1128</f>
        <v>0</v>
      </c>
      <c r="AD1127" s="19">
        <f>AD1128</f>
        <v>0</v>
      </c>
      <c r="AE1127" s="19">
        <f>AE1128</f>
        <v>0</v>
      </c>
      <c r="AF1127" s="50">
        <f>AF1128</f>
        <v>393.39999999999998</v>
      </c>
      <c r="AG1127" s="50">
        <f>AG1128</f>
        <v>0</v>
      </c>
      <c r="AH1127" s="50">
        <f>AH1128</f>
        <v>393.39999999999998</v>
      </c>
      <c r="AI1127" s="50">
        <f>AI1128</f>
        <v>0</v>
      </c>
      <c r="AJ1127" s="50">
        <f>AJ1128</f>
        <v>0</v>
      </c>
      <c r="AK1127" s="50">
        <f>AK1128</f>
        <v>0</v>
      </c>
      <c r="AL1127" s="50">
        <f>AL1128</f>
        <v>393.39999999999998</v>
      </c>
      <c r="AM1127" s="50">
        <f>AM1128</f>
        <v>393.39999999999998</v>
      </c>
      <c r="AN1127" s="50">
        <f>AN1128</f>
        <v>0</v>
      </c>
      <c r="AO1127" s="15">
        <f>AO1128</f>
        <v>256.58647999999999</v>
      </c>
      <c r="AP1127" s="51">
        <f>AP1128</f>
        <v>393.39999999999998</v>
      </c>
      <c r="AQ1127" s="51">
        <f>AQ1128</f>
        <v>0</v>
      </c>
      <c r="AR1127" s="51">
        <f>AR1128</f>
        <v>0</v>
      </c>
      <c r="AS1127" s="51">
        <f>AS1128</f>
        <v>0</v>
      </c>
      <c r="AT1127" s="51">
        <f>AT1128</f>
        <v>0</v>
      </c>
      <c r="AU1127" s="51">
        <f t="shared" si="2667"/>
        <v>393.39999999999998</v>
      </c>
      <c r="AV1127" s="51">
        <f t="shared" si="2668"/>
        <v>0</v>
      </c>
      <c r="AW1127" s="51">
        <f t="shared" si="2669"/>
        <v>393.39999999999998</v>
      </c>
      <c r="AX1127" s="51">
        <f t="shared" si="2670"/>
        <v>393.39999999999998</v>
      </c>
      <c r="AY1127" s="51">
        <f t="shared" si="2671"/>
        <v>393.39999999999998</v>
      </c>
      <c r="AZ1127" s="51">
        <f>AZ1128</f>
        <v>0</v>
      </c>
      <c r="BA1127" s="52">
        <f t="shared" si="2672"/>
        <v>100</v>
      </c>
      <c r="BB1127" s="25"/>
    </row>
    <row r="1128" ht="31.5">
      <c r="B1128" s="47" t="s">
        <v>562</v>
      </c>
      <c r="C1128" s="47" t="s">
        <v>98</v>
      </c>
      <c r="D1128" s="47" t="s">
        <v>176</v>
      </c>
      <c r="E1128" s="48" t="str">
        <f t="shared" ref="E1128:E1191" si="2862">CONCATENATE(C1128,D1128)</f>
        <v>0314</v>
      </c>
      <c r="F1128" s="47" t="s">
        <v>178</v>
      </c>
      <c r="G1128" s="47" t="s">
        <v>58</v>
      </c>
      <c r="H1128" s="49" t="s">
        <v>59</v>
      </c>
      <c r="I1128" s="19">
        <v>393.39999999999998</v>
      </c>
      <c r="J1128" s="19">
        <v>393.39999999999998</v>
      </c>
      <c r="K1128" s="19">
        <v>393.39999999999998</v>
      </c>
      <c r="L1128" s="19"/>
      <c r="M1128" s="19"/>
      <c r="N1128" s="19"/>
      <c r="O1128" s="19">
        <v>0</v>
      </c>
      <c r="P1128" s="19">
        <v>0</v>
      </c>
      <c r="Q1128" s="19">
        <v>0</v>
      </c>
      <c r="R1128" s="19">
        <v>0</v>
      </c>
      <c r="S1128" s="19"/>
      <c r="T1128" s="19">
        <f t="shared" ref="T1128:T1191" si="2863">I1128+L1128+S1128+R1128+Q1128+P1128+O1128</f>
        <v>393.39999999999998</v>
      </c>
      <c r="U1128" s="19">
        <f t="shared" si="2675"/>
        <v>393.39999999999998</v>
      </c>
      <c r="V1128" s="19">
        <f t="shared" si="2676"/>
        <v>393.39999999999998</v>
      </c>
      <c r="W1128" s="19"/>
      <c r="X1128" s="19"/>
      <c r="Y1128" s="19"/>
      <c r="Z1128" s="19"/>
      <c r="AA1128" s="19"/>
      <c r="AB1128" s="19"/>
      <c r="AC1128" s="19"/>
      <c r="AD1128" s="19"/>
      <c r="AE1128" s="19"/>
      <c r="AF1128" s="50">
        <v>393.39999999999998</v>
      </c>
      <c r="AG1128" s="50"/>
      <c r="AH1128" s="50">
        <f>AF1128</f>
        <v>393.39999999999998</v>
      </c>
      <c r="AI1128" s="50">
        <f>AG1128</f>
        <v>0</v>
      </c>
      <c r="AJ1128" s="50">
        <v>0</v>
      </c>
      <c r="AK1128" s="50">
        <v>0</v>
      </c>
      <c r="AL1128" s="50">
        <v>393.39999999999998</v>
      </c>
      <c r="AM1128" s="50">
        <f>AL1128</f>
        <v>393.39999999999998</v>
      </c>
      <c r="AN1128" s="50">
        <v>0</v>
      </c>
      <c r="AO1128" s="51">
        <v>256.58647999999999</v>
      </c>
      <c r="AP1128" s="51">
        <v>393.39999999999998</v>
      </c>
      <c r="AQ1128" s="51">
        <v>0</v>
      </c>
      <c r="AR1128" s="51">
        <v>0</v>
      </c>
      <c r="AS1128" s="51">
        <v>0</v>
      </c>
      <c r="AT1128" s="51">
        <v>0</v>
      </c>
      <c r="AU1128" s="51">
        <f t="shared" ref="AU1128:AU1191" si="2864">AP1128+AS1128+AT1128+AR1128+AQ1128</f>
        <v>393.39999999999998</v>
      </c>
      <c r="AV1128" s="51">
        <f t="shared" ref="AV1128:AV1191" si="2865">T1128-AU1128</f>
        <v>0</v>
      </c>
      <c r="AW1128" s="51">
        <f t="shared" ref="AW1128:AW1191" si="2866">T1128+W1128+X1128+Y1128+Z1128</f>
        <v>393.39999999999998</v>
      </c>
      <c r="AX1128" s="51">
        <f t="shared" ref="AX1128:AX1191" si="2867">U1128+AA1128+AB1128</f>
        <v>393.39999999999998</v>
      </c>
      <c r="AY1128" s="51">
        <f t="shared" ref="AY1128:AY1191" si="2868">V1128+AC1128+AE1128+AD1128</f>
        <v>393.39999999999998</v>
      </c>
      <c r="AZ1128" s="51"/>
      <c r="BA1128" s="52">
        <f t="shared" ref="BA1128:BA1191" si="2869">AL1128/AF1128*100</f>
        <v>100</v>
      </c>
      <c r="BB1128" s="53"/>
    </row>
    <row r="1129" ht="47.25">
      <c r="B1129" s="47" t="s">
        <v>562</v>
      </c>
      <c r="C1129" s="47" t="s">
        <v>98</v>
      </c>
      <c r="D1129" s="47" t="s">
        <v>176</v>
      </c>
      <c r="E1129" s="48" t="str">
        <f t="shared" si="2862"/>
        <v>0314</v>
      </c>
      <c r="F1129" s="47" t="s">
        <v>511</v>
      </c>
      <c r="G1129" s="48"/>
      <c r="H1129" s="49" t="s">
        <v>512</v>
      </c>
      <c r="I1129" s="19">
        <f>I1130+I1131</f>
        <v>1304.5</v>
      </c>
      <c r="J1129" s="19">
        <f>J1130+J1131</f>
        <v>1395.7</v>
      </c>
      <c r="K1129" s="19">
        <f>K1130+K1131</f>
        <v>1395.7</v>
      </c>
      <c r="L1129" s="19">
        <f>L1130+L1131</f>
        <v>0</v>
      </c>
      <c r="M1129" s="19">
        <f>M1130+M1131</f>
        <v>0</v>
      </c>
      <c r="N1129" s="19">
        <f>N1130+N1131</f>
        <v>0</v>
      </c>
      <c r="O1129" s="19">
        <f>O1130+O1131</f>
        <v>0</v>
      </c>
      <c r="P1129" s="19">
        <f>P1130+P1131</f>
        <v>0</v>
      </c>
      <c r="Q1129" s="19">
        <f>Q1130+Q1131</f>
        <v>0</v>
      </c>
      <c r="R1129" s="19">
        <f>R1130+R1131</f>
        <v>0</v>
      </c>
      <c r="S1129" s="19">
        <f>S1130+S1131</f>
        <v>0</v>
      </c>
      <c r="T1129" s="19">
        <f t="shared" si="2863"/>
        <v>1304.5</v>
      </c>
      <c r="U1129" s="19">
        <f t="shared" si="2675"/>
        <v>1395.7</v>
      </c>
      <c r="V1129" s="19">
        <f t="shared" si="2676"/>
        <v>1395.7</v>
      </c>
      <c r="W1129" s="19">
        <f>W1130+W1131</f>
        <v>0</v>
      </c>
      <c r="X1129" s="19">
        <f>X1130+X1131</f>
        <v>0</v>
      </c>
      <c r="Y1129" s="19">
        <f>Y1130+Y1131</f>
        <v>0</v>
      </c>
      <c r="Z1129" s="19">
        <f>Z1130+Z1131</f>
        <v>0</v>
      </c>
      <c r="AA1129" s="19">
        <f>AA1130+AA1131</f>
        <v>0</v>
      </c>
      <c r="AB1129" s="19">
        <f>AB1130+AB1131</f>
        <v>0</v>
      </c>
      <c r="AC1129" s="19">
        <f>AC1130+AC1131</f>
        <v>0</v>
      </c>
      <c r="AD1129" s="19">
        <f>AD1130+AD1131</f>
        <v>0</v>
      </c>
      <c r="AE1129" s="19">
        <f>AE1130+AE1131</f>
        <v>0</v>
      </c>
      <c r="AF1129" s="50">
        <f>AF1130+AF1131</f>
        <v>1475.7659999999998</v>
      </c>
      <c r="AG1129" s="50">
        <f>AG1130+AG1131</f>
        <v>0</v>
      </c>
      <c r="AH1129" s="50">
        <f>AH1130+AH1131</f>
        <v>1475.7659999999998</v>
      </c>
      <c r="AI1129" s="50">
        <f>AI1130+AI1131</f>
        <v>0</v>
      </c>
      <c r="AJ1129" s="50">
        <f>AJ1130+AJ1131</f>
        <v>0</v>
      </c>
      <c r="AK1129" s="50">
        <f>AK1130+AK1131</f>
        <v>0</v>
      </c>
      <c r="AL1129" s="50">
        <f>AL1130+AL1131</f>
        <v>1475.7659999999998</v>
      </c>
      <c r="AM1129" s="50">
        <f>AM1130+AM1131</f>
        <v>1475.7659999999998</v>
      </c>
      <c r="AN1129" s="50">
        <f>AN1130+AN1131</f>
        <v>0</v>
      </c>
      <c r="AO1129" s="15">
        <f>AO1130+AO1131</f>
        <v>929.87801000000002</v>
      </c>
      <c r="AP1129" s="51">
        <f>AP1130+AP1131</f>
        <v>1475.7660000000001</v>
      </c>
      <c r="AQ1129" s="51">
        <f>AQ1130+AQ1131</f>
        <v>0</v>
      </c>
      <c r="AR1129" s="51">
        <f>AR1130+AR1131</f>
        <v>0</v>
      </c>
      <c r="AS1129" s="51">
        <f>AS1130+AS1131</f>
        <v>0</v>
      </c>
      <c r="AT1129" s="51">
        <f>AT1130+AT1131</f>
        <v>0</v>
      </c>
      <c r="AU1129" s="51">
        <f t="shared" si="2864"/>
        <v>1475.7660000000001</v>
      </c>
      <c r="AV1129" s="51">
        <f t="shared" si="2865"/>
        <v>-171.26600000000008</v>
      </c>
      <c r="AW1129" s="51">
        <f t="shared" si="2866"/>
        <v>1304.5</v>
      </c>
      <c r="AX1129" s="51">
        <f t="shared" si="2867"/>
        <v>1395.7</v>
      </c>
      <c r="AY1129" s="51">
        <f t="shared" si="2868"/>
        <v>1395.7</v>
      </c>
      <c r="AZ1129" s="51">
        <f>AZ1130+AZ1131</f>
        <v>0</v>
      </c>
      <c r="BA1129" s="52">
        <f t="shared" si="2869"/>
        <v>100</v>
      </c>
      <c r="BB1129" s="25"/>
    </row>
    <row r="1130" ht="78.75">
      <c r="B1130" s="47" t="s">
        <v>562</v>
      </c>
      <c r="C1130" s="47" t="s">
        <v>98</v>
      </c>
      <c r="D1130" s="47" t="s">
        <v>176</v>
      </c>
      <c r="E1130" s="48" t="str">
        <f t="shared" si="2862"/>
        <v>0314</v>
      </c>
      <c r="F1130" s="47" t="s">
        <v>511</v>
      </c>
      <c r="G1130" s="47" t="s">
        <v>70</v>
      </c>
      <c r="H1130" s="49" t="s">
        <v>71</v>
      </c>
      <c r="I1130" s="19">
        <v>1048.8</v>
      </c>
      <c r="J1130" s="19">
        <v>1140</v>
      </c>
      <c r="K1130" s="19">
        <v>1140</v>
      </c>
      <c r="L1130" s="19"/>
      <c r="M1130" s="19"/>
      <c r="N1130" s="19"/>
      <c r="O1130" s="19">
        <v>0</v>
      </c>
      <c r="P1130" s="19">
        <v>0</v>
      </c>
      <c r="Q1130" s="19">
        <v>0</v>
      </c>
      <c r="R1130" s="19">
        <v>0</v>
      </c>
      <c r="S1130" s="19"/>
      <c r="T1130" s="19">
        <f t="shared" si="2863"/>
        <v>1048.8</v>
      </c>
      <c r="U1130" s="19">
        <f t="shared" si="2675"/>
        <v>1140</v>
      </c>
      <c r="V1130" s="19">
        <f t="shared" si="2676"/>
        <v>1140</v>
      </c>
      <c r="W1130" s="19"/>
      <c r="X1130" s="19"/>
      <c r="Y1130" s="19"/>
      <c r="Z1130" s="19"/>
      <c r="AA1130" s="19"/>
      <c r="AB1130" s="19"/>
      <c r="AC1130" s="19"/>
      <c r="AD1130" s="19"/>
      <c r="AE1130" s="19"/>
      <c r="AF1130" s="50">
        <v>1224.2080699999999</v>
      </c>
      <c r="AG1130" s="50"/>
      <c r="AH1130" s="50">
        <f t="shared" ref="AH1130:AH1131" si="2870">AF1130</f>
        <v>1224.2080699999999</v>
      </c>
      <c r="AI1130" s="50">
        <f t="shared" ref="AI1130:AI1131" si="2871">AG1130</f>
        <v>0</v>
      </c>
      <c r="AJ1130" s="50">
        <v>0</v>
      </c>
      <c r="AK1130" s="50">
        <v>0</v>
      </c>
      <c r="AL1130" s="50">
        <v>1224.2080699999999</v>
      </c>
      <c r="AM1130" s="50">
        <f t="shared" ref="AM1130:AM1131" si="2872">AL1130</f>
        <v>1224.2080699999999</v>
      </c>
      <c r="AN1130" s="50">
        <v>0</v>
      </c>
      <c r="AO1130" s="51">
        <v>777.41849000000002</v>
      </c>
      <c r="AP1130" s="51">
        <v>1120.066</v>
      </c>
      <c r="AQ1130" s="51">
        <v>0</v>
      </c>
      <c r="AR1130" s="51">
        <v>0</v>
      </c>
      <c r="AS1130" s="51">
        <v>0</v>
      </c>
      <c r="AT1130" s="51">
        <v>0</v>
      </c>
      <c r="AU1130" s="51">
        <f t="shared" si="2864"/>
        <v>1120.066</v>
      </c>
      <c r="AV1130" s="51">
        <f t="shared" si="2865"/>
        <v>-71.266000000000076</v>
      </c>
      <c r="AW1130" s="51">
        <f t="shared" si="2866"/>
        <v>1048.8</v>
      </c>
      <c r="AX1130" s="51">
        <f t="shared" si="2867"/>
        <v>1140</v>
      </c>
      <c r="AY1130" s="51">
        <f t="shared" si="2868"/>
        <v>1140</v>
      </c>
      <c r="AZ1130" s="51"/>
      <c r="BA1130" s="52">
        <f t="shared" si="2869"/>
        <v>100</v>
      </c>
      <c r="BB1130" s="53"/>
    </row>
    <row r="1131" ht="31.5">
      <c r="B1131" s="47" t="s">
        <v>562</v>
      </c>
      <c r="C1131" s="47" t="s">
        <v>98</v>
      </c>
      <c r="D1131" s="47" t="s">
        <v>176</v>
      </c>
      <c r="E1131" s="48" t="str">
        <f t="shared" si="2862"/>
        <v>0314</v>
      </c>
      <c r="F1131" s="47" t="s">
        <v>511</v>
      </c>
      <c r="G1131" s="47" t="s">
        <v>58</v>
      </c>
      <c r="H1131" s="49" t="s">
        <v>59</v>
      </c>
      <c r="I1131" s="19">
        <v>255.69999999999999</v>
      </c>
      <c r="J1131" s="19">
        <v>255.69999999999999</v>
      </c>
      <c r="K1131" s="19">
        <v>255.69999999999999</v>
      </c>
      <c r="L1131" s="19"/>
      <c r="M1131" s="19"/>
      <c r="N1131" s="19"/>
      <c r="O1131" s="19">
        <v>0</v>
      </c>
      <c r="P1131" s="19">
        <v>0</v>
      </c>
      <c r="Q1131" s="19">
        <v>0</v>
      </c>
      <c r="R1131" s="19">
        <v>0</v>
      </c>
      <c r="S1131" s="19"/>
      <c r="T1131" s="19">
        <f t="shared" si="2863"/>
        <v>255.69999999999999</v>
      </c>
      <c r="U1131" s="19">
        <f t="shared" si="2675"/>
        <v>255.69999999999999</v>
      </c>
      <c r="V1131" s="19">
        <f t="shared" si="2676"/>
        <v>255.69999999999999</v>
      </c>
      <c r="W1131" s="19"/>
      <c r="X1131" s="19"/>
      <c r="Y1131" s="19"/>
      <c r="Z1131" s="19"/>
      <c r="AA1131" s="19"/>
      <c r="AB1131" s="19"/>
      <c r="AC1131" s="19"/>
      <c r="AD1131" s="19"/>
      <c r="AE1131" s="19"/>
      <c r="AF1131" s="50">
        <v>251.55793</v>
      </c>
      <c r="AG1131" s="50"/>
      <c r="AH1131" s="50">
        <f t="shared" si="2870"/>
        <v>251.55793</v>
      </c>
      <c r="AI1131" s="50">
        <f t="shared" si="2871"/>
        <v>0</v>
      </c>
      <c r="AJ1131" s="50">
        <v>0</v>
      </c>
      <c r="AK1131" s="50">
        <v>0</v>
      </c>
      <c r="AL1131" s="50">
        <v>251.55793</v>
      </c>
      <c r="AM1131" s="50">
        <f t="shared" si="2872"/>
        <v>251.55793</v>
      </c>
      <c r="AN1131" s="50">
        <v>0</v>
      </c>
      <c r="AO1131" s="15">
        <v>152.45952</v>
      </c>
      <c r="AP1131" s="51">
        <v>355.69999999999999</v>
      </c>
      <c r="AQ1131" s="51">
        <v>0</v>
      </c>
      <c r="AR1131" s="51">
        <v>0</v>
      </c>
      <c r="AS1131" s="51">
        <v>0</v>
      </c>
      <c r="AT1131" s="51">
        <v>0</v>
      </c>
      <c r="AU1131" s="51">
        <f t="shared" si="2864"/>
        <v>355.69999999999999</v>
      </c>
      <c r="AV1131" s="51">
        <f t="shared" si="2865"/>
        <v>-100</v>
      </c>
      <c r="AW1131" s="51">
        <f t="shared" si="2866"/>
        <v>255.69999999999999</v>
      </c>
      <c r="AX1131" s="51">
        <f t="shared" si="2867"/>
        <v>255.69999999999999</v>
      </c>
      <c r="AY1131" s="51">
        <f t="shared" si="2868"/>
        <v>255.69999999999999</v>
      </c>
      <c r="AZ1131" s="51"/>
      <c r="BA1131" s="52">
        <f t="shared" si="2869"/>
        <v>100</v>
      </c>
      <c r="BB1131" s="53"/>
    </row>
    <row r="1132" s="30" customFormat="1">
      <c r="B1132" s="31" t="s">
        <v>562</v>
      </c>
      <c r="C1132" s="31" t="s">
        <v>88</v>
      </c>
      <c r="D1132" s="31"/>
      <c r="E1132" s="32" t="str">
        <f t="shared" si="2862"/>
        <v>04</v>
      </c>
      <c r="F1132" s="31"/>
      <c r="G1132" s="31"/>
      <c r="H1132" s="33" t="s">
        <v>89</v>
      </c>
      <c r="I1132" s="34">
        <f>I1157+I1133</f>
        <v>20805.400000000001</v>
      </c>
      <c r="J1132" s="34">
        <f>J1157+J1133</f>
        <v>19942.400000000001</v>
      </c>
      <c r="K1132" s="34">
        <f>K1157+K1133</f>
        <v>19942.400000000001</v>
      </c>
      <c r="L1132" s="34">
        <f>L1157+L1133</f>
        <v>0</v>
      </c>
      <c r="M1132" s="34">
        <f>M1157+M1133</f>
        <v>0</v>
      </c>
      <c r="N1132" s="34">
        <f>N1157+N1133</f>
        <v>0</v>
      </c>
      <c r="O1132" s="34">
        <f>O1157+O1133</f>
        <v>0</v>
      </c>
      <c r="P1132" s="34">
        <f>P1157+P1133</f>
        <v>0</v>
      </c>
      <c r="Q1132" s="34">
        <f>Q1157+Q1133</f>
        <v>2059.6669999999999</v>
      </c>
      <c r="R1132" s="34">
        <f>R1157+R1133</f>
        <v>0</v>
      </c>
      <c r="S1132" s="34">
        <f>S1157+S1133</f>
        <v>97</v>
      </c>
      <c r="T1132" s="34">
        <f t="shared" si="2863"/>
        <v>22962.067000000003</v>
      </c>
      <c r="U1132" s="34">
        <f t="shared" si="2675"/>
        <v>19942.400000000001</v>
      </c>
      <c r="V1132" s="34">
        <f t="shared" si="2676"/>
        <v>19942.400000000001</v>
      </c>
      <c r="W1132" s="34">
        <f>W1157+W1133</f>
        <v>0</v>
      </c>
      <c r="X1132" s="34">
        <f>X1157+X1133</f>
        <v>0</v>
      </c>
      <c r="Y1132" s="34">
        <f>Y1157+Y1133</f>
        <v>0</v>
      </c>
      <c r="Z1132" s="34">
        <f>Z1157+Z1133</f>
        <v>97</v>
      </c>
      <c r="AA1132" s="34">
        <f>AA1157+AA1133</f>
        <v>0</v>
      </c>
      <c r="AB1132" s="34">
        <f>AB1157+AB1133</f>
        <v>0</v>
      </c>
      <c r="AC1132" s="34">
        <f>AC1157+AC1133</f>
        <v>0</v>
      </c>
      <c r="AD1132" s="34">
        <f>AD1157+AD1133</f>
        <v>0</v>
      </c>
      <c r="AE1132" s="34">
        <f>AE1157+AE1133</f>
        <v>0</v>
      </c>
      <c r="AF1132" s="35">
        <f>AF1157+AF1133</f>
        <v>48647.701439999997</v>
      </c>
      <c r="AG1132" s="35">
        <f>AG1157+AG1133</f>
        <v>0</v>
      </c>
      <c r="AH1132" s="35">
        <f>AH1157+AH1133</f>
        <v>0</v>
      </c>
      <c r="AI1132" s="35">
        <f>AI1157+AI1133</f>
        <v>0</v>
      </c>
      <c r="AJ1132" s="35">
        <f>AJ1157+AJ1133</f>
        <v>0</v>
      </c>
      <c r="AK1132" s="35">
        <f>AK1157+AK1133</f>
        <v>0</v>
      </c>
      <c r="AL1132" s="35">
        <f>AL1157+AL1133</f>
        <v>48130.283059999994</v>
      </c>
      <c r="AM1132" s="35">
        <f>AM1157+AM1133</f>
        <v>0</v>
      </c>
      <c r="AN1132" s="35">
        <f>AN1157+AN1133</f>
        <v>0</v>
      </c>
      <c r="AO1132" s="36">
        <f>AO1157+AO1133</f>
        <v>23362.198920000003</v>
      </c>
      <c r="AP1132" s="36">
        <f>AP1157+AP1133</f>
        <v>50881.068249999997</v>
      </c>
      <c r="AQ1132" s="36">
        <f>AQ1157+AQ1133</f>
        <v>0</v>
      </c>
      <c r="AR1132" s="36">
        <f>AR1157+AR1133</f>
        <v>0</v>
      </c>
      <c r="AS1132" s="36">
        <f>AS1157+AS1133</f>
        <v>0</v>
      </c>
      <c r="AT1132" s="36">
        <f>AT1157+AT1133</f>
        <v>0</v>
      </c>
      <c r="AU1132" s="36">
        <f t="shared" si="2864"/>
        <v>50881.068249999997</v>
      </c>
      <c r="AV1132" s="36">
        <f t="shared" si="2865"/>
        <v>-27919.001249999994</v>
      </c>
      <c r="AW1132" s="36">
        <f t="shared" si="2866"/>
        <v>23059.067000000003</v>
      </c>
      <c r="AX1132" s="36">
        <f t="shared" si="2867"/>
        <v>19942.400000000001</v>
      </c>
      <c r="AY1132" s="36">
        <f t="shared" si="2868"/>
        <v>19942.400000000001</v>
      </c>
      <c r="AZ1132" s="36">
        <f>AZ1157+AZ1133</f>
        <v>0</v>
      </c>
      <c r="BA1132" s="37">
        <f t="shared" si="2869"/>
        <v>98.936397065669865</v>
      </c>
      <c r="BB1132" s="25"/>
    </row>
    <row r="1133" s="39" customFormat="1">
      <c r="B1133" s="40" t="s">
        <v>562</v>
      </c>
      <c r="C1133" s="40" t="s">
        <v>88</v>
      </c>
      <c r="D1133" s="40" t="s">
        <v>90</v>
      </c>
      <c r="E1133" s="38" t="str">
        <f t="shared" si="2862"/>
        <v>0409</v>
      </c>
      <c r="F1133" s="40"/>
      <c r="G1133" s="40"/>
      <c r="H1133" s="41" t="s">
        <v>91</v>
      </c>
      <c r="I1133" s="42">
        <f>I1134+I1139</f>
        <v>19851.200000000001</v>
      </c>
      <c r="J1133" s="42">
        <f>J1134+J1139</f>
        <v>19851.200000000001</v>
      </c>
      <c r="K1133" s="42">
        <f>K1134+K1139</f>
        <v>19851.200000000001</v>
      </c>
      <c r="L1133" s="42">
        <f>L1134+L1139</f>
        <v>0</v>
      </c>
      <c r="M1133" s="42">
        <f>M1134+M1139</f>
        <v>0</v>
      </c>
      <c r="N1133" s="42">
        <f>N1134+N1139</f>
        <v>0</v>
      </c>
      <c r="O1133" s="42">
        <f>O1134+O1139+O1152</f>
        <v>0</v>
      </c>
      <c r="P1133" s="42">
        <f>P1134+P1139+P1152</f>
        <v>0</v>
      </c>
      <c r="Q1133" s="42">
        <f>Q1134+Q1139+Q1152</f>
        <v>0</v>
      </c>
      <c r="R1133" s="42">
        <f>R1134+R1139+R1152</f>
        <v>0</v>
      </c>
      <c r="S1133" s="42">
        <f>S1134+S1139</f>
        <v>97</v>
      </c>
      <c r="T1133" s="42">
        <f t="shared" si="2863"/>
        <v>19948.200000000001</v>
      </c>
      <c r="U1133" s="42">
        <f t="shared" si="2675"/>
        <v>19851.200000000001</v>
      </c>
      <c r="V1133" s="42">
        <f t="shared" si="2676"/>
        <v>19851.200000000001</v>
      </c>
      <c r="W1133" s="42">
        <f>W1134+W1139</f>
        <v>0</v>
      </c>
      <c r="X1133" s="42">
        <f>X1134+X1139</f>
        <v>0</v>
      </c>
      <c r="Y1133" s="42">
        <f>Y1134+Y1139</f>
        <v>0</v>
      </c>
      <c r="Z1133" s="42">
        <f>Z1134+Z1139</f>
        <v>97</v>
      </c>
      <c r="AA1133" s="42">
        <f>AA1134+AA1139</f>
        <v>0</v>
      </c>
      <c r="AB1133" s="42">
        <f>AB1134+AB1139</f>
        <v>0</v>
      </c>
      <c r="AC1133" s="42">
        <f>AC1134+AC1139</f>
        <v>0</v>
      </c>
      <c r="AD1133" s="42">
        <f>AD1134+AD1139</f>
        <v>0</v>
      </c>
      <c r="AE1133" s="42">
        <f>AE1134+AE1139</f>
        <v>0</v>
      </c>
      <c r="AF1133" s="43">
        <f>AF1134+AF1139+AF1152</f>
        <v>47867.201249999998</v>
      </c>
      <c r="AG1133" s="43">
        <f>AG1134+AG1139+AG1152</f>
        <v>0</v>
      </c>
      <c r="AH1133" s="43">
        <f>AH1134+AH1139+AH1152</f>
        <v>0</v>
      </c>
      <c r="AI1133" s="43">
        <f>AI1134+AI1139+AI1152</f>
        <v>0</v>
      </c>
      <c r="AJ1133" s="43">
        <f>AJ1134+AJ1139+AJ1152</f>
        <v>0</v>
      </c>
      <c r="AK1133" s="43">
        <f>AK1134+AK1139+AK1152</f>
        <v>0</v>
      </c>
      <c r="AL1133" s="43">
        <f>AL1134+AL1139+AL1152</f>
        <v>47349.783059999994</v>
      </c>
      <c r="AM1133" s="43">
        <f>AM1134+AM1139+AM1152</f>
        <v>0</v>
      </c>
      <c r="AN1133" s="43">
        <f>AN1134+AN1139+AN1152</f>
        <v>0</v>
      </c>
      <c r="AO1133" s="44">
        <f>AO1134+AO1139+AO1152</f>
        <v>23223.698920000003</v>
      </c>
      <c r="AP1133" s="45">
        <f>AP1134+AP1139+AP1152</f>
        <v>47867.201249999998</v>
      </c>
      <c r="AQ1133" s="45">
        <f>AQ1134+AQ1139+AQ1152</f>
        <v>0</v>
      </c>
      <c r="AR1133" s="45">
        <f>AR1134+AR1139+AR1152</f>
        <v>0</v>
      </c>
      <c r="AS1133" s="45">
        <f>AS1134+AS1139+AS1152</f>
        <v>0</v>
      </c>
      <c r="AT1133" s="45">
        <f>AT1134+AT1139+AT1152</f>
        <v>0</v>
      </c>
      <c r="AU1133" s="45">
        <f t="shared" si="2864"/>
        <v>47867.201249999998</v>
      </c>
      <c r="AV1133" s="45">
        <f t="shared" si="2865"/>
        <v>-27919.001249999998</v>
      </c>
      <c r="AW1133" s="45">
        <f t="shared" si="2866"/>
        <v>20045.200000000001</v>
      </c>
      <c r="AX1133" s="45">
        <f t="shared" si="2867"/>
        <v>19851.200000000001</v>
      </c>
      <c r="AY1133" s="45">
        <f t="shared" si="2868"/>
        <v>19851.200000000001</v>
      </c>
      <c r="AZ1133" s="45">
        <f>AZ1134+AZ1139</f>
        <v>0</v>
      </c>
      <c r="BA1133" s="46">
        <f t="shared" si="2869"/>
        <v>98.919054850736643</v>
      </c>
      <c r="BB1133" s="25"/>
    </row>
    <row r="1134" ht="31.5">
      <c r="B1134" s="47" t="s">
        <v>562</v>
      </c>
      <c r="C1134" s="47" t="s">
        <v>88</v>
      </c>
      <c r="D1134" s="47" t="s">
        <v>90</v>
      </c>
      <c r="E1134" s="48" t="str">
        <f t="shared" si="2862"/>
        <v>0409</v>
      </c>
      <c r="F1134" s="47" t="s">
        <v>100</v>
      </c>
      <c r="G1134" s="48"/>
      <c r="H1134" s="49" t="s">
        <v>101</v>
      </c>
      <c r="I1134" s="19">
        <f t="shared" ref="I1134:I1140" si="2873">I1135</f>
        <v>3910.6999999999998</v>
      </c>
      <c r="J1134" s="19">
        <f t="shared" ref="J1134:J1140" si="2874">J1135</f>
        <v>3910.6999999999998</v>
      </c>
      <c r="K1134" s="19">
        <f t="shared" ref="K1134:K1140" si="2875">K1135</f>
        <v>3910.6999999999998</v>
      </c>
      <c r="L1134" s="19">
        <f t="shared" ref="L1134:L1140" si="2876">L1135</f>
        <v>0</v>
      </c>
      <c r="M1134" s="19">
        <f t="shared" ref="M1134:M1140" si="2877">M1135</f>
        <v>0</v>
      </c>
      <c r="N1134" s="19">
        <f t="shared" ref="N1134:N1140" si="2878">N1135</f>
        <v>0</v>
      </c>
      <c r="O1134" s="19">
        <f t="shared" ref="O1134:O1137" si="2879">O1135</f>
        <v>0</v>
      </c>
      <c r="P1134" s="19">
        <f t="shared" ref="P1134:P1137" si="2880">P1135</f>
        <v>0</v>
      </c>
      <c r="Q1134" s="19">
        <f t="shared" ref="Q1134:Q1137" si="2881">Q1135</f>
        <v>0</v>
      </c>
      <c r="R1134" s="19">
        <f t="shared" ref="R1134:R1137" si="2882">R1135</f>
        <v>0</v>
      </c>
      <c r="S1134" s="19">
        <f t="shared" ref="S1134:S1137" si="2883">S1135</f>
        <v>0</v>
      </c>
      <c r="T1134" s="19">
        <f t="shared" si="2863"/>
        <v>3910.6999999999998</v>
      </c>
      <c r="U1134" s="19">
        <f t="shared" si="2675"/>
        <v>3910.6999999999998</v>
      </c>
      <c r="V1134" s="19">
        <f t="shared" si="2676"/>
        <v>3910.6999999999998</v>
      </c>
      <c r="W1134" s="19">
        <f t="shared" ref="W1134:W1137" si="2884">W1135</f>
        <v>0</v>
      </c>
      <c r="X1134" s="19">
        <f t="shared" ref="X1134:X1137" si="2885">X1135</f>
        <v>0</v>
      </c>
      <c r="Y1134" s="19">
        <f t="shared" ref="Y1134:Y1137" si="2886">Y1135</f>
        <v>0</v>
      </c>
      <c r="Z1134" s="19">
        <f t="shared" ref="Z1134:Z1137" si="2887">Z1135</f>
        <v>0</v>
      </c>
      <c r="AA1134" s="19">
        <f t="shared" ref="AA1134:AA1137" si="2888">AA1135</f>
        <v>0</v>
      </c>
      <c r="AB1134" s="19">
        <f t="shared" ref="AB1134:AB1137" si="2889">AB1135</f>
        <v>0</v>
      </c>
      <c r="AC1134" s="19">
        <f t="shared" ref="AC1134:AC1137" si="2890">AC1135</f>
        <v>0</v>
      </c>
      <c r="AD1134" s="19">
        <f t="shared" ref="AD1134:AD1137" si="2891">AD1135</f>
        <v>0</v>
      </c>
      <c r="AE1134" s="19">
        <f t="shared" ref="AE1134:AE1137" si="2892">AE1135</f>
        <v>0</v>
      </c>
      <c r="AF1134" s="50">
        <f t="shared" ref="AF1134:AF1137" si="2893">AF1135</f>
        <v>1854.02523</v>
      </c>
      <c r="AG1134" s="50">
        <f t="shared" ref="AG1134:AG1137" si="2894">AG1135</f>
        <v>0</v>
      </c>
      <c r="AH1134" s="50">
        <f t="shared" ref="AH1134:AH1137" si="2895">AH1135</f>
        <v>0</v>
      </c>
      <c r="AI1134" s="50">
        <f t="shared" ref="AI1134:AI1137" si="2896">AI1135</f>
        <v>0</v>
      </c>
      <c r="AJ1134" s="50">
        <f t="shared" ref="AJ1134:AJ1137" si="2897">AJ1135</f>
        <v>0</v>
      </c>
      <c r="AK1134" s="50">
        <f t="shared" ref="AK1134:AK1137" si="2898">AK1135</f>
        <v>0</v>
      </c>
      <c r="AL1134" s="50">
        <f t="shared" ref="AL1134:AL1137" si="2899">AL1135</f>
        <v>1509.3990200000001</v>
      </c>
      <c r="AM1134" s="50">
        <f t="shared" ref="AM1134:AM1137" si="2900">AM1135</f>
        <v>0</v>
      </c>
      <c r="AN1134" s="50">
        <f t="shared" ref="AN1134:AN1137" si="2901">AN1135</f>
        <v>0</v>
      </c>
      <c r="AO1134" s="51">
        <f t="shared" ref="AO1134:AO1137" si="2902">AO1135</f>
        <v>0</v>
      </c>
      <c r="AP1134" s="51">
        <f t="shared" ref="AP1134:AP1137" si="2903">AP1135</f>
        <v>1854.02523</v>
      </c>
      <c r="AQ1134" s="51">
        <f t="shared" ref="AQ1134:AQ1137" si="2904">AQ1135</f>
        <v>0</v>
      </c>
      <c r="AR1134" s="51">
        <f t="shared" ref="AR1134:AR1137" si="2905">AR1135</f>
        <v>0</v>
      </c>
      <c r="AS1134" s="51">
        <f t="shared" ref="AS1134:AS1137" si="2906">AS1135</f>
        <v>0</v>
      </c>
      <c r="AT1134" s="51">
        <f t="shared" ref="AT1134:AT1137" si="2907">AT1135</f>
        <v>0</v>
      </c>
      <c r="AU1134" s="51">
        <f t="shared" si="2864"/>
        <v>1854.02523</v>
      </c>
      <c r="AV1134" s="51">
        <f t="shared" si="2865"/>
        <v>2056.6747699999996</v>
      </c>
      <c r="AW1134" s="51">
        <f t="shared" si="2866"/>
        <v>3910.6999999999998</v>
      </c>
      <c r="AX1134" s="51">
        <f t="shared" si="2867"/>
        <v>3910.6999999999998</v>
      </c>
      <c r="AY1134" s="51">
        <f t="shared" si="2868"/>
        <v>3910.6999999999998</v>
      </c>
      <c r="AZ1134" s="51">
        <f t="shared" ref="AZ1134:AZ1137" si="2908">AZ1135</f>
        <v>0</v>
      </c>
      <c r="BA1134" s="52">
        <f t="shared" si="2869"/>
        <v>81.411999986645284</v>
      </c>
      <c r="BB1134" s="25"/>
    </row>
    <row r="1135">
      <c r="B1135" s="47" t="s">
        <v>562</v>
      </c>
      <c r="C1135" s="47" t="s">
        <v>88</v>
      </c>
      <c r="D1135" s="47" t="s">
        <v>90</v>
      </c>
      <c r="E1135" s="48" t="str">
        <f t="shared" si="2862"/>
        <v>0409</v>
      </c>
      <c r="F1135" s="47" t="s">
        <v>102</v>
      </c>
      <c r="G1135" s="48"/>
      <c r="H1135" s="49" t="s">
        <v>53</v>
      </c>
      <c r="I1135" s="19">
        <f t="shared" si="2873"/>
        <v>3910.6999999999998</v>
      </c>
      <c r="J1135" s="19">
        <f t="shared" si="2874"/>
        <v>3910.6999999999998</v>
      </c>
      <c r="K1135" s="19">
        <f t="shared" si="2875"/>
        <v>3910.6999999999998</v>
      </c>
      <c r="L1135" s="19">
        <f t="shared" si="2876"/>
        <v>0</v>
      </c>
      <c r="M1135" s="19">
        <f t="shared" si="2877"/>
        <v>0</v>
      </c>
      <c r="N1135" s="19">
        <f t="shared" si="2878"/>
        <v>0</v>
      </c>
      <c r="O1135" s="19">
        <f t="shared" si="2879"/>
        <v>0</v>
      </c>
      <c r="P1135" s="19">
        <f t="shared" si="2880"/>
        <v>0</v>
      </c>
      <c r="Q1135" s="19">
        <f t="shared" si="2881"/>
        <v>0</v>
      </c>
      <c r="R1135" s="19">
        <f t="shared" si="2882"/>
        <v>0</v>
      </c>
      <c r="S1135" s="19">
        <f t="shared" si="2883"/>
        <v>0</v>
      </c>
      <c r="T1135" s="19">
        <f t="shared" si="2863"/>
        <v>3910.6999999999998</v>
      </c>
      <c r="U1135" s="19">
        <f t="shared" si="2675"/>
        <v>3910.6999999999998</v>
      </c>
      <c r="V1135" s="19">
        <f t="shared" si="2676"/>
        <v>3910.6999999999998</v>
      </c>
      <c r="W1135" s="19">
        <f t="shared" si="2884"/>
        <v>0</v>
      </c>
      <c r="X1135" s="19">
        <f t="shared" si="2885"/>
        <v>0</v>
      </c>
      <c r="Y1135" s="19">
        <f t="shared" si="2886"/>
        <v>0</v>
      </c>
      <c r="Z1135" s="19">
        <f t="shared" si="2887"/>
        <v>0</v>
      </c>
      <c r="AA1135" s="19">
        <f t="shared" si="2888"/>
        <v>0</v>
      </c>
      <c r="AB1135" s="19">
        <f t="shared" si="2889"/>
        <v>0</v>
      </c>
      <c r="AC1135" s="19">
        <f t="shared" si="2890"/>
        <v>0</v>
      </c>
      <c r="AD1135" s="19">
        <f t="shared" si="2891"/>
        <v>0</v>
      </c>
      <c r="AE1135" s="19">
        <f t="shared" si="2892"/>
        <v>0</v>
      </c>
      <c r="AF1135" s="50">
        <f t="shared" si="2893"/>
        <v>1854.02523</v>
      </c>
      <c r="AG1135" s="50">
        <f t="shared" si="2894"/>
        <v>0</v>
      </c>
      <c r="AH1135" s="50">
        <f t="shared" si="2895"/>
        <v>0</v>
      </c>
      <c r="AI1135" s="50">
        <f t="shared" si="2896"/>
        <v>0</v>
      </c>
      <c r="AJ1135" s="50">
        <f t="shared" si="2897"/>
        <v>0</v>
      </c>
      <c r="AK1135" s="50">
        <f t="shared" si="2898"/>
        <v>0</v>
      </c>
      <c r="AL1135" s="50">
        <f t="shared" si="2899"/>
        <v>1509.3990200000001</v>
      </c>
      <c r="AM1135" s="50">
        <f t="shared" si="2900"/>
        <v>0</v>
      </c>
      <c r="AN1135" s="50">
        <f t="shared" si="2901"/>
        <v>0</v>
      </c>
      <c r="AO1135" s="15">
        <f t="shared" si="2902"/>
        <v>0</v>
      </c>
      <c r="AP1135" s="51">
        <f t="shared" si="2903"/>
        <v>1854.02523</v>
      </c>
      <c r="AQ1135" s="51">
        <f t="shared" si="2904"/>
        <v>0</v>
      </c>
      <c r="AR1135" s="51">
        <f t="shared" si="2905"/>
        <v>0</v>
      </c>
      <c r="AS1135" s="51">
        <f t="shared" si="2906"/>
        <v>0</v>
      </c>
      <c r="AT1135" s="51">
        <f t="shared" si="2907"/>
        <v>0</v>
      </c>
      <c r="AU1135" s="51">
        <f t="shared" si="2864"/>
        <v>1854.02523</v>
      </c>
      <c r="AV1135" s="51">
        <f t="shared" si="2865"/>
        <v>2056.6747699999996</v>
      </c>
      <c r="AW1135" s="51">
        <f t="shared" si="2866"/>
        <v>3910.6999999999998</v>
      </c>
      <c r="AX1135" s="51">
        <f t="shared" si="2867"/>
        <v>3910.6999999999998</v>
      </c>
      <c r="AY1135" s="51">
        <f t="shared" si="2868"/>
        <v>3910.6999999999998</v>
      </c>
      <c r="AZ1135" s="51">
        <f t="shared" si="2908"/>
        <v>0</v>
      </c>
      <c r="BA1135" s="52">
        <f t="shared" si="2869"/>
        <v>81.411999986645284</v>
      </c>
      <c r="BB1135" s="25"/>
    </row>
    <row r="1136" ht="31.5">
      <c r="B1136" s="47" t="s">
        <v>562</v>
      </c>
      <c r="C1136" s="47" t="s">
        <v>88</v>
      </c>
      <c r="D1136" s="47" t="s">
        <v>90</v>
      </c>
      <c r="E1136" s="48" t="str">
        <f t="shared" si="2862"/>
        <v>0409</v>
      </c>
      <c r="F1136" s="47" t="s">
        <v>513</v>
      </c>
      <c r="G1136" s="48"/>
      <c r="H1136" s="49" t="s">
        <v>514</v>
      </c>
      <c r="I1136" s="19">
        <f t="shared" si="2873"/>
        <v>3910.6999999999998</v>
      </c>
      <c r="J1136" s="19">
        <f t="shared" si="2874"/>
        <v>3910.6999999999998</v>
      </c>
      <c r="K1136" s="19">
        <f t="shared" si="2875"/>
        <v>3910.6999999999998</v>
      </c>
      <c r="L1136" s="19">
        <f t="shared" si="2876"/>
        <v>0</v>
      </c>
      <c r="M1136" s="19">
        <f t="shared" si="2877"/>
        <v>0</v>
      </c>
      <c r="N1136" s="19">
        <f t="shared" si="2878"/>
        <v>0</v>
      </c>
      <c r="O1136" s="19">
        <f t="shared" si="2879"/>
        <v>0</v>
      </c>
      <c r="P1136" s="19">
        <f t="shared" si="2880"/>
        <v>0</v>
      </c>
      <c r="Q1136" s="19">
        <f t="shared" si="2881"/>
        <v>0</v>
      </c>
      <c r="R1136" s="19">
        <f t="shared" si="2882"/>
        <v>0</v>
      </c>
      <c r="S1136" s="19">
        <f t="shared" si="2883"/>
        <v>0</v>
      </c>
      <c r="T1136" s="19">
        <f t="shared" si="2863"/>
        <v>3910.6999999999998</v>
      </c>
      <c r="U1136" s="19">
        <f t="shared" ref="U1136:U1147" si="2909">J1136+M1136</f>
        <v>3910.6999999999998</v>
      </c>
      <c r="V1136" s="19">
        <f t="shared" ref="V1136:V1147" si="2910">K1136+N1136</f>
        <v>3910.6999999999998</v>
      </c>
      <c r="W1136" s="19">
        <f t="shared" si="2884"/>
        <v>0</v>
      </c>
      <c r="X1136" s="19">
        <f t="shared" si="2885"/>
        <v>0</v>
      </c>
      <c r="Y1136" s="19">
        <f t="shared" si="2886"/>
        <v>0</v>
      </c>
      <c r="Z1136" s="19">
        <f t="shared" si="2887"/>
        <v>0</v>
      </c>
      <c r="AA1136" s="19">
        <f t="shared" si="2888"/>
        <v>0</v>
      </c>
      <c r="AB1136" s="19">
        <f t="shared" si="2889"/>
        <v>0</v>
      </c>
      <c r="AC1136" s="19">
        <f t="shared" si="2890"/>
        <v>0</v>
      </c>
      <c r="AD1136" s="19">
        <f t="shared" si="2891"/>
        <v>0</v>
      </c>
      <c r="AE1136" s="19">
        <f t="shared" si="2892"/>
        <v>0</v>
      </c>
      <c r="AF1136" s="50">
        <f t="shared" si="2893"/>
        <v>1854.02523</v>
      </c>
      <c r="AG1136" s="50">
        <f t="shared" si="2894"/>
        <v>0</v>
      </c>
      <c r="AH1136" s="50">
        <f t="shared" si="2895"/>
        <v>0</v>
      </c>
      <c r="AI1136" s="50">
        <f t="shared" si="2896"/>
        <v>0</v>
      </c>
      <c r="AJ1136" s="50">
        <f t="shared" si="2897"/>
        <v>0</v>
      </c>
      <c r="AK1136" s="50">
        <f t="shared" si="2898"/>
        <v>0</v>
      </c>
      <c r="AL1136" s="50">
        <f t="shared" si="2899"/>
        <v>1509.3990200000001</v>
      </c>
      <c r="AM1136" s="50">
        <f t="shared" si="2900"/>
        <v>0</v>
      </c>
      <c r="AN1136" s="50">
        <f t="shared" si="2901"/>
        <v>0</v>
      </c>
      <c r="AO1136" s="51">
        <f t="shared" si="2902"/>
        <v>0</v>
      </c>
      <c r="AP1136" s="51">
        <f t="shared" si="2903"/>
        <v>1854.02523</v>
      </c>
      <c r="AQ1136" s="51">
        <f t="shared" si="2904"/>
        <v>0</v>
      </c>
      <c r="AR1136" s="51">
        <f t="shared" si="2905"/>
        <v>0</v>
      </c>
      <c r="AS1136" s="51">
        <f t="shared" si="2906"/>
        <v>0</v>
      </c>
      <c r="AT1136" s="51">
        <f t="shared" si="2907"/>
        <v>0</v>
      </c>
      <c r="AU1136" s="51">
        <f t="shared" si="2864"/>
        <v>1854.02523</v>
      </c>
      <c r="AV1136" s="51">
        <f t="shared" si="2865"/>
        <v>2056.6747699999996</v>
      </c>
      <c r="AW1136" s="51">
        <f t="shared" si="2866"/>
        <v>3910.6999999999998</v>
      </c>
      <c r="AX1136" s="51">
        <f t="shared" si="2867"/>
        <v>3910.6999999999998</v>
      </c>
      <c r="AY1136" s="51">
        <f t="shared" si="2868"/>
        <v>3910.6999999999998</v>
      </c>
      <c r="AZ1136" s="51">
        <f t="shared" si="2908"/>
        <v>0</v>
      </c>
      <c r="BA1136" s="52">
        <f t="shared" si="2869"/>
        <v>81.411999986645284</v>
      </c>
      <c r="BB1136" s="25"/>
    </row>
    <row r="1137" ht="31.5">
      <c r="B1137" s="47" t="s">
        <v>562</v>
      </c>
      <c r="C1137" s="47" t="s">
        <v>88</v>
      </c>
      <c r="D1137" s="47" t="s">
        <v>90</v>
      </c>
      <c r="E1137" s="48" t="str">
        <f t="shared" si="2862"/>
        <v>0409</v>
      </c>
      <c r="F1137" s="47" t="s">
        <v>515</v>
      </c>
      <c r="G1137" s="48"/>
      <c r="H1137" s="49" t="s">
        <v>516</v>
      </c>
      <c r="I1137" s="19">
        <f t="shared" si="2873"/>
        <v>3910.6999999999998</v>
      </c>
      <c r="J1137" s="19">
        <f t="shared" si="2874"/>
        <v>3910.6999999999998</v>
      </c>
      <c r="K1137" s="19">
        <f t="shared" si="2875"/>
        <v>3910.6999999999998</v>
      </c>
      <c r="L1137" s="19">
        <f t="shared" si="2876"/>
        <v>0</v>
      </c>
      <c r="M1137" s="19">
        <f t="shared" si="2877"/>
        <v>0</v>
      </c>
      <c r="N1137" s="19">
        <f t="shared" si="2878"/>
        <v>0</v>
      </c>
      <c r="O1137" s="19">
        <f t="shared" si="2879"/>
        <v>0</v>
      </c>
      <c r="P1137" s="19">
        <f t="shared" si="2880"/>
        <v>0</v>
      </c>
      <c r="Q1137" s="19">
        <f t="shared" si="2881"/>
        <v>0</v>
      </c>
      <c r="R1137" s="19">
        <f t="shared" si="2882"/>
        <v>0</v>
      </c>
      <c r="S1137" s="19">
        <f t="shared" si="2883"/>
        <v>0</v>
      </c>
      <c r="T1137" s="19">
        <f t="shared" si="2863"/>
        <v>3910.6999999999998</v>
      </c>
      <c r="U1137" s="19">
        <f t="shared" si="2909"/>
        <v>3910.6999999999998</v>
      </c>
      <c r="V1137" s="19">
        <f t="shared" si="2910"/>
        <v>3910.6999999999998</v>
      </c>
      <c r="W1137" s="19">
        <f t="shared" si="2884"/>
        <v>0</v>
      </c>
      <c r="X1137" s="19">
        <f t="shared" si="2885"/>
        <v>0</v>
      </c>
      <c r="Y1137" s="19">
        <f t="shared" si="2886"/>
        <v>0</v>
      </c>
      <c r="Z1137" s="19">
        <f t="shared" si="2887"/>
        <v>0</v>
      </c>
      <c r="AA1137" s="19">
        <f t="shared" si="2888"/>
        <v>0</v>
      </c>
      <c r="AB1137" s="19">
        <f t="shared" si="2889"/>
        <v>0</v>
      </c>
      <c r="AC1137" s="19">
        <f t="shared" si="2890"/>
        <v>0</v>
      </c>
      <c r="AD1137" s="19">
        <f t="shared" si="2891"/>
        <v>0</v>
      </c>
      <c r="AE1137" s="19">
        <f t="shared" si="2892"/>
        <v>0</v>
      </c>
      <c r="AF1137" s="50">
        <f t="shared" si="2893"/>
        <v>1854.02523</v>
      </c>
      <c r="AG1137" s="50">
        <f t="shared" si="2894"/>
        <v>0</v>
      </c>
      <c r="AH1137" s="50">
        <f t="shared" si="2895"/>
        <v>0</v>
      </c>
      <c r="AI1137" s="50">
        <f t="shared" si="2896"/>
        <v>0</v>
      </c>
      <c r="AJ1137" s="50">
        <f t="shared" si="2897"/>
        <v>0</v>
      </c>
      <c r="AK1137" s="50">
        <f t="shared" si="2898"/>
        <v>0</v>
      </c>
      <c r="AL1137" s="50">
        <f t="shared" si="2899"/>
        <v>1509.3990200000001</v>
      </c>
      <c r="AM1137" s="50">
        <f t="shared" si="2900"/>
        <v>0</v>
      </c>
      <c r="AN1137" s="50">
        <f t="shared" si="2901"/>
        <v>0</v>
      </c>
      <c r="AO1137" s="15">
        <f t="shared" si="2902"/>
        <v>0</v>
      </c>
      <c r="AP1137" s="51">
        <f t="shared" si="2903"/>
        <v>1854.02523</v>
      </c>
      <c r="AQ1137" s="51">
        <f t="shared" si="2904"/>
        <v>0</v>
      </c>
      <c r="AR1137" s="51">
        <f t="shared" si="2905"/>
        <v>0</v>
      </c>
      <c r="AS1137" s="51">
        <f t="shared" si="2906"/>
        <v>0</v>
      </c>
      <c r="AT1137" s="51">
        <f t="shared" si="2907"/>
        <v>0</v>
      </c>
      <c r="AU1137" s="51">
        <f t="shared" si="2864"/>
        <v>1854.02523</v>
      </c>
      <c r="AV1137" s="51">
        <f t="shared" si="2865"/>
        <v>2056.6747699999996</v>
      </c>
      <c r="AW1137" s="51">
        <f t="shared" si="2866"/>
        <v>3910.6999999999998</v>
      </c>
      <c r="AX1137" s="51">
        <f t="shared" si="2867"/>
        <v>3910.6999999999998</v>
      </c>
      <c r="AY1137" s="51">
        <f t="shared" si="2868"/>
        <v>3910.6999999999998</v>
      </c>
      <c r="AZ1137" s="51">
        <f t="shared" si="2908"/>
        <v>0</v>
      </c>
      <c r="BA1137" s="52">
        <f t="shared" si="2869"/>
        <v>81.411999986645284</v>
      </c>
      <c r="BB1137" s="25"/>
    </row>
    <row r="1138" ht="31.5">
      <c r="B1138" s="47" t="s">
        <v>562</v>
      </c>
      <c r="C1138" s="47" t="s">
        <v>88</v>
      </c>
      <c r="D1138" s="47" t="s">
        <v>90</v>
      </c>
      <c r="E1138" s="48" t="str">
        <f t="shared" si="2862"/>
        <v>0409</v>
      </c>
      <c r="F1138" s="47" t="s">
        <v>515</v>
      </c>
      <c r="G1138" s="47" t="s">
        <v>58</v>
      </c>
      <c r="H1138" s="49" t="s">
        <v>59</v>
      </c>
      <c r="I1138" s="19">
        <v>3910.6999999999998</v>
      </c>
      <c r="J1138" s="19">
        <v>3910.6999999999998</v>
      </c>
      <c r="K1138" s="19">
        <v>3910.6999999999998</v>
      </c>
      <c r="L1138" s="19"/>
      <c r="M1138" s="19"/>
      <c r="N1138" s="19"/>
      <c r="O1138" s="19">
        <v>0</v>
      </c>
      <c r="P1138" s="19">
        <v>0</v>
      </c>
      <c r="Q1138" s="19">
        <v>0</v>
      </c>
      <c r="R1138" s="19">
        <v>0</v>
      </c>
      <c r="S1138" s="19"/>
      <c r="T1138" s="19">
        <f t="shared" si="2863"/>
        <v>3910.6999999999998</v>
      </c>
      <c r="U1138" s="19">
        <f t="shared" si="2909"/>
        <v>3910.6999999999998</v>
      </c>
      <c r="V1138" s="19">
        <f t="shared" si="2910"/>
        <v>3910.6999999999998</v>
      </c>
      <c r="W1138" s="19"/>
      <c r="X1138" s="19"/>
      <c r="Y1138" s="19"/>
      <c r="Z1138" s="19"/>
      <c r="AA1138" s="19"/>
      <c r="AB1138" s="19"/>
      <c r="AC1138" s="19"/>
      <c r="AD1138" s="19"/>
      <c r="AE1138" s="19"/>
      <c r="AF1138" s="50">
        <v>1854.02523</v>
      </c>
      <c r="AG1138" s="50"/>
      <c r="AH1138" s="50">
        <v>0</v>
      </c>
      <c r="AI1138" s="50">
        <v>0</v>
      </c>
      <c r="AJ1138" s="50">
        <v>0</v>
      </c>
      <c r="AK1138" s="50">
        <v>0</v>
      </c>
      <c r="AL1138" s="50">
        <v>1509.3990200000001</v>
      </c>
      <c r="AM1138" s="50">
        <v>0</v>
      </c>
      <c r="AN1138" s="50">
        <v>0</v>
      </c>
      <c r="AO1138" s="51">
        <v>0</v>
      </c>
      <c r="AP1138" s="51">
        <v>1854.02523</v>
      </c>
      <c r="AQ1138" s="51">
        <v>0</v>
      </c>
      <c r="AR1138" s="51">
        <v>0</v>
      </c>
      <c r="AS1138" s="51">
        <v>0</v>
      </c>
      <c r="AT1138" s="51">
        <v>0</v>
      </c>
      <c r="AU1138" s="51">
        <f t="shared" si="2864"/>
        <v>1854.02523</v>
      </c>
      <c r="AV1138" s="51">
        <f t="shared" si="2865"/>
        <v>2056.6747699999996</v>
      </c>
      <c r="AW1138" s="51">
        <f t="shared" si="2866"/>
        <v>3910.6999999999998</v>
      </c>
      <c r="AX1138" s="51">
        <f t="shared" si="2867"/>
        <v>3910.6999999999998</v>
      </c>
      <c r="AY1138" s="51">
        <f t="shared" si="2868"/>
        <v>3910.6999999999998</v>
      </c>
      <c r="AZ1138" s="51"/>
      <c r="BA1138" s="52">
        <f t="shared" si="2869"/>
        <v>81.411999986645284</v>
      </c>
      <c r="BB1138" s="53"/>
    </row>
    <row r="1139" ht="31.5">
      <c r="B1139" s="47" t="s">
        <v>562</v>
      </c>
      <c r="C1139" s="47" t="s">
        <v>88</v>
      </c>
      <c r="D1139" s="47" t="s">
        <v>90</v>
      </c>
      <c r="E1139" s="48" t="str">
        <f t="shared" si="2862"/>
        <v>0409</v>
      </c>
      <c r="F1139" s="47" t="s">
        <v>517</v>
      </c>
      <c r="G1139" s="48"/>
      <c r="H1139" s="49" t="s">
        <v>518</v>
      </c>
      <c r="I1139" s="19">
        <f t="shared" si="2873"/>
        <v>15940.5</v>
      </c>
      <c r="J1139" s="19">
        <f t="shared" si="2874"/>
        <v>15940.5</v>
      </c>
      <c r="K1139" s="19">
        <f t="shared" si="2875"/>
        <v>15940.5</v>
      </c>
      <c r="L1139" s="19">
        <f t="shared" si="2876"/>
        <v>0</v>
      </c>
      <c r="M1139" s="19">
        <f t="shared" si="2877"/>
        <v>0</v>
      </c>
      <c r="N1139" s="19">
        <f t="shared" si="2878"/>
        <v>0</v>
      </c>
      <c r="O1139" s="19">
        <f>O1140+O1148</f>
        <v>0</v>
      </c>
      <c r="P1139" s="19">
        <f>P1140+P1148</f>
        <v>0</v>
      </c>
      <c r="Q1139" s="19">
        <f>Q1140+Q1148</f>
        <v>0</v>
      </c>
      <c r="R1139" s="19">
        <f>R1140+R1148</f>
        <v>0</v>
      </c>
      <c r="S1139" s="19">
        <f>S1140+S1148</f>
        <v>97</v>
      </c>
      <c r="T1139" s="19">
        <f t="shared" si="2863"/>
        <v>16037.5</v>
      </c>
      <c r="U1139" s="19">
        <f t="shared" si="2909"/>
        <v>15940.5</v>
      </c>
      <c r="V1139" s="19">
        <f t="shared" si="2910"/>
        <v>15940.5</v>
      </c>
      <c r="W1139" s="19">
        <f>W1140+W1148</f>
        <v>0</v>
      </c>
      <c r="X1139" s="19">
        <f>X1140+X1148</f>
        <v>0</v>
      </c>
      <c r="Y1139" s="19">
        <f>Y1140+Y1148</f>
        <v>0</v>
      </c>
      <c r="Z1139" s="19">
        <f>Z1140+Z1148</f>
        <v>97</v>
      </c>
      <c r="AA1139" s="19">
        <f>AA1140+AA1148</f>
        <v>0</v>
      </c>
      <c r="AB1139" s="19">
        <f>AB1140+AB1148</f>
        <v>0</v>
      </c>
      <c r="AC1139" s="19">
        <f>AC1140+AC1148</f>
        <v>0</v>
      </c>
      <c r="AD1139" s="19">
        <f>AD1140+AD1148</f>
        <v>0</v>
      </c>
      <c r="AE1139" s="19">
        <f>AE1140+AE1148</f>
        <v>0</v>
      </c>
      <c r="AF1139" s="50">
        <f>AF1140+AF1148</f>
        <v>44313.176019999999</v>
      </c>
      <c r="AG1139" s="50">
        <f>AG1140+AG1148</f>
        <v>0</v>
      </c>
      <c r="AH1139" s="50">
        <f>AH1140+AH1148</f>
        <v>0</v>
      </c>
      <c r="AI1139" s="50">
        <f>AI1140+AI1148</f>
        <v>0</v>
      </c>
      <c r="AJ1139" s="50">
        <f>AJ1140+AJ1148</f>
        <v>0</v>
      </c>
      <c r="AK1139" s="50">
        <f>AK1140+AK1148</f>
        <v>0</v>
      </c>
      <c r="AL1139" s="50">
        <f>AL1140+AL1148</f>
        <v>44140.384039999997</v>
      </c>
      <c r="AM1139" s="50">
        <f>AM1140+AM1148</f>
        <v>0</v>
      </c>
      <c r="AN1139" s="50">
        <f>AN1140+AN1148</f>
        <v>0</v>
      </c>
      <c r="AO1139" s="15">
        <f>AO1140+AO1148</f>
        <v>22223.698920000003</v>
      </c>
      <c r="AP1139" s="51">
        <f>AP1140+AP1148</f>
        <v>44313.176019999999</v>
      </c>
      <c r="AQ1139" s="51">
        <f>AQ1140+AQ1148</f>
        <v>0</v>
      </c>
      <c r="AR1139" s="51">
        <f>AR1140+AR1148</f>
        <v>0</v>
      </c>
      <c r="AS1139" s="51">
        <f>AS1140+AS1148</f>
        <v>0</v>
      </c>
      <c r="AT1139" s="51">
        <f>AT1140+AT1148</f>
        <v>0</v>
      </c>
      <c r="AU1139" s="51">
        <f t="shared" si="2864"/>
        <v>44313.176019999999</v>
      </c>
      <c r="AV1139" s="51">
        <f t="shared" si="2865"/>
        <v>-28275.676019999999</v>
      </c>
      <c r="AW1139" s="51">
        <f t="shared" si="2866"/>
        <v>16134.5</v>
      </c>
      <c r="AX1139" s="51">
        <f t="shared" si="2867"/>
        <v>15940.5</v>
      </c>
      <c r="AY1139" s="51">
        <f t="shared" si="2868"/>
        <v>15940.5</v>
      </c>
      <c r="AZ1139" s="51">
        <f>AZ1140+AZ1148</f>
        <v>0</v>
      </c>
      <c r="BA1139" s="52">
        <f t="shared" si="2869"/>
        <v>99.610066360574081</v>
      </c>
      <c r="BB1139" s="25"/>
    </row>
    <row r="1140">
      <c r="B1140" s="47" t="s">
        <v>562</v>
      </c>
      <c r="C1140" s="47" t="s">
        <v>88</v>
      </c>
      <c r="D1140" s="47" t="s">
        <v>90</v>
      </c>
      <c r="E1140" s="48" t="str">
        <f t="shared" si="2862"/>
        <v>0409</v>
      </c>
      <c r="F1140" s="47" t="s">
        <v>519</v>
      </c>
      <c r="G1140" s="48"/>
      <c r="H1140" s="49" t="s">
        <v>113</v>
      </c>
      <c r="I1140" s="19">
        <f t="shared" si="2873"/>
        <v>15940.5</v>
      </c>
      <c r="J1140" s="19">
        <f t="shared" si="2874"/>
        <v>15940.5</v>
      </c>
      <c r="K1140" s="19">
        <f t="shared" si="2875"/>
        <v>15940.5</v>
      </c>
      <c r="L1140" s="19">
        <f t="shared" si="2876"/>
        <v>0</v>
      </c>
      <c r="M1140" s="19">
        <f t="shared" si="2877"/>
        <v>0</v>
      </c>
      <c r="N1140" s="19">
        <f t="shared" si="2878"/>
        <v>0</v>
      </c>
      <c r="O1140" s="19">
        <f>O1141</f>
        <v>0</v>
      </c>
      <c r="P1140" s="19">
        <f>P1141</f>
        <v>0</v>
      </c>
      <c r="Q1140" s="19">
        <f>Q1141</f>
        <v>0</v>
      </c>
      <c r="R1140" s="19">
        <f>R1141</f>
        <v>0</v>
      </c>
      <c r="S1140" s="19">
        <f>S1141</f>
        <v>0</v>
      </c>
      <c r="T1140" s="19">
        <f t="shared" si="2863"/>
        <v>15940.5</v>
      </c>
      <c r="U1140" s="19">
        <f t="shared" si="2909"/>
        <v>15940.5</v>
      </c>
      <c r="V1140" s="19">
        <f t="shared" si="2910"/>
        <v>15940.5</v>
      </c>
      <c r="W1140" s="19">
        <f>W1141</f>
        <v>0</v>
      </c>
      <c r="X1140" s="19">
        <f>X1141</f>
        <v>0</v>
      </c>
      <c r="Y1140" s="19">
        <f>Y1141</f>
        <v>0</v>
      </c>
      <c r="Z1140" s="19">
        <f>Z1141</f>
        <v>0</v>
      </c>
      <c r="AA1140" s="19">
        <f>AA1141</f>
        <v>0</v>
      </c>
      <c r="AB1140" s="19">
        <f>AB1141</f>
        <v>0</v>
      </c>
      <c r="AC1140" s="19">
        <f>AC1141</f>
        <v>0</v>
      </c>
      <c r="AD1140" s="19">
        <f>AD1141</f>
        <v>0</v>
      </c>
      <c r="AE1140" s="19">
        <f>AE1141</f>
        <v>0</v>
      </c>
      <c r="AF1140" s="50">
        <f>AF1141</f>
        <v>44313.176019999999</v>
      </c>
      <c r="AG1140" s="50">
        <f>AG1141</f>
        <v>0</v>
      </c>
      <c r="AH1140" s="50">
        <f>AH1141</f>
        <v>0</v>
      </c>
      <c r="AI1140" s="50">
        <f>AI1141</f>
        <v>0</v>
      </c>
      <c r="AJ1140" s="50">
        <f>AJ1141</f>
        <v>0</v>
      </c>
      <c r="AK1140" s="50">
        <f>AK1141</f>
        <v>0</v>
      </c>
      <c r="AL1140" s="50">
        <f>AL1141</f>
        <v>44140.384039999997</v>
      </c>
      <c r="AM1140" s="50">
        <f>AM1141</f>
        <v>0</v>
      </c>
      <c r="AN1140" s="50">
        <f>AN1141</f>
        <v>0</v>
      </c>
      <c r="AO1140" s="51">
        <f>AO1141</f>
        <v>22223.698920000003</v>
      </c>
      <c r="AP1140" s="51">
        <f>AP1141</f>
        <v>44313.176019999999</v>
      </c>
      <c r="AQ1140" s="51">
        <f>AQ1141</f>
        <v>0</v>
      </c>
      <c r="AR1140" s="51">
        <f>AR1141</f>
        <v>0</v>
      </c>
      <c r="AS1140" s="51">
        <f>AS1141</f>
        <v>0</v>
      </c>
      <c r="AT1140" s="51">
        <f>AT1141</f>
        <v>0</v>
      </c>
      <c r="AU1140" s="51">
        <f t="shared" si="2864"/>
        <v>44313.176019999999</v>
      </c>
      <c r="AV1140" s="51">
        <f t="shared" si="2865"/>
        <v>-28372.676019999999</v>
      </c>
      <c r="AW1140" s="51">
        <f t="shared" si="2866"/>
        <v>15940.5</v>
      </c>
      <c r="AX1140" s="51">
        <f t="shared" si="2867"/>
        <v>15940.5</v>
      </c>
      <c r="AY1140" s="51">
        <f t="shared" si="2868"/>
        <v>15940.5</v>
      </c>
      <c r="AZ1140" s="51">
        <f>AZ1141</f>
        <v>0</v>
      </c>
      <c r="BA1140" s="52">
        <f t="shared" si="2869"/>
        <v>99.610066360574081</v>
      </c>
      <c r="BB1140" s="25"/>
    </row>
    <row r="1141" ht="31.5">
      <c r="B1141" s="47" t="s">
        <v>562</v>
      </c>
      <c r="C1141" s="47" t="s">
        <v>88</v>
      </c>
      <c r="D1141" s="47" t="s">
        <v>90</v>
      </c>
      <c r="E1141" s="48" t="str">
        <f t="shared" si="2862"/>
        <v>0409</v>
      </c>
      <c r="F1141" s="47" t="s">
        <v>520</v>
      </c>
      <c r="G1141" s="48"/>
      <c r="H1141" s="49" t="s">
        <v>521</v>
      </c>
      <c r="I1141" s="19">
        <f>I1145</f>
        <v>15940.5</v>
      </c>
      <c r="J1141" s="19">
        <f>J1145</f>
        <v>15940.5</v>
      </c>
      <c r="K1141" s="19">
        <f>K1145</f>
        <v>15940.5</v>
      </c>
      <c r="L1141" s="19">
        <f>L1145</f>
        <v>0</v>
      </c>
      <c r="M1141" s="19">
        <f>M1145</f>
        <v>0</v>
      </c>
      <c r="N1141" s="19">
        <f>N1145</f>
        <v>0</v>
      </c>
      <c r="O1141" s="19">
        <f>O1145+O1142</f>
        <v>0</v>
      </c>
      <c r="P1141" s="19">
        <f>P1145+P1142</f>
        <v>0</v>
      </c>
      <c r="Q1141" s="19">
        <f>Q1145</f>
        <v>0</v>
      </c>
      <c r="R1141" s="19">
        <f>R1145</f>
        <v>0</v>
      </c>
      <c r="S1141" s="19">
        <f>S1145</f>
        <v>0</v>
      </c>
      <c r="T1141" s="19">
        <f t="shared" si="2863"/>
        <v>15940.5</v>
      </c>
      <c r="U1141" s="19">
        <f t="shared" si="2909"/>
        <v>15940.5</v>
      </c>
      <c r="V1141" s="19">
        <f t="shared" si="2910"/>
        <v>15940.5</v>
      </c>
      <c r="W1141" s="19">
        <f>W1145</f>
        <v>0</v>
      </c>
      <c r="X1141" s="19">
        <f>X1145</f>
        <v>0</v>
      </c>
      <c r="Y1141" s="19">
        <f>Y1145</f>
        <v>0</v>
      </c>
      <c r="Z1141" s="19">
        <f>Z1145</f>
        <v>0</v>
      </c>
      <c r="AA1141" s="19">
        <f>AA1145</f>
        <v>0</v>
      </c>
      <c r="AB1141" s="19">
        <f>AB1145</f>
        <v>0</v>
      </c>
      <c r="AC1141" s="19">
        <f>AC1145</f>
        <v>0</v>
      </c>
      <c r="AD1141" s="19">
        <f>AD1145</f>
        <v>0</v>
      </c>
      <c r="AE1141" s="19">
        <f>AE1145</f>
        <v>0</v>
      </c>
      <c r="AF1141" s="50">
        <f>AF1145+AF1142</f>
        <v>44313.176019999999</v>
      </c>
      <c r="AG1141" s="50">
        <f>AG1145+AG1142</f>
        <v>0</v>
      </c>
      <c r="AH1141" s="50">
        <f>AH1145+AH1142</f>
        <v>0</v>
      </c>
      <c r="AI1141" s="50">
        <f>AI1145+AI1142</f>
        <v>0</v>
      </c>
      <c r="AJ1141" s="50">
        <f>AJ1145+AJ1142</f>
        <v>0</v>
      </c>
      <c r="AK1141" s="50">
        <f>AK1145+AK1142</f>
        <v>0</v>
      </c>
      <c r="AL1141" s="50">
        <f>AL1145+AL1142</f>
        <v>44140.384039999997</v>
      </c>
      <c r="AM1141" s="50">
        <f>AM1145+AM1142</f>
        <v>0</v>
      </c>
      <c r="AN1141" s="50">
        <f>AN1145+AN1142</f>
        <v>0</v>
      </c>
      <c r="AO1141" s="15">
        <f>AO1145+AO1142</f>
        <v>22223.698920000003</v>
      </c>
      <c r="AP1141" s="51">
        <f>AP1145+AP1142</f>
        <v>44313.176019999999</v>
      </c>
      <c r="AQ1141" s="51">
        <f>AQ1145+AQ1142</f>
        <v>0</v>
      </c>
      <c r="AR1141" s="51">
        <f>AR1145+AR1142</f>
        <v>0</v>
      </c>
      <c r="AS1141" s="51">
        <f>AS1145+AS1142</f>
        <v>0</v>
      </c>
      <c r="AT1141" s="51">
        <f>AT1145+AT1142</f>
        <v>0</v>
      </c>
      <c r="AU1141" s="51">
        <f t="shared" si="2864"/>
        <v>44313.176019999999</v>
      </c>
      <c r="AV1141" s="51">
        <f t="shared" si="2865"/>
        <v>-28372.676019999999</v>
      </c>
      <c r="AW1141" s="51">
        <f t="shared" si="2866"/>
        <v>15940.5</v>
      </c>
      <c r="AX1141" s="51">
        <f t="shared" si="2867"/>
        <v>15940.5</v>
      </c>
      <c r="AY1141" s="51">
        <f t="shared" si="2868"/>
        <v>15940.5</v>
      </c>
      <c r="AZ1141" s="51">
        <f>AZ1145</f>
        <v>0</v>
      </c>
      <c r="BA1141" s="52">
        <f t="shared" si="2869"/>
        <v>99.610066360574081</v>
      </c>
      <c r="BB1141" s="25"/>
    </row>
    <row r="1142" ht="31.5">
      <c r="B1142" s="47" t="s">
        <v>562</v>
      </c>
      <c r="C1142" s="47" t="s">
        <v>88</v>
      </c>
      <c r="D1142" s="47" t="s">
        <v>90</v>
      </c>
      <c r="E1142" s="48" t="str">
        <f t="shared" si="2862"/>
        <v>0409</v>
      </c>
      <c r="F1142" s="47" t="s">
        <v>522</v>
      </c>
      <c r="G1142" s="48"/>
      <c r="H1142" s="64" t="s">
        <v>523</v>
      </c>
      <c r="I1142" s="19"/>
      <c r="J1142" s="19"/>
      <c r="K1142" s="19"/>
      <c r="L1142" s="19"/>
      <c r="M1142" s="19"/>
      <c r="N1142" s="19"/>
      <c r="O1142" s="19">
        <f>O1143+O1144</f>
        <v>0</v>
      </c>
      <c r="P1142" s="19">
        <f>P1143+P1144</f>
        <v>0</v>
      </c>
      <c r="Q1142" s="19"/>
      <c r="R1142" s="19"/>
      <c r="S1142" s="19"/>
      <c r="T1142" s="19">
        <f t="shared" si="2863"/>
        <v>0</v>
      </c>
      <c r="U1142" s="19"/>
      <c r="V1142" s="19"/>
      <c r="W1142" s="19"/>
      <c r="X1142" s="19"/>
      <c r="Y1142" s="19"/>
      <c r="Z1142" s="19"/>
      <c r="AA1142" s="19"/>
      <c r="AB1142" s="19"/>
      <c r="AC1142" s="19"/>
      <c r="AD1142" s="19"/>
      <c r="AE1142" s="19"/>
      <c r="AF1142" s="50">
        <f>AF1143+AF1144</f>
        <v>26961.375189999999</v>
      </c>
      <c r="AG1142" s="50">
        <f>AG1143+AG1144</f>
        <v>0</v>
      </c>
      <c r="AH1142" s="50">
        <f>AH1143+AH1144</f>
        <v>0</v>
      </c>
      <c r="AI1142" s="50">
        <f>AI1143+AI1144</f>
        <v>0</v>
      </c>
      <c r="AJ1142" s="50">
        <f>AJ1143+AJ1144</f>
        <v>0</v>
      </c>
      <c r="AK1142" s="50">
        <f>AK1143+AK1144</f>
        <v>0</v>
      </c>
      <c r="AL1142" s="50">
        <f>AL1143+AL1144</f>
        <v>26961.375189999999</v>
      </c>
      <c r="AM1142" s="50">
        <f>AM1143+AM1144</f>
        <v>0</v>
      </c>
      <c r="AN1142" s="50">
        <f>AN1143+AN1144</f>
        <v>0</v>
      </c>
      <c r="AO1142" s="51">
        <f>AO1143+AO1144</f>
        <v>7595.0945700000002</v>
      </c>
      <c r="AP1142" s="51">
        <f>AP1143+AP1144</f>
        <v>26961.375189999999</v>
      </c>
      <c r="AQ1142" s="51">
        <f>AQ1143+AQ1144</f>
        <v>0</v>
      </c>
      <c r="AR1142" s="51">
        <f>AR1143+AR1144</f>
        <v>0</v>
      </c>
      <c r="AS1142" s="51">
        <f>AS1143+AS1144</f>
        <v>0</v>
      </c>
      <c r="AT1142" s="51">
        <f>AT1143+AT1144</f>
        <v>0</v>
      </c>
      <c r="AU1142" s="51">
        <f t="shared" si="2864"/>
        <v>26961.375189999999</v>
      </c>
      <c r="AV1142" s="51">
        <f t="shared" si="2865"/>
        <v>-26961.375189999999</v>
      </c>
      <c r="AW1142" s="51"/>
      <c r="AX1142" s="51"/>
      <c r="AY1142" s="51"/>
      <c r="AZ1142" s="51"/>
      <c r="BA1142" s="52">
        <f t="shared" si="2869"/>
        <v>100</v>
      </c>
      <c r="BB1142" s="25"/>
    </row>
    <row r="1143" ht="31.5">
      <c r="B1143" s="47" t="s">
        <v>562</v>
      </c>
      <c r="C1143" s="47" t="s">
        <v>88</v>
      </c>
      <c r="D1143" s="47" t="s">
        <v>90</v>
      </c>
      <c r="E1143" s="48" t="str">
        <f t="shared" si="2862"/>
        <v>0409</v>
      </c>
      <c r="F1143" s="47" t="s">
        <v>522</v>
      </c>
      <c r="G1143" s="47" t="s">
        <v>154</v>
      </c>
      <c r="H1143" s="49" t="s">
        <v>155</v>
      </c>
      <c r="I1143" s="19"/>
      <c r="J1143" s="19"/>
      <c r="K1143" s="19"/>
      <c r="L1143" s="19"/>
      <c r="M1143" s="19"/>
      <c r="N1143" s="19"/>
      <c r="O1143" s="19">
        <v>0</v>
      </c>
      <c r="P1143" s="19">
        <v>0</v>
      </c>
      <c r="Q1143" s="19"/>
      <c r="R1143" s="19"/>
      <c r="S1143" s="19"/>
      <c r="T1143" s="19">
        <f t="shared" si="2863"/>
        <v>0</v>
      </c>
      <c r="U1143" s="19"/>
      <c r="V1143" s="19"/>
      <c r="W1143" s="19"/>
      <c r="X1143" s="19"/>
      <c r="Y1143" s="19"/>
      <c r="Z1143" s="19"/>
      <c r="AA1143" s="19"/>
      <c r="AB1143" s="19"/>
      <c r="AC1143" s="19"/>
      <c r="AD1143" s="19"/>
      <c r="AE1143" s="19"/>
      <c r="AF1143" s="50">
        <v>15668.995849999999</v>
      </c>
      <c r="AG1143" s="50"/>
      <c r="AH1143" s="50">
        <v>0</v>
      </c>
      <c r="AI1143" s="50">
        <v>0</v>
      </c>
      <c r="AJ1143" s="50">
        <v>0</v>
      </c>
      <c r="AK1143" s="50">
        <v>0</v>
      </c>
      <c r="AL1143" s="50">
        <v>15668.995849999999</v>
      </c>
      <c r="AM1143" s="50">
        <v>0</v>
      </c>
      <c r="AN1143" s="50">
        <v>0</v>
      </c>
      <c r="AO1143" s="15">
        <v>913.31605000000002</v>
      </c>
      <c r="AP1143" s="51">
        <v>15668.995849999999</v>
      </c>
      <c r="AQ1143" s="51">
        <v>0</v>
      </c>
      <c r="AR1143" s="51">
        <v>0</v>
      </c>
      <c r="AS1143" s="51">
        <v>0</v>
      </c>
      <c r="AT1143" s="51">
        <v>0</v>
      </c>
      <c r="AU1143" s="51">
        <f t="shared" si="2864"/>
        <v>15668.995849999999</v>
      </c>
      <c r="AV1143" s="51">
        <f t="shared" si="2865"/>
        <v>-15668.995849999999</v>
      </c>
      <c r="AW1143" s="51"/>
      <c r="AX1143" s="51"/>
      <c r="AY1143" s="51"/>
      <c r="AZ1143" s="51"/>
      <c r="BA1143" s="52">
        <f t="shared" si="2869"/>
        <v>100</v>
      </c>
      <c r="BB1143" s="25"/>
    </row>
    <row r="1144">
      <c r="B1144" s="47" t="s">
        <v>562</v>
      </c>
      <c r="C1144" s="47" t="s">
        <v>88</v>
      </c>
      <c r="D1144" s="47" t="s">
        <v>90</v>
      </c>
      <c r="E1144" s="48" t="str">
        <f t="shared" si="2862"/>
        <v>0409</v>
      </c>
      <c r="F1144" s="47" t="s">
        <v>522</v>
      </c>
      <c r="G1144" s="47" t="s">
        <v>60</v>
      </c>
      <c r="H1144" s="49" t="s">
        <v>61</v>
      </c>
      <c r="I1144" s="19"/>
      <c r="J1144" s="19"/>
      <c r="K1144" s="19"/>
      <c r="L1144" s="19"/>
      <c r="M1144" s="19"/>
      <c r="N1144" s="19"/>
      <c r="O1144" s="19">
        <v>0</v>
      </c>
      <c r="P1144" s="19">
        <v>0</v>
      </c>
      <c r="Q1144" s="19"/>
      <c r="R1144" s="19"/>
      <c r="S1144" s="19"/>
      <c r="T1144" s="19">
        <f t="shared" si="2863"/>
        <v>0</v>
      </c>
      <c r="U1144" s="19"/>
      <c r="V1144" s="19"/>
      <c r="W1144" s="19"/>
      <c r="X1144" s="19"/>
      <c r="Y1144" s="19"/>
      <c r="Z1144" s="19"/>
      <c r="AA1144" s="19"/>
      <c r="AB1144" s="19"/>
      <c r="AC1144" s="19"/>
      <c r="AD1144" s="19"/>
      <c r="AE1144" s="19"/>
      <c r="AF1144" s="50">
        <v>11292.37934</v>
      </c>
      <c r="AG1144" s="50"/>
      <c r="AH1144" s="50">
        <v>0</v>
      </c>
      <c r="AI1144" s="50">
        <v>0</v>
      </c>
      <c r="AJ1144" s="50">
        <v>0</v>
      </c>
      <c r="AK1144" s="50">
        <v>0</v>
      </c>
      <c r="AL1144" s="50">
        <v>11292.37934</v>
      </c>
      <c r="AM1144" s="50">
        <v>0</v>
      </c>
      <c r="AN1144" s="50">
        <v>0</v>
      </c>
      <c r="AO1144" s="51">
        <v>6681.7785199999998</v>
      </c>
      <c r="AP1144" s="51">
        <v>11292.37934</v>
      </c>
      <c r="AQ1144" s="51">
        <v>0</v>
      </c>
      <c r="AR1144" s="51">
        <v>0</v>
      </c>
      <c r="AS1144" s="51">
        <v>0</v>
      </c>
      <c r="AT1144" s="51">
        <v>0</v>
      </c>
      <c r="AU1144" s="51">
        <f t="shared" si="2864"/>
        <v>11292.37934</v>
      </c>
      <c r="AV1144" s="51">
        <f t="shared" si="2865"/>
        <v>-11292.37934</v>
      </c>
      <c r="AW1144" s="51"/>
      <c r="AX1144" s="51"/>
      <c r="AY1144" s="51"/>
      <c r="AZ1144" s="51"/>
      <c r="BA1144" s="52">
        <f t="shared" si="2869"/>
        <v>100</v>
      </c>
      <c r="BB1144" s="25"/>
    </row>
    <row r="1145" ht="31.5">
      <c r="B1145" s="47" t="s">
        <v>562</v>
      </c>
      <c r="C1145" s="47" t="s">
        <v>88</v>
      </c>
      <c r="D1145" s="47" t="s">
        <v>90</v>
      </c>
      <c r="E1145" s="48" t="str">
        <f t="shared" si="2862"/>
        <v>0409</v>
      </c>
      <c r="F1145" s="47" t="s">
        <v>524</v>
      </c>
      <c r="G1145" s="48"/>
      <c r="H1145" s="49" t="s">
        <v>525</v>
      </c>
      <c r="I1145" s="19">
        <f>I1147</f>
        <v>15940.5</v>
      </c>
      <c r="J1145" s="19">
        <f>J1147</f>
        <v>15940.5</v>
      </c>
      <c r="K1145" s="19">
        <f>K1147</f>
        <v>15940.5</v>
      </c>
      <c r="L1145" s="19">
        <f>L1147</f>
        <v>0</v>
      </c>
      <c r="M1145" s="19">
        <f>M1147</f>
        <v>0</v>
      </c>
      <c r="N1145" s="19">
        <f>N1147</f>
        <v>0</v>
      </c>
      <c r="O1145" s="19">
        <f>O1147+O1146</f>
        <v>0</v>
      </c>
      <c r="P1145" s="19">
        <f>P1147+P1146</f>
        <v>0</v>
      </c>
      <c r="Q1145" s="19">
        <f>Q1147+Q1146</f>
        <v>0</v>
      </c>
      <c r="R1145" s="19">
        <f>R1147+R1146</f>
        <v>0</v>
      </c>
      <c r="S1145" s="19">
        <f>S1147</f>
        <v>0</v>
      </c>
      <c r="T1145" s="19">
        <f t="shared" si="2863"/>
        <v>15940.5</v>
      </c>
      <c r="U1145" s="19">
        <f t="shared" si="2909"/>
        <v>15940.5</v>
      </c>
      <c r="V1145" s="19">
        <f t="shared" si="2910"/>
        <v>15940.5</v>
      </c>
      <c r="W1145" s="19">
        <f>W1147</f>
        <v>0</v>
      </c>
      <c r="X1145" s="19">
        <f>X1147</f>
        <v>0</v>
      </c>
      <c r="Y1145" s="19">
        <f>Y1147</f>
        <v>0</v>
      </c>
      <c r="Z1145" s="19">
        <f>Z1147</f>
        <v>0</v>
      </c>
      <c r="AA1145" s="19">
        <f>AA1147</f>
        <v>0</v>
      </c>
      <c r="AB1145" s="19">
        <f>AB1147</f>
        <v>0</v>
      </c>
      <c r="AC1145" s="19">
        <f>AC1147</f>
        <v>0</v>
      </c>
      <c r="AD1145" s="19">
        <f>AD1147</f>
        <v>0</v>
      </c>
      <c r="AE1145" s="19">
        <f>AE1147</f>
        <v>0</v>
      </c>
      <c r="AF1145" s="50">
        <f>AF1147+AF1146</f>
        <v>17351.80083</v>
      </c>
      <c r="AG1145" s="50">
        <f>AG1147+AG1146</f>
        <v>0</v>
      </c>
      <c r="AH1145" s="50">
        <f>AH1147+AH1146</f>
        <v>0</v>
      </c>
      <c r="AI1145" s="50">
        <f>AI1147+AI1146</f>
        <v>0</v>
      </c>
      <c r="AJ1145" s="50">
        <f>AJ1147+AJ1146</f>
        <v>0</v>
      </c>
      <c r="AK1145" s="50">
        <f>AK1147+AK1146</f>
        <v>0</v>
      </c>
      <c r="AL1145" s="50">
        <f>AL1147+AL1146</f>
        <v>17179.008849999998</v>
      </c>
      <c r="AM1145" s="50">
        <f>AM1147+AM1146</f>
        <v>0</v>
      </c>
      <c r="AN1145" s="50">
        <f>AN1147+AN1146</f>
        <v>0</v>
      </c>
      <c r="AO1145" s="15">
        <f>AO1147+AO1146</f>
        <v>14628.604350000001</v>
      </c>
      <c r="AP1145" s="51">
        <f>AP1147+AP1146</f>
        <v>17351.80083</v>
      </c>
      <c r="AQ1145" s="51">
        <f>AQ1147+AQ1146</f>
        <v>0</v>
      </c>
      <c r="AR1145" s="51">
        <f>AR1147+AR1146</f>
        <v>0</v>
      </c>
      <c r="AS1145" s="51">
        <f>AS1147+AS1146</f>
        <v>0</v>
      </c>
      <c r="AT1145" s="51">
        <f>AT1147+AT1146</f>
        <v>0</v>
      </c>
      <c r="AU1145" s="51">
        <f t="shared" si="2864"/>
        <v>17351.80083</v>
      </c>
      <c r="AV1145" s="51">
        <f t="shared" si="2865"/>
        <v>-1411.3008300000001</v>
      </c>
      <c r="AW1145" s="51">
        <f t="shared" si="2866"/>
        <v>15940.5</v>
      </c>
      <c r="AX1145" s="51">
        <f t="shared" si="2867"/>
        <v>15940.5</v>
      </c>
      <c r="AY1145" s="51">
        <f t="shared" si="2868"/>
        <v>15940.5</v>
      </c>
      <c r="AZ1145" s="51">
        <f>AZ1147</f>
        <v>0</v>
      </c>
      <c r="BA1145" s="52">
        <f t="shared" si="2869"/>
        <v>99.004184166860327</v>
      </c>
      <c r="BB1145" s="25"/>
    </row>
    <row r="1146" ht="31.5">
      <c r="B1146" s="47" t="s">
        <v>562</v>
      </c>
      <c r="C1146" s="47" t="s">
        <v>88</v>
      </c>
      <c r="D1146" s="47" t="s">
        <v>90</v>
      </c>
      <c r="E1146" s="48" t="str">
        <f t="shared" si="2862"/>
        <v>0409</v>
      </c>
      <c r="F1146" s="47" t="s">
        <v>524</v>
      </c>
      <c r="G1146" s="47" t="s">
        <v>154</v>
      </c>
      <c r="H1146" s="49" t="s">
        <v>155</v>
      </c>
      <c r="I1146" s="19"/>
      <c r="J1146" s="19"/>
      <c r="K1146" s="19"/>
      <c r="L1146" s="19"/>
      <c r="M1146" s="19"/>
      <c r="N1146" s="19"/>
      <c r="O1146" s="19">
        <v>0</v>
      </c>
      <c r="P1146" s="19">
        <v>0</v>
      </c>
      <c r="Q1146" s="19">
        <v>0</v>
      </c>
      <c r="R1146" s="19">
        <v>0</v>
      </c>
      <c r="S1146" s="19"/>
      <c r="T1146" s="19">
        <f t="shared" si="2863"/>
        <v>0</v>
      </c>
      <c r="U1146" s="19">
        <v>0</v>
      </c>
      <c r="V1146" s="19">
        <v>0</v>
      </c>
      <c r="W1146" s="19">
        <v>0</v>
      </c>
      <c r="X1146" s="19">
        <v>0</v>
      </c>
      <c r="Y1146" s="19">
        <v>0</v>
      </c>
      <c r="Z1146" s="19">
        <v>0</v>
      </c>
      <c r="AA1146" s="19">
        <v>0</v>
      </c>
      <c r="AB1146" s="19">
        <v>0</v>
      </c>
      <c r="AC1146" s="19">
        <v>0</v>
      </c>
      <c r="AD1146" s="19">
        <v>0</v>
      </c>
      <c r="AE1146" s="19">
        <v>0</v>
      </c>
      <c r="AF1146" s="50">
        <v>3713.6128800000001</v>
      </c>
      <c r="AG1146" s="50"/>
      <c r="AH1146" s="50">
        <v>0</v>
      </c>
      <c r="AI1146" s="50">
        <v>0</v>
      </c>
      <c r="AJ1146" s="50">
        <v>0</v>
      </c>
      <c r="AK1146" s="50">
        <v>0</v>
      </c>
      <c r="AL1146" s="50">
        <v>3713.6128800000001</v>
      </c>
      <c r="AM1146" s="50">
        <v>0</v>
      </c>
      <c r="AN1146" s="50">
        <v>0</v>
      </c>
      <c r="AO1146" s="51">
        <v>3713.6128800000001</v>
      </c>
      <c r="AP1146" s="51">
        <v>3713.6128800000001</v>
      </c>
      <c r="AQ1146" s="51">
        <v>0</v>
      </c>
      <c r="AR1146" s="51">
        <v>0</v>
      </c>
      <c r="AS1146" s="51">
        <v>0</v>
      </c>
      <c r="AT1146" s="51">
        <v>0</v>
      </c>
      <c r="AU1146" s="51">
        <f t="shared" si="2864"/>
        <v>3713.6128800000001</v>
      </c>
      <c r="AV1146" s="51">
        <f t="shared" si="2865"/>
        <v>-3713.6128800000001</v>
      </c>
      <c r="AW1146" s="51"/>
      <c r="AX1146" s="51"/>
      <c r="AY1146" s="51"/>
      <c r="AZ1146" s="51"/>
      <c r="BA1146" s="52">
        <f t="shared" si="2869"/>
        <v>100</v>
      </c>
      <c r="BB1146" s="25"/>
    </row>
    <row r="1147">
      <c r="B1147" s="47" t="s">
        <v>562</v>
      </c>
      <c r="C1147" s="47" t="s">
        <v>88</v>
      </c>
      <c r="D1147" s="47" t="s">
        <v>90</v>
      </c>
      <c r="E1147" s="48" t="str">
        <f t="shared" si="2862"/>
        <v>0409</v>
      </c>
      <c r="F1147" s="47" t="s">
        <v>524</v>
      </c>
      <c r="G1147" s="47" t="s">
        <v>60</v>
      </c>
      <c r="H1147" s="49" t="s">
        <v>61</v>
      </c>
      <c r="I1147" s="19">
        <v>15940.5</v>
      </c>
      <c r="J1147" s="19">
        <v>15940.5</v>
      </c>
      <c r="K1147" s="19">
        <v>15940.5</v>
      </c>
      <c r="L1147" s="19"/>
      <c r="M1147" s="19"/>
      <c r="N1147" s="19"/>
      <c r="O1147" s="19">
        <v>0</v>
      </c>
      <c r="P1147" s="19">
        <v>0</v>
      </c>
      <c r="Q1147" s="19">
        <v>0</v>
      </c>
      <c r="R1147" s="19">
        <v>0</v>
      </c>
      <c r="S1147" s="19"/>
      <c r="T1147" s="19">
        <f t="shared" si="2863"/>
        <v>15940.5</v>
      </c>
      <c r="U1147" s="19">
        <f t="shared" si="2909"/>
        <v>15940.5</v>
      </c>
      <c r="V1147" s="19">
        <f t="shared" si="2910"/>
        <v>15940.5</v>
      </c>
      <c r="W1147" s="19"/>
      <c r="X1147" s="19"/>
      <c r="Y1147" s="19"/>
      <c r="Z1147" s="19"/>
      <c r="AA1147" s="19"/>
      <c r="AB1147" s="19"/>
      <c r="AC1147" s="19"/>
      <c r="AD1147" s="19"/>
      <c r="AE1147" s="19"/>
      <c r="AF1147" s="50">
        <v>13638.18795</v>
      </c>
      <c r="AG1147" s="50"/>
      <c r="AH1147" s="50">
        <v>0</v>
      </c>
      <c r="AI1147" s="50">
        <v>0</v>
      </c>
      <c r="AJ1147" s="50">
        <v>0</v>
      </c>
      <c r="AK1147" s="50">
        <v>0</v>
      </c>
      <c r="AL1147" s="50">
        <v>13465.39597</v>
      </c>
      <c r="AM1147" s="50">
        <v>0</v>
      </c>
      <c r="AN1147" s="50">
        <v>0</v>
      </c>
      <c r="AO1147" s="15">
        <v>10914.991470000001</v>
      </c>
      <c r="AP1147" s="51">
        <v>13638.18795</v>
      </c>
      <c r="AQ1147" s="51">
        <v>0</v>
      </c>
      <c r="AR1147" s="51">
        <v>0</v>
      </c>
      <c r="AS1147" s="51">
        <v>0</v>
      </c>
      <c r="AT1147" s="51">
        <v>0</v>
      </c>
      <c r="AU1147" s="51">
        <f t="shared" si="2864"/>
        <v>13638.18795</v>
      </c>
      <c r="AV1147" s="51">
        <f t="shared" si="2865"/>
        <v>2302.3120500000005</v>
      </c>
      <c r="AW1147" s="51">
        <f t="shared" si="2866"/>
        <v>15940.5</v>
      </c>
      <c r="AX1147" s="51">
        <f t="shared" si="2867"/>
        <v>15940.5</v>
      </c>
      <c r="AY1147" s="51">
        <f t="shared" si="2868"/>
        <v>15940.5</v>
      </c>
      <c r="AZ1147" s="51"/>
      <c r="BA1147" s="52">
        <f t="shared" si="2869"/>
        <v>98.733028312606592</v>
      </c>
      <c r="BB1147" s="53"/>
    </row>
    <row r="1148" hidden="1">
      <c r="B1148" s="47" t="s">
        <v>562</v>
      </c>
      <c r="C1148" s="47" t="s">
        <v>88</v>
      </c>
      <c r="D1148" s="47" t="s">
        <v>90</v>
      </c>
      <c r="E1148" s="48" t="str">
        <f t="shared" si="2862"/>
        <v>0409</v>
      </c>
      <c r="F1148" s="47" t="s">
        <v>529</v>
      </c>
      <c r="G1148" s="47"/>
      <c r="H1148" s="49" t="s">
        <v>53</v>
      </c>
      <c r="I1148" s="19"/>
      <c r="J1148" s="19"/>
      <c r="K1148" s="19"/>
      <c r="L1148" s="19"/>
      <c r="M1148" s="19"/>
      <c r="N1148" s="19"/>
      <c r="O1148" s="19">
        <f t="shared" ref="O1148:O1153" si="2911">O1149</f>
        <v>0</v>
      </c>
      <c r="P1148" s="19">
        <f t="shared" ref="P1148:P1153" si="2912">P1149</f>
        <v>0</v>
      </c>
      <c r="Q1148" s="19">
        <f t="shared" ref="Q1148:Q1153" si="2913">Q1149</f>
        <v>0</v>
      </c>
      <c r="R1148" s="19">
        <f t="shared" ref="R1148:R1153" si="2914">R1149</f>
        <v>0</v>
      </c>
      <c r="S1148" s="19">
        <f t="shared" ref="S1148:S1160" si="2915">S1149</f>
        <v>97</v>
      </c>
      <c r="T1148" s="19">
        <f t="shared" si="2863"/>
        <v>97</v>
      </c>
      <c r="U1148" s="19"/>
      <c r="V1148" s="19"/>
      <c r="W1148" s="19">
        <f t="shared" ref="W1148:W1160" si="2916">W1149</f>
        <v>0</v>
      </c>
      <c r="X1148" s="19">
        <f t="shared" ref="X1148:X1160" si="2917">X1149</f>
        <v>0</v>
      </c>
      <c r="Y1148" s="19">
        <f t="shared" ref="Y1148:Y1160" si="2918">Y1149</f>
        <v>0</v>
      </c>
      <c r="Z1148" s="19">
        <f t="shared" ref="Z1148:Z1160" si="2919">Z1149</f>
        <v>97</v>
      </c>
      <c r="AA1148" s="19">
        <f t="shared" ref="AA1148:AA1160" si="2920">AA1149</f>
        <v>0</v>
      </c>
      <c r="AB1148" s="19">
        <f t="shared" ref="AB1148:AB1160" si="2921">AB1149</f>
        <v>0</v>
      </c>
      <c r="AC1148" s="19">
        <f t="shared" ref="AC1148:AC1160" si="2922">AC1149</f>
        <v>0</v>
      </c>
      <c r="AD1148" s="19">
        <f t="shared" ref="AD1148:AD1160" si="2923">AD1149</f>
        <v>0</v>
      </c>
      <c r="AE1148" s="19"/>
      <c r="AF1148" s="50">
        <f t="shared" ref="AF1148:AF1153" si="2924">AF1149</f>
        <v>0</v>
      </c>
      <c r="AG1148" s="50">
        <f t="shared" ref="AG1148:AG1153" si="2925">AG1149</f>
        <v>0</v>
      </c>
      <c r="AH1148" s="50">
        <f t="shared" ref="AH1148:AH1153" si="2926">AH1149</f>
        <v>0</v>
      </c>
      <c r="AI1148" s="50">
        <f t="shared" ref="AI1148:AI1153" si="2927">AI1149</f>
        <v>0</v>
      </c>
      <c r="AJ1148" s="50">
        <f t="shared" ref="AJ1148:AJ1153" si="2928">AJ1149</f>
        <v>0</v>
      </c>
      <c r="AK1148" s="50">
        <f t="shared" ref="AK1148:AK1153" si="2929">AK1149</f>
        <v>0</v>
      </c>
      <c r="AL1148" s="50">
        <f t="shared" ref="AL1148:AL1153" si="2930">AL1149</f>
        <v>0</v>
      </c>
      <c r="AM1148" s="50">
        <f t="shared" ref="AM1148:AM1153" si="2931">AM1149</f>
        <v>0</v>
      </c>
      <c r="AN1148" s="50">
        <f t="shared" ref="AN1148:AN1153" si="2932">AN1149</f>
        <v>0</v>
      </c>
      <c r="AO1148" s="51">
        <f t="shared" ref="AO1148:AO1153" si="2933">AO1149</f>
        <v>0</v>
      </c>
      <c r="AP1148" s="51">
        <f t="shared" ref="AP1148:AP1153" si="2934">AP1149</f>
        <v>0</v>
      </c>
      <c r="AQ1148" s="51">
        <f t="shared" ref="AQ1148:AQ1153" si="2935">AQ1149</f>
        <v>0</v>
      </c>
      <c r="AR1148" s="51">
        <f t="shared" ref="AR1148:AR1153" si="2936">AR1149</f>
        <v>0</v>
      </c>
      <c r="AS1148" s="51">
        <f t="shared" ref="AS1148:AS1153" si="2937">AS1149</f>
        <v>0</v>
      </c>
      <c r="AT1148" s="51">
        <f t="shared" ref="AT1148:AT1153" si="2938">AT1149</f>
        <v>0</v>
      </c>
      <c r="AU1148" s="51">
        <f t="shared" si="2864"/>
        <v>0</v>
      </c>
      <c r="AV1148" s="51">
        <f t="shared" si="2865"/>
        <v>97</v>
      </c>
      <c r="AW1148" s="51">
        <f t="shared" si="2866"/>
        <v>194</v>
      </c>
      <c r="AX1148" s="51">
        <f t="shared" si="2867"/>
        <v>0</v>
      </c>
      <c r="AY1148" s="51">
        <f t="shared" si="2868"/>
        <v>0</v>
      </c>
      <c r="AZ1148" s="51">
        <f t="shared" ref="AZ1148:AZ1160" si="2939">AZ1149</f>
        <v>0</v>
      </c>
      <c r="BA1148" s="52"/>
      <c r="BB1148" s="25">
        <v>0</v>
      </c>
    </row>
    <row r="1149" ht="31.5" hidden="1">
      <c r="B1149" s="47" t="s">
        <v>562</v>
      </c>
      <c r="C1149" s="47" t="s">
        <v>88</v>
      </c>
      <c r="D1149" s="47" t="s">
        <v>90</v>
      </c>
      <c r="E1149" s="48" t="str">
        <f t="shared" si="2862"/>
        <v>0409</v>
      </c>
      <c r="F1149" s="47" t="s">
        <v>530</v>
      </c>
      <c r="G1149" s="47"/>
      <c r="H1149" s="49" t="s">
        <v>531</v>
      </c>
      <c r="I1149" s="19"/>
      <c r="J1149" s="19"/>
      <c r="K1149" s="19"/>
      <c r="L1149" s="19"/>
      <c r="M1149" s="19"/>
      <c r="N1149" s="19"/>
      <c r="O1149" s="19">
        <f t="shared" si="2911"/>
        <v>0</v>
      </c>
      <c r="P1149" s="19">
        <f t="shared" si="2912"/>
        <v>0</v>
      </c>
      <c r="Q1149" s="19">
        <f t="shared" si="2913"/>
        <v>0</v>
      </c>
      <c r="R1149" s="19">
        <f t="shared" si="2914"/>
        <v>0</v>
      </c>
      <c r="S1149" s="19">
        <f t="shared" si="2915"/>
        <v>97</v>
      </c>
      <c r="T1149" s="19">
        <f t="shared" si="2863"/>
        <v>97</v>
      </c>
      <c r="U1149" s="19"/>
      <c r="V1149" s="19"/>
      <c r="W1149" s="19">
        <f t="shared" si="2916"/>
        <v>0</v>
      </c>
      <c r="X1149" s="19">
        <f t="shared" si="2917"/>
        <v>0</v>
      </c>
      <c r="Y1149" s="19">
        <f t="shared" si="2918"/>
        <v>0</v>
      </c>
      <c r="Z1149" s="19">
        <f t="shared" si="2919"/>
        <v>97</v>
      </c>
      <c r="AA1149" s="19">
        <f t="shared" si="2920"/>
        <v>0</v>
      </c>
      <c r="AB1149" s="19">
        <f t="shared" si="2921"/>
        <v>0</v>
      </c>
      <c r="AC1149" s="19">
        <f t="shared" si="2922"/>
        <v>0</v>
      </c>
      <c r="AD1149" s="19">
        <f t="shared" si="2923"/>
        <v>0</v>
      </c>
      <c r="AE1149" s="19"/>
      <c r="AF1149" s="50">
        <f t="shared" si="2924"/>
        <v>0</v>
      </c>
      <c r="AG1149" s="50">
        <f t="shared" si="2925"/>
        <v>0</v>
      </c>
      <c r="AH1149" s="50">
        <f t="shared" si="2926"/>
        <v>0</v>
      </c>
      <c r="AI1149" s="50">
        <f t="shared" si="2927"/>
        <v>0</v>
      </c>
      <c r="AJ1149" s="50">
        <f t="shared" si="2928"/>
        <v>0</v>
      </c>
      <c r="AK1149" s="50">
        <f t="shared" si="2929"/>
        <v>0</v>
      </c>
      <c r="AL1149" s="50">
        <f t="shared" si="2930"/>
        <v>0</v>
      </c>
      <c r="AM1149" s="50">
        <f t="shared" si="2931"/>
        <v>0</v>
      </c>
      <c r="AN1149" s="50">
        <f t="shared" si="2932"/>
        <v>0</v>
      </c>
      <c r="AO1149" s="15">
        <f t="shared" si="2933"/>
        <v>0</v>
      </c>
      <c r="AP1149" s="51">
        <f t="shared" si="2934"/>
        <v>0</v>
      </c>
      <c r="AQ1149" s="51">
        <f t="shared" si="2935"/>
        <v>0</v>
      </c>
      <c r="AR1149" s="51">
        <f t="shared" si="2936"/>
        <v>0</v>
      </c>
      <c r="AS1149" s="51">
        <f t="shared" si="2937"/>
        <v>0</v>
      </c>
      <c r="AT1149" s="51">
        <f t="shared" si="2938"/>
        <v>0</v>
      </c>
      <c r="AU1149" s="51">
        <f t="shared" si="2864"/>
        <v>0</v>
      </c>
      <c r="AV1149" s="51">
        <f t="shared" si="2865"/>
        <v>97</v>
      </c>
      <c r="AW1149" s="51">
        <f t="shared" si="2866"/>
        <v>194</v>
      </c>
      <c r="AX1149" s="51">
        <f t="shared" si="2867"/>
        <v>0</v>
      </c>
      <c r="AY1149" s="51">
        <f t="shared" si="2868"/>
        <v>0</v>
      </c>
      <c r="AZ1149" s="51">
        <f t="shared" si="2939"/>
        <v>0</v>
      </c>
      <c r="BA1149" s="52"/>
      <c r="BB1149" s="25">
        <v>0</v>
      </c>
    </row>
    <row r="1150" ht="31.5" hidden="1">
      <c r="B1150" s="47" t="s">
        <v>562</v>
      </c>
      <c r="C1150" s="47" t="s">
        <v>88</v>
      </c>
      <c r="D1150" s="47" t="s">
        <v>90</v>
      </c>
      <c r="E1150" s="48" t="str">
        <f t="shared" si="2862"/>
        <v>0409</v>
      </c>
      <c r="F1150" s="47" t="s">
        <v>532</v>
      </c>
      <c r="G1150" s="47"/>
      <c r="H1150" s="49" t="s">
        <v>533</v>
      </c>
      <c r="I1150" s="19"/>
      <c r="J1150" s="19"/>
      <c r="K1150" s="19"/>
      <c r="L1150" s="19"/>
      <c r="M1150" s="19"/>
      <c r="N1150" s="19"/>
      <c r="O1150" s="19">
        <f t="shared" si="2911"/>
        <v>0</v>
      </c>
      <c r="P1150" s="19">
        <f t="shared" si="2912"/>
        <v>0</v>
      </c>
      <c r="Q1150" s="19">
        <f t="shared" si="2913"/>
        <v>0</v>
      </c>
      <c r="R1150" s="19">
        <f t="shared" si="2914"/>
        <v>0</v>
      </c>
      <c r="S1150" s="19">
        <f t="shared" si="2915"/>
        <v>97</v>
      </c>
      <c r="T1150" s="19">
        <f t="shared" si="2863"/>
        <v>97</v>
      </c>
      <c r="U1150" s="19"/>
      <c r="V1150" s="19"/>
      <c r="W1150" s="19">
        <f t="shared" si="2916"/>
        <v>0</v>
      </c>
      <c r="X1150" s="19">
        <f t="shared" si="2917"/>
        <v>0</v>
      </c>
      <c r="Y1150" s="19">
        <f t="shared" si="2918"/>
        <v>0</v>
      </c>
      <c r="Z1150" s="19">
        <f t="shared" si="2919"/>
        <v>97</v>
      </c>
      <c r="AA1150" s="19">
        <f t="shared" si="2920"/>
        <v>0</v>
      </c>
      <c r="AB1150" s="19">
        <f t="shared" si="2921"/>
        <v>0</v>
      </c>
      <c r="AC1150" s="19">
        <f t="shared" si="2922"/>
        <v>0</v>
      </c>
      <c r="AD1150" s="19">
        <f t="shared" si="2923"/>
        <v>0</v>
      </c>
      <c r="AE1150" s="19"/>
      <c r="AF1150" s="50">
        <f t="shared" si="2924"/>
        <v>0</v>
      </c>
      <c r="AG1150" s="50">
        <f t="shared" si="2925"/>
        <v>0</v>
      </c>
      <c r="AH1150" s="50">
        <f t="shared" si="2926"/>
        <v>0</v>
      </c>
      <c r="AI1150" s="50">
        <f t="shared" si="2927"/>
        <v>0</v>
      </c>
      <c r="AJ1150" s="50">
        <f t="shared" si="2928"/>
        <v>0</v>
      </c>
      <c r="AK1150" s="50">
        <f t="shared" si="2929"/>
        <v>0</v>
      </c>
      <c r="AL1150" s="50">
        <f t="shared" si="2930"/>
        <v>0</v>
      </c>
      <c r="AM1150" s="50">
        <f t="shared" si="2931"/>
        <v>0</v>
      </c>
      <c r="AN1150" s="50">
        <f t="shared" si="2932"/>
        <v>0</v>
      </c>
      <c r="AO1150" s="51">
        <f t="shared" si="2933"/>
        <v>0</v>
      </c>
      <c r="AP1150" s="51">
        <f t="shared" si="2934"/>
        <v>0</v>
      </c>
      <c r="AQ1150" s="51">
        <f t="shared" si="2935"/>
        <v>0</v>
      </c>
      <c r="AR1150" s="51">
        <f t="shared" si="2936"/>
        <v>0</v>
      </c>
      <c r="AS1150" s="51">
        <f t="shared" si="2937"/>
        <v>0</v>
      </c>
      <c r="AT1150" s="51">
        <f t="shared" si="2938"/>
        <v>0</v>
      </c>
      <c r="AU1150" s="51">
        <f t="shared" si="2864"/>
        <v>0</v>
      </c>
      <c r="AV1150" s="51">
        <f t="shared" si="2865"/>
        <v>97</v>
      </c>
      <c r="AW1150" s="51">
        <f t="shared" si="2866"/>
        <v>194</v>
      </c>
      <c r="AX1150" s="51">
        <f t="shared" si="2867"/>
        <v>0</v>
      </c>
      <c r="AY1150" s="51">
        <f t="shared" si="2868"/>
        <v>0</v>
      </c>
      <c r="AZ1150" s="51">
        <f t="shared" si="2939"/>
        <v>0</v>
      </c>
      <c r="BA1150" s="52"/>
      <c r="BB1150" s="25">
        <v>0</v>
      </c>
    </row>
    <row r="1151" ht="31.5" hidden="1">
      <c r="B1151" s="47" t="s">
        <v>562</v>
      </c>
      <c r="C1151" s="47" t="s">
        <v>88</v>
      </c>
      <c r="D1151" s="47" t="s">
        <v>90</v>
      </c>
      <c r="E1151" s="48" t="str">
        <f t="shared" si="2862"/>
        <v>0409</v>
      </c>
      <c r="F1151" s="47" t="s">
        <v>532</v>
      </c>
      <c r="G1151" s="47" t="s">
        <v>58</v>
      </c>
      <c r="H1151" s="49" t="s">
        <v>59</v>
      </c>
      <c r="I1151" s="19"/>
      <c r="J1151" s="19"/>
      <c r="K1151" s="19"/>
      <c r="L1151" s="19"/>
      <c r="M1151" s="19"/>
      <c r="N1151" s="19"/>
      <c r="O1151" s="19">
        <v>0</v>
      </c>
      <c r="P1151" s="19">
        <v>0</v>
      </c>
      <c r="Q1151" s="19">
        <v>0</v>
      </c>
      <c r="R1151" s="19">
        <v>0</v>
      </c>
      <c r="S1151" s="19">
        <v>97</v>
      </c>
      <c r="T1151" s="19">
        <f t="shared" si="2863"/>
        <v>97</v>
      </c>
      <c r="U1151" s="19"/>
      <c r="V1151" s="19"/>
      <c r="W1151" s="19"/>
      <c r="X1151" s="19"/>
      <c r="Y1151" s="19"/>
      <c r="Z1151" s="19">
        <v>97</v>
      </c>
      <c r="AA1151" s="19"/>
      <c r="AB1151" s="19"/>
      <c r="AC1151" s="19"/>
      <c r="AD1151" s="19"/>
      <c r="AE1151" s="19"/>
      <c r="AF1151" s="50">
        <v>0</v>
      </c>
      <c r="AG1151" s="50"/>
      <c r="AH1151" s="50">
        <v>0</v>
      </c>
      <c r="AI1151" s="50">
        <v>0</v>
      </c>
      <c r="AJ1151" s="50">
        <v>0</v>
      </c>
      <c r="AK1151" s="50">
        <v>0</v>
      </c>
      <c r="AL1151" s="50">
        <v>0</v>
      </c>
      <c r="AM1151" s="50">
        <v>0</v>
      </c>
      <c r="AN1151" s="50">
        <v>0</v>
      </c>
      <c r="AO1151" s="15">
        <v>0</v>
      </c>
      <c r="AP1151" s="51">
        <v>0</v>
      </c>
      <c r="AQ1151" s="51">
        <v>0</v>
      </c>
      <c r="AR1151" s="51">
        <v>0</v>
      </c>
      <c r="AS1151" s="51">
        <v>0</v>
      </c>
      <c r="AT1151" s="51">
        <v>0</v>
      </c>
      <c r="AU1151" s="51">
        <f t="shared" si="2864"/>
        <v>0</v>
      </c>
      <c r="AV1151" s="51">
        <f t="shared" si="2865"/>
        <v>97</v>
      </c>
      <c r="AW1151" s="51">
        <f t="shared" si="2866"/>
        <v>194</v>
      </c>
      <c r="AX1151" s="51">
        <f t="shared" si="2867"/>
        <v>0</v>
      </c>
      <c r="AY1151" s="51">
        <f t="shared" si="2868"/>
        <v>0</v>
      </c>
      <c r="AZ1151" s="51"/>
      <c r="BA1151" s="52"/>
      <c r="BB1151" s="53">
        <v>0</v>
      </c>
    </row>
    <row r="1152" ht="31.5">
      <c r="B1152" s="47" t="s">
        <v>562</v>
      </c>
      <c r="C1152" s="47" t="s">
        <v>88</v>
      </c>
      <c r="D1152" s="47" t="s">
        <v>90</v>
      </c>
      <c r="E1152" s="48" t="str">
        <f t="shared" si="2862"/>
        <v>0409</v>
      </c>
      <c r="F1152" s="47" t="s">
        <v>76</v>
      </c>
      <c r="G1152" s="48"/>
      <c r="H1152" s="49" t="s">
        <v>77</v>
      </c>
      <c r="I1152" s="19"/>
      <c r="J1152" s="19"/>
      <c r="K1152" s="19"/>
      <c r="L1152" s="19"/>
      <c r="M1152" s="19"/>
      <c r="N1152" s="19"/>
      <c r="O1152" s="19">
        <f t="shared" si="2911"/>
        <v>0</v>
      </c>
      <c r="P1152" s="19">
        <f t="shared" si="2912"/>
        <v>0</v>
      </c>
      <c r="Q1152" s="19">
        <f t="shared" si="2913"/>
        <v>0</v>
      </c>
      <c r="R1152" s="19">
        <f t="shared" si="2914"/>
        <v>0</v>
      </c>
      <c r="S1152" s="19"/>
      <c r="T1152" s="19">
        <f t="shared" si="2863"/>
        <v>0</v>
      </c>
      <c r="U1152" s="19">
        <f t="shared" ref="U1152:U1153" si="2940">U1153</f>
        <v>0</v>
      </c>
      <c r="V1152" s="19">
        <f t="shared" ref="V1152:V1153" si="2941">V1153</f>
        <v>0</v>
      </c>
      <c r="W1152" s="19">
        <f t="shared" si="2916"/>
        <v>0</v>
      </c>
      <c r="X1152" s="19">
        <f t="shared" si="2917"/>
        <v>0</v>
      </c>
      <c r="Y1152" s="19">
        <f t="shared" si="2918"/>
        <v>0</v>
      </c>
      <c r="Z1152" s="19">
        <f t="shared" si="2919"/>
        <v>0</v>
      </c>
      <c r="AA1152" s="19">
        <f t="shared" si="2920"/>
        <v>0</v>
      </c>
      <c r="AB1152" s="19">
        <f t="shared" si="2921"/>
        <v>0</v>
      </c>
      <c r="AC1152" s="19">
        <f t="shared" si="2922"/>
        <v>0</v>
      </c>
      <c r="AD1152" s="19">
        <f t="shared" si="2923"/>
        <v>0</v>
      </c>
      <c r="AE1152" s="19">
        <f t="shared" ref="AE1152:AE1160" si="2942">AE1153</f>
        <v>0</v>
      </c>
      <c r="AF1152" s="50">
        <f t="shared" si="2924"/>
        <v>1700</v>
      </c>
      <c r="AG1152" s="50">
        <f t="shared" si="2925"/>
        <v>0</v>
      </c>
      <c r="AH1152" s="50">
        <f t="shared" si="2926"/>
        <v>0</v>
      </c>
      <c r="AI1152" s="50">
        <f t="shared" si="2927"/>
        <v>0</v>
      </c>
      <c r="AJ1152" s="50">
        <f t="shared" si="2928"/>
        <v>0</v>
      </c>
      <c r="AK1152" s="50">
        <f t="shared" si="2929"/>
        <v>0</v>
      </c>
      <c r="AL1152" s="50">
        <f t="shared" si="2930"/>
        <v>1700</v>
      </c>
      <c r="AM1152" s="50">
        <f t="shared" si="2931"/>
        <v>0</v>
      </c>
      <c r="AN1152" s="50">
        <f t="shared" si="2932"/>
        <v>0</v>
      </c>
      <c r="AO1152" s="51">
        <f t="shared" si="2933"/>
        <v>1000</v>
      </c>
      <c r="AP1152" s="51">
        <f t="shared" si="2934"/>
        <v>1700</v>
      </c>
      <c r="AQ1152" s="51">
        <f t="shared" si="2935"/>
        <v>0</v>
      </c>
      <c r="AR1152" s="51">
        <f t="shared" si="2936"/>
        <v>0</v>
      </c>
      <c r="AS1152" s="51">
        <f t="shared" si="2937"/>
        <v>0</v>
      </c>
      <c r="AT1152" s="51">
        <f t="shared" si="2938"/>
        <v>0</v>
      </c>
      <c r="AU1152" s="51">
        <f t="shared" si="2864"/>
        <v>1700</v>
      </c>
      <c r="AV1152" s="51">
        <f t="shared" si="2865"/>
        <v>-1700</v>
      </c>
      <c r="AW1152" s="51"/>
      <c r="AX1152" s="51"/>
      <c r="AY1152" s="51"/>
      <c r="AZ1152" s="51"/>
      <c r="BA1152" s="52">
        <f t="shared" si="2869"/>
        <v>100</v>
      </c>
      <c r="BB1152" s="53"/>
    </row>
    <row r="1153" ht="47.25">
      <c r="B1153" s="47" t="s">
        <v>562</v>
      </c>
      <c r="C1153" s="47" t="s">
        <v>88</v>
      </c>
      <c r="D1153" s="47" t="s">
        <v>90</v>
      </c>
      <c r="E1153" s="48" t="str">
        <f t="shared" si="2862"/>
        <v>0409</v>
      </c>
      <c r="F1153" s="47" t="s">
        <v>296</v>
      </c>
      <c r="G1153" s="18"/>
      <c r="H1153" s="49" t="s">
        <v>297</v>
      </c>
      <c r="I1153" s="19"/>
      <c r="J1153" s="19"/>
      <c r="K1153" s="19"/>
      <c r="L1153" s="19"/>
      <c r="M1153" s="19"/>
      <c r="N1153" s="19"/>
      <c r="O1153" s="19">
        <f t="shared" si="2911"/>
        <v>0</v>
      </c>
      <c r="P1153" s="19">
        <f t="shared" si="2912"/>
        <v>0</v>
      </c>
      <c r="Q1153" s="19">
        <f t="shared" si="2913"/>
        <v>0</v>
      </c>
      <c r="R1153" s="19">
        <f t="shared" si="2914"/>
        <v>0</v>
      </c>
      <c r="S1153" s="19"/>
      <c r="T1153" s="19">
        <f t="shared" si="2863"/>
        <v>0</v>
      </c>
      <c r="U1153" s="19">
        <f t="shared" si="2940"/>
        <v>0</v>
      </c>
      <c r="V1153" s="19">
        <f t="shared" si="2941"/>
        <v>0</v>
      </c>
      <c r="W1153" s="19">
        <f t="shared" si="2916"/>
        <v>0</v>
      </c>
      <c r="X1153" s="19">
        <f t="shared" si="2917"/>
        <v>0</v>
      </c>
      <c r="Y1153" s="19">
        <f t="shared" si="2918"/>
        <v>0</v>
      </c>
      <c r="Z1153" s="19">
        <f t="shared" si="2919"/>
        <v>0</v>
      </c>
      <c r="AA1153" s="19">
        <f t="shared" si="2920"/>
        <v>0</v>
      </c>
      <c r="AB1153" s="19">
        <f t="shared" si="2921"/>
        <v>0</v>
      </c>
      <c r="AC1153" s="19">
        <f t="shared" si="2922"/>
        <v>0</v>
      </c>
      <c r="AD1153" s="19">
        <f t="shared" si="2923"/>
        <v>0</v>
      </c>
      <c r="AE1153" s="19">
        <f t="shared" si="2942"/>
        <v>0</v>
      </c>
      <c r="AF1153" s="50">
        <f t="shared" si="2924"/>
        <v>1700</v>
      </c>
      <c r="AG1153" s="50">
        <f t="shared" si="2925"/>
        <v>0</v>
      </c>
      <c r="AH1153" s="50">
        <f t="shared" si="2926"/>
        <v>0</v>
      </c>
      <c r="AI1153" s="50">
        <f t="shared" si="2927"/>
        <v>0</v>
      </c>
      <c r="AJ1153" s="50">
        <f t="shared" si="2928"/>
        <v>0</v>
      </c>
      <c r="AK1153" s="50">
        <f t="shared" si="2929"/>
        <v>0</v>
      </c>
      <c r="AL1153" s="50">
        <f t="shared" si="2930"/>
        <v>1700</v>
      </c>
      <c r="AM1153" s="50">
        <f t="shared" si="2931"/>
        <v>0</v>
      </c>
      <c r="AN1153" s="50">
        <f t="shared" si="2932"/>
        <v>0</v>
      </c>
      <c r="AO1153" s="15">
        <f t="shared" si="2933"/>
        <v>1000</v>
      </c>
      <c r="AP1153" s="51">
        <f t="shared" si="2934"/>
        <v>1700</v>
      </c>
      <c r="AQ1153" s="51">
        <f t="shared" si="2935"/>
        <v>0</v>
      </c>
      <c r="AR1153" s="51">
        <f t="shared" si="2936"/>
        <v>0</v>
      </c>
      <c r="AS1153" s="51">
        <f t="shared" si="2937"/>
        <v>0</v>
      </c>
      <c r="AT1153" s="51">
        <f t="shared" si="2938"/>
        <v>0</v>
      </c>
      <c r="AU1153" s="51">
        <f t="shared" si="2864"/>
        <v>1700</v>
      </c>
      <c r="AV1153" s="51">
        <f t="shared" si="2865"/>
        <v>-1700</v>
      </c>
      <c r="AW1153" s="51"/>
      <c r="AX1153" s="51"/>
      <c r="AY1153" s="51"/>
      <c r="AZ1153" s="51"/>
      <c r="BA1153" s="52">
        <f t="shared" si="2869"/>
        <v>100</v>
      </c>
      <c r="BB1153" s="53"/>
    </row>
    <row r="1154" ht="47.25">
      <c r="B1154" s="47" t="s">
        <v>562</v>
      </c>
      <c r="C1154" s="47" t="s">
        <v>88</v>
      </c>
      <c r="D1154" s="47" t="s">
        <v>90</v>
      </c>
      <c r="E1154" s="48" t="str">
        <f t="shared" si="2862"/>
        <v>0409</v>
      </c>
      <c r="F1154" s="17" t="s">
        <v>558</v>
      </c>
      <c r="G1154" s="48"/>
      <c r="H1154" s="64" t="s">
        <v>559</v>
      </c>
      <c r="I1154" s="19"/>
      <c r="J1154" s="19"/>
      <c r="K1154" s="19"/>
      <c r="L1154" s="19"/>
      <c r="M1154" s="19"/>
      <c r="N1154" s="19"/>
      <c r="O1154" s="19">
        <f>O1156+O1155</f>
        <v>0</v>
      </c>
      <c r="P1154" s="19">
        <f>P1156+P1155</f>
        <v>0</v>
      </c>
      <c r="Q1154" s="19">
        <f>Q1156+Q1155</f>
        <v>0</v>
      </c>
      <c r="R1154" s="19">
        <f>R1156+R1155</f>
        <v>0</v>
      </c>
      <c r="S1154" s="19"/>
      <c r="T1154" s="19">
        <f t="shared" si="2863"/>
        <v>0</v>
      </c>
      <c r="U1154" s="19"/>
      <c r="V1154" s="19"/>
      <c r="W1154" s="19"/>
      <c r="X1154" s="19"/>
      <c r="Y1154" s="19"/>
      <c r="Z1154" s="19"/>
      <c r="AA1154" s="19"/>
      <c r="AB1154" s="19"/>
      <c r="AC1154" s="19"/>
      <c r="AD1154" s="19"/>
      <c r="AE1154" s="19"/>
      <c r="AF1154" s="50">
        <f>AF1156+AF1155</f>
        <v>1700</v>
      </c>
      <c r="AG1154" s="50">
        <f>AG1156+AG1155</f>
        <v>0</v>
      </c>
      <c r="AH1154" s="50">
        <f>AH1156+AH1155</f>
        <v>0</v>
      </c>
      <c r="AI1154" s="50">
        <f>AI1156+AI1155</f>
        <v>0</v>
      </c>
      <c r="AJ1154" s="50">
        <f>AJ1156+AJ1155</f>
        <v>0</v>
      </c>
      <c r="AK1154" s="50">
        <f>AK1156+AK1155</f>
        <v>0</v>
      </c>
      <c r="AL1154" s="50">
        <f>AL1156+AL1155</f>
        <v>1700</v>
      </c>
      <c r="AM1154" s="50">
        <f>AM1156+AM1155</f>
        <v>0</v>
      </c>
      <c r="AN1154" s="50">
        <f>AN1156+AN1155</f>
        <v>0</v>
      </c>
      <c r="AO1154" s="51">
        <f>AO1156+AO1155</f>
        <v>1000</v>
      </c>
      <c r="AP1154" s="51">
        <f>AP1156+AP1155</f>
        <v>1700</v>
      </c>
      <c r="AQ1154" s="51">
        <f>AQ1156+AQ1155</f>
        <v>0</v>
      </c>
      <c r="AR1154" s="51">
        <f>AR1156+AR1155</f>
        <v>0</v>
      </c>
      <c r="AS1154" s="51">
        <f>AS1156+AS1155</f>
        <v>0</v>
      </c>
      <c r="AT1154" s="51">
        <f>AT1156+AT1155</f>
        <v>0</v>
      </c>
      <c r="AU1154" s="51">
        <f t="shared" si="2864"/>
        <v>1700</v>
      </c>
      <c r="AV1154" s="51">
        <f t="shared" si="2865"/>
        <v>-1700</v>
      </c>
      <c r="AW1154" s="51"/>
      <c r="AX1154" s="51"/>
      <c r="AY1154" s="51"/>
      <c r="AZ1154" s="51"/>
      <c r="BA1154" s="52">
        <f t="shared" si="2869"/>
        <v>100</v>
      </c>
      <c r="BB1154" s="53"/>
    </row>
    <row r="1155" ht="31.5">
      <c r="B1155" s="47" t="s">
        <v>562</v>
      </c>
      <c r="C1155" s="47" t="s">
        <v>88</v>
      </c>
      <c r="D1155" s="47" t="s">
        <v>90</v>
      </c>
      <c r="E1155" s="48" t="str">
        <f t="shared" si="2862"/>
        <v>0409</v>
      </c>
      <c r="F1155" s="17" t="s">
        <v>558</v>
      </c>
      <c r="G1155" s="47" t="s">
        <v>154</v>
      </c>
      <c r="H1155" s="49" t="s">
        <v>155</v>
      </c>
      <c r="I1155" s="19"/>
      <c r="J1155" s="19"/>
      <c r="K1155" s="19"/>
      <c r="L1155" s="19"/>
      <c r="M1155" s="19"/>
      <c r="N1155" s="19"/>
      <c r="O1155" s="19">
        <v>0</v>
      </c>
      <c r="P1155" s="19">
        <v>0</v>
      </c>
      <c r="Q1155" s="19">
        <v>0</v>
      </c>
      <c r="R1155" s="19">
        <v>0</v>
      </c>
      <c r="S1155" s="19"/>
      <c r="T1155" s="19">
        <f t="shared" si="2863"/>
        <v>0</v>
      </c>
      <c r="U1155" s="19">
        <v>0</v>
      </c>
      <c r="V1155" s="19">
        <v>0</v>
      </c>
      <c r="W1155" s="19">
        <v>0</v>
      </c>
      <c r="X1155" s="19">
        <v>0</v>
      </c>
      <c r="Y1155" s="19">
        <v>0</v>
      </c>
      <c r="Z1155" s="19">
        <v>0</v>
      </c>
      <c r="AA1155" s="19">
        <v>0</v>
      </c>
      <c r="AB1155" s="19">
        <v>0</v>
      </c>
      <c r="AC1155" s="19">
        <v>0</v>
      </c>
      <c r="AD1155" s="19">
        <v>0</v>
      </c>
      <c r="AE1155" s="19">
        <v>0</v>
      </c>
      <c r="AF1155" s="50">
        <v>1000</v>
      </c>
      <c r="AG1155" s="50"/>
      <c r="AH1155" s="50">
        <v>0</v>
      </c>
      <c r="AI1155" s="50">
        <v>0</v>
      </c>
      <c r="AJ1155" s="50">
        <v>0</v>
      </c>
      <c r="AK1155" s="50">
        <v>0</v>
      </c>
      <c r="AL1155" s="50">
        <v>1000</v>
      </c>
      <c r="AM1155" s="50">
        <v>0</v>
      </c>
      <c r="AN1155" s="50">
        <v>0</v>
      </c>
      <c r="AO1155" s="15">
        <v>1000</v>
      </c>
      <c r="AP1155" s="51">
        <v>1000</v>
      </c>
      <c r="AQ1155" s="51">
        <v>0</v>
      </c>
      <c r="AR1155" s="51">
        <v>0</v>
      </c>
      <c r="AS1155" s="51">
        <v>0</v>
      </c>
      <c r="AT1155" s="51">
        <v>0</v>
      </c>
      <c r="AU1155" s="51">
        <f t="shared" si="2864"/>
        <v>1000</v>
      </c>
      <c r="AV1155" s="51">
        <f t="shared" si="2865"/>
        <v>-1000</v>
      </c>
      <c r="AW1155" s="51"/>
      <c r="AX1155" s="51"/>
      <c r="AY1155" s="51"/>
      <c r="AZ1155" s="51"/>
      <c r="BA1155" s="52">
        <f t="shared" si="2869"/>
        <v>100</v>
      </c>
      <c r="BB1155" s="53"/>
    </row>
    <row r="1156">
      <c r="B1156" s="47" t="s">
        <v>562</v>
      </c>
      <c r="C1156" s="47" t="s">
        <v>88</v>
      </c>
      <c r="D1156" s="47" t="s">
        <v>90</v>
      </c>
      <c r="E1156" s="48" t="str">
        <f t="shared" si="2862"/>
        <v>0409</v>
      </c>
      <c r="F1156" s="17" t="s">
        <v>558</v>
      </c>
      <c r="G1156" s="47" t="s">
        <v>60</v>
      </c>
      <c r="H1156" s="49" t="s">
        <v>61</v>
      </c>
      <c r="I1156" s="19"/>
      <c r="J1156" s="19"/>
      <c r="K1156" s="19"/>
      <c r="L1156" s="19"/>
      <c r="M1156" s="19"/>
      <c r="N1156" s="19"/>
      <c r="O1156" s="19">
        <v>0</v>
      </c>
      <c r="P1156" s="19">
        <v>0</v>
      </c>
      <c r="Q1156" s="19">
        <v>0</v>
      </c>
      <c r="R1156" s="19">
        <v>0</v>
      </c>
      <c r="S1156" s="19"/>
      <c r="T1156" s="19">
        <f t="shared" si="2863"/>
        <v>0</v>
      </c>
      <c r="U1156" s="19"/>
      <c r="V1156" s="19"/>
      <c r="W1156" s="19"/>
      <c r="X1156" s="19"/>
      <c r="Y1156" s="19"/>
      <c r="Z1156" s="19"/>
      <c r="AA1156" s="19"/>
      <c r="AB1156" s="19"/>
      <c r="AC1156" s="19"/>
      <c r="AD1156" s="19"/>
      <c r="AE1156" s="19"/>
      <c r="AF1156" s="50">
        <v>700</v>
      </c>
      <c r="AG1156" s="50"/>
      <c r="AH1156" s="50">
        <v>0</v>
      </c>
      <c r="AI1156" s="50">
        <v>0</v>
      </c>
      <c r="AJ1156" s="50">
        <v>0</v>
      </c>
      <c r="AK1156" s="50">
        <v>0</v>
      </c>
      <c r="AL1156" s="50">
        <v>700</v>
      </c>
      <c r="AM1156" s="50">
        <v>0</v>
      </c>
      <c r="AN1156" s="50">
        <v>0</v>
      </c>
      <c r="AO1156" s="51">
        <v>0</v>
      </c>
      <c r="AP1156" s="51">
        <v>700</v>
      </c>
      <c r="AQ1156" s="51">
        <v>0</v>
      </c>
      <c r="AR1156" s="51">
        <v>0</v>
      </c>
      <c r="AS1156" s="51">
        <v>0</v>
      </c>
      <c r="AT1156" s="51">
        <v>0</v>
      </c>
      <c r="AU1156" s="51">
        <f t="shared" si="2864"/>
        <v>700</v>
      </c>
      <c r="AV1156" s="51">
        <f t="shared" si="2865"/>
        <v>-700</v>
      </c>
      <c r="AW1156" s="51"/>
      <c r="AX1156" s="51"/>
      <c r="AY1156" s="51"/>
      <c r="AZ1156" s="51"/>
      <c r="BA1156" s="52">
        <f t="shared" si="2869"/>
        <v>100</v>
      </c>
      <c r="BB1156" s="53"/>
    </row>
    <row r="1157" s="39" customFormat="1">
      <c r="B1157" s="40" t="s">
        <v>562</v>
      </c>
      <c r="C1157" s="40" t="s">
        <v>88</v>
      </c>
      <c r="D1157" s="40" t="s">
        <v>143</v>
      </c>
      <c r="E1157" s="38" t="str">
        <f t="shared" si="2862"/>
        <v>0412</v>
      </c>
      <c r="F1157" s="40"/>
      <c r="G1157" s="40"/>
      <c r="H1157" s="41" t="s">
        <v>144</v>
      </c>
      <c r="I1157" s="42">
        <f t="shared" ref="I1157:I1160" si="2943">I1158</f>
        <v>954.20000000000005</v>
      </c>
      <c r="J1157" s="42">
        <f t="shared" ref="J1157:J1160" si="2944">J1158</f>
        <v>91.200000000000003</v>
      </c>
      <c r="K1157" s="42">
        <f t="shared" ref="K1157:K1160" si="2945">K1158</f>
        <v>91.200000000000003</v>
      </c>
      <c r="L1157" s="42">
        <f t="shared" ref="L1157:L1160" si="2946">L1158</f>
        <v>0</v>
      </c>
      <c r="M1157" s="42">
        <f t="shared" ref="M1157:M1160" si="2947">M1158</f>
        <v>0</v>
      </c>
      <c r="N1157" s="42">
        <f t="shared" ref="N1157:N1160" si="2948">N1158</f>
        <v>0</v>
      </c>
      <c r="O1157" s="42">
        <f t="shared" ref="O1157:O1160" si="2949">O1158</f>
        <v>0</v>
      </c>
      <c r="P1157" s="42">
        <f t="shared" ref="P1157:P1160" si="2950">P1158</f>
        <v>0</v>
      </c>
      <c r="Q1157" s="42">
        <f t="shared" ref="Q1157:Q1160" si="2951">Q1158</f>
        <v>2059.6669999999999</v>
      </c>
      <c r="R1157" s="42">
        <f t="shared" ref="R1157:R1160" si="2952">R1158</f>
        <v>0</v>
      </c>
      <c r="S1157" s="42">
        <f t="shared" si="2915"/>
        <v>0</v>
      </c>
      <c r="T1157" s="42">
        <f t="shared" si="2863"/>
        <v>3013.8670000000002</v>
      </c>
      <c r="U1157" s="42">
        <f t="shared" ref="U1157:U1202" si="2953">J1157+M1157</f>
        <v>91.200000000000003</v>
      </c>
      <c r="V1157" s="42">
        <f t="shared" ref="V1157:V1202" si="2954">K1157+N1157</f>
        <v>91.200000000000003</v>
      </c>
      <c r="W1157" s="42">
        <f t="shared" si="2916"/>
        <v>0</v>
      </c>
      <c r="X1157" s="42">
        <f t="shared" si="2917"/>
        <v>0</v>
      </c>
      <c r="Y1157" s="42">
        <f t="shared" si="2918"/>
        <v>0</v>
      </c>
      <c r="Z1157" s="42">
        <f t="shared" si="2919"/>
        <v>0</v>
      </c>
      <c r="AA1157" s="42">
        <f t="shared" si="2920"/>
        <v>0</v>
      </c>
      <c r="AB1157" s="42">
        <f t="shared" si="2921"/>
        <v>0</v>
      </c>
      <c r="AC1157" s="42">
        <f t="shared" si="2922"/>
        <v>0</v>
      </c>
      <c r="AD1157" s="42">
        <f t="shared" si="2923"/>
        <v>0</v>
      </c>
      <c r="AE1157" s="42">
        <f t="shared" si="2942"/>
        <v>0</v>
      </c>
      <c r="AF1157" s="43">
        <f t="shared" ref="AF1157:AF1160" si="2955">AF1158</f>
        <v>780.50018999999998</v>
      </c>
      <c r="AG1157" s="43">
        <f t="shared" ref="AG1157:AG1160" si="2956">AG1158</f>
        <v>0</v>
      </c>
      <c r="AH1157" s="43">
        <f t="shared" ref="AH1157:AH1160" si="2957">AH1158</f>
        <v>0</v>
      </c>
      <c r="AI1157" s="43">
        <f t="shared" ref="AI1157:AI1160" si="2958">AI1158</f>
        <v>0</v>
      </c>
      <c r="AJ1157" s="43">
        <f t="shared" ref="AJ1157:AJ1160" si="2959">AJ1158</f>
        <v>0</v>
      </c>
      <c r="AK1157" s="43">
        <f t="shared" ref="AK1157:AK1160" si="2960">AK1158</f>
        <v>0</v>
      </c>
      <c r="AL1157" s="43">
        <f t="shared" ref="AL1157:AL1160" si="2961">AL1158</f>
        <v>780.5</v>
      </c>
      <c r="AM1157" s="43">
        <f t="shared" ref="AM1157:AM1160" si="2962">AM1158</f>
        <v>0</v>
      </c>
      <c r="AN1157" s="43">
        <f t="shared" ref="AN1157:AN1160" si="2963">AN1158</f>
        <v>0</v>
      </c>
      <c r="AO1157" s="44">
        <f t="shared" ref="AO1157:AO1160" si="2964">AO1158</f>
        <v>138.5</v>
      </c>
      <c r="AP1157" s="45">
        <f t="shared" ref="AP1157:AP1160" si="2965">AP1158</f>
        <v>3013.8670000000002</v>
      </c>
      <c r="AQ1157" s="45">
        <f t="shared" ref="AQ1157:AQ1160" si="2966">AQ1158</f>
        <v>0</v>
      </c>
      <c r="AR1157" s="45">
        <f t="shared" ref="AR1157:AR1160" si="2967">AR1158</f>
        <v>0</v>
      </c>
      <c r="AS1157" s="45">
        <f t="shared" ref="AS1157:AS1160" si="2968">AS1158</f>
        <v>0</v>
      </c>
      <c r="AT1157" s="45">
        <f t="shared" ref="AT1157:AT1160" si="2969">AT1158</f>
        <v>0</v>
      </c>
      <c r="AU1157" s="45">
        <f t="shared" si="2864"/>
        <v>3013.8670000000002</v>
      </c>
      <c r="AV1157" s="45">
        <f t="shared" si="2865"/>
        <v>0</v>
      </c>
      <c r="AW1157" s="45">
        <f t="shared" si="2866"/>
        <v>3013.8670000000002</v>
      </c>
      <c r="AX1157" s="45">
        <f t="shared" si="2867"/>
        <v>91.200000000000003</v>
      </c>
      <c r="AY1157" s="45">
        <f t="shared" si="2868"/>
        <v>91.200000000000003</v>
      </c>
      <c r="AZ1157" s="45">
        <f t="shared" si="2939"/>
        <v>0</v>
      </c>
      <c r="BA1157" s="46">
        <f t="shared" si="2869"/>
        <v>99.999975656636295</v>
      </c>
      <c r="BB1157" s="25"/>
    </row>
    <row r="1158" ht="31.5">
      <c r="B1158" s="47" t="s">
        <v>562</v>
      </c>
      <c r="C1158" s="47" t="s">
        <v>88</v>
      </c>
      <c r="D1158" s="47" t="s">
        <v>143</v>
      </c>
      <c r="E1158" s="48" t="str">
        <f t="shared" si="2862"/>
        <v>0412</v>
      </c>
      <c r="F1158" s="47" t="s">
        <v>145</v>
      </c>
      <c r="G1158" s="47"/>
      <c r="H1158" s="49" t="s">
        <v>146</v>
      </c>
      <c r="I1158" s="19">
        <f t="shared" si="2943"/>
        <v>954.20000000000005</v>
      </c>
      <c r="J1158" s="19">
        <f t="shared" si="2944"/>
        <v>91.200000000000003</v>
      </c>
      <c r="K1158" s="19">
        <f t="shared" si="2945"/>
        <v>91.200000000000003</v>
      </c>
      <c r="L1158" s="19">
        <f t="shared" si="2946"/>
        <v>0</v>
      </c>
      <c r="M1158" s="19">
        <f t="shared" si="2947"/>
        <v>0</v>
      </c>
      <c r="N1158" s="19">
        <f t="shared" si="2948"/>
        <v>0</v>
      </c>
      <c r="O1158" s="19">
        <f t="shared" si="2949"/>
        <v>0</v>
      </c>
      <c r="P1158" s="19">
        <f t="shared" si="2950"/>
        <v>0</v>
      </c>
      <c r="Q1158" s="19">
        <f t="shared" si="2951"/>
        <v>2059.6669999999999</v>
      </c>
      <c r="R1158" s="19">
        <f t="shared" si="2952"/>
        <v>0</v>
      </c>
      <c r="S1158" s="19">
        <f t="shared" si="2915"/>
        <v>0</v>
      </c>
      <c r="T1158" s="19">
        <f t="shared" si="2863"/>
        <v>3013.8670000000002</v>
      </c>
      <c r="U1158" s="19">
        <f t="shared" si="2953"/>
        <v>91.200000000000003</v>
      </c>
      <c r="V1158" s="19">
        <f t="shared" si="2954"/>
        <v>91.200000000000003</v>
      </c>
      <c r="W1158" s="19">
        <f t="shared" si="2916"/>
        <v>0</v>
      </c>
      <c r="X1158" s="19">
        <f t="shared" si="2917"/>
        <v>0</v>
      </c>
      <c r="Y1158" s="19">
        <f t="shared" si="2918"/>
        <v>0</v>
      </c>
      <c r="Z1158" s="19">
        <f t="shared" si="2919"/>
        <v>0</v>
      </c>
      <c r="AA1158" s="19">
        <f t="shared" si="2920"/>
        <v>0</v>
      </c>
      <c r="AB1158" s="19">
        <f t="shared" si="2921"/>
        <v>0</v>
      </c>
      <c r="AC1158" s="19">
        <f t="shared" si="2922"/>
        <v>0</v>
      </c>
      <c r="AD1158" s="19">
        <f t="shared" si="2923"/>
        <v>0</v>
      </c>
      <c r="AE1158" s="19">
        <f t="shared" si="2942"/>
        <v>0</v>
      </c>
      <c r="AF1158" s="50">
        <f t="shared" si="2955"/>
        <v>780.50018999999998</v>
      </c>
      <c r="AG1158" s="50">
        <f t="shared" si="2956"/>
        <v>0</v>
      </c>
      <c r="AH1158" s="50">
        <f t="shared" si="2957"/>
        <v>0</v>
      </c>
      <c r="AI1158" s="50">
        <f t="shared" si="2958"/>
        <v>0</v>
      </c>
      <c r="AJ1158" s="50">
        <f t="shared" si="2959"/>
        <v>0</v>
      </c>
      <c r="AK1158" s="50">
        <f t="shared" si="2960"/>
        <v>0</v>
      </c>
      <c r="AL1158" s="50">
        <f t="shared" si="2961"/>
        <v>780.5</v>
      </c>
      <c r="AM1158" s="50">
        <f t="shared" si="2962"/>
        <v>0</v>
      </c>
      <c r="AN1158" s="50">
        <f t="shared" si="2963"/>
        <v>0</v>
      </c>
      <c r="AO1158" s="51">
        <f t="shared" si="2964"/>
        <v>138.5</v>
      </c>
      <c r="AP1158" s="51">
        <f t="shared" si="2965"/>
        <v>3013.8670000000002</v>
      </c>
      <c r="AQ1158" s="51">
        <f t="shared" si="2966"/>
        <v>0</v>
      </c>
      <c r="AR1158" s="51">
        <f t="shared" si="2967"/>
        <v>0</v>
      </c>
      <c r="AS1158" s="51">
        <f t="shared" si="2968"/>
        <v>0</v>
      </c>
      <c r="AT1158" s="51">
        <f t="shared" si="2969"/>
        <v>0</v>
      </c>
      <c r="AU1158" s="51">
        <f t="shared" si="2864"/>
        <v>3013.8670000000002</v>
      </c>
      <c r="AV1158" s="51">
        <f t="shared" si="2865"/>
        <v>0</v>
      </c>
      <c r="AW1158" s="51">
        <f t="shared" si="2866"/>
        <v>3013.8670000000002</v>
      </c>
      <c r="AX1158" s="51">
        <f t="shared" si="2867"/>
        <v>91.200000000000003</v>
      </c>
      <c r="AY1158" s="51">
        <f t="shared" si="2868"/>
        <v>91.200000000000003</v>
      </c>
      <c r="AZ1158" s="51">
        <f t="shared" si="2939"/>
        <v>0</v>
      </c>
      <c r="BA1158" s="52">
        <f t="shared" si="2869"/>
        <v>99.999975656636295</v>
      </c>
      <c r="BB1158" s="25"/>
    </row>
    <row r="1159">
      <c r="B1159" s="47" t="s">
        <v>562</v>
      </c>
      <c r="C1159" s="47" t="s">
        <v>88</v>
      </c>
      <c r="D1159" s="47" t="s">
        <v>143</v>
      </c>
      <c r="E1159" s="48" t="str">
        <f t="shared" si="2862"/>
        <v>0412</v>
      </c>
      <c r="F1159" s="47" t="s">
        <v>147</v>
      </c>
      <c r="G1159" s="47"/>
      <c r="H1159" s="49" t="s">
        <v>53</v>
      </c>
      <c r="I1159" s="19">
        <f t="shared" si="2943"/>
        <v>954.20000000000005</v>
      </c>
      <c r="J1159" s="19">
        <f t="shared" si="2944"/>
        <v>91.200000000000003</v>
      </c>
      <c r="K1159" s="19">
        <f t="shared" si="2945"/>
        <v>91.200000000000003</v>
      </c>
      <c r="L1159" s="19">
        <f t="shared" si="2946"/>
        <v>0</v>
      </c>
      <c r="M1159" s="19">
        <f t="shared" si="2947"/>
        <v>0</v>
      </c>
      <c r="N1159" s="19">
        <f t="shared" si="2948"/>
        <v>0</v>
      </c>
      <c r="O1159" s="19">
        <f t="shared" si="2949"/>
        <v>0</v>
      </c>
      <c r="P1159" s="19">
        <f t="shared" si="2950"/>
        <v>0</v>
      </c>
      <c r="Q1159" s="19">
        <f t="shared" si="2951"/>
        <v>2059.6669999999999</v>
      </c>
      <c r="R1159" s="19">
        <f t="shared" si="2952"/>
        <v>0</v>
      </c>
      <c r="S1159" s="19">
        <f t="shared" si="2915"/>
        <v>0</v>
      </c>
      <c r="T1159" s="19">
        <f t="shared" si="2863"/>
        <v>3013.8670000000002</v>
      </c>
      <c r="U1159" s="19">
        <f t="shared" si="2953"/>
        <v>91.200000000000003</v>
      </c>
      <c r="V1159" s="19">
        <f t="shared" si="2954"/>
        <v>91.200000000000003</v>
      </c>
      <c r="W1159" s="19">
        <f t="shared" si="2916"/>
        <v>0</v>
      </c>
      <c r="X1159" s="19">
        <f t="shared" si="2917"/>
        <v>0</v>
      </c>
      <c r="Y1159" s="19">
        <f t="shared" si="2918"/>
        <v>0</v>
      </c>
      <c r="Z1159" s="19">
        <f t="shared" si="2919"/>
        <v>0</v>
      </c>
      <c r="AA1159" s="19">
        <f t="shared" si="2920"/>
        <v>0</v>
      </c>
      <c r="AB1159" s="19">
        <f t="shared" si="2921"/>
        <v>0</v>
      </c>
      <c r="AC1159" s="19">
        <f t="shared" si="2922"/>
        <v>0</v>
      </c>
      <c r="AD1159" s="19">
        <f t="shared" si="2923"/>
        <v>0</v>
      </c>
      <c r="AE1159" s="19">
        <f t="shared" si="2942"/>
        <v>0</v>
      </c>
      <c r="AF1159" s="50">
        <f t="shared" si="2955"/>
        <v>780.50018999999998</v>
      </c>
      <c r="AG1159" s="50">
        <f t="shared" si="2956"/>
        <v>0</v>
      </c>
      <c r="AH1159" s="50">
        <f t="shared" si="2957"/>
        <v>0</v>
      </c>
      <c r="AI1159" s="50">
        <f t="shared" si="2958"/>
        <v>0</v>
      </c>
      <c r="AJ1159" s="50">
        <f t="shared" si="2959"/>
        <v>0</v>
      </c>
      <c r="AK1159" s="50">
        <f t="shared" si="2960"/>
        <v>0</v>
      </c>
      <c r="AL1159" s="50">
        <f t="shared" si="2961"/>
        <v>780.5</v>
      </c>
      <c r="AM1159" s="50">
        <f t="shared" si="2962"/>
        <v>0</v>
      </c>
      <c r="AN1159" s="50">
        <f t="shared" si="2963"/>
        <v>0</v>
      </c>
      <c r="AO1159" s="15">
        <f t="shared" si="2964"/>
        <v>138.5</v>
      </c>
      <c r="AP1159" s="51">
        <f t="shared" si="2965"/>
        <v>3013.8670000000002</v>
      </c>
      <c r="AQ1159" s="51">
        <f t="shared" si="2966"/>
        <v>0</v>
      </c>
      <c r="AR1159" s="51">
        <f t="shared" si="2967"/>
        <v>0</v>
      </c>
      <c r="AS1159" s="51">
        <f t="shared" si="2968"/>
        <v>0</v>
      </c>
      <c r="AT1159" s="51">
        <f t="shared" si="2969"/>
        <v>0</v>
      </c>
      <c r="AU1159" s="51">
        <f t="shared" si="2864"/>
        <v>3013.8670000000002</v>
      </c>
      <c r="AV1159" s="51">
        <f t="shared" si="2865"/>
        <v>0</v>
      </c>
      <c r="AW1159" s="51">
        <f t="shared" si="2866"/>
        <v>3013.8670000000002</v>
      </c>
      <c r="AX1159" s="51">
        <f t="shared" si="2867"/>
        <v>91.200000000000003</v>
      </c>
      <c r="AY1159" s="51">
        <f t="shared" si="2868"/>
        <v>91.200000000000003</v>
      </c>
      <c r="AZ1159" s="51">
        <f t="shared" si="2939"/>
        <v>0</v>
      </c>
      <c r="BA1159" s="52">
        <f t="shared" si="2869"/>
        <v>99.999975656636295</v>
      </c>
      <c r="BB1159" s="25"/>
    </row>
    <row r="1160" ht="47.25">
      <c r="B1160" s="47" t="s">
        <v>562</v>
      </c>
      <c r="C1160" s="47" t="s">
        <v>88</v>
      </c>
      <c r="D1160" s="47" t="s">
        <v>143</v>
      </c>
      <c r="E1160" s="48" t="str">
        <f t="shared" si="2862"/>
        <v>0412</v>
      </c>
      <c r="F1160" s="47" t="s">
        <v>148</v>
      </c>
      <c r="G1160" s="47"/>
      <c r="H1160" s="49" t="s">
        <v>149</v>
      </c>
      <c r="I1160" s="19">
        <f t="shared" si="2943"/>
        <v>954.20000000000005</v>
      </c>
      <c r="J1160" s="19">
        <f t="shared" si="2944"/>
        <v>91.200000000000003</v>
      </c>
      <c r="K1160" s="19">
        <f t="shared" si="2945"/>
        <v>91.200000000000003</v>
      </c>
      <c r="L1160" s="19">
        <f t="shared" si="2946"/>
        <v>0</v>
      </c>
      <c r="M1160" s="19">
        <f t="shared" si="2947"/>
        <v>0</v>
      </c>
      <c r="N1160" s="19">
        <f t="shared" si="2948"/>
        <v>0</v>
      </c>
      <c r="O1160" s="19">
        <f t="shared" si="2949"/>
        <v>0</v>
      </c>
      <c r="P1160" s="19">
        <f t="shared" si="2950"/>
        <v>0</v>
      </c>
      <c r="Q1160" s="19">
        <f t="shared" si="2951"/>
        <v>2059.6669999999999</v>
      </c>
      <c r="R1160" s="19">
        <f t="shared" si="2952"/>
        <v>0</v>
      </c>
      <c r="S1160" s="19">
        <f t="shared" si="2915"/>
        <v>0</v>
      </c>
      <c r="T1160" s="19">
        <f t="shared" si="2863"/>
        <v>3013.8670000000002</v>
      </c>
      <c r="U1160" s="19">
        <f t="shared" si="2953"/>
        <v>91.200000000000003</v>
      </c>
      <c r="V1160" s="19">
        <f t="shared" si="2954"/>
        <v>91.200000000000003</v>
      </c>
      <c r="W1160" s="19">
        <f t="shared" si="2916"/>
        <v>0</v>
      </c>
      <c r="X1160" s="19">
        <f t="shared" si="2917"/>
        <v>0</v>
      </c>
      <c r="Y1160" s="19">
        <f t="shared" si="2918"/>
        <v>0</v>
      </c>
      <c r="Z1160" s="19">
        <f t="shared" si="2919"/>
        <v>0</v>
      </c>
      <c r="AA1160" s="19">
        <f t="shared" si="2920"/>
        <v>0</v>
      </c>
      <c r="AB1160" s="19">
        <f t="shared" si="2921"/>
        <v>0</v>
      </c>
      <c r="AC1160" s="19">
        <f t="shared" si="2922"/>
        <v>0</v>
      </c>
      <c r="AD1160" s="19">
        <f t="shared" si="2923"/>
        <v>0</v>
      </c>
      <c r="AE1160" s="19">
        <f t="shared" si="2942"/>
        <v>0</v>
      </c>
      <c r="AF1160" s="50">
        <f t="shared" si="2955"/>
        <v>780.50018999999998</v>
      </c>
      <c r="AG1160" s="50">
        <f t="shared" si="2956"/>
        <v>0</v>
      </c>
      <c r="AH1160" s="50">
        <f t="shared" si="2957"/>
        <v>0</v>
      </c>
      <c r="AI1160" s="50">
        <f t="shared" si="2958"/>
        <v>0</v>
      </c>
      <c r="AJ1160" s="50">
        <f t="shared" si="2959"/>
        <v>0</v>
      </c>
      <c r="AK1160" s="50">
        <f t="shared" si="2960"/>
        <v>0</v>
      </c>
      <c r="AL1160" s="50">
        <f t="shared" si="2961"/>
        <v>780.5</v>
      </c>
      <c r="AM1160" s="50">
        <f t="shared" si="2962"/>
        <v>0</v>
      </c>
      <c r="AN1160" s="50">
        <f t="shared" si="2963"/>
        <v>0</v>
      </c>
      <c r="AO1160" s="51">
        <f t="shared" si="2964"/>
        <v>138.5</v>
      </c>
      <c r="AP1160" s="51">
        <f t="shared" si="2965"/>
        <v>3013.8670000000002</v>
      </c>
      <c r="AQ1160" s="51">
        <f t="shared" si="2966"/>
        <v>0</v>
      </c>
      <c r="AR1160" s="51">
        <f t="shared" si="2967"/>
        <v>0</v>
      </c>
      <c r="AS1160" s="51">
        <f t="shared" si="2968"/>
        <v>0</v>
      </c>
      <c r="AT1160" s="51">
        <f t="shared" si="2969"/>
        <v>0</v>
      </c>
      <c r="AU1160" s="51">
        <f t="shared" si="2864"/>
        <v>3013.8670000000002</v>
      </c>
      <c r="AV1160" s="51">
        <f t="shared" si="2865"/>
        <v>0</v>
      </c>
      <c r="AW1160" s="51">
        <f t="shared" si="2866"/>
        <v>3013.8670000000002</v>
      </c>
      <c r="AX1160" s="51">
        <f t="shared" si="2867"/>
        <v>91.200000000000003</v>
      </c>
      <c r="AY1160" s="51">
        <f t="shared" si="2868"/>
        <v>91.200000000000003</v>
      </c>
      <c r="AZ1160" s="51">
        <f t="shared" si="2939"/>
        <v>0</v>
      </c>
      <c r="BA1160" s="52">
        <f t="shared" si="2869"/>
        <v>99.999975656636295</v>
      </c>
      <c r="BB1160" s="25"/>
    </row>
    <row r="1161" ht="63">
      <c r="B1161" s="47" t="s">
        <v>562</v>
      </c>
      <c r="C1161" s="47" t="s">
        <v>88</v>
      </c>
      <c r="D1161" s="47" t="s">
        <v>143</v>
      </c>
      <c r="E1161" s="48" t="str">
        <f t="shared" si="2862"/>
        <v>0412</v>
      </c>
      <c r="F1161" s="47" t="s">
        <v>526</v>
      </c>
      <c r="G1161" s="47"/>
      <c r="H1161" s="49" t="s">
        <v>527</v>
      </c>
      <c r="I1161" s="19">
        <f>I1162+I1163</f>
        <v>954.20000000000005</v>
      </c>
      <c r="J1161" s="19">
        <f>J1162+J1163</f>
        <v>91.200000000000003</v>
      </c>
      <c r="K1161" s="19">
        <f>K1162+K1163</f>
        <v>91.200000000000003</v>
      </c>
      <c r="L1161" s="19">
        <f>L1162+L1163</f>
        <v>0</v>
      </c>
      <c r="M1161" s="19">
        <f>M1162+M1163</f>
        <v>0</v>
      </c>
      <c r="N1161" s="19">
        <f>N1162+N1163</f>
        <v>0</v>
      </c>
      <c r="O1161" s="19">
        <f>O1162+O1163</f>
        <v>0</v>
      </c>
      <c r="P1161" s="19">
        <f>P1162+P1163</f>
        <v>0</v>
      </c>
      <c r="Q1161" s="19">
        <f>Q1162+Q1163</f>
        <v>2059.6669999999999</v>
      </c>
      <c r="R1161" s="19">
        <f>R1162+R1163</f>
        <v>0</v>
      </c>
      <c r="S1161" s="19">
        <f>S1162+S1163</f>
        <v>0</v>
      </c>
      <c r="T1161" s="19">
        <f t="shared" si="2863"/>
        <v>3013.8670000000002</v>
      </c>
      <c r="U1161" s="19">
        <f t="shared" si="2953"/>
        <v>91.200000000000003</v>
      </c>
      <c r="V1161" s="19">
        <f t="shared" si="2954"/>
        <v>91.200000000000003</v>
      </c>
      <c r="W1161" s="19">
        <f>W1162+W1163</f>
        <v>0</v>
      </c>
      <c r="X1161" s="19">
        <f>X1162+X1163</f>
        <v>0</v>
      </c>
      <c r="Y1161" s="19">
        <f>Y1162+Y1163</f>
        <v>0</v>
      </c>
      <c r="Z1161" s="19">
        <f>Z1162+Z1163</f>
        <v>0</v>
      </c>
      <c r="AA1161" s="19">
        <f>AA1162+AA1163</f>
        <v>0</v>
      </c>
      <c r="AB1161" s="19">
        <f>AB1162+AB1163</f>
        <v>0</v>
      </c>
      <c r="AC1161" s="19">
        <f>AC1162+AC1163</f>
        <v>0</v>
      </c>
      <c r="AD1161" s="19">
        <f>AD1162+AD1163</f>
        <v>0</v>
      </c>
      <c r="AE1161" s="19">
        <f>AE1162+AE1163</f>
        <v>0</v>
      </c>
      <c r="AF1161" s="50">
        <f>AF1162+AF1163</f>
        <v>780.50018999999998</v>
      </c>
      <c r="AG1161" s="50">
        <f>AG1162+AG1163</f>
        <v>0</v>
      </c>
      <c r="AH1161" s="50">
        <f>AH1162+AH1163</f>
        <v>0</v>
      </c>
      <c r="AI1161" s="50">
        <f>AI1162+AI1163</f>
        <v>0</v>
      </c>
      <c r="AJ1161" s="50">
        <f>AJ1162+AJ1163</f>
        <v>0</v>
      </c>
      <c r="AK1161" s="50">
        <f>AK1162+AK1163</f>
        <v>0</v>
      </c>
      <c r="AL1161" s="50">
        <f>AL1162+AL1163</f>
        <v>780.5</v>
      </c>
      <c r="AM1161" s="50">
        <f>AM1162+AM1163</f>
        <v>0</v>
      </c>
      <c r="AN1161" s="50">
        <f>AN1162+AN1163</f>
        <v>0</v>
      </c>
      <c r="AO1161" s="15">
        <f>AO1162+AO1163</f>
        <v>138.5</v>
      </c>
      <c r="AP1161" s="51">
        <f>AP1162+AP1163</f>
        <v>3013.8670000000002</v>
      </c>
      <c r="AQ1161" s="51">
        <f>AQ1162+AQ1163</f>
        <v>0</v>
      </c>
      <c r="AR1161" s="51">
        <f>AR1162+AR1163</f>
        <v>0</v>
      </c>
      <c r="AS1161" s="51">
        <f>AS1162+AS1163</f>
        <v>0</v>
      </c>
      <c r="AT1161" s="51">
        <f>AT1162+AT1163</f>
        <v>0</v>
      </c>
      <c r="AU1161" s="51">
        <f t="shared" si="2864"/>
        <v>3013.8670000000002</v>
      </c>
      <c r="AV1161" s="51">
        <f t="shared" si="2865"/>
        <v>0</v>
      </c>
      <c r="AW1161" s="51">
        <f t="shared" si="2866"/>
        <v>3013.8670000000002</v>
      </c>
      <c r="AX1161" s="51">
        <f t="shared" si="2867"/>
        <v>91.200000000000003</v>
      </c>
      <c r="AY1161" s="51">
        <f t="shared" si="2868"/>
        <v>91.200000000000003</v>
      </c>
      <c r="AZ1161" s="51">
        <f>AZ1162+AZ1163</f>
        <v>0</v>
      </c>
      <c r="BA1161" s="52">
        <f t="shared" si="2869"/>
        <v>99.999975656636295</v>
      </c>
      <c r="BB1161" s="25"/>
    </row>
    <row r="1162" ht="31.5">
      <c r="B1162" s="47" t="s">
        <v>562</v>
      </c>
      <c r="C1162" s="47" t="s">
        <v>88</v>
      </c>
      <c r="D1162" s="47" t="s">
        <v>143</v>
      </c>
      <c r="E1162" s="48" t="str">
        <f t="shared" si="2862"/>
        <v>0412</v>
      </c>
      <c r="F1162" s="47" t="s">
        <v>526</v>
      </c>
      <c r="G1162" s="47" t="s">
        <v>58</v>
      </c>
      <c r="H1162" s="49" t="s">
        <v>59</v>
      </c>
      <c r="I1162" s="19">
        <v>771.70000000000005</v>
      </c>
      <c r="J1162" s="19">
        <v>0</v>
      </c>
      <c r="K1162" s="19">
        <v>0</v>
      </c>
      <c r="L1162" s="19"/>
      <c r="M1162" s="19"/>
      <c r="N1162" s="19"/>
      <c r="O1162" s="19">
        <v>0</v>
      </c>
      <c r="P1162" s="19">
        <v>0</v>
      </c>
      <c r="Q1162" s="19">
        <v>2059.6669999999999</v>
      </c>
      <c r="R1162" s="19">
        <v>0</v>
      </c>
      <c r="S1162" s="19"/>
      <c r="T1162" s="19">
        <f t="shared" si="2863"/>
        <v>2831.3670000000002</v>
      </c>
      <c r="U1162" s="19">
        <f t="shared" si="2953"/>
        <v>0</v>
      </c>
      <c r="V1162" s="19">
        <f t="shared" si="2954"/>
        <v>0</v>
      </c>
      <c r="W1162" s="19"/>
      <c r="X1162" s="19"/>
      <c r="Y1162" s="19"/>
      <c r="Z1162" s="19"/>
      <c r="AA1162" s="19"/>
      <c r="AB1162" s="19"/>
      <c r="AC1162" s="19"/>
      <c r="AD1162" s="19"/>
      <c r="AE1162" s="19"/>
      <c r="AF1162" s="50">
        <v>642.00018999999998</v>
      </c>
      <c r="AG1162" s="50"/>
      <c r="AH1162" s="50">
        <v>0</v>
      </c>
      <c r="AI1162" s="50">
        <v>0</v>
      </c>
      <c r="AJ1162" s="50">
        <v>0</v>
      </c>
      <c r="AK1162" s="50">
        <v>0</v>
      </c>
      <c r="AL1162" s="50">
        <v>642</v>
      </c>
      <c r="AM1162" s="50">
        <v>0</v>
      </c>
      <c r="AN1162" s="50">
        <v>0</v>
      </c>
      <c r="AO1162" s="51">
        <v>0</v>
      </c>
      <c r="AP1162" s="51">
        <v>2831.3670000000002</v>
      </c>
      <c r="AQ1162" s="51">
        <v>0</v>
      </c>
      <c r="AR1162" s="51">
        <v>0</v>
      </c>
      <c r="AS1162" s="51">
        <v>0</v>
      </c>
      <c r="AT1162" s="51">
        <v>0</v>
      </c>
      <c r="AU1162" s="51">
        <f t="shared" si="2864"/>
        <v>2831.3670000000002</v>
      </c>
      <c r="AV1162" s="51">
        <f t="shared" si="2865"/>
        <v>0</v>
      </c>
      <c r="AW1162" s="51">
        <f t="shared" si="2866"/>
        <v>2831.3670000000002</v>
      </c>
      <c r="AX1162" s="51">
        <f t="shared" si="2867"/>
        <v>0</v>
      </c>
      <c r="AY1162" s="51">
        <f t="shared" si="2868"/>
        <v>0</v>
      </c>
      <c r="AZ1162" s="51"/>
      <c r="BA1162" s="52">
        <f t="shared" si="2869"/>
        <v>99.999970404993192</v>
      </c>
      <c r="BB1162" s="53"/>
    </row>
    <row r="1163">
      <c r="B1163" s="47" t="s">
        <v>562</v>
      </c>
      <c r="C1163" s="47" t="s">
        <v>88</v>
      </c>
      <c r="D1163" s="47" t="s">
        <v>143</v>
      </c>
      <c r="E1163" s="48" t="str">
        <f t="shared" si="2862"/>
        <v>0412</v>
      </c>
      <c r="F1163" s="47" t="s">
        <v>526</v>
      </c>
      <c r="G1163" s="47" t="s">
        <v>60</v>
      </c>
      <c r="H1163" s="49" t="s">
        <v>61</v>
      </c>
      <c r="I1163" s="19">
        <v>182.5</v>
      </c>
      <c r="J1163" s="19">
        <v>91.200000000000003</v>
      </c>
      <c r="K1163" s="19">
        <v>91.200000000000003</v>
      </c>
      <c r="L1163" s="19"/>
      <c r="M1163" s="19"/>
      <c r="N1163" s="19"/>
      <c r="O1163" s="19">
        <v>0</v>
      </c>
      <c r="P1163" s="19">
        <v>0</v>
      </c>
      <c r="Q1163" s="19">
        <v>0</v>
      </c>
      <c r="R1163" s="19">
        <v>0</v>
      </c>
      <c r="S1163" s="19"/>
      <c r="T1163" s="19">
        <f t="shared" si="2863"/>
        <v>182.5</v>
      </c>
      <c r="U1163" s="19">
        <f t="shared" si="2953"/>
        <v>91.200000000000003</v>
      </c>
      <c r="V1163" s="19">
        <f t="shared" si="2954"/>
        <v>91.200000000000003</v>
      </c>
      <c r="W1163" s="19"/>
      <c r="X1163" s="19"/>
      <c r="Y1163" s="19"/>
      <c r="Z1163" s="19"/>
      <c r="AA1163" s="19"/>
      <c r="AB1163" s="19"/>
      <c r="AC1163" s="19"/>
      <c r="AD1163" s="19"/>
      <c r="AE1163" s="19"/>
      <c r="AF1163" s="50">
        <v>138.5</v>
      </c>
      <c r="AG1163" s="50"/>
      <c r="AH1163" s="50">
        <v>0</v>
      </c>
      <c r="AI1163" s="50">
        <v>0</v>
      </c>
      <c r="AJ1163" s="50">
        <v>0</v>
      </c>
      <c r="AK1163" s="50">
        <v>0</v>
      </c>
      <c r="AL1163" s="50">
        <v>138.5</v>
      </c>
      <c r="AM1163" s="50">
        <v>0</v>
      </c>
      <c r="AN1163" s="50">
        <v>0</v>
      </c>
      <c r="AO1163" s="15">
        <v>138.5</v>
      </c>
      <c r="AP1163" s="51">
        <v>182.5</v>
      </c>
      <c r="AQ1163" s="51">
        <v>0</v>
      </c>
      <c r="AR1163" s="51">
        <v>0</v>
      </c>
      <c r="AS1163" s="51">
        <v>0</v>
      </c>
      <c r="AT1163" s="51">
        <v>0</v>
      </c>
      <c r="AU1163" s="51">
        <f t="shared" si="2864"/>
        <v>182.5</v>
      </c>
      <c r="AV1163" s="51">
        <f t="shared" si="2865"/>
        <v>0</v>
      </c>
      <c r="AW1163" s="51">
        <f t="shared" si="2866"/>
        <v>182.5</v>
      </c>
      <c r="AX1163" s="51">
        <f t="shared" si="2867"/>
        <v>91.200000000000003</v>
      </c>
      <c r="AY1163" s="51">
        <f t="shared" si="2868"/>
        <v>91.200000000000003</v>
      </c>
      <c r="AZ1163" s="51"/>
      <c r="BA1163" s="52">
        <f t="shared" si="2869"/>
        <v>100</v>
      </c>
      <c r="BB1163" s="53"/>
    </row>
    <row r="1164" s="30" customFormat="1">
      <c r="B1164" s="31" t="s">
        <v>562</v>
      </c>
      <c r="C1164" s="60" t="s">
        <v>96</v>
      </c>
      <c r="D1164" s="60"/>
      <c r="E1164" s="61" t="str">
        <f t="shared" si="2862"/>
        <v>05</v>
      </c>
      <c r="F1164" s="31"/>
      <c r="G1164" s="31"/>
      <c r="H1164" s="33" t="s">
        <v>97</v>
      </c>
      <c r="I1164" s="34">
        <f>I1171</f>
        <v>39471.099999999999</v>
      </c>
      <c r="J1164" s="34">
        <f>J1171</f>
        <v>30811.500000000004</v>
      </c>
      <c r="K1164" s="34">
        <f>K1171</f>
        <v>26407.700000000004</v>
      </c>
      <c r="L1164" s="34">
        <f>L1171</f>
        <v>16185.700000000001</v>
      </c>
      <c r="M1164" s="34">
        <f>M1171</f>
        <v>16185.700000000001</v>
      </c>
      <c r="N1164" s="34">
        <f>N1171</f>
        <v>16185.700000000001</v>
      </c>
      <c r="O1164" s="34">
        <f>O1171+O1165</f>
        <v>2792.7949999999996</v>
      </c>
      <c r="P1164" s="34">
        <f>P1171+P1165</f>
        <v>0</v>
      </c>
      <c r="Q1164" s="34">
        <f>Q1171+Q1165</f>
        <v>0</v>
      </c>
      <c r="R1164" s="34">
        <f>R1171+R1165</f>
        <v>0</v>
      </c>
      <c r="S1164" s="34">
        <f>S1171+S1165</f>
        <v>1066.61699</v>
      </c>
      <c r="T1164" s="34">
        <f t="shared" si="2863"/>
        <v>59516.211990000003</v>
      </c>
      <c r="U1164" s="34">
        <f t="shared" si="2953"/>
        <v>46997.200000000004</v>
      </c>
      <c r="V1164" s="34">
        <f t="shared" si="2954"/>
        <v>42593.400000000009</v>
      </c>
      <c r="W1164" s="34">
        <f>W1171+W1165</f>
        <v>0</v>
      </c>
      <c r="X1164" s="34">
        <f>X1171+X1165</f>
        <v>0</v>
      </c>
      <c r="Y1164" s="34">
        <f>Y1171+Y1165</f>
        <v>0</v>
      </c>
      <c r="Z1164" s="34">
        <f>Z1171+Z1165</f>
        <v>1066.61699</v>
      </c>
      <c r="AA1164" s="34">
        <f>AA1171+AA1165</f>
        <v>0</v>
      </c>
      <c r="AB1164" s="34">
        <f>AB1171+AB1165</f>
        <v>0</v>
      </c>
      <c r="AC1164" s="34">
        <f>AC1171+AC1165</f>
        <v>0</v>
      </c>
      <c r="AD1164" s="34">
        <f>AD1171+AD1165</f>
        <v>0</v>
      </c>
      <c r="AE1164" s="34">
        <f>AE1171+AE1165</f>
        <v>0</v>
      </c>
      <c r="AF1164" s="35">
        <f>AF1171+AF1165</f>
        <v>34434.868549999999</v>
      </c>
      <c r="AG1164" s="35">
        <f>AG1171+AG1165</f>
        <v>0</v>
      </c>
      <c r="AH1164" s="35">
        <f>AH1171+AH1165</f>
        <v>0</v>
      </c>
      <c r="AI1164" s="35">
        <f>AI1171+AI1165</f>
        <v>0</v>
      </c>
      <c r="AJ1164" s="35">
        <f>AJ1171+AJ1165</f>
        <v>0</v>
      </c>
      <c r="AK1164" s="35">
        <f>AK1171+AK1165</f>
        <v>0</v>
      </c>
      <c r="AL1164" s="35">
        <f>AL1171+AL1165</f>
        <v>33372.501680000001</v>
      </c>
      <c r="AM1164" s="35">
        <f>AM1171+AM1165</f>
        <v>0</v>
      </c>
      <c r="AN1164" s="35">
        <f>AN1171+AN1165</f>
        <v>0</v>
      </c>
      <c r="AO1164" s="36">
        <f>AO1171+AO1165</f>
        <v>14171.526979999999</v>
      </c>
      <c r="AP1164" s="36">
        <f>AP1171+AP1165</f>
        <v>35150.815029999998</v>
      </c>
      <c r="AQ1164" s="36">
        <f>AQ1171+AQ1165</f>
        <v>2792.7949999999996</v>
      </c>
      <c r="AR1164" s="36">
        <f>AR1171+AR1165</f>
        <v>0</v>
      </c>
      <c r="AS1164" s="36">
        <f>AS1171+AS1165</f>
        <v>0</v>
      </c>
      <c r="AT1164" s="36">
        <f>AT1171+AT1165</f>
        <v>0</v>
      </c>
      <c r="AU1164" s="36">
        <f t="shared" si="2864"/>
        <v>37943.610029999996</v>
      </c>
      <c r="AV1164" s="36">
        <f t="shared" si="2865"/>
        <v>21572.601960000007</v>
      </c>
      <c r="AW1164" s="36">
        <f t="shared" si="2866"/>
        <v>60582.828980000006</v>
      </c>
      <c r="AX1164" s="36">
        <f t="shared" si="2867"/>
        <v>46997.200000000004</v>
      </c>
      <c r="AY1164" s="36">
        <f t="shared" si="2868"/>
        <v>42593.400000000009</v>
      </c>
      <c r="AZ1164" s="36">
        <f>AZ1171+AZ1165</f>
        <v>0</v>
      </c>
      <c r="BA1164" s="37">
        <f t="shared" si="2869"/>
        <v>96.914851385428051</v>
      </c>
      <c r="BB1164" s="25"/>
    </row>
    <row r="1165" s="39" customFormat="1">
      <c r="B1165" s="40" t="s">
        <v>562</v>
      </c>
      <c r="C1165" s="40" t="s">
        <v>96</v>
      </c>
      <c r="D1165" s="40" t="s">
        <v>378</v>
      </c>
      <c r="E1165" s="38" t="str">
        <f t="shared" si="2862"/>
        <v>0502</v>
      </c>
      <c r="F1165" s="40"/>
      <c r="G1165" s="40"/>
      <c r="H1165" s="41" t="s">
        <v>528</v>
      </c>
      <c r="I1165" s="42"/>
      <c r="J1165" s="42"/>
      <c r="K1165" s="42"/>
      <c r="L1165" s="42"/>
      <c r="M1165" s="42"/>
      <c r="N1165" s="42"/>
      <c r="O1165" s="42">
        <f t="shared" ref="O1165:O1169" si="2970">O1166</f>
        <v>0</v>
      </c>
      <c r="P1165" s="42">
        <f t="shared" ref="P1165:P1169" si="2971">P1166</f>
        <v>0</v>
      </c>
      <c r="Q1165" s="42">
        <f t="shared" ref="Q1165:Q1169" si="2972">Q1166</f>
        <v>0</v>
      </c>
      <c r="R1165" s="42">
        <f t="shared" ref="R1165:R1169" si="2973">R1166</f>
        <v>0</v>
      </c>
      <c r="S1165" s="42">
        <f t="shared" ref="S1165:S1169" si="2974">S1166</f>
        <v>1066.61699</v>
      </c>
      <c r="T1165" s="42">
        <f t="shared" si="2863"/>
        <v>1066.61699</v>
      </c>
      <c r="U1165" s="42"/>
      <c r="V1165" s="42"/>
      <c r="W1165" s="42">
        <f t="shared" ref="W1165:W1169" si="2975">W1166</f>
        <v>0</v>
      </c>
      <c r="X1165" s="42">
        <f t="shared" ref="X1165:X1169" si="2976">X1166</f>
        <v>0</v>
      </c>
      <c r="Y1165" s="42">
        <f t="shared" ref="Y1165:Y1169" si="2977">Y1166</f>
        <v>0</v>
      </c>
      <c r="Z1165" s="42">
        <f t="shared" ref="Z1165:Z1169" si="2978">Z1166</f>
        <v>1066.61699</v>
      </c>
      <c r="AA1165" s="42">
        <f t="shared" ref="AA1165:AA1169" si="2979">AA1166</f>
        <v>0</v>
      </c>
      <c r="AB1165" s="42">
        <f t="shared" ref="AB1165:AB1169" si="2980">AB1166</f>
        <v>0</v>
      </c>
      <c r="AC1165" s="42">
        <f t="shared" ref="AC1165:AC1169" si="2981">AC1166</f>
        <v>0</v>
      </c>
      <c r="AD1165" s="42">
        <f t="shared" ref="AD1165:AD1169" si="2982">AD1166</f>
        <v>0</v>
      </c>
      <c r="AE1165" s="42"/>
      <c r="AF1165" s="43">
        <f t="shared" ref="AF1165:AF1169" si="2983">AF1166</f>
        <v>984.94998999999996</v>
      </c>
      <c r="AG1165" s="43">
        <f t="shared" ref="AG1165:AG1169" si="2984">AG1166</f>
        <v>0</v>
      </c>
      <c r="AH1165" s="43">
        <f t="shared" ref="AH1165:AH1169" si="2985">AH1166</f>
        <v>0</v>
      </c>
      <c r="AI1165" s="43">
        <f t="shared" ref="AI1165:AI1169" si="2986">AI1166</f>
        <v>0</v>
      </c>
      <c r="AJ1165" s="43">
        <f t="shared" ref="AJ1165:AJ1169" si="2987">AJ1166</f>
        <v>0</v>
      </c>
      <c r="AK1165" s="43">
        <f t="shared" ref="AK1165:AK1169" si="2988">AK1166</f>
        <v>0</v>
      </c>
      <c r="AL1165" s="43">
        <f t="shared" ref="AL1165:AL1169" si="2989">AL1166</f>
        <v>974.99999000000003</v>
      </c>
      <c r="AM1165" s="43">
        <f t="shared" ref="AM1165:AM1169" si="2990">AM1166</f>
        <v>0</v>
      </c>
      <c r="AN1165" s="43">
        <f t="shared" ref="AN1165:AN1169" si="2991">AN1166</f>
        <v>0</v>
      </c>
      <c r="AO1165" s="44">
        <f t="shared" ref="AO1165:AO1169" si="2992">AO1166</f>
        <v>190.94999000000001</v>
      </c>
      <c r="AP1165" s="45">
        <f t="shared" ref="AP1165:AP1169" si="2993">AP1166</f>
        <v>984.94998999999996</v>
      </c>
      <c r="AQ1165" s="45">
        <f t="shared" ref="AQ1165:AQ1169" si="2994">AQ1166</f>
        <v>0</v>
      </c>
      <c r="AR1165" s="45">
        <f t="shared" ref="AR1165:AR1169" si="2995">AR1166</f>
        <v>0</v>
      </c>
      <c r="AS1165" s="45">
        <f t="shared" ref="AS1165:AS1169" si="2996">AS1166</f>
        <v>0</v>
      </c>
      <c r="AT1165" s="45">
        <f t="shared" ref="AT1165:AT1169" si="2997">AT1166</f>
        <v>0</v>
      </c>
      <c r="AU1165" s="45">
        <f t="shared" si="2864"/>
        <v>984.94998999999996</v>
      </c>
      <c r="AV1165" s="45">
        <f t="shared" si="2865"/>
        <v>81.66700000000003</v>
      </c>
      <c r="AW1165" s="45">
        <f t="shared" si="2866"/>
        <v>2133.23398</v>
      </c>
      <c r="AX1165" s="45">
        <f t="shared" si="2867"/>
        <v>0</v>
      </c>
      <c r="AY1165" s="45">
        <f t="shared" si="2868"/>
        <v>0</v>
      </c>
      <c r="AZ1165" s="45">
        <f t="shared" ref="AZ1165:AZ1169" si="2998">AZ1166</f>
        <v>0</v>
      </c>
      <c r="BA1165" s="46">
        <f t="shared" si="2869"/>
        <v>98.989796426110942</v>
      </c>
      <c r="BB1165" s="25"/>
    </row>
    <row r="1166" ht="31.5">
      <c r="B1166" s="47" t="s">
        <v>562</v>
      </c>
      <c r="C1166" s="47" t="s">
        <v>96</v>
      </c>
      <c r="D1166" s="47" t="s">
        <v>378</v>
      </c>
      <c r="E1166" s="48" t="str">
        <f t="shared" si="2862"/>
        <v>0502</v>
      </c>
      <c r="F1166" s="47" t="s">
        <v>517</v>
      </c>
      <c r="G1166" s="47"/>
      <c r="H1166" s="49" t="s">
        <v>518</v>
      </c>
      <c r="I1166" s="19"/>
      <c r="J1166" s="19"/>
      <c r="K1166" s="19"/>
      <c r="L1166" s="19"/>
      <c r="M1166" s="19"/>
      <c r="N1166" s="19"/>
      <c r="O1166" s="19">
        <f t="shared" si="2970"/>
        <v>0</v>
      </c>
      <c r="P1166" s="19">
        <f t="shared" si="2971"/>
        <v>0</v>
      </c>
      <c r="Q1166" s="19">
        <f t="shared" si="2972"/>
        <v>0</v>
      </c>
      <c r="R1166" s="19">
        <f t="shared" si="2973"/>
        <v>0</v>
      </c>
      <c r="S1166" s="19">
        <f t="shared" si="2974"/>
        <v>1066.61699</v>
      </c>
      <c r="T1166" s="19">
        <f t="shared" si="2863"/>
        <v>1066.61699</v>
      </c>
      <c r="U1166" s="19"/>
      <c r="V1166" s="19"/>
      <c r="W1166" s="19">
        <f t="shared" si="2975"/>
        <v>0</v>
      </c>
      <c r="X1166" s="19">
        <f t="shared" si="2976"/>
        <v>0</v>
      </c>
      <c r="Y1166" s="19">
        <f t="shared" si="2977"/>
        <v>0</v>
      </c>
      <c r="Z1166" s="19">
        <f t="shared" si="2978"/>
        <v>1066.61699</v>
      </c>
      <c r="AA1166" s="19">
        <f t="shared" si="2979"/>
        <v>0</v>
      </c>
      <c r="AB1166" s="19">
        <f t="shared" si="2980"/>
        <v>0</v>
      </c>
      <c r="AC1166" s="19">
        <f t="shared" si="2981"/>
        <v>0</v>
      </c>
      <c r="AD1166" s="19">
        <f t="shared" si="2982"/>
        <v>0</v>
      </c>
      <c r="AE1166" s="19"/>
      <c r="AF1166" s="50">
        <f t="shared" si="2983"/>
        <v>984.94998999999996</v>
      </c>
      <c r="AG1166" s="50">
        <f t="shared" si="2984"/>
        <v>0</v>
      </c>
      <c r="AH1166" s="50">
        <f t="shared" si="2985"/>
        <v>0</v>
      </c>
      <c r="AI1166" s="50">
        <f t="shared" si="2986"/>
        <v>0</v>
      </c>
      <c r="AJ1166" s="50">
        <f t="shared" si="2987"/>
        <v>0</v>
      </c>
      <c r="AK1166" s="50">
        <f t="shared" si="2988"/>
        <v>0</v>
      </c>
      <c r="AL1166" s="50">
        <f t="shared" si="2989"/>
        <v>974.99999000000003</v>
      </c>
      <c r="AM1166" s="50">
        <f t="shared" si="2990"/>
        <v>0</v>
      </c>
      <c r="AN1166" s="50">
        <f t="shared" si="2991"/>
        <v>0</v>
      </c>
      <c r="AO1166" s="51">
        <f t="shared" si="2992"/>
        <v>190.94999000000001</v>
      </c>
      <c r="AP1166" s="51">
        <f t="shared" si="2993"/>
        <v>984.94998999999996</v>
      </c>
      <c r="AQ1166" s="51">
        <f t="shared" si="2994"/>
        <v>0</v>
      </c>
      <c r="AR1166" s="51">
        <f t="shared" si="2995"/>
        <v>0</v>
      </c>
      <c r="AS1166" s="51">
        <f t="shared" si="2996"/>
        <v>0</v>
      </c>
      <c r="AT1166" s="51">
        <f t="shared" si="2997"/>
        <v>0</v>
      </c>
      <c r="AU1166" s="51">
        <f t="shared" si="2864"/>
        <v>984.94998999999996</v>
      </c>
      <c r="AV1166" s="51">
        <f t="shared" si="2865"/>
        <v>81.66700000000003</v>
      </c>
      <c r="AW1166" s="51">
        <f t="shared" si="2866"/>
        <v>2133.23398</v>
      </c>
      <c r="AX1166" s="51">
        <f t="shared" si="2867"/>
        <v>0</v>
      </c>
      <c r="AY1166" s="51">
        <f t="shared" si="2868"/>
        <v>0</v>
      </c>
      <c r="AZ1166" s="51">
        <f t="shared" si="2998"/>
        <v>0</v>
      </c>
      <c r="BA1166" s="52">
        <f t="shared" si="2869"/>
        <v>98.989796426110942</v>
      </c>
      <c r="BB1166" s="25"/>
    </row>
    <row r="1167">
      <c r="B1167" s="47" t="s">
        <v>562</v>
      </c>
      <c r="C1167" s="47" t="s">
        <v>96</v>
      </c>
      <c r="D1167" s="47" t="s">
        <v>378</v>
      </c>
      <c r="E1167" s="48" t="str">
        <f t="shared" si="2862"/>
        <v>0502</v>
      </c>
      <c r="F1167" s="47" t="s">
        <v>529</v>
      </c>
      <c r="G1167" s="47"/>
      <c r="H1167" s="49" t="s">
        <v>53</v>
      </c>
      <c r="I1167" s="19"/>
      <c r="J1167" s="19"/>
      <c r="K1167" s="19"/>
      <c r="L1167" s="19"/>
      <c r="M1167" s="19"/>
      <c r="N1167" s="19"/>
      <c r="O1167" s="19">
        <f t="shared" si="2970"/>
        <v>0</v>
      </c>
      <c r="P1167" s="19">
        <f t="shared" si="2971"/>
        <v>0</v>
      </c>
      <c r="Q1167" s="19">
        <f t="shared" si="2972"/>
        <v>0</v>
      </c>
      <c r="R1167" s="19">
        <f t="shared" si="2973"/>
        <v>0</v>
      </c>
      <c r="S1167" s="19">
        <f t="shared" si="2974"/>
        <v>1066.61699</v>
      </c>
      <c r="T1167" s="19">
        <f t="shared" si="2863"/>
        <v>1066.61699</v>
      </c>
      <c r="U1167" s="19"/>
      <c r="V1167" s="19"/>
      <c r="W1167" s="19">
        <f t="shared" si="2975"/>
        <v>0</v>
      </c>
      <c r="X1167" s="19">
        <f t="shared" si="2976"/>
        <v>0</v>
      </c>
      <c r="Y1167" s="19">
        <f t="shared" si="2977"/>
        <v>0</v>
      </c>
      <c r="Z1167" s="19">
        <f t="shared" si="2978"/>
        <v>1066.61699</v>
      </c>
      <c r="AA1167" s="19">
        <f t="shared" si="2979"/>
        <v>0</v>
      </c>
      <c r="AB1167" s="19">
        <f t="shared" si="2980"/>
        <v>0</v>
      </c>
      <c r="AC1167" s="19">
        <f t="shared" si="2981"/>
        <v>0</v>
      </c>
      <c r="AD1167" s="19">
        <f t="shared" si="2982"/>
        <v>0</v>
      </c>
      <c r="AE1167" s="19"/>
      <c r="AF1167" s="50">
        <f t="shared" si="2983"/>
        <v>984.94998999999996</v>
      </c>
      <c r="AG1167" s="50">
        <f t="shared" si="2984"/>
        <v>0</v>
      </c>
      <c r="AH1167" s="50">
        <f t="shared" si="2985"/>
        <v>0</v>
      </c>
      <c r="AI1167" s="50">
        <f t="shared" si="2986"/>
        <v>0</v>
      </c>
      <c r="AJ1167" s="50">
        <f t="shared" si="2987"/>
        <v>0</v>
      </c>
      <c r="AK1167" s="50">
        <f t="shared" si="2988"/>
        <v>0</v>
      </c>
      <c r="AL1167" s="50">
        <f t="shared" si="2989"/>
        <v>974.99999000000003</v>
      </c>
      <c r="AM1167" s="50">
        <f t="shared" si="2990"/>
        <v>0</v>
      </c>
      <c r="AN1167" s="50">
        <f t="shared" si="2991"/>
        <v>0</v>
      </c>
      <c r="AO1167" s="15">
        <f t="shared" si="2992"/>
        <v>190.94999000000001</v>
      </c>
      <c r="AP1167" s="51">
        <f t="shared" si="2993"/>
        <v>984.94998999999996</v>
      </c>
      <c r="AQ1167" s="51">
        <f t="shared" si="2994"/>
        <v>0</v>
      </c>
      <c r="AR1167" s="51">
        <f t="shared" si="2995"/>
        <v>0</v>
      </c>
      <c r="AS1167" s="51">
        <f t="shared" si="2996"/>
        <v>0</v>
      </c>
      <c r="AT1167" s="51">
        <f t="shared" si="2997"/>
        <v>0</v>
      </c>
      <c r="AU1167" s="51">
        <f t="shared" si="2864"/>
        <v>984.94998999999996</v>
      </c>
      <c r="AV1167" s="51">
        <f t="shared" si="2865"/>
        <v>81.66700000000003</v>
      </c>
      <c r="AW1167" s="51">
        <f t="shared" si="2866"/>
        <v>2133.23398</v>
      </c>
      <c r="AX1167" s="51">
        <f t="shared" si="2867"/>
        <v>0</v>
      </c>
      <c r="AY1167" s="51">
        <f t="shared" si="2868"/>
        <v>0</v>
      </c>
      <c r="AZ1167" s="51">
        <f t="shared" si="2998"/>
        <v>0</v>
      </c>
      <c r="BA1167" s="52">
        <f t="shared" si="2869"/>
        <v>98.989796426110942</v>
      </c>
      <c r="BB1167" s="25"/>
    </row>
    <row r="1168" ht="31.5">
      <c r="B1168" s="47" t="s">
        <v>562</v>
      </c>
      <c r="C1168" s="47" t="s">
        <v>96</v>
      </c>
      <c r="D1168" s="47" t="s">
        <v>378</v>
      </c>
      <c r="E1168" s="48" t="str">
        <f t="shared" si="2862"/>
        <v>0502</v>
      </c>
      <c r="F1168" s="47" t="s">
        <v>530</v>
      </c>
      <c r="G1168" s="47"/>
      <c r="H1168" s="49" t="s">
        <v>531</v>
      </c>
      <c r="I1168" s="19"/>
      <c r="J1168" s="19"/>
      <c r="K1168" s="19"/>
      <c r="L1168" s="19"/>
      <c r="M1168" s="19"/>
      <c r="N1168" s="19"/>
      <c r="O1168" s="19">
        <f t="shared" si="2970"/>
        <v>0</v>
      </c>
      <c r="P1168" s="19">
        <f t="shared" si="2971"/>
        <v>0</v>
      </c>
      <c r="Q1168" s="19">
        <f t="shared" si="2972"/>
        <v>0</v>
      </c>
      <c r="R1168" s="19">
        <f t="shared" si="2973"/>
        <v>0</v>
      </c>
      <c r="S1168" s="19">
        <f t="shared" si="2974"/>
        <v>1066.61699</v>
      </c>
      <c r="T1168" s="19">
        <f t="shared" si="2863"/>
        <v>1066.61699</v>
      </c>
      <c r="U1168" s="19"/>
      <c r="V1168" s="19"/>
      <c r="W1168" s="19">
        <f t="shared" si="2975"/>
        <v>0</v>
      </c>
      <c r="X1168" s="19">
        <f t="shared" si="2976"/>
        <v>0</v>
      </c>
      <c r="Y1168" s="19">
        <f t="shared" si="2977"/>
        <v>0</v>
      </c>
      <c r="Z1168" s="19">
        <f t="shared" si="2978"/>
        <v>1066.61699</v>
      </c>
      <c r="AA1168" s="19">
        <f t="shared" si="2979"/>
        <v>0</v>
      </c>
      <c r="AB1168" s="19">
        <f t="shared" si="2980"/>
        <v>0</v>
      </c>
      <c r="AC1168" s="19">
        <f t="shared" si="2981"/>
        <v>0</v>
      </c>
      <c r="AD1168" s="19">
        <f t="shared" si="2982"/>
        <v>0</v>
      </c>
      <c r="AE1168" s="19"/>
      <c r="AF1168" s="50">
        <f t="shared" si="2983"/>
        <v>984.94998999999996</v>
      </c>
      <c r="AG1168" s="50">
        <f t="shared" si="2984"/>
        <v>0</v>
      </c>
      <c r="AH1168" s="50">
        <f t="shared" si="2985"/>
        <v>0</v>
      </c>
      <c r="AI1168" s="50">
        <f t="shared" si="2986"/>
        <v>0</v>
      </c>
      <c r="AJ1168" s="50">
        <f t="shared" si="2987"/>
        <v>0</v>
      </c>
      <c r="AK1168" s="50">
        <f t="shared" si="2988"/>
        <v>0</v>
      </c>
      <c r="AL1168" s="50">
        <f t="shared" si="2989"/>
        <v>974.99999000000003</v>
      </c>
      <c r="AM1168" s="50">
        <f t="shared" si="2990"/>
        <v>0</v>
      </c>
      <c r="AN1168" s="50">
        <f t="shared" si="2991"/>
        <v>0</v>
      </c>
      <c r="AO1168" s="51">
        <f t="shared" si="2992"/>
        <v>190.94999000000001</v>
      </c>
      <c r="AP1168" s="51">
        <f t="shared" si="2993"/>
        <v>984.94998999999996</v>
      </c>
      <c r="AQ1168" s="51">
        <f t="shared" si="2994"/>
        <v>0</v>
      </c>
      <c r="AR1168" s="51">
        <f t="shared" si="2995"/>
        <v>0</v>
      </c>
      <c r="AS1168" s="51">
        <f t="shared" si="2996"/>
        <v>0</v>
      </c>
      <c r="AT1168" s="51">
        <f t="shared" si="2997"/>
        <v>0</v>
      </c>
      <c r="AU1168" s="51">
        <f t="shared" si="2864"/>
        <v>984.94998999999996</v>
      </c>
      <c r="AV1168" s="51">
        <f t="shared" si="2865"/>
        <v>81.66700000000003</v>
      </c>
      <c r="AW1168" s="51">
        <f t="shared" si="2866"/>
        <v>2133.23398</v>
      </c>
      <c r="AX1168" s="51">
        <f t="shared" si="2867"/>
        <v>0</v>
      </c>
      <c r="AY1168" s="51">
        <f t="shared" si="2868"/>
        <v>0</v>
      </c>
      <c r="AZ1168" s="51">
        <f t="shared" si="2998"/>
        <v>0</v>
      </c>
      <c r="BA1168" s="52">
        <f t="shared" si="2869"/>
        <v>98.989796426110942</v>
      </c>
      <c r="BB1168" s="25"/>
    </row>
    <row r="1169" ht="31.5">
      <c r="B1169" s="47" t="s">
        <v>562</v>
      </c>
      <c r="C1169" s="47" t="s">
        <v>96</v>
      </c>
      <c r="D1169" s="47" t="s">
        <v>378</v>
      </c>
      <c r="E1169" s="48" t="str">
        <f t="shared" si="2862"/>
        <v>0502</v>
      </c>
      <c r="F1169" s="47" t="s">
        <v>532</v>
      </c>
      <c r="G1169" s="47"/>
      <c r="H1169" s="49" t="s">
        <v>533</v>
      </c>
      <c r="I1169" s="19"/>
      <c r="J1169" s="19"/>
      <c r="K1169" s="19"/>
      <c r="L1169" s="19"/>
      <c r="M1169" s="19"/>
      <c r="N1169" s="19"/>
      <c r="O1169" s="19">
        <f t="shared" si="2970"/>
        <v>0</v>
      </c>
      <c r="P1169" s="19">
        <f t="shared" si="2971"/>
        <v>0</v>
      </c>
      <c r="Q1169" s="19">
        <f t="shared" si="2972"/>
        <v>0</v>
      </c>
      <c r="R1169" s="19">
        <f t="shared" si="2973"/>
        <v>0</v>
      </c>
      <c r="S1169" s="19">
        <f t="shared" si="2974"/>
        <v>1066.61699</v>
      </c>
      <c r="T1169" s="19">
        <f t="shared" si="2863"/>
        <v>1066.61699</v>
      </c>
      <c r="U1169" s="19"/>
      <c r="V1169" s="19"/>
      <c r="W1169" s="19">
        <f t="shared" si="2975"/>
        <v>0</v>
      </c>
      <c r="X1169" s="19">
        <f t="shared" si="2976"/>
        <v>0</v>
      </c>
      <c r="Y1169" s="19">
        <f t="shared" si="2977"/>
        <v>0</v>
      </c>
      <c r="Z1169" s="19">
        <f t="shared" si="2978"/>
        <v>1066.61699</v>
      </c>
      <c r="AA1169" s="19">
        <f t="shared" si="2979"/>
        <v>0</v>
      </c>
      <c r="AB1169" s="19">
        <f t="shared" si="2980"/>
        <v>0</v>
      </c>
      <c r="AC1169" s="19">
        <f t="shared" si="2981"/>
        <v>0</v>
      </c>
      <c r="AD1169" s="19">
        <f t="shared" si="2982"/>
        <v>0</v>
      </c>
      <c r="AE1169" s="19"/>
      <c r="AF1169" s="50">
        <f t="shared" si="2983"/>
        <v>984.94998999999996</v>
      </c>
      <c r="AG1169" s="50">
        <f t="shared" si="2984"/>
        <v>0</v>
      </c>
      <c r="AH1169" s="50">
        <f t="shared" si="2985"/>
        <v>0</v>
      </c>
      <c r="AI1169" s="50">
        <f t="shared" si="2986"/>
        <v>0</v>
      </c>
      <c r="AJ1169" s="50">
        <f t="shared" si="2987"/>
        <v>0</v>
      </c>
      <c r="AK1169" s="50">
        <f t="shared" si="2988"/>
        <v>0</v>
      </c>
      <c r="AL1169" s="50">
        <f t="shared" si="2989"/>
        <v>974.99999000000003</v>
      </c>
      <c r="AM1169" s="50">
        <f t="shared" si="2990"/>
        <v>0</v>
      </c>
      <c r="AN1169" s="50">
        <f t="shared" si="2991"/>
        <v>0</v>
      </c>
      <c r="AO1169" s="15">
        <f t="shared" si="2992"/>
        <v>190.94999000000001</v>
      </c>
      <c r="AP1169" s="51">
        <f t="shared" si="2993"/>
        <v>984.94998999999996</v>
      </c>
      <c r="AQ1169" s="51">
        <f t="shared" si="2994"/>
        <v>0</v>
      </c>
      <c r="AR1169" s="51">
        <f t="shared" si="2995"/>
        <v>0</v>
      </c>
      <c r="AS1169" s="51">
        <f t="shared" si="2996"/>
        <v>0</v>
      </c>
      <c r="AT1169" s="51">
        <f t="shared" si="2997"/>
        <v>0</v>
      </c>
      <c r="AU1169" s="51">
        <f t="shared" si="2864"/>
        <v>984.94998999999996</v>
      </c>
      <c r="AV1169" s="51">
        <f t="shared" si="2865"/>
        <v>81.66700000000003</v>
      </c>
      <c r="AW1169" s="51">
        <f t="shared" si="2866"/>
        <v>2133.23398</v>
      </c>
      <c r="AX1169" s="51">
        <f t="shared" si="2867"/>
        <v>0</v>
      </c>
      <c r="AY1169" s="51">
        <f t="shared" si="2868"/>
        <v>0</v>
      </c>
      <c r="AZ1169" s="51">
        <f t="shared" si="2998"/>
        <v>0</v>
      </c>
      <c r="BA1169" s="52">
        <f t="shared" si="2869"/>
        <v>98.989796426110942</v>
      </c>
      <c r="BB1169" s="25"/>
    </row>
    <row r="1170" ht="31.5">
      <c r="B1170" s="47" t="s">
        <v>562</v>
      </c>
      <c r="C1170" s="47" t="s">
        <v>96</v>
      </c>
      <c r="D1170" s="47" t="s">
        <v>378</v>
      </c>
      <c r="E1170" s="48" t="str">
        <f t="shared" si="2862"/>
        <v>0502</v>
      </c>
      <c r="F1170" s="47" t="s">
        <v>532</v>
      </c>
      <c r="G1170" s="47" t="s">
        <v>58</v>
      </c>
      <c r="H1170" s="49" t="s">
        <v>59</v>
      </c>
      <c r="I1170" s="19"/>
      <c r="J1170" s="19"/>
      <c r="K1170" s="19"/>
      <c r="L1170" s="19"/>
      <c r="M1170" s="19"/>
      <c r="N1170" s="19"/>
      <c r="O1170" s="19">
        <v>0</v>
      </c>
      <c r="P1170" s="19">
        <v>0</v>
      </c>
      <c r="Q1170" s="19">
        <v>0</v>
      </c>
      <c r="R1170" s="19">
        <v>0</v>
      </c>
      <c r="S1170" s="19">
        <f>676.667+389.94999</f>
        <v>1066.61699</v>
      </c>
      <c r="T1170" s="19">
        <f t="shared" si="2863"/>
        <v>1066.61699</v>
      </c>
      <c r="U1170" s="19"/>
      <c r="V1170" s="19"/>
      <c r="W1170" s="19"/>
      <c r="X1170" s="19"/>
      <c r="Y1170" s="19"/>
      <c r="Z1170" s="19">
        <f>676.667+389.94999</f>
        <v>1066.61699</v>
      </c>
      <c r="AA1170" s="19"/>
      <c r="AB1170" s="19"/>
      <c r="AC1170" s="19"/>
      <c r="AD1170" s="19"/>
      <c r="AE1170" s="19"/>
      <c r="AF1170" s="50">
        <v>984.94998999999996</v>
      </c>
      <c r="AG1170" s="50"/>
      <c r="AH1170" s="50">
        <v>0</v>
      </c>
      <c r="AI1170" s="50">
        <v>0</v>
      </c>
      <c r="AJ1170" s="50">
        <v>0</v>
      </c>
      <c r="AK1170" s="50">
        <v>0</v>
      </c>
      <c r="AL1170" s="50">
        <v>974.99999000000003</v>
      </c>
      <c r="AM1170" s="50">
        <v>0</v>
      </c>
      <c r="AN1170" s="50">
        <v>0</v>
      </c>
      <c r="AO1170" s="51">
        <v>190.94999000000001</v>
      </c>
      <c r="AP1170" s="51">
        <v>984.94998999999996</v>
      </c>
      <c r="AQ1170" s="51">
        <v>0</v>
      </c>
      <c r="AR1170" s="51">
        <v>0</v>
      </c>
      <c r="AS1170" s="51">
        <v>0</v>
      </c>
      <c r="AT1170" s="51">
        <v>0</v>
      </c>
      <c r="AU1170" s="51">
        <f t="shared" si="2864"/>
        <v>984.94998999999996</v>
      </c>
      <c r="AV1170" s="51">
        <f t="shared" si="2865"/>
        <v>81.66700000000003</v>
      </c>
      <c r="AW1170" s="51">
        <f t="shared" si="2866"/>
        <v>2133.23398</v>
      </c>
      <c r="AX1170" s="51">
        <f t="shared" si="2867"/>
        <v>0</v>
      </c>
      <c r="AY1170" s="51">
        <f t="shared" si="2868"/>
        <v>0</v>
      </c>
      <c r="AZ1170" s="51"/>
      <c r="BA1170" s="52">
        <f t="shared" si="2869"/>
        <v>98.989796426110942</v>
      </c>
      <c r="BB1170" s="53"/>
    </row>
    <row r="1171" s="39" customFormat="1">
      <c r="B1171" s="40" t="s">
        <v>562</v>
      </c>
      <c r="C1171" s="40" t="s">
        <v>96</v>
      </c>
      <c r="D1171" s="40" t="s">
        <v>98</v>
      </c>
      <c r="E1171" s="38" t="str">
        <f t="shared" si="2862"/>
        <v>0503</v>
      </c>
      <c r="F1171" s="40"/>
      <c r="G1171" s="40"/>
      <c r="H1171" s="41" t="s">
        <v>99</v>
      </c>
      <c r="I1171" s="42">
        <f>I1179+I1184+I1198</f>
        <v>39471.099999999999</v>
      </c>
      <c r="J1171" s="42">
        <f>J1179+J1184+J1198</f>
        <v>30811.500000000004</v>
      </c>
      <c r="K1171" s="42">
        <f>K1179+K1184+K1198</f>
        <v>26407.700000000004</v>
      </c>
      <c r="L1171" s="42">
        <f>L1179+L1184+L1198</f>
        <v>16185.700000000001</v>
      </c>
      <c r="M1171" s="42">
        <f>M1179+M1184+M1198</f>
        <v>16185.700000000001</v>
      </c>
      <c r="N1171" s="42">
        <f>N1179+N1184+N1198</f>
        <v>16185.700000000001</v>
      </c>
      <c r="O1171" s="42">
        <f>O1179+O1184+O1198+O1203+O1172</f>
        <v>2792.7949999999996</v>
      </c>
      <c r="P1171" s="42">
        <f>P1179+P1184+P1198+P1203+P1172</f>
        <v>0</v>
      </c>
      <c r="Q1171" s="42">
        <f>Q1179+Q1184+Q1198+Q1203+Q1172</f>
        <v>0</v>
      </c>
      <c r="R1171" s="42">
        <f>R1179+R1184+R1198+R1203+R1172</f>
        <v>0</v>
      </c>
      <c r="S1171" s="42">
        <f>S1179+S1184+S1198</f>
        <v>0</v>
      </c>
      <c r="T1171" s="42">
        <f t="shared" si="2863"/>
        <v>58449.595000000001</v>
      </c>
      <c r="U1171" s="42">
        <f t="shared" si="2953"/>
        <v>46997.200000000004</v>
      </c>
      <c r="V1171" s="42">
        <f t="shared" si="2954"/>
        <v>42593.400000000009</v>
      </c>
      <c r="W1171" s="42">
        <f>W1179+W1184+W1198</f>
        <v>0</v>
      </c>
      <c r="X1171" s="42">
        <f>X1179+X1184+X1198</f>
        <v>0</v>
      </c>
      <c r="Y1171" s="42">
        <f>Y1179+Y1184+Y1198</f>
        <v>0</v>
      </c>
      <c r="Z1171" s="42">
        <f>Z1179+Z1184+Z1198</f>
        <v>0</v>
      </c>
      <c r="AA1171" s="42">
        <f>AA1179+AA1184+AA1198</f>
        <v>0</v>
      </c>
      <c r="AB1171" s="42">
        <f>AB1179+AB1184+AB1198</f>
        <v>0</v>
      </c>
      <c r="AC1171" s="42">
        <f>AC1179+AC1184+AC1198</f>
        <v>0</v>
      </c>
      <c r="AD1171" s="42">
        <f>AD1179+AD1184+AD1198</f>
        <v>0</v>
      </c>
      <c r="AE1171" s="42">
        <f>AE1179+AE1184+AE1198</f>
        <v>0</v>
      </c>
      <c r="AF1171" s="43">
        <f>AF1179+AF1184+AF1198+AF1203+AF1172</f>
        <v>33449.918559999998</v>
      </c>
      <c r="AG1171" s="43">
        <f>AG1179+AG1184+AG1198+AG1203+AG1172</f>
        <v>0</v>
      </c>
      <c r="AH1171" s="43">
        <f>AH1179+AH1184+AH1198+AH1203+AH1172</f>
        <v>0</v>
      </c>
      <c r="AI1171" s="43">
        <f>AI1179+AI1184+AI1198+AI1203+AI1172</f>
        <v>0</v>
      </c>
      <c r="AJ1171" s="43">
        <f>AJ1179+AJ1184+AJ1198+AJ1203+AJ1172</f>
        <v>0</v>
      </c>
      <c r="AK1171" s="43">
        <f>AK1179+AK1184+AK1198+AK1203+AK1172</f>
        <v>0</v>
      </c>
      <c r="AL1171" s="43">
        <f>AL1179+AL1184+AL1198+AL1203+AL1172</f>
        <v>32397.501690000001</v>
      </c>
      <c r="AM1171" s="43">
        <f>AM1179+AM1184+AM1198+AM1203+AM1172</f>
        <v>0</v>
      </c>
      <c r="AN1171" s="43">
        <f>AN1179+AN1184+AN1198+AN1203+AN1172</f>
        <v>0</v>
      </c>
      <c r="AO1171" s="44">
        <f>AO1179+AO1184+AO1198+AO1203+AO1172</f>
        <v>13980.57699</v>
      </c>
      <c r="AP1171" s="45">
        <f>AP1179+AP1184+AP1198+AP1203+AP1172</f>
        <v>34165.865039999997</v>
      </c>
      <c r="AQ1171" s="45">
        <f>AQ1179+AQ1184+AQ1198+AQ1203+AQ1172</f>
        <v>2792.7949999999996</v>
      </c>
      <c r="AR1171" s="45">
        <f>AR1179+AR1184+AR1198+AR1203+AR1172</f>
        <v>0</v>
      </c>
      <c r="AS1171" s="45">
        <f>AS1179+AS1184+AS1198+AS1203+AS1172</f>
        <v>0</v>
      </c>
      <c r="AT1171" s="45">
        <f>AT1179+AT1184+AT1198+AT1203+AT1172</f>
        <v>0</v>
      </c>
      <c r="AU1171" s="45">
        <f t="shared" si="2864"/>
        <v>36958.660039999995</v>
      </c>
      <c r="AV1171" s="45">
        <f t="shared" si="2865"/>
        <v>21490.934960000006</v>
      </c>
      <c r="AW1171" s="45">
        <f t="shared" si="2866"/>
        <v>58449.595000000001</v>
      </c>
      <c r="AX1171" s="45">
        <f t="shared" si="2867"/>
        <v>46997.200000000004</v>
      </c>
      <c r="AY1171" s="45">
        <f t="shared" si="2868"/>
        <v>42593.400000000009</v>
      </c>
      <c r="AZ1171" s="45">
        <f>AZ1179+AZ1184+AZ1198</f>
        <v>0</v>
      </c>
      <c r="BA1171" s="46">
        <f t="shared" si="2869"/>
        <v>96.853753565611072</v>
      </c>
      <c r="BB1171" s="25"/>
    </row>
    <row r="1172">
      <c r="B1172" s="47" t="s">
        <v>562</v>
      </c>
      <c r="C1172" s="47" t="s">
        <v>96</v>
      </c>
      <c r="D1172" s="47" t="s">
        <v>98</v>
      </c>
      <c r="E1172" s="48" t="str">
        <f t="shared" si="2862"/>
        <v>0503</v>
      </c>
      <c r="F1172" s="47" t="s">
        <v>195</v>
      </c>
      <c r="G1172" s="47"/>
      <c r="H1172" s="49" t="s">
        <v>196</v>
      </c>
      <c r="I1172" s="19"/>
      <c r="J1172" s="19"/>
      <c r="K1172" s="19"/>
      <c r="L1172" s="19"/>
      <c r="M1172" s="19"/>
      <c r="N1172" s="19"/>
      <c r="O1172" s="19">
        <f t="shared" ref="O1172:O1173" si="2999">O1173</f>
        <v>2901.2489999999998</v>
      </c>
      <c r="P1172" s="19">
        <f t="shared" ref="P1172:P1182" si="3000">P1173</f>
        <v>0</v>
      </c>
      <c r="Q1172" s="19">
        <f t="shared" ref="Q1172:Q1182" si="3001">Q1173</f>
        <v>0</v>
      </c>
      <c r="R1172" s="19">
        <f t="shared" ref="R1172:R1182" si="3002">R1173</f>
        <v>0</v>
      </c>
      <c r="S1172" s="19"/>
      <c r="T1172" s="19">
        <f t="shared" si="2863"/>
        <v>2901.2489999999998</v>
      </c>
      <c r="U1172" s="19"/>
      <c r="V1172" s="19"/>
      <c r="W1172" s="19"/>
      <c r="X1172" s="19"/>
      <c r="Y1172" s="19"/>
      <c r="Z1172" s="19"/>
      <c r="AA1172" s="19"/>
      <c r="AB1172" s="19"/>
      <c r="AC1172" s="19"/>
      <c r="AD1172" s="19"/>
      <c r="AE1172" s="19"/>
      <c r="AF1172" s="50">
        <f t="shared" ref="AF1172:AF1173" si="3003">AF1173</f>
        <v>3741.3600000000001</v>
      </c>
      <c r="AG1172" s="50">
        <f t="shared" ref="AG1172:AG1173" si="3004">AG1173</f>
        <v>0</v>
      </c>
      <c r="AH1172" s="50">
        <f t="shared" ref="AH1172:AH1173" si="3005">AH1173</f>
        <v>0</v>
      </c>
      <c r="AI1172" s="50">
        <f t="shared" ref="AI1172:AI1173" si="3006">AI1173</f>
        <v>0</v>
      </c>
      <c r="AJ1172" s="50">
        <f t="shared" ref="AJ1172:AJ1173" si="3007">AJ1173</f>
        <v>0</v>
      </c>
      <c r="AK1172" s="50">
        <f t="shared" ref="AK1172:AK1173" si="3008">AK1173</f>
        <v>0</v>
      </c>
      <c r="AL1172" s="50">
        <f t="shared" ref="AL1172:AL1173" si="3009">AL1173</f>
        <v>3741.3600000000001</v>
      </c>
      <c r="AM1172" s="50">
        <f t="shared" ref="AM1172:AM1173" si="3010">AM1173</f>
        <v>0</v>
      </c>
      <c r="AN1172" s="50">
        <f t="shared" ref="AN1172:AN1173" si="3011">AN1173</f>
        <v>0</v>
      </c>
      <c r="AO1172" s="51">
        <f t="shared" ref="AO1172:AO1173" si="3012">AO1173</f>
        <v>0</v>
      </c>
      <c r="AP1172" s="51">
        <f t="shared" ref="AP1172:AP1173" si="3013">AP1173</f>
        <v>3769.9254799999999</v>
      </c>
      <c r="AQ1172" s="51">
        <f t="shared" ref="AQ1172:AQ1173" si="3014">AQ1173</f>
        <v>2901.2489999999998</v>
      </c>
      <c r="AR1172" s="51">
        <f t="shared" ref="AR1172:AR1173" si="3015">AR1173</f>
        <v>0</v>
      </c>
      <c r="AS1172" s="51">
        <f t="shared" ref="AS1172:AS1173" si="3016">AS1173</f>
        <v>0</v>
      </c>
      <c r="AT1172" s="51">
        <f t="shared" ref="AT1172:AT1173" si="3017">AT1173</f>
        <v>0</v>
      </c>
      <c r="AU1172" s="51">
        <f t="shared" si="2864"/>
        <v>6671.1744799999997</v>
      </c>
      <c r="AV1172" s="51">
        <f t="shared" si="2865"/>
        <v>-3769.9254799999999</v>
      </c>
      <c r="AW1172" s="51"/>
      <c r="AX1172" s="51"/>
      <c r="AY1172" s="51"/>
      <c r="AZ1172" s="51"/>
      <c r="BA1172" s="52">
        <f t="shared" si="2869"/>
        <v>100</v>
      </c>
      <c r="BB1172" s="25"/>
    </row>
    <row r="1173">
      <c r="B1173" s="47" t="s">
        <v>562</v>
      </c>
      <c r="C1173" s="47" t="s">
        <v>96</v>
      </c>
      <c r="D1173" s="47" t="s">
        <v>98</v>
      </c>
      <c r="E1173" s="48" t="str">
        <f t="shared" si="2862"/>
        <v>0503</v>
      </c>
      <c r="F1173" s="47" t="s">
        <v>197</v>
      </c>
      <c r="G1173" s="48"/>
      <c r="H1173" s="49" t="s">
        <v>113</v>
      </c>
      <c r="I1173" s="19"/>
      <c r="J1173" s="19"/>
      <c r="K1173" s="19"/>
      <c r="L1173" s="19"/>
      <c r="M1173" s="19"/>
      <c r="N1173" s="19"/>
      <c r="O1173" s="19">
        <f t="shared" si="2999"/>
        <v>2901.2489999999998</v>
      </c>
      <c r="P1173" s="19">
        <f t="shared" si="3000"/>
        <v>0</v>
      </c>
      <c r="Q1173" s="19">
        <f t="shared" si="3001"/>
        <v>0</v>
      </c>
      <c r="R1173" s="19">
        <f t="shared" si="3002"/>
        <v>0</v>
      </c>
      <c r="S1173" s="19"/>
      <c r="T1173" s="19">
        <f t="shared" si="2863"/>
        <v>2901.2489999999998</v>
      </c>
      <c r="U1173" s="19"/>
      <c r="V1173" s="19"/>
      <c r="W1173" s="19"/>
      <c r="X1173" s="19"/>
      <c r="Y1173" s="19"/>
      <c r="Z1173" s="19"/>
      <c r="AA1173" s="19"/>
      <c r="AB1173" s="19"/>
      <c r="AC1173" s="19"/>
      <c r="AD1173" s="19"/>
      <c r="AE1173" s="19"/>
      <c r="AF1173" s="50">
        <f t="shared" si="3003"/>
        <v>3741.3600000000001</v>
      </c>
      <c r="AG1173" s="50">
        <f t="shared" si="3004"/>
        <v>0</v>
      </c>
      <c r="AH1173" s="50">
        <f t="shared" si="3005"/>
        <v>0</v>
      </c>
      <c r="AI1173" s="50">
        <f t="shared" si="3006"/>
        <v>0</v>
      </c>
      <c r="AJ1173" s="50">
        <f t="shared" si="3007"/>
        <v>0</v>
      </c>
      <c r="AK1173" s="50">
        <f t="shared" si="3008"/>
        <v>0</v>
      </c>
      <c r="AL1173" s="50">
        <f t="shared" si="3009"/>
        <v>3741.3600000000001</v>
      </c>
      <c r="AM1173" s="50">
        <f t="shared" si="3010"/>
        <v>0</v>
      </c>
      <c r="AN1173" s="50">
        <f t="shared" si="3011"/>
        <v>0</v>
      </c>
      <c r="AO1173" s="15">
        <f t="shared" si="3012"/>
        <v>0</v>
      </c>
      <c r="AP1173" s="51">
        <f t="shared" si="3013"/>
        <v>3769.9254799999999</v>
      </c>
      <c r="AQ1173" s="51">
        <f t="shared" si="3014"/>
        <v>2901.2489999999998</v>
      </c>
      <c r="AR1173" s="51">
        <f t="shared" si="3015"/>
        <v>0</v>
      </c>
      <c r="AS1173" s="51">
        <f t="shared" si="3016"/>
        <v>0</v>
      </c>
      <c r="AT1173" s="51">
        <f t="shared" si="3017"/>
        <v>0</v>
      </c>
      <c r="AU1173" s="51">
        <f t="shared" si="2864"/>
        <v>6671.1744799999997</v>
      </c>
      <c r="AV1173" s="51">
        <f t="shared" si="2865"/>
        <v>-3769.9254799999999</v>
      </c>
      <c r="AW1173" s="51"/>
      <c r="AX1173" s="51"/>
      <c r="AY1173" s="51"/>
      <c r="AZ1173" s="51"/>
      <c r="BA1173" s="52">
        <f t="shared" si="2869"/>
        <v>100</v>
      </c>
      <c r="BB1173" s="25"/>
    </row>
    <row r="1174" ht="47.25">
      <c r="B1174" s="47" t="s">
        <v>562</v>
      </c>
      <c r="C1174" s="47" t="s">
        <v>96</v>
      </c>
      <c r="D1174" s="47" t="s">
        <v>98</v>
      </c>
      <c r="E1174" s="48" t="str">
        <f t="shared" si="2862"/>
        <v>0503</v>
      </c>
      <c r="F1174" s="47" t="s">
        <v>198</v>
      </c>
      <c r="G1174" s="48"/>
      <c r="H1174" s="49" t="s">
        <v>199</v>
      </c>
      <c r="I1174" s="19"/>
      <c r="J1174" s="19"/>
      <c r="K1174" s="19"/>
      <c r="L1174" s="19"/>
      <c r="M1174" s="19"/>
      <c r="N1174" s="19"/>
      <c r="O1174" s="19">
        <f>O1175+O1177</f>
        <v>2901.2489999999998</v>
      </c>
      <c r="P1174" s="19">
        <f t="shared" si="3000"/>
        <v>0</v>
      </c>
      <c r="Q1174" s="19">
        <f t="shared" si="3001"/>
        <v>0</v>
      </c>
      <c r="R1174" s="19">
        <f t="shared" si="3002"/>
        <v>0</v>
      </c>
      <c r="S1174" s="19"/>
      <c r="T1174" s="19">
        <f t="shared" si="2863"/>
        <v>2901.2489999999998</v>
      </c>
      <c r="U1174" s="19"/>
      <c r="V1174" s="19"/>
      <c r="W1174" s="19"/>
      <c r="X1174" s="19"/>
      <c r="Y1174" s="19"/>
      <c r="Z1174" s="19"/>
      <c r="AA1174" s="19"/>
      <c r="AB1174" s="19"/>
      <c r="AC1174" s="19"/>
      <c r="AD1174" s="19"/>
      <c r="AE1174" s="19"/>
      <c r="AF1174" s="50">
        <f>AF1175+AF1177</f>
        <v>3741.3600000000001</v>
      </c>
      <c r="AG1174" s="50">
        <f>AG1175+AG1177</f>
        <v>0</v>
      </c>
      <c r="AH1174" s="50">
        <f>AH1175+AH1177</f>
        <v>0</v>
      </c>
      <c r="AI1174" s="50">
        <f>AI1175+AI1177</f>
        <v>0</v>
      </c>
      <c r="AJ1174" s="50">
        <f>AJ1175+AJ1177</f>
        <v>0</v>
      </c>
      <c r="AK1174" s="50">
        <f>AK1175+AK1177</f>
        <v>0</v>
      </c>
      <c r="AL1174" s="50">
        <f>AL1175+AL1177</f>
        <v>3741.3600000000001</v>
      </c>
      <c r="AM1174" s="50">
        <f>AM1175+AM1177</f>
        <v>0</v>
      </c>
      <c r="AN1174" s="50">
        <f>AN1175+AN1177</f>
        <v>0</v>
      </c>
      <c r="AO1174" s="51">
        <f>AO1175+AO1177</f>
        <v>0</v>
      </c>
      <c r="AP1174" s="51">
        <f>AP1175+AP1177</f>
        <v>3769.9254799999999</v>
      </c>
      <c r="AQ1174" s="51">
        <f>AQ1175+AQ1177</f>
        <v>2901.2489999999998</v>
      </c>
      <c r="AR1174" s="51">
        <f>AR1175+AR1177</f>
        <v>0</v>
      </c>
      <c r="AS1174" s="51">
        <f>AS1175+AS1177</f>
        <v>0</v>
      </c>
      <c r="AT1174" s="51">
        <f>AT1175+AT1177</f>
        <v>0</v>
      </c>
      <c r="AU1174" s="51">
        <f t="shared" si="2864"/>
        <v>6671.1744799999997</v>
      </c>
      <c r="AV1174" s="51">
        <f t="shared" si="2865"/>
        <v>-3769.9254799999999</v>
      </c>
      <c r="AW1174" s="51"/>
      <c r="AX1174" s="51"/>
      <c r="AY1174" s="51"/>
      <c r="AZ1174" s="51"/>
      <c r="BA1174" s="52">
        <f t="shared" si="2869"/>
        <v>100</v>
      </c>
      <c r="BB1174" s="25"/>
    </row>
    <row r="1175" ht="31.5" hidden="1">
      <c r="B1175" s="47" t="s">
        <v>562</v>
      </c>
      <c r="C1175" s="47" t="s">
        <v>96</v>
      </c>
      <c r="D1175" s="47" t="s">
        <v>98</v>
      </c>
      <c r="E1175" s="48" t="str">
        <f t="shared" si="2862"/>
        <v>0503</v>
      </c>
      <c r="F1175" s="47" t="s">
        <v>200</v>
      </c>
      <c r="G1175" s="48"/>
      <c r="H1175" s="49" t="s">
        <v>201</v>
      </c>
      <c r="I1175" s="19"/>
      <c r="J1175" s="19"/>
      <c r="K1175" s="19"/>
      <c r="L1175" s="19"/>
      <c r="M1175" s="19"/>
      <c r="N1175" s="19"/>
      <c r="O1175" s="19">
        <f>O1176</f>
        <v>0</v>
      </c>
      <c r="P1175" s="19">
        <f t="shared" si="3000"/>
        <v>0</v>
      </c>
      <c r="Q1175" s="19">
        <f t="shared" si="3001"/>
        <v>0</v>
      </c>
      <c r="R1175" s="19">
        <f t="shared" si="3002"/>
        <v>0</v>
      </c>
      <c r="S1175" s="19"/>
      <c r="T1175" s="19">
        <f t="shared" si="2863"/>
        <v>0</v>
      </c>
      <c r="U1175" s="19"/>
      <c r="V1175" s="19"/>
      <c r="W1175" s="19"/>
      <c r="X1175" s="19"/>
      <c r="Y1175" s="19"/>
      <c r="Z1175" s="19"/>
      <c r="AA1175" s="19"/>
      <c r="AB1175" s="19"/>
      <c r="AC1175" s="19"/>
      <c r="AD1175" s="19"/>
      <c r="AE1175" s="19"/>
      <c r="AF1175" s="50">
        <f>AF1176</f>
        <v>0</v>
      </c>
      <c r="AG1175" s="50">
        <f>AG1176</f>
        <v>0</v>
      </c>
      <c r="AH1175" s="50">
        <f>AH1176</f>
        <v>0</v>
      </c>
      <c r="AI1175" s="50">
        <f>AI1176</f>
        <v>0</v>
      </c>
      <c r="AJ1175" s="50">
        <f>AJ1176</f>
        <v>0</v>
      </c>
      <c r="AK1175" s="50">
        <f>AK1176</f>
        <v>0</v>
      </c>
      <c r="AL1175" s="50">
        <f>AL1176</f>
        <v>0</v>
      </c>
      <c r="AM1175" s="50">
        <f>AM1176</f>
        <v>0</v>
      </c>
      <c r="AN1175" s="50">
        <f>AN1176</f>
        <v>0</v>
      </c>
      <c r="AO1175" s="15">
        <f>AO1176</f>
        <v>0</v>
      </c>
      <c r="AP1175" s="51">
        <f>AP1176</f>
        <v>3769.9254799999999</v>
      </c>
      <c r="AQ1175" s="51">
        <f>AQ1176</f>
        <v>0</v>
      </c>
      <c r="AR1175" s="51">
        <f>AR1176</f>
        <v>0</v>
      </c>
      <c r="AS1175" s="51">
        <f>AS1176</f>
        <v>0</v>
      </c>
      <c r="AT1175" s="51">
        <f>AT1176</f>
        <v>0</v>
      </c>
      <c r="AU1175" s="51">
        <f t="shared" si="2864"/>
        <v>3769.9254799999999</v>
      </c>
      <c r="AV1175" s="51">
        <f t="shared" si="2865"/>
        <v>-3769.9254799999999</v>
      </c>
      <c r="AW1175" s="51"/>
      <c r="AX1175" s="51"/>
      <c r="AY1175" s="51"/>
      <c r="AZ1175" s="51"/>
      <c r="BA1175" s="52"/>
      <c r="BB1175" s="25">
        <v>0</v>
      </c>
    </row>
    <row r="1176" ht="31.5" hidden="1">
      <c r="B1176" s="47" t="s">
        <v>562</v>
      </c>
      <c r="C1176" s="47" t="s">
        <v>96</v>
      </c>
      <c r="D1176" s="47" t="s">
        <v>98</v>
      </c>
      <c r="E1176" s="48" t="str">
        <f t="shared" si="2862"/>
        <v>0503</v>
      </c>
      <c r="F1176" s="47" t="s">
        <v>200</v>
      </c>
      <c r="G1176" s="47" t="s">
        <v>58</v>
      </c>
      <c r="H1176" s="49" t="s">
        <v>59</v>
      </c>
      <c r="I1176" s="19"/>
      <c r="J1176" s="19"/>
      <c r="K1176" s="19"/>
      <c r="L1176" s="19"/>
      <c r="M1176" s="19"/>
      <c r="N1176" s="19"/>
      <c r="O1176" s="19">
        <v>0</v>
      </c>
      <c r="P1176" s="19">
        <v>0</v>
      </c>
      <c r="Q1176" s="19">
        <v>0</v>
      </c>
      <c r="R1176" s="19">
        <v>0</v>
      </c>
      <c r="S1176" s="19"/>
      <c r="T1176" s="19">
        <f t="shared" si="2863"/>
        <v>0</v>
      </c>
      <c r="U1176" s="19"/>
      <c r="V1176" s="19"/>
      <c r="W1176" s="19"/>
      <c r="X1176" s="19"/>
      <c r="Y1176" s="19"/>
      <c r="Z1176" s="19"/>
      <c r="AA1176" s="19"/>
      <c r="AB1176" s="19"/>
      <c r="AC1176" s="19"/>
      <c r="AD1176" s="19"/>
      <c r="AE1176" s="19"/>
      <c r="AF1176" s="50">
        <v>0</v>
      </c>
      <c r="AG1176" s="50"/>
      <c r="AH1176" s="50">
        <v>0</v>
      </c>
      <c r="AI1176" s="50">
        <v>0</v>
      </c>
      <c r="AJ1176" s="50">
        <v>0</v>
      </c>
      <c r="AK1176" s="50">
        <v>0</v>
      </c>
      <c r="AL1176" s="50">
        <v>0</v>
      </c>
      <c r="AM1176" s="50">
        <v>0</v>
      </c>
      <c r="AN1176" s="50">
        <v>0</v>
      </c>
      <c r="AO1176" s="51">
        <v>0</v>
      </c>
      <c r="AP1176" s="51">
        <v>3769.9254799999999</v>
      </c>
      <c r="AQ1176" s="51">
        <v>0</v>
      </c>
      <c r="AR1176" s="51">
        <v>0</v>
      </c>
      <c r="AS1176" s="51">
        <v>0</v>
      </c>
      <c r="AT1176" s="51">
        <v>0</v>
      </c>
      <c r="AU1176" s="51">
        <f t="shared" si="2864"/>
        <v>3769.9254799999999</v>
      </c>
      <c r="AV1176" s="51">
        <f t="shared" si="2865"/>
        <v>-3769.9254799999999</v>
      </c>
      <c r="AW1176" s="51"/>
      <c r="AX1176" s="51"/>
      <c r="AY1176" s="51"/>
      <c r="AZ1176" s="51"/>
      <c r="BA1176" s="52"/>
      <c r="BB1176" s="25">
        <v>0</v>
      </c>
    </row>
    <row r="1177" ht="31.5">
      <c r="B1177" s="47" t="s">
        <v>562</v>
      </c>
      <c r="C1177" s="47" t="s">
        <v>96</v>
      </c>
      <c r="D1177" s="47" t="s">
        <v>98</v>
      </c>
      <c r="E1177" s="48" t="str">
        <f t="shared" si="2862"/>
        <v>0503</v>
      </c>
      <c r="F1177" s="47" t="s">
        <v>560</v>
      </c>
      <c r="G1177" s="47"/>
      <c r="H1177" s="49" t="s">
        <v>561</v>
      </c>
      <c r="I1177" s="19"/>
      <c r="J1177" s="19"/>
      <c r="K1177" s="19"/>
      <c r="L1177" s="19"/>
      <c r="M1177" s="19"/>
      <c r="N1177" s="19"/>
      <c r="O1177" s="19">
        <f>O1178</f>
        <v>2901.2489999999998</v>
      </c>
      <c r="P1177" s="19"/>
      <c r="Q1177" s="19"/>
      <c r="R1177" s="19"/>
      <c r="S1177" s="19"/>
      <c r="T1177" s="19">
        <f t="shared" si="2863"/>
        <v>2901.2489999999998</v>
      </c>
      <c r="U1177" s="19"/>
      <c r="V1177" s="19"/>
      <c r="W1177" s="19"/>
      <c r="X1177" s="19"/>
      <c r="Y1177" s="19"/>
      <c r="Z1177" s="19"/>
      <c r="AA1177" s="19"/>
      <c r="AB1177" s="19"/>
      <c r="AC1177" s="19"/>
      <c r="AD1177" s="19"/>
      <c r="AE1177" s="19"/>
      <c r="AF1177" s="50">
        <f>AF1178</f>
        <v>3741.3600000000001</v>
      </c>
      <c r="AG1177" s="50">
        <f>AG1178</f>
        <v>0</v>
      </c>
      <c r="AH1177" s="50">
        <f>AH1178</f>
        <v>0</v>
      </c>
      <c r="AI1177" s="50">
        <f>AI1178</f>
        <v>0</v>
      </c>
      <c r="AJ1177" s="50">
        <f>AJ1178</f>
        <v>0</v>
      </c>
      <c r="AK1177" s="50">
        <f>AK1178</f>
        <v>0</v>
      </c>
      <c r="AL1177" s="50">
        <f>AL1178</f>
        <v>3741.3600000000001</v>
      </c>
      <c r="AM1177" s="50">
        <f>AM1178</f>
        <v>0</v>
      </c>
      <c r="AN1177" s="50">
        <f>AN1178</f>
        <v>0</v>
      </c>
      <c r="AO1177" s="63">
        <f>AO1178</f>
        <v>0</v>
      </c>
      <c r="AP1177" s="15">
        <f>AP1178</f>
        <v>0</v>
      </c>
      <c r="AQ1177" s="51">
        <f>AQ1178</f>
        <v>2901.2489999999998</v>
      </c>
      <c r="AR1177" s="15">
        <f>AR1178</f>
        <v>0</v>
      </c>
      <c r="AS1177" s="51">
        <f>AS1178</f>
        <v>0</v>
      </c>
      <c r="AT1177" s="15">
        <f>AT1178</f>
        <v>0</v>
      </c>
      <c r="AU1177" s="51">
        <f t="shared" si="2864"/>
        <v>2901.2489999999998</v>
      </c>
      <c r="AV1177" s="51">
        <f t="shared" si="2865"/>
        <v>0</v>
      </c>
      <c r="AW1177" s="51"/>
      <c r="AX1177" s="51"/>
      <c r="AY1177" s="51"/>
      <c r="AZ1177" s="51"/>
      <c r="BA1177" s="52">
        <f t="shared" si="2869"/>
        <v>100</v>
      </c>
      <c r="BB1177" s="25"/>
    </row>
    <row r="1178" ht="31.5">
      <c r="B1178" s="47" t="s">
        <v>562</v>
      </c>
      <c r="C1178" s="47" t="s">
        <v>96</v>
      </c>
      <c r="D1178" s="47" t="s">
        <v>98</v>
      </c>
      <c r="E1178" s="48" t="str">
        <f t="shared" si="2862"/>
        <v>0503</v>
      </c>
      <c r="F1178" s="47" t="s">
        <v>560</v>
      </c>
      <c r="G1178" s="47" t="s">
        <v>58</v>
      </c>
      <c r="H1178" s="49" t="s">
        <v>59</v>
      </c>
      <c r="I1178" s="19"/>
      <c r="J1178" s="19"/>
      <c r="K1178" s="19"/>
      <c r="L1178" s="19"/>
      <c r="M1178" s="19"/>
      <c r="N1178" s="19"/>
      <c r="O1178" s="19">
        <v>2901.2489999999998</v>
      </c>
      <c r="P1178" s="19"/>
      <c r="Q1178" s="19"/>
      <c r="R1178" s="19"/>
      <c r="S1178" s="19"/>
      <c r="T1178" s="19">
        <f t="shared" si="2863"/>
        <v>2901.2489999999998</v>
      </c>
      <c r="U1178" s="19"/>
      <c r="V1178" s="19"/>
      <c r="W1178" s="19"/>
      <c r="X1178" s="19"/>
      <c r="Y1178" s="19"/>
      <c r="Z1178" s="19"/>
      <c r="AA1178" s="19"/>
      <c r="AB1178" s="19"/>
      <c r="AC1178" s="19"/>
      <c r="AD1178" s="19"/>
      <c r="AE1178" s="19"/>
      <c r="AF1178" s="50">
        <v>3741.3600000000001</v>
      </c>
      <c r="AG1178" s="50"/>
      <c r="AH1178" s="50">
        <v>0</v>
      </c>
      <c r="AI1178" s="50">
        <v>0</v>
      </c>
      <c r="AJ1178" s="50">
        <v>0</v>
      </c>
      <c r="AK1178" s="50">
        <v>0</v>
      </c>
      <c r="AL1178" s="50">
        <v>3741.3600000000001</v>
      </c>
      <c r="AM1178" s="50">
        <v>0</v>
      </c>
      <c r="AN1178" s="50">
        <v>0</v>
      </c>
      <c r="AO1178" s="15">
        <v>0</v>
      </c>
      <c r="AP1178" s="51">
        <v>0</v>
      </c>
      <c r="AQ1178" s="15">
        <v>2901.2489999999998</v>
      </c>
      <c r="AR1178" s="51">
        <v>0</v>
      </c>
      <c r="AS1178" s="15">
        <v>0</v>
      </c>
      <c r="AT1178" s="51">
        <v>0</v>
      </c>
      <c r="AU1178" s="51">
        <f t="shared" si="2864"/>
        <v>2901.2489999999998</v>
      </c>
      <c r="AV1178" s="51">
        <f t="shared" si="2865"/>
        <v>0</v>
      </c>
      <c r="AW1178" s="51"/>
      <c r="AX1178" s="51"/>
      <c r="AY1178" s="51"/>
      <c r="AZ1178" s="51"/>
      <c r="BA1178" s="52">
        <f t="shared" si="2869"/>
        <v>100</v>
      </c>
      <c r="BB1178" s="25"/>
    </row>
    <row r="1179" ht="31.5">
      <c r="B1179" s="47" t="s">
        <v>562</v>
      </c>
      <c r="C1179" s="47" t="s">
        <v>96</v>
      </c>
      <c r="D1179" s="47" t="s">
        <v>98</v>
      </c>
      <c r="E1179" s="48" t="str">
        <f t="shared" si="2862"/>
        <v>0503</v>
      </c>
      <c r="F1179" s="47" t="s">
        <v>100</v>
      </c>
      <c r="G1179" s="48"/>
      <c r="H1179" s="49" t="s">
        <v>101</v>
      </c>
      <c r="I1179" s="19">
        <f t="shared" ref="I1179:I1182" si="3018">I1180</f>
        <v>268.10000000000002</v>
      </c>
      <c r="J1179" s="19">
        <f t="shared" ref="J1179:J1182" si="3019">J1180</f>
        <v>266.69999999999999</v>
      </c>
      <c r="K1179" s="19">
        <f t="shared" ref="K1179:K1182" si="3020">K1180</f>
        <v>272.89999999999998</v>
      </c>
      <c r="L1179" s="19">
        <f t="shared" ref="L1179:L1182" si="3021">L1180</f>
        <v>0</v>
      </c>
      <c r="M1179" s="19">
        <f t="shared" ref="M1179:M1182" si="3022">M1180</f>
        <v>0</v>
      </c>
      <c r="N1179" s="19">
        <f t="shared" ref="N1179:N1182" si="3023">N1180</f>
        <v>0</v>
      </c>
      <c r="O1179" s="19">
        <f t="shared" ref="O1179:O1182" si="3024">O1180</f>
        <v>0</v>
      </c>
      <c r="P1179" s="19">
        <f t="shared" si="3000"/>
        <v>0</v>
      </c>
      <c r="Q1179" s="19">
        <f t="shared" si="3001"/>
        <v>0</v>
      </c>
      <c r="R1179" s="19">
        <f t="shared" si="3002"/>
        <v>0</v>
      </c>
      <c r="S1179" s="19">
        <f t="shared" ref="S1179:S1182" si="3025">S1180</f>
        <v>0</v>
      </c>
      <c r="T1179" s="19">
        <f t="shared" si="2863"/>
        <v>268.10000000000002</v>
      </c>
      <c r="U1179" s="19">
        <f t="shared" si="2953"/>
        <v>266.69999999999999</v>
      </c>
      <c r="V1179" s="19">
        <f t="shared" si="2954"/>
        <v>272.89999999999998</v>
      </c>
      <c r="W1179" s="19">
        <f t="shared" ref="W1179:W1182" si="3026">W1180</f>
        <v>0</v>
      </c>
      <c r="X1179" s="19">
        <f t="shared" ref="X1179:X1182" si="3027">X1180</f>
        <v>0</v>
      </c>
      <c r="Y1179" s="19">
        <f t="shared" ref="Y1179:Y1182" si="3028">Y1180</f>
        <v>0</v>
      </c>
      <c r="Z1179" s="19">
        <f t="shared" ref="Z1179:Z1182" si="3029">Z1180</f>
        <v>0</v>
      </c>
      <c r="AA1179" s="19">
        <f t="shared" ref="AA1179:AA1182" si="3030">AA1180</f>
        <v>0</v>
      </c>
      <c r="AB1179" s="19">
        <f t="shared" ref="AB1179:AB1182" si="3031">AB1180</f>
        <v>0</v>
      </c>
      <c r="AC1179" s="19">
        <f t="shared" ref="AC1179:AC1182" si="3032">AC1180</f>
        <v>0</v>
      </c>
      <c r="AD1179" s="19">
        <f t="shared" ref="AD1179:AD1182" si="3033">AD1180</f>
        <v>0</v>
      </c>
      <c r="AE1179" s="19">
        <f t="shared" ref="AE1179:AE1182" si="3034">AE1180</f>
        <v>0</v>
      </c>
      <c r="AF1179" s="50">
        <f t="shared" ref="AF1179:AF1182" si="3035">AF1180</f>
        <v>32.100000000000001</v>
      </c>
      <c r="AG1179" s="50">
        <f t="shared" ref="AG1179:AG1182" si="3036">AG1180</f>
        <v>0</v>
      </c>
      <c r="AH1179" s="50">
        <f t="shared" ref="AH1179:AH1182" si="3037">AH1180</f>
        <v>0</v>
      </c>
      <c r="AI1179" s="50">
        <f t="shared" ref="AI1179:AI1182" si="3038">AI1180</f>
        <v>0</v>
      </c>
      <c r="AJ1179" s="50">
        <f t="shared" ref="AJ1179:AJ1182" si="3039">AJ1180</f>
        <v>0</v>
      </c>
      <c r="AK1179" s="50">
        <f t="shared" ref="AK1179:AK1182" si="3040">AK1180</f>
        <v>0</v>
      </c>
      <c r="AL1179" s="50">
        <f t="shared" ref="AL1179:AL1182" si="3041">AL1180</f>
        <v>20.199999999999999</v>
      </c>
      <c r="AM1179" s="50">
        <f t="shared" ref="AM1179:AM1182" si="3042">AM1180</f>
        <v>0</v>
      </c>
      <c r="AN1179" s="50">
        <f t="shared" ref="AN1179:AN1182" si="3043">AN1180</f>
        <v>0</v>
      </c>
      <c r="AO1179" s="51">
        <f t="shared" ref="AO1179:AO1182" si="3044">AO1180</f>
        <v>0</v>
      </c>
      <c r="AP1179" s="51">
        <f t="shared" ref="AP1179:AP1182" si="3045">AP1180</f>
        <v>118.09999999999999</v>
      </c>
      <c r="AQ1179" s="51">
        <f t="shared" ref="AQ1179:AQ1182" si="3046">AQ1180</f>
        <v>0</v>
      </c>
      <c r="AR1179" s="51">
        <f t="shared" ref="AR1179:AR1182" si="3047">AR1180</f>
        <v>0</v>
      </c>
      <c r="AS1179" s="51">
        <f t="shared" ref="AS1179:AS1182" si="3048">AS1180</f>
        <v>0</v>
      </c>
      <c r="AT1179" s="51">
        <f t="shared" ref="AT1179:AT1182" si="3049">AT1180</f>
        <v>0</v>
      </c>
      <c r="AU1179" s="51">
        <f t="shared" si="2864"/>
        <v>118.09999999999999</v>
      </c>
      <c r="AV1179" s="51">
        <f t="shared" si="2865"/>
        <v>150.00000000000003</v>
      </c>
      <c r="AW1179" s="51">
        <f t="shared" si="2866"/>
        <v>268.10000000000002</v>
      </c>
      <c r="AX1179" s="51">
        <f t="shared" si="2867"/>
        <v>266.69999999999999</v>
      </c>
      <c r="AY1179" s="51">
        <f t="shared" si="2868"/>
        <v>272.89999999999998</v>
      </c>
      <c r="AZ1179" s="51">
        <f t="shared" ref="AZ1179:AZ1182" si="3050">AZ1180</f>
        <v>0</v>
      </c>
      <c r="BA1179" s="52">
        <f t="shared" si="2869"/>
        <v>62.928348909657316</v>
      </c>
      <c r="BB1179" s="25"/>
    </row>
    <row r="1180">
      <c r="B1180" s="47" t="s">
        <v>562</v>
      </c>
      <c r="C1180" s="47" t="s">
        <v>96</v>
      </c>
      <c r="D1180" s="47" t="s">
        <v>98</v>
      </c>
      <c r="E1180" s="48" t="str">
        <f t="shared" si="2862"/>
        <v>0503</v>
      </c>
      <c r="F1180" s="47" t="s">
        <v>102</v>
      </c>
      <c r="G1180" s="48"/>
      <c r="H1180" s="49" t="s">
        <v>53</v>
      </c>
      <c r="I1180" s="19">
        <f t="shared" si="3018"/>
        <v>268.10000000000002</v>
      </c>
      <c r="J1180" s="19">
        <f t="shared" si="3019"/>
        <v>266.69999999999999</v>
      </c>
      <c r="K1180" s="19">
        <f t="shared" si="3020"/>
        <v>272.89999999999998</v>
      </c>
      <c r="L1180" s="19">
        <f t="shared" si="3021"/>
        <v>0</v>
      </c>
      <c r="M1180" s="19">
        <f t="shared" si="3022"/>
        <v>0</v>
      </c>
      <c r="N1180" s="19">
        <f t="shared" si="3023"/>
        <v>0</v>
      </c>
      <c r="O1180" s="19">
        <f t="shared" si="3024"/>
        <v>0</v>
      </c>
      <c r="P1180" s="19">
        <f t="shared" si="3000"/>
        <v>0</v>
      </c>
      <c r="Q1180" s="19">
        <f t="shared" si="3001"/>
        <v>0</v>
      </c>
      <c r="R1180" s="19">
        <f t="shared" si="3002"/>
        <v>0</v>
      </c>
      <c r="S1180" s="19">
        <f t="shared" si="3025"/>
        <v>0</v>
      </c>
      <c r="T1180" s="19">
        <f t="shared" si="2863"/>
        <v>268.10000000000002</v>
      </c>
      <c r="U1180" s="19">
        <f t="shared" si="2953"/>
        <v>266.69999999999999</v>
      </c>
      <c r="V1180" s="19">
        <f t="shared" si="2954"/>
        <v>272.89999999999998</v>
      </c>
      <c r="W1180" s="19">
        <f t="shared" si="3026"/>
        <v>0</v>
      </c>
      <c r="X1180" s="19">
        <f t="shared" si="3027"/>
        <v>0</v>
      </c>
      <c r="Y1180" s="19">
        <f t="shared" si="3028"/>
        <v>0</v>
      </c>
      <c r="Z1180" s="19">
        <f t="shared" si="3029"/>
        <v>0</v>
      </c>
      <c r="AA1180" s="19">
        <f t="shared" si="3030"/>
        <v>0</v>
      </c>
      <c r="AB1180" s="19">
        <f t="shared" si="3031"/>
        <v>0</v>
      </c>
      <c r="AC1180" s="19">
        <f t="shared" si="3032"/>
        <v>0</v>
      </c>
      <c r="AD1180" s="19">
        <f t="shared" si="3033"/>
        <v>0</v>
      </c>
      <c r="AE1180" s="19">
        <f t="shared" si="3034"/>
        <v>0</v>
      </c>
      <c r="AF1180" s="50">
        <f t="shared" si="3035"/>
        <v>32.100000000000001</v>
      </c>
      <c r="AG1180" s="50">
        <f t="shared" si="3036"/>
        <v>0</v>
      </c>
      <c r="AH1180" s="50">
        <f t="shared" si="3037"/>
        <v>0</v>
      </c>
      <c r="AI1180" s="50">
        <f t="shared" si="3038"/>
        <v>0</v>
      </c>
      <c r="AJ1180" s="50">
        <f t="shared" si="3039"/>
        <v>0</v>
      </c>
      <c r="AK1180" s="50">
        <f t="shared" si="3040"/>
        <v>0</v>
      </c>
      <c r="AL1180" s="50">
        <f t="shared" si="3041"/>
        <v>20.199999999999999</v>
      </c>
      <c r="AM1180" s="50">
        <f t="shared" si="3042"/>
        <v>0</v>
      </c>
      <c r="AN1180" s="50">
        <f t="shared" si="3043"/>
        <v>0</v>
      </c>
      <c r="AO1180" s="15">
        <f t="shared" si="3044"/>
        <v>0</v>
      </c>
      <c r="AP1180" s="51">
        <f t="shared" si="3045"/>
        <v>118.09999999999999</v>
      </c>
      <c r="AQ1180" s="51">
        <f t="shared" si="3046"/>
        <v>0</v>
      </c>
      <c r="AR1180" s="51">
        <f t="shared" si="3047"/>
        <v>0</v>
      </c>
      <c r="AS1180" s="51">
        <f t="shared" si="3048"/>
        <v>0</v>
      </c>
      <c r="AT1180" s="51">
        <f t="shared" si="3049"/>
        <v>0</v>
      </c>
      <c r="AU1180" s="51">
        <f t="shared" si="2864"/>
        <v>118.09999999999999</v>
      </c>
      <c r="AV1180" s="51">
        <f t="shared" si="2865"/>
        <v>150.00000000000003</v>
      </c>
      <c r="AW1180" s="51">
        <f t="shared" si="2866"/>
        <v>268.10000000000002</v>
      </c>
      <c r="AX1180" s="51">
        <f t="shared" si="2867"/>
        <v>266.69999999999999</v>
      </c>
      <c r="AY1180" s="51">
        <f t="shared" si="2868"/>
        <v>272.89999999999998</v>
      </c>
      <c r="AZ1180" s="51">
        <f t="shared" si="3050"/>
        <v>0</v>
      </c>
      <c r="BA1180" s="52">
        <f t="shared" si="2869"/>
        <v>62.928348909657316</v>
      </c>
      <c r="BB1180" s="25"/>
    </row>
    <row r="1181" ht="31.5">
      <c r="B1181" s="47" t="s">
        <v>562</v>
      </c>
      <c r="C1181" s="47" t="s">
        <v>96</v>
      </c>
      <c r="D1181" s="47" t="s">
        <v>98</v>
      </c>
      <c r="E1181" s="48" t="str">
        <f t="shared" si="2862"/>
        <v>0503</v>
      </c>
      <c r="F1181" s="47" t="s">
        <v>103</v>
      </c>
      <c r="G1181" s="48"/>
      <c r="H1181" s="49" t="s">
        <v>104</v>
      </c>
      <c r="I1181" s="19">
        <f t="shared" si="3018"/>
        <v>268.10000000000002</v>
      </c>
      <c r="J1181" s="19">
        <f t="shared" si="3019"/>
        <v>266.69999999999999</v>
      </c>
      <c r="K1181" s="19">
        <f t="shared" si="3020"/>
        <v>272.89999999999998</v>
      </c>
      <c r="L1181" s="19">
        <f t="shared" si="3021"/>
        <v>0</v>
      </c>
      <c r="M1181" s="19">
        <f t="shared" si="3022"/>
        <v>0</v>
      </c>
      <c r="N1181" s="19">
        <f t="shared" si="3023"/>
        <v>0</v>
      </c>
      <c r="O1181" s="19">
        <f t="shared" si="3024"/>
        <v>0</v>
      </c>
      <c r="P1181" s="19">
        <f t="shared" si="3000"/>
        <v>0</v>
      </c>
      <c r="Q1181" s="19">
        <f t="shared" si="3001"/>
        <v>0</v>
      </c>
      <c r="R1181" s="19">
        <f t="shared" si="3002"/>
        <v>0</v>
      </c>
      <c r="S1181" s="19">
        <f t="shared" si="3025"/>
        <v>0</v>
      </c>
      <c r="T1181" s="19">
        <f t="shared" si="2863"/>
        <v>268.10000000000002</v>
      </c>
      <c r="U1181" s="19">
        <f t="shared" si="2953"/>
        <v>266.69999999999999</v>
      </c>
      <c r="V1181" s="19">
        <f t="shared" si="2954"/>
        <v>272.89999999999998</v>
      </c>
      <c r="W1181" s="19">
        <f t="shared" si="3026"/>
        <v>0</v>
      </c>
      <c r="X1181" s="19">
        <f t="shared" si="3027"/>
        <v>0</v>
      </c>
      <c r="Y1181" s="19">
        <f t="shared" si="3028"/>
        <v>0</v>
      </c>
      <c r="Z1181" s="19">
        <f t="shared" si="3029"/>
        <v>0</v>
      </c>
      <c r="AA1181" s="19">
        <f t="shared" si="3030"/>
        <v>0</v>
      </c>
      <c r="AB1181" s="19">
        <f t="shared" si="3031"/>
        <v>0</v>
      </c>
      <c r="AC1181" s="19">
        <f t="shared" si="3032"/>
        <v>0</v>
      </c>
      <c r="AD1181" s="19">
        <f t="shared" si="3033"/>
        <v>0</v>
      </c>
      <c r="AE1181" s="19">
        <f t="shared" si="3034"/>
        <v>0</v>
      </c>
      <c r="AF1181" s="50">
        <f t="shared" si="3035"/>
        <v>32.100000000000001</v>
      </c>
      <c r="AG1181" s="50">
        <f t="shared" si="3036"/>
        <v>0</v>
      </c>
      <c r="AH1181" s="50">
        <f t="shared" si="3037"/>
        <v>0</v>
      </c>
      <c r="AI1181" s="50">
        <f t="shared" si="3038"/>
        <v>0</v>
      </c>
      <c r="AJ1181" s="50">
        <f t="shared" si="3039"/>
        <v>0</v>
      </c>
      <c r="AK1181" s="50">
        <f t="shared" si="3040"/>
        <v>0</v>
      </c>
      <c r="AL1181" s="50">
        <f t="shared" si="3041"/>
        <v>20.199999999999999</v>
      </c>
      <c r="AM1181" s="50">
        <f t="shared" si="3042"/>
        <v>0</v>
      </c>
      <c r="AN1181" s="50">
        <f t="shared" si="3043"/>
        <v>0</v>
      </c>
      <c r="AO1181" s="51">
        <f t="shared" si="3044"/>
        <v>0</v>
      </c>
      <c r="AP1181" s="51">
        <f t="shared" si="3045"/>
        <v>118.09999999999999</v>
      </c>
      <c r="AQ1181" s="51">
        <f t="shared" si="3046"/>
        <v>0</v>
      </c>
      <c r="AR1181" s="51">
        <f t="shared" si="3047"/>
        <v>0</v>
      </c>
      <c r="AS1181" s="51">
        <f t="shared" si="3048"/>
        <v>0</v>
      </c>
      <c r="AT1181" s="51">
        <f t="shared" si="3049"/>
        <v>0</v>
      </c>
      <c r="AU1181" s="51">
        <f t="shared" si="2864"/>
        <v>118.09999999999999</v>
      </c>
      <c r="AV1181" s="51">
        <f t="shared" si="2865"/>
        <v>150.00000000000003</v>
      </c>
      <c r="AW1181" s="51">
        <f t="shared" si="2866"/>
        <v>268.10000000000002</v>
      </c>
      <c r="AX1181" s="51">
        <f t="shared" si="2867"/>
        <v>266.69999999999999</v>
      </c>
      <c r="AY1181" s="51">
        <f t="shared" si="2868"/>
        <v>272.89999999999998</v>
      </c>
      <c r="AZ1181" s="51">
        <f t="shared" si="3050"/>
        <v>0</v>
      </c>
      <c r="BA1181" s="52">
        <f t="shared" si="2869"/>
        <v>62.928348909657316</v>
      </c>
      <c r="BB1181" s="25"/>
    </row>
    <row r="1182" ht="47.25">
      <c r="B1182" s="47" t="s">
        <v>562</v>
      </c>
      <c r="C1182" s="47" t="s">
        <v>96</v>
      </c>
      <c r="D1182" s="47" t="s">
        <v>98</v>
      </c>
      <c r="E1182" s="48" t="str">
        <f t="shared" si="2862"/>
        <v>0503</v>
      </c>
      <c r="F1182" s="47" t="s">
        <v>534</v>
      </c>
      <c r="G1182" s="48"/>
      <c r="H1182" s="49" t="s">
        <v>535</v>
      </c>
      <c r="I1182" s="19">
        <f t="shared" si="3018"/>
        <v>268.10000000000002</v>
      </c>
      <c r="J1182" s="19">
        <f t="shared" si="3019"/>
        <v>266.69999999999999</v>
      </c>
      <c r="K1182" s="19">
        <f t="shared" si="3020"/>
        <v>272.89999999999998</v>
      </c>
      <c r="L1182" s="19">
        <f t="shared" si="3021"/>
        <v>0</v>
      </c>
      <c r="M1182" s="19">
        <f t="shared" si="3022"/>
        <v>0</v>
      </c>
      <c r="N1182" s="19">
        <f t="shared" si="3023"/>
        <v>0</v>
      </c>
      <c r="O1182" s="19">
        <f t="shared" si="3024"/>
        <v>0</v>
      </c>
      <c r="P1182" s="19">
        <f t="shared" si="3000"/>
        <v>0</v>
      </c>
      <c r="Q1182" s="19">
        <f t="shared" si="3001"/>
        <v>0</v>
      </c>
      <c r="R1182" s="19">
        <f t="shared" si="3002"/>
        <v>0</v>
      </c>
      <c r="S1182" s="19">
        <f t="shared" si="3025"/>
        <v>0</v>
      </c>
      <c r="T1182" s="19">
        <f t="shared" si="2863"/>
        <v>268.10000000000002</v>
      </c>
      <c r="U1182" s="19">
        <f t="shared" si="2953"/>
        <v>266.69999999999999</v>
      </c>
      <c r="V1182" s="19">
        <f t="shared" si="2954"/>
        <v>272.89999999999998</v>
      </c>
      <c r="W1182" s="19">
        <f t="shared" si="3026"/>
        <v>0</v>
      </c>
      <c r="X1182" s="19">
        <f t="shared" si="3027"/>
        <v>0</v>
      </c>
      <c r="Y1182" s="19">
        <f t="shared" si="3028"/>
        <v>0</v>
      </c>
      <c r="Z1182" s="19">
        <f t="shared" si="3029"/>
        <v>0</v>
      </c>
      <c r="AA1182" s="19">
        <f t="shared" si="3030"/>
        <v>0</v>
      </c>
      <c r="AB1182" s="19">
        <f t="shared" si="3031"/>
        <v>0</v>
      </c>
      <c r="AC1182" s="19">
        <f t="shared" si="3032"/>
        <v>0</v>
      </c>
      <c r="AD1182" s="19">
        <f t="shared" si="3033"/>
        <v>0</v>
      </c>
      <c r="AE1182" s="19">
        <f t="shared" si="3034"/>
        <v>0</v>
      </c>
      <c r="AF1182" s="50">
        <f t="shared" si="3035"/>
        <v>32.100000000000001</v>
      </c>
      <c r="AG1182" s="50">
        <f t="shared" si="3036"/>
        <v>0</v>
      </c>
      <c r="AH1182" s="50">
        <f t="shared" si="3037"/>
        <v>0</v>
      </c>
      <c r="AI1182" s="50">
        <f t="shared" si="3038"/>
        <v>0</v>
      </c>
      <c r="AJ1182" s="50">
        <f t="shared" si="3039"/>
        <v>0</v>
      </c>
      <c r="AK1182" s="50">
        <f t="shared" si="3040"/>
        <v>0</v>
      </c>
      <c r="AL1182" s="50">
        <f t="shared" si="3041"/>
        <v>20.199999999999999</v>
      </c>
      <c r="AM1182" s="50">
        <f t="shared" si="3042"/>
        <v>0</v>
      </c>
      <c r="AN1182" s="50">
        <f t="shared" si="3043"/>
        <v>0</v>
      </c>
      <c r="AO1182" s="15">
        <f t="shared" si="3044"/>
        <v>0</v>
      </c>
      <c r="AP1182" s="51">
        <f t="shared" si="3045"/>
        <v>118.09999999999999</v>
      </c>
      <c r="AQ1182" s="51">
        <f t="shared" si="3046"/>
        <v>0</v>
      </c>
      <c r="AR1182" s="51">
        <f t="shared" si="3047"/>
        <v>0</v>
      </c>
      <c r="AS1182" s="51">
        <f t="shared" si="3048"/>
        <v>0</v>
      </c>
      <c r="AT1182" s="51">
        <f t="shared" si="3049"/>
        <v>0</v>
      </c>
      <c r="AU1182" s="51">
        <f t="shared" si="2864"/>
        <v>118.09999999999999</v>
      </c>
      <c r="AV1182" s="51">
        <f t="shared" si="2865"/>
        <v>150.00000000000003</v>
      </c>
      <c r="AW1182" s="51">
        <f t="shared" si="2866"/>
        <v>268.10000000000002</v>
      </c>
      <c r="AX1182" s="51">
        <f t="shared" si="2867"/>
        <v>266.69999999999999</v>
      </c>
      <c r="AY1182" s="51">
        <f t="shared" si="2868"/>
        <v>272.89999999999998</v>
      </c>
      <c r="AZ1182" s="51">
        <f t="shared" si="3050"/>
        <v>0</v>
      </c>
      <c r="BA1182" s="52">
        <f t="shared" si="2869"/>
        <v>62.928348909657316</v>
      </c>
      <c r="BB1182" s="25"/>
    </row>
    <row r="1183" ht="31.5">
      <c r="B1183" s="47" t="s">
        <v>562</v>
      </c>
      <c r="C1183" s="47" t="s">
        <v>96</v>
      </c>
      <c r="D1183" s="47" t="s">
        <v>98</v>
      </c>
      <c r="E1183" s="48" t="str">
        <f t="shared" si="2862"/>
        <v>0503</v>
      </c>
      <c r="F1183" s="47" t="s">
        <v>534</v>
      </c>
      <c r="G1183" s="47" t="s">
        <v>58</v>
      </c>
      <c r="H1183" s="49" t="s">
        <v>59</v>
      </c>
      <c r="I1183" s="19">
        <v>268.10000000000002</v>
      </c>
      <c r="J1183" s="19">
        <v>266.69999999999999</v>
      </c>
      <c r="K1183" s="19">
        <v>272.89999999999998</v>
      </c>
      <c r="L1183" s="19"/>
      <c r="M1183" s="19"/>
      <c r="N1183" s="19"/>
      <c r="O1183" s="19">
        <v>0</v>
      </c>
      <c r="P1183" s="19">
        <v>0</v>
      </c>
      <c r="Q1183" s="19">
        <v>0</v>
      </c>
      <c r="R1183" s="19">
        <v>0</v>
      </c>
      <c r="S1183" s="19"/>
      <c r="T1183" s="19">
        <f t="shared" si="2863"/>
        <v>268.10000000000002</v>
      </c>
      <c r="U1183" s="19">
        <f t="shared" si="2953"/>
        <v>266.69999999999999</v>
      </c>
      <c r="V1183" s="19">
        <f t="shared" si="2954"/>
        <v>272.89999999999998</v>
      </c>
      <c r="W1183" s="19"/>
      <c r="X1183" s="19"/>
      <c r="Y1183" s="19"/>
      <c r="Z1183" s="19"/>
      <c r="AA1183" s="19"/>
      <c r="AB1183" s="19"/>
      <c r="AC1183" s="19"/>
      <c r="AD1183" s="19"/>
      <c r="AE1183" s="19"/>
      <c r="AF1183" s="50">
        <v>32.100000000000001</v>
      </c>
      <c r="AG1183" s="50"/>
      <c r="AH1183" s="50">
        <v>0</v>
      </c>
      <c r="AI1183" s="50">
        <v>0</v>
      </c>
      <c r="AJ1183" s="50">
        <v>0</v>
      </c>
      <c r="AK1183" s="50">
        <v>0</v>
      </c>
      <c r="AL1183" s="50">
        <v>20.199999999999999</v>
      </c>
      <c r="AM1183" s="50">
        <v>0</v>
      </c>
      <c r="AN1183" s="50">
        <v>0</v>
      </c>
      <c r="AO1183" s="51">
        <v>0</v>
      </c>
      <c r="AP1183" s="51">
        <v>118.09999999999999</v>
      </c>
      <c r="AQ1183" s="51">
        <v>0</v>
      </c>
      <c r="AR1183" s="51">
        <v>0</v>
      </c>
      <c r="AS1183" s="51">
        <v>0</v>
      </c>
      <c r="AT1183" s="51">
        <v>0</v>
      </c>
      <c r="AU1183" s="51">
        <f t="shared" si="2864"/>
        <v>118.09999999999999</v>
      </c>
      <c r="AV1183" s="51">
        <f t="shared" si="2865"/>
        <v>150.00000000000003</v>
      </c>
      <c r="AW1183" s="51">
        <f t="shared" si="2866"/>
        <v>268.10000000000002</v>
      </c>
      <c r="AX1183" s="51">
        <f t="shared" si="2867"/>
        <v>266.69999999999999</v>
      </c>
      <c r="AY1183" s="51">
        <f t="shared" si="2868"/>
        <v>272.89999999999998</v>
      </c>
      <c r="AZ1183" s="51"/>
      <c r="BA1183" s="52">
        <f t="shared" si="2869"/>
        <v>62.928348909657316</v>
      </c>
      <c r="BB1183" s="53"/>
    </row>
    <row r="1184" ht="31.5">
      <c r="B1184" s="47" t="s">
        <v>562</v>
      </c>
      <c r="C1184" s="47" t="s">
        <v>96</v>
      </c>
      <c r="D1184" s="47" t="s">
        <v>98</v>
      </c>
      <c r="E1184" s="48" t="str">
        <f t="shared" si="2862"/>
        <v>0503</v>
      </c>
      <c r="F1184" s="47" t="s">
        <v>517</v>
      </c>
      <c r="G1184" s="48"/>
      <c r="H1184" s="49" t="s">
        <v>518</v>
      </c>
      <c r="I1184" s="19">
        <f>I1185+I1191</f>
        <v>35948.099999999999</v>
      </c>
      <c r="J1184" s="19">
        <f>J1185+J1191</f>
        <v>30289.900000000001</v>
      </c>
      <c r="K1184" s="19">
        <f>K1185+K1191</f>
        <v>25879.900000000001</v>
      </c>
      <c r="L1184" s="19">
        <f>L1185+L1191</f>
        <v>16185.700000000001</v>
      </c>
      <c r="M1184" s="19">
        <f>M1185+M1191</f>
        <v>16185.700000000001</v>
      </c>
      <c r="N1184" s="19">
        <f>N1185+N1191</f>
        <v>16185.700000000001</v>
      </c>
      <c r="O1184" s="19">
        <f>O1185+O1191</f>
        <v>-108.45400000000001</v>
      </c>
      <c r="P1184" s="19">
        <f>P1185+P1191</f>
        <v>0</v>
      </c>
      <c r="Q1184" s="19">
        <f>Q1185+Q1191</f>
        <v>0</v>
      </c>
      <c r="R1184" s="19">
        <f>R1185+R1191</f>
        <v>0</v>
      </c>
      <c r="S1184" s="19">
        <f>S1185+S1191</f>
        <v>0</v>
      </c>
      <c r="T1184" s="19">
        <f t="shared" si="2863"/>
        <v>52025.346000000005</v>
      </c>
      <c r="U1184" s="19">
        <f t="shared" si="2953"/>
        <v>46475.600000000006</v>
      </c>
      <c r="V1184" s="19">
        <f t="shared" si="2954"/>
        <v>42065.600000000006</v>
      </c>
      <c r="W1184" s="19">
        <f>W1185+W1191</f>
        <v>0</v>
      </c>
      <c r="X1184" s="19">
        <f>X1185+X1191</f>
        <v>0</v>
      </c>
      <c r="Y1184" s="19">
        <f>Y1185+Y1191</f>
        <v>0</v>
      </c>
      <c r="Z1184" s="19">
        <f>Z1185+Z1191</f>
        <v>0</v>
      </c>
      <c r="AA1184" s="19">
        <f>AA1185+AA1191</f>
        <v>0</v>
      </c>
      <c r="AB1184" s="19">
        <f>AB1185+AB1191</f>
        <v>0</v>
      </c>
      <c r="AC1184" s="19">
        <f>AC1185+AC1191</f>
        <v>0</v>
      </c>
      <c r="AD1184" s="19">
        <f>AD1185+AD1191</f>
        <v>0</v>
      </c>
      <c r="AE1184" s="19">
        <f>AE1185+AE1191</f>
        <v>0</v>
      </c>
      <c r="AF1184" s="50">
        <f>AF1185+AF1191</f>
        <v>24720.627790000002</v>
      </c>
      <c r="AG1184" s="50">
        <f>AG1185+AG1191</f>
        <v>0</v>
      </c>
      <c r="AH1184" s="50">
        <f>AH1185+AH1191</f>
        <v>0</v>
      </c>
      <c r="AI1184" s="50">
        <f>AI1185+AI1191</f>
        <v>0</v>
      </c>
      <c r="AJ1184" s="50">
        <f>AJ1185+AJ1191</f>
        <v>0</v>
      </c>
      <c r="AK1184" s="50">
        <f>AK1185+AK1191</f>
        <v>0</v>
      </c>
      <c r="AL1184" s="50">
        <f>AL1185+AL1191</f>
        <v>23680.67669</v>
      </c>
      <c r="AM1184" s="50">
        <f>AM1185+AM1191</f>
        <v>0</v>
      </c>
      <c r="AN1184" s="50">
        <f>AN1185+AN1191</f>
        <v>0</v>
      </c>
      <c r="AO1184" s="15">
        <f>AO1185+AO1191</f>
        <v>13853.76527</v>
      </c>
      <c r="AP1184" s="51">
        <f>AP1185+AP1191</f>
        <v>25434.00879</v>
      </c>
      <c r="AQ1184" s="51">
        <f>AQ1185+AQ1191</f>
        <v>-108.45400000000001</v>
      </c>
      <c r="AR1184" s="51">
        <f>AR1185+AR1191</f>
        <v>0</v>
      </c>
      <c r="AS1184" s="51">
        <f>AS1185+AS1191</f>
        <v>0</v>
      </c>
      <c r="AT1184" s="51">
        <f>AT1185+AT1191</f>
        <v>0</v>
      </c>
      <c r="AU1184" s="51">
        <f t="shared" si="2864"/>
        <v>25325.554789999998</v>
      </c>
      <c r="AV1184" s="51">
        <f t="shared" si="2865"/>
        <v>26699.791210000007</v>
      </c>
      <c r="AW1184" s="51">
        <f t="shared" si="2866"/>
        <v>52025.346000000005</v>
      </c>
      <c r="AX1184" s="51">
        <f t="shared" si="2867"/>
        <v>46475.600000000006</v>
      </c>
      <c r="AY1184" s="51">
        <f t="shared" si="2868"/>
        <v>42065.600000000006</v>
      </c>
      <c r="AZ1184" s="51">
        <f>AZ1185+AZ1191</f>
        <v>0</v>
      </c>
      <c r="BA1184" s="52">
        <f t="shared" si="2869"/>
        <v>95.793184910859409</v>
      </c>
      <c r="BB1184" s="25"/>
    </row>
    <row r="1185">
      <c r="B1185" s="47" t="s">
        <v>562</v>
      </c>
      <c r="C1185" s="47" t="s">
        <v>96</v>
      </c>
      <c r="D1185" s="47" t="s">
        <v>98</v>
      </c>
      <c r="E1185" s="48" t="str">
        <f t="shared" si="2862"/>
        <v>0503</v>
      </c>
      <c r="F1185" s="47" t="s">
        <v>519</v>
      </c>
      <c r="G1185" s="48"/>
      <c r="H1185" s="49" t="s">
        <v>113</v>
      </c>
      <c r="I1185" s="19">
        <f>I1186</f>
        <v>10790.4</v>
      </c>
      <c r="J1185" s="19">
        <f>J1186</f>
        <v>10790.4</v>
      </c>
      <c r="K1185" s="19">
        <f>K1186</f>
        <v>10790.4</v>
      </c>
      <c r="L1185" s="19">
        <f>L1186</f>
        <v>16185.700000000001</v>
      </c>
      <c r="M1185" s="19">
        <f>M1186</f>
        <v>16185.700000000001</v>
      </c>
      <c r="N1185" s="19">
        <f>N1186</f>
        <v>16185.700000000001</v>
      </c>
      <c r="O1185" s="19">
        <f>O1186</f>
        <v>-14.724</v>
      </c>
      <c r="P1185" s="19">
        <f>P1186</f>
        <v>0</v>
      </c>
      <c r="Q1185" s="19">
        <f>Q1186</f>
        <v>0</v>
      </c>
      <c r="R1185" s="19">
        <f>R1186</f>
        <v>0</v>
      </c>
      <c r="S1185" s="19">
        <f>S1186</f>
        <v>0</v>
      </c>
      <c r="T1185" s="19">
        <f t="shared" si="2863"/>
        <v>26961.376</v>
      </c>
      <c r="U1185" s="19">
        <f t="shared" si="2953"/>
        <v>26976.099999999999</v>
      </c>
      <c r="V1185" s="19">
        <f t="shared" si="2954"/>
        <v>26976.099999999999</v>
      </c>
      <c r="W1185" s="19">
        <f>W1186</f>
        <v>0</v>
      </c>
      <c r="X1185" s="19">
        <f>X1186</f>
        <v>0</v>
      </c>
      <c r="Y1185" s="19">
        <f>Y1186</f>
        <v>0</v>
      </c>
      <c r="Z1185" s="19">
        <f>Z1186</f>
        <v>0</v>
      </c>
      <c r="AA1185" s="19">
        <f>AA1186</f>
        <v>0</v>
      </c>
      <c r="AB1185" s="19">
        <f>AB1186</f>
        <v>0</v>
      </c>
      <c r="AC1185" s="19">
        <f>AC1186</f>
        <v>0</v>
      </c>
      <c r="AD1185" s="19">
        <f>AD1186</f>
        <v>0</v>
      </c>
      <c r="AE1185" s="19">
        <f>AE1186</f>
        <v>0</v>
      </c>
      <c r="AF1185" s="50">
        <f>AF1186</f>
        <v>480.69997999999998</v>
      </c>
      <c r="AG1185" s="50">
        <f>AG1186</f>
        <v>0</v>
      </c>
      <c r="AH1185" s="50">
        <f>AH1186</f>
        <v>0</v>
      </c>
      <c r="AI1185" s="50">
        <f>AI1186</f>
        <v>0</v>
      </c>
      <c r="AJ1185" s="50">
        <f>AJ1186</f>
        <v>0</v>
      </c>
      <c r="AK1185" s="50">
        <f>AK1186</f>
        <v>0</v>
      </c>
      <c r="AL1185" s="50">
        <f>AL1186</f>
        <v>480.69916999999998</v>
      </c>
      <c r="AM1185" s="50">
        <f>AM1186</f>
        <v>0</v>
      </c>
      <c r="AN1185" s="50">
        <f>AN1186</f>
        <v>0</v>
      </c>
      <c r="AO1185" s="51">
        <f>AO1186</f>
        <v>164.03917000000001</v>
      </c>
      <c r="AP1185" s="51">
        <f>AP1186</f>
        <v>495.42397999999997</v>
      </c>
      <c r="AQ1185" s="51">
        <f>AQ1186</f>
        <v>-14.724</v>
      </c>
      <c r="AR1185" s="51">
        <f>AR1186</f>
        <v>0</v>
      </c>
      <c r="AS1185" s="51">
        <f>AS1186</f>
        <v>0</v>
      </c>
      <c r="AT1185" s="51">
        <f>AT1186</f>
        <v>0</v>
      </c>
      <c r="AU1185" s="51">
        <f t="shared" si="2864"/>
        <v>480.69997999999998</v>
      </c>
      <c r="AV1185" s="51">
        <f t="shared" si="2865"/>
        <v>26480.676019999999</v>
      </c>
      <c r="AW1185" s="51">
        <f t="shared" si="2866"/>
        <v>26961.376</v>
      </c>
      <c r="AX1185" s="51">
        <f t="shared" si="2867"/>
        <v>26976.099999999999</v>
      </c>
      <c r="AY1185" s="51">
        <f t="shared" si="2868"/>
        <v>26976.099999999999</v>
      </c>
      <c r="AZ1185" s="51">
        <f>AZ1186</f>
        <v>0</v>
      </c>
      <c r="BA1185" s="52">
        <f t="shared" si="2869"/>
        <v>99.999831495728372</v>
      </c>
      <c r="BB1185" s="25"/>
    </row>
    <row r="1186" ht="31.5">
      <c r="B1186" s="47" t="s">
        <v>562</v>
      </c>
      <c r="C1186" s="47" t="s">
        <v>96</v>
      </c>
      <c r="D1186" s="47" t="s">
        <v>98</v>
      </c>
      <c r="E1186" s="48" t="str">
        <f t="shared" si="2862"/>
        <v>0503</v>
      </c>
      <c r="F1186" s="47" t="s">
        <v>520</v>
      </c>
      <c r="G1186" s="48"/>
      <c r="H1186" s="49" t="s">
        <v>521</v>
      </c>
      <c r="I1186" s="19">
        <f>I1189</f>
        <v>10790.4</v>
      </c>
      <c r="J1186" s="19">
        <f>J1189</f>
        <v>10790.4</v>
      </c>
      <c r="K1186" s="19">
        <f>K1189</f>
        <v>10790.4</v>
      </c>
      <c r="L1186" s="19">
        <f>L1189</f>
        <v>16185.700000000001</v>
      </c>
      <c r="M1186" s="19">
        <f>M1189</f>
        <v>16185.700000000001</v>
      </c>
      <c r="N1186" s="19">
        <f>N1189</f>
        <v>16185.700000000001</v>
      </c>
      <c r="O1186" s="19">
        <f>O1189+O1187</f>
        <v>-14.724</v>
      </c>
      <c r="P1186" s="19">
        <f>P1189+P1187</f>
        <v>0</v>
      </c>
      <c r="Q1186" s="19">
        <f>Q1189+Q1187</f>
        <v>0</v>
      </c>
      <c r="R1186" s="19">
        <f>R1189+R1187</f>
        <v>0</v>
      </c>
      <c r="S1186" s="19">
        <f>S1189</f>
        <v>0</v>
      </c>
      <c r="T1186" s="19">
        <f t="shared" si="2863"/>
        <v>26961.376</v>
      </c>
      <c r="U1186" s="19">
        <f t="shared" si="2953"/>
        <v>26976.099999999999</v>
      </c>
      <c r="V1186" s="19">
        <f t="shared" si="2954"/>
        <v>26976.099999999999</v>
      </c>
      <c r="W1186" s="19">
        <f>W1189</f>
        <v>0</v>
      </c>
      <c r="X1186" s="19">
        <f>X1189</f>
        <v>0</v>
      </c>
      <c r="Y1186" s="19">
        <f>Y1189</f>
        <v>0</v>
      </c>
      <c r="Z1186" s="19">
        <f>Z1189</f>
        <v>0</v>
      </c>
      <c r="AA1186" s="19">
        <f>AA1189</f>
        <v>0</v>
      </c>
      <c r="AB1186" s="19">
        <f>AB1189</f>
        <v>0</v>
      </c>
      <c r="AC1186" s="19">
        <f>AC1189</f>
        <v>0</v>
      </c>
      <c r="AD1186" s="19">
        <f>AD1189</f>
        <v>0</v>
      </c>
      <c r="AE1186" s="19">
        <f>AE1189</f>
        <v>0</v>
      </c>
      <c r="AF1186" s="50">
        <f>AF1189+AF1187</f>
        <v>480.69997999999998</v>
      </c>
      <c r="AG1186" s="50">
        <f>AG1189+AG1187</f>
        <v>0</v>
      </c>
      <c r="AH1186" s="50">
        <f>AH1189+AH1187</f>
        <v>0</v>
      </c>
      <c r="AI1186" s="50">
        <f>AI1189+AI1187</f>
        <v>0</v>
      </c>
      <c r="AJ1186" s="50">
        <f>AJ1189+AJ1187</f>
        <v>0</v>
      </c>
      <c r="AK1186" s="50">
        <f>AK1189+AK1187</f>
        <v>0</v>
      </c>
      <c r="AL1186" s="50">
        <f>AL1189+AL1187</f>
        <v>480.69916999999998</v>
      </c>
      <c r="AM1186" s="50">
        <f>AM1189+AM1187</f>
        <v>0</v>
      </c>
      <c r="AN1186" s="50">
        <f>AN1189+AN1187</f>
        <v>0</v>
      </c>
      <c r="AO1186" s="15">
        <f>AO1189+AO1187</f>
        <v>164.03917000000001</v>
      </c>
      <c r="AP1186" s="51">
        <f>AP1189+AP1187</f>
        <v>495.42397999999997</v>
      </c>
      <c r="AQ1186" s="51">
        <f>AQ1189+AQ1187</f>
        <v>-14.724</v>
      </c>
      <c r="AR1186" s="51">
        <f>AR1189+AR1187</f>
        <v>0</v>
      </c>
      <c r="AS1186" s="51">
        <f>AS1189+AS1187</f>
        <v>0</v>
      </c>
      <c r="AT1186" s="51">
        <f>AT1189+AT1187</f>
        <v>0</v>
      </c>
      <c r="AU1186" s="51">
        <f t="shared" si="2864"/>
        <v>480.69997999999998</v>
      </c>
      <c r="AV1186" s="51">
        <f t="shared" si="2865"/>
        <v>26480.676019999999</v>
      </c>
      <c r="AW1186" s="51">
        <f t="shared" si="2866"/>
        <v>26961.376</v>
      </c>
      <c r="AX1186" s="51">
        <f t="shared" si="2867"/>
        <v>26976.099999999999</v>
      </c>
      <c r="AY1186" s="51">
        <f t="shared" si="2868"/>
        <v>26976.099999999999</v>
      </c>
      <c r="AZ1186" s="51">
        <f>AZ1189</f>
        <v>0</v>
      </c>
      <c r="BA1186" s="52">
        <f t="shared" si="2869"/>
        <v>99.999831495728372</v>
      </c>
      <c r="BB1186" s="25"/>
    </row>
    <row r="1187" ht="31.5">
      <c r="B1187" s="47" t="s">
        <v>562</v>
      </c>
      <c r="C1187" s="47" t="s">
        <v>96</v>
      </c>
      <c r="D1187" s="47" t="s">
        <v>98</v>
      </c>
      <c r="E1187" s="48" t="str">
        <f t="shared" si="2862"/>
        <v>0503</v>
      </c>
      <c r="F1187" s="17" t="s">
        <v>536</v>
      </c>
      <c r="G1187" s="48"/>
      <c r="H1187" s="64" t="s">
        <v>525</v>
      </c>
      <c r="I1187" s="19"/>
      <c r="J1187" s="19"/>
      <c r="K1187" s="19"/>
      <c r="L1187" s="19"/>
      <c r="M1187" s="19"/>
      <c r="N1187" s="19"/>
      <c r="O1187" s="19">
        <f>O1188</f>
        <v>0</v>
      </c>
      <c r="P1187" s="19">
        <f>P1188</f>
        <v>0</v>
      </c>
      <c r="Q1187" s="19">
        <f>Q1188</f>
        <v>0</v>
      </c>
      <c r="R1187" s="19">
        <f>R1188</f>
        <v>0</v>
      </c>
      <c r="S1187" s="19"/>
      <c r="T1187" s="19">
        <f t="shared" si="2863"/>
        <v>0</v>
      </c>
      <c r="U1187" s="19"/>
      <c r="V1187" s="19"/>
      <c r="W1187" s="19"/>
      <c r="X1187" s="19"/>
      <c r="Y1187" s="19"/>
      <c r="Z1187" s="19"/>
      <c r="AA1187" s="19"/>
      <c r="AB1187" s="19"/>
      <c r="AC1187" s="19"/>
      <c r="AD1187" s="19"/>
      <c r="AE1187" s="19"/>
      <c r="AF1187" s="50">
        <f>AF1188</f>
        <v>480.69916999999998</v>
      </c>
      <c r="AG1187" s="50">
        <f>AG1188</f>
        <v>0</v>
      </c>
      <c r="AH1187" s="50">
        <f>AH1188</f>
        <v>0</v>
      </c>
      <c r="AI1187" s="50">
        <f>AI1188</f>
        <v>0</v>
      </c>
      <c r="AJ1187" s="50">
        <f>AJ1188</f>
        <v>0</v>
      </c>
      <c r="AK1187" s="50">
        <f>AK1188</f>
        <v>0</v>
      </c>
      <c r="AL1187" s="50">
        <f>AL1188</f>
        <v>480.69916999999998</v>
      </c>
      <c r="AM1187" s="50">
        <f>AM1188</f>
        <v>0</v>
      </c>
      <c r="AN1187" s="50">
        <f>AN1188</f>
        <v>0</v>
      </c>
      <c r="AO1187" s="51">
        <f>AO1188</f>
        <v>164.03917000000001</v>
      </c>
      <c r="AP1187" s="51">
        <f>AP1188</f>
        <v>480.69916999999998</v>
      </c>
      <c r="AQ1187" s="51">
        <f>AQ1188</f>
        <v>0</v>
      </c>
      <c r="AR1187" s="51">
        <f>AR1188</f>
        <v>0</v>
      </c>
      <c r="AS1187" s="51">
        <f>AS1188</f>
        <v>0</v>
      </c>
      <c r="AT1187" s="51">
        <f>AT1188</f>
        <v>0</v>
      </c>
      <c r="AU1187" s="51">
        <f t="shared" si="2864"/>
        <v>480.69916999999998</v>
      </c>
      <c r="AV1187" s="51">
        <f t="shared" si="2865"/>
        <v>-480.69916999999998</v>
      </c>
      <c r="AW1187" s="51"/>
      <c r="AX1187" s="51"/>
      <c r="AY1187" s="51"/>
      <c r="AZ1187" s="51"/>
      <c r="BA1187" s="52">
        <f t="shared" si="2869"/>
        <v>100</v>
      </c>
      <c r="BB1187" s="25"/>
    </row>
    <row r="1188">
      <c r="B1188" s="47" t="s">
        <v>562</v>
      </c>
      <c r="C1188" s="47" t="s">
        <v>96</v>
      </c>
      <c r="D1188" s="47" t="s">
        <v>98</v>
      </c>
      <c r="E1188" s="48" t="str">
        <f t="shared" si="2862"/>
        <v>0503</v>
      </c>
      <c r="F1188" s="17" t="s">
        <v>536</v>
      </c>
      <c r="G1188" s="47" t="s">
        <v>60</v>
      </c>
      <c r="H1188" s="49" t="s">
        <v>61</v>
      </c>
      <c r="I1188" s="19"/>
      <c r="J1188" s="19"/>
      <c r="K1188" s="19"/>
      <c r="L1188" s="19"/>
      <c r="M1188" s="19"/>
      <c r="N1188" s="19"/>
      <c r="O1188" s="19">
        <v>0</v>
      </c>
      <c r="P1188" s="19">
        <v>0</v>
      </c>
      <c r="Q1188" s="19">
        <v>0</v>
      </c>
      <c r="R1188" s="19">
        <v>0</v>
      </c>
      <c r="S1188" s="19"/>
      <c r="T1188" s="19">
        <f t="shared" si="2863"/>
        <v>0</v>
      </c>
      <c r="U1188" s="19"/>
      <c r="V1188" s="19"/>
      <c r="W1188" s="19"/>
      <c r="X1188" s="19"/>
      <c r="Y1188" s="19"/>
      <c r="Z1188" s="19"/>
      <c r="AA1188" s="19"/>
      <c r="AB1188" s="19"/>
      <c r="AC1188" s="19"/>
      <c r="AD1188" s="19"/>
      <c r="AE1188" s="19"/>
      <c r="AF1188" s="50">
        <v>480.69916999999998</v>
      </c>
      <c r="AG1188" s="50"/>
      <c r="AH1188" s="50">
        <v>0</v>
      </c>
      <c r="AI1188" s="50">
        <v>0</v>
      </c>
      <c r="AJ1188" s="50">
        <v>0</v>
      </c>
      <c r="AK1188" s="50">
        <v>0</v>
      </c>
      <c r="AL1188" s="50">
        <v>480.69916999999998</v>
      </c>
      <c r="AM1188" s="50">
        <v>0</v>
      </c>
      <c r="AN1188" s="50">
        <v>0</v>
      </c>
      <c r="AO1188" s="15">
        <v>164.03917000000001</v>
      </c>
      <c r="AP1188" s="51">
        <v>480.69916999999998</v>
      </c>
      <c r="AQ1188" s="51">
        <v>0</v>
      </c>
      <c r="AR1188" s="51">
        <v>0</v>
      </c>
      <c r="AS1188" s="51">
        <v>0</v>
      </c>
      <c r="AT1188" s="51">
        <v>0</v>
      </c>
      <c r="AU1188" s="51">
        <f t="shared" si="2864"/>
        <v>480.69916999999998</v>
      </c>
      <c r="AV1188" s="51">
        <f t="shared" si="2865"/>
        <v>-480.69916999999998</v>
      </c>
      <c r="AW1188" s="51"/>
      <c r="AX1188" s="51"/>
      <c r="AY1188" s="51"/>
      <c r="AZ1188" s="51"/>
      <c r="BA1188" s="52">
        <f t="shared" si="2869"/>
        <v>100</v>
      </c>
      <c r="BB1188" s="25"/>
    </row>
    <row r="1189" ht="31.5">
      <c r="B1189" s="47" t="s">
        <v>562</v>
      </c>
      <c r="C1189" s="47" t="s">
        <v>96</v>
      </c>
      <c r="D1189" s="47" t="s">
        <v>98</v>
      </c>
      <c r="E1189" s="48" t="str">
        <f t="shared" si="2862"/>
        <v>0503</v>
      </c>
      <c r="F1189" s="47" t="s">
        <v>537</v>
      </c>
      <c r="G1189" s="48"/>
      <c r="H1189" s="49" t="s">
        <v>523</v>
      </c>
      <c r="I1189" s="19">
        <f>I1190</f>
        <v>10790.4</v>
      </c>
      <c r="J1189" s="19">
        <f>J1190</f>
        <v>10790.4</v>
      </c>
      <c r="K1189" s="19">
        <f>K1190</f>
        <v>10790.4</v>
      </c>
      <c r="L1189" s="19">
        <f>L1190</f>
        <v>16185.700000000001</v>
      </c>
      <c r="M1189" s="19">
        <f>M1190</f>
        <v>16185.700000000001</v>
      </c>
      <c r="N1189" s="19">
        <f>N1190</f>
        <v>16185.700000000001</v>
      </c>
      <c r="O1189" s="19">
        <f>O1190</f>
        <v>-14.724</v>
      </c>
      <c r="P1189" s="19">
        <f>P1190</f>
        <v>0</v>
      </c>
      <c r="Q1189" s="19">
        <f>Q1190</f>
        <v>0</v>
      </c>
      <c r="R1189" s="19">
        <f>R1190</f>
        <v>0</v>
      </c>
      <c r="S1189" s="19">
        <f>S1190</f>
        <v>0</v>
      </c>
      <c r="T1189" s="19">
        <f t="shared" si="2863"/>
        <v>26961.376</v>
      </c>
      <c r="U1189" s="19">
        <f t="shared" si="2953"/>
        <v>26976.099999999999</v>
      </c>
      <c r="V1189" s="19">
        <f t="shared" si="2954"/>
        <v>26976.099999999999</v>
      </c>
      <c r="W1189" s="19">
        <f>W1190</f>
        <v>0</v>
      </c>
      <c r="X1189" s="19">
        <f>X1190</f>
        <v>0</v>
      </c>
      <c r="Y1189" s="19">
        <f>Y1190</f>
        <v>0</v>
      </c>
      <c r="Z1189" s="19">
        <f>Z1190</f>
        <v>0</v>
      </c>
      <c r="AA1189" s="19">
        <f>AA1190</f>
        <v>0</v>
      </c>
      <c r="AB1189" s="19">
        <f>AB1190</f>
        <v>0</v>
      </c>
      <c r="AC1189" s="19">
        <f>AC1190</f>
        <v>0</v>
      </c>
      <c r="AD1189" s="19">
        <f>AD1190</f>
        <v>0</v>
      </c>
      <c r="AE1189" s="19">
        <f>AE1190</f>
        <v>0</v>
      </c>
      <c r="AF1189" s="50">
        <f>AF1190</f>
        <v>0.00080999999999999996</v>
      </c>
      <c r="AG1189" s="50">
        <f>AG1190</f>
        <v>0</v>
      </c>
      <c r="AH1189" s="50">
        <f>AH1190</f>
        <v>0</v>
      </c>
      <c r="AI1189" s="50">
        <f>AI1190</f>
        <v>0</v>
      </c>
      <c r="AJ1189" s="50">
        <f>AJ1190</f>
        <v>0</v>
      </c>
      <c r="AK1189" s="50">
        <f>AK1190</f>
        <v>0</v>
      </c>
      <c r="AL1189" s="50">
        <f>AL1190</f>
        <v>0</v>
      </c>
      <c r="AM1189" s="50">
        <f>AM1190</f>
        <v>0</v>
      </c>
      <c r="AN1189" s="50">
        <f>AN1190</f>
        <v>0</v>
      </c>
      <c r="AO1189" s="51">
        <f>AO1190</f>
        <v>0</v>
      </c>
      <c r="AP1189" s="51">
        <f>AP1190</f>
        <v>14.72481</v>
      </c>
      <c r="AQ1189" s="51">
        <f>AQ1190</f>
        <v>-14.724</v>
      </c>
      <c r="AR1189" s="51">
        <f>AR1190</f>
        <v>0</v>
      </c>
      <c r="AS1189" s="51">
        <f>AS1190</f>
        <v>0</v>
      </c>
      <c r="AT1189" s="51">
        <f>AT1190</f>
        <v>0</v>
      </c>
      <c r="AU1189" s="51">
        <f t="shared" si="2864"/>
        <v>0.00080999999999953332</v>
      </c>
      <c r="AV1189" s="51">
        <f t="shared" si="2865"/>
        <v>26961.375189999999</v>
      </c>
      <c r="AW1189" s="51">
        <f t="shared" si="2866"/>
        <v>26961.376</v>
      </c>
      <c r="AX1189" s="51">
        <f t="shared" si="2867"/>
        <v>26976.099999999999</v>
      </c>
      <c r="AY1189" s="51">
        <f t="shared" si="2868"/>
        <v>26976.099999999999</v>
      </c>
      <c r="AZ1189" s="51">
        <f>AZ1190</f>
        <v>0</v>
      </c>
      <c r="BA1189" s="52">
        <f t="shared" si="2869"/>
        <v>0</v>
      </c>
      <c r="BB1189" s="25"/>
    </row>
    <row r="1190">
      <c r="B1190" s="47" t="s">
        <v>562</v>
      </c>
      <c r="C1190" s="47" t="s">
        <v>96</v>
      </c>
      <c r="D1190" s="47" t="s">
        <v>98</v>
      </c>
      <c r="E1190" s="48" t="str">
        <f t="shared" si="2862"/>
        <v>0503</v>
      </c>
      <c r="F1190" s="47" t="s">
        <v>537</v>
      </c>
      <c r="G1190" s="47" t="s">
        <v>60</v>
      </c>
      <c r="H1190" s="49" t="s">
        <v>61</v>
      </c>
      <c r="I1190" s="19">
        <v>10790.4</v>
      </c>
      <c r="J1190" s="19">
        <v>10790.4</v>
      </c>
      <c r="K1190" s="19">
        <v>10790.4</v>
      </c>
      <c r="L1190" s="19">
        <v>16185.700000000001</v>
      </c>
      <c r="M1190" s="19">
        <v>16185.700000000001</v>
      </c>
      <c r="N1190" s="19">
        <v>16185.700000000001</v>
      </c>
      <c r="O1190" s="19">
        <v>-14.724</v>
      </c>
      <c r="P1190" s="19">
        <v>0</v>
      </c>
      <c r="Q1190" s="19">
        <v>0</v>
      </c>
      <c r="R1190" s="19">
        <v>0</v>
      </c>
      <c r="S1190" s="19"/>
      <c r="T1190" s="19">
        <f t="shared" si="2863"/>
        <v>26961.376</v>
      </c>
      <c r="U1190" s="19">
        <f t="shared" si="2953"/>
        <v>26976.099999999999</v>
      </c>
      <c r="V1190" s="19">
        <f t="shared" si="2954"/>
        <v>26976.099999999999</v>
      </c>
      <c r="W1190" s="19"/>
      <c r="X1190" s="19"/>
      <c r="Y1190" s="19"/>
      <c r="Z1190" s="19"/>
      <c r="AA1190" s="19"/>
      <c r="AB1190" s="19"/>
      <c r="AC1190" s="19"/>
      <c r="AD1190" s="19"/>
      <c r="AE1190" s="19"/>
      <c r="AF1190" s="50">
        <v>0.00080999999999999996</v>
      </c>
      <c r="AG1190" s="50"/>
      <c r="AH1190" s="50">
        <v>0</v>
      </c>
      <c r="AI1190" s="50">
        <v>0</v>
      </c>
      <c r="AJ1190" s="50">
        <v>0</v>
      </c>
      <c r="AK1190" s="50">
        <v>0</v>
      </c>
      <c r="AL1190" s="50">
        <v>0</v>
      </c>
      <c r="AM1190" s="50">
        <v>0</v>
      </c>
      <c r="AN1190" s="50">
        <v>0</v>
      </c>
      <c r="AO1190" s="15">
        <v>0</v>
      </c>
      <c r="AP1190" s="51">
        <v>14.72481</v>
      </c>
      <c r="AQ1190" s="51">
        <v>-14.724</v>
      </c>
      <c r="AR1190" s="51">
        <v>0</v>
      </c>
      <c r="AS1190" s="51">
        <v>0</v>
      </c>
      <c r="AT1190" s="51">
        <v>0</v>
      </c>
      <c r="AU1190" s="51">
        <f t="shared" si="2864"/>
        <v>0.00080999999999953332</v>
      </c>
      <c r="AV1190" s="51">
        <f t="shared" si="2865"/>
        <v>26961.375189999999</v>
      </c>
      <c r="AW1190" s="51">
        <f t="shared" si="2866"/>
        <v>26961.376</v>
      </c>
      <c r="AX1190" s="51">
        <f t="shared" si="2867"/>
        <v>26976.099999999999</v>
      </c>
      <c r="AY1190" s="51">
        <f t="shared" si="2868"/>
        <v>26976.099999999999</v>
      </c>
      <c r="AZ1190" s="51"/>
      <c r="BA1190" s="52">
        <f t="shared" si="2869"/>
        <v>0</v>
      </c>
      <c r="BB1190" s="53"/>
    </row>
    <row r="1191">
      <c r="B1191" s="47" t="s">
        <v>562</v>
      </c>
      <c r="C1191" s="47" t="s">
        <v>96</v>
      </c>
      <c r="D1191" s="47" t="s">
        <v>98</v>
      </c>
      <c r="E1191" s="48" t="str">
        <f t="shared" si="2862"/>
        <v>0503</v>
      </c>
      <c r="F1191" s="47" t="s">
        <v>529</v>
      </c>
      <c r="G1191" s="48"/>
      <c r="H1191" s="49" t="s">
        <v>53</v>
      </c>
      <c r="I1191" s="19">
        <f>I1192</f>
        <v>25157.700000000001</v>
      </c>
      <c r="J1191" s="19">
        <f>J1192</f>
        <v>19499.5</v>
      </c>
      <c r="K1191" s="19">
        <f>K1192</f>
        <v>15089.5</v>
      </c>
      <c r="L1191" s="19">
        <f>L1192</f>
        <v>0</v>
      </c>
      <c r="M1191" s="19">
        <f>M1192</f>
        <v>0</v>
      </c>
      <c r="N1191" s="19">
        <f>N1192</f>
        <v>0</v>
      </c>
      <c r="O1191" s="19">
        <f>O1192</f>
        <v>-93.730000000000004</v>
      </c>
      <c r="P1191" s="19">
        <f>P1192</f>
        <v>0</v>
      </c>
      <c r="Q1191" s="19">
        <f>Q1192</f>
        <v>0</v>
      </c>
      <c r="R1191" s="19">
        <f>R1192</f>
        <v>0</v>
      </c>
      <c r="S1191" s="19">
        <f>S1192</f>
        <v>0</v>
      </c>
      <c r="T1191" s="19">
        <f t="shared" si="2863"/>
        <v>25063.970000000001</v>
      </c>
      <c r="U1191" s="19">
        <f t="shared" si="2953"/>
        <v>19499.5</v>
      </c>
      <c r="V1191" s="19">
        <f t="shared" si="2954"/>
        <v>15089.5</v>
      </c>
      <c r="W1191" s="19">
        <f>W1192</f>
        <v>0</v>
      </c>
      <c r="X1191" s="19">
        <f>X1192</f>
        <v>0</v>
      </c>
      <c r="Y1191" s="19">
        <f>Y1192</f>
        <v>0</v>
      </c>
      <c r="Z1191" s="19">
        <f>Z1192</f>
        <v>0</v>
      </c>
      <c r="AA1191" s="19">
        <f>AA1192</f>
        <v>0</v>
      </c>
      <c r="AB1191" s="19">
        <f>AB1192</f>
        <v>0</v>
      </c>
      <c r="AC1191" s="19">
        <f>AC1192</f>
        <v>0</v>
      </c>
      <c r="AD1191" s="19">
        <f>AD1192</f>
        <v>0</v>
      </c>
      <c r="AE1191" s="19">
        <f>AE1192</f>
        <v>0</v>
      </c>
      <c r="AF1191" s="50">
        <f>AF1192</f>
        <v>24239.927810000001</v>
      </c>
      <c r="AG1191" s="50">
        <f>AG1192</f>
        <v>0</v>
      </c>
      <c r="AH1191" s="50">
        <f>AH1192</f>
        <v>0</v>
      </c>
      <c r="AI1191" s="50">
        <f>AI1192</f>
        <v>0</v>
      </c>
      <c r="AJ1191" s="50">
        <f>AJ1192</f>
        <v>0</v>
      </c>
      <c r="AK1191" s="50">
        <f>AK1192</f>
        <v>0</v>
      </c>
      <c r="AL1191" s="50">
        <f>AL1192</f>
        <v>23199.97752</v>
      </c>
      <c r="AM1191" s="50">
        <f>AM1192</f>
        <v>0</v>
      </c>
      <c r="AN1191" s="50">
        <f>AN1192</f>
        <v>0</v>
      </c>
      <c r="AO1191" s="51">
        <f>AO1192</f>
        <v>13689.7261</v>
      </c>
      <c r="AP1191" s="51">
        <f>AP1192</f>
        <v>24938.58481</v>
      </c>
      <c r="AQ1191" s="51">
        <f>AQ1192</f>
        <v>-93.730000000000004</v>
      </c>
      <c r="AR1191" s="51">
        <f>AR1192</f>
        <v>0</v>
      </c>
      <c r="AS1191" s="51">
        <f>AS1192</f>
        <v>0</v>
      </c>
      <c r="AT1191" s="51">
        <f>AT1192</f>
        <v>0</v>
      </c>
      <c r="AU1191" s="51">
        <f t="shared" si="2864"/>
        <v>24844.854810000001</v>
      </c>
      <c r="AV1191" s="51">
        <f t="shared" si="2865"/>
        <v>219.11519000000044</v>
      </c>
      <c r="AW1191" s="51">
        <f t="shared" si="2866"/>
        <v>25063.970000000001</v>
      </c>
      <c r="AX1191" s="51">
        <f t="shared" si="2867"/>
        <v>19499.5</v>
      </c>
      <c r="AY1191" s="51">
        <f t="shared" si="2868"/>
        <v>15089.5</v>
      </c>
      <c r="AZ1191" s="51">
        <f>AZ1192</f>
        <v>0</v>
      </c>
      <c r="BA1191" s="52">
        <f t="shared" si="2869"/>
        <v>95.70976325444758</v>
      </c>
      <c r="BB1191" s="25"/>
    </row>
    <row r="1192" ht="47.25">
      <c r="B1192" s="47" t="s">
        <v>562</v>
      </c>
      <c r="C1192" s="47" t="s">
        <v>96</v>
      </c>
      <c r="D1192" s="47" t="s">
        <v>98</v>
      </c>
      <c r="E1192" s="48" t="str">
        <f t="shared" ref="E1192:E1255" si="3051">CONCATENATE(C1192,D1192)</f>
        <v>0503</v>
      </c>
      <c r="F1192" s="47" t="s">
        <v>538</v>
      </c>
      <c r="G1192" s="48"/>
      <c r="H1192" s="49" t="s">
        <v>539</v>
      </c>
      <c r="I1192" s="19">
        <f>I1193+I1195</f>
        <v>25157.700000000001</v>
      </c>
      <c r="J1192" s="19">
        <f>J1193+J1195</f>
        <v>19499.5</v>
      </c>
      <c r="K1192" s="19">
        <f>K1193+K1195</f>
        <v>15089.5</v>
      </c>
      <c r="L1192" s="19">
        <f>L1193+L1195</f>
        <v>0</v>
      </c>
      <c r="M1192" s="19">
        <f>M1193+M1195</f>
        <v>0</v>
      </c>
      <c r="N1192" s="19">
        <f>N1193+N1195</f>
        <v>0</v>
      </c>
      <c r="O1192" s="19">
        <f>O1193+O1195</f>
        <v>-93.730000000000004</v>
      </c>
      <c r="P1192" s="19">
        <f>P1193+P1195</f>
        <v>0</v>
      </c>
      <c r="Q1192" s="19">
        <f>Q1193+Q1195</f>
        <v>0</v>
      </c>
      <c r="R1192" s="19">
        <f>R1193+R1195</f>
        <v>0</v>
      </c>
      <c r="S1192" s="19">
        <f>S1193+S1195</f>
        <v>0</v>
      </c>
      <c r="T1192" s="19">
        <f t="shared" ref="T1192:T1255" si="3052">I1192+L1192+S1192+R1192+Q1192+P1192+O1192</f>
        <v>25063.970000000001</v>
      </c>
      <c r="U1192" s="19">
        <f t="shared" si="2953"/>
        <v>19499.5</v>
      </c>
      <c r="V1192" s="19">
        <f t="shared" si="2954"/>
        <v>15089.5</v>
      </c>
      <c r="W1192" s="19">
        <f>W1193+W1195</f>
        <v>0</v>
      </c>
      <c r="X1192" s="19">
        <f>X1193+X1195</f>
        <v>0</v>
      </c>
      <c r="Y1192" s="19">
        <f>Y1193+Y1195</f>
        <v>0</v>
      </c>
      <c r="Z1192" s="19">
        <f>Z1193+Z1195</f>
        <v>0</v>
      </c>
      <c r="AA1192" s="19">
        <f>AA1193+AA1195</f>
        <v>0</v>
      </c>
      <c r="AB1192" s="19">
        <f>AB1193+AB1195</f>
        <v>0</v>
      </c>
      <c r="AC1192" s="19">
        <f>AC1193+AC1195</f>
        <v>0</v>
      </c>
      <c r="AD1192" s="19">
        <f>AD1193+AD1195</f>
        <v>0</v>
      </c>
      <c r="AE1192" s="19">
        <f>AE1193+AE1195</f>
        <v>0</v>
      </c>
      <c r="AF1192" s="50">
        <f>AF1193+AF1195</f>
        <v>24239.927810000001</v>
      </c>
      <c r="AG1192" s="50">
        <f>AG1193+AG1195</f>
        <v>0</v>
      </c>
      <c r="AH1192" s="50">
        <f>AH1193+AH1195</f>
        <v>0</v>
      </c>
      <c r="AI1192" s="50">
        <f>AI1193+AI1195</f>
        <v>0</v>
      </c>
      <c r="AJ1192" s="50">
        <f>AJ1193+AJ1195</f>
        <v>0</v>
      </c>
      <c r="AK1192" s="50">
        <f>AK1193+AK1195</f>
        <v>0</v>
      </c>
      <c r="AL1192" s="50">
        <f>AL1193+AL1195</f>
        <v>23199.97752</v>
      </c>
      <c r="AM1192" s="50">
        <f>AM1193+AM1195</f>
        <v>0</v>
      </c>
      <c r="AN1192" s="50">
        <f>AN1193+AN1195</f>
        <v>0</v>
      </c>
      <c r="AO1192" s="15">
        <f>AO1193+AO1195</f>
        <v>13689.7261</v>
      </c>
      <c r="AP1192" s="51">
        <f>AP1193+AP1195</f>
        <v>24938.58481</v>
      </c>
      <c r="AQ1192" s="51">
        <f>AQ1193+AQ1195</f>
        <v>-93.730000000000004</v>
      </c>
      <c r="AR1192" s="51">
        <f>AR1193+AR1195</f>
        <v>0</v>
      </c>
      <c r="AS1192" s="51">
        <f>AS1193+AS1195</f>
        <v>0</v>
      </c>
      <c r="AT1192" s="51">
        <f>AT1193+AT1195</f>
        <v>0</v>
      </c>
      <c r="AU1192" s="51">
        <f t="shared" ref="AU1192:AU1255" si="3053">AP1192+AS1192+AT1192+AR1192+AQ1192</f>
        <v>24844.854810000001</v>
      </c>
      <c r="AV1192" s="51">
        <f t="shared" ref="AV1192:AV1255" si="3054">T1192-AU1192</f>
        <v>219.11519000000044</v>
      </c>
      <c r="AW1192" s="51">
        <f t="shared" ref="AW1192:AW1255" si="3055">T1192+W1192+X1192+Y1192+Z1192</f>
        <v>25063.970000000001</v>
      </c>
      <c r="AX1192" s="51">
        <f t="shared" ref="AX1192:AX1255" si="3056">U1192+AA1192+AB1192</f>
        <v>19499.5</v>
      </c>
      <c r="AY1192" s="51">
        <f t="shared" ref="AY1192:AY1255" si="3057">V1192+AC1192+AE1192+AD1192</f>
        <v>15089.5</v>
      </c>
      <c r="AZ1192" s="51">
        <f>AZ1193+AZ1195</f>
        <v>0</v>
      </c>
      <c r="BA1192" s="52">
        <f t="shared" ref="BA1192:BA1255" si="3058">AL1192/AF1192*100</f>
        <v>95.70976325444758</v>
      </c>
      <c r="BB1192" s="25"/>
    </row>
    <row r="1193" ht="31.5">
      <c r="B1193" s="47" t="s">
        <v>562</v>
      </c>
      <c r="C1193" s="47" t="s">
        <v>96</v>
      </c>
      <c r="D1193" s="47" t="s">
        <v>98</v>
      </c>
      <c r="E1193" s="48" t="str">
        <f t="shared" si="3051"/>
        <v>0503</v>
      </c>
      <c r="F1193" s="47" t="s">
        <v>540</v>
      </c>
      <c r="G1193" s="48"/>
      <c r="H1193" s="49" t="s">
        <v>541</v>
      </c>
      <c r="I1193" s="19">
        <f>I1194</f>
        <v>20657.700000000001</v>
      </c>
      <c r="J1193" s="19">
        <f>J1194</f>
        <v>15089.5</v>
      </c>
      <c r="K1193" s="19">
        <f>K1194</f>
        <v>15089.5</v>
      </c>
      <c r="L1193" s="19">
        <f>L1194</f>
        <v>0</v>
      </c>
      <c r="M1193" s="19">
        <f>M1194</f>
        <v>0</v>
      </c>
      <c r="N1193" s="19">
        <f>N1194</f>
        <v>0</v>
      </c>
      <c r="O1193" s="19">
        <f>O1194</f>
        <v>-93.730000000000004</v>
      </c>
      <c r="P1193" s="19">
        <f>P1194</f>
        <v>0</v>
      </c>
      <c r="Q1193" s="19">
        <f>Q1194</f>
        <v>0</v>
      </c>
      <c r="R1193" s="19">
        <f>R1194</f>
        <v>0</v>
      </c>
      <c r="S1193" s="19">
        <f>S1194</f>
        <v>0</v>
      </c>
      <c r="T1193" s="19">
        <f t="shared" si="3052"/>
        <v>20563.970000000001</v>
      </c>
      <c r="U1193" s="19">
        <f t="shared" si="2953"/>
        <v>15089.5</v>
      </c>
      <c r="V1193" s="19">
        <f t="shared" si="2954"/>
        <v>15089.5</v>
      </c>
      <c r="W1193" s="19">
        <f>W1194</f>
        <v>0</v>
      </c>
      <c r="X1193" s="19">
        <f>X1194</f>
        <v>0</v>
      </c>
      <c r="Y1193" s="19">
        <f>Y1194</f>
        <v>0</v>
      </c>
      <c r="Z1193" s="19">
        <f>Z1194</f>
        <v>0</v>
      </c>
      <c r="AA1193" s="19">
        <f>AA1194</f>
        <v>0</v>
      </c>
      <c r="AB1193" s="19">
        <f>AB1194</f>
        <v>0</v>
      </c>
      <c r="AC1193" s="19">
        <f>AC1194</f>
        <v>0</v>
      </c>
      <c r="AD1193" s="19">
        <f>AD1194</f>
        <v>0</v>
      </c>
      <c r="AE1193" s="19">
        <f>AE1194</f>
        <v>0</v>
      </c>
      <c r="AF1193" s="50">
        <f>AF1194</f>
        <v>20039.17481</v>
      </c>
      <c r="AG1193" s="50">
        <f>AG1194</f>
        <v>0</v>
      </c>
      <c r="AH1193" s="50">
        <f>AH1194</f>
        <v>0</v>
      </c>
      <c r="AI1193" s="50">
        <f>AI1194</f>
        <v>0</v>
      </c>
      <c r="AJ1193" s="50">
        <f>AJ1194</f>
        <v>0</v>
      </c>
      <c r="AK1193" s="50">
        <f>AK1194</f>
        <v>0</v>
      </c>
      <c r="AL1193" s="50">
        <f>AL1194</f>
        <v>18999.22507</v>
      </c>
      <c r="AM1193" s="50">
        <f>AM1194</f>
        <v>0</v>
      </c>
      <c r="AN1193" s="50">
        <f>AN1194</f>
        <v>0</v>
      </c>
      <c r="AO1193" s="51">
        <f>AO1194</f>
        <v>12799.487450000001</v>
      </c>
      <c r="AP1193" s="51">
        <f>AP1194</f>
        <v>20438.58481</v>
      </c>
      <c r="AQ1193" s="51">
        <f>AQ1194</f>
        <v>-93.730000000000004</v>
      </c>
      <c r="AR1193" s="51">
        <f>AR1194</f>
        <v>0</v>
      </c>
      <c r="AS1193" s="51">
        <f>AS1194</f>
        <v>0</v>
      </c>
      <c r="AT1193" s="51">
        <f>AT1194</f>
        <v>0</v>
      </c>
      <c r="AU1193" s="51">
        <f t="shared" si="3053"/>
        <v>20344.854810000001</v>
      </c>
      <c r="AV1193" s="51">
        <f t="shared" si="3054"/>
        <v>219.11519000000044</v>
      </c>
      <c r="AW1193" s="51">
        <f t="shared" si="3055"/>
        <v>20563.970000000001</v>
      </c>
      <c r="AX1193" s="51">
        <f t="shared" si="3056"/>
        <v>15089.5</v>
      </c>
      <c r="AY1193" s="51">
        <f t="shared" si="3057"/>
        <v>15089.5</v>
      </c>
      <c r="AZ1193" s="51">
        <f>AZ1194</f>
        <v>0</v>
      </c>
      <c r="BA1193" s="52">
        <f t="shared" si="3058"/>
        <v>94.810416347677943</v>
      </c>
      <c r="BB1193" s="25"/>
    </row>
    <row r="1194" ht="31.5">
      <c r="B1194" s="47" t="s">
        <v>562</v>
      </c>
      <c r="C1194" s="47" t="s">
        <v>96</v>
      </c>
      <c r="D1194" s="47" t="s">
        <v>98</v>
      </c>
      <c r="E1194" s="48" t="str">
        <f t="shared" si="3051"/>
        <v>0503</v>
      </c>
      <c r="F1194" s="47" t="s">
        <v>540</v>
      </c>
      <c r="G1194" s="47" t="s">
        <v>58</v>
      </c>
      <c r="H1194" s="49" t="s">
        <v>59</v>
      </c>
      <c r="I1194" s="19">
        <v>20657.700000000001</v>
      </c>
      <c r="J1194" s="19">
        <v>15089.5</v>
      </c>
      <c r="K1194" s="19">
        <v>15089.5</v>
      </c>
      <c r="L1194" s="19"/>
      <c r="M1194" s="19"/>
      <c r="N1194" s="19"/>
      <c r="O1194" s="19">
        <v>-93.730000000000004</v>
      </c>
      <c r="P1194" s="19">
        <v>0</v>
      </c>
      <c r="Q1194" s="19">
        <v>0</v>
      </c>
      <c r="R1194" s="19">
        <v>0</v>
      </c>
      <c r="S1194" s="19"/>
      <c r="T1194" s="19">
        <f t="shared" si="3052"/>
        <v>20563.970000000001</v>
      </c>
      <c r="U1194" s="19">
        <f t="shared" si="2953"/>
        <v>15089.5</v>
      </c>
      <c r="V1194" s="19">
        <f t="shared" si="2954"/>
        <v>15089.5</v>
      </c>
      <c r="W1194" s="19"/>
      <c r="X1194" s="19"/>
      <c r="Y1194" s="19"/>
      <c r="Z1194" s="19"/>
      <c r="AA1194" s="19"/>
      <c r="AB1194" s="19"/>
      <c r="AC1194" s="19"/>
      <c r="AD1194" s="19"/>
      <c r="AE1194" s="19"/>
      <c r="AF1194" s="50">
        <v>20039.17481</v>
      </c>
      <c r="AG1194" s="50"/>
      <c r="AH1194" s="50">
        <v>0</v>
      </c>
      <c r="AI1194" s="50">
        <v>0</v>
      </c>
      <c r="AJ1194" s="50">
        <v>0</v>
      </c>
      <c r="AK1194" s="50">
        <v>0</v>
      </c>
      <c r="AL1194" s="50">
        <v>18999.22507</v>
      </c>
      <c r="AM1194" s="50">
        <v>0</v>
      </c>
      <c r="AN1194" s="50">
        <v>0</v>
      </c>
      <c r="AO1194" s="15">
        <v>12799.487450000001</v>
      </c>
      <c r="AP1194" s="51">
        <v>20438.58481</v>
      </c>
      <c r="AQ1194" s="51">
        <v>-93.730000000000004</v>
      </c>
      <c r="AR1194" s="51">
        <v>0</v>
      </c>
      <c r="AS1194" s="51">
        <v>0</v>
      </c>
      <c r="AT1194" s="51">
        <v>0</v>
      </c>
      <c r="AU1194" s="51">
        <f t="shared" si="3053"/>
        <v>20344.854810000001</v>
      </c>
      <c r="AV1194" s="51">
        <f t="shared" si="3054"/>
        <v>219.11519000000044</v>
      </c>
      <c r="AW1194" s="51">
        <f t="shared" si="3055"/>
        <v>20563.970000000001</v>
      </c>
      <c r="AX1194" s="51">
        <f t="shared" si="3056"/>
        <v>15089.5</v>
      </c>
      <c r="AY1194" s="51">
        <f t="shared" si="3057"/>
        <v>15089.5</v>
      </c>
      <c r="AZ1194" s="51"/>
      <c r="BA1194" s="52">
        <f t="shared" si="3058"/>
        <v>94.810416347677943</v>
      </c>
      <c r="BB1194" s="53"/>
    </row>
    <row r="1195" ht="31.5">
      <c r="B1195" s="47" t="s">
        <v>562</v>
      </c>
      <c r="C1195" s="47" t="s">
        <v>96</v>
      </c>
      <c r="D1195" s="47" t="s">
        <v>98</v>
      </c>
      <c r="E1195" s="48" t="str">
        <f t="shared" si="3051"/>
        <v>0503</v>
      </c>
      <c r="F1195" s="47" t="s">
        <v>542</v>
      </c>
      <c r="G1195" s="48"/>
      <c r="H1195" s="49" t="s">
        <v>543</v>
      </c>
      <c r="I1195" s="19">
        <f>I1197</f>
        <v>4500</v>
      </c>
      <c r="J1195" s="19">
        <f>J1197</f>
        <v>4410</v>
      </c>
      <c r="K1195" s="19">
        <f>K1197</f>
        <v>0</v>
      </c>
      <c r="L1195" s="19">
        <f>L1197</f>
        <v>0</v>
      </c>
      <c r="M1195" s="19">
        <f>M1197</f>
        <v>0</v>
      </c>
      <c r="N1195" s="19">
        <f>N1197</f>
        <v>0</v>
      </c>
      <c r="O1195" s="19">
        <f>O1197+O1196</f>
        <v>0</v>
      </c>
      <c r="P1195" s="19">
        <f>P1197</f>
        <v>0</v>
      </c>
      <c r="Q1195" s="19">
        <f>Q1197</f>
        <v>0</v>
      </c>
      <c r="R1195" s="19">
        <f>R1197</f>
        <v>0</v>
      </c>
      <c r="S1195" s="19">
        <f>S1197</f>
        <v>0</v>
      </c>
      <c r="T1195" s="19">
        <f t="shared" si="3052"/>
        <v>4500</v>
      </c>
      <c r="U1195" s="19">
        <f t="shared" si="2953"/>
        <v>4410</v>
      </c>
      <c r="V1195" s="19">
        <f t="shared" si="2954"/>
        <v>0</v>
      </c>
      <c r="W1195" s="19">
        <f>W1197</f>
        <v>0</v>
      </c>
      <c r="X1195" s="19">
        <f>X1197</f>
        <v>0</v>
      </c>
      <c r="Y1195" s="19">
        <f>Y1197</f>
        <v>0</v>
      </c>
      <c r="Z1195" s="19">
        <f>Z1197</f>
        <v>0</v>
      </c>
      <c r="AA1195" s="19">
        <f>AA1197</f>
        <v>0</v>
      </c>
      <c r="AB1195" s="19">
        <f>AB1197</f>
        <v>0</v>
      </c>
      <c r="AC1195" s="19">
        <f>AC1197</f>
        <v>0</v>
      </c>
      <c r="AD1195" s="19">
        <f>AD1197</f>
        <v>0</v>
      </c>
      <c r="AE1195" s="19">
        <f>AE1197</f>
        <v>0</v>
      </c>
      <c r="AF1195" s="50">
        <f>AF1197+AF1196</f>
        <v>4200.7529999999997</v>
      </c>
      <c r="AG1195" s="50">
        <f>AG1197+AG1196</f>
        <v>0</v>
      </c>
      <c r="AH1195" s="50">
        <f>AH1197+AH1196</f>
        <v>0</v>
      </c>
      <c r="AI1195" s="50">
        <f>AI1197+AI1196</f>
        <v>0</v>
      </c>
      <c r="AJ1195" s="50">
        <f>AJ1197+AJ1196</f>
        <v>0</v>
      </c>
      <c r="AK1195" s="50">
        <f>AK1197+AK1196</f>
        <v>0</v>
      </c>
      <c r="AL1195" s="50">
        <f>AL1197+AL1196</f>
        <v>4200.75245</v>
      </c>
      <c r="AM1195" s="50">
        <f>AM1197+AM1196</f>
        <v>0</v>
      </c>
      <c r="AN1195" s="50">
        <f>AN1197+AN1196</f>
        <v>0</v>
      </c>
      <c r="AO1195" s="51">
        <f>AO1197+AO1196</f>
        <v>890.23865000000001</v>
      </c>
      <c r="AP1195" s="51">
        <f>AP1197+AP1196</f>
        <v>4500</v>
      </c>
      <c r="AQ1195" s="51">
        <f>AQ1197+AQ1196</f>
        <v>0</v>
      </c>
      <c r="AR1195" s="51">
        <f>AR1197+AR1196</f>
        <v>0</v>
      </c>
      <c r="AS1195" s="51">
        <f>AS1197+AS1196</f>
        <v>0</v>
      </c>
      <c r="AT1195" s="51">
        <f>AT1197+AT1196</f>
        <v>0</v>
      </c>
      <c r="AU1195" s="51">
        <f t="shared" si="3053"/>
        <v>4500</v>
      </c>
      <c r="AV1195" s="51">
        <f t="shared" si="3054"/>
        <v>0</v>
      </c>
      <c r="AW1195" s="51">
        <f t="shared" si="3055"/>
        <v>4500</v>
      </c>
      <c r="AX1195" s="51">
        <f t="shared" si="3056"/>
        <v>4410</v>
      </c>
      <c r="AY1195" s="51">
        <f t="shared" si="3057"/>
        <v>0</v>
      </c>
      <c r="AZ1195" s="51">
        <f>AZ1197</f>
        <v>0</v>
      </c>
      <c r="BA1195" s="52">
        <f t="shared" si="3058"/>
        <v>99.999986907109289</v>
      </c>
      <c r="BB1195" s="25"/>
    </row>
    <row r="1196" ht="31.5">
      <c r="B1196" s="47" t="s">
        <v>562</v>
      </c>
      <c r="C1196" s="47" t="s">
        <v>96</v>
      </c>
      <c r="D1196" s="47" t="s">
        <v>98</v>
      </c>
      <c r="E1196" s="48" t="str">
        <f t="shared" si="3051"/>
        <v>0503</v>
      </c>
      <c r="F1196" s="47" t="s">
        <v>542</v>
      </c>
      <c r="G1196" s="47" t="s">
        <v>154</v>
      </c>
      <c r="H1196" s="49" t="s">
        <v>155</v>
      </c>
      <c r="I1196" s="19"/>
      <c r="J1196" s="19"/>
      <c r="K1196" s="19"/>
      <c r="L1196" s="19"/>
      <c r="M1196" s="19"/>
      <c r="N1196" s="19"/>
      <c r="O1196" s="19">
        <v>0</v>
      </c>
      <c r="P1196" s="19"/>
      <c r="Q1196" s="19"/>
      <c r="R1196" s="19"/>
      <c r="S1196" s="19"/>
      <c r="T1196" s="19">
        <f t="shared" si="3052"/>
        <v>0</v>
      </c>
      <c r="U1196" s="19"/>
      <c r="V1196" s="19"/>
      <c r="W1196" s="19"/>
      <c r="X1196" s="19"/>
      <c r="Y1196" s="19"/>
      <c r="Z1196" s="19"/>
      <c r="AA1196" s="19"/>
      <c r="AB1196" s="19"/>
      <c r="AC1196" s="19"/>
      <c r="AD1196" s="19"/>
      <c r="AE1196" s="19"/>
      <c r="AF1196" s="50">
        <v>1574.9653699999999</v>
      </c>
      <c r="AG1196" s="50"/>
      <c r="AH1196" s="50">
        <v>0</v>
      </c>
      <c r="AI1196" s="50">
        <v>0</v>
      </c>
      <c r="AJ1196" s="50">
        <v>0</v>
      </c>
      <c r="AK1196" s="50">
        <v>0</v>
      </c>
      <c r="AL1196" s="50">
        <v>1574.96525</v>
      </c>
      <c r="AM1196" s="50">
        <v>0</v>
      </c>
      <c r="AN1196" s="50">
        <v>0</v>
      </c>
      <c r="AO1196" s="15">
        <v>890.23865000000001</v>
      </c>
      <c r="AP1196" s="15">
        <v>1723.96937</v>
      </c>
      <c r="AQ1196" s="51">
        <v>0</v>
      </c>
      <c r="AR1196" s="15">
        <v>0</v>
      </c>
      <c r="AS1196" s="51">
        <v>0</v>
      </c>
      <c r="AT1196" s="15">
        <v>0</v>
      </c>
      <c r="AU1196" s="51">
        <f t="shared" si="3053"/>
        <v>1723.96937</v>
      </c>
      <c r="AV1196" s="51">
        <f t="shared" si="3054"/>
        <v>-1723.96937</v>
      </c>
      <c r="AW1196" s="51"/>
      <c r="AX1196" s="51"/>
      <c r="AY1196" s="51"/>
      <c r="AZ1196" s="51"/>
      <c r="BA1196" s="52">
        <f t="shared" si="3058"/>
        <v>99.99999238078486</v>
      </c>
      <c r="BB1196" s="25"/>
    </row>
    <row r="1197">
      <c r="B1197" s="47" t="s">
        <v>562</v>
      </c>
      <c r="C1197" s="47" t="s">
        <v>96</v>
      </c>
      <c r="D1197" s="47" t="s">
        <v>98</v>
      </c>
      <c r="E1197" s="48" t="str">
        <f t="shared" si="3051"/>
        <v>0503</v>
      </c>
      <c r="F1197" s="47" t="s">
        <v>542</v>
      </c>
      <c r="G1197" s="47" t="s">
        <v>60</v>
      </c>
      <c r="H1197" s="49" t="s">
        <v>61</v>
      </c>
      <c r="I1197" s="19">
        <v>4500</v>
      </c>
      <c r="J1197" s="19">
        <v>4410</v>
      </c>
      <c r="K1197" s="19">
        <v>0</v>
      </c>
      <c r="L1197" s="19"/>
      <c r="M1197" s="19"/>
      <c r="N1197" s="19"/>
      <c r="O1197" s="19">
        <v>0</v>
      </c>
      <c r="P1197" s="19">
        <v>0</v>
      </c>
      <c r="Q1197" s="19">
        <v>0</v>
      </c>
      <c r="R1197" s="19">
        <v>0</v>
      </c>
      <c r="S1197" s="19"/>
      <c r="T1197" s="19">
        <f t="shared" si="3052"/>
        <v>4500</v>
      </c>
      <c r="U1197" s="19">
        <f t="shared" si="2953"/>
        <v>4410</v>
      </c>
      <c r="V1197" s="19">
        <f t="shared" si="2954"/>
        <v>0</v>
      </c>
      <c r="W1197" s="19"/>
      <c r="X1197" s="19"/>
      <c r="Y1197" s="19"/>
      <c r="Z1197" s="19"/>
      <c r="AA1197" s="19"/>
      <c r="AB1197" s="19"/>
      <c r="AC1197" s="19"/>
      <c r="AD1197" s="19"/>
      <c r="AE1197" s="19"/>
      <c r="AF1197" s="50">
        <v>2625.7876299999998</v>
      </c>
      <c r="AG1197" s="50"/>
      <c r="AH1197" s="50">
        <v>0</v>
      </c>
      <c r="AI1197" s="50">
        <v>0</v>
      </c>
      <c r="AJ1197" s="50">
        <v>0</v>
      </c>
      <c r="AK1197" s="50">
        <v>0</v>
      </c>
      <c r="AL1197" s="50">
        <v>2625.7872000000002</v>
      </c>
      <c r="AM1197" s="50">
        <v>0</v>
      </c>
      <c r="AN1197" s="50">
        <v>0</v>
      </c>
      <c r="AO1197" s="51">
        <v>0</v>
      </c>
      <c r="AP1197" s="51">
        <v>2776.0306300000002</v>
      </c>
      <c r="AQ1197" s="51">
        <v>0</v>
      </c>
      <c r="AR1197" s="51">
        <v>0</v>
      </c>
      <c r="AS1197" s="51">
        <v>0</v>
      </c>
      <c r="AT1197" s="51">
        <v>0</v>
      </c>
      <c r="AU1197" s="51">
        <f t="shared" si="3053"/>
        <v>2776.0306300000002</v>
      </c>
      <c r="AV1197" s="51">
        <f t="shared" si="3054"/>
        <v>1723.9693699999998</v>
      </c>
      <c r="AW1197" s="51">
        <f t="shared" si="3055"/>
        <v>4500</v>
      </c>
      <c r="AX1197" s="51">
        <f t="shared" si="3056"/>
        <v>4410</v>
      </c>
      <c r="AY1197" s="51">
        <f t="shared" si="3057"/>
        <v>0</v>
      </c>
      <c r="AZ1197" s="51"/>
      <c r="BA1197" s="52">
        <f t="shared" si="3058"/>
        <v>99.999983623961256</v>
      </c>
      <c r="BB1197" s="53"/>
    </row>
    <row r="1198" ht="31.5">
      <c r="B1198" s="47" t="s">
        <v>562</v>
      </c>
      <c r="C1198" s="47" t="s">
        <v>96</v>
      </c>
      <c r="D1198" s="47" t="s">
        <v>98</v>
      </c>
      <c r="E1198" s="48" t="str">
        <f t="shared" si="3051"/>
        <v>0503</v>
      </c>
      <c r="F1198" s="47" t="s">
        <v>181</v>
      </c>
      <c r="G1198" s="48"/>
      <c r="H1198" s="49" t="s">
        <v>182</v>
      </c>
      <c r="I1198" s="19">
        <f t="shared" ref="I1198:I1216" si="3059">I1199</f>
        <v>3254.9000000000001</v>
      </c>
      <c r="J1198" s="19">
        <f t="shared" ref="J1198:J1216" si="3060">J1199</f>
        <v>254.90000000000001</v>
      </c>
      <c r="K1198" s="19">
        <f t="shared" ref="K1198:K1216" si="3061">K1199</f>
        <v>254.90000000000001</v>
      </c>
      <c r="L1198" s="19">
        <f t="shared" ref="L1198:L1216" si="3062">L1199</f>
        <v>0</v>
      </c>
      <c r="M1198" s="19">
        <f t="shared" ref="M1198:M1216" si="3063">M1199</f>
        <v>0</v>
      </c>
      <c r="N1198" s="19">
        <f t="shared" ref="N1198:N1216" si="3064">N1199</f>
        <v>0</v>
      </c>
      <c r="O1198" s="19">
        <f t="shared" ref="O1198:O1204" si="3065">O1199</f>
        <v>0</v>
      </c>
      <c r="P1198" s="19">
        <f t="shared" ref="P1198:P1204" si="3066">P1199</f>
        <v>0</v>
      </c>
      <c r="Q1198" s="19">
        <f t="shared" ref="Q1198:Q1204" si="3067">Q1199</f>
        <v>0</v>
      </c>
      <c r="R1198" s="19">
        <f t="shared" ref="R1198:R1204" si="3068">R1199</f>
        <v>0</v>
      </c>
      <c r="S1198" s="19">
        <f t="shared" ref="S1198:S1216" si="3069">S1199</f>
        <v>0</v>
      </c>
      <c r="T1198" s="19">
        <f t="shared" si="3052"/>
        <v>3254.9000000000001</v>
      </c>
      <c r="U1198" s="19">
        <f t="shared" si="2953"/>
        <v>254.90000000000001</v>
      </c>
      <c r="V1198" s="19">
        <f t="shared" si="2954"/>
        <v>254.90000000000001</v>
      </c>
      <c r="W1198" s="19">
        <f t="shared" ref="W1198:W1216" si="3070">W1199</f>
        <v>0</v>
      </c>
      <c r="X1198" s="19">
        <f t="shared" ref="X1198:X1216" si="3071">X1199</f>
        <v>0</v>
      </c>
      <c r="Y1198" s="19">
        <f t="shared" ref="Y1198:Y1216" si="3072">Y1199</f>
        <v>0</v>
      </c>
      <c r="Z1198" s="19">
        <f t="shared" ref="Z1198:Z1216" si="3073">Z1199</f>
        <v>0</v>
      </c>
      <c r="AA1198" s="19">
        <f t="shared" ref="AA1198:AA1216" si="3074">AA1199</f>
        <v>0</v>
      </c>
      <c r="AB1198" s="19">
        <f t="shared" ref="AB1198:AB1216" si="3075">AB1199</f>
        <v>0</v>
      </c>
      <c r="AC1198" s="19">
        <f t="shared" ref="AC1198:AC1216" si="3076">AC1199</f>
        <v>0</v>
      </c>
      <c r="AD1198" s="19">
        <f t="shared" ref="AD1198:AD1216" si="3077">AD1199</f>
        <v>0</v>
      </c>
      <c r="AE1198" s="19">
        <f t="shared" ref="AE1198:AE1216" si="3078">AE1199</f>
        <v>0</v>
      </c>
      <c r="AF1198" s="50">
        <f t="shared" ref="AF1198:AF1204" si="3079">AF1199</f>
        <v>3365.83077</v>
      </c>
      <c r="AG1198" s="50">
        <f t="shared" ref="AG1198:AG1204" si="3080">AG1199</f>
        <v>0</v>
      </c>
      <c r="AH1198" s="50">
        <f t="shared" ref="AH1198:AH1204" si="3081">AH1199</f>
        <v>0</v>
      </c>
      <c r="AI1198" s="50">
        <f t="shared" ref="AI1198:AI1204" si="3082">AI1199</f>
        <v>0</v>
      </c>
      <c r="AJ1198" s="50">
        <f t="shared" ref="AJ1198:AJ1204" si="3083">AJ1199</f>
        <v>0</v>
      </c>
      <c r="AK1198" s="50">
        <f t="shared" ref="AK1198:AK1204" si="3084">AK1199</f>
        <v>0</v>
      </c>
      <c r="AL1198" s="50">
        <f t="shared" ref="AL1198:AL1204" si="3085">AL1199</f>
        <v>3365.2649999999999</v>
      </c>
      <c r="AM1198" s="50">
        <f t="shared" ref="AM1198:AM1204" si="3086">AM1199</f>
        <v>0</v>
      </c>
      <c r="AN1198" s="50">
        <f t="shared" ref="AN1198:AN1204" si="3087">AN1199</f>
        <v>0</v>
      </c>
      <c r="AO1198" s="15">
        <f t="shared" ref="AO1198:AO1204" si="3088">AO1199</f>
        <v>126.81171999999999</v>
      </c>
      <c r="AP1198" s="51">
        <f t="shared" ref="AP1198:AP1204" si="3089">AP1199</f>
        <v>3253.83077</v>
      </c>
      <c r="AQ1198" s="51">
        <f t="shared" ref="AQ1198:AQ1204" si="3090">AQ1199</f>
        <v>0</v>
      </c>
      <c r="AR1198" s="51">
        <f t="shared" ref="AR1198:AR1204" si="3091">AR1199</f>
        <v>0</v>
      </c>
      <c r="AS1198" s="51">
        <f t="shared" ref="AS1198:AS1204" si="3092">AS1199</f>
        <v>0</v>
      </c>
      <c r="AT1198" s="51">
        <f t="shared" ref="AT1198:AT1204" si="3093">AT1199</f>
        <v>0</v>
      </c>
      <c r="AU1198" s="51">
        <f t="shared" si="3053"/>
        <v>3253.83077</v>
      </c>
      <c r="AV1198" s="51">
        <f t="shared" si="3054"/>
        <v>1.0692300000000614</v>
      </c>
      <c r="AW1198" s="51">
        <f t="shared" si="3055"/>
        <v>3254.9000000000001</v>
      </c>
      <c r="AX1198" s="51">
        <f t="shared" si="3056"/>
        <v>254.90000000000001</v>
      </c>
      <c r="AY1198" s="51">
        <f t="shared" si="3057"/>
        <v>254.90000000000001</v>
      </c>
      <c r="AZ1198" s="51">
        <f t="shared" ref="AZ1198:AZ1216" si="3094">AZ1199</f>
        <v>0</v>
      </c>
      <c r="BA1198" s="52">
        <f t="shared" si="3058"/>
        <v>99.983190776997972</v>
      </c>
      <c r="BB1198" s="25"/>
    </row>
    <row r="1199">
      <c r="B1199" s="47" t="s">
        <v>562</v>
      </c>
      <c r="C1199" s="47" t="s">
        <v>96</v>
      </c>
      <c r="D1199" s="47" t="s">
        <v>98</v>
      </c>
      <c r="E1199" s="48" t="str">
        <f t="shared" si="3051"/>
        <v>0503</v>
      </c>
      <c r="F1199" s="47" t="s">
        <v>183</v>
      </c>
      <c r="G1199" s="48"/>
      <c r="H1199" s="49" t="s">
        <v>53</v>
      </c>
      <c r="I1199" s="19">
        <f t="shared" si="3059"/>
        <v>3254.9000000000001</v>
      </c>
      <c r="J1199" s="19">
        <f t="shared" si="3060"/>
        <v>254.90000000000001</v>
      </c>
      <c r="K1199" s="19">
        <f t="shared" si="3061"/>
        <v>254.90000000000001</v>
      </c>
      <c r="L1199" s="19">
        <f t="shared" si="3062"/>
        <v>0</v>
      </c>
      <c r="M1199" s="19">
        <f t="shared" si="3063"/>
        <v>0</v>
      </c>
      <c r="N1199" s="19">
        <f t="shared" si="3064"/>
        <v>0</v>
      </c>
      <c r="O1199" s="19">
        <f t="shared" si="3065"/>
        <v>0</v>
      </c>
      <c r="P1199" s="19">
        <f t="shared" si="3066"/>
        <v>0</v>
      </c>
      <c r="Q1199" s="19">
        <f t="shared" si="3067"/>
        <v>0</v>
      </c>
      <c r="R1199" s="19">
        <f t="shared" si="3068"/>
        <v>0</v>
      </c>
      <c r="S1199" s="19">
        <f t="shared" si="3069"/>
        <v>0</v>
      </c>
      <c r="T1199" s="19">
        <f t="shared" si="3052"/>
        <v>3254.9000000000001</v>
      </c>
      <c r="U1199" s="19">
        <f t="shared" si="2953"/>
        <v>254.90000000000001</v>
      </c>
      <c r="V1199" s="19">
        <f t="shared" si="2954"/>
        <v>254.90000000000001</v>
      </c>
      <c r="W1199" s="19">
        <f t="shared" si="3070"/>
        <v>0</v>
      </c>
      <c r="X1199" s="19">
        <f t="shared" si="3071"/>
        <v>0</v>
      </c>
      <c r="Y1199" s="19">
        <f t="shared" si="3072"/>
        <v>0</v>
      </c>
      <c r="Z1199" s="19">
        <f t="shared" si="3073"/>
        <v>0</v>
      </c>
      <c r="AA1199" s="19">
        <f t="shared" si="3074"/>
        <v>0</v>
      </c>
      <c r="AB1199" s="19">
        <f t="shared" si="3075"/>
        <v>0</v>
      </c>
      <c r="AC1199" s="19">
        <f t="shared" si="3076"/>
        <v>0</v>
      </c>
      <c r="AD1199" s="19">
        <f t="shared" si="3077"/>
        <v>0</v>
      </c>
      <c r="AE1199" s="19">
        <f t="shared" si="3078"/>
        <v>0</v>
      </c>
      <c r="AF1199" s="50">
        <f t="shared" si="3079"/>
        <v>3365.83077</v>
      </c>
      <c r="AG1199" s="50">
        <f t="shared" si="3080"/>
        <v>0</v>
      </c>
      <c r="AH1199" s="50">
        <f t="shared" si="3081"/>
        <v>0</v>
      </c>
      <c r="AI1199" s="50">
        <f t="shared" si="3082"/>
        <v>0</v>
      </c>
      <c r="AJ1199" s="50">
        <f t="shared" si="3083"/>
        <v>0</v>
      </c>
      <c r="AK1199" s="50">
        <f t="shared" si="3084"/>
        <v>0</v>
      </c>
      <c r="AL1199" s="50">
        <f t="shared" si="3085"/>
        <v>3365.2649999999999</v>
      </c>
      <c r="AM1199" s="50">
        <f t="shared" si="3086"/>
        <v>0</v>
      </c>
      <c r="AN1199" s="50">
        <f t="shared" si="3087"/>
        <v>0</v>
      </c>
      <c r="AO1199" s="51">
        <f t="shared" si="3088"/>
        <v>126.81171999999999</v>
      </c>
      <c r="AP1199" s="51">
        <f t="shared" si="3089"/>
        <v>3253.83077</v>
      </c>
      <c r="AQ1199" s="51">
        <f t="shared" si="3090"/>
        <v>0</v>
      </c>
      <c r="AR1199" s="51">
        <f t="shared" si="3091"/>
        <v>0</v>
      </c>
      <c r="AS1199" s="51">
        <f t="shared" si="3092"/>
        <v>0</v>
      </c>
      <c r="AT1199" s="51">
        <f t="shared" si="3093"/>
        <v>0</v>
      </c>
      <c r="AU1199" s="51">
        <f t="shared" si="3053"/>
        <v>3253.83077</v>
      </c>
      <c r="AV1199" s="51">
        <f t="shared" si="3054"/>
        <v>1.0692300000000614</v>
      </c>
      <c r="AW1199" s="51">
        <f t="shared" si="3055"/>
        <v>3254.9000000000001</v>
      </c>
      <c r="AX1199" s="51">
        <f t="shared" si="3056"/>
        <v>254.90000000000001</v>
      </c>
      <c r="AY1199" s="51">
        <f t="shared" si="3057"/>
        <v>254.90000000000001</v>
      </c>
      <c r="AZ1199" s="51">
        <f t="shared" si="3094"/>
        <v>0</v>
      </c>
      <c r="BA1199" s="52">
        <f t="shared" si="3058"/>
        <v>99.983190776997972</v>
      </c>
      <c r="BB1199" s="25"/>
    </row>
    <row r="1200" ht="31.5">
      <c r="B1200" s="47" t="s">
        <v>562</v>
      </c>
      <c r="C1200" s="47" t="s">
        <v>96</v>
      </c>
      <c r="D1200" s="47" t="s">
        <v>98</v>
      </c>
      <c r="E1200" s="48" t="str">
        <f t="shared" si="3051"/>
        <v>0503</v>
      </c>
      <c r="F1200" s="47" t="s">
        <v>184</v>
      </c>
      <c r="G1200" s="48"/>
      <c r="H1200" s="49" t="s">
        <v>185</v>
      </c>
      <c r="I1200" s="19">
        <f t="shared" si="3059"/>
        <v>3254.9000000000001</v>
      </c>
      <c r="J1200" s="19">
        <f t="shared" si="3060"/>
        <v>254.90000000000001</v>
      </c>
      <c r="K1200" s="19">
        <f t="shared" si="3061"/>
        <v>254.90000000000001</v>
      </c>
      <c r="L1200" s="19">
        <f t="shared" si="3062"/>
        <v>0</v>
      </c>
      <c r="M1200" s="19">
        <f t="shared" si="3063"/>
        <v>0</v>
      </c>
      <c r="N1200" s="19">
        <f t="shared" si="3064"/>
        <v>0</v>
      </c>
      <c r="O1200" s="19">
        <f t="shared" si="3065"/>
        <v>0</v>
      </c>
      <c r="P1200" s="19">
        <f t="shared" si="3066"/>
        <v>0</v>
      </c>
      <c r="Q1200" s="19">
        <f t="shared" si="3067"/>
        <v>0</v>
      </c>
      <c r="R1200" s="19">
        <f t="shared" si="3068"/>
        <v>0</v>
      </c>
      <c r="S1200" s="19">
        <f t="shared" si="3069"/>
        <v>0</v>
      </c>
      <c r="T1200" s="19">
        <f t="shared" si="3052"/>
        <v>3254.9000000000001</v>
      </c>
      <c r="U1200" s="19">
        <f t="shared" si="2953"/>
        <v>254.90000000000001</v>
      </c>
      <c r="V1200" s="19">
        <f t="shared" si="2954"/>
        <v>254.90000000000001</v>
      </c>
      <c r="W1200" s="19">
        <f t="shared" si="3070"/>
        <v>0</v>
      </c>
      <c r="X1200" s="19">
        <f t="shared" si="3071"/>
        <v>0</v>
      </c>
      <c r="Y1200" s="19">
        <f t="shared" si="3072"/>
        <v>0</v>
      </c>
      <c r="Z1200" s="19">
        <f t="shared" si="3073"/>
        <v>0</v>
      </c>
      <c r="AA1200" s="19">
        <f t="shared" si="3074"/>
        <v>0</v>
      </c>
      <c r="AB1200" s="19">
        <f t="shared" si="3075"/>
        <v>0</v>
      </c>
      <c r="AC1200" s="19">
        <f t="shared" si="3076"/>
        <v>0</v>
      </c>
      <c r="AD1200" s="19">
        <f t="shared" si="3077"/>
        <v>0</v>
      </c>
      <c r="AE1200" s="19">
        <f t="shared" si="3078"/>
        <v>0</v>
      </c>
      <c r="AF1200" s="50">
        <f t="shared" si="3079"/>
        <v>3365.83077</v>
      </c>
      <c r="AG1200" s="50">
        <f t="shared" si="3080"/>
        <v>0</v>
      </c>
      <c r="AH1200" s="50">
        <f t="shared" si="3081"/>
        <v>0</v>
      </c>
      <c r="AI1200" s="50">
        <f t="shared" si="3082"/>
        <v>0</v>
      </c>
      <c r="AJ1200" s="50">
        <f t="shared" si="3083"/>
        <v>0</v>
      </c>
      <c r="AK1200" s="50">
        <f t="shared" si="3084"/>
        <v>0</v>
      </c>
      <c r="AL1200" s="50">
        <f t="shared" si="3085"/>
        <v>3365.2649999999999</v>
      </c>
      <c r="AM1200" s="50">
        <f t="shared" si="3086"/>
        <v>0</v>
      </c>
      <c r="AN1200" s="50">
        <f t="shared" si="3087"/>
        <v>0</v>
      </c>
      <c r="AO1200" s="15">
        <f t="shared" si="3088"/>
        <v>126.81171999999999</v>
      </c>
      <c r="AP1200" s="51">
        <f t="shared" si="3089"/>
        <v>3253.83077</v>
      </c>
      <c r="AQ1200" s="51">
        <f t="shared" si="3090"/>
        <v>0</v>
      </c>
      <c r="AR1200" s="51">
        <f t="shared" si="3091"/>
        <v>0</v>
      </c>
      <c r="AS1200" s="51">
        <f t="shared" si="3092"/>
        <v>0</v>
      </c>
      <c r="AT1200" s="51">
        <f t="shared" si="3093"/>
        <v>0</v>
      </c>
      <c r="AU1200" s="51">
        <f t="shared" si="3053"/>
        <v>3253.83077</v>
      </c>
      <c r="AV1200" s="51">
        <f t="shared" si="3054"/>
        <v>1.0692300000000614</v>
      </c>
      <c r="AW1200" s="51">
        <f t="shared" si="3055"/>
        <v>3254.9000000000001</v>
      </c>
      <c r="AX1200" s="51">
        <f t="shared" si="3056"/>
        <v>254.90000000000001</v>
      </c>
      <c r="AY1200" s="51">
        <f t="shared" si="3057"/>
        <v>254.90000000000001</v>
      </c>
      <c r="AZ1200" s="51">
        <f t="shared" si="3094"/>
        <v>0</v>
      </c>
      <c r="BA1200" s="52">
        <f t="shared" si="3058"/>
        <v>99.983190776997972</v>
      </c>
      <c r="BB1200" s="25"/>
    </row>
    <row r="1201" ht="31.5">
      <c r="B1201" s="47" t="s">
        <v>562</v>
      </c>
      <c r="C1201" s="47" t="s">
        <v>96</v>
      </c>
      <c r="D1201" s="47" t="s">
        <v>98</v>
      </c>
      <c r="E1201" s="48" t="str">
        <f t="shared" si="3051"/>
        <v>0503</v>
      </c>
      <c r="F1201" s="47" t="s">
        <v>229</v>
      </c>
      <c r="G1201" s="48"/>
      <c r="H1201" s="49" t="s">
        <v>230</v>
      </c>
      <c r="I1201" s="19">
        <f t="shared" si="3059"/>
        <v>3254.9000000000001</v>
      </c>
      <c r="J1201" s="19">
        <f t="shared" si="3060"/>
        <v>254.90000000000001</v>
      </c>
      <c r="K1201" s="19">
        <f t="shared" si="3061"/>
        <v>254.90000000000001</v>
      </c>
      <c r="L1201" s="19">
        <f t="shared" si="3062"/>
        <v>0</v>
      </c>
      <c r="M1201" s="19">
        <f t="shared" si="3063"/>
        <v>0</v>
      </c>
      <c r="N1201" s="19">
        <f t="shared" si="3064"/>
        <v>0</v>
      </c>
      <c r="O1201" s="19">
        <f t="shared" si="3065"/>
        <v>0</v>
      </c>
      <c r="P1201" s="19">
        <f t="shared" si="3066"/>
        <v>0</v>
      </c>
      <c r="Q1201" s="19">
        <f t="shared" si="3067"/>
        <v>0</v>
      </c>
      <c r="R1201" s="19">
        <f t="shared" si="3068"/>
        <v>0</v>
      </c>
      <c r="S1201" s="19">
        <f t="shared" si="3069"/>
        <v>0</v>
      </c>
      <c r="T1201" s="19">
        <f t="shared" si="3052"/>
        <v>3254.9000000000001</v>
      </c>
      <c r="U1201" s="19">
        <f t="shared" si="2953"/>
        <v>254.90000000000001</v>
      </c>
      <c r="V1201" s="19">
        <f t="shared" si="2954"/>
        <v>254.90000000000001</v>
      </c>
      <c r="W1201" s="19">
        <f t="shared" si="3070"/>
        <v>0</v>
      </c>
      <c r="X1201" s="19">
        <f t="shared" si="3071"/>
        <v>0</v>
      </c>
      <c r="Y1201" s="19">
        <f t="shared" si="3072"/>
        <v>0</v>
      </c>
      <c r="Z1201" s="19">
        <f t="shared" si="3073"/>
        <v>0</v>
      </c>
      <c r="AA1201" s="19">
        <f t="shared" si="3074"/>
        <v>0</v>
      </c>
      <c r="AB1201" s="19">
        <f t="shared" si="3075"/>
        <v>0</v>
      </c>
      <c r="AC1201" s="19">
        <f t="shared" si="3076"/>
        <v>0</v>
      </c>
      <c r="AD1201" s="19">
        <f t="shared" si="3077"/>
        <v>0</v>
      </c>
      <c r="AE1201" s="19">
        <f t="shared" si="3078"/>
        <v>0</v>
      </c>
      <c r="AF1201" s="50">
        <f t="shared" si="3079"/>
        <v>3365.83077</v>
      </c>
      <c r="AG1201" s="50">
        <f t="shared" si="3080"/>
        <v>0</v>
      </c>
      <c r="AH1201" s="50">
        <f t="shared" si="3081"/>
        <v>0</v>
      </c>
      <c r="AI1201" s="50">
        <f t="shared" si="3082"/>
        <v>0</v>
      </c>
      <c r="AJ1201" s="50">
        <f t="shared" si="3083"/>
        <v>0</v>
      </c>
      <c r="AK1201" s="50">
        <f t="shared" si="3084"/>
        <v>0</v>
      </c>
      <c r="AL1201" s="50">
        <f t="shared" si="3085"/>
        <v>3365.2649999999999</v>
      </c>
      <c r="AM1201" s="50">
        <f t="shared" si="3086"/>
        <v>0</v>
      </c>
      <c r="AN1201" s="50">
        <f t="shared" si="3087"/>
        <v>0</v>
      </c>
      <c r="AO1201" s="51">
        <f t="shared" si="3088"/>
        <v>126.81171999999999</v>
      </c>
      <c r="AP1201" s="51">
        <f t="shared" si="3089"/>
        <v>3253.83077</v>
      </c>
      <c r="AQ1201" s="51">
        <f t="shared" si="3090"/>
        <v>0</v>
      </c>
      <c r="AR1201" s="51">
        <f t="shared" si="3091"/>
        <v>0</v>
      </c>
      <c r="AS1201" s="51">
        <f t="shared" si="3092"/>
        <v>0</v>
      </c>
      <c r="AT1201" s="51">
        <f t="shared" si="3093"/>
        <v>0</v>
      </c>
      <c r="AU1201" s="51">
        <f t="shared" si="3053"/>
        <v>3253.83077</v>
      </c>
      <c r="AV1201" s="51">
        <f t="shared" si="3054"/>
        <v>1.0692300000000614</v>
      </c>
      <c r="AW1201" s="51">
        <f t="shared" si="3055"/>
        <v>3254.9000000000001</v>
      </c>
      <c r="AX1201" s="51">
        <f t="shared" si="3056"/>
        <v>254.90000000000001</v>
      </c>
      <c r="AY1201" s="51">
        <f t="shared" si="3057"/>
        <v>254.90000000000001</v>
      </c>
      <c r="AZ1201" s="51">
        <f t="shared" si="3094"/>
        <v>0</v>
      </c>
      <c r="BA1201" s="52">
        <f t="shared" si="3058"/>
        <v>99.983190776997972</v>
      </c>
      <c r="BB1201" s="25"/>
    </row>
    <row r="1202" ht="31.5">
      <c r="B1202" s="47" t="s">
        <v>562</v>
      </c>
      <c r="C1202" s="47" t="s">
        <v>96</v>
      </c>
      <c r="D1202" s="47" t="s">
        <v>98</v>
      </c>
      <c r="E1202" s="48" t="str">
        <f t="shared" si="3051"/>
        <v>0503</v>
      </c>
      <c r="F1202" s="47" t="s">
        <v>229</v>
      </c>
      <c r="G1202" s="47" t="s">
        <v>58</v>
      </c>
      <c r="H1202" s="49" t="s">
        <v>59</v>
      </c>
      <c r="I1202" s="19">
        <v>3254.9000000000001</v>
      </c>
      <c r="J1202" s="19">
        <v>254.90000000000001</v>
      </c>
      <c r="K1202" s="19">
        <v>254.90000000000001</v>
      </c>
      <c r="L1202" s="19"/>
      <c r="M1202" s="19"/>
      <c r="N1202" s="19"/>
      <c r="O1202" s="19">
        <v>0</v>
      </c>
      <c r="P1202" s="19">
        <v>0</v>
      </c>
      <c r="Q1202" s="19">
        <v>0</v>
      </c>
      <c r="R1202" s="19">
        <v>0</v>
      </c>
      <c r="S1202" s="19"/>
      <c r="T1202" s="19">
        <f t="shared" si="3052"/>
        <v>3254.9000000000001</v>
      </c>
      <c r="U1202" s="19">
        <f t="shared" si="2953"/>
        <v>254.90000000000001</v>
      </c>
      <c r="V1202" s="19">
        <f t="shared" si="2954"/>
        <v>254.90000000000001</v>
      </c>
      <c r="W1202" s="19"/>
      <c r="X1202" s="19"/>
      <c r="Y1202" s="19"/>
      <c r="Z1202" s="19"/>
      <c r="AA1202" s="19"/>
      <c r="AB1202" s="19"/>
      <c r="AC1202" s="19"/>
      <c r="AD1202" s="19"/>
      <c r="AE1202" s="19"/>
      <c r="AF1202" s="50">
        <v>3365.83077</v>
      </c>
      <c r="AG1202" s="50"/>
      <c r="AH1202" s="50">
        <v>0</v>
      </c>
      <c r="AI1202" s="50">
        <v>0</v>
      </c>
      <c r="AJ1202" s="50">
        <v>0</v>
      </c>
      <c r="AK1202" s="50">
        <v>0</v>
      </c>
      <c r="AL1202" s="50">
        <v>3365.2649999999999</v>
      </c>
      <c r="AM1202" s="50">
        <v>0</v>
      </c>
      <c r="AN1202" s="50">
        <v>0</v>
      </c>
      <c r="AO1202" s="15">
        <v>126.81171999999999</v>
      </c>
      <c r="AP1202" s="51">
        <v>3253.83077</v>
      </c>
      <c r="AQ1202" s="51">
        <v>0</v>
      </c>
      <c r="AR1202" s="51">
        <v>0</v>
      </c>
      <c r="AS1202" s="51">
        <v>0</v>
      </c>
      <c r="AT1202" s="51">
        <v>0</v>
      </c>
      <c r="AU1202" s="51">
        <f t="shared" si="3053"/>
        <v>3253.83077</v>
      </c>
      <c r="AV1202" s="51">
        <f t="shared" si="3054"/>
        <v>1.0692300000000614</v>
      </c>
      <c r="AW1202" s="51">
        <f t="shared" si="3055"/>
        <v>3254.9000000000001</v>
      </c>
      <c r="AX1202" s="51">
        <f t="shared" si="3056"/>
        <v>254.90000000000001</v>
      </c>
      <c r="AY1202" s="51">
        <f t="shared" si="3057"/>
        <v>254.90000000000001</v>
      </c>
      <c r="AZ1202" s="51"/>
      <c r="BA1202" s="52">
        <f t="shared" si="3058"/>
        <v>99.983190776997972</v>
      </c>
      <c r="BB1202" s="53"/>
    </row>
    <row r="1203" ht="31.5">
      <c r="B1203" s="47" t="s">
        <v>562</v>
      </c>
      <c r="C1203" s="47" t="s">
        <v>96</v>
      </c>
      <c r="D1203" s="47" t="s">
        <v>98</v>
      </c>
      <c r="E1203" s="48" t="str">
        <f t="shared" si="3051"/>
        <v>0503</v>
      </c>
      <c r="F1203" s="47" t="s">
        <v>76</v>
      </c>
      <c r="G1203" s="48"/>
      <c r="H1203" s="49" t="s">
        <v>77</v>
      </c>
      <c r="I1203" s="19"/>
      <c r="J1203" s="19"/>
      <c r="K1203" s="19"/>
      <c r="L1203" s="19"/>
      <c r="M1203" s="19"/>
      <c r="N1203" s="19"/>
      <c r="O1203" s="19">
        <f t="shared" si="3065"/>
        <v>0</v>
      </c>
      <c r="P1203" s="19">
        <f t="shared" si="3066"/>
        <v>0</v>
      </c>
      <c r="Q1203" s="19">
        <f t="shared" si="3067"/>
        <v>0</v>
      </c>
      <c r="R1203" s="19">
        <f t="shared" si="3068"/>
        <v>0</v>
      </c>
      <c r="S1203" s="19"/>
      <c r="T1203" s="19">
        <f t="shared" si="3052"/>
        <v>0</v>
      </c>
      <c r="U1203" s="19">
        <f t="shared" ref="U1203:U1204" si="3095">U1204</f>
        <v>0</v>
      </c>
      <c r="V1203" s="19">
        <f t="shared" ref="V1203:V1204" si="3096">V1204</f>
        <v>0</v>
      </c>
      <c r="W1203" s="19">
        <f t="shared" si="3070"/>
        <v>0</v>
      </c>
      <c r="X1203" s="19">
        <f t="shared" si="3071"/>
        <v>0</v>
      </c>
      <c r="Y1203" s="19">
        <f t="shared" si="3072"/>
        <v>0</v>
      </c>
      <c r="Z1203" s="19">
        <f t="shared" si="3073"/>
        <v>0</v>
      </c>
      <c r="AA1203" s="19">
        <f t="shared" si="3074"/>
        <v>0</v>
      </c>
      <c r="AB1203" s="19">
        <f t="shared" si="3075"/>
        <v>0</v>
      </c>
      <c r="AC1203" s="19">
        <f t="shared" si="3076"/>
        <v>0</v>
      </c>
      <c r="AD1203" s="19">
        <f t="shared" si="3077"/>
        <v>0</v>
      </c>
      <c r="AE1203" s="19">
        <f t="shared" si="3078"/>
        <v>0</v>
      </c>
      <c r="AF1203" s="50">
        <f t="shared" si="3079"/>
        <v>1590</v>
      </c>
      <c r="AG1203" s="50">
        <f t="shared" si="3080"/>
        <v>0</v>
      </c>
      <c r="AH1203" s="50">
        <f t="shared" si="3081"/>
        <v>0</v>
      </c>
      <c r="AI1203" s="50">
        <f t="shared" si="3082"/>
        <v>0</v>
      </c>
      <c r="AJ1203" s="50">
        <f t="shared" si="3083"/>
        <v>0</v>
      </c>
      <c r="AK1203" s="50">
        <f t="shared" si="3084"/>
        <v>0</v>
      </c>
      <c r="AL1203" s="50">
        <f t="shared" si="3085"/>
        <v>1590</v>
      </c>
      <c r="AM1203" s="50">
        <f t="shared" si="3086"/>
        <v>0</v>
      </c>
      <c r="AN1203" s="50">
        <f t="shared" si="3087"/>
        <v>0</v>
      </c>
      <c r="AO1203" s="51">
        <f t="shared" si="3088"/>
        <v>0</v>
      </c>
      <c r="AP1203" s="51">
        <f t="shared" si="3089"/>
        <v>1590</v>
      </c>
      <c r="AQ1203" s="51">
        <f t="shared" si="3090"/>
        <v>0</v>
      </c>
      <c r="AR1203" s="51">
        <f t="shared" si="3091"/>
        <v>0</v>
      </c>
      <c r="AS1203" s="51">
        <f t="shared" si="3092"/>
        <v>0</v>
      </c>
      <c r="AT1203" s="51">
        <f t="shared" si="3093"/>
        <v>0</v>
      </c>
      <c r="AU1203" s="51">
        <f t="shared" si="3053"/>
        <v>1590</v>
      </c>
      <c r="AV1203" s="51">
        <f t="shared" si="3054"/>
        <v>-1590</v>
      </c>
      <c r="AW1203" s="51"/>
      <c r="AX1203" s="51"/>
      <c r="AY1203" s="51"/>
      <c r="AZ1203" s="51"/>
      <c r="BA1203" s="52">
        <f t="shared" si="3058"/>
        <v>100</v>
      </c>
      <c r="BB1203" s="53"/>
    </row>
    <row r="1204" ht="47.25">
      <c r="B1204" s="47" t="s">
        <v>562</v>
      </c>
      <c r="C1204" s="47" t="s">
        <v>96</v>
      </c>
      <c r="D1204" s="47" t="s">
        <v>98</v>
      </c>
      <c r="E1204" s="48" t="str">
        <f t="shared" si="3051"/>
        <v>0503</v>
      </c>
      <c r="F1204" s="17" t="s">
        <v>296</v>
      </c>
      <c r="G1204" s="48"/>
      <c r="H1204" s="64" t="s">
        <v>297</v>
      </c>
      <c r="I1204" s="19"/>
      <c r="J1204" s="19"/>
      <c r="K1204" s="19"/>
      <c r="L1204" s="19"/>
      <c r="M1204" s="19"/>
      <c r="N1204" s="19"/>
      <c r="O1204" s="19">
        <f t="shared" si="3065"/>
        <v>0</v>
      </c>
      <c r="P1204" s="19">
        <f t="shared" si="3066"/>
        <v>0</v>
      </c>
      <c r="Q1204" s="19">
        <f t="shared" si="3067"/>
        <v>0</v>
      </c>
      <c r="R1204" s="19">
        <f t="shared" si="3068"/>
        <v>0</v>
      </c>
      <c r="S1204" s="19"/>
      <c r="T1204" s="19">
        <f t="shared" si="3052"/>
        <v>0</v>
      </c>
      <c r="U1204" s="19">
        <f t="shared" si="3095"/>
        <v>0</v>
      </c>
      <c r="V1204" s="19">
        <f t="shared" si="3096"/>
        <v>0</v>
      </c>
      <c r="W1204" s="19">
        <f t="shared" si="3070"/>
        <v>0</v>
      </c>
      <c r="X1204" s="19">
        <f t="shared" si="3071"/>
        <v>0</v>
      </c>
      <c r="Y1204" s="19">
        <f t="shared" si="3072"/>
        <v>0</v>
      </c>
      <c r="Z1204" s="19">
        <f t="shared" si="3073"/>
        <v>0</v>
      </c>
      <c r="AA1204" s="19">
        <f t="shared" si="3074"/>
        <v>0</v>
      </c>
      <c r="AB1204" s="19">
        <f t="shared" si="3075"/>
        <v>0</v>
      </c>
      <c r="AC1204" s="19">
        <f t="shared" si="3076"/>
        <v>0</v>
      </c>
      <c r="AD1204" s="19">
        <f t="shared" si="3077"/>
        <v>0</v>
      </c>
      <c r="AE1204" s="19">
        <f t="shared" si="3078"/>
        <v>0</v>
      </c>
      <c r="AF1204" s="50">
        <f t="shared" si="3079"/>
        <v>1590</v>
      </c>
      <c r="AG1204" s="50">
        <f t="shared" si="3080"/>
        <v>0</v>
      </c>
      <c r="AH1204" s="50">
        <f t="shared" si="3081"/>
        <v>0</v>
      </c>
      <c r="AI1204" s="50">
        <f t="shared" si="3082"/>
        <v>0</v>
      </c>
      <c r="AJ1204" s="50">
        <f t="shared" si="3083"/>
        <v>0</v>
      </c>
      <c r="AK1204" s="50">
        <f t="shared" si="3084"/>
        <v>0</v>
      </c>
      <c r="AL1204" s="50">
        <f t="shared" si="3085"/>
        <v>1590</v>
      </c>
      <c r="AM1204" s="50">
        <f t="shared" si="3086"/>
        <v>0</v>
      </c>
      <c r="AN1204" s="50">
        <f t="shared" si="3087"/>
        <v>0</v>
      </c>
      <c r="AO1204" s="15">
        <f t="shared" si="3088"/>
        <v>0</v>
      </c>
      <c r="AP1204" s="51">
        <f t="shared" si="3089"/>
        <v>1590</v>
      </c>
      <c r="AQ1204" s="51">
        <f t="shared" si="3090"/>
        <v>0</v>
      </c>
      <c r="AR1204" s="51">
        <f t="shared" si="3091"/>
        <v>0</v>
      </c>
      <c r="AS1204" s="51">
        <f t="shared" si="3092"/>
        <v>0</v>
      </c>
      <c r="AT1204" s="51">
        <f t="shared" si="3093"/>
        <v>0</v>
      </c>
      <c r="AU1204" s="51">
        <f t="shared" si="3053"/>
        <v>1590</v>
      </c>
      <c r="AV1204" s="51">
        <f t="shared" si="3054"/>
        <v>-1590</v>
      </c>
      <c r="AW1204" s="51"/>
      <c r="AX1204" s="51"/>
      <c r="AY1204" s="51"/>
      <c r="AZ1204" s="51"/>
      <c r="BA1204" s="52">
        <f t="shared" si="3058"/>
        <v>100</v>
      </c>
      <c r="BB1204" s="53"/>
    </row>
    <row r="1205" ht="47.25">
      <c r="B1205" s="47" t="s">
        <v>562</v>
      </c>
      <c r="C1205" s="47" t="s">
        <v>96</v>
      </c>
      <c r="D1205" s="47" t="s">
        <v>98</v>
      </c>
      <c r="E1205" s="48" t="str">
        <f t="shared" si="3051"/>
        <v>0503</v>
      </c>
      <c r="F1205" s="17" t="s">
        <v>298</v>
      </c>
      <c r="G1205" s="48"/>
      <c r="H1205" s="64" t="s">
        <v>299</v>
      </c>
      <c r="I1205" s="19"/>
      <c r="J1205" s="19"/>
      <c r="K1205" s="19"/>
      <c r="L1205" s="19"/>
      <c r="M1205" s="19"/>
      <c r="N1205" s="19"/>
      <c r="O1205" s="19">
        <f>O1206+O1207+O1208</f>
        <v>0</v>
      </c>
      <c r="P1205" s="19">
        <f>P1206+P1207+P1208</f>
        <v>0</v>
      </c>
      <c r="Q1205" s="19">
        <f>Q1206+Q1207+Q1208</f>
        <v>0</v>
      </c>
      <c r="R1205" s="19">
        <f>R1206+R1207+R1208</f>
        <v>0</v>
      </c>
      <c r="S1205" s="19"/>
      <c r="T1205" s="19">
        <f t="shared" si="3052"/>
        <v>0</v>
      </c>
      <c r="U1205" s="19"/>
      <c r="V1205" s="19"/>
      <c r="W1205" s="19"/>
      <c r="X1205" s="19"/>
      <c r="Y1205" s="19"/>
      <c r="Z1205" s="19"/>
      <c r="AA1205" s="19"/>
      <c r="AB1205" s="19"/>
      <c r="AC1205" s="19"/>
      <c r="AD1205" s="19"/>
      <c r="AE1205" s="19"/>
      <c r="AF1205" s="50">
        <f>AF1206+AF1207+AF1208</f>
        <v>1590</v>
      </c>
      <c r="AG1205" s="50">
        <f>AG1206+AG1207+AG1208</f>
        <v>0</v>
      </c>
      <c r="AH1205" s="50">
        <f>AH1206+AH1207+AH1208</f>
        <v>0</v>
      </c>
      <c r="AI1205" s="50">
        <f>AI1206+AI1207+AI1208</f>
        <v>0</v>
      </c>
      <c r="AJ1205" s="50">
        <f>AJ1206+AJ1207+AJ1208</f>
        <v>0</v>
      </c>
      <c r="AK1205" s="50">
        <f>AK1206+AK1207+AK1208</f>
        <v>0</v>
      </c>
      <c r="AL1205" s="50">
        <f>AL1206+AL1207+AL1208</f>
        <v>1590</v>
      </c>
      <c r="AM1205" s="50">
        <f>AM1206+AM1207+AM1208</f>
        <v>0</v>
      </c>
      <c r="AN1205" s="50">
        <f>AN1206+AN1207+AN1208</f>
        <v>0</v>
      </c>
      <c r="AO1205" s="51">
        <f>AO1206+AO1207+AO1208</f>
        <v>0</v>
      </c>
      <c r="AP1205" s="51">
        <f>AP1206+AP1207+AP1208</f>
        <v>1590</v>
      </c>
      <c r="AQ1205" s="51">
        <f>AQ1206+AQ1207+AQ1208</f>
        <v>0</v>
      </c>
      <c r="AR1205" s="51">
        <f>AR1206+AR1207+AR1208</f>
        <v>0</v>
      </c>
      <c r="AS1205" s="51">
        <f>AS1206+AS1207+AS1208</f>
        <v>0</v>
      </c>
      <c r="AT1205" s="51">
        <f>AT1206+AT1207+AT1208</f>
        <v>0</v>
      </c>
      <c r="AU1205" s="51">
        <f t="shared" si="3053"/>
        <v>1590</v>
      </c>
      <c r="AV1205" s="51">
        <f t="shared" si="3054"/>
        <v>-1590</v>
      </c>
      <c r="AW1205" s="51"/>
      <c r="AX1205" s="51"/>
      <c r="AY1205" s="51"/>
      <c r="AZ1205" s="51"/>
      <c r="BA1205" s="52">
        <f t="shared" si="3058"/>
        <v>100</v>
      </c>
      <c r="BB1205" s="53"/>
    </row>
    <row r="1206" ht="31.5" hidden="1">
      <c r="B1206" s="47" t="s">
        <v>562</v>
      </c>
      <c r="C1206" s="47" t="s">
        <v>96</v>
      </c>
      <c r="D1206" s="47" t="s">
        <v>98</v>
      </c>
      <c r="E1206" s="48" t="str">
        <f t="shared" si="3051"/>
        <v>0503</v>
      </c>
      <c r="F1206" s="17" t="s">
        <v>298</v>
      </c>
      <c r="G1206" s="47" t="s">
        <v>58</v>
      </c>
      <c r="H1206" s="49" t="s">
        <v>59</v>
      </c>
      <c r="I1206" s="19"/>
      <c r="J1206" s="19"/>
      <c r="K1206" s="19"/>
      <c r="L1206" s="19"/>
      <c r="M1206" s="19"/>
      <c r="N1206" s="19"/>
      <c r="O1206" s="19">
        <v>0</v>
      </c>
      <c r="P1206" s="19">
        <v>0</v>
      </c>
      <c r="Q1206" s="19">
        <v>0</v>
      </c>
      <c r="R1206" s="19">
        <v>0</v>
      </c>
      <c r="S1206" s="19"/>
      <c r="T1206" s="19">
        <f t="shared" si="3052"/>
        <v>0</v>
      </c>
      <c r="U1206" s="19"/>
      <c r="V1206" s="19"/>
      <c r="W1206" s="19"/>
      <c r="X1206" s="19"/>
      <c r="Y1206" s="19"/>
      <c r="Z1206" s="19"/>
      <c r="AA1206" s="19"/>
      <c r="AB1206" s="19"/>
      <c r="AC1206" s="19"/>
      <c r="AD1206" s="19"/>
      <c r="AE1206" s="19"/>
      <c r="AF1206" s="50">
        <v>0</v>
      </c>
      <c r="AG1206" s="50"/>
      <c r="AH1206" s="50">
        <v>0</v>
      </c>
      <c r="AI1206" s="50">
        <v>0</v>
      </c>
      <c r="AJ1206" s="50">
        <v>0</v>
      </c>
      <c r="AK1206" s="50">
        <v>0</v>
      </c>
      <c r="AL1206" s="50">
        <v>0</v>
      </c>
      <c r="AM1206" s="50">
        <v>0</v>
      </c>
      <c r="AN1206" s="50">
        <v>0</v>
      </c>
      <c r="AO1206" s="15">
        <v>0</v>
      </c>
      <c r="AP1206" s="51">
        <v>0</v>
      </c>
      <c r="AQ1206" s="51">
        <v>0</v>
      </c>
      <c r="AR1206" s="51">
        <v>0</v>
      </c>
      <c r="AS1206" s="51">
        <v>0</v>
      </c>
      <c r="AT1206" s="51">
        <v>0</v>
      </c>
      <c r="AU1206" s="51">
        <f t="shared" si="3053"/>
        <v>0</v>
      </c>
      <c r="AV1206" s="51">
        <f t="shared" si="3054"/>
        <v>0</v>
      </c>
      <c r="AW1206" s="51"/>
      <c r="AX1206" s="51"/>
      <c r="AY1206" s="51"/>
      <c r="AZ1206" s="51"/>
      <c r="BA1206" s="52"/>
      <c r="BB1206" s="25">
        <v>0</v>
      </c>
    </row>
    <row r="1207" ht="31.5">
      <c r="B1207" s="47" t="s">
        <v>562</v>
      </c>
      <c r="C1207" s="47" t="s">
        <v>96</v>
      </c>
      <c r="D1207" s="47" t="s">
        <v>98</v>
      </c>
      <c r="E1207" s="48" t="str">
        <f t="shared" si="3051"/>
        <v>0503</v>
      </c>
      <c r="F1207" s="17" t="s">
        <v>298</v>
      </c>
      <c r="G1207" s="47" t="s">
        <v>154</v>
      </c>
      <c r="H1207" s="49" t="s">
        <v>155</v>
      </c>
      <c r="I1207" s="19"/>
      <c r="J1207" s="19"/>
      <c r="K1207" s="19"/>
      <c r="L1207" s="19"/>
      <c r="M1207" s="19"/>
      <c r="N1207" s="19"/>
      <c r="O1207" s="19">
        <v>0</v>
      </c>
      <c r="P1207" s="19">
        <v>0</v>
      </c>
      <c r="Q1207" s="19">
        <v>0</v>
      </c>
      <c r="R1207" s="19">
        <v>0</v>
      </c>
      <c r="S1207" s="19"/>
      <c r="T1207" s="19">
        <f t="shared" si="3052"/>
        <v>0</v>
      </c>
      <c r="U1207" s="19"/>
      <c r="V1207" s="19"/>
      <c r="W1207" s="19"/>
      <c r="X1207" s="19"/>
      <c r="Y1207" s="19"/>
      <c r="Z1207" s="19"/>
      <c r="AA1207" s="19"/>
      <c r="AB1207" s="19"/>
      <c r="AC1207" s="19"/>
      <c r="AD1207" s="19"/>
      <c r="AE1207" s="19"/>
      <c r="AF1207" s="50">
        <v>200</v>
      </c>
      <c r="AG1207" s="50"/>
      <c r="AH1207" s="50">
        <v>0</v>
      </c>
      <c r="AI1207" s="50">
        <v>0</v>
      </c>
      <c r="AJ1207" s="50">
        <v>0</v>
      </c>
      <c r="AK1207" s="50">
        <v>0</v>
      </c>
      <c r="AL1207" s="50">
        <v>200</v>
      </c>
      <c r="AM1207" s="50">
        <v>0</v>
      </c>
      <c r="AN1207" s="50">
        <v>0</v>
      </c>
      <c r="AO1207" s="51">
        <v>0</v>
      </c>
      <c r="AP1207" s="51">
        <v>200</v>
      </c>
      <c r="AQ1207" s="51">
        <v>0</v>
      </c>
      <c r="AR1207" s="51">
        <v>0</v>
      </c>
      <c r="AS1207" s="51">
        <v>0</v>
      </c>
      <c r="AT1207" s="51">
        <v>0</v>
      </c>
      <c r="AU1207" s="51">
        <f t="shared" si="3053"/>
        <v>200</v>
      </c>
      <c r="AV1207" s="51">
        <f t="shared" si="3054"/>
        <v>-200</v>
      </c>
      <c r="AW1207" s="51"/>
      <c r="AX1207" s="51"/>
      <c r="AY1207" s="51"/>
      <c r="AZ1207" s="51"/>
      <c r="BA1207" s="52">
        <f t="shared" si="3058"/>
        <v>100</v>
      </c>
      <c r="BB1207" s="53"/>
    </row>
    <row r="1208">
      <c r="B1208" s="47" t="s">
        <v>562</v>
      </c>
      <c r="C1208" s="47" t="s">
        <v>96</v>
      </c>
      <c r="D1208" s="47" t="s">
        <v>98</v>
      </c>
      <c r="E1208" s="48" t="str">
        <f t="shared" si="3051"/>
        <v>0503</v>
      </c>
      <c r="F1208" s="17" t="s">
        <v>298</v>
      </c>
      <c r="G1208" s="47" t="s">
        <v>60</v>
      </c>
      <c r="H1208" s="49" t="s">
        <v>61</v>
      </c>
      <c r="I1208" s="19"/>
      <c r="J1208" s="19"/>
      <c r="K1208" s="19"/>
      <c r="L1208" s="19"/>
      <c r="M1208" s="19"/>
      <c r="N1208" s="19"/>
      <c r="O1208" s="19">
        <v>0</v>
      </c>
      <c r="P1208" s="19">
        <v>0</v>
      </c>
      <c r="Q1208" s="19">
        <v>0</v>
      </c>
      <c r="R1208" s="19">
        <v>0</v>
      </c>
      <c r="S1208" s="19"/>
      <c r="T1208" s="19">
        <f t="shared" si="3052"/>
        <v>0</v>
      </c>
      <c r="U1208" s="19"/>
      <c r="V1208" s="19"/>
      <c r="W1208" s="19"/>
      <c r="X1208" s="19"/>
      <c r="Y1208" s="19"/>
      <c r="Z1208" s="19"/>
      <c r="AA1208" s="19"/>
      <c r="AB1208" s="19"/>
      <c r="AC1208" s="19"/>
      <c r="AD1208" s="19"/>
      <c r="AE1208" s="19"/>
      <c r="AF1208" s="50">
        <v>1390</v>
      </c>
      <c r="AG1208" s="50"/>
      <c r="AH1208" s="50">
        <v>0</v>
      </c>
      <c r="AI1208" s="50">
        <v>0</v>
      </c>
      <c r="AJ1208" s="50">
        <v>0</v>
      </c>
      <c r="AK1208" s="50">
        <v>0</v>
      </c>
      <c r="AL1208" s="50">
        <v>1390</v>
      </c>
      <c r="AM1208" s="50">
        <v>0</v>
      </c>
      <c r="AN1208" s="50">
        <v>0</v>
      </c>
      <c r="AO1208" s="15">
        <v>0</v>
      </c>
      <c r="AP1208" s="51">
        <v>1390</v>
      </c>
      <c r="AQ1208" s="51">
        <v>0</v>
      </c>
      <c r="AR1208" s="51">
        <v>0</v>
      </c>
      <c r="AS1208" s="51">
        <v>0</v>
      </c>
      <c r="AT1208" s="51">
        <v>0</v>
      </c>
      <c r="AU1208" s="51">
        <f t="shared" si="3053"/>
        <v>1390</v>
      </c>
      <c r="AV1208" s="51">
        <f t="shared" si="3054"/>
        <v>-1390</v>
      </c>
      <c r="AW1208" s="51"/>
      <c r="AX1208" s="51"/>
      <c r="AY1208" s="51"/>
      <c r="AZ1208" s="51"/>
      <c r="BA1208" s="52">
        <f t="shared" si="3058"/>
        <v>100</v>
      </c>
      <c r="BB1208" s="53"/>
    </row>
    <row r="1209" s="30" customFormat="1">
      <c r="B1209" s="31" t="s">
        <v>562</v>
      </c>
      <c r="C1209" s="31" t="s">
        <v>122</v>
      </c>
      <c r="D1209" s="31"/>
      <c r="E1209" s="32" t="str">
        <f t="shared" si="3051"/>
        <v>06</v>
      </c>
      <c r="F1209" s="31"/>
      <c r="G1209" s="32"/>
      <c r="H1209" s="33" t="s">
        <v>233</v>
      </c>
      <c r="I1209" s="34">
        <f t="shared" si="3059"/>
        <v>254.40000000000001</v>
      </c>
      <c r="J1209" s="34">
        <f t="shared" si="3060"/>
        <v>254.40000000000001</v>
      </c>
      <c r="K1209" s="34">
        <f t="shared" si="3061"/>
        <v>254.40000000000001</v>
      </c>
      <c r="L1209" s="34">
        <f t="shared" si="3062"/>
        <v>0</v>
      </c>
      <c r="M1209" s="34">
        <f t="shared" si="3063"/>
        <v>0</v>
      </c>
      <c r="N1209" s="34">
        <f t="shared" si="3064"/>
        <v>0</v>
      </c>
      <c r="O1209" s="34">
        <f t="shared" ref="O1209:O1216" si="3097">O1210</f>
        <v>-489.34500000000003</v>
      </c>
      <c r="P1209" s="34">
        <f t="shared" ref="P1209:P1216" si="3098">P1210</f>
        <v>919.89999999999998</v>
      </c>
      <c r="Q1209" s="34">
        <f t="shared" ref="Q1209:Q1216" si="3099">Q1210</f>
        <v>0</v>
      </c>
      <c r="R1209" s="34">
        <f t="shared" ref="R1209:R1216" si="3100">R1210</f>
        <v>0</v>
      </c>
      <c r="S1209" s="34">
        <f t="shared" si="3069"/>
        <v>0</v>
      </c>
      <c r="T1209" s="34">
        <f t="shared" si="3052"/>
        <v>684.95499999999993</v>
      </c>
      <c r="U1209" s="34">
        <f t="shared" ref="U1209:U1234" si="3101">J1209+M1209</f>
        <v>254.40000000000001</v>
      </c>
      <c r="V1209" s="34">
        <f t="shared" ref="V1209:V1234" si="3102">K1209+N1209</f>
        <v>254.40000000000001</v>
      </c>
      <c r="W1209" s="34">
        <f t="shared" si="3070"/>
        <v>0</v>
      </c>
      <c r="X1209" s="34">
        <f t="shared" si="3071"/>
        <v>0</v>
      </c>
      <c r="Y1209" s="34">
        <f t="shared" si="3072"/>
        <v>0</v>
      </c>
      <c r="Z1209" s="34">
        <f t="shared" si="3073"/>
        <v>0</v>
      </c>
      <c r="AA1209" s="34">
        <f t="shared" si="3074"/>
        <v>0</v>
      </c>
      <c r="AB1209" s="34">
        <f t="shared" si="3075"/>
        <v>0</v>
      </c>
      <c r="AC1209" s="34">
        <f t="shared" si="3076"/>
        <v>0</v>
      </c>
      <c r="AD1209" s="34">
        <f t="shared" si="3077"/>
        <v>0</v>
      </c>
      <c r="AE1209" s="34">
        <f t="shared" si="3078"/>
        <v>0</v>
      </c>
      <c r="AF1209" s="35">
        <f t="shared" ref="AF1209:AF1216" si="3103">AF1210</f>
        <v>618.95500000000004</v>
      </c>
      <c r="AG1209" s="35">
        <f t="shared" ref="AG1209:AG1216" si="3104">AG1210</f>
        <v>0</v>
      </c>
      <c r="AH1209" s="35">
        <f t="shared" ref="AH1209:AH1216" si="3105">AH1210</f>
        <v>0</v>
      </c>
      <c r="AI1209" s="35">
        <f t="shared" ref="AI1209:AI1216" si="3106">AI1210</f>
        <v>0</v>
      </c>
      <c r="AJ1209" s="35">
        <f t="shared" ref="AJ1209:AJ1216" si="3107">AJ1210</f>
        <v>0</v>
      </c>
      <c r="AK1209" s="35">
        <f t="shared" ref="AK1209:AK1216" si="3108">AK1210</f>
        <v>0</v>
      </c>
      <c r="AL1209" s="35">
        <f t="shared" ref="AL1209:AL1216" si="3109">AL1210</f>
        <v>618.95460000000003</v>
      </c>
      <c r="AM1209" s="35">
        <f t="shared" ref="AM1209:AM1216" si="3110">AM1210</f>
        <v>0</v>
      </c>
      <c r="AN1209" s="35">
        <f t="shared" ref="AN1209:AN1216" si="3111">AN1210</f>
        <v>0</v>
      </c>
      <c r="AO1209" s="36">
        <f t="shared" ref="AO1209:AO1216" si="3112">AO1210</f>
        <v>240.96000000000001</v>
      </c>
      <c r="AP1209" s="36">
        <f t="shared" ref="AP1209:AP1216" si="3113">AP1210</f>
        <v>1108.3</v>
      </c>
      <c r="AQ1209" s="36">
        <f t="shared" ref="AQ1209:AQ1216" si="3114">AQ1210</f>
        <v>-489.34500000000003</v>
      </c>
      <c r="AR1209" s="36">
        <f t="shared" ref="AR1209:AR1216" si="3115">AR1210</f>
        <v>0</v>
      </c>
      <c r="AS1209" s="36">
        <f t="shared" ref="AS1209:AS1216" si="3116">AS1210</f>
        <v>0</v>
      </c>
      <c r="AT1209" s="36">
        <f t="shared" ref="AT1209:AT1216" si="3117">AT1210</f>
        <v>0</v>
      </c>
      <c r="AU1209" s="36">
        <f t="shared" si="3053"/>
        <v>618.95499999999993</v>
      </c>
      <c r="AV1209" s="36">
        <f t="shared" si="3054"/>
        <v>66</v>
      </c>
      <c r="AW1209" s="36">
        <f t="shared" si="3055"/>
        <v>684.95499999999993</v>
      </c>
      <c r="AX1209" s="36">
        <f t="shared" si="3056"/>
        <v>254.40000000000001</v>
      </c>
      <c r="AY1209" s="36">
        <f t="shared" si="3057"/>
        <v>254.40000000000001</v>
      </c>
      <c r="AZ1209" s="36">
        <f t="shared" si="3094"/>
        <v>0</v>
      </c>
      <c r="BA1209" s="37">
        <f t="shared" si="3058"/>
        <v>99.999935374946475</v>
      </c>
      <c r="BB1209" s="25"/>
    </row>
    <row r="1210" s="39" customFormat="1" ht="31.5">
      <c r="B1210" s="40" t="s">
        <v>562</v>
      </c>
      <c r="C1210" s="40" t="s">
        <v>122</v>
      </c>
      <c r="D1210" s="40" t="s">
        <v>98</v>
      </c>
      <c r="E1210" s="38" t="str">
        <f t="shared" si="3051"/>
        <v>0603</v>
      </c>
      <c r="F1210" s="40"/>
      <c r="G1210" s="38"/>
      <c r="H1210" s="41" t="s">
        <v>234</v>
      </c>
      <c r="I1210" s="42">
        <f t="shared" si="3059"/>
        <v>254.40000000000001</v>
      </c>
      <c r="J1210" s="42">
        <f t="shared" si="3060"/>
        <v>254.40000000000001</v>
      </c>
      <c r="K1210" s="42">
        <f t="shared" si="3061"/>
        <v>254.40000000000001</v>
      </c>
      <c r="L1210" s="42">
        <f t="shared" si="3062"/>
        <v>0</v>
      </c>
      <c r="M1210" s="42">
        <f t="shared" si="3063"/>
        <v>0</v>
      </c>
      <c r="N1210" s="42">
        <f t="shared" si="3064"/>
        <v>0</v>
      </c>
      <c r="O1210" s="42">
        <f t="shared" si="3097"/>
        <v>-489.34500000000003</v>
      </c>
      <c r="P1210" s="42">
        <f t="shared" si="3098"/>
        <v>919.89999999999998</v>
      </c>
      <c r="Q1210" s="42">
        <f t="shared" si="3099"/>
        <v>0</v>
      </c>
      <c r="R1210" s="42">
        <f t="shared" si="3100"/>
        <v>0</v>
      </c>
      <c r="S1210" s="42">
        <f t="shared" si="3069"/>
        <v>0</v>
      </c>
      <c r="T1210" s="42">
        <f t="shared" si="3052"/>
        <v>684.95499999999993</v>
      </c>
      <c r="U1210" s="42">
        <f t="shared" si="3101"/>
        <v>254.40000000000001</v>
      </c>
      <c r="V1210" s="42">
        <f t="shared" si="3102"/>
        <v>254.40000000000001</v>
      </c>
      <c r="W1210" s="42">
        <f t="shared" si="3070"/>
        <v>0</v>
      </c>
      <c r="X1210" s="42">
        <f t="shared" si="3071"/>
        <v>0</v>
      </c>
      <c r="Y1210" s="42">
        <f t="shared" si="3072"/>
        <v>0</v>
      </c>
      <c r="Z1210" s="42">
        <f t="shared" si="3073"/>
        <v>0</v>
      </c>
      <c r="AA1210" s="42">
        <f t="shared" si="3074"/>
        <v>0</v>
      </c>
      <c r="AB1210" s="42">
        <f t="shared" si="3075"/>
        <v>0</v>
      </c>
      <c r="AC1210" s="42">
        <f t="shared" si="3076"/>
        <v>0</v>
      </c>
      <c r="AD1210" s="42">
        <f t="shared" si="3077"/>
        <v>0</v>
      </c>
      <c r="AE1210" s="42">
        <f t="shared" si="3078"/>
        <v>0</v>
      </c>
      <c r="AF1210" s="43">
        <f t="shared" si="3103"/>
        <v>618.95500000000004</v>
      </c>
      <c r="AG1210" s="43">
        <f t="shared" si="3104"/>
        <v>0</v>
      </c>
      <c r="AH1210" s="43">
        <f t="shared" si="3105"/>
        <v>0</v>
      </c>
      <c r="AI1210" s="43">
        <f t="shared" si="3106"/>
        <v>0</v>
      </c>
      <c r="AJ1210" s="43">
        <f t="shared" si="3107"/>
        <v>0</v>
      </c>
      <c r="AK1210" s="43">
        <f t="shared" si="3108"/>
        <v>0</v>
      </c>
      <c r="AL1210" s="43">
        <f t="shared" si="3109"/>
        <v>618.95460000000003</v>
      </c>
      <c r="AM1210" s="43">
        <f t="shared" si="3110"/>
        <v>0</v>
      </c>
      <c r="AN1210" s="43">
        <f t="shared" si="3111"/>
        <v>0</v>
      </c>
      <c r="AO1210" s="44">
        <f t="shared" si="3112"/>
        <v>240.96000000000001</v>
      </c>
      <c r="AP1210" s="45">
        <f t="shared" si="3113"/>
        <v>1108.3</v>
      </c>
      <c r="AQ1210" s="45">
        <f t="shared" si="3114"/>
        <v>-489.34500000000003</v>
      </c>
      <c r="AR1210" s="45">
        <f t="shared" si="3115"/>
        <v>0</v>
      </c>
      <c r="AS1210" s="45">
        <f t="shared" si="3116"/>
        <v>0</v>
      </c>
      <c r="AT1210" s="45">
        <f t="shared" si="3117"/>
        <v>0</v>
      </c>
      <c r="AU1210" s="45">
        <f t="shared" si="3053"/>
        <v>618.95499999999993</v>
      </c>
      <c r="AV1210" s="45">
        <f t="shared" si="3054"/>
        <v>66</v>
      </c>
      <c r="AW1210" s="45">
        <f t="shared" si="3055"/>
        <v>684.95499999999993</v>
      </c>
      <c r="AX1210" s="45">
        <f t="shared" si="3056"/>
        <v>254.40000000000001</v>
      </c>
      <c r="AY1210" s="45">
        <f t="shared" si="3057"/>
        <v>254.40000000000001</v>
      </c>
      <c r="AZ1210" s="45">
        <f t="shared" si="3094"/>
        <v>0</v>
      </c>
      <c r="BA1210" s="46">
        <f t="shared" si="3058"/>
        <v>99.999935374946475</v>
      </c>
      <c r="BB1210" s="25"/>
    </row>
    <row r="1211" ht="31.5">
      <c r="B1211" s="47" t="s">
        <v>562</v>
      </c>
      <c r="C1211" s="47" t="s">
        <v>122</v>
      </c>
      <c r="D1211" s="47" t="s">
        <v>98</v>
      </c>
      <c r="E1211" s="48" t="str">
        <f t="shared" si="3051"/>
        <v>0603</v>
      </c>
      <c r="F1211" s="47" t="s">
        <v>181</v>
      </c>
      <c r="G1211" s="48"/>
      <c r="H1211" s="49" t="s">
        <v>182</v>
      </c>
      <c r="I1211" s="19">
        <f t="shared" si="3059"/>
        <v>254.40000000000001</v>
      </c>
      <c r="J1211" s="19">
        <f t="shared" si="3060"/>
        <v>254.40000000000001</v>
      </c>
      <c r="K1211" s="19">
        <f t="shared" si="3061"/>
        <v>254.40000000000001</v>
      </c>
      <c r="L1211" s="19">
        <f t="shared" si="3062"/>
        <v>0</v>
      </c>
      <c r="M1211" s="19">
        <f t="shared" si="3063"/>
        <v>0</v>
      </c>
      <c r="N1211" s="19">
        <f t="shared" si="3064"/>
        <v>0</v>
      </c>
      <c r="O1211" s="19">
        <f t="shared" si="3097"/>
        <v>-489.34500000000003</v>
      </c>
      <c r="P1211" s="19">
        <f t="shared" si="3098"/>
        <v>919.89999999999998</v>
      </c>
      <c r="Q1211" s="19">
        <f t="shared" si="3099"/>
        <v>0</v>
      </c>
      <c r="R1211" s="19">
        <f t="shared" si="3100"/>
        <v>0</v>
      </c>
      <c r="S1211" s="19">
        <f t="shared" si="3069"/>
        <v>0</v>
      </c>
      <c r="T1211" s="19">
        <f t="shared" si="3052"/>
        <v>684.95499999999993</v>
      </c>
      <c r="U1211" s="19">
        <f t="shared" si="3101"/>
        <v>254.40000000000001</v>
      </c>
      <c r="V1211" s="19">
        <f t="shared" si="3102"/>
        <v>254.40000000000001</v>
      </c>
      <c r="W1211" s="19">
        <f t="shared" si="3070"/>
        <v>0</v>
      </c>
      <c r="X1211" s="19">
        <f t="shared" si="3071"/>
        <v>0</v>
      </c>
      <c r="Y1211" s="19">
        <f t="shared" si="3072"/>
        <v>0</v>
      </c>
      <c r="Z1211" s="19">
        <f t="shared" si="3073"/>
        <v>0</v>
      </c>
      <c r="AA1211" s="19">
        <f t="shared" si="3074"/>
        <v>0</v>
      </c>
      <c r="AB1211" s="19">
        <f t="shared" si="3075"/>
        <v>0</v>
      </c>
      <c r="AC1211" s="19">
        <f t="shared" si="3076"/>
        <v>0</v>
      </c>
      <c r="AD1211" s="19">
        <f t="shared" si="3077"/>
        <v>0</v>
      </c>
      <c r="AE1211" s="19">
        <f t="shared" si="3078"/>
        <v>0</v>
      </c>
      <c r="AF1211" s="50">
        <f t="shared" si="3103"/>
        <v>618.95500000000004</v>
      </c>
      <c r="AG1211" s="50">
        <f t="shared" si="3104"/>
        <v>0</v>
      </c>
      <c r="AH1211" s="50">
        <f t="shared" si="3105"/>
        <v>0</v>
      </c>
      <c r="AI1211" s="50">
        <f t="shared" si="3106"/>
        <v>0</v>
      </c>
      <c r="AJ1211" s="50">
        <f t="shared" si="3107"/>
        <v>0</v>
      </c>
      <c r="AK1211" s="50">
        <f t="shared" si="3108"/>
        <v>0</v>
      </c>
      <c r="AL1211" s="50">
        <f t="shared" si="3109"/>
        <v>618.95460000000003</v>
      </c>
      <c r="AM1211" s="50">
        <f t="shared" si="3110"/>
        <v>0</v>
      </c>
      <c r="AN1211" s="50">
        <f t="shared" si="3111"/>
        <v>0</v>
      </c>
      <c r="AO1211" s="51">
        <f t="shared" si="3112"/>
        <v>240.96000000000001</v>
      </c>
      <c r="AP1211" s="51">
        <f t="shared" si="3113"/>
        <v>1108.3</v>
      </c>
      <c r="AQ1211" s="51">
        <f t="shared" si="3114"/>
        <v>-489.34500000000003</v>
      </c>
      <c r="AR1211" s="51">
        <f t="shared" si="3115"/>
        <v>0</v>
      </c>
      <c r="AS1211" s="51">
        <f t="shared" si="3116"/>
        <v>0</v>
      </c>
      <c r="AT1211" s="51">
        <f t="shared" si="3117"/>
        <v>0</v>
      </c>
      <c r="AU1211" s="51">
        <f t="shared" si="3053"/>
        <v>618.95499999999993</v>
      </c>
      <c r="AV1211" s="51">
        <f t="shared" si="3054"/>
        <v>66</v>
      </c>
      <c r="AW1211" s="51">
        <f t="shared" si="3055"/>
        <v>684.95499999999993</v>
      </c>
      <c r="AX1211" s="51">
        <f t="shared" si="3056"/>
        <v>254.40000000000001</v>
      </c>
      <c r="AY1211" s="51">
        <f t="shared" si="3057"/>
        <v>254.40000000000001</v>
      </c>
      <c r="AZ1211" s="51">
        <f t="shared" si="3094"/>
        <v>0</v>
      </c>
      <c r="BA1211" s="52">
        <f t="shared" si="3058"/>
        <v>99.999935374946475</v>
      </c>
      <c r="BB1211" s="25"/>
    </row>
    <row r="1212">
      <c r="B1212" s="47" t="s">
        <v>562</v>
      </c>
      <c r="C1212" s="47" t="s">
        <v>122</v>
      </c>
      <c r="D1212" s="47" t="s">
        <v>98</v>
      </c>
      <c r="E1212" s="48" t="str">
        <f t="shared" si="3051"/>
        <v>0603</v>
      </c>
      <c r="F1212" s="47" t="s">
        <v>183</v>
      </c>
      <c r="G1212" s="48"/>
      <c r="H1212" s="49" t="s">
        <v>53</v>
      </c>
      <c r="I1212" s="19">
        <f t="shared" si="3059"/>
        <v>254.40000000000001</v>
      </c>
      <c r="J1212" s="19">
        <f t="shared" si="3060"/>
        <v>254.40000000000001</v>
      </c>
      <c r="K1212" s="19">
        <f t="shared" si="3061"/>
        <v>254.40000000000001</v>
      </c>
      <c r="L1212" s="19">
        <f t="shared" si="3062"/>
        <v>0</v>
      </c>
      <c r="M1212" s="19">
        <f t="shared" si="3063"/>
        <v>0</v>
      </c>
      <c r="N1212" s="19">
        <f t="shared" si="3064"/>
        <v>0</v>
      </c>
      <c r="O1212" s="19">
        <f t="shared" si="3097"/>
        <v>-489.34500000000003</v>
      </c>
      <c r="P1212" s="19">
        <f t="shared" si="3098"/>
        <v>919.89999999999998</v>
      </c>
      <c r="Q1212" s="19">
        <f t="shared" si="3099"/>
        <v>0</v>
      </c>
      <c r="R1212" s="19">
        <f t="shared" si="3100"/>
        <v>0</v>
      </c>
      <c r="S1212" s="19">
        <f t="shared" si="3069"/>
        <v>0</v>
      </c>
      <c r="T1212" s="19">
        <f t="shared" si="3052"/>
        <v>684.95499999999993</v>
      </c>
      <c r="U1212" s="19">
        <f t="shared" si="3101"/>
        <v>254.40000000000001</v>
      </c>
      <c r="V1212" s="19">
        <f t="shared" si="3102"/>
        <v>254.40000000000001</v>
      </c>
      <c r="W1212" s="19">
        <f t="shared" si="3070"/>
        <v>0</v>
      </c>
      <c r="X1212" s="19">
        <f t="shared" si="3071"/>
        <v>0</v>
      </c>
      <c r="Y1212" s="19">
        <f t="shared" si="3072"/>
        <v>0</v>
      </c>
      <c r="Z1212" s="19">
        <f t="shared" si="3073"/>
        <v>0</v>
      </c>
      <c r="AA1212" s="19">
        <f t="shared" si="3074"/>
        <v>0</v>
      </c>
      <c r="AB1212" s="19">
        <f t="shared" si="3075"/>
        <v>0</v>
      </c>
      <c r="AC1212" s="19">
        <f t="shared" si="3076"/>
        <v>0</v>
      </c>
      <c r="AD1212" s="19">
        <f t="shared" si="3077"/>
        <v>0</v>
      </c>
      <c r="AE1212" s="19">
        <f t="shared" si="3078"/>
        <v>0</v>
      </c>
      <c r="AF1212" s="50">
        <f t="shared" si="3103"/>
        <v>618.95500000000004</v>
      </c>
      <c r="AG1212" s="50">
        <f t="shared" si="3104"/>
        <v>0</v>
      </c>
      <c r="AH1212" s="50">
        <f t="shared" si="3105"/>
        <v>0</v>
      </c>
      <c r="AI1212" s="50">
        <f t="shared" si="3106"/>
        <v>0</v>
      </c>
      <c r="AJ1212" s="50">
        <f t="shared" si="3107"/>
        <v>0</v>
      </c>
      <c r="AK1212" s="50">
        <f t="shared" si="3108"/>
        <v>0</v>
      </c>
      <c r="AL1212" s="50">
        <f t="shared" si="3109"/>
        <v>618.95460000000003</v>
      </c>
      <c r="AM1212" s="50">
        <f t="shared" si="3110"/>
        <v>0</v>
      </c>
      <c r="AN1212" s="50">
        <f t="shared" si="3111"/>
        <v>0</v>
      </c>
      <c r="AO1212" s="15">
        <f t="shared" si="3112"/>
        <v>240.96000000000001</v>
      </c>
      <c r="AP1212" s="51">
        <f t="shared" si="3113"/>
        <v>1108.3</v>
      </c>
      <c r="AQ1212" s="51">
        <f t="shared" si="3114"/>
        <v>-489.34500000000003</v>
      </c>
      <c r="AR1212" s="51">
        <f t="shared" si="3115"/>
        <v>0</v>
      </c>
      <c r="AS1212" s="51">
        <f t="shared" si="3116"/>
        <v>0</v>
      </c>
      <c r="AT1212" s="51">
        <f t="shared" si="3117"/>
        <v>0</v>
      </c>
      <c r="AU1212" s="51">
        <f t="shared" si="3053"/>
        <v>618.95499999999993</v>
      </c>
      <c r="AV1212" s="51">
        <f t="shared" si="3054"/>
        <v>66</v>
      </c>
      <c r="AW1212" s="51">
        <f t="shared" si="3055"/>
        <v>684.95499999999993</v>
      </c>
      <c r="AX1212" s="51">
        <f t="shared" si="3056"/>
        <v>254.40000000000001</v>
      </c>
      <c r="AY1212" s="51">
        <f t="shared" si="3057"/>
        <v>254.40000000000001</v>
      </c>
      <c r="AZ1212" s="51">
        <f t="shared" si="3094"/>
        <v>0</v>
      </c>
      <c r="BA1212" s="52">
        <f t="shared" si="3058"/>
        <v>99.999935374946475</v>
      </c>
      <c r="BB1212" s="25"/>
    </row>
    <row r="1213" ht="47.25">
      <c r="B1213" s="47" t="s">
        <v>562</v>
      </c>
      <c r="C1213" s="47" t="s">
        <v>122</v>
      </c>
      <c r="D1213" s="47" t="s">
        <v>98</v>
      </c>
      <c r="E1213" s="48" t="str">
        <f t="shared" si="3051"/>
        <v>0603</v>
      </c>
      <c r="F1213" s="47" t="s">
        <v>219</v>
      </c>
      <c r="G1213" s="48"/>
      <c r="H1213" s="49" t="s">
        <v>220</v>
      </c>
      <c r="I1213" s="19">
        <f t="shared" si="3059"/>
        <v>254.40000000000001</v>
      </c>
      <c r="J1213" s="19">
        <f t="shared" si="3060"/>
        <v>254.40000000000001</v>
      </c>
      <c r="K1213" s="19">
        <f t="shared" si="3061"/>
        <v>254.40000000000001</v>
      </c>
      <c r="L1213" s="19">
        <f t="shared" si="3062"/>
        <v>0</v>
      </c>
      <c r="M1213" s="19">
        <f t="shared" si="3063"/>
        <v>0</v>
      </c>
      <c r="N1213" s="19">
        <f t="shared" si="3064"/>
        <v>0</v>
      </c>
      <c r="O1213" s="19">
        <f t="shared" si="3097"/>
        <v>-489.34500000000003</v>
      </c>
      <c r="P1213" s="19">
        <f t="shared" si="3098"/>
        <v>919.89999999999998</v>
      </c>
      <c r="Q1213" s="19">
        <f t="shared" si="3099"/>
        <v>0</v>
      </c>
      <c r="R1213" s="19">
        <f t="shared" si="3100"/>
        <v>0</v>
      </c>
      <c r="S1213" s="19">
        <f t="shared" si="3069"/>
        <v>0</v>
      </c>
      <c r="T1213" s="19">
        <f t="shared" si="3052"/>
        <v>684.95499999999993</v>
      </c>
      <c r="U1213" s="19">
        <f t="shared" si="3101"/>
        <v>254.40000000000001</v>
      </c>
      <c r="V1213" s="19">
        <f t="shared" si="3102"/>
        <v>254.40000000000001</v>
      </c>
      <c r="W1213" s="19">
        <f t="shared" si="3070"/>
        <v>0</v>
      </c>
      <c r="X1213" s="19">
        <f t="shared" si="3071"/>
        <v>0</v>
      </c>
      <c r="Y1213" s="19">
        <f t="shared" si="3072"/>
        <v>0</v>
      </c>
      <c r="Z1213" s="19">
        <f t="shared" si="3073"/>
        <v>0</v>
      </c>
      <c r="AA1213" s="19">
        <f t="shared" si="3074"/>
        <v>0</v>
      </c>
      <c r="AB1213" s="19">
        <f t="shared" si="3075"/>
        <v>0</v>
      </c>
      <c r="AC1213" s="19">
        <f t="shared" si="3076"/>
        <v>0</v>
      </c>
      <c r="AD1213" s="19">
        <f t="shared" si="3077"/>
        <v>0</v>
      </c>
      <c r="AE1213" s="19">
        <f t="shared" si="3078"/>
        <v>0</v>
      </c>
      <c r="AF1213" s="50">
        <f t="shared" si="3103"/>
        <v>618.95500000000004</v>
      </c>
      <c r="AG1213" s="50">
        <f t="shared" si="3104"/>
        <v>0</v>
      </c>
      <c r="AH1213" s="50">
        <f t="shared" si="3105"/>
        <v>0</v>
      </c>
      <c r="AI1213" s="50">
        <f t="shared" si="3106"/>
        <v>0</v>
      </c>
      <c r="AJ1213" s="50">
        <f t="shared" si="3107"/>
        <v>0</v>
      </c>
      <c r="AK1213" s="50">
        <f t="shared" si="3108"/>
        <v>0</v>
      </c>
      <c r="AL1213" s="50">
        <f t="shared" si="3109"/>
        <v>618.95460000000003</v>
      </c>
      <c r="AM1213" s="50">
        <f t="shared" si="3110"/>
        <v>0</v>
      </c>
      <c r="AN1213" s="50">
        <f t="shared" si="3111"/>
        <v>0</v>
      </c>
      <c r="AO1213" s="51">
        <f t="shared" si="3112"/>
        <v>240.96000000000001</v>
      </c>
      <c r="AP1213" s="51">
        <f t="shared" si="3113"/>
        <v>1108.3</v>
      </c>
      <c r="AQ1213" s="51">
        <f t="shared" si="3114"/>
        <v>-489.34500000000003</v>
      </c>
      <c r="AR1213" s="51">
        <f t="shared" si="3115"/>
        <v>0</v>
      </c>
      <c r="AS1213" s="51">
        <f t="shared" si="3116"/>
        <v>0</v>
      </c>
      <c r="AT1213" s="51">
        <f t="shared" si="3117"/>
        <v>0</v>
      </c>
      <c r="AU1213" s="51">
        <f t="shared" si="3053"/>
        <v>618.95499999999993</v>
      </c>
      <c r="AV1213" s="51">
        <f t="shared" si="3054"/>
        <v>66</v>
      </c>
      <c r="AW1213" s="51">
        <f t="shared" si="3055"/>
        <v>684.95499999999993</v>
      </c>
      <c r="AX1213" s="51">
        <f t="shared" si="3056"/>
        <v>254.40000000000001</v>
      </c>
      <c r="AY1213" s="51">
        <f t="shared" si="3057"/>
        <v>254.40000000000001</v>
      </c>
      <c r="AZ1213" s="51">
        <f t="shared" si="3094"/>
        <v>0</v>
      </c>
      <c r="BA1213" s="52">
        <f t="shared" si="3058"/>
        <v>99.999935374946475</v>
      </c>
      <c r="BB1213" s="25"/>
    </row>
    <row r="1214">
      <c r="B1214" s="47" t="s">
        <v>562</v>
      </c>
      <c r="C1214" s="47" t="s">
        <v>122</v>
      </c>
      <c r="D1214" s="47" t="s">
        <v>98</v>
      </c>
      <c r="E1214" s="48" t="str">
        <f t="shared" si="3051"/>
        <v>0603</v>
      </c>
      <c r="F1214" s="47" t="s">
        <v>235</v>
      </c>
      <c r="G1214" s="48"/>
      <c r="H1214" s="49" t="s">
        <v>236</v>
      </c>
      <c r="I1214" s="19">
        <f t="shared" si="3059"/>
        <v>254.40000000000001</v>
      </c>
      <c r="J1214" s="19">
        <f t="shared" si="3060"/>
        <v>254.40000000000001</v>
      </c>
      <c r="K1214" s="19">
        <f t="shared" si="3061"/>
        <v>254.40000000000001</v>
      </c>
      <c r="L1214" s="19">
        <f t="shared" si="3062"/>
        <v>0</v>
      </c>
      <c r="M1214" s="19">
        <f t="shared" si="3063"/>
        <v>0</v>
      </c>
      <c r="N1214" s="19">
        <f t="shared" si="3064"/>
        <v>0</v>
      </c>
      <c r="O1214" s="19">
        <f t="shared" si="3097"/>
        <v>-489.34500000000003</v>
      </c>
      <c r="P1214" s="19">
        <f t="shared" si="3098"/>
        <v>919.89999999999998</v>
      </c>
      <c r="Q1214" s="19">
        <f t="shared" si="3099"/>
        <v>0</v>
      </c>
      <c r="R1214" s="19">
        <f t="shared" si="3100"/>
        <v>0</v>
      </c>
      <c r="S1214" s="19">
        <f t="shared" si="3069"/>
        <v>0</v>
      </c>
      <c r="T1214" s="19">
        <f t="shared" si="3052"/>
        <v>684.95499999999993</v>
      </c>
      <c r="U1214" s="19">
        <f t="shared" si="3101"/>
        <v>254.40000000000001</v>
      </c>
      <c r="V1214" s="19">
        <f t="shared" si="3102"/>
        <v>254.40000000000001</v>
      </c>
      <c r="W1214" s="19">
        <f t="shared" si="3070"/>
        <v>0</v>
      </c>
      <c r="X1214" s="19">
        <f t="shared" si="3071"/>
        <v>0</v>
      </c>
      <c r="Y1214" s="19">
        <f t="shared" si="3072"/>
        <v>0</v>
      </c>
      <c r="Z1214" s="19">
        <f t="shared" si="3073"/>
        <v>0</v>
      </c>
      <c r="AA1214" s="19">
        <f t="shared" si="3074"/>
        <v>0</v>
      </c>
      <c r="AB1214" s="19">
        <f t="shared" si="3075"/>
        <v>0</v>
      </c>
      <c r="AC1214" s="19">
        <f t="shared" si="3076"/>
        <v>0</v>
      </c>
      <c r="AD1214" s="19">
        <f t="shared" si="3077"/>
        <v>0</v>
      </c>
      <c r="AE1214" s="19">
        <f t="shared" si="3078"/>
        <v>0</v>
      </c>
      <c r="AF1214" s="50">
        <f t="shared" si="3103"/>
        <v>618.95500000000004</v>
      </c>
      <c r="AG1214" s="50">
        <f t="shared" si="3104"/>
        <v>0</v>
      </c>
      <c r="AH1214" s="50">
        <f t="shared" si="3105"/>
        <v>0</v>
      </c>
      <c r="AI1214" s="50">
        <f t="shared" si="3106"/>
        <v>0</v>
      </c>
      <c r="AJ1214" s="50">
        <f t="shared" si="3107"/>
        <v>0</v>
      </c>
      <c r="AK1214" s="50">
        <f t="shared" si="3108"/>
        <v>0</v>
      </c>
      <c r="AL1214" s="50">
        <f t="shared" si="3109"/>
        <v>618.95460000000003</v>
      </c>
      <c r="AM1214" s="50">
        <f t="shared" si="3110"/>
        <v>0</v>
      </c>
      <c r="AN1214" s="50">
        <f t="shared" si="3111"/>
        <v>0</v>
      </c>
      <c r="AO1214" s="15">
        <f t="shared" si="3112"/>
        <v>240.96000000000001</v>
      </c>
      <c r="AP1214" s="51">
        <f t="shared" si="3113"/>
        <v>1108.3</v>
      </c>
      <c r="AQ1214" s="51">
        <f t="shared" si="3114"/>
        <v>-489.34500000000003</v>
      </c>
      <c r="AR1214" s="51">
        <f t="shared" si="3115"/>
        <v>0</v>
      </c>
      <c r="AS1214" s="51">
        <f t="shared" si="3116"/>
        <v>0</v>
      </c>
      <c r="AT1214" s="51">
        <f t="shared" si="3117"/>
        <v>0</v>
      </c>
      <c r="AU1214" s="51">
        <f t="shared" si="3053"/>
        <v>618.95499999999993</v>
      </c>
      <c r="AV1214" s="51">
        <f t="shared" si="3054"/>
        <v>66</v>
      </c>
      <c r="AW1214" s="51">
        <f t="shared" si="3055"/>
        <v>684.95499999999993</v>
      </c>
      <c r="AX1214" s="51">
        <f t="shared" si="3056"/>
        <v>254.40000000000001</v>
      </c>
      <c r="AY1214" s="51">
        <f t="shared" si="3057"/>
        <v>254.40000000000001</v>
      </c>
      <c r="AZ1214" s="51">
        <f t="shared" si="3094"/>
        <v>0</v>
      </c>
      <c r="BA1214" s="52">
        <f t="shared" si="3058"/>
        <v>99.999935374946475</v>
      </c>
      <c r="BB1214" s="25"/>
    </row>
    <row r="1215" ht="31.5">
      <c r="B1215" s="47" t="s">
        <v>562</v>
      </c>
      <c r="C1215" s="47" t="s">
        <v>122</v>
      </c>
      <c r="D1215" s="47" t="s">
        <v>98</v>
      </c>
      <c r="E1215" s="48" t="str">
        <f t="shared" si="3051"/>
        <v>0603</v>
      </c>
      <c r="F1215" s="47" t="s">
        <v>235</v>
      </c>
      <c r="G1215" s="47" t="s">
        <v>58</v>
      </c>
      <c r="H1215" s="49" t="s">
        <v>59</v>
      </c>
      <c r="I1215" s="71">
        <v>254.40000000000001</v>
      </c>
      <c r="J1215" s="71">
        <v>254.40000000000001</v>
      </c>
      <c r="K1215" s="71">
        <v>254.40000000000001</v>
      </c>
      <c r="L1215" s="71"/>
      <c r="M1215" s="71"/>
      <c r="N1215" s="71"/>
      <c r="O1215" s="71">
        <v>-489.34500000000003</v>
      </c>
      <c r="P1215" s="71">
        <v>919.89999999999998</v>
      </c>
      <c r="Q1215" s="71">
        <v>0</v>
      </c>
      <c r="R1215" s="71">
        <v>0</v>
      </c>
      <c r="S1215" s="71"/>
      <c r="T1215" s="71">
        <f t="shared" si="3052"/>
        <v>684.95499999999993</v>
      </c>
      <c r="U1215" s="71">
        <f t="shared" si="3101"/>
        <v>254.40000000000001</v>
      </c>
      <c r="V1215" s="71">
        <f t="shared" si="3102"/>
        <v>254.40000000000001</v>
      </c>
      <c r="W1215" s="71"/>
      <c r="X1215" s="71"/>
      <c r="Y1215" s="71"/>
      <c r="Z1215" s="71"/>
      <c r="AA1215" s="71"/>
      <c r="AB1215" s="71"/>
      <c r="AC1215" s="71"/>
      <c r="AD1215" s="71"/>
      <c r="AE1215" s="71"/>
      <c r="AF1215" s="50">
        <v>618.95500000000004</v>
      </c>
      <c r="AG1215" s="50"/>
      <c r="AH1215" s="50">
        <v>0</v>
      </c>
      <c r="AI1215" s="50">
        <v>0</v>
      </c>
      <c r="AJ1215" s="50">
        <v>0</v>
      </c>
      <c r="AK1215" s="50">
        <v>0</v>
      </c>
      <c r="AL1215" s="50">
        <v>618.95460000000003</v>
      </c>
      <c r="AM1215" s="72">
        <v>0</v>
      </c>
      <c r="AN1215" s="72">
        <v>0</v>
      </c>
      <c r="AO1215" s="73">
        <v>240.96000000000001</v>
      </c>
      <c r="AP1215" s="73">
        <v>1108.3</v>
      </c>
      <c r="AQ1215" s="73">
        <v>-489.34500000000003</v>
      </c>
      <c r="AR1215" s="51">
        <v>0</v>
      </c>
      <c r="AS1215" s="51">
        <v>0</v>
      </c>
      <c r="AT1215" s="51">
        <v>0</v>
      </c>
      <c r="AU1215" s="73">
        <f t="shared" si="3053"/>
        <v>618.95499999999993</v>
      </c>
      <c r="AV1215" s="73">
        <f t="shared" si="3054"/>
        <v>66</v>
      </c>
      <c r="AW1215" s="51">
        <f t="shared" si="3055"/>
        <v>684.95499999999993</v>
      </c>
      <c r="AX1215" s="51">
        <f t="shared" si="3056"/>
        <v>254.40000000000001</v>
      </c>
      <c r="AY1215" s="51">
        <f t="shared" si="3057"/>
        <v>254.40000000000001</v>
      </c>
      <c r="AZ1215" s="73"/>
      <c r="BA1215" s="52">
        <f t="shared" si="3058"/>
        <v>99.999935374946475</v>
      </c>
      <c r="BB1215" s="53"/>
    </row>
    <row r="1216" s="30" customFormat="1">
      <c r="B1216" s="31" t="s">
        <v>562</v>
      </c>
      <c r="C1216" s="31" t="s">
        <v>193</v>
      </c>
      <c r="D1216" s="31"/>
      <c r="E1216" s="32" t="str">
        <f t="shared" si="3051"/>
        <v>07</v>
      </c>
      <c r="F1216" s="31"/>
      <c r="G1216" s="31"/>
      <c r="H1216" s="33" t="s">
        <v>245</v>
      </c>
      <c r="I1216" s="34">
        <f t="shared" si="3059"/>
        <v>5827.8000000000002</v>
      </c>
      <c r="J1216" s="34">
        <f t="shared" si="3060"/>
        <v>5827.8000000000002</v>
      </c>
      <c r="K1216" s="34">
        <f t="shared" si="3061"/>
        <v>5827.8000000000002</v>
      </c>
      <c r="L1216" s="34">
        <f t="shared" si="3062"/>
        <v>0</v>
      </c>
      <c r="M1216" s="34">
        <f t="shared" si="3063"/>
        <v>0</v>
      </c>
      <c r="N1216" s="34">
        <f t="shared" si="3064"/>
        <v>0</v>
      </c>
      <c r="O1216" s="34">
        <f t="shared" si="3097"/>
        <v>0</v>
      </c>
      <c r="P1216" s="34">
        <f t="shared" si="3098"/>
        <v>0</v>
      </c>
      <c r="Q1216" s="34">
        <f t="shared" si="3099"/>
        <v>0</v>
      </c>
      <c r="R1216" s="34">
        <f t="shared" si="3100"/>
        <v>0</v>
      </c>
      <c r="S1216" s="34">
        <f t="shared" si="3069"/>
        <v>0</v>
      </c>
      <c r="T1216" s="34">
        <f t="shared" si="3052"/>
        <v>5827.8000000000002</v>
      </c>
      <c r="U1216" s="34">
        <f t="shared" si="3101"/>
        <v>5827.8000000000002</v>
      </c>
      <c r="V1216" s="34">
        <f t="shared" si="3102"/>
        <v>5827.8000000000002</v>
      </c>
      <c r="W1216" s="34">
        <f t="shared" si="3070"/>
        <v>0</v>
      </c>
      <c r="X1216" s="34">
        <f t="shared" si="3071"/>
        <v>0</v>
      </c>
      <c r="Y1216" s="34">
        <f t="shared" si="3072"/>
        <v>0</v>
      </c>
      <c r="Z1216" s="34">
        <f t="shared" si="3073"/>
        <v>0</v>
      </c>
      <c r="AA1216" s="34">
        <f t="shared" si="3074"/>
        <v>0</v>
      </c>
      <c r="AB1216" s="34">
        <f t="shared" si="3075"/>
        <v>0</v>
      </c>
      <c r="AC1216" s="34">
        <f t="shared" si="3076"/>
        <v>0</v>
      </c>
      <c r="AD1216" s="34">
        <f t="shared" si="3077"/>
        <v>0</v>
      </c>
      <c r="AE1216" s="34">
        <f t="shared" si="3078"/>
        <v>0</v>
      </c>
      <c r="AF1216" s="35">
        <f t="shared" si="3103"/>
        <v>5827.8000000000002</v>
      </c>
      <c r="AG1216" s="35">
        <f t="shared" si="3104"/>
        <v>0</v>
      </c>
      <c r="AH1216" s="35">
        <f t="shared" si="3105"/>
        <v>0</v>
      </c>
      <c r="AI1216" s="35">
        <f t="shared" si="3106"/>
        <v>0</v>
      </c>
      <c r="AJ1216" s="35">
        <f t="shared" si="3107"/>
        <v>0</v>
      </c>
      <c r="AK1216" s="35">
        <f t="shared" si="3108"/>
        <v>0</v>
      </c>
      <c r="AL1216" s="35">
        <f t="shared" si="3109"/>
        <v>5827.7945</v>
      </c>
      <c r="AM1216" s="35">
        <f t="shared" si="3110"/>
        <v>0</v>
      </c>
      <c r="AN1216" s="35">
        <f t="shared" si="3111"/>
        <v>0</v>
      </c>
      <c r="AO1216" s="54">
        <f t="shared" si="3112"/>
        <v>5827.7945</v>
      </c>
      <c r="AP1216" s="36">
        <f t="shared" si="3113"/>
        <v>5827.8000000000002</v>
      </c>
      <c r="AQ1216" s="36">
        <f t="shared" si="3114"/>
        <v>0</v>
      </c>
      <c r="AR1216" s="36">
        <f t="shared" si="3115"/>
        <v>0</v>
      </c>
      <c r="AS1216" s="36">
        <f t="shared" si="3116"/>
        <v>0</v>
      </c>
      <c r="AT1216" s="36">
        <f t="shared" si="3117"/>
        <v>0</v>
      </c>
      <c r="AU1216" s="36">
        <f t="shared" si="3053"/>
        <v>5827.8000000000002</v>
      </c>
      <c r="AV1216" s="36">
        <f t="shared" si="3054"/>
        <v>0</v>
      </c>
      <c r="AW1216" s="36">
        <f t="shared" si="3055"/>
        <v>5827.8000000000002</v>
      </c>
      <c r="AX1216" s="36">
        <f t="shared" si="3056"/>
        <v>5827.8000000000002</v>
      </c>
      <c r="AY1216" s="36">
        <f t="shared" si="3057"/>
        <v>5827.8000000000002</v>
      </c>
      <c r="AZ1216" s="36">
        <f t="shared" si="3094"/>
        <v>0</v>
      </c>
      <c r="BA1216" s="37">
        <f t="shared" si="3058"/>
        <v>99.999905624764068</v>
      </c>
      <c r="BB1216" s="25"/>
    </row>
    <row r="1217" s="39" customFormat="1">
      <c r="B1217" s="40" t="s">
        <v>562</v>
      </c>
      <c r="C1217" s="40" t="s">
        <v>193</v>
      </c>
      <c r="D1217" s="40" t="s">
        <v>193</v>
      </c>
      <c r="E1217" s="38" t="str">
        <f t="shared" si="3051"/>
        <v>0707</v>
      </c>
      <c r="F1217" s="40"/>
      <c r="G1217" s="40"/>
      <c r="H1217" s="41" t="s">
        <v>269</v>
      </c>
      <c r="I1217" s="42">
        <f>I1218+I1223</f>
        <v>5827.8000000000002</v>
      </c>
      <c r="J1217" s="42">
        <f>J1218+J1223</f>
        <v>5827.8000000000002</v>
      </c>
      <c r="K1217" s="42">
        <f>K1218+K1223</f>
        <v>5827.8000000000002</v>
      </c>
      <c r="L1217" s="42">
        <f>L1218+L1223</f>
        <v>0</v>
      </c>
      <c r="M1217" s="42">
        <f>M1218+M1223</f>
        <v>0</v>
      </c>
      <c r="N1217" s="42">
        <f>N1218+N1223</f>
        <v>0</v>
      </c>
      <c r="O1217" s="42">
        <f>O1218+O1223</f>
        <v>0</v>
      </c>
      <c r="P1217" s="42">
        <f>P1218+P1223</f>
        <v>0</v>
      </c>
      <c r="Q1217" s="42">
        <f>Q1218+Q1223</f>
        <v>0</v>
      </c>
      <c r="R1217" s="42">
        <f>R1218+R1223</f>
        <v>0</v>
      </c>
      <c r="S1217" s="42">
        <f>S1218+S1223</f>
        <v>0</v>
      </c>
      <c r="T1217" s="42">
        <f t="shared" si="3052"/>
        <v>5827.8000000000002</v>
      </c>
      <c r="U1217" s="42">
        <f t="shared" si="3101"/>
        <v>5827.8000000000002</v>
      </c>
      <c r="V1217" s="42">
        <f t="shared" si="3102"/>
        <v>5827.8000000000002</v>
      </c>
      <c r="W1217" s="42">
        <f>W1218+W1223</f>
        <v>0</v>
      </c>
      <c r="X1217" s="42">
        <f>X1218+X1223</f>
        <v>0</v>
      </c>
      <c r="Y1217" s="42">
        <f>Y1218+Y1223</f>
        <v>0</v>
      </c>
      <c r="Z1217" s="42">
        <f>Z1218+Z1223</f>
        <v>0</v>
      </c>
      <c r="AA1217" s="42">
        <f>AA1218+AA1223</f>
        <v>0</v>
      </c>
      <c r="AB1217" s="42">
        <f>AB1218+AB1223</f>
        <v>0</v>
      </c>
      <c r="AC1217" s="42">
        <f>AC1218+AC1223</f>
        <v>0</v>
      </c>
      <c r="AD1217" s="42">
        <f>AD1218+AD1223</f>
        <v>0</v>
      </c>
      <c r="AE1217" s="42">
        <f>AE1218+AE1223</f>
        <v>0</v>
      </c>
      <c r="AF1217" s="43">
        <f>AF1218+AF1223</f>
        <v>5827.8000000000002</v>
      </c>
      <c r="AG1217" s="43">
        <f>AG1218+AG1223</f>
        <v>0</v>
      </c>
      <c r="AH1217" s="43">
        <f>AH1218+AH1223</f>
        <v>0</v>
      </c>
      <c r="AI1217" s="43">
        <f>AI1218+AI1223</f>
        <v>0</v>
      </c>
      <c r="AJ1217" s="43">
        <f>AJ1218+AJ1223</f>
        <v>0</v>
      </c>
      <c r="AK1217" s="43">
        <f>AK1218+AK1223</f>
        <v>0</v>
      </c>
      <c r="AL1217" s="43">
        <f>AL1218+AL1223</f>
        <v>5827.7945</v>
      </c>
      <c r="AM1217" s="43">
        <f>AM1218+AM1223</f>
        <v>0</v>
      </c>
      <c r="AN1217" s="43">
        <f>AN1218+AN1223</f>
        <v>0</v>
      </c>
      <c r="AO1217" s="45">
        <f>AO1218+AO1223</f>
        <v>5827.7945</v>
      </c>
      <c r="AP1217" s="45">
        <f>AP1218+AP1223</f>
        <v>5827.8000000000002</v>
      </c>
      <c r="AQ1217" s="45">
        <f>AQ1218+AQ1223</f>
        <v>0</v>
      </c>
      <c r="AR1217" s="45">
        <f>AR1218+AR1223</f>
        <v>0</v>
      </c>
      <c r="AS1217" s="45">
        <f>AS1218+AS1223</f>
        <v>0</v>
      </c>
      <c r="AT1217" s="45">
        <f>AT1218+AT1223</f>
        <v>0</v>
      </c>
      <c r="AU1217" s="45">
        <f t="shared" si="3053"/>
        <v>5827.8000000000002</v>
      </c>
      <c r="AV1217" s="45">
        <f t="shared" si="3054"/>
        <v>0</v>
      </c>
      <c r="AW1217" s="45">
        <f t="shared" si="3055"/>
        <v>5827.8000000000002</v>
      </c>
      <c r="AX1217" s="45">
        <f t="shared" si="3056"/>
        <v>5827.8000000000002</v>
      </c>
      <c r="AY1217" s="45">
        <f t="shared" si="3057"/>
        <v>5827.8000000000002</v>
      </c>
      <c r="AZ1217" s="45">
        <f>AZ1218+AZ1223</f>
        <v>0</v>
      </c>
      <c r="BA1217" s="46">
        <f t="shared" si="3058"/>
        <v>99.999905624764068</v>
      </c>
      <c r="BB1217" s="25"/>
    </row>
    <row r="1218" ht="31.5">
      <c r="B1218" s="47" t="s">
        <v>562</v>
      </c>
      <c r="C1218" s="47" t="s">
        <v>193</v>
      </c>
      <c r="D1218" s="47" t="s">
        <v>193</v>
      </c>
      <c r="E1218" s="48" t="str">
        <f t="shared" si="3051"/>
        <v>0707</v>
      </c>
      <c r="F1218" s="47" t="s">
        <v>110</v>
      </c>
      <c r="G1218" s="48"/>
      <c r="H1218" s="49" t="s">
        <v>111</v>
      </c>
      <c r="I1218" s="19">
        <f t="shared" ref="I1218:I1245" si="3118">I1219</f>
        <v>5277.8000000000002</v>
      </c>
      <c r="J1218" s="19">
        <f t="shared" ref="J1218:J1245" si="3119">J1219</f>
        <v>5277.8000000000002</v>
      </c>
      <c r="K1218" s="19">
        <f t="shared" ref="K1218:K1245" si="3120">K1219</f>
        <v>5277.8000000000002</v>
      </c>
      <c r="L1218" s="19">
        <f t="shared" ref="L1218:L1245" si="3121">L1219</f>
        <v>0</v>
      </c>
      <c r="M1218" s="19">
        <f t="shared" ref="M1218:M1245" si="3122">M1219</f>
        <v>0</v>
      </c>
      <c r="N1218" s="19">
        <f t="shared" ref="N1218:N1245" si="3123">N1219</f>
        <v>0</v>
      </c>
      <c r="O1218" s="19">
        <f t="shared" ref="O1218:O1228" si="3124">O1219</f>
        <v>0</v>
      </c>
      <c r="P1218" s="19">
        <f t="shared" ref="P1218:P1228" si="3125">P1219</f>
        <v>0</v>
      </c>
      <c r="Q1218" s="19">
        <f t="shared" ref="Q1218:Q1228" si="3126">Q1219</f>
        <v>0</v>
      </c>
      <c r="R1218" s="19">
        <f t="shared" ref="R1218:R1228" si="3127">R1219</f>
        <v>0</v>
      </c>
      <c r="S1218" s="19">
        <f t="shared" ref="S1218:S1245" si="3128">S1219</f>
        <v>0</v>
      </c>
      <c r="T1218" s="19">
        <f t="shared" si="3052"/>
        <v>5277.8000000000002</v>
      </c>
      <c r="U1218" s="19">
        <f t="shared" si="3101"/>
        <v>5277.8000000000002</v>
      </c>
      <c r="V1218" s="19">
        <f t="shared" si="3102"/>
        <v>5277.8000000000002</v>
      </c>
      <c r="W1218" s="19">
        <f t="shared" ref="W1218:W1248" si="3129">W1219</f>
        <v>0</v>
      </c>
      <c r="X1218" s="19">
        <f t="shared" ref="X1218:X1248" si="3130">X1219</f>
        <v>0</v>
      </c>
      <c r="Y1218" s="19">
        <f t="shared" ref="Y1218:Y1248" si="3131">Y1219</f>
        <v>0</v>
      </c>
      <c r="Z1218" s="19">
        <f t="shared" ref="Z1218:Z1248" si="3132">Z1219</f>
        <v>0</v>
      </c>
      <c r="AA1218" s="19">
        <f t="shared" ref="AA1218:AA1248" si="3133">AA1219</f>
        <v>0</v>
      </c>
      <c r="AB1218" s="19">
        <f t="shared" ref="AB1218:AB1248" si="3134">AB1219</f>
        <v>0</v>
      </c>
      <c r="AC1218" s="19">
        <f t="shared" ref="AC1218:AC1248" si="3135">AC1219</f>
        <v>0</v>
      </c>
      <c r="AD1218" s="19">
        <f t="shared" ref="AD1218:AD1248" si="3136">AD1219</f>
        <v>0</v>
      </c>
      <c r="AE1218" s="19">
        <f t="shared" ref="AE1218:AE1248" si="3137">AE1219</f>
        <v>0</v>
      </c>
      <c r="AF1218" s="50">
        <f t="shared" ref="AF1218:AF1228" si="3138">AF1219</f>
        <v>5277.8000000000002</v>
      </c>
      <c r="AG1218" s="50">
        <f t="shared" ref="AG1218:AG1228" si="3139">AG1219</f>
        <v>0</v>
      </c>
      <c r="AH1218" s="50">
        <f t="shared" ref="AH1218:AH1228" si="3140">AH1219</f>
        <v>0</v>
      </c>
      <c r="AI1218" s="50">
        <f t="shared" ref="AI1218:AI1228" si="3141">AI1219</f>
        <v>0</v>
      </c>
      <c r="AJ1218" s="50">
        <f t="shared" ref="AJ1218:AJ1228" si="3142">AJ1219</f>
        <v>0</v>
      </c>
      <c r="AK1218" s="50">
        <f t="shared" ref="AK1218:AK1228" si="3143">AK1219</f>
        <v>0</v>
      </c>
      <c r="AL1218" s="50">
        <f t="shared" ref="AL1218:AL1228" si="3144">AL1219</f>
        <v>5277.7945</v>
      </c>
      <c r="AM1218" s="50">
        <f t="shared" ref="AM1218:AM1228" si="3145">AM1219</f>
        <v>0</v>
      </c>
      <c r="AN1218" s="50">
        <f t="shared" ref="AN1218:AN1228" si="3146">AN1219</f>
        <v>0</v>
      </c>
      <c r="AO1218" s="15">
        <f t="shared" ref="AO1218:AO1228" si="3147">AO1219</f>
        <v>5277.7945</v>
      </c>
      <c r="AP1218" s="51">
        <f t="shared" ref="AP1218:AP1228" si="3148">AP1219</f>
        <v>5277.8000000000002</v>
      </c>
      <c r="AQ1218" s="51">
        <f t="shared" ref="AQ1218:AQ1228" si="3149">AQ1219</f>
        <v>0</v>
      </c>
      <c r="AR1218" s="51">
        <f t="shared" ref="AR1218:AR1228" si="3150">AR1219</f>
        <v>0</v>
      </c>
      <c r="AS1218" s="51">
        <f t="shared" ref="AS1218:AS1228" si="3151">AS1219</f>
        <v>0</v>
      </c>
      <c r="AT1218" s="51">
        <f t="shared" ref="AT1218:AT1228" si="3152">AT1219</f>
        <v>0</v>
      </c>
      <c r="AU1218" s="51">
        <f t="shared" si="3053"/>
        <v>5277.8000000000002</v>
      </c>
      <c r="AV1218" s="51">
        <f t="shared" si="3054"/>
        <v>0</v>
      </c>
      <c r="AW1218" s="51">
        <f t="shared" si="3055"/>
        <v>5277.8000000000002</v>
      </c>
      <c r="AX1218" s="51">
        <f t="shared" si="3056"/>
        <v>5277.8000000000002</v>
      </c>
      <c r="AY1218" s="51">
        <f t="shared" si="3057"/>
        <v>5277.8000000000002</v>
      </c>
      <c r="AZ1218" s="51">
        <f t="shared" ref="AZ1218:AZ1245" si="3153">AZ1219</f>
        <v>0</v>
      </c>
      <c r="BA1218" s="52">
        <f t="shared" si="3058"/>
        <v>99.999895789912458</v>
      </c>
      <c r="BB1218" s="25"/>
    </row>
    <row r="1219">
      <c r="B1219" s="47" t="s">
        <v>562</v>
      </c>
      <c r="C1219" s="47" t="s">
        <v>193</v>
      </c>
      <c r="D1219" s="47" t="s">
        <v>193</v>
      </c>
      <c r="E1219" s="48" t="str">
        <f t="shared" si="3051"/>
        <v>0707</v>
      </c>
      <c r="F1219" s="47" t="s">
        <v>168</v>
      </c>
      <c r="G1219" s="48"/>
      <c r="H1219" s="49" t="s">
        <v>53</v>
      </c>
      <c r="I1219" s="19">
        <f t="shared" si="3118"/>
        <v>5277.8000000000002</v>
      </c>
      <c r="J1219" s="19">
        <f t="shared" si="3119"/>
        <v>5277.8000000000002</v>
      </c>
      <c r="K1219" s="19">
        <f t="shared" si="3120"/>
        <v>5277.8000000000002</v>
      </c>
      <c r="L1219" s="19">
        <f t="shared" si="3121"/>
        <v>0</v>
      </c>
      <c r="M1219" s="19">
        <f t="shared" si="3122"/>
        <v>0</v>
      </c>
      <c r="N1219" s="19">
        <f t="shared" si="3123"/>
        <v>0</v>
      </c>
      <c r="O1219" s="19">
        <f t="shared" si="3124"/>
        <v>0</v>
      </c>
      <c r="P1219" s="19">
        <f t="shared" si="3125"/>
        <v>0</v>
      </c>
      <c r="Q1219" s="19">
        <f t="shared" si="3126"/>
        <v>0</v>
      </c>
      <c r="R1219" s="19">
        <f t="shared" si="3127"/>
        <v>0</v>
      </c>
      <c r="S1219" s="19">
        <f t="shared" si="3128"/>
        <v>0</v>
      </c>
      <c r="T1219" s="19">
        <f t="shared" si="3052"/>
        <v>5277.8000000000002</v>
      </c>
      <c r="U1219" s="19">
        <f t="shared" si="3101"/>
        <v>5277.8000000000002</v>
      </c>
      <c r="V1219" s="19">
        <f t="shared" si="3102"/>
        <v>5277.8000000000002</v>
      </c>
      <c r="W1219" s="19">
        <f t="shared" si="3129"/>
        <v>0</v>
      </c>
      <c r="X1219" s="19">
        <f t="shared" si="3130"/>
        <v>0</v>
      </c>
      <c r="Y1219" s="19">
        <f t="shared" si="3131"/>
        <v>0</v>
      </c>
      <c r="Z1219" s="19">
        <f t="shared" si="3132"/>
        <v>0</v>
      </c>
      <c r="AA1219" s="19">
        <f t="shared" si="3133"/>
        <v>0</v>
      </c>
      <c r="AB1219" s="19">
        <f t="shared" si="3134"/>
        <v>0</v>
      </c>
      <c r="AC1219" s="19">
        <f t="shared" si="3135"/>
        <v>0</v>
      </c>
      <c r="AD1219" s="19">
        <f t="shared" si="3136"/>
        <v>0</v>
      </c>
      <c r="AE1219" s="19">
        <f t="shared" si="3137"/>
        <v>0</v>
      </c>
      <c r="AF1219" s="50">
        <f t="shared" si="3138"/>
        <v>5277.8000000000002</v>
      </c>
      <c r="AG1219" s="50">
        <f t="shared" si="3139"/>
        <v>0</v>
      </c>
      <c r="AH1219" s="50">
        <f t="shared" si="3140"/>
        <v>0</v>
      </c>
      <c r="AI1219" s="50">
        <f t="shared" si="3141"/>
        <v>0</v>
      </c>
      <c r="AJ1219" s="50">
        <f t="shared" si="3142"/>
        <v>0</v>
      </c>
      <c r="AK1219" s="50">
        <f t="shared" si="3143"/>
        <v>0</v>
      </c>
      <c r="AL1219" s="50">
        <f t="shared" si="3144"/>
        <v>5277.7945</v>
      </c>
      <c r="AM1219" s="50">
        <f t="shared" si="3145"/>
        <v>0</v>
      </c>
      <c r="AN1219" s="50">
        <f t="shared" si="3146"/>
        <v>0</v>
      </c>
      <c r="AO1219" s="51">
        <f t="shared" si="3147"/>
        <v>5277.7945</v>
      </c>
      <c r="AP1219" s="51">
        <f t="shared" si="3148"/>
        <v>5277.8000000000002</v>
      </c>
      <c r="AQ1219" s="51">
        <f t="shared" si="3149"/>
        <v>0</v>
      </c>
      <c r="AR1219" s="51">
        <f t="shared" si="3150"/>
        <v>0</v>
      </c>
      <c r="AS1219" s="51">
        <f t="shared" si="3151"/>
        <v>0</v>
      </c>
      <c r="AT1219" s="51">
        <f t="shared" si="3152"/>
        <v>0</v>
      </c>
      <c r="AU1219" s="51">
        <f t="shared" si="3053"/>
        <v>5277.8000000000002</v>
      </c>
      <c r="AV1219" s="51">
        <f t="shared" si="3054"/>
        <v>0</v>
      </c>
      <c r="AW1219" s="51">
        <f t="shared" si="3055"/>
        <v>5277.8000000000002</v>
      </c>
      <c r="AX1219" s="51">
        <f t="shared" si="3056"/>
        <v>5277.8000000000002</v>
      </c>
      <c r="AY1219" s="51">
        <f t="shared" si="3057"/>
        <v>5277.8000000000002</v>
      </c>
      <c r="AZ1219" s="51">
        <f t="shared" si="3153"/>
        <v>0</v>
      </c>
      <c r="BA1219" s="52">
        <f t="shared" si="3058"/>
        <v>99.999895789912458</v>
      </c>
      <c r="BB1219" s="25"/>
    </row>
    <row r="1220" ht="47.25">
      <c r="B1220" s="47" t="s">
        <v>562</v>
      </c>
      <c r="C1220" s="47" t="s">
        <v>193</v>
      </c>
      <c r="D1220" s="47" t="s">
        <v>193</v>
      </c>
      <c r="E1220" s="48" t="str">
        <f t="shared" si="3051"/>
        <v>0707</v>
      </c>
      <c r="F1220" s="47" t="s">
        <v>284</v>
      </c>
      <c r="G1220" s="48"/>
      <c r="H1220" s="49" t="s">
        <v>285</v>
      </c>
      <c r="I1220" s="19">
        <f t="shared" si="3118"/>
        <v>5277.8000000000002</v>
      </c>
      <c r="J1220" s="19">
        <f t="shared" si="3119"/>
        <v>5277.8000000000002</v>
      </c>
      <c r="K1220" s="19">
        <f t="shared" si="3120"/>
        <v>5277.8000000000002</v>
      </c>
      <c r="L1220" s="19">
        <f t="shared" si="3121"/>
        <v>0</v>
      </c>
      <c r="M1220" s="19">
        <f t="shared" si="3122"/>
        <v>0</v>
      </c>
      <c r="N1220" s="19">
        <f t="shared" si="3123"/>
        <v>0</v>
      </c>
      <c r="O1220" s="19">
        <f t="shared" si="3124"/>
        <v>0</v>
      </c>
      <c r="P1220" s="19">
        <f t="shared" si="3125"/>
        <v>0</v>
      </c>
      <c r="Q1220" s="19">
        <f t="shared" si="3126"/>
        <v>0</v>
      </c>
      <c r="R1220" s="19">
        <f t="shared" si="3127"/>
        <v>0</v>
      </c>
      <c r="S1220" s="19">
        <f t="shared" si="3128"/>
        <v>0</v>
      </c>
      <c r="T1220" s="19">
        <f t="shared" si="3052"/>
        <v>5277.8000000000002</v>
      </c>
      <c r="U1220" s="19">
        <f t="shared" si="3101"/>
        <v>5277.8000000000002</v>
      </c>
      <c r="V1220" s="19">
        <f t="shared" si="3102"/>
        <v>5277.8000000000002</v>
      </c>
      <c r="W1220" s="19">
        <f t="shared" si="3129"/>
        <v>0</v>
      </c>
      <c r="X1220" s="19">
        <f t="shared" si="3130"/>
        <v>0</v>
      </c>
      <c r="Y1220" s="19">
        <f t="shared" si="3131"/>
        <v>0</v>
      </c>
      <c r="Z1220" s="19">
        <f t="shared" si="3132"/>
        <v>0</v>
      </c>
      <c r="AA1220" s="19">
        <f t="shared" si="3133"/>
        <v>0</v>
      </c>
      <c r="AB1220" s="19">
        <f t="shared" si="3134"/>
        <v>0</v>
      </c>
      <c r="AC1220" s="19">
        <f t="shared" si="3135"/>
        <v>0</v>
      </c>
      <c r="AD1220" s="19">
        <f t="shared" si="3136"/>
        <v>0</v>
      </c>
      <c r="AE1220" s="19">
        <f t="shared" si="3137"/>
        <v>0</v>
      </c>
      <c r="AF1220" s="50">
        <f t="shared" si="3138"/>
        <v>5277.8000000000002</v>
      </c>
      <c r="AG1220" s="50">
        <f t="shared" si="3139"/>
        <v>0</v>
      </c>
      <c r="AH1220" s="50">
        <f t="shared" si="3140"/>
        <v>0</v>
      </c>
      <c r="AI1220" s="50">
        <f t="shared" si="3141"/>
        <v>0</v>
      </c>
      <c r="AJ1220" s="50">
        <f t="shared" si="3142"/>
        <v>0</v>
      </c>
      <c r="AK1220" s="50">
        <f t="shared" si="3143"/>
        <v>0</v>
      </c>
      <c r="AL1220" s="50">
        <f t="shared" si="3144"/>
        <v>5277.7945</v>
      </c>
      <c r="AM1220" s="50">
        <f t="shared" si="3145"/>
        <v>0</v>
      </c>
      <c r="AN1220" s="50">
        <f t="shared" si="3146"/>
        <v>0</v>
      </c>
      <c r="AO1220" s="15">
        <f t="shared" si="3147"/>
        <v>5277.7945</v>
      </c>
      <c r="AP1220" s="51">
        <f t="shared" si="3148"/>
        <v>5277.8000000000002</v>
      </c>
      <c r="AQ1220" s="51">
        <f t="shared" si="3149"/>
        <v>0</v>
      </c>
      <c r="AR1220" s="51">
        <f t="shared" si="3150"/>
        <v>0</v>
      </c>
      <c r="AS1220" s="51">
        <f t="shared" si="3151"/>
        <v>0</v>
      </c>
      <c r="AT1220" s="51">
        <f t="shared" si="3152"/>
        <v>0</v>
      </c>
      <c r="AU1220" s="51">
        <f t="shared" si="3053"/>
        <v>5277.8000000000002</v>
      </c>
      <c r="AV1220" s="51">
        <f t="shared" si="3054"/>
        <v>0</v>
      </c>
      <c r="AW1220" s="51">
        <f t="shared" si="3055"/>
        <v>5277.8000000000002</v>
      </c>
      <c r="AX1220" s="51">
        <f t="shared" si="3056"/>
        <v>5277.8000000000002</v>
      </c>
      <c r="AY1220" s="51">
        <f t="shared" si="3057"/>
        <v>5277.8000000000002</v>
      </c>
      <c r="AZ1220" s="51">
        <f t="shared" si="3153"/>
        <v>0</v>
      </c>
      <c r="BA1220" s="52">
        <f t="shared" si="3058"/>
        <v>99.999895789912458</v>
      </c>
      <c r="BB1220" s="25"/>
    </row>
    <row r="1221" ht="63">
      <c r="B1221" s="47" t="s">
        <v>562</v>
      </c>
      <c r="C1221" s="47" t="s">
        <v>193</v>
      </c>
      <c r="D1221" s="47" t="s">
        <v>193</v>
      </c>
      <c r="E1221" s="48" t="str">
        <f t="shared" si="3051"/>
        <v>0707</v>
      </c>
      <c r="F1221" s="47" t="s">
        <v>544</v>
      </c>
      <c r="G1221" s="48"/>
      <c r="H1221" s="49" t="s">
        <v>545</v>
      </c>
      <c r="I1221" s="19">
        <f t="shared" si="3118"/>
        <v>5277.8000000000002</v>
      </c>
      <c r="J1221" s="19">
        <f t="shared" si="3119"/>
        <v>5277.8000000000002</v>
      </c>
      <c r="K1221" s="19">
        <f t="shared" si="3120"/>
        <v>5277.8000000000002</v>
      </c>
      <c r="L1221" s="19">
        <f t="shared" si="3121"/>
        <v>0</v>
      </c>
      <c r="M1221" s="19">
        <f t="shared" si="3122"/>
        <v>0</v>
      </c>
      <c r="N1221" s="19">
        <f t="shared" si="3123"/>
        <v>0</v>
      </c>
      <c r="O1221" s="19">
        <f t="shared" si="3124"/>
        <v>0</v>
      </c>
      <c r="P1221" s="19">
        <f t="shared" si="3125"/>
        <v>0</v>
      </c>
      <c r="Q1221" s="19">
        <f t="shared" si="3126"/>
        <v>0</v>
      </c>
      <c r="R1221" s="19">
        <f t="shared" si="3127"/>
        <v>0</v>
      </c>
      <c r="S1221" s="19">
        <f t="shared" si="3128"/>
        <v>0</v>
      </c>
      <c r="T1221" s="19">
        <f t="shared" si="3052"/>
        <v>5277.8000000000002</v>
      </c>
      <c r="U1221" s="19">
        <f t="shared" si="3101"/>
        <v>5277.8000000000002</v>
      </c>
      <c r="V1221" s="19">
        <f t="shared" si="3102"/>
        <v>5277.8000000000002</v>
      </c>
      <c r="W1221" s="19">
        <f t="shared" si="3129"/>
        <v>0</v>
      </c>
      <c r="X1221" s="19">
        <f t="shared" si="3130"/>
        <v>0</v>
      </c>
      <c r="Y1221" s="19">
        <f t="shared" si="3131"/>
        <v>0</v>
      </c>
      <c r="Z1221" s="19">
        <f t="shared" si="3132"/>
        <v>0</v>
      </c>
      <c r="AA1221" s="19">
        <f t="shared" si="3133"/>
        <v>0</v>
      </c>
      <c r="AB1221" s="19">
        <f t="shared" si="3134"/>
        <v>0</v>
      </c>
      <c r="AC1221" s="19">
        <f t="shared" si="3135"/>
        <v>0</v>
      </c>
      <c r="AD1221" s="19">
        <f t="shared" si="3136"/>
        <v>0</v>
      </c>
      <c r="AE1221" s="19">
        <f t="shared" si="3137"/>
        <v>0</v>
      </c>
      <c r="AF1221" s="50">
        <f t="shared" si="3138"/>
        <v>5277.8000000000002</v>
      </c>
      <c r="AG1221" s="50">
        <f t="shared" si="3139"/>
        <v>0</v>
      </c>
      <c r="AH1221" s="50">
        <f t="shared" si="3140"/>
        <v>0</v>
      </c>
      <c r="AI1221" s="50">
        <f t="shared" si="3141"/>
        <v>0</v>
      </c>
      <c r="AJ1221" s="50">
        <f t="shared" si="3142"/>
        <v>0</v>
      </c>
      <c r="AK1221" s="50">
        <f t="shared" si="3143"/>
        <v>0</v>
      </c>
      <c r="AL1221" s="50">
        <f t="shared" si="3144"/>
        <v>5277.7945</v>
      </c>
      <c r="AM1221" s="50">
        <f t="shared" si="3145"/>
        <v>0</v>
      </c>
      <c r="AN1221" s="50">
        <f t="shared" si="3146"/>
        <v>0</v>
      </c>
      <c r="AO1221" s="51">
        <f t="shared" si="3147"/>
        <v>5277.7945</v>
      </c>
      <c r="AP1221" s="51">
        <f t="shared" si="3148"/>
        <v>5277.8000000000002</v>
      </c>
      <c r="AQ1221" s="51">
        <f t="shared" si="3149"/>
        <v>0</v>
      </c>
      <c r="AR1221" s="51">
        <f t="shared" si="3150"/>
        <v>0</v>
      </c>
      <c r="AS1221" s="51">
        <f t="shared" si="3151"/>
        <v>0</v>
      </c>
      <c r="AT1221" s="51">
        <f t="shared" si="3152"/>
        <v>0</v>
      </c>
      <c r="AU1221" s="51">
        <f t="shared" si="3053"/>
        <v>5277.8000000000002</v>
      </c>
      <c r="AV1221" s="51">
        <f t="shared" si="3054"/>
        <v>0</v>
      </c>
      <c r="AW1221" s="51">
        <f t="shared" si="3055"/>
        <v>5277.8000000000002</v>
      </c>
      <c r="AX1221" s="51">
        <f t="shared" si="3056"/>
        <v>5277.8000000000002</v>
      </c>
      <c r="AY1221" s="51">
        <f t="shared" si="3057"/>
        <v>5277.8000000000002</v>
      </c>
      <c r="AZ1221" s="51">
        <f t="shared" si="3153"/>
        <v>0</v>
      </c>
      <c r="BA1221" s="52">
        <f t="shared" si="3058"/>
        <v>99.999895789912458</v>
      </c>
      <c r="BB1221" s="25"/>
    </row>
    <row r="1222" ht="31.5">
      <c r="B1222" s="47" t="s">
        <v>562</v>
      </c>
      <c r="C1222" s="47" t="s">
        <v>193</v>
      </c>
      <c r="D1222" s="47" t="s">
        <v>193</v>
      </c>
      <c r="E1222" s="48" t="str">
        <f t="shared" si="3051"/>
        <v>0707</v>
      </c>
      <c r="F1222" s="47" t="s">
        <v>544</v>
      </c>
      <c r="G1222" s="47" t="s">
        <v>154</v>
      </c>
      <c r="H1222" s="49" t="s">
        <v>155</v>
      </c>
      <c r="I1222" s="19">
        <v>5277.8000000000002</v>
      </c>
      <c r="J1222" s="19">
        <v>5277.8000000000002</v>
      </c>
      <c r="K1222" s="19">
        <v>5277.8000000000002</v>
      </c>
      <c r="L1222" s="19"/>
      <c r="M1222" s="19"/>
      <c r="N1222" s="19"/>
      <c r="O1222" s="19">
        <v>0</v>
      </c>
      <c r="P1222" s="19">
        <v>0</v>
      </c>
      <c r="Q1222" s="19">
        <v>0</v>
      </c>
      <c r="R1222" s="19">
        <v>0</v>
      </c>
      <c r="S1222" s="19"/>
      <c r="T1222" s="19">
        <f t="shared" si="3052"/>
        <v>5277.8000000000002</v>
      </c>
      <c r="U1222" s="19">
        <f t="shared" si="3101"/>
        <v>5277.8000000000002</v>
      </c>
      <c r="V1222" s="19">
        <f t="shared" si="3102"/>
        <v>5277.8000000000002</v>
      </c>
      <c r="W1222" s="19"/>
      <c r="X1222" s="19"/>
      <c r="Y1222" s="19"/>
      <c r="Z1222" s="19"/>
      <c r="AA1222" s="19"/>
      <c r="AB1222" s="19"/>
      <c r="AC1222" s="19"/>
      <c r="AD1222" s="19"/>
      <c r="AE1222" s="19"/>
      <c r="AF1222" s="50">
        <v>5277.8000000000002</v>
      </c>
      <c r="AG1222" s="50"/>
      <c r="AH1222" s="50">
        <v>0</v>
      </c>
      <c r="AI1222" s="50">
        <v>0</v>
      </c>
      <c r="AJ1222" s="50">
        <v>0</v>
      </c>
      <c r="AK1222" s="50">
        <v>0</v>
      </c>
      <c r="AL1222" s="50">
        <v>5277.7945</v>
      </c>
      <c r="AM1222" s="50">
        <v>0</v>
      </c>
      <c r="AN1222" s="50">
        <v>0</v>
      </c>
      <c r="AO1222" s="15">
        <v>5277.7945</v>
      </c>
      <c r="AP1222" s="51">
        <v>5277.8000000000002</v>
      </c>
      <c r="AQ1222" s="51">
        <v>0</v>
      </c>
      <c r="AR1222" s="51">
        <v>0</v>
      </c>
      <c r="AS1222" s="51">
        <v>0</v>
      </c>
      <c r="AT1222" s="51">
        <v>0</v>
      </c>
      <c r="AU1222" s="51">
        <f t="shared" si="3053"/>
        <v>5277.8000000000002</v>
      </c>
      <c r="AV1222" s="51">
        <f t="shared" si="3054"/>
        <v>0</v>
      </c>
      <c r="AW1222" s="51">
        <f t="shared" si="3055"/>
        <v>5277.8000000000002</v>
      </c>
      <c r="AX1222" s="51">
        <f t="shared" si="3056"/>
        <v>5277.8000000000002</v>
      </c>
      <c r="AY1222" s="51">
        <f t="shared" si="3057"/>
        <v>5277.8000000000002</v>
      </c>
      <c r="AZ1222" s="51"/>
      <c r="BA1222" s="52">
        <f t="shared" si="3058"/>
        <v>99.999895789912458</v>
      </c>
      <c r="BB1222" s="53"/>
    </row>
    <row r="1223" ht="47.25">
      <c r="B1223" s="47" t="s">
        <v>562</v>
      </c>
      <c r="C1223" s="47" t="s">
        <v>193</v>
      </c>
      <c r="D1223" s="47" t="s">
        <v>193</v>
      </c>
      <c r="E1223" s="48" t="str">
        <f t="shared" si="3051"/>
        <v>0707</v>
      </c>
      <c r="F1223" s="47" t="s">
        <v>262</v>
      </c>
      <c r="G1223" s="48"/>
      <c r="H1223" s="49" t="s">
        <v>263</v>
      </c>
      <c r="I1223" s="19">
        <f t="shared" si="3118"/>
        <v>550</v>
      </c>
      <c r="J1223" s="19">
        <f t="shared" si="3119"/>
        <v>550</v>
      </c>
      <c r="K1223" s="19">
        <f t="shared" si="3120"/>
        <v>550</v>
      </c>
      <c r="L1223" s="19">
        <f t="shared" si="3121"/>
        <v>0</v>
      </c>
      <c r="M1223" s="19">
        <f t="shared" si="3122"/>
        <v>0</v>
      </c>
      <c r="N1223" s="19">
        <f t="shared" si="3123"/>
        <v>0</v>
      </c>
      <c r="O1223" s="19">
        <f t="shared" si="3124"/>
        <v>0</v>
      </c>
      <c r="P1223" s="19">
        <f t="shared" si="3125"/>
        <v>0</v>
      </c>
      <c r="Q1223" s="19">
        <f t="shared" si="3126"/>
        <v>0</v>
      </c>
      <c r="R1223" s="19">
        <f t="shared" si="3127"/>
        <v>0</v>
      </c>
      <c r="S1223" s="19">
        <f t="shared" si="3128"/>
        <v>0</v>
      </c>
      <c r="T1223" s="19">
        <f t="shared" si="3052"/>
        <v>550</v>
      </c>
      <c r="U1223" s="19">
        <f t="shared" si="3101"/>
        <v>550</v>
      </c>
      <c r="V1223" s="19">
        <f t="shared" si="3102"/>
        <v>550</v>
      </c>
      <c r="W1223" s="19">
        <f t="shared" si="3129"/>
        <v>0</v>
      </c>
      <c r="X1223" s="19">
        <f t="shared" si="3130"/>
        <v>0</v>
      </c>
      <c r="Y1223" s="19">
        <f t="shared" si="3131"/>
        <v>0</v>
      </c>
      <c r="Z1223" s="19">
        <f t="shared" si="3132"/>
        <v>0</v>
      </c>
      <c r="AA1223" s="19">
        <f t="shared" si="3133"/>
        <v>0</v>
      </c>
      <c r="AB1223" s="19">
        <f t="shared" si="3134"/>
        <v>0</v>
      </c>
      <c r="AC1223" s="19">
        <f t="shared" si="3135"/>
        <v>0</v>
      </c>
      <c r="AD1223" s="19">
        <f t="shared" si="3136"/>
        <v>0</v>
      </c>
      <c r="AE1223" s="19">
        <f t="shared" si="3137"/>
        <v>0</v>
      </c>
      <c r="AF1223" s="50">
        <f t="shared" si="3138"/>
        <v>550</v>
      </c>
      <c r="AG1223" s="50">
        <f t="shared" si="3139"/>
        <v>0</v>
      </c>
      <c r="AH1223" s="50">
        <f t="shared" si="3140"/>
        <v>0</v>
      </c>
      <c r="AI1223" s="50">
        <f t="shared" si="3141"/>
        <v>0</v>
      </c>
      <c r="AJ1223" s="50">
        <f t="shared" si="3142"/>
        <v>0</v>
      </c>
      <c r="AK1223" s="50">
        <f t="shared" si="3143"/>
        <v>0</v>
      </c>
      <c r="AL1223" s="50">
        <f t="shared" si="3144"/>
        <v>550</v>
      </c>
      <c r="AM1223" s="50">
        <f t="shared" si="3145"/>
        <v>0</v>
      </c>
      <c r="AN1223" s="50">
        <f t="shared" si="3146"/>
        <v>0</v>
      </c>
      <c r="AO1223" s="51">
        <f t="shared" si="3147"/>
        <v>550</v>
      </c>
      <c r="AP1223" s="51">
        <f t="shared" si="3148"/>
        <v>550</v>
      </c>
      <c r="AQ1223" s="51">
        <f t="shared" si="3149"/>
        <v>0</v>
      </c>
      <c r="AR1223" s="51">
        <f t="shared" si="3150"/>
        <v>0</v>
      </c>
      <c r="AS1223" s="51">
        <f t="shared" si="3151"/>
        <v>0</v>
      </c>
      <c r="AT1223" s="51">
        <f t="shared" si="3152"/>
        <v>0</v>
      </c>
      <c r="AU1223" s="51">
        <f t="shared" si="3053"/>
        <v>550</v>
      </c>
      <c r="AV1223" s="51">
        <f t="shared" si="3054"/>
        <v>0</v>
      </c>
      <c r="AW1223" s="51">
        <f t="shared" si="3055"/>
        <v>550</v>
      </c>
      <c r="AX1223" s="51">
        <f t="shared" si="3056"/>
        <v>550</v>
      </c>
      <c r="AY1223" s="51">
        <f t="shared" si="3057"/>
        <v>550</v>
      </c>
      <c r="AZ1223" s="51">
        <f t="shared" si="3153"/>
        <v>0</v>
      </c>
      <c r="BA1223" s="52">
        <f t="shared" si="3058"/>
        <v>100</v>
      </c>
      <c r="BB1223" s="25"/>
    </row>
    <row r="1224">
      <c r="B1224" s="47" t="s">
        <v>562</v>
      </c>
      <c r="C1224" s="47" t="s">
        <v>193</v>
      </c>
      <c r="D1224" s="47" t="s">
        <v>193</v>
      </c>
      <c r="E1224" s="48" t="str">
        <f t="shared" si="3051"/>
        <v>0707</v>
      </c>
      <c r="F1224" s="47" t="s">
        <v>264</v>
      </c>
      <c r="G1224" s="48"/>
      <c r="H1224" s="49" t="s">
        <v>53</v>
      </c>
      <c r="I1224" s="19">
        <f t="shared" si="3118"/>
        <v>550</v>
      </c>
      <c r="J1224" s="19">
        <f t="shared" si="3119"/>
        <v>550</v>
      </c>
      <c r="K1224" s="19">
        <f t="shared" si="3120"/>
        <v>550</v>
      </c>
      <c r="L1224" s="19">
        <f t="shared" si="3121"/>
        <v>0</v>
      </c>
      <c r="M1224" s="19">
        <f t="shared" si="3122"/>
        <v>0</v>
      </c>
      <c r="N1224" s="19">
        <f t="shared" si="3123"/>
        <v>0</v>
      </c>
      <c r="O1224" s="19">
        <f t="shared" si="3124"/>
        <v>0</v>
      </c>
      <c r="P1224" s="19">
        <f t="shared" si="3125"/>
        <v>0</v>
      </c>
      <c r="Q1224" s="19">
        <f t="shared" si="3126"/>
        <v>0</v>
      </c>
      <c r="R1224" s="19">
        <f t="shared" si="3127"/>
        <v>0</v>
      </c>
      <c r="S1224" s="19">
        <f t="shared" si="3128"/>
        <v>0</v>
      </c>
      <c r="T1224" s="19">
        <f t="shared" si="3052"/>
        <v>550</v>
      </c>
      <c r="U1224" s="19">
        <f t="shared" si="3101"/>
        <v>550</v>
      </c>
      <c r="V1224" s="19">
        <f t="shared" si="3102"/>
        <v>550</v>
      </c>
      <c r="W1224" s="19">
        <f t="shared" si="3129"/>
        <v>0</v>
      </c>
      <c r="X1224" s="19">
        <f t="shared" si="3130"/>
        <v>0</v>
      </c>
      <c r="Y1224" s="19">
        <f t="shared" si="3131"/>
        <v>0</v>
      </c>
      <c r="Z1224" s="19">
        <f t="shared" si="3132"/>
        <v>0</v>
      </c>
      <c r="AA1224" s="19">
        <f t="shared" si="3133"/>
        <v>0</v>
      </c>
      <c r="AB1224" s="19">
        <f t="shared" si="3134"/>
        <v>0</v>
      </c>
      <c r="AC1224" s="19">
        <f t="shared" si="3135"/>
        <v>0</v>
      </c>
      <c r="AD1224" s="19">
        <f t="shared" si="3136"/>
        <v>0</v>
      </c>
      <c r="AE1224" s="19">
        <f t="shared" si="3137"/>
        <v>0</v>
      </c>
      <c r="AF1224" s="50">
        <f t="shared" si="3138"/>
        <v>550</v>
      </c>
      <c r="AG1224" s="50">
        <f t="shared" si="3139"/>
        <v>0</v>
      </c>
      <c r="AH1224" s="50">
        <f t="shared" si="3140"/>
        <v>0</v>
      </c>
      <c r="AI1224" s="50">
        <f t="shared" si="3141"/>
        <v>0</v>
      </c>
      <c r="AJ1224" s="50">
        <f t="shared" si="3142"/>
        <v>0</v>
      </c>
      <c r="AK1224" s="50">
        <f t="shared" si="3143"/>
        <v>0</v>
      </c>
      <c r="AL1224" s="50">
        <f t="shared" si="3144"/>
        <v>550</v>
      </c>
      <c r="AM1224" s="50">
        <f t="shared" si="3145"/>
        <v>0</v>
      </c>
      <c r="AN1224" s="50">
        <f t="shared" si="3146"/>
        <v>0</v>
      </c>
      <c r="AO1224" s="15">
        <f t="shared" si="3147"/>
        <v>550</v>
      </c>
      <c r="AP1224" s="51">
        <f t="shared" si="3148"/>
        <v>550</v>
      </c>
      <c r="AQ1224" s="51">
        <f t="shared" si="3149"/>
        <v>0</v>
      </c>
      <c r="AR1224" s="51">
        <f t="shared" si="3150"/>
        <v>0</v>
      </c>
      <c r="AS1224" s="51">
        <f t="shared" si="3151"/>
        <v>0</v>
      </c>
      <c r="AT1224" s="51">
        <f t="shared" si="3152"/>
        <v>0</v>
      </c>
      <c r="AU1224" s="51">
        <f t="shared" si="3053"/>
        <v>550</v>
      </c>
      <c r="AV1224" s="51">
        <f t="shared" si="3054"/>
        <v>0</v>
      </c>
      <c r="AW1224" s="51">
        <f t="shared" si="3055"/>
        <v>550</v>
      </c>
      <c r="AX1224" s="51">
        <f t="shared" si="3056"/>
        <v>550</v>
      </c>
      <c r="AY1224" s="51">
        <f t="shared" si="3057"/>
        <v>550</v>
      </c>
      <c r="AZ1224" s="51">
        <f t="shared" si="3153"/>
        <v>0</v>
      </c>
      <c r="BA1224" s="52">
        <f t="shared" si="3058"/>
        <v>100</v>
      </c>
      <c r="BB1224" s="25"/>
    </row>
    <row r="1225" ht="31.5">
      <c r="B1225" s="47" t="s">
        <v>562</v>
      </c>
      <c r="C1225" s="47" t="s">
        <v>193</v>
      </c>
      <c r="D1225" s="47" t="s">
        <v>193</v>
      </c>
      <c r="E1225" s="48" t="str">
        <f t="shared" si="3051"/>
        <v>0707</v>
      </c>
      <c r="F1225" s="47" t="s">
        <v>303</v>
      </c>
      <c r="G1225" s="48"/>
      <c r="H1225" s="49" t="s">
        <v>304</v>
      </c>
      <c r="I1225" s="19">
        <f t="shared" si="3118"/>
        <v>550</v>
      </c>
      <c r="J1225" s="19">
        <f t="shared" si="3119"/>
        <v>550</v>
      </c>
      <c r="K1225" s="19">
        <f t="shared" si="3120"/>
        <v>550</v>
      </c>
      <c r="L1225" s="19">
        <f t="shared" si="3121"/>
        <v>0</v>
      </c>
      <c r="M1225" s="19">
        <f t="shared" si="3122"/>
        <v>0</v>
      </c>
      <c r="N1225" s="19">
        <f t="shared" si="3123"/>
        <v>0</v>
      </c>
      <c r="O1225" s="19">
        <f t="shared" si="3124"/>
        <v>0</v>
      </c>
      <c r="P1225" s="19">
        <f t="shared" si="3125"/>
        <v>0</v>
      </c>
      <c r="Q1225" s="19">
        <f t="shared" si="3126"/>
        <v>0</v>
      </c>
      <c r="R1225" s="19">
        <f t="shared" si="3127"/>
        <v>0</v>
      </c>
      <c r="S1225" s="19">
        <f t="shared" si="3128"/>
        <v>0</v>
      </c>
      <c r="T1225" s="19">
        <f t="shared" si="3052"/>
        <v>550</v>
      </c>
      <c r="U1225" s="19">
        <f t="shared" si="3101"/>
        <v>550</v>
      </c>
      <c r="V1225" s="19">
        <f t="shared" si="3102"/>
        <v>550</v>
      </c>
      <c r="W1225" s="19">
        <f t="shared" si="3129"/>
        <v>0</v>
      </c>
      <c r="X1225" s="19">
        <f t="shared" si="3130"/>
        <v>0</v>
      </c>
      <c r="Y1225" s="19">
        <f t="shared" si="3131"/>
        <v>0</v>
      </c>
      <c r="Z1225" s="19">
        <f t="shared" si="3132"/>
        <v>0</v>
      </c>
      <c r="AA1225" s="19">
        <f t="shared" si="3133"/>
        <v>0</v>
      </c>
      <c r="AB1225" s="19">
        <f t="shared" si="3134"/>
        <v>0</v>
      </c>
      <c r="AC1225" s="19">
        <f t="shared" si="3135"/>
        <v>0</v>
      </c>
      <c r="AD1225" s="19">
        <f t="shared" si="3136"/>
        <v>0</v>
      </c>
      <c r="AE1225" s="19">
        <f t="shared" si="3137"/>
        <v>0</v>
      </c>
      <c r="AF1225" s="50">
        <f t="shared" si="3138"/>
        <v>550</v>
      </c>
      <c r="AG1225" s="50">
        <f t="shared" si="3139"/>
        <v>0</v>
      </c>
      <c r="AH1225" s="50">
        <f t="shared" si="3140"/>
        <v>0</v>
      </c>
      <c r="AI1225" s="50">
        <f t="shared" si="3141"/>
        <v>0</v>
      </c>
      <c r="AJ1225" s="50">
        <f t="shared" si="3142"/>
        <v>0</v>
      </c>
      <c r="AK1225" s="50">
        <f t="shared" si="3143"/>
        <v>0</v>
      </c>
      <c r="AL1225" s="50">
        <f t="shared" si="3144"/>
        <v>550</v>
      </c>
      <c r="AM1225" s="50">
        <f t="shared" si="3145"/>
        <v>0</v>
      </c>
      <c r="AN1225" s="50">
        <f t="shared" si="3146"/>
        <v>0</v>
      </c>
      <c r="AO1225" s="51">
        <f t="shared" si="3147"/>
        <v>550</v>
      </c>
      <c r="AP1225" s="51">
        <f t="shared" si="3148"/>
        <v>550</v>
      </c>
      <c r="AQ1225" s="51">
        <f t="shared" si="3149"/>
        <v>0</v>
      </c>
      <c r="AR1225" s="51">
        <f t="shared" si="3150"/>
        <v>0</v>
      </c>
      <c r="AS1225" s="51">
        <f t="shared" si="3151"/>
        <v>0</v>
      </c>
      <c r="AT1225" s="51">
        <f t="shared" si="3152"/>
        <v>0</v>
      </c>
      <c r="AU1225" s="51">
        <f t="shared" si="3053"/>
        <v>550</v>
      </c>
      <c r="AV1225" s="51">
        <f t="shared" si="3054"/>
        <v>0</v>
      </c>
      <c r="AW1225" s="51">
        <f t="shared" si="3055"/>
        <v>550</v>
      </c>
      <c r="AX1225" s="51">
        <f t="shared" si="3056"/>
        <v>550</v>
      </c>
      <c r="AY1225" s="51">
        <f t="shared" si="3057"/>
        <v>550</v>
      </c>
      <c r="AZ1225" s="51">
        <f t="shared" si="3153"/>
        <v>0</v>
      </c>
      <c r="BA1225" s="52">
        <f t="shared" si="3058"/>
        <v>100</v>
      </c>
      <c r="BB1225" s="25"/>
    </row>
    <row r="1226" ht="47.25">
      <c r="B1226" s="47" t="s">
        <v>562</v>
      </c>
      <c r="C1226" s="47" t="s">
        <v>193</v>
      </c>
      <c r="D1226" s="47" t="s">
        <v>193</v>
      </c>
      <c r="E1226" s="48" t="str">
        <f t="shared" si="3051"/>
        <v>0707</v>
      </c>
      <c r="F1226" s="47" t="s">
        <v>546</v>
      </c>
      <c r="G1226" s="48"/>
      <c r="H1226" s="49" t="s">
        <v>547</v>
      </c>
      <c r="I1226" s="19">
        <f t="shared" si="3118"/>
        <v>550</v>
      </c>
      <c r="J1226" s="19">
        <f t="shared" si="3119"/>
        <v>550</v>
      </c>
      <c r="K1226" s="19">
        <f t="shared" si="3120"/>
        <v>550</v>
      </c>
      <c r="L1226" s="19">
        <f t="shared" si="3121"/>
        <v>0</v>
      </c>
      <c r="M1226" s="19">
        <f t="shared" si="3122"/>
        <v>0</v>
      </c>
      <c r="N1226" s="19">
        <f t="shared" si="3123"/>
        <v>0</v>
      </c>
      <c r="O1226" s="19">
        <f t="shared" si="3124"/>
        <v>0</v>
      </c>
      <c r="P1226" s="19">
        <f t="shared" si="3125"/>
        <v>0</v>
      </c>
      <c r="Q1226" s="19">
        <f t="shared" si="3126"/>
        <v>0</v>
      </c>
      <c r="R1226" s="19">
        <f t="shared" si="3127"/>
        <v>0</v>
      </c>
      <c r="S1226" s="19">
        <f t="shared" si="3128"/>
        <v>0</v>
      </c>
      <c r="T1226" s="19">
        <f t="shared" si="3052"/>
        <v>550</v>
      </c>
      <c r="U1226" s="19">
        <f t="shared" si="3101"/>
        <v>550</v>
      </c>
      <c r="V1226" s="19">
        <f t="shared" si="3102"/>
        <v>550</v>
      </c>
      <c r="W1226" s="19">
        <f t="shared" si="3129"/>
        <v>0</v>
      </c>
      <c r="X1226" s="19">
        <f t="shared" si="3130"/>
        <v>0</v>
      </c>
      <c r="Y1226" s="19">
        <f t="shared" si="3131"/>
        <v>0</v>
      </c>
      <c r="Z1226" s="19">
        <f t="shared" si="3132"/>
        <v>0</v>
      </c>
      <c r="AA1226" s="19">
        <f t="shared" si="3133"/>
        <v>0</v>
      </c>
      <c r="AB1226" s="19">
        <f t="shared" si="3134"/>
        <v>0</v>
      </c>
      <c r="AC1226" s="19">
        <f t="shared" si="3135"/>
        <v>0</v>
      </c>
      <c r="AD1226" s="19">
        <f t="shared" si="3136"/>
        <v>0</v>
      </c>
      <c r="AE1226" s="19">
        <f t="shared" si="3137"/>
        <v>0</v>
      </c>
      <c r="AF1226" s="50">
        <f t="shared" si="3138"/>
        <v>550</v>
      </c>
      <c r="AG1226" s="50">
        <f t="shared" si="3139"/>
        <v>0</v>
      </c>
      <c r="AH1226" s="50">
        <f t="shared" si="3140"/>
        <v>0</v>
      </c>
      <c r="AI1226" s="50">
        <f t="shared" si="3141"/>
        <v>0</v>
      </c>
      <c r="AJ1226" s="50">
        <f t="shared" si="3142"/>
        <v>0</v>
      </c>
      <c r="AK1226" s="50">
        <f t="shared" si="3143"/>
        <v>0</v>
      </c>
      <c r="AL1226" s="50">
        <f t="shared" si="3144"/>
        <v>550</v>
      </c>
      <c r="AM1226" s="50">
        <f t="shared" si="3145"/>
        <v>0</v>
      </c>
      <c r="AN1226" s="50">
        <f t="shared" si="3146"/>
        <v>0</v>
      </c>
      <c r="AO1226" s="15">
        <f t="shared" si="3147"/>
        <v>550</v>
      </c>
      <c r="AP1226" s="51">
        <f t="shared" si="3148"/>
        <v>550</v>
      </c>
      <c r="AQ1226" s="51">
        <f t="shared" si="3149"/>
        <v>0</v>
      </c>
      <c r="AR1226" s="51">
        <f t="shared" si="3150"/>
        <v>0</v>
      </c>
      <c r="AS1226" s="51">
        <f t="shared" si="3151"/>
        <v>0</v>
      </c>
      <c r="AT1226" s="51">
        <f t="shared" si="3152"/>
        <v>0</v>
      </c>
      <c r="AU1226" s="51">
        <f t="shared" si="3053"/>
        <v>550</v>
      </c>
      <c r="AV1226" s="51">
        <f t="shared" si="3054"/>
        <v>0</v>
      </c>
      <c r="AW1226" s="51">
        <f t="shared" si="3055"/>
        <v>550</v>
      </c>
      <c r="AX1226" s="51">
        <f t="shared" si="3056"/>
        <v>550</v>
      </c>
      <c r="AY1226" s="51">
        <f t="shared" si="3057"/>
        <v>550</v>
      </c>
      <c r="AZ1226" s="51">
        <f t="shared" si="3153"/>
        <v>0</v>
      </c>
      <c r="BA1226" s="52">
        <f t="shared" si="3058"/>
        <v>100</v>
      </c>
      <c r="BB1226" s="25"/>
    </row>
    <row r="1227" ht="31.5">
      <c r="B1227" s="47" t="s">
        <v>562</v>
      </c>
      <c r="C1227" s="47" t="s">
        <v>193</v>
      </c>
      <c r="D1227" s="47" t="s">
        <v>193</v>
      </c>
      <c r="E1227" s="48" t="str">
        <f t="shared" si="3051"/>
        <v>0707</v>
      </c>
      <c r="F1227" s="47" t="s">
        <v>546</v>
      </c>
      <c r="G1227" s="47" t="s">
        <v>58</v>
      </c>
      <c r="H1227" s="49" t="s">
        <v>59</v>
      </c>
      <c r="I1227" s="19">
        <v>550</v>
      </c>
      <c r="J1227" s="19">
        <v>550</v>
      </c>
      <c r="K1227" s="19">
        <v>550</v>
      </c>
      <c r="L1227" s="19"/>
      <c r="M1227" s="19"/>
      <c r="N1227" s="19"/>
      <c r="O1227" s="19">
        <v>0</v>
      </c>
      <c r="P1227" s="19">
        <v>0</v>
      </c>
      <c r="Q1227" s="19">
        <v>0</v>
      </c>
      <c r="R1227" s="19">
        <v>0</v>
      </c>
      <c r="S1227" s="19"/>
      <c r="T1227" s="19">
        <f t="shared" si="3052"/>
        <v>550</v>
      </c>
      <c r="U1227" s="19">
        <f t="shared" si="3101"/>
        <v>550</v>
      </c>
      <c r="V1227" s="19">
        <f t="shared" si="3102"/>
        <v>550</v>
      </c>
      <c r="W1227" s="19"/>
      <c r="X1227" s="19"/>
      <c r="Y1227" s="19"/>
      <c r="Z1227" s="19"/>
      <c r="AA1227" s="19"/>
      <c r="AB1227" s="19"/>
      <c r="AC1227" s="19"/>
      <c r="AD1227" s="19"/>
      <c r="AE1227" s="19"/>
      <c r="AF1227" s="50">
        <v>550</v>
      </c>
      <c r="AG1227" s="50"/>
      <c r="AH1227" s="50">
        <v>0</v>
      </c>
      <c r="AI1227" s="50">
        <v>0</v>
      </c>
      <c r="AJ1227" s="50">
        <v>0</v>
      </c>
      <c r="AK1227" s="50">
        <v>0</v>
      </c>
      <c r="AL1227" s="50">
        <v>550</v>
      </c>
      <c r="AM1227" s="50">
        <v>0</v>
      </c>
      <c r="AN1227" s="50">
        <v>0</v>
      </c>
      <c r="AO1227" s="51">
        <v>550</v>
      </c>
      <c r="AP1227" s="51">
        <v>550</v>
      </c>
      <c r="AQ1227" s="51">
        <v>0</v>
      </c>
      <c r="AR1227" s="51">
        <v>0</v>
      </c>
      <c r="AS1227" s="51">
        <v>0</v>
      </c>
      <c r="AT1227" s="51">
        <v>0</v>
      </c>
      <c r="AU1227" s="51">
        <f t="shared" si="3053"/>
        <v>550</v>
      </c>
      <c r="AV1227" s="51">
        <f t="shared" si="3054"/>
        <v>0</v>
      </c>
      <c r="AW1227" s="51">
        <f t="shared" si="3055"/>
        <v>550</v>
      </c>
      <c r="AX1227" s="51">
        <f t="shared" si="3056"/>
        <v>550</v>
      </c>
      <c r="AY1227" s="51">
        <f t="shared" si="3057"/>
        <v>550</v>
      </c>
      <c r="AZ1227" s="51"/>
      <c r="BA1227" s="52">
        <f t="shared" si="3058"/>
        <v>100</v>
      </c>
      <c r="BB1227" s="53"/>
    </row>
    <row r="1228" s="30" customFormat="1">
      <c r="B1228" s="31" t="s">
        <v>562</v>
      </c>
      <c r="C1228" s="31" t="s">
        <v>107</v>
      </c>
      <c r="D1228" s="31"/>
      <c r="E1228" s="32" t="str">
        <f t="shared" si="3051"/>
        <v>08</v>
      </c>
      <c r="F1228" s="31"/>
      <c r="G1228" s="31"/>
      <c r="H1228" s="33" t="s">
        <v>108</v>
      </c>
      <c r="I1228" s="34">
        <f t="shared" si="3118"/>
        <v>2952.5999999999999</v>
      </c>
      <c r="J1228" s="34">
        <f t="shared" si="3119"/>
        <v>3552.5999999999999</v>
      </c>
      <c r="K1228" s="34">
        <f t="shared" si="3120"/>
        <v>3552.5999999999999</v>
      </c>
      <c r="L1228" s="34">
        <f t="shared" si="3121"/>
        <v>0</v>
      </c>
      <c r="M1228" s="34">
        <f t="shared" si="3122"/>
        <v>0</v>
      </c>
      <c r="N1228" s="34">
        <f t="shared" si="3123"/>
        <v>0</v>
      </c>
      <c r="O1228" s="34">
        <f t="shared" si="3124"/>
        <v>0</v>
      </c>
      <c r="P1228" s="34">
        <f t="shared" si="3125"/>
        <v>0</v>
      </c>
      <c r="Q1228" s="34">
        <f t="shared" si="3126"/>
        <v>0</v>
      </c>
      <c r="R1228" s="34">
        <f t="shared" si="3127"/>
        <v>0</v>
      </c>
      <c r="S1228" s="34">
        <f t="shared" si="3128"/>
        <v>0</v>
      </c>
      <c r="T1228" s="34">
        <f t="shared" si="3052"/>
        <v>2952.5999999999999</v>
      </c>
      <c r="U1228" s="34">
        <f t="shared" si="3101"/>
        <v>3552.5999999999999</v>
      </c>
      <c r="V1228" s="34">
        <f t="shared" si="3102"/>
        <v>3552.5999999999999</v>
      </c>
      <c r="W1228" s="34">
        <f t="shared" si="3129"/>
        <v>0</v>
      </c>
      <c r="X1228" s="34">
        <f t="shared" si="3130"/>
        <v>0</v>
      </c>
      <c r="Y1228" s="34">
        <f t="shared" si="3131"/>
        <v>0</v>
      </c>
      <c r="Z1228" s="34">
        <f t="shared" si="3132"/>
        <v>0</v>
      </c>
      <c r="AA1228" s="34">
        <f t="shared" si="3133"/>
        <v>0</v>
      </c>
      <c r="AB1228" s="34">
        <f t="shared" si="3134"/>
        <v>0</v>
      </c>
      <c r="AC1228" s="34">
        <f t="shared" si="3135"/>
        <v>0</v>
      </c>
      <c r="AD1228" s="34">
        <f t="shared" si="3136"/>
        <v>0</v>
      </c>
      <c r="AE1228" s="34">
        <f t="shared" si="3137"/>
        <v>0</v>
      </c>
      <c r="AF1228" s="35">
        <f t="shared" si="3138"/>
        <v>5852.6000000000004</v>
      </c>
      <c r="AG1228" s="35">
        <f t="shared" si="3139"/>
        <v>0</v>
      </c>
      <c r="AH1228" s="35">
        <f t="shared" si="3140"/>
        <v>0</v>
      </c>
      <c r="AI1228" s="35">
        <f t="shared" si="3141"/>
        <v>0</v>
      </c>
      <c r="AJ1228" s="35">
        <f t="shared" si="3142"/>
        <v>0</v>
      </c>
      <c r="AK1228" s="35">
        <f t="shared" si="3143"/>
        <v>0</v>
      </c>
      <c r="AL1228" s="35">
        <f t="shared" si="3144"/>
        <v>5847.3999999999996</v>
      </c>
      <c r="AM1228" s="35">
        <f t="shared" si="3145"/>
        <v>0</v>
      </c>
      <c r="AN1228" s="35">
        <f t="shared" si="3146"/>
        <v>0</v>
      </c>
      <c r="AO1228" s="54">
        <f t="shared" si="3147"/>
        <v>4118.3999999999996</v>
      </c>
      <c r="AP1228" s="36">
        <f t="shared" si="3148"/>
        <v>6151.6900000000005</v>
      </c>
      <c r="AQ1228" s="36">
        <f t="shared" si="3149"/>
        <v>0</v>
      </c>
      <c r="AR1228" s="36">
        <f t="shared" si="3150"/>
        <v>0</v>
      </c>
      <c r="AS1228" s="36">
        <f t="shared" si="3151"/>
        <v>0</v>
      </c>
      <c r="AT1228" s="36">
        <f t="shared" si="3152"/>
        <v>0</v>
      </c>
      <c r="AU1228" s="36">
        <f t="shared" si="3053"/>
        <v>6151.6900000000005</v>
      </c>
      <c r="AV1228" s="36">
        <f t="shared" si="3054"/>
        <v>-3199.0900000000006</v>
      </c>
      <c r="AW1228" s="36">
        <f t="shared" si="3055"/>
        <v>2952.5999999999999</v>
      </c>
      <c r="AX1228" s="36">
        <f t="shared" si="3056"/>
        <v>3552.5999999999999</v>
      </c>
      <c r="AY1228" s="36">
        <f t="shared" si="3057"/>
        <v>3552.5999999999999</v>
      </c>
      <c r="AZ1228" s="36">
        <f t="shared" si="3153"/>
        <v>0</v>
      </c>
      <c r="BA1228" s="37">
        <f t="shared" si="3058"/>
        <v>99.911150599733446</v>
      </c>
      <c r="BB1228" s="25"/>
    </row>
    <row r="1229" s="39" customFormat="1">
      <c r="B1229" s="40" t="s">
        <v>562</v>
      </c>
      <c r="C1229" s="40" t="s">
        <v>107</v>
      </c>
      <c r="D1229" s="40" t="s">
        <v>46</v>
      </c>
      <c r="E1229" s="38" t="str">
        <f t="shared" si="3051"/>
        <v>0801</v>
      </c>
      <c r="F1229" s="40"/>
      <c r="G1229" s="40"/>
      <c r="H1229" s="41" t="s">
        <v>109</v>
      </c>
      <c r="I1229" s="42">
        <f t="shared" si="3118"/>
        <v>2952.5999999999999</v>
      </c>
      <c r="J1229" s="42">
        <f t="shared" si="3119"/>
        <v>3552.5999999999999</v>
      </c>
      <c r="K1229" s="42">
        <f t="shared" si="3120"/>
        <v>3552.5999999999999</v>
      </c>
      <c r="L1229" s="42">
        <f t="shared" si="3121"/>
        <v>0</v>
      </c>
      <c r="M1229" s="42">
        <f t="shared" si="3122"/>
        <v>0</v>
      </c>
      <c r="N1229" s="42">
        <f t="shared" si="3123"/>
        <v>0</v>
      </c>
      <c r="O1229" s="42">
        <f>O1230+O1235</f>
        <v>0</v>
      </c>
      <c r="P1229" s="42">
        <f>P1230+P1235</f>
        <v>0</v>
      </c>
      <c r="Q1229" s="42">
        <f>Q1230+Q1235</f>
        <v>0</v>
      </c>
      <c r="R1229" s="42">
        <f>R1230+R1235</f>
        <v>0</v>
      </c>
      <c r="S1229" s="42">
        <f t="shared" si="3128"/>
        <v>0</v>
      </c>
      <c r="T1229" s="42">
        <f t="shared" si="3052"/>
        <v>2952.5999999999999</v>
      </c>
      <c r="U1229" s="42">
        <f t="shared" si="3101"/>
        <v>3552.5999999999999</v>
      </c>
      <c r="V1229" s="42">
        <f t="shared" si="3102"/>
        <v>3552.5999999999999</v>
      </c>
      <c r="W1229" s="42">
        <f t="shared" si="3129"/>
        <v>0</v>
      </c>
      <c r="X1229" s="42">
        <f t="shared" si="3130"/>
        <v>0</v>
      </c>
      <c r="Y1229" s="42">
        <f t="shared" si="3131"/>
        <v>0</v>
      </c>
      <c r="Z1229" s="42">
        <f t="shared" si="3132"/>
        <v>0</v>
      </c>
      <c r="AA1229" s="42">
        <f t="shared" si="3133"/>
        <v>0</v>
      </c>
      <c r="AB1229" s="42">
        <f t="shared" si="3134"/>
        <v>0</v>
      </c>
      <c r="AC1229" s="42">
        <f t="shared" si="3135"/>
        <v>0</v>
      </c>
      <c r="AD1229" s="42">
        <f t="shared" si="3136"/>
        <v>0</v>
      </c>
      <c r="AE1229" s="42">
        <f t="shared" si="3137"/>
        <v>0</v>
      </c>
      <c r="AF1229" s="43">
        <f>AF1230+AF1235</f>
        <v>5852.6000000000004</v>
      </c>
      <c r="AG1229" s="43">
        <f>AG1230+AG1235</f>
        <v>0</v>
      </c>
      <c r="AH1229" s="43">
        <f>AH1230+AH1235</f>
        <v>0</v>
      </c>
      <c r="AI1229" s="43">
        <f>AI1230+AI1235</f>
        <v>0</v>
      </c>
      <c r="AJ1229" s="43">
        <f>AJ1230+AJ1235</f>
        <v>0</v>
      </c>
      <c r="AK1229" s="43">
        <f>AK1230+AK1235</f>
        <v>0</v>
      </c>
      <c r="AL1229" s="43">
        <f>AL1230+AL1235</f>
        <v>5847.3999999999996</v>
      </c>
      <c r="AM1229" s="43">
        <f>AM1230+AM1235</f>
        <v>0</v>
      </c>
      <c r="AN1229" s="43">
        <f>AN1230+AN1235</f>
        <v>0</v>
      </c>
      <c r="AO1229" s="45">
        <f>AO1230+AO1235</f>
        <v>4118.3999999999996</v>
      </c>
      <c r="AP1229" s="45">
        <f>AP1230+AP1235</f>
        <v>6151.6900000000005</v>
      </c>
      <c r="AQ1229" s="45">
        <f>AQ1230+AQ1235</f>
        <v>0</v>
      </c>
      <c r="AR1229" s="45">
        <f>AR1230+AR1235</f>
        <v>0</v>
      </c>
      <c r="AS1229" s="45">
        <f>AS1230+AS1235</f>
        <v>0</v>
      </c>
      <c r="AT1229" s="45">
        <f>AT1230+AT1235</f>
        <v>0</v>
      </c>
      <c r="AU1229" s="45">
        <f t="shared" si="3053"/>
        <v>6151.6900000000005</v>
      </c>
      <c r="AV1229" s="45">
        <f t="shared" si="3054"/>
        <v>-3199.0900000000006</v>
      </c>
      <c r="AW1229" s="45">
        <f t="shared" si="3055"/>
        <v>2952.5999999999999</v>
      </c>
      <c r="AX1229" s="45">
        <f t="shared" si="3056"/>
        <v>3552.5999999999999</v>
      </c>
      <c r="AY1229" s="45">
        <f t="shared" si="3057"/>
        <v>3552.5999999999999</v>
      </c>
      <c r="AZ1229" s="45">
        <f t="shared" si="3153"/>
        <v>0</v>
      </c>
      <c r="BA1229" s="46">
        <f t="shared" si="3058"/>
        <v>99.911150599733446</v>
      </c>
      <c r="BB1229" s="25"/>
    </row>
    <row r="1230" ht="31.5">
      <c r="B1230" s="47" t="s">
        <v>562</v>
      </c>
      <c r="C1230" s="47" t="s">
        <v>107</v>
      </c>
      <c r="D1230" s="47" t="s">
        <v>46</v>
      </c>
      <c r="E1230" s="48" t="str">
        <f t="shared" si="3051"/>
        <v>0801</v>
      </c>
      <c r="F1230" s="47" t="s">
        <v>110</v>
      </c>
      <c r="G1230" s="48"/>
      <c r="H1230" s="49" t="s">
        <v>111</v>
      </c>
      <c r="I1230" s="19">
        <f t="shared" si="3118"/>
        <v>2952.5999999999999</v>
      </c>
      <c r="J1230" s="19">
        <f t="shared" si="3119"/>
        <v>3552.5999999999999</v>
      </c>
      <c r="K1230" s="19">
        <f t="shared" si="3120"/>
        <v>3552.5999999999999</v>
      </c>
      <c r="L1230" s="19">
        <f t="shared" si="3121"/>
        <v>0</v>
      </c>
      <c r="M1230" s="19">
        <f t="shared" si="3122"/>
        <v>0</v>
      </c>
      <c r="N1230" s="19">
        <f t="shared" si="3123"/>
        <v>0</v>
      </c>
      <c r="O1230" s="19">
        <f t="shared" ref="O1230:O1236" si="3154">O1231</f>
        <v>0</v>
      </c>
      <c r="P1230" s="19">
        <f t="shared" ref="P1230:P1236" si="3155">P1231</f>
        <v>0</v>
      </c>
      <c r="Q1230" s="19">
        <f t="shared" ref="Q1230:Q1236" si="3156">Q1231</f>
        <v>0</v>
      </c>
      <c r="R1230" s="19">
        <f t="shared" ref="R1230:R1236" si="3157">R1231</f>
        <v>0</v>
      </c>
      <c r="S1230" s="19">
        <f t="shared" si="3128"/>
        <v>0</v>
      </c>
      <c r="T1230" s="19">
        <f t="shared" si="3052"/>
        <v>2952.5999999999999</v>
      </c>
      <c r="U1230" s="19">
        <f t="shared" si="3101"/>
        <v>3552.5999999999999</v>
      </c>
      <c r="V1230" s="19">
        <f t="shared" si="3102"/>
        <v>3552.5999999999999</v>
      </c>
      <c r="W1230" s="19">
        <f t="shared" si="3129"/>
        <v>0</v>
      </c>
      <c r="X1230" s="19">
        <f t="shared" si="3130"/>
        <v>0</v>
      </c>
      <c r="Y1230" s="19">
        <f t="shared" si="3131"/>
        <v>0</v>
      </c>
      <c r="Z1230" s="19">
        <f t="shared" si="3132"/>
        <v>0</v>
      </c>
      <c r="AA1230" s="19">
        <f t="shared" si="3133"/>
        <v>0</v>
      </c>
      <c r="AB1230" s="19">
        <f t="shared" si="3134"/>
        <v>0</v>
      </c>
      <c r="AC1230" s="19">
        <f t="shared" si="3135"/>
        <v>0</v>
      </c>
      <c r="AD1230" s="19">
        <f t="shared" si="3136"/>
        <v>0</v>
      </c>
      <c r="AE1230" s="19">
        <f t="shared" si="3137"/>
        <v>0</v>
      </c>
      <c r="AF1230" s="50">
        <f t="shared" ref="AF1230:AF1236" si="3158">AF1231</f>
        <v>2952.5999999999999</v>
      </c>
      <c r="AG1230" s="50">
        <f t="shared" ref="AG1230:AG1236" si="3159">AG1231</f>
        <v>0</v>
      </c>
      <c r="AH1230" s="50">
        <f t="shared" ref="AH1230:AH1236" si="3160">AH1231</f>
        <v>0</v>
      </c>
      <c r="AI1230" s="50">
        <f t="shared" ref="AI1230:AI1236" si="3161">AI1231</f>
        <v>0</v>
      </c>
      <c r="AJ1230" s="50">
        <f t="shared" ref="AJ1230:AJ1236" si="3162">AJ1231</f>
        <v>0</v>
      </c>
      <c r="AK1230" s="50">
        <f t="shared" ref="AK1230:AK1236" si="3163">AK1231</f>
        <v>0</v>
      </c>
      <c r="AL1230" s="50">
        <f t="shared" ref="AL1230:AL1236" si="3164">AL1231</f>
        <v>2947.4000000000001</v>
      </c>
      <c r="AM1230" s="50">
        <f t="shared" ref="AM1230:AM1236" si="3165">AM1231</f>
        <v>0</v>
      </c>
      <c r="AN1230" s="50">
        <f t="shared" ref="AN1230:AN1236" si="3166">AN1231</f>
        <v>0</v>
      </c>
      <c r="AO1230" s="15">
        <f t="shared" ref="AO1230:AO1236" si="3167">AO1231</f>
        <v>1513.4000000000001</v>
      </c>
      <c r="AP1230" s="51">
        <f t="shared" ref="AP1230:AP1236" si="3168">AP1231</f>
        <v>2952.5999999999999</v>
      </c>
      <c r="AQ1230" s="51">
        <f t="shared" ref="AQ1230:AQ1236" si="3169">AQ1231</f>
        <v>0</v>
      </c>
      <c r="AR1230" s="51">
        <f t="shared" ref="AR1230:AR1236" si="3170">AR1231</f>
        <v>0</v>
      </c>
      <c r="AS1230" s="51">
        <f t="shared" ref="AS1230:AS1236" si="3171">AS1231</f>
        <v>0</v>
      </c>
      <c r="AT1230" s="51">
        <f t="shared" ref="AT1230:AT1236" si="3172">AT1231</f>
        <v>0</v>
      </c>
      <c r="AU1230" s="51">
        <f t="shared" si="3053"/>
        <v>2952.5999999999999</v>
      </c>
      <c r="AV1230" s="51">
        <f t="shared" si="3054"/>
        <v>0</v>
      </c>
      <c r="AW1230" s="51">
        <f t="shared" si="3055"/>
        <v>2952.5999999999999</v>
      </c>
      <c r="AX1230" s="51">
        <f t="shared" si="3056"/>
        <v>3552.5999999999999</v>
      </c>
      <c r="AY1230" s="51">
        <f t="shared" si="3057"/>
        <v>3552.5999999999999</v>
      </c>
      <c r="AZ1230" s="51">
        <f t="shared" si="3153"/>
        <v>0</v>
      </c>
      <c r="BA1230" s="52">
        <f t="shared" si="3058"/>
        <v>99.823884034410355</v>
      </c>
      <c r="BB1230" s="25"/>
    </row>
    <row r="1231">
      <c r="B1231" s="47" t="s">
        <v>562</v>
      </c>
      <c r="C1231" s="47" t="s">
        <v>107</v>
      </c>
      <c r="D1231" s="47" t="s">
        <v>46</v>
      </c>
      <c r="E1231" s="48" t="str">
        <f t="shared" si="3051"/>
        <v>0801</v>
      </c>
      <c r="F1231" s="47" t="s">
        <v>168</v>
      </c>
      <c r="G1231" s="48"/>
      <c r="H1231" s="49" t="s">
        <v>53</v>
      </c>
      <c r="I1231" s="19">
        <f t="shared" si="3118"/>
        <v>2952.5999999999999</v>
      </c>
      <c r="J1231" s="19">
        <f t="shared" si="3119"/>
        <v>3552.5999999999999</v>
      </c>
      <c r="K1231" s="19">
        <f t="shared" si="3120"/>
        <v>3552.5999999999999</v>
      </c>
      <c r="L1231" s="19">
        <f t="shared" si="3121"/>
        <v>0</v>
      </c>
      <c r="M1231" s="19">
        <f t="shared" si="3122"/>
        <v>0</v>
      </c>
      <c r="N1231" s="19">
        <f t="shared" si="3123"/>
        <v>0</v>
      </c>
      <c r="O1231" s="19">
        <f t="shared" si="3154"/>
        <v>0</v>
      </c>
      <c r="P1231" s="19">
        <f t="shared" si="3155"/>
        <v>0</v>
      </c>
      <c r="Q1231" s="19">
        <f t="shared" si="3156"/>
        <v>0</v>
      </c>
      <c r="R1231" s="19">
        <f t="shared" si="3157"/>
        <v>0</v>
      </c>
      <c r="S1231" s="19">
        <f t="shared" si="3128"/>
        <v>0</v>
      </c>
      <c r="T1231" s="19">
        <f t="shared" si="3052"/>
        <v>2952.5999999999999</v>
      </c>
      <c r="U1231" s="19">
        <f t="shared" si="3101"/>
        <v>3552.5999999999999</v>
      </c>
      <c r="V1231" s="19">
        <f t="shared" si="3102"/>
        <v>3552.5999999999999</v>
      </c>
      <c r="W1231" s="19">
        <f t="shared" si="3129"/>
        <v>0</v>
      </c>
      <c r="X1231" s="19">
        <f t="shared" si="3130"/>
        <v>0</v>
      </c>
      <c r="Y1231" s="19">
        <f t="shared" si="3131"/>
        <v>0</v>
      </c>
      <c r="Z1231" s="19">
        <f t="shared" si="3132"/>
        <v>0</v>
      </c>
      <c r="AA1231" s="19">
        <f t="shared" si="3133"/>
        <v>0</v>
      </c>
      <c r="AB1231" s="19">
        <f t="shared" si="3134"/>
        <v>0</v>
      </c>
      <c r="AC1231" s="19">
        <f t="shared" si="3135"/>
        <v>0</v>
      </c>
      <c r="AD1231" s="19">
        <f t="shared" si="3136"/>
        <v>0</v>
      </c>
      <c r="AE1231" s="19">
        <f t="shared" si="3137"/>
        <v>0</v>
      </c>
      <c r="AF1231" s="50">
        <f t="shared" si="3158"/>
        <v>2952.5999999999999</v>
      </c>
      <c r="AG1231" s="50">
        <f t="shared" si="3159"/>
        <v>0</v>
      </c>
      <c r="AH1231" s="50">
        <f t="shared" si="3160"/>
        <v>0</v>
      </c>
      <c r="AI1231" s="50">
        <f t="shared" si="3161"/>
        <v>0</v>
      </c>
      <c r="AJ1231" s="50">
        <f t="shared" si="3162"/>
        <v>0</v>
      </c>
      <c r="AK1231" s="50">
        <f t="shared" si="3163"/>
        <v>0</v>
      </c>
      <c r="AL1231" s="50">
        <f t="shared" si="3164"/>
        <v>2947.4000000000001</v>
      </c>
      <c r="AM1231" s="50">
        <f t="shared" si="3165"/>
        <v>0</v>
      </c>
      <c r="AN1231" s="50">
        <f t="shared" si="3166"/>
        <v>0</v>
      </c>
      <c r="AO1231" s="51">
        <f t="shared" si="3167"/>
        <v>1513.4000000000001</v>
      </c>
      <c r="AP1231" s="51">
        <f t="shared" si="3168"/>
        <v>2952.5999999999999</v>
      </c>
      <c r="AQ1231" s="51">
        <f t="shared" si="3169"/>
        <v>0</v>
      </c>
      <c r="AR1231" s="51">
        <f t="shared" si="3170"/>
        <v>0</v>
      </c>
      <c r="AS1231" s="51">
        <f t="shared" si="3171"/>
        <v>0</v>
      </c>
      <c r="AT1231" s="51">
        <f t="shared" si="3172"/>
        <v>0</v>
      </c>
      <c r="AU1231" s="51">
        <f t="shared" si="3053"/>
        <v>2952.5999999999999</v>
      </c>
      <c r="AV1231" s="51">
        <f t="shared" si="3054"/>
        <v>0</v>
      </c>
      <c r="AW1231" s="51">
        <f t="shared" si="3055"/>
        <v>2952.5999999999999</v>
      </c>
      <c r="AX1231" s="51">
        <f t="shared" si="3056"/>
        <v>3552.5999999999999</v>
      </c>
      <c r="AY1231" s="51">
        <f t="shared" si="3057"/>
        <v>3552.5999999999999</v>
      </c>
      <c r="AZ1231" s="51">
        <f t="shared" si="3153"/>
        <v>0</v>
      </c>
      <c r="BA1231" s="52">
        <f t="shared" si="3058"/>
        <v>99.823884034410355</v>
      </c>
      <c r="BB1231" s="25"/>
    </row>
    <row r="1232" ht="31.5">
      <c r="B1232" s="47" t="s">
        <v>562</v>
      </c>
      <c r="C1232" s="47" t="s">
        <v>107</v>
      </c>
      <c r="D1232" s="47" t="s">
        <v>46</v>
      </c>
      <c r="E1232" s="48" t="str">
        <f t="shared" si="3051"/>
        <v>0801</v>
      </c>
      <c r="F1232" s="47" t="s">
        <v>169</v>
      </c>
      <c r="G1232" s="48"/>
      <c r="H1232" s="49" t="s">
        <v>170</v>
      </c>
      <c r="I1232" s="19">
        <f t="shared" si="3118"/>
        <v>2952.5999999999999</v>
      </c>
      <c r="J1232" s="19">
        <f t="shared" si="3119"/>
        <v>3552.5999999999999</v>
      </c>
      <c r="K1232" s="19">
        <f t="shared" si="3120"/>
        <v>3552.5999999999999</v>
      </c>
      <c r="L1232" s="19">
        <f t="shared" si="3121"/>
        <v>0</v>
      </c>
      <c r="M1232" s="19">
        <f t="shared" si="3122"/>
        <v>0</v>
      </c>
      <c r="N1232" s="19">
        <f t="shared" si="3123"/>
        <v>0</v>
      </c>
      <c r="O1232" s="19">
        <f t="shared" si="3154"/>
        <v>0</v>
      </c>
      <c r="P1232" s="19">
        <f t="shared" si="3155"/>
        <v>0</v>
      </c>
      <c r="Q1232" s="19">
        <f t="shared" si="3156"/>
        <v>0</v>
      </c>
      <c r="R1232" s="19">
        <f t="shared" si="3157"/>
        <v>0</v>
      </c>
      <c r="S1232" s="19">
        <f t="shared" si="3128"/>
        <v>0</v>
      </c>
      <c r="T1232" s="19">
        <f t="shared" si="3052"/>
        <v>2952.5999999999999</v>
      </c>
      <c r="U1232" s="19">
        <f t="shared" si="3101"/>
        <v>3552.5999999999999</v>
      </c>
      <c r="V1232" s="19">
        <f t="shared" si="3102"/>
        <v>3552.5999999999999</v>
      </c>
      <c r="W1232" s="19">
        <f t="shared" si="3129"/>
        <v>0</v>
      </c>
      <c r="X1232" s="19">
        <f t="shared" si="3130"/>
        <v>0</v>
      </c>
      <c r="Y1232" s="19">
        <f t="shared" si="3131"/>
        <v>0</v>
      </c>
      <c r="Z1232" s="19">
        <f t="shared" si="3132"/>
        <v>0</v>
      </c>
      <c r="AA1232" s="19">
        <f t="shared" si="3133"/>
        <v>0</v>
      </c>
      <c r="AB1232" s="19">
        <f t="shared" si="3134"/>
        <v>0</v>
      </c>
      <c r="AC1232" s="19">
        <f t="shared" si="3135"/>
        <v>0</v>
      </c>
      <c r="AD1232" s="19">
        <f t="shared" si="3136"/>
        <v>0</v>
      </c>
      <c r="AE1232" s="19">
        <f t="shared" si="3137"/>
        <v>0</v>
      </c>
      <c r="AF1232" s="50">
        <f t="shared" si="3158"/>
        <v>2952.5999999999999</v>
      </c>
      <c r="AG1232" s="50">
        <f t="shared" si="3159"/>
        <v>0</v>
      </c>
      <c r="AH1232" s="50">
        <f t="shared" si="3160"/>
        <v>0</v>
      </c>
      <c r="AI1232" s="50">
        <f t="shared" si="3161"/>
        <v>0</v>
      </c>
      <c r="AJ1232" s="50">
        <f t="shared" si="3162"/>
        <v>0</v>
      </c>
      <c r="AK1232" s="50">
        <f t="shared" si="3163"/>
        <v>0</v>
      </c>
      <c r="AL1232" s="50">
        <f t="shared" si="3164"/>
        <v>2947.4000000000001</v>
      </c>
      <c r="AM1232" s="50">
        <f t="shared" si="3165"/>
        <v>0</v>
      </c>
      <c r="AN1232" s="50">
        <f t="shared" si="3166"/>
        <v>0</v>
      </c>
      <c r="AO1232" s="15">
        <f t="shared" si="3167"/>
        <v>1513.4000000000001</v>
      </c>
      <c r="AP1232" s="51">
        <f t="shared" si="3168"/>
        <v>2952.5999999999999</v>
      </c>
      <c r="AQ1232" s="51">
        <f t="shared" si="3169"/>
        <v>0</v>
      </c>
      <c r="AR1232" s="51">
        <f t="shared" si="3170"/>
        <v>0</v>
      </c>
      <c r="AS1232" s="51">
        <f t="shared" si="3171"/>
        <v>0</v>
      </c>
      <c r="AT1232" s="51">
        <f t="shared" si="3172"/>
        <v>0</v>
      </c>
      <c r="AU1232" s="51">
        <f t="shared" si="3053"/>
        <v>2952.5999999999999</v>
      </c>
      <c r="AV1232" s="51">
        <f t="shared" si="3054"/>
        <v>0</v>
      </c>
      <c r="AW1232" s="51">
        <f t="shared" si="3055"/>
        <v>2952.5999999999999</v>
      </c>
      <c r="AX1232" s="51">
        <f t="shared" si="3056"/>
        <v>3552.5999999999999</v>
      </c>
      <c r="AY1232" s="51">
        <f t="shared" si="3057"/>
        <v>3552.5999999999999</v>
      </c>
      <c r="AZ1232" s="51">
        <f t="shared" si="3153"/>
        <v>0</v>
      </c>
      <c r="BA1232" s="52">
        <f t="shared" si="3058"/>
        <v>99.823884034410355</v>
      </c>
      <c r="BB1232" s="25"/>
    </row>
    <row r="1233" ht="31.5">
      <c r="B1233" s="47" t="s">
        <v>562</v>
      </c>
      <c r="C1233" s="47" t="s">
        <v>107</v>
      </c>
      <c r="D1233" s="47" t="s">
        <v>46</v>
      </c>
      <c r="E1233" s="48" t="str">
        <f t="shared" si="3051"/>
        <v>0801</v>
      </c>
      <c r="F1233" s="47" t="s">
        <v>171</v>
      </c>
      <c r="G1233" s="48"/>
      <c r="H1233" s="49" t="s">
        <v>172</v>
      </c>
      <c r="I1233" s="19">
        <f t="shared" si="3118"/>
        <v>2952.5999999999999</v>
      </c>
      <c r="J1233" s="19">
        <f t="shared" si="3119"/>
        <v>3552.5999999999999</v>
      </c>
      <c r="K1233" s="19">
        <f t="shared" si="3120"/>
        <v>3552.5999999999999</v>
      </c>
      <c r="L1233" s="19">
        <f t="shared" si="3121"/>
        <v>0</v>
      </c>
      <c r="M1233" s="19">
        <f t="shared" si="3122"/>
        <v>0</v>
      </c>
      <c r="N1233" s="19">
        <f t="shared" si="3123"/>
        <v>0</v>
      </c>
      <c r="O1233" s="19">
        <f t="shared" si="3154"/>
        <v>0</v>
      </c>
      <c r="P1233" s="19">
        <f t="shared" si="3155"/>
        <v>0</v>
      </c>
      <c r="Q1233" s="19">
        <f t="shared" si="3156"/>
        <v>0</v>
      </c>
      <c r="R1233" s="19">
        <f t="shared" si="3157"/>
        <v>0</v>
      </c>
      <c r="S1233" s="19">
        <f t="shared" si="3128"/>
        <v>0</v>
      </c>
      <c r="T1233" s="19">
        <f t="shared" si="3052"/>
        <v>2952.5999999999999</v>
      </c>
      <c r="U1233" s="19">
        <f t="shared" si="3101"/>
        <v>3552.5999999999999</v>
      </c>
      <c r="V1233" s="19">
        <f t="shared" si="3102"/>
        <v>3552.5999999999999</v>
      </c>
      <c r="W1233" s="19">
        <f t="shared" si="3129"/>
        <v>0</v>
      </c>
      <c r="X1233" s="19">
        <f t="shared" si="3130"/>
        <v>0</v>
      </c>
      <c r="Y1233" s="19">
        <f t="shared" si="3131"/>
        <v>0</v>
      </c>
      <c r="Z1233" s="19">
        <f t="shared" si="3132"/>
        <v>0</v>
      </c>
      <c r="AA1233" s="19">
        <f t="shared" si="3133"/>
        <v>0</v>
      </c>
      <c r="AB1233" s="19">
        <f t="shared" si="3134"/>
        <v>0</v>
      </c>
      <c r="AC1233" s="19">
        <f t="shared" si="3135"/>
        <v>0</v>
      </c>
      <c r="AD1233" s="19">
        <f t="shared" si="3136"/>
        <v>0</v>
      </c>
      <c r="AE1233" s="19">
        <f t="shared" si="3137"/>
        <v>0</v>
      </c>
      <c r="AF1233" s="50">
        <f t="shared" si="3158"/>
        <v>2952.5999999999999</v>
      </c>
      <c r="AG1233" s="50">
        <f t="shared" si="3159"/>
        <v>0</v>
      </c>
      <c r="AH1233" s="50">
        <f t="shared" si="3160"/>
        <v>0</v>
      </c>
      <c r="AI1233" s="50">
        <f t="shared" si="3161"/>
        <v>0</v>
      </c>
      <c r="AJ1233" s="50">
        <f t="shared" si="3162"/>
        <v>0</v>
      </c>
      <c r="AK1233" s="50">
        <f t="shared" si="3163"/>
        <v>0</v>
      </c>
      <c r="AL1233" s="50">
        <f t="shared" si="3164"/>
        <v>2947.4000000000001</v>
      </c>
      <c r="AM1233" s="50">
        <f t="shared" si="3165"/>
        <v>0</v>
      </c>
      <c r="AN1233" s="50">
        <f t="shared" si="3166"/>
        <v>0</v>
      </c>
      <c r="AO1233" s="51">
        <f t="shared" si="3167"/>
        <v>1513.4000000000001</v>
      </c>
      <c r="AP1233" s="51">
        <f t="shared" si="3168"/>
        <v>2952.5999999999999</v>
      </c>
      <c r="AQ1233" s="51">
        <f t="shared" si="3169"/>
        <v>0</v>
      </c>
      <c r="AR1233" s="51">
        <f t="shared" si="3170"/>
        <v>0</v>
      </c>
      <c r="AS1233" s="51">
        <f t="shared" si="3171"/>
        <v>0</v>
      </c>
      <c r="AT1233" s="51">
        <f t="shared" si="3172"/>
        <v>0</v>
      </c>
      <c r="AU1233" s="51">
        <f t="shared" si="3053"/>
        <v>2952.5999999999999</v>
      </c>
      <c r="AV1233" s="51">
        <f t="shared" si="3054"/>
        <v>0</v>
      </c>
      <c r="AW1233" s="51">
        <f t="shared" si="3055"/>
        <v>2952.5999999999999</v>
      </c>
      <c r="AX1233" s="51">
        <f t="shared" si="3056"/>
        <v>3552.5999999999999</v>
      </c>
      <c r="AY1233" s="51">
        <f t="shared" si="3057"/>
        <v>3552.5999999999999</v>
      </c>
      <c r="AZ1233" s="51">
        <f t="shared" si="3153"/>
        <v>0</v>
      </c>
      <c r="BA1233" s="52">
        <f t="shared" si="3058"/>
        <v>99.823884034410355</v>
      </c>
      <c r="BB1233" s="25"/>
    </row>
    <row r="1234" ht="31.5">
      <c r="B1234" s="47" t="s">
        <v>562</v>
      </c>
      <c r="C1234" s="47" t="s">
        <v>107</v>
      </c>
      <c r="D1234" s="47" t="s">
        <v>46</v>
      </c>
      <c r="E1234" s="48" t="str">
        <f t="shared" si="3051"/>
        <v>0801</v>
      </c>
      <c r="F1234" s="47" t="s">
        <v>171</v>
      </c>
      <c r="G1234" s="47" t="s">
        <v>58</v>
      </c>
      <c r="H1234" s="49" t="s">
        <v>59</v>
      </c>
      <c r="I1234" s="19">
        <v>2952.5999999999999</v>
      </c>
      <c r="J1234" s="19">
        <v>3552.5999999999999</v>
      </c>
      <c r="K1234" s="19">
        <v>3552.5999999999999</v>
      </c>
      <c r="L1234" s="19"/>
      <c r="M1234" s="19"/>
      <c r="N1234" s="19"/>
      <c r="O1234" s="19">
        <v>0</v>
      </c>
      <c r="P1234" s="19">
        <v>0</v>
      </c>
      <c r="Q1234" s="19">
        <v>0</v>
      </c>
      <c r="R1234" s="19">
        <v>0</v>
      </c>
      <c r="S1234" s="19"/>
      <c r="T1234" s="19">
        <f t="shared" si="3052"/>
        <v>2952.5999999999999</v>
      </c>
      <c r="U1234" s="19">
        <f t="shared" si="3101"/>
        <v>3552.5999999999999</v>
      </c>
      <c r="V1234" s="19">
        <f t="shared" si="3102"/>
        <v>3552.5999999999999</v>
      </c>
      <c r="W1234" s="19"/>
      <c r="X1234" s="19"/>
      <c r="Y1234" s="19"/>
      <c r="Z1234" s="19"/>
      <c r="AA1234" s="19"/>
      <c r="AB1234" s="19"/>
      <c r="AC1234" s="19"/>
      <c r="AD1234" s="19"/>
      <c r="AE1234" s="19"/>
      <c r="AF1234" s="50">
        <v>2952.5999999999999</v>
      </c>
      <c r="AG1234" s="50"/>
      <c r="AH1234" s="50">
        <v>0</v>
      </c>
      <c r="AI1234" s="50">
        <v>0</v>
      </c>
      <c r="AJ1234" s="50">
        <v>0</v>
      </c>
      <c r="AK1234" s="50">
        <v>0</v>
      </c>
      <c r="AL1234" s="50">
        <v>2947.4000000000001</v>
      </c>
      <c r="AM1234" s="50">
        <v>0</v>
      </c>
      <c r="AN1234" s="50">
        <v>0</v>
      </c>
      <c r="AO1234" s="15">
        <v>1513.4000000000001</v>
      </c>
      <c r="AP1234" s="51">
        <v>2952.5999999999999</v>
      </c>
      <c r="AQ1234" s="51">
        <v>0</v>
      </c>
      <c r="AR1234" s="51">
        <v>0</v>
      </c>
      <c r="AS1234" s="51">
        <v>0</v>
      </c>
      <c r="AT1234" s="51">
        <v>0</v>
      </c>
      <c r="AU1234" s="51">
        <f t="shared" si="3053"/>
        <v>2952.5999999999999</v>
      </c>
      <c r="AV1234" s="51">
        <f t="shared" si="3054"/>
        <v>0</v>
      </c>
      <c r="AW1234" s="51">
        <f t="shared" si="3055"/>
        <v>2952.5999999999999</v>
      </c>
      <c r="AX1234" s="51">
        <f t="shared" si="3056"/>
        <v>3552.5999999999999</v>
      </c>
      <c r="AY1234" s="51">
        <f t="shared" si="3057"/>
        <v>3552.5999999999999</v>
      </c>
      <c r="AZ1234" s="51"/>
      <c r="BA1234" s="52">
        <f t="shared" si="3058"/>
        <v>99.823884034410355</v>
      </c>
      <c r="BB1234" s="53"/>
    </row>
    <row r="1235" ht="31.5">
      <c r="B1235" s="47" t="s">
        <v>562</v>
      </c>
      <c r="C1235" s="47" t="s">
        <v>107</v>
      </c>
      <c r="D1235" s="47" t="s">
        <v>46</v>
      </c>
      <c r="E1235" s="48" t="str">
        <f t="shared" si="3051"/>
        <v>0801</v>
      </c>
      <c r="F1235" s="47" t="s">
        <v>76</v>
      </c>
      <c r="G1235" s="48"/>
      <c r="H1235" s="49" t="s">
        <v>77</v>
      </c>
      <c r="I1235" s="19"/>
      <c r="J1235" s="19"/>
      <c r="K1235" s="19"/>
      <c r="L1235" s="19"/>
      <c r="M1235" s="19"/>
      <c r="N1235" s="19"/>
      <c r="O1235" s="19">
        <f t="shared" si="3154"/>
        <v>0</v>
      </c>
      <c r="P1235" s="19">
        <f t="shared" si="3155"/>
        <v>0</v>
      </c>
      <c r="Q1235" s="19">
        <f t="shared" si="3156"/>
        <v>0</v>
      </c>
      <c r="R1235" s="19">
        <f t="shared" si="3157"/>
        <v>0</v>
      </c>
      <c r="S1235" s="19"/>
      <c r="T1235" s="19">
        <f t="shared" si="3052"/>
        <v>0</v>
      </c>
      <c r="U1235" s="19">
        <f t="shared" ref="U1235:U1236" si="3173">U1236</f>
        <v>0</v>
      </c>
      <c r="V1235" s="19">
        <f t="shared" ref="V1235:V1236" si="3174">V1236</f>
        <v>0</v>
      </c>
      <c r="W1235" s="19">
        <f t="shared" si="3129"/>
        <v>0</v>
      </c>
      <c r="X1235" s="19">
        <f t="shared" si="3130"/>
        <v>0</v>
      </c>
      <c r="Y1235" s="19">
        <f t="shared" si="3131"/>
        <v>0</v>
      </c>
      <c r="Z1235" s="19">
        <f t="shared" si="3132"/>
        <v>0</v>
      </c>
      <c r="AA1235" s="19">
        <f t="shared" si="3133"/>
        <v>0</v>
      </c>
      <c r="AB1235" s="19">
        <f t="shared" si="3134"/>
        <v>0</v>
      </c>
      <c r="AC1235" s="19">
        <f t="shared" si="3135"/>
        <v>0</v>
      </c>
      <c r="AD1235" s="19">
        <f t="shared" si="3136"/>
        <v>0</v>
      </c>
      <c r="AE1235" s="19">
        <f t="shared" si="3137"/>
        <v>0</v>
      </c>
      <c r="AF1235" s="50">
        <f t="shared" si="3158"/>
        <v>2900</v>
      </c>
      <c r="AG1235" s="50">
        <f t="shared" si="3159"/>
        <v>0</v>
      </c>
      <c r="AH1235" s="50">
        <f t="shared" si="3160"/>
        <v>0</v>
      </c>
      <c r="AI1235" s="50">
        <f t="shared" si="3161"/>
        <v>0</v>
      </c>
      <c r="AJ1235" s="50">
        <f t="shared" si="3162"/>
        <v>0</v>
      </c>
      <c r="AK1235" s="50">
        <f t="shared" si="3163"/>
        <v>0</v>
      </c>
      <c r="AL1235" s="50">
        <f t="shared" si="3164"/>
        <v>2900</v>
      </c>
      <c r="AM1235" s="50">
        <f t="shared" si="3165"/>
        <v>0</v>
      </c>
      <c r="AN1235" s="50">
        <f t="shared" si="3166"/>
        <v>0</v>
      </c>
      <c r="AO1235" s="51">
        <f t="shared" si="3167"/>
        <v>2605</v>
      </c>
      <c r="AP1235" s="51">
        <f t="shared" si="3168"/>
        <v>3199.0900000000001</v>
      </c>
      <c r="AQ1235" s="51">
        <f t="shared" si="3169"/>
        <v>0</v>
      </c>
      <c r="AR1235" s="51">
        <f t="shared" si="3170"/>
        <v>0</v>
      </c>
      <c r="AS1235" s="51">
        <f t="shared" si="3171"/>
        <v>0</v>
      </c>
      <c r="AT1235" s="51">
        <f t="shared" si="3172"/>
        <v>0</v>
      </c>
      <c r="AU1235" s="51">
        <f t="shared" si="3053"/>
        <v>3199.0900000000001</v>
      </c>
      <c r="AV1235" s="51">
        <f t="shared" si="3054"/>
        <v>-3199.0900000000001</v>
      </c>
      <c r="AW1235" s="51"/>
      <c r="AX1235" s="51"/>
      <c r="AY1235" s="51"/>
      <c r="AZ1235" s="51"/>
      <c r="BA1235" s="52">
        <f t="shared" si="3058"/>
        <v>100</v>
      </c>
      <c r="BB1235" s="53"/>
    </row>
    <row r="1236" ht="47.25">
      <c r="B1236" s="47" t="s">
        <v>562</v>
      </c>
      <c r="C1236" s="47" t="s">
        <v>107</v>
      </c>
      <c r="D1236" s="47" t="s">
        <v>46</v>
      </c>
      <c r="E1236" s="48" t="str">
        <f t="shared" si="3051"/>
        <v>0801</v>
      </c>
      <c r="F1236" s="17" t="s">
        <v>296</v>
      </c>
      <c r="G1236" s="48"/>
      <c r="H1236" s="64" t="s">
        <v>297</v>
      </c>
      <c r="I1236" s="19"/>
      <c r="J1236" s="19"/>
      <c r="K1236" s="19"/>
      <c r="L1236" s="19"/>
      <c r="M1236" s="19"/>
      <c r="N1236" s="19"/>
      <c r="O1236" s="19">
        <f t="shared" si="3154"/>
        <v>0</v>
      </c>
      <c r="P1236" s="19">
        <f t="shared" si="3155"/>
        <v>0</v>
      </c>
      <c r="Q1236" s="19">
        <f t="shared" si="3156"/>
        <v>0</v>
      </c>
      <c r="R1236" s="19">
        <f t="shared" si="3157"/>
        <v>0</v>
      </c>
      <c r="S1236" s="19"/>
      <c r="T1236" s="19">
        <f t="shared" si="3052"/>
        <v>0</v>
      </c>
      <c r="U1236" s="19">
        <f t="shared" si="3173"/>
        <v>0</v>
      </c>
      <c r="V1236" s="19">
        <f t="shared" si="3174"/>
        <v>0</v>
      </c>
      <c r="W1236" s="19">
        <f t="shared" si="3129"/>
        <v>0</v>
      </c>
      <c r="X1236" s="19">
        <f t="shared" si="3130"/>
        <v>0</v>
      </c>
      <c r="Y1236" s="19">
        <f t="shared" si="3131"/>
        <v>0</v>
      </c>
      <c r="Z1236" s="19">
        <f t="shared" si="3132"/>
        <v>0</v>
      </c>
      <c r="AA1236" s="19">
        <f t="shared" si="3133"/>
        <v>0</v>
      </c>
      <c r="AB1236" s="19">
        <f t="shared" si="3134"/>
        <v>0</v>
      </c>
      <c r="AC1236" s="19">
        <f t="shared" si="3135"/>
        <v>0</v>
      </c>
      <c r="AD1236" s="19">
        <f t="shared" si="3136"/>
        <v>0</v>
      </c>
      <c r="AE1236" s="19">
        <f t="shared" si="3137"/>
        <v>0</v>
      </c>
      <c r="AF1236" s="50">
        <f t="shared" si="3158"/>
        <v>2900</v>
      </c>
      <c r="AG1236" s="50">
        <f t="shared" si="3159"/>
        <v>0</v>
      </c>
      <c r="AH1236" s="50">
        <f t="shared" si="3160"/>
        <v>0</v>
      </c>
      <c r="AI1236" s="50">
        <f t="shared" si="3161"/>
        <v>0</v>
      </c>
      <c r="AJ1236" s="50">
        <f t="shared" si="3162"/>
        <v>0</v>
      </c>
      <c r="AK1236" s="50">
        <f t="shared" si="3163"/>
        <v>0</v>
      </c>
      <c r="AL1236" s="50">
        <f t="shared" si="3164"/>
        <v>2900</v>
      </c>
      <c r="AM1236" s="50">
        <f t="shared" si="3165"/>
        <v>0</v>
      </c>
      <c r="AN1236" s="50">
        <f t="shared" si="3166"/>
        <v>0</v>
      </c>
      <c r="AO1236" s="15">
        <f t="shared" si="3167"/>
        <v>2605</v>
      </c>
      <c r="AP1236" s="51">
        <f t="shared" si="3168"/>
        <v>3199.0900000000001</v>
      </c>
      <c r="AQ1236" s="51">
        <f t="shared" si="3169"/>
        <v>0</v>
      </c>
      <c r="AR1236" s="51">
        <f t="shared" si="3170"/>
        <v>0</v>
      </c>
      <c r="AS1236" s="51">
        <f t="shared" si="3171"/>
        <v>0</v>
      </c>
      <c r="AT1236" s="51">
        <f t="shared" si="3172"/>
        <v>0</v>
      </c>
      <c r="AU1236" s="51">
        <f t="shared" si="3053"/>
        <v>3199.0900000000001</v>
      </c>
      <c r="AV1236" s="51">
        <f t="shared" si="3054"/>
        <v>-3199.0900000000001</v>
      </c>
      <c r="AW1236" s="51"/>
      <c r="AX1236" s="51"/>
      <c r="AY1236" s="51"/>
      <c r="AZ1236" s="51"/>
      <c r="BA1236" s="52">
        <f t="shared" si="3058"/>
        <v>100</v>
      </c>
      <c r="BB1236" s="53"/>
    </row>
    <row r="1237" ht="47.25">
      <c r="B1237" s="47" t="s">
        <v>562</v>
      </c>
      <c r="C1237" s="47" t="s">
        <v>107</v>
      </c>
      <c r="D1237" s="47" t="s">
        <v>46</v>
      </c>
      <c r="E1237" s="48" t="str">
        <f t="shared" si="3051"/>
        <v>0801</v>
      </c>
      <c r="F1237" s="17" t="s">
        <v>298</v>
      </c>
      <c r="G1237" s="48"/>
      <c r="H1237" s="64" t="s">
        <v>299</v>
      </c>
      <c r="I1237" s="19"/>
      <c r="J1237" s="19"/>
      <c r="K1237" s="19"/>
      <c r="L1237" s="19"/>
      <c r="M1237" s="19"/>
      <c r="N1237" s="19"/>
      <c r="O1237" s="19">
        <f>O1238+O1239</f>
        <v>0</v>
      </c>
      <c r="P1237" s="19">
        <f>P1238+P1239</f>
        <v>0</v>
      </c>
      <c r="Q1237" s="19">
        <f>Q1238+Q1239</f>
        <v>0</v>
      </c>
      <c r="R1237" s="19">
        <f>R1238+R1239</f>
        <v>0</v>
      </c>
      <c r="S1237" s="19"/>
      <c r="T1237" s="19">
        <f t="shared" si="3052"/>
        <v>0</v>
      </c>
      <c r="U1237" s="19"/>
      <c r="V1237" s="19"/>
      <c r="W1237" s="19"/>
      <c r="X1237" s="19"/>
      <c r="Y1237" s="19"/>
      <c r="Z1237" s="19"/>
      <c r="AA1237" s="19"/>
      <c r="AB1237" s="19"/>
      <c r="AC1237" s="19"/>
      <c r="AD1237" s="19"/>
      <c r="AE1237" s="19"/>
      <c r="AF1237" s="50">
        <f>AF1238+AF1239</f>
        <v>2900</v>
      </c>
      <c r="AG1237" s="50">
        <f>AG1238+AG1239</f>
        <v>0</v>
      </c>
      <c r="AH1237" s="50">
        <f>AH1238+AH1239</f>
        <v>0</v>
      </c>
      <c r="AI1237" s="50">
        <f>AI1238+AI1239</f>
        <v>0</v>
      </c>
      <c r="AJ1237" s="50">
        <f>AJ1238+AJ1239</f>
        <v>0</v>
      </c>
      <c r="AK1237" s="50">
        <f>AK1238+AK1239</f>
        <v>0</v>
      </c>
      <c r="AL1237" s="50">
        <f>AL1238+AL1239</f>
        <v>2900</v>
      </c>
      <c r="AM1237" s="50">
        <f>AM1238+AM1239</f>
        <v>0</v>
      </c>
      <c r="AN1237" s="50">
        <f>AN1238+AN1239</f>
        <v>0</v>
      </c>
      <c r="AO1237" s="51">
        <f>AO1238+AO1239</f>
        <v>2605</v>
      </c>
      <c r="AP1237" s="51">
        <f>AP1238+AP1239</f>
        <v>3199.0900000000001</v>
      </c>
      <c r="AQ1237" s="51">
        <f>AQ1238+AQ1239</f>
        <v>0</v>
      </c>
      <c r="AR1237" s="51">
        <f>AR1238+AR1239</f>
        <v>0</v>
      </c>
      <c r="AS1237" s="51">
        <f>AS1238+AS1239</f>
        <v>0</v>
      </c>
      <c r="AT1237" s="51">
        <f>AT1238+AT1239</f>
        <v>0</v>
      </c>
      <c r="AU1237" s="51">
        <f t="shared" si="3053"/>
        <v>3199.0900000000001</v>
      </c>
      <c r="AV1237" s="51">
        <f t="shared" si="3054"/>
        <v>-3199.0900000000001</v>
      </c>
      <c r="AW1237" s="51"/>
      <c r="AX1237" s="51"/>
      <c r="AY1237" s="51"/>
      <c r="AZ1237" s="51"/>
      <c r="BA1237" s="52">
        <f t="shared" si="3058"/>
        <v>100</v>
      </c>
      <c r="BB1237" s="53"/>
    </row>
    <row r="1238" ht="31.5" hidden="1">
      <c r="B1238" s="47" t="s">
        <v>562</v>
      </c>
      <c r="C1238" s="47" t="s">
        <v>107</v>
      </c>
      <c r="D1238" s="47" t="s">
        <v>46</v>
      </c>
      <c r="E1238" s="48" t="str">
        <f t="shared" si="3051"/>
        <v>0801</v>
      </c>
      <c r="F1238" s="17" t="s">
        <v>298</v>
      </c>
      <c r="G1238" s="47" t="s">
        <v>58</v>
      </c>
      <c r="H1238" s="49" t="s">
        <v>59</v>
      </c>
      <c r="I1238" s="19"/>
      <c r="J1238" s="19"/>
      <c r="K1238" s="19"/>
      <c r="L1238" s="19"/>
      <c r="M1238" s="19"/>
      <c r="N1238" s="19"/>
      <c r="O1238" s="19">
        <v>0</v>
      </c>
      <c r="P1238" s="19">
        <v>0</v>
      </c>
      <c r="Q1238" s="19">
        <v>0</v>
      </c>
      <c r="R1238" s="19">
        <v>0</v>
      </c>
      <c r="S1238" s="19"/>
      <c r="T1238" s="19">
        <f t="shared" si="3052"/>
        <v>0</v>
      </c>
      <c r="U1238" s="19"/>
      <c r="V1238" s="19"/>
      <c r="W1238" s="19"/>
      <c r="X1238" s="19"/>
      <c r="Y1238" s="19"/>
      <c r="Z1238" s="19"/>
      <c r="AA1238" s="19"/>
      <c r="AB1238" s="19"/>
      <c r="AC1238" s="19"/>
      <c r="AD1238" s="19"/>
      <c r="AE1238" s="19"/>
      <c r="AF1238" s="50">
        <v>0</v>
      </c>
      <c r="AG1238" s="50"/>
      <c r="AH1238" s="50">
        <v>0</v>
      </c>
      <c r="AI1238" s="50">
        <v>0</v>
      </c>
      <c r="AJ1238" s="50">
        <v>0</v>
      </c>
      <c r="AK1238" s="50">
        <v>0</v>
      </c>
      <c r="AL1238" s="50">
        <v>0</v>
      </c>
      <c r="AM1238" s="50">
        <v>0</v>
      </c>
      <c r="AN1238" s="50">
        <v>0</v>
      </c>
      <c r="AO1238" s="15">
        <v>0</v>
      </c>
      <c r="AP1238" s="51">
        <v>399.08999999999997</v>
      </c>
      <c r="AQ1238" s="51">
        <v>0</v>
      </c>
      <c r="AR1238" s="51">
        <v>0</v>
      </c>
      <c r="AS1238" s="51">
        <v>0</v>
      </c>
      <c r="AT1238" s="51">
        <v>0</v>
      </c>
      <c r="AU1238" s="51">
        <f t="shared" si="3053"/>
        <v>399.08999999999997</v>
      </c>
      <c r="AV1238" s="51">
        <f t="shared" si="3054"/>
        <v>-399.08999999999997</v>
      </c>
      <c r="AW1238" s="51"/>
      <c r="AX1238" s="51"/>
      <c r="AY1238" s="51"/>
      <c r="AZ1238" s="51"/>
      <c r="BA1238" s="52"/>
      <c r="BB1238" s="53">
        <v>0</v>
      </c>
    </row>
    <row r="1239" ht="31.5">
      <c r="B1239" s="47" t="s">
        <v>562</v>
      </c>
      <c r="C1239" s="47" t="s">
        <v>107</v>
      </c>
      <c r="D1239" s="47" t="s">
        <v>46</v>
      </c>
      <c r="E1239" s="48" t="str">
        <f t="shared" si="3051"/>
        <v>0801</v>
      </c>
      <c r="F1239" s="17" t="s">
        <v>298</v>
      </c>
      <c r="G1239" s="47" t="s">
        <v>154</v>
      </c>
      <c r="H1239" s="49" t="s">
        <v>155</v>
      </c>
      <c r="I1239" s="19"/>
      <c r="J1239" s="19"/>
      <c r="K1239" s="19"/>
      <c r="L1239" s="19"/>
      <c r="M1239" s="19"/>
      <c r="N1239" s="19"/>
      <c r="O1239" s="19">
        <v>0</v>
      </c>
      <c r="P1239" s="19">
        <v>0</v>
      </c>
      <c r="Q1239" s="19">
        <v>0</v>
      </c>
      <c r="R1239" s="19">
        <v>0</v>
      </c>
      <c r="S1239" s="19"/>
      <c r="T1239" s="19">
        <f t="shared" si="3052"/>
        <v>0</v>
      </c>
      <c r="U1239" s="19"/>
      <c r="V1239" s="19"/>
      <c r="W1239" s="19"/>
      <c r="X1239" s="19"/>
      <c r="Y1239" s="19"/>
      <c r="Z1239" s="19"/>
      <c r="AA1239" s="19"/>
      <c r="AB1239" s="19"/>
      <c r="AC1239" s="19"/>
      <c r="AD1239" s="19"/>
      <c r="AE1239" s="19"/>
      <c r="AF1239" s="50">
        <v>2900</v>
      </c>
      <c r="AG1239" s="50"/>
      <c r="AH1239" s="50">
        <v>0</v>
      </c>
      <c r="AI1239" s="50">
        <v>0</v>
      </c>
      <c r="AJ1239" s="50">
        <v>0</v>
      </c>
      <c r="AK1239" s="50">
        <v>0</v>
      </c>
      <c r="AL1239" s="50">
        <v>2900</v>
      </c>
      <c r="AM1239" s="50">
        <v>0</v>
      </c>
      <c r="AN1239" s="50">
        <v>0</v>
      </c>
      <c r="AO1239" s="51">
        <v>2605</v>
      </c>
      <c r="AP1239" s="51">
        <v>2800</v>
      </c>
      <c r="AQ1239" s="51">
        <v>0</v>
      </c>
      <c r="AR1239" s="51">
        <v>0</v>
      </c>
      <c r="AS1239" s="51">
        <v>0</v>
      </c>
      <c r="AT1239" s="51">
        <v>0</v>
      </c>
      <c r="AU1239" s="51">
        <f t="shared" si="3053"/>
        <v>2800</v>
      </c>
      <c r="AV1239" s="51">
        <f t="shared" si="3054"/>
        <v>-2800</v>
      </c>
      <c r="AW1239" s="51"/>
      <c r="AX1239" s="51"/>
      <c r="AY1239" s="51"/>
      <c r="AZ1239" s="51"/>
      <c r="BA1239" s="52">
        <f t="shared" si="3058"/>
        <v>100</v>
      </c>
      <c r="BB1239" s="53"/>
    </row>
    <row r="1240" s="30" customFormat="1">
      <c r="B1240" s="31" t="s">
        <v>562</v>
      </c>
      <c r="C1240" s="31" t="s">
        <v>129</v>
      </c>
      <c r="D1240" s="31"/>
      <c r="E1240" s="32" t="str">
        <f t="shared" si="3051"/>
        <v>11</v>
      </c>
      <c r="F1240" s="31"/>
      <c r="G1240" s="32"/>
      <c r="H1240" s="33" t="s">
        <v>467</v>
      </c>
      <c r="I1240" s="34">
        <f t="shared" si="3118"/>
        <v>2396.5</v>
      </c>
      <c r="J1240" s="34">
        <f t="shared" si="3119"/>
        <v>2396.5</v>
      </c>
      <c r="K1240" s="34">
        <f t="shared" si="3120"/>
        <v>2396.5</v>
      </c>
      <c r="L1240" s="34">
        <f t="shared" si="3121"/>
        <v>0</v>
      </c>
      <c r="M1240" s="34">
        <f t="shared" si="3122"/>
        <v>0</v>
      </c>
      <c r="N1240" s="34">
        <f t="shared" si="3123"/>
        <v>0</v>
      </c>
      <c r="O1240" s="34">
        <f>O1241</f>
        <v>0</v>
      </c>
      <c r="P1240" s="34">
        <f>P1241</f>
        <v>0</v>
      </c>
      <c r="Q1240" s="34">
        <f>Q1241</f>
        <v>0</v>
      </c>
      <c r="R1240" s="34">
        <f>R1241</f>
        <v>0</v>
      </c>
      <c r="S1240" s="34">
        <f t="shared" si="3128"/>
        <v>0</v>
      </c>
      <c r="T1240" s="34">
        <f t="shared" si="3052"/>
        <v>2396.5</v>
      </c>
      <c r="U1240" s="34">
        <f t="shared" ref="U1240:U1246" si="3175">J1240+M1240</f>
        <v>2396.5</v>
      </c>
      <c r="V1240" s="34">
        <f t="shared" ref="V1240:V1246" si="3176">K1240+N1240</f>
        <v>2396.5</v>
      </c>
      <c r="W1240" s="34">
        <f t="shared" si="3129"/>
        <v>0</v>
      </c>
      <c r="X1240" s="34">
        <f t="shared" si="3130"/>
        <v>0</v>
      </c>
      <c r="Y1240" s="34">
        <f t="shared" si="3131"/>
        <v>0</v>
      </c>
      <c r="Z1240" s="34">
        <f t="shared" si="3132"/>
        <v>0</v>
      </c>
      <c r="AA1240" s="34">
        <f t="shared" si="3133"/>
        <v>0</v>
      </c>
      <c r="AB1240" s="34">
        <f t="shared" si="3134"/>
        <v>0</v>
      </c>
      <c r="AC1240" s="34">
        <f t="shared" si="3135"/>
        <v>0</v>
      </c>
      <c r="AD1240" s="34">
        <f t="shared" si="3136"/>
        <v>0</v>
      </c>
      <c r="AE1240" s="34">
        <f t="shared" si="3137"/>
        <v>0</v>
      </c>
      <c r="AF1240" s="35">
        <f>AF1241</f>
        <v>2606.5</v>
      </c>
      <c r="AG1240" s="35">
        <f>AG1241</f>
        <v>0</v>
      </c>
      <c r="AH1240" s="35">
        <f>AH1241</f>
        <v>0</v>
      </c>
      <c r="AI1240" s="35">
        <f>AI1241</f>
        <v>0</v>
      </c>
      <c r="AJ1240" s="35">
        <f>AJ1241</f>
        <v>0</v>
      </c>
      <c r="AK1240" s="35">
        <f>AK1241</f>
        <v>0</v>
      </c>
      <c r="AL1240" s="35">
        <f>AL1241</f>
        <v>2606.5</v>
      </c>
      <c r="AM1240" s="35">
        <f>AM1241</f>
        <v>0</v>
      </c>
      <c r="AN1240" s="35">
        <f>AN1241</f>
        <v>0</v>
      </c>
      <c r="AO1240" s="54">
        <f>AO1241</f>
        <v>1586.933</v>
      </c>
      <c r="AP1240" s="36">
        <f>AP1241</f>
        <v>2606.5</v>
      </c>
      <c r="AQ1240" s="36">
        <f>AQ1241</f>
        <v>0</v>
      </c>
      <c r="AR1240" s="36">
        <f>AR1241</f>
        <v>0</v>
      </c>
      <c r="AS1240" s="36">
        <f>AS1241</f>
        <v>0</v>
      </c>
      <c r="AT1240" s="36">
        <f>AT1241</f>
        <v>0</v>
      </c>
      <c r="AU1240" s="36">
        <f t="shared" si="3053"/>
        <v>2606.5</v>
      </c>
      <c r="AV1240" s="36">
        <f t="shared" si="3054"/>
        <v>-210</v>
      </c>
      <c r="AW1240" s="36">
        <f t="shared" si="3055"/>
        <v>2396.5</v>
      </c>
      <c r="AX1240" s="36">
        <f t="shared" si="3056"/>
        <v>2396.5</v>
      </c>
      <c r="AY1240" s="36">
        <f t="shared" si="3057"/>
        <v>2396.5</v>
      </c>
      <c r="AZ1240" s="36">
        <f t="shared" si="3153"/>
        <v>0</v>
      </c>
      <c r="BA1240" s="37">
        <f t="shared" si="3058"/>
        <v>100</v>
      </c>
      <c r="BB1240" s="25"/>
    </row>
    <row r="1241" s="39" customFormat="1">
      <c r="B1241" s="40" t="s">
        <v>562</v>
      </c>
      <c r="C1241" s="40" t="s">
        <v>129</v>
      </c>
      <c r="D1241" s="40" t="s">
        <v>46</v>
      </c>
      <c r="E1241" s="38" t="str">
        <f t="shared" si="3051"/>
        <v>1101</v>
      </c>
      <c r="F1241" s="40"/>
      <c r="G1241" s="38"/>
      <c r="H1241" s="41" t="s">
        <v>468</v>
      </c>
      <c r="I1241" s="42">
        <f t="shared" si="3118"/>
        <v>2396.5</v>
      </c>
      <c r="J1241" s="42">
        <f t="shared" si="3119"/>
        <v>2396.5</v>
      </c>
      <c r="K1241" s="42">
        <f t="shared" si="3120"/>
        <v>2396.5</v>
      </c>
      <c r="L1241" s="42">
        <f t="shared" si="3121"/>
        <v>0</v>
      </c>
      <c r="M1241" s="42">
        <f t="shared" si="3122"/>
        <v>0</v>
      </c>
      <c r="N1241" s="42">
        <f t="shared" si="3123"/>
        <v>0</v>
      </c>
      <c r="O1241" s="42">
        <f>O1242+O1247</f>
        <v>0</v>
      </c>
      <c r="P1241" s="42">
        <f>P1242+P1247</f>
        <v>0</v>
      </c>
      <c r="Q1241" s="42">
        <f>Q1242+Q1247</f>
        <v>0</v>
      </c>
      <c r="R1241" s="42">
        <f>R1242+R1247</f>
        <v>0</v>
      </c>
      <c r="S1241" s="42">
        <f t="shared" si="3128"/>
        <v>0</v>
      </c>
      <c r="T1241" s="42">
        <f t="shared" si="3052"/>
        <v>2396.5</v>
      </c>
      <c r="U1241" s="42">
        <f t="shared" si="3175"/>
        <v>2396.5</v>
      </c>
      <c r="V1241" s="42">
        <f t="shared" si="3176"/>
        <v>2396.5</v>
      </c>
      <c r="W1241" s="42">
        <f t="shared" si="3129"/>
        <v>0</v>
      </c>
      <c r="X1241" s="42">
        <f t="shared" si="3130"/>
        <v>0</v>
      </c>
      <c r="Y1241" s="42">
        <f t="shared" si="3131"/>
        <v>0</v>
      </c>
      <c r="Z1241" s="42">
        <f t="shared" si="3132"/>
        <v>0</v>
      </c>
      <c r="AA1241" s="42">
        <f t="shared" si="3133"/>
        <v>0</v>
      </c>
      <c r="AB1241" s="42">
        <f t="shared" si="3134"/>
        <v>0</v>
      </c>
      <c r="AC1241" s="42">
        <f t="shared" si="3135"/>
        <v>0</v>
      </c>
      <c r="AD1241" s="42">
        <f t="shared" si="3136"/>
        <v>0</v>
      </c>
      <c r="AE1241" s="42">
        <f t="shared" si="3137"/>
        <v>0</v>
      </c>
      <c r="AF1241" s="43">
        <f>AF1242+AF1247</f>
        <v>2606.5</v>
      </c>
      <c r="AG1241" s="43">
        <f>AG1242+AG1247</f>
        <v>0</v>
      </c>
      <c r="AH1241" s="43">
        <f>AH1242+AH1247</f>
        <v>0</v>
      </c>
      <c r="AI1241" s="43">
        <f>AI1242+AI1247</f>
        <v>0</v>
      </c>
      <c r="AJ1241" s="43">
        <f>AJ1242+AJ1247</f>
        <v>0</v>
      </c>
      <c r="AK1241" s="43">
        <f>AK1242+AK1247</f>
        <v>0</v>
      </c>
      <c r="AL1241" s="43">
        <f>AL1242+AL1247</f>
        <v>2606.5</v>
      </c>
      <c r="AM1241" s="43">
        <f>AM1242+AM1247</f>
        <v>0</v>
      </c>
      <c r="AN1241" s="43">
        <f>AN1242+AN1247</f>
        <v>0</v>
      </c>
      <c r="AO1241" s="45">
        <f>AO1242+AO1247</f>
        <v>1586.933</v>
      </c>
      <c r="AP1241" s="45">
        <f>AP1242+AP1247</f>
        <v>2606.5</v>
      </c>
      <c r="AQ1241" s="45">
        <f>AQ1242+AQ1247</f>
        <v>0</v>
      </c>
      <c r="AR1241" s="45">
        <f>AR1242+AR1247</f>
        <v>0</v>
      </c>
      <c r="AS1241" s="45">
        <f>AS1242+AS1247</f>
        <v>0</v>
      </c>
      <c r="AT1241" s="45">
        <f>AT1242+AT1247</f>
        <v>0</v>
      </c>
      <c r="AU1241" s="45">
        <f t="shared" si="3053"/>
        <v>2606.5</v>
      </c>
      <c r="AV1241" s="45">
        <f t="shared" si="3054"/>
        <v>-210</v>
      </c>
      <c r="AW1241" s="45">
        <f t="shared" si="3055"/>
        <v>2396.5</v>
      </c>
      <c r="AX1241" s="45">
        <f t="shared" si="3056"/>
        <v>2396.5</v>
      </c>
      <c r="AY1241" s="45">
        <f t="shared" si="3057"/>
        <v>2396.5</v>
      </c>
      <c r="AZ1241" s="45">
        <f t="shared" si="3153"/>
        <v>0</v>
      </c>
      <c r="BA1241" s="46">
        <f t="shared" si="3058"/>
        <v>100</v>
      </c>
      <c r="BB1241" s="25"/>
    </row>
    <row r="1242" ht="31.5">
      <c r="B1242" s="47" t="s">
        <v>562</v>
      </c>
      <c r="C1242" s="47" t="s">
        <v>129</v>
      </c>
      <c r="D1242" s="47" t="s">
        <v>46</v>
      </c>
      <c r="E1242" s="48" t="str">
        <f t="shared" si="3051"/>
        <v>1101</v>
      </c>
      <c r="F1242" s="47" t="s">
        <v>469</v>
      </c>
      <c r="G1242" s="48"/>
      <c r="H1242" s="49" t="s">
        <v>470</v>
      </c>
      <c r="I1242" s="19">
        <f t="shared" si="3118"/>
        <v>2396.5</v>
      </c>
      <c r="J1242" s="19">
        <f t="shared" si="3119"/>
        <v>2396.5</v>
      </c>
      <c r="K1242" s="19">
        <f t="shared" si="3120"/>
        <v>2396.5</v>
      </c>
      <c r="L1242" s="19">
        <f t="shared" si="3121"/>
        <v>0</v>
      </c>
      <c r="M1242" s="19">
        <f t="shared" si="3122"/>
        <v>0</v>
      </c>
      <c r="N1242" s="19">
        <f t="shared" si="3123"/>
        <v>0</v>
      </c>
      <c r="O1242" s="19">
        <f t="shared" ref="O1242:O1249" si="3177">O1243</f>
        <v>0</v>
      </c>
      <c r="P1242" s="19">
        <f t="shared" ref="P1242:P1249" si="3178">P1243</f>
        <v>0</v>
      </c>
      <c r="Q1242" s="19">
        <f t="shared" ref="Q1242:Q1249" si="3179">Q1243</f>
        <v>0</v>
      </c>
      <c r="R1242" s="19">
        <f t="shared" ref="R1242:R1249" si="3180">R1243</f>
        <v>0</v>
      </c>
      <c r="S1242" s="19">
        <f t="shared" si="3128"/>
        <v>0</v>
      </c>
      <c r="T1242" s="19">
        <f t="shared" si="3052"/>
        <v>2396.5</v>
      </c>
      <c r="U1242" s="19">
        <f t="shared" si="3175"/>
        <v>2396.5</v>
      </c>
      <c r="V1242" s="19">
        <f t="shared" si="3176"/>
        <v>2396.5</v>
      </c>
      <c r="W1242" s="19">
        <f t="shared" si="3129"/>
        <v>0</v>
      </c>
      <c r="X1242" s="19">
        <f t="shared" si="3130"/>
        <v>0</v>
      </c>
      <c r="Y1242" s="19">
        <f t="shared" si="3131"/>
        <v>0</v>
      </c>
      <c r="Z1242" s="19">
        <f t="shared" si="3132"/>
        <v>0</v>
      </c>
      <c r="AA1242" s="19">
        <f t="shared" si="3133"/>
        <v>0</v>
      </c>
      <c r="AB1242" s="19">
        <f t="shared" si="3134"/>
        <v>0</v>
      </c>
      <c r="AC1242" s="19">
        <f t="shared" si="3135"/>
        <v>0</v>
      </c>
      <c r="AD1242" s="19">
        <f t="shared" si="3136"/>
        <v>0</v>
      </c>
      <c r="AE1242" s="19">
        <f t="shared" si="3137"/>
        <v>0</v>
      </c>
      <c r="AF1242" s="50">
        <f t="shared" ref="AF1242:AF1249" si="3181">AF1243</f>
        <v>2396.5</v>
      </c>
      <c r="AG1242" s="50">
        <f t="shared" ref="AG1242:AG1249" si="3182">AG1243</f>
        <v>0</v>
      </c>
      <c r="AH1242" s="50">
        <f t="shared" ref="AH1242:AH1249" si="3183">AH1243</f>
        <v>0</v>
      </c>
      <c r="AI1242" s="50">
        <f t="shared" ref="AI1242:AI1249" si="3184">AI1243</f>
        <v>0</v>
      </c>
      <c r="AJ1242" s="50">
        <f t="shared" ref="AJ1242:AJ1249" si="3185">AJ1243</f>
        <v>0</v>
      </c>
      <c r="AK1242" s="50">
        <f t="shared" ref="AK1242:AK1249" si="3186">AK1243</f>
        <v>0</v>
      </c>
      <c r="AL1242" s="50">
        <f t="shared" ref="AL1242:AL1249" si="3187">AL1243</f>
        <v>2396.5</v>
      </c>
      <c r="AM1242" s="50">
        <f t="shared" ref="AM1242:AM1249" si="3188">AM1243</f>
        <v>0</v>
      </c>
      <c r="AN1242" s="50">
        <f t="shared" ref="AN1242:AN1249" si="3189">AN1243</f>
        <v>0</v>
      </c>
      <c r="AO1242" s="15">
        <f t="shared" ref="AO1242:AO1249" si="3190">AO1243</f>
        <v>1426.933</v>
      </c>
      <c r="AP1242" s="51">
        <f t="shared" ref="AP1242:AP1249" si="3191">AP1243</f>
        <v>2396.5</v>
      </c>
      <c r="AQ1242" s="51">
        <f t="shared" ref="AQ1242:AQ1249" si="3192">AQ1243</f>
        <v>0</v>
      </c>
      <c r="AR1242" s="51">
        <f t="shared" ref="AR1242:AR1249" si="3193">AR1243</f>
        <v>0</v>
      </c>
      <c r="AS1242" s="51">
        <f t="shared" ref="AS1242:AS1249" si="3194">AS1243</f>
        <v>0</v>
      </c>
      <c r="AT1242" s="51">
        <f t="shared" ref="AT1242:AT1249" si="3195">AT1243</f>
        <v>0</v>
      </c>
      <c r="AU1242" s="51">
        <f t="shared" si="3053"/>
        <v>2396.5</v>
      </c>
      <c r="AV1242" s="51">
        <f t="shared" si="3054"/>
        <v>0</v>
      </c>
      <c r="AW1242" s="51">
        <f t="shared" si="3055"/>
        <v>2396.5</v>
      </c>
      <c r="AX1242" s="51">
        <f t="shared" si="3056"/>
        <v>2396.5</v>
      </c>
      <c r="AY1242" s="51">
        <f t="shared" si="3057"/>
        <v>2396.5</v>
      </c>
      <c r="AZ1242" s="51">
        <f t="shared" si="3153"/>
        <v>0</v>
      </c>
      <c r="BA1242" s="52">
        <f t="shared" si="3058"/>
        <v>100</v>
      </c>
      <c r="BB1242" s="25"/>
    </row>
    <row r="1243">
      <c r="B1243" s="47" t="s">
        <v>562</v>
      </c>
      <c r="C1243" s="47" t="s">
        <v>129</v>
      </c>
      <c r="D1243" s="47" t="s">
        <v>46</v>
      </c>
      <c r="E1243" s="48" t="str">
        <f t="shared" si="3051"/>
        <v>1101</v>
      </c>
      <c r="F1243" s="47" t="s">
        <v>471</v>
      </c>
      <c r="G1243" s="48"/>
      <c r="H1243" s="49" t="s">
        <v>53</v>
      </c>
      <c r="I1243" s="19">
        <f t="shared" si="3118"/>
        <v>2396.5</v>
      </c>
      <c r="J1243" s="19">
        <f t="shared" si="3119"/>
        <v>2396.5</v>
      </c>
      <c r="K1243" s="19">
        <f t="shared" si="3120"/>
        <v>2396.5</v>
      </c>
      <c r="L1243" s="19">
        <f t="shared" si="3121"/>
        <v>0</v>
      </c>
      <c r="M1243" s="19">
        <f t="shared" si="3122"/>
        <v>0</v>
      </c>
      <c r="N1243" s="19">
        <f t="shared" si="3123"/>
        <v>0</v>
      </c>
      <c r="O1243" s="19">
        <f t="shared" si="3177"/>
        <v>0</v>
      </c>
      <c r="P1243" s="19">
        <f t="shared" si="3178"/>
        <v>0</v>
      </c>
      <c r="Q1243" s="19">
        <f t="shared" si="3179"/>
        <v>0</v>
      </c>
      <c r="R1243" s="19">
        <f t="shared" si="3180"/>
        <v>0</v>
      </c>
      <c r="S1243" s="19">
        <f t="shared" si="3128"/>
        <v>0</v>
      </c>
      <c r="T1243" s="19">
        <f t="shared" si="3052"/>
        <v>2396.5</v>
      </c>
      <c r="U1243" s="19">
        <f t="shared" si="3175"/>
        <v>2396.5</v>
      </c>
      <c r="V1243" s="19">
        <f t="shared" si="3176"/>
        <v>2396.5</v>
      </c>
      <c r="W1243" s="19">
        <f t="shared" si="3129"/>
        <v>0</v>
      </c>
      <c r="X1243" s="19">
        <f t="shared" si="3130"/>
        <v>0</v>
      </c>
      <c r="Y1243" s="19">
        <f t="shared" si="3131"/>
        <v>0</v>
      </c>
      <c r="Z1243" s="19">
        <f t="shared" si="3132"/>
        <v>0</v>
      </c>
      <c r="AA1243" s="19">
        <f t="shared" si="3133"/>
        <v>0</v>
      </c>
      <c r="AB1243" s="19">
        <f t="shared" si="3134"/>
        <v>0</v>
      </c>
      <c r="AC1243" s="19">
        <f t="shared" si="3135"/>
        <v>0</v>
      </c>
      <c r="AD1243" s="19">
        <f t="shared" si="3136"/>
        <v>0</v>
      </c>
      <c r="AE1243" s="19">
        <f t="shared" si="3137"/>
        <v>0</v>
      </c>
      <c r="AF1243" s="50">
        <f t="shared" si="3181"/>
        <v>2396.5</v>
      </c>
      <c r="AG1243" s="50">
        <f t="shared" si="3182"/>
        <v>0</v>
      </c>
      <c r="AH1243" s="50">
        <f t="shared" si="3183"/>
        <v>0</v>
      </c>
      <c r="AI1243" s="50">
        <f t="shared" si="3184"/>
        <v>0</v>
      </c>
      <c r="AJ1243" s="50">
        <f t="shared" si="3185"/>
        <v>0</v>
      </c>
      <c r="AK1243" s="50">
        <f t="shared" si="3186"/>
        <v>0</v>
      </c>
      <c r="AL1243" s="50">
        <f t="shared" si="3187"/>
        <v>2396.5</v>
      </c>
      <c r="AM1243" s="50">
        <f t="shared" si="3188"/>
        <v>0</v>
      </c>
      <c r="AN1243" s="50">
        <f t="shared" si="3189"/>
        <v>0</v>
      </c>
      <c r="AO1243" s="51">
        <f t="shared" si="3190"/>
        <v>1426.933</v>
      </c>
      <c r="AP1243" s="51">
        <f t="shared" si="3191"/>
        <v>2396.5</v>
      </c>
      <c r="AQ1243" s="51">
        <f t="shared" si="3192"/>
        <v>0</v>
      </c>
      <c r="AR1243" s="51">
        <f t="shared" si="3193"/>
        <v>0</v>
      </c>
      <c r="AS1243" s="51">
        <f t="shared" si="3194"/>
        <v>0</v>
      </c>
      <c r="AT1243" s="51">
        <f t="shared" si="3195"/>
        <v>0</v>
      </c>
      <c r="AU1243" s="51">
        <f t="shared" si="3053"/>
        <v>2396.5</v>
      </c>
      <c r="AV1243" s="51">
        <f t="shared" si="3054"/>
        <v>0</v>
      </c>
      <c r="AW1243" s="51">
        <f t="shared" si="3055"/>
        <v>2396.5</v>
      </c>
      <c r="AX1243" s="51">
        <f t="shared" si="3056"/>
        <v>2396.5</v>
      </c>
      <c r="AY1243" s="51">
        <f t="shared" si="3057"/>
        <v>2396.5</v>
      </c>
      <c r="AZ1243" s="51">
        <f t="shared" si="3153"/>
        <v>0</v>
      </c>
      <c r="BA1243" s="52">
        <f t="shared" si="3058"/>
        <v>100</v>
      </c>
      <c r="BB1243" s="25"/>
    </row>
    <row r="1244" ht="47.25">
      <c r="B1244" s="47" t="s">
        <v>562</v>
      </c>
      <c r="C1244" s="47" t="s">
        <v>129</v>
      </c>
      <c r="D1244" s="47" t="s">
        <v>46</v>
      </c>
      <c r="E1244" s="48" t="str">
        <f t="shared" si="3051"/>
        <v>1101</v>
      </c>
      <c r="F1244" s="47" t="s">
        <v>472</v>
      </c>
      <c r="G1244" s="48"/>
      <c r="H1244" s="49" t="s">
        <v>473</v>
      </c>
      <c r="I1244" s="19">
        <f t="shared" si="3118"/>
        <v>2396.5</v>
      </c>
      <c r="J1244" s="19">
        <f t="shared" si="3119"/>
        <v>2396.5</v>
      </c>
      <c r="K1244" s="19">
        <f t="shared" si="3120"/>
        <v>2396.5</v>
      </c>
      <c r="L1244" s="19">
        <f t="shared" si="3121"/>
        <v>0</v>
      </c>
      <c r="M1244" s="19">
        <f t="shared" si="3122"/>
        <v>0</v>
      </c>
      <c r="N1244" s="19">
        <f t="shared" si="3123"/>
        <v>0</v>
      </c>
      <c r="O1244" s="19">
        <f t="shared" si="3177"/>
        <v>0</v>
      </c>
      <c r="P1244" s="19">
        <f t="shared" si="3178"/>
        <v>0</v>
      </c>
      <c r="Q1244" s="19">
        <f t="shared" si="3179"/>
        <v>0</v>
      </c>
      <c r="R1244" s="19">
        <f t="shared" si="3180"/>
        <v>0</v>
      </c>
      <c r="S1244" s="19">
        <f t="shared" si="3128"/>
        <v>0</v>
      </c>
      <c r="T1244" s="19">
        <f t="shared" si="3052"/>
        <v>2396.5</v>
      </c>
      <c r="U1244" s="19">
        <f t="shared" si="3175"/>
        <v>2396.5</v>
      </c>
      <c r="V1244" s="19">
        <f t="shared" si="3176"/>
        <v>2396.5</v>
      </c>
      <c r="W1244" s="19">
        <f t="shared" si="3129"/>
        <v>0</v>
      </c>
      <c r="X1244" s="19">
        <f t="shared" si="3130"/>
        <v>0</v>
      </c>
      <c r="Y1244" s="19">
        <f t="shared" si="3131"/>
        <v>0</v>
      </c>
      <c r="Z1244" s="19">
        <f t="shared" si="3132"/>
        <v>0</v>
      </c>
      <c r="AA1244" s="19">
        <f t="shared" si="3133"/>
        <v>0</v>
      </c>
      <c r="AB1244" s="19">
        <f t="shared" si="3134"/>
        <v>0</v>
      </c>
      <c r="AC1244" s="19">
        <f t="shared" si="3135"/>
        <v>0</v>
      </c>
      <c r="AD1244" s="19">
        <f t="shared" si="3136"/>
        <v>0</v>
      </c>
      <c r="AE1244" s="19">
        <f t="shared" si="3137"/>
        <v>0</v>
      </c>
      <c r="AF1244" s="50">
        <f t="shared" si="3181"/>
        <v>2396.5</v>
      </c>
      <c r="AG1244" s="50">
        <f t="shared" si="3182"/>
        <v>0</v>
      </c>
      <c r="AH1244" s="50">
        <f t="shared" si="3183"/>
        <v>0</v>
      </c>
      <c r="AI1244" s="50">
        <f t="shared" si="3184"/>
        <v>0</v>
      </c>
      <c r="AJ1244" s="50">
        <f t="shared" si="3185"/>
        <v>0</v>
      </c>
      <c r="AK1244" s="50">
        <f t="shared" si="3186"/>
        <v>0</v>
      </c>
      <c r="AL1244" s="50">
        <f t="shared" si="3187"/>
        <v>2396.5</v>
      </c>
      <c r="AM1244" s="50">
        <f t="shared" si="3188"/>
        <v>0</v>
      </c>
      <c r="AN1244" s="50">
        <f t="shared" si="3189"/>
        <v>0</v>
      </c>
      <c r="AO1244" s="15">
        <f t="shared" si="3190"/>
        <v>1426.933</v>
      </c>
      <c r="AP1244" s="51">
        <f t="shared" si="3191"/>
        <v>2396.5</v>
      </c>
      <c r="AQ1244" s="51">
        <f t="shared" si="3192"/>
        <v>0</v>
      </c>
      <c r="AR1244" s="51">
        <f t="shared" si="3193"/>
        <v>0</v>
      </c>
      <c r="AS1244" s="51">
        <f t="shared" si="3194"/>
        <v>0</v>
      </c>
      <c r="AT1244" s="51">
        <f t="shared" si="3195"/>
        <v>0</v>
      </c>
      <c r="AU1244" s="51">
        <f t="shared" si="3053"/>
        <v>2396.5</v>
      </c>
      <c r="AV1244" s="51">
        <f t="shared" si="3054"/>
        <v>0</v>
      </c>
      <c r="AW1244" s="51">
        <f t="shared" si="3055"/>
        <v>2396.5</v>
      </c>
      <c r="AX1244" s="51">
        <f t="shared" si="3056"/>
        <v>2396.5</v>
      </c>
      <c r="AY1244" s="51">
        <f t="shared" si="3057"/>
        <v>2396.5</v>
      </c>
      <c r="AZ1244" s="51">
        <f t="shared" si="3153"/>
        <v>0</v>
      </c>
      <c r="BA1244" s="52">
        <f t="shared" si="3058"/>
        <v>100</v>
      </c>
      <c r="BB1244" s="25"/>
    </row>
    <row r="1245" ht="47.25">
      <c r="B1245" s="47" t="s">
        <v>562</v>
      </c>
      <c r="C1245" s="47" t="s">
        <v>129</v>
      </c>
      <c r="D1245" s="47" t="s">
        <v>46</v>
      </c>
      <c r="E1245" s="48" t="str">
        <f t="shared" si="3051"/>
        <v>1101</v>
      </c>
      <c r="F1245" s="47" t="s">
        <v>548</v>
      </c>
      <c r="G1245" s="48"/>
      <c r="H1245" s="49" t="s">
        <v>549</v>
      </c>
      <c r="I1245" s="19">
        <f t="shared" si="3118"/>
        <v>2396.5</v>
      </c>
      <c r="J1245" s="19">
        <f t="shared" si="3119"/>
        <v>2396.5</v>
      </c>
      <c r="K1245" s="19">
        <f t="shared" si="3120"/>
        <v>2396.5</v>
      </c>
      <c r="L1245" s="19">
        <f t="shared" si="3121"/>
        <v>0</v>
      </c>
      <c r="M1245" s="19">
        <f t="shared" si="3122"/>
        <v>0</v>
      </c>
      <c r="N1245" s="19">
        <f t="shared" si="3123"/>
        <v>0</v>
      </c>
      <c r="O1245" s="19">
        <f t="shared" si="3177"/>
        <v>0</v>
      </c>
      <c r="P1245" s="19">
        <f t="shared" si="3178"/>
        <v>0</v>
      </c>
      <c r="Q1245" s="19">
        <f t="shared" si="3179"/>
        <v>0</v>
      </c>
      <c r="R1245" s="19">
        <f t="shared" si="3180"/>
        <v>0</v>
      </c>
      <c r="S1245" s="19">
        <f t="shared" si="3128"/>
        <v>0</v>
      </c>
      <c r="T1245" s="19">
        <f t="shared" si="3052"/>
        <v>2396.5</v>
      </c>
      <c r="U1245" s="19">
        <f t="shared" si="3175"/>
        <v>2396.5</v>
      </c>
      <c r="V1245" s="19">
        <f t="shared" si="3176"/>
        <v>2396.5</v>
      </c>
      <c r="W1245" s="19">
        <f t="shared" si="3129"/>
        <v>0</v>
      </c>
      <c r="X1245" s="19">
        <f t="shared" si="3130"/>
        <v>0</v>
      </c>
      <c r="Y1245" s="19">
        <f t="shared" si="3131"/>
        <v>0</v>
      </c>
      <c r="Z1245" s="19">
        <f t="shared" si="3132"/>
        <v>0</v>
      </c>
      <c r="AA1245" s="19">
        <f t="shared" si="3133"/>
        <v>0</v>
      </c>
      <c r="AB1245" s="19">
        <f t="shared" si="3134"/>
        <v>0</v>
      </c>
      <c r="AC1245" s="19">
        <f t="shared" si="3135"/>
        <v>0</v>
      </c>
      <c r="AD1245" s="19">
        <f t="shared" si="3136"/>
        <v>0</v>
      </c>
      <c r="AE1245" s="19">
        <f t="shared" si="3137"/>
        <v>0</v>
      </c>
      <c r="AF1245" s="50">
        <f t="shared" si="3181"/>
        <v>2396.5</v>
      </c>
      <c r="AG1245" s="50">
        <f t="shared" si="3182"/>
        <v>0</v>
      </c>
      <c r="AH1245" s="50">
        <f t="shared" si="3183"/>
        <v>0</v>
      </c>
      <c r="AI1245" s="50">
        <f t="shared" si="3184"/>
        <v>0</v>
      </c>
      <c r="AJ1245" s="50">
        <f t="shared" si="3185"/>
        <v>0</v>
      </c>
      <c r="AK1245" s="50">
        <f t="shared" si="3186"/>
        <v>0</v>
      </c>
      <c r="AL1245" s="50">
        <f t="shared" si="3187"/>
        <v>2396.5</v>
      </c>
      <c r="AM1245" s="50">
        <f t="shared" si="3188"/>
        <v>0</v>
      </c>
      <c r="AN1245" s="50">
        <f t="shared" si="3189"/>
        <v>0</v>
      </c>
      <c r="AO1245" s="51">
        <f t="shared" si="3190"/>
        <v>1426.933</v>
      </c>
      <c r="AP1245" s="51">
        <f t="shared" si="3191"/>
        <v>2396.5</v>
      </c>
      <c r="AQ1245" s="51">
        <f t="shared" si="3192"/>
        <v>0</v>
      </c>
      <c r="AR1245" s="51">
        <f t="shared" si="3193"/>
        <v>0</v>
      </c>
      <c r="AS1245" s="51">
        <f t="shared" si="3194"/>
        <v>0</v>
      </c>
      <c r="AT1245" s="51">
        <f t="shared" si="3195"/>
        <v>0</v>
      </c>
      <c r="AU1245" s="51">
        <f t="shared" si="3053"/>
        <v>2396.5</v>
      </c>
      <c r="AV1245" s="51">
        <f t="shared" si="3054"/>
        <v>0</v>
      </c>
      <c r="AW1245" s="51">
        <f t="shared" si="3055"/>
        <v>2396.5</v>
      </c>
      <c r="AX1245" s="51">
        <f t="shared" si="3056"/>
        <v>2396.5</v>
      </c>
      <c r="AY1245" s="51">
        <f t="shared" si="3057"/>
        <v>2396.5</v>
      </c>
      <c r="AZ1245" s="51">
        <f t="shared" si="3153"/>
        <v>0</v>
      </c>
      <c r="BA1245" s="52">
        <f t="shared" si="3058"/>
        <v>100</v>
      </c>
      <c r="BB1245" s="25"/>
    </row>
    <row r="1246" ht="31.5">
      <c r="B1246" s="47" t="s">
        <v>562</v>
      </c>
      <c r="C1246" s="47" t="s">
        <v>129</v>
      </c>
      <c r="D1246" s="47" t="s">
        <v>46</v>
      </c>
      <c r="E1246" s="48" t="str">
        <f t="shared" si="3051"/>
        <v>1101</v>
      </c>
      <c r="F1246" s="47" t="s">
        <v>548</v>
      </c>
      <c r="G1246" s="47" t="s">
        <v>58</v>
      </c>
      <c r="H1246" s="49" t="s">
        <v>59</v>
      </c>
      <c r="I1246" s="19">
        <v>2396.5</v>
      </c>
      <c r="J1246" s="19">
        <v>2396.5</v>
      </c>
      <c r="K1246" s="19">
        <v>2396.5</v>
      </c>
      <c r="L1246" s="19"/>
      <c r="M1246" s="19"/>
      <c r="N1246" s="19"/>
      <c r="O1246" s="19">
        <v>0</v>
      </c>
      <c r="P1246" s="19">
        <v>0</v>
      </c>
      <c r="Q1246" s="19">
        <v>0</v>
      </c>
      <c r="R1246" s="19">
        <v>0</v>
      </c>
      <c r="S1246" s="19"/>
      <c r="T1246" s="19">
        <f t="shared" si="3052"/>
        <v>2396.5</v>
      </c>
      <c r="U1246" s="19">
        <f t="shared" si="3175"/>
        <v>2396.5</v>
      </c>
      <c r="V1246" s="19">
        <f t="shared" si="3176"/>
        <v>2396.5</v>
      </c>
      <c r="W1246" s="19"/>
      <c r="X1246" s="19"/>
      <c r="Y1246" s="19"/>
      <c r="Z1246" s="19"/>
      <c r="AA1246" s="19"/>
      <c r="AB1246" s="19"/>
      <c r="AC1246" s="19"/>
      <c r="AD1246" s="19"/>
      <c r="AE1246" s="19"/>
      <c r="AF1246" s="50">
        <v>2396.5</v>
      </c>
      <c r="AG1246" s="50"/>
      <c r="AH1246" s="50">
        <v>0</v>
      </c>
      <c r="AI1246" s="50">
        <v>0</v>
      </c>
      <c r="AJ1246" s="50">
        <v>0</v>
      </c>
      <c r="AK1246" s="50">
        <v>0</v>
      </c>
      <c r="AL1246" s="50">
        <v>2396.5</v>
      </c>
      <c r="AM1246" s="50">
        <v>0</v>
      </c>
      <c r="AN1246" s="50">
        <v>0</v>
      </c>
      <c r="AO1246" s="15">
        <v>1426.933</v>
      </c>
      <c r="AP1246" s="51">
        <v>2396.5</v>
      </c>
      <c r="AQ1246" s="51">
        <v>0</v>
      </c>
      <c r="AR1246" s="51">
        <v>0</v>
      </c>
      <c r="AS1246" s="51">
        <v>0</v>
      </c>
      <c r="AT1246" s="51">
        <v>0</v>
      </c>
      <c r="AU1246" s="51">
        <f t="shared" si="3053"/>
        <v>2396.5</v>
      </c>
      <c r="AV1246" s="51">
        <f t="shared" si="3054"/>
        <v>0</v>
      </c>
      <c r="AW1246" s="51">
        <f t="shared" si="3055"/>
        <v>2396.5</v>
      </c>
      <c r="AX1246" s="51">
        <f t="shared" si="3056"/>
        <v>2396.5</v>
      </c>
      <c r="AY1246" s="51">
        <f t="shared" si="3057"/>
        <v>2396.5</v>
      </c>
      <c r="AZ1246" s="51"/>
      <c r="BA1246" s="52">
        <f t="shared" si="3058"/>
        <v>100</v>
      </c>
      <c r="BB1246" s="53"/>
    </row>
    <row r="1247" ht="31.5">
      <c r="B1247" s="47" t="s">
        <v>562</v>
      </c>
      <c r="C1247" s="47" t="s">
        <v>129</v>
      </c>
      <c r="D1247" s="47" t="s">
        <v>46</v>
      </c>
      <c r="E1247" s="48" t="str">
        <f t="shared" si="3051"/>
        <v>1101</v>
      </c>
      <c r="F1247" s="47" t="s">
        <v>76</v>
      </c>
      <c r="G1247" s="48"/>
      <c r="H1247" s="49" t="s">
        <v>77</v>
      </c>
      <c r="I1247" s="19"/>
      <c r="J1247" s="19"/>
      <c r="K1247" s="19"/>
      <c r="L1247" s="19"/>
      <c r="M1247" s="19"/>
      <c r="N1247" s="19"/>
      <c r="O1247" s="19">
        <f t="shared" si="3177"/>
        <v>0</v>
      </c>
      <c r="P1247" s="19">
        <f t="shared" si="3178"/>
        <v>0</v>
      </c>
      <c r="Q1247" s="19">
        <f t="shared" si="3179"/>
        <v>0</v>
      </c>
      <c r="R1247" s="19">
        <f t="shared" si="3180"/>
        <v>0</v>
      </c>
      <c r="S1247" s="19"/>
      <c r="T1247" s="19">
        <f t="shared" si="3052"/>
        <v>0</v>
      </c>
      <c r="U1247" s="19">
        <f t="shared" ref="U1247:U1248" si="3196">U1248</f>
        <v>0</v>
      </c>
      <c r="V1247" s="19">
        <f t="shared" ref="V1247:V1248" si="3197">V1248</f>
        <v>0</v>
      </c>
      <c r="W1247" s="19">
        <f t="shared" si="3129"/>
        <v>0</v>
      </c>
      <c r="X1247" s="19">
        <f t="shared" si="3130"/>
        <v>0</v>
      </c>
      <c r="Y1247" s="19">
        <f t="shared" si="3131"/>
        <v>0</v>
      </c>
      <c r="Z1247" s="19">
        <f t="shared" si="3132"/>
        <v>0</v>
      </c>
      <c r="AA1247" s="19">
        <f t="shared" si="3133"/>
        <v>0</v>
      </c>
      <c r="AB1247" s="19">
        <f t="shared" si="3134"/>
        <v>0</v>
      </c>
      <c r="AC1247" s="19">
        <f t="shared" si="3135"/>
        <v>0</v>
      </c>
      <c r="AD1247" s="19">
        <f t="shared" si="3136"/>
        <v>0</v>
      </c>
      <c r="AE1247" s="19">
        <f t="shared" si="3137"/>
        <v>0</v>
      </c>
      <c r="AF1247" s="50">
        <f t="shared" si="3181"/>
        <v>210</v>
      </c>
      <c r="AG1247" s="50">
        <f t="shared" si="3182"/>
        <v>0</v>
      </c>
      <c r="AH1247" s="50">
        <f t="shared" si="3183"/>
        <v>0</v>
      </c>
      <c r="AI1247" s="50">
        <f t="shared" si="3184"/>
        <v>0</v>
      </c>
      <c r="AJ1247" s="50">
        <f t="shared" si="3185"/>
        <v>0</v>
      </c>
      <c r="AK1247" s="50">
        <f t="shared" si="3186"/>
        <v>0</v>
      </c>
      <c r="AL1247" s="50">
        <f t="shared" si="3187"/>
        <v>210</v>
      </c>
      <c r="AM1247" s="50">
        <f t="shared" si="3188"/>
        <v>0</v>
      </c>
      <c r="AN1247" s="50">
        <f t="shared" si="3189"/>
        <v>0</v>
      </c>
      <c r="AO1247" s="51">
        <f t="shared" si="3190"/>
        <v>160</v>
      </c>
      <c r="AP1247" s="51">
        <f t="shared" si="3191"/>
        <v>210</v>
      </c>
      <c r="AQ1247" s="51">
        <f t="shared" si="3192"/>
        <v>0</v>
      </c>
      <c r="AR1247" s="51">
        <f t="shared" si="3193"/>
        <v>0</v>
      </c>
      <c r="AS1247" s="51">
        <f t="shared" si="3194"/>
        <v>0</v>
      </c>
      <c r="AT1247" s="51">
        <f t="shared" si="3195"/>
        <v>0</v>
      </c>
      <c r="AU1247" s="51">
        <f t="shared" si="3053"/>
        <v>210</v>
      </c>
      <c r="AV1247" s="51">
        <f t="shared" si="3054"/>
        <v>-210</v>
      </c>
      <c r="AW1247" s="51"/>
      <c r="AX1247" s="51"/>
      <c r="AY1247" s="51"/>
      <c r="AZ1247" s="51"/>
      <c r="BA1247" s="52">
        <f t="shared" si="3058"/>
        <v>100</v>
      </c>
      <c r="BB1247" s="53"/>
    </row>
    <row r="1248" ht="47.25">
      <c r="B1248" s="47" t="s">
        <v>562</v>
      </c>
      <c r="C1248" s="47" t="s">
        <v>129</v>
      </c>
      <c r="D1248" s="47" t="s">
        <v>46</v>
      </c>
      <c r="E1248" s="48" t="str">
        <f t="shared" si="3051"/>
        <v>1101</v>
      </c>
      <c r="F1248" s="17" t="s">
        <v>296</v>
      </c>
      <c r="G1248" s="48"/>
      <c r="H1248" s="64" t="s">
        <v>297</v>
      </c>
      <c r="I1248" s="19"/>
      <c r="J1248" s="19"/>
      <c r="K1248" s="19"/>
      <c r="L1248" s="19"/>
      <c r="M1248" s="19"/>
      <c r="N1248" s="19"/>
      <c r="O1248" s="19">
        <f t="shared" si="3177"/>
        <v>0</v>
      </c>
      <c r="P1248" s="19">
        <f t="shared" si="3178"/>
        <v>0</v>
      </c>
      <c r="Q1248" s="19">
        <f t="shared" si="3179"/>
        <v>0</v>
      </c>
      <c r="R1248" s="19">
        <f t="shared" si="3180"/>
        <v>0</v>
      </c>
      <c r="S1248" s="19"/>
      <c r="T1248" s="19">
        <f t="shared" si="3052"/>
        <v>0</v>
      </c>
      <c r="U1248" s="19">
        <f t="shared" si="3196"/>
        <v>0</v>
      </c>
      <c r="V1248" s="19">
        <f t="shared" si="3197"/>
        <v>0</v>
      </c>
      <c r="W1248" s="19">
        <f t="shared" si="3129"/>
        <v>0</v>
      </c>
      <c r="X1248" s="19">
        <f t="shared" si="3130"/>
        <v>0</v>
      </c>
      <c r="Y1248" s="19">
        <f t="shared" si="3131"/>
        <v>0</v>
      </c>
      <c r="Z1248" s="19">
        <f t="shared" si="3132"/>
        <v>0</v>
      </c>
      <c r="AA1248" s="19">
        <f t="shared" si="3133"/>
        <v>0</v>
      </c>
      <c r="AB1248" s="19">
        <f t="shared" si="3134"/>
        <v>0</v>
      </c>
      <c r="AC1248" s="19">
        <f t="shared" si="3135"/>
        <v>0</v>
      </c>
      <c r="AD1248" s="19">
        <f t="shared" si="3136"/>
        <v>0</v>
      </c>
      <c r="AE1248" s="19">
        <f t="shared" si="3137"/>
        <v>0</v>
      </c>
      <c r="AF1248" s="50">
        <f t="shared" si="3181"/>
        <v>210</v>
      </c>
      <c r="AG1248" s="50">
        <f t="shared" si="3182"/>
        <v>0</v>
      </c>
      <c r="AH1248" s="50">
        <f t="shared" si="3183"/>
        <v>0</v>
      </c>
      <c r="AI1248" s="50">
        <f t="shared" si="3184"/>
        <v>0</v>
      </c>
      <c r="AJ1248" s="50">
        <f t="shared" si="3185"/>
        <v>0</v>
      </c>
      <c r="AK1248" s="50">
        <f t="shared" si="3186"/>
        <v>0</v>
      </c>
      <c r="AL1248" s="50">
        <f t="shared" si="3187"/>
        <v>210</v>
      </c>
      <c r="AM1248" s="50">
        <f t="shared" si="3188"/>
        <v>0</v>
      </c>
      <c r="AN1248" s="50">
        <f t="shared" si="3189"/>
        <v>0</v>
      </c>
      <c r="AO1248" s="15">
        <f t="shared" si="3190"/>
        <v>160</v>
      </c>
      <c r="AP1248" s="51">
        <f t="shared" si="3191"/>
        <v>210</v>
      </c>
      <c r="AQ1248" s="51">
        <f t="shared" si="3192"/>
        <v>0</v>
      </c>
      <c r="AR1248" s="51">
        <f t="shared" si="3193"/>
        <v>0</v>
      </c>
      <c r="AS1248" s="51">
        <f t="shared" si="3194"/>
        <v>0</v>
      </c>
      <c r="AT1248" s="51">
        <f t="shared" si="3195"/>
        <v>0</v>
      </c>
      <c r="AU1248" s="51">
        <f t="shared" si="3053"/>
        <v>210</v>
      </c>
      <c r="AV1248" s="51">
        <f t="shared" si="3054"/>
        <v>-210</v>
      </c>
      <c r="AW1248" s="51"/>
      <c r="AX1248" s="51"/>
      <c r="AY1248" s="51"/>
      <c r="AZ1248" s="51"/>
      <c r="BA1248" s="52">
        <f t="shared" si="3058"/>
        <v>100</v>
      </c>
      <c r="BB1248" s="53"/>
    </row>
    <row r="1249" ht="47.25">
      <c r="B1249" s="47" t="s">
        <v>562</v>
      </c>
      <c r="C1249" s="47" t="s">
        <v>129</v>
      </c>
      <c r="D1249" s="47" t="s">
        <v>46</v>
      </c>
      <c r="E1249" s="48" t="str">
        <f t="shared" si="3051"/>
        <v>1101</v>
      </c>
      <c r="F1249" s="17" t="s">
        <v>298</v>
      </c>
      <c r="G1249" s="48"/>
      <c r="H1249" s="64" t="s">
        <v>299</v>
      </c>
      <c r="I1249" s="19"/>
      <c r="J1249" s="19"/>
      <c r="K1249" s="19"/>
      <c r="L1249" s="19"/>
      <c r="M1249" s="19"/>
      <c r="N1249" s="19"/>
      <c r="O1249" s="19">
        <f t="shared" si="3177"/>
        <v>0</v>
      </c>
      <c r="P1249" s="19">
        <f t="shared" si="3178"/>
        <v>0</v>
      </c>
      <c r="Q1249" s="19">
        <f t="shared" si="3179"/>
        <v>0</v>
      </c>
      <c r="R1249" s="19">
        <f t="shared" si="3180"/>
        <v>0</v>
      </c>
      <c r="S1249" s="19"/>
      <c r="T1249" s="19">
        <f t="shared" si="3052"/>
        <v>0</v>
      </c>
      <c r="U1249" s="19"/>
      <c r="V1249" s="19"/>
      <c r="W1249" s="19"/>
      <c r="X1249" s="19"/>
      <c r="Y1249" s="19"/>
      <c r="Z1249" s="19"/>
      <c r="AA1249" s="19"/>
      <c r="AB1249" s="19"/>
      <c r="AC1249" s="19"/>
      <c r="AD1249" s="19"/>
      <c r="AE1249" s="19"/>
      <c r="AF1249" s="50">
        <f t="shared" si="3181"/>
        <v>210</v>
      </c>
      <c r="AG1249" s="50">
        <f t="shared" si="3182"/>
        <v>0</v>
      </c>
      <c r="AH1249" s="50">
        <f t="shared" si="3183"/>
        <v>0</v>
      </c>
      <c r="AI1249" s="50">
        <f t="shared" si="3184"/>
        <v>0</v>
      </c>
      <c r="AJ1249" s="50">
        <f t="shared" si="3185"/>
        <v>0</v>
      </c>
      <c r="AK1249" s="50">
        <f t="shared" si="3186"/>
        <v>0</v>
      </c>
      <c r="AL1249" s="50">
        <f t="shared" si="3187"/>
        <v>210</v>
      </c>
      <c r="AM1249" s="50">
        <f t="shared" si="3188"/>
        <v>0</v>
      </c>
      <c r="AN1249" s="50">
        <f t="shared" si="3189"/>
        <v>0</v>
      </c>
      <c r="AO1249" s="51">
        <f t="shared" si="3190"/>
        <v>160</v>
      </c>
      <c r="AP1249" s="51">
        <f t="shared" si="3191"/>
        <v>210</v>
      </c>
      <c r="AQ1249" s="51">
        <f t="shared" si="3192"/>
        <v>0</v>
      </c>
      <c r="AR1249" s="51">
        <f t="shared" si="3193"/>
        <v>0</v>
      </c>
      <c r="AS1249" s="51">
        <f t="shared" si="3194"/>
        <v>0</v>
      </c>
      <c r="AT1249" s="51">
        <f t="shared" si="3195"/>
        <v>0</v>
      </c>
      <c r="AU1249" s="51">
        <f t="shared" si="3053"/>
        <v>210</v>
      </c>
      <c r="AV1249" s="51">
        <f t="shared" si="3054"/>
        <v>-210</v>
      </c>
      <c r="AW1249" s="51"/>
      <c r="AX1249" s="51"/>
      <c r="AY1249" s="51"/>
      <c r="AZ1249" s="51"/>
      <c r="BA1249" s="52">
        <f t="shared" si="3058"/>
        <v>100</v>
      </c>
      <c r="BB1249" s="53"/>
    </row>
    <row r="1250" ht="31.5">
      <c r="B1250" s="47" t="s">
        <v>562</v>
      </c>
      <c r="C1250" s="47" t="s">
        <v>129</v>
      </c>
      <c r="D1250" s="47" t="s">
        <v>46</v>
      </c>
      <c r="E1250" s="48" t="str">
        <f t="shared" si="3051"/>
        <v>1101</v>
      </c>
      <c r="F1250" s="17" t="s">
        <v>298</v>
      </c>
      <c r="G1250" s="47" t="s">
        <v>154</v>
      </c>
      <c r="H1250" s="49" t="s">
        <v>155</v>
      </c>
      <c r="I1250" s="19"/>
      <c r="J1250" s="19"/>
      <c r="K1250" s="19"/>
      <c r="L1250" s="19"/>
      <c r="M1250" s="19"/>
      <c r="N1250" s="19"/>
      <c r="O1250" s="19">
        <v>0</v>
      </c>
      <c r="P1250" s="19">
        <v>0</v>
      </c>
      <c r="Q1250" s="19">
        <v>0</v>
      </c>
      <c r="R1250" s="19">
        <v>0</v>
      </c>
      <c r="S1250" s="19"/>
      <c r="T1250" s="19">
        <f t="shared" si="3052"/>
        <v>0</v>
      </c>
      <c r="U1250" s="19"/>
      <c r="V1250" s="19"/>
      <c r="W1250" s="19"/>
      <c r="X1250" s="19"/>
      <c r="Y1250" s="19"/>
      <c r="Z1250" s="19"/>
      <c r="AA1250" s="19"/>
      <c r="AB1250" s="19"/>
      <c r="AC1250" s="19"/>
      <c r="AD1250" s="19"/>
      <c r="AE1250" s="19"/>
      <c r="AF1250" s="50">
        <v>210</v>
      </c>
      <c r="AG1250" s="50"/>
      <c r="AH1250" s="50">
        <v>0</v>
      </c>
      <c r="AI1250" s="50">
        <v>0</v>
      </c>
      <c r="AJ1250" s="50">
        <v>0</v>
      </c>
      <c r="AK1250" s="50">
        <v>0</v>
      </c>
      <c r="AL1250" s="50">
        <v>210</v>
      </c>
      <c r="AM1250" s="50">
        <v>0</v>
      </c>
      <c r="AN1250" s="50">
        <v>0</v>
      </c>
      <c r="AO1250" s="15">
        <v>160</v>
      </c>
      <c r="AP1250" s="51">
        <v>210</v>
      </c>
      <c r="AQ1250" s="51">
        <v>0</v>
      </c>
      <c r="AR1250" s="51">
        <v>0</v>
      </c>
      <c r="AS1250" s="51">
        <v>0</v>
      </c>
      <c r="AT1250" s="51">
        <v>0</v>
      </c>
      <c r="AU1250" s="51">
        <f t="shared" si="3053"/>
        <v>210</v>
      </c>
      <c r="AV1250" s="51">
        <f t="shared" si="3054"/>
        <v>-210</v>
      </c>
      <c r="AW1250" s="51"/>
      <c r="AX1250" s="51"/>
      <c r="AY1250" s="51"/>
      <c r="AZ1250" s="51"/>
      <c r="BA1250" s="52">
        <f t="shared" si="3058"/>
        <v>100</v>
      </c>
      <c r="BB1250" s="53"/>
    </row>
    <row r="1251" s="30" customFormat="1" ht="18.75" customHeight="1">
      <c r="B1251" s="31" t="s">
        <v>566</v>
      </c>
      <c r="C1251" s="31"/>
      <c r="D1251" s="31"/>
      <c r="E1251" s="32" t="str">
        <f t="shared" si="3051"/>
        <v/>
      </c>
      <c r="F1251" s="31"/>
      <c r="G1251" s="31"/>
      <c r="H1251" s="77" t="s">
        <v>567</v>
      </c>
      <c r="I1251" s="34">
        <f>I1252+I1378+I1390+I1334+I1287+I1305+I1403+I1371</f>
        <v>152216.99999999997</v>
      </c>
      <c r="J1251" s="34">
        <f>J1252+J1378+J1390+J1334+J1287+J1305+J1403+J1371</f>
        <v>139875.19999999998</v>
      </c>
      <c r="K1251" s="34">
        <f>K1252+K1378+K1390+K1334+K1287+K1305+K1403+K1371</f>
        <v>134518.5</v>
      </c>
      <c r="L1251" s="34">
        <f>L1252+L1378+L1390+L1334+L1287+L1305+L1403+L1371</f>
        <v>15930.700000000001</v>
      </c>
      <c r="M1251" s="34">
        <f>M1252+M1378+M1390+M1334+M1287+M1305+M1403+M1371</f>
        <v>15952.6</v>
      </c>
      <c r="N1251" s="34">
        <f>N1252+N1378+N1390+N1334+N1287+N1305+N1403+N1371</f>
        <v>15952.6</v>
      </c>
      <c r="O1251" s="34">
        <f>O1252+O1378+O1390+O1334+O1287+O1305+O1403+O1371</f>
        <v>-89.349999999999994</v>
      </c>
      <c r="P1251" s="34">
        <f>P1252+P1378+P1390+P1334+P1287+P1305+P1403+P1371</f>
        <v>370.84200000000004</v>
      </c>
      <c r="Q1251" s="34">
        <f>Q1252+Q1378+Q1390+Q1334+Q1287+Q1305+Q1403+Q1371</f>
        <v>0</v>
      </c>
      <c r="R1251" s="34">
        <f>R1252+R1378+R1390+R1334+R1287+R1305+R1403+R1371</f>
        <v>0</v>
      </c>
      <c r="S1251" s="34">
        <f>S1252+S1378+S1390+S1334+S1287+S1305+S1403+S1371</f>
        <v>14637.969429999999</v>
      </c>
      <c r="T1251" s="34">
        <f t="shared" si="3052"/>
        <v>183067.16142999998</v>
      </c>
      <c r="U1251" s="34">
        <f t="shared" ref="U1251:U1314" si="3198">J1251+M1251</f>
        <v>155827.79999999999</v>
      </c>
      <c r="V1251" s="34">
        <f t="shared" ref="V1251:V1314" si="3199">K1251+N1251</f>
        <v>150471.10000000001</v>
      </c>
      <c r="W1251" s="34">
        <f>W1252+W1378+W1390+W1334+W1287+W1305+W1403+W1371</f>
        <v>8639.1000000000004</v>
      </c>
      <c r="X1251" s="34">
        <f>X1252+X1378+X1390+X1334+X1287+X1305+X1403+X1371</f>
        <v>0</v>
      </c>
      <c r="Y1251" s="34">
        <f>Y1252+Y1378+Y1390+Y1334+Y1287+Y1305+Y1403+Y1371</f>
        <v>0</v>
      </c>
      <c r="Z1251" s="34">
        <f>Z1252+Z1378+Z1390+Z1334+Z1287+Z1305+Z1403+Z1371</f>
        <v>5998.8694299999997</v>
      </c>
      <c r="AA1251" s="34">
        <f>AA1252+AA1378+AA1390+AA1334+AA1287+AA1305+AA1403+AA1371</f>
        <v>10655.4</v>
      </c>
      <c r="AB1251" s="34">
        <f>AB1252+AB1378+AB1390+AB1334+AB1287+AB1305+AB1403+AB1371</f>
        <v>0</v>
      </c>
      <c r="AC1251" s="34">
        <f>AC1252+AC1378+AC1390+AC1334+AC1287+AC1305+AC1403+AC1371</f>
        <v>10655.4</v>
      </c>
      <c r="AD1251" s="34">
        <f>AD1252+AD1378+AD1390+AD1334+AD1287+AD1305+AD1403+AD1371</f>
        <v>0</v>
      </c>
      <c r="AE1251" s="34">
        <f>AE1252+AE1378+AE1390+AE1334+AE1287+AE1305+AE1403+AE1371</f>
        <v>0</v>
      </c>
      <c r="AF1251" s="35">
        <f>AF1252+AF1378+AF1390+AF1334+AF1287+AF1305+AF1403+AF1371</f>
        <v>182206.30870999998</v>
      </c>
      <c r="AG1251" s="35">
        <f>AG1252+AG1378+AG1390+AG1334+AG1287+AG1305+AG1403+AG1371</f>
        <v>0</v>
      </c>
      <c r="AH1251" s="35">
        <f>AH1252+AH1378+AH1390+AH1334+AH1287+AH1305+AH1403+AH1371</f>
        <v>14032.266</v>
      </c>
      <c r="AI1251" s="35">
        <f>AI1252+AI1378+AI1390+AI1334+AI1287+AI1305+AI1403+AI1371</f>
        <v>0</v>
      </c>
      <c r="AJ1251" s="35">
        <f>AJ1252+AJ1378+AJ1390+AJ1334+AJ1287+AJ1305+AJ1403+AJ1371</f>
        <v>0</v>
      </c>
      <c r="AK1251" s="35">
        <f>AK1252+AK1378+AK1390+AK1334+AK1287+AK1305+AK1403+AK1371</f>
        <v>0</v>
      </c>
      <c r="AL1251" s="35">
        <f>AL1252+AL1378+AL1390+AL1334+AL1287+AL1305+AL1403+AL1371</f>
        <v>177673.90407999998</v>
      </c>
      <c r="AM1251" s="35">
        <f>AM1252+AM1378+AM1390+AM1334+AM1287+AM1305+AM1403+AM1371</f>
        <v>14014.39482</v>
      </c>
      <c r="AN1251" s="35">
        <f>AN1252+AN1378+AN1390+AN1334+AN1287+AN1305+AN1403+AN1371</f>
        <v>0</v>
      </c>
      <c r="AO1251" s="36">
        <f>AO1252+AO1378+AO1390+AO1334+AO1287+AO1305+AO1403+AO1371</f>
        <v>78126.10100000001</v>
      </c>
      <c r="AP1251" s="36">
        <f>AP1252+AP1378+AP1390+AP1334+AP1287+AP1305+AP1403+AP1371</f>
        <v>182157.65870999996</v>
      </c>
      <c r="AQ1251" s="36">
        <f>AQ1252+AQ1378+AQ1390+AQ1334+AQ1287+AQ1305+AQ1403+AQ1371</f>
        <v>-89.349999999999994</v>
      </c>
      <c r="AR1251" s="36">
        <f>AR1252+AR1378+AR1390+AR1334+AR1287+AR1305+AR1403+AR1371</f>
        <v>0</v>
      </c>
      <c r="AS1251" s="36">
        <f>AS1252+AS1378+AS1390+AS1334+AS1287+AS1305+AS1403+AS1371</f>
        <v>0</v>
      </c>
      <c r="AT1251" s="36">
        <f>AT1252+AT1378+AT1390+AT1334+AT1287+AT1305+AT1403+AT1371</f>
        <v>0</v>
      </c>
      <c r="AU1251" s="36">
        <f t="shared" si="3053"/>
        <v>182068.30870999995</v>
      </c>
      <c r="AV1251" s="36">
        <f t="shared" si="3054"/>
        <v>998.85272000002442</v>
      </c>
      <c r="AW1251" s="36">
        <f t="shared" si="3055"/>
        <v>197705.13085999998</v>
      </c>
      <c r="AX1251" s="36">
        <f t="shared" si="3056"/>
        <v>166483.19999999998</v>
      </c>
      <c r="AY1251" s="36">
        <f t="shared" si="3057"/>
        <v>161126.5</v>
      </c>
      <c r="AZ1251" s="36">
        <f>AZ1252+AZ1378+AZ1390+AZ1334+AZ1287+AZ1305+AZ1403+AZ1371</f>
        <v>0</v>
      </c>
      <c r="BA1251" s="37">
        <f t="shared" si="3058"/>
        <v>97.51248754113459</v>
      </c>
      <c r="BB1251" s="25"/>
    </row>
    <row r="1252" s="30" customFormat="1">
      <c r="B1252" s="31" t="s">
        <v>566</v>
      </c>
      <c r="C1252" s="31" t="s">
        <v>46</v>
      </c>
      <c r="D1252" s="31"/>
      <c r="E1252" s="32" t="str">
        <f t="shared" si="3051"/>
        <v>01</v>
      </c>
      <c r="F1252" s="31"/>
      <c r="G1252" s="31"/>
      <c r="H1252" s="33" t="s">
        <v>47</v>
      </c>
      <c r="I1252" s="34">
        <f>I1266+I1253</f>
        <v>86609</v>
      </c>
      <c r="J1252" s="34">
        <f>J1266+J1253</f>
        <v>88817.799999999988</v>
      </c>
      <c r="K1252" s="34">
        <f>K1266+K1253</f>
        <v>89212.5</v>
      </c>
      <c r="L1252" s="34">
        <f>L1266+L1253</f>
        <v>709.5</v>
      </c>
      <c r="M1252" s="34">
        <f>M1266+M1253</f>
        <v>731.39999999999998</v>
      </c>
      <c r="N1252" s="34">
        <f>N1266+N1253</f>
        <v>731.39999999999998</v>
      </c>
      <c r="O1252" s="34">
        <f>O1266+O1253</f>
        <v>-57.949999999999989</v>
      </c>
      <c r="P1252" s="34">
        <f>P1266+P1253</f>
        <v>0</v>
      </c>
      <c r="Q1252" s="34">
        <f>Q1266+Q1253</f>
        <v>0</v>
      </c>
      <c r="R1252" s="34">
        <f>R1266+R1253</f>
        <v>0</v>
      </c>
      <c r="S1252" s="34">
        <f>S1266+S1253</f>
        <v>8749.1000000000004</v>
      </c>
      <c r="T1252" s="34">
        <f t="shared" si="3052"/>
        <v>96009.650000000009</v>
      </c>
      <c r="U1252" s="34">
        <f t="shared" si="3198"/>
        <v>89549.199999999983</v>
      </c>
      <c r="V1252" s="34">
        <f t="shared" si="3199"/>
        <v>89943.899999999994</v>
      </c>
      <c r="W1252" s="34">
        <f>W1266+W1253</f>
        <v>8639.1000000000004</v>
      </c>
      <c r="X1252" s="34">
        <f>X1266+X1253</f>
        <v>0</v>
      </c>
      <c r="Y1252" s="34">
        <f>Y1266+Y1253</f>
        <v>0</v>
      </c>
      <c r="Z1252" s="34">
        <f>Z1266+Z1253</f>
        <v>110</v>
      </c>
      <c r="AA1252" s="34">
        <f>AA1266+AA1253</f>
        <v>10655.4</v>
      </c>
      <c r="AB1252" s="34">
        <f>AB1266+AB1253</f>
        <v>0</v>
      </c>
      <c r="AC1252" s="34">
        <f>AC1266+AC1253</f>
        <v>10655.4</v>
      </c>
      <c r="AD1252" s="34">
        <f>AD1266+AD1253</f>
        <v>0</v>
      </c>
      <c r="AE1252" s="34">
        <f>AE1266+AE1253</f>
        <v>0</v>
      </c>
      <c r="AF1252" s="35">
        <f>AF1266+AF1253</f>
        <v>96514.528080000004</v>
      </c>
      <c r="AG1252" s="35">
        <f>AG1266+AG1253</f>
        <v>0</v>
      </c>
      <c r="AH1252" s="35">
        <f>AH1266+AH1253</f>
        <v>12126.5</v>
      </c>
      <c r="AI1252" s="35">
        <f>AI1266+AI1253</f>
        <v>0</v>
      </c>
      <c r="AJ1252" s="35">
        <f>AJ1266+AJ1253</f>
        <v>0</v>
      </c>
      <c r="AK1252" s="35">
        <f>AK1266+AK1253</f>
        <v>0</v>
      </c>
      <c r="AL1252" s="35">
        <f>AL1266+AL1253</f>
        <v>93492.888420000003</v>
      </c>
      <c r="AM1252" s="35">
        <f>AM1266+AM1253</f>
        <v>12126.499599999999</v>
      </c>
      <c r="AN1252" s="35">
        <f>AN1266+AN1253</f>
        <v>0</v>
      </c>
      <c r="AO1252" s="54">
        <f>AO1266+AO1253</f>
        <v>60168.921620000001</v>
      </c>
      <c r="AP1252" s="36">
        <f>AP1266+AP1253</f>
        <v>96019.241499999989</v>
      </c>
      <c r="AQ1252" s="36">
        <f>AQ1266+AQ1253</f>
        <v>-57.949999999999989</v>
      </c>
      <c r="AR1252" s="36">
        <f>AR1266+AR1253</f>
        <v>0</v>
      </c>
      <c r="AS1252" s="36">
        <f>AS1266+AS1253</f>
        <v>0</v>
      </c>
      <c r="AT1252" s="36">
        <f>AT1266+AT1253</f>
        <v>0</v>
      </c>
      <c r="AU1252" s="36">
        <f t="shared" si="3053"/>
        <v>95961.291499999992</v>
      </c>
      <c r="AV1252" s="36">
        <f t="shared" si="3054"/>
        <v>48.358500000016647</v>
      </c>
      <c r="AW1252" s="36">
        <f t="shared" si="3055"/>
        <v>104758.75000000001</v>
      </c>
      <c r="AX1252" s="36">
        <f t="shared" si="3056"/>
        <v>100204.59999999998</v>
      </c>
      <c r="AY1252" s="36">
        <f t="shared" si="3057"/>
        <v>100599.29999999999</v>
      </c>
      <c r="AZ1252" s="36">
        <f>AZ1266+AZ1253</f>
        <v>0</v>
      </c>
      <c r="BA1252" s="37">
        <f t="shared" si="3058"/>
        <v>96.869238528011664</v>
      </c>
      <c r="BB1252" s="25"/>
    </row>
    <row r="1253" s="39" customFormat="1" ht="63">
      <c r="B1253" s="40" t="s">
        <v>566</v>
      </c>
      <c r="C1253" s="40" t="s">
        <v>46</v>
      </c>
      <c r="D1253" s="40" t="s">
        <v>88</v>
      </c>
      <c r="E1253" s="38" t="str">
        <f t="shared" si="3051"/>
        <v>0104</v>
      </c>
      <c r="F1253" s="40"/>
      <c r="G1253" s="40"/>
      <c r="H1253" s="41" t="s">
        <v>486</v>
      </c>
      <c r="I1253" s="42">
        <f>I1254+I1260</f>
        <v>72350.600000000006</v>
      </c>
      <c r="J1253" s="42">
        <f>J1254+J1260</f>
        <v>74440.899999999994</v>
      </c>
      <c r="K1253" s="42">
        <f>K1254+K1260</f>
        <v>74440.899999999994</v>
      </c>
      <c r="L1253" s="42">
        <f>L1254+L1260</f>
        <v>709.5</v>
      </c>
      <c r="M1253" s="42">
        <f>M1254+M1260</f>
        <v>731.39999999999998</v>
      </c>
      <c r="N1253" s="42">
        <f>N1254+N1260</f>
        <v>731.39999999999998</v>
      </c>
      <c r="O1253" s="42">
        <f>O1254+O1260</f>
        <v>0</v>
      </c>
      <c r="P1253" s="42">
        <f>P1254+P1260</f>
        <v>0</v>
      </c>
      <c r="Q1253" s="42">
        <f>Q1254+Q1260</f>
        <v>0</v>
      </c>
      <c r="R1253" s="42">
        <f>R1254+R1260</f>
        <v>0</v>
      </c>
      <c r="S1253" s="42">
        <f>S1254+S1260</f>
        <v>8639.1000000000004</v>
      </c>
      <c r="T1253" s="42">
        <f t="shared" si="3052"/>
        <v>81699.200000000012</v>
      </c>
      <c r="U1253" s="42">
        <f t="shared" si="3198"/>
        <v>75172.299999999988</v>
      </c>
      <c r="V1253" s="42">
        <f t="shared" si="3199"/>
        <v>75172.299999999988</v>
      </c>
      <c r="W1253" s="42">
        <f>W1254+W1260</f>
        <v>8639.1000000000004</v>
      </c>
      <c r="X1253" s="42">
        <f>X1254+X1260</f>
        <v>0</v>
      </c>
      <c r="Y1253" s="42">
        <f>Y1254+Y1260</f>
        <v>0</v>
      </c>
      <c r="Z1253" s="42">
        <f>Z1254+Z1260</f>
        <v>0</v>
      </c>
      <c r="AA1253" s="42">
        <f>AA1254+AA1260</f>
        <v>10545.4</v>
      </c>
      <c r="AB1253" s="42">
        <f>AB1254+AB1260</f>
        <v>0</v>
      </c>
      <c r="AC1253" s="42">
        <f>AC1254+AC1260</f>
        <v>10545.4</v>
      </c>
      <c r="AD1253" s="42">
        <f>AD1254+AD1260</f>
        <v>0</v>
      </c>
      <c r="AE1253" s="42">
        <f>AE1254+AE1260</f>
        <v>0</v>
      </c>
      <c r="AF1253" s="43">
        <f>AF1254+AF1260</f>
        <v>81753.900000000009</v>
      </c>
      <c r="AG1253" s="43">
        <f>AG1254+AG1260</f>
        <v>0</v>
      </c>
      <c r="AH1253" s="43">
        <f>AH1254+AH1260</f>
        <v>12126.5</v>
      </c>
      <c r="AI1253" s="43">
        <f>AI1254+AI1260</f>
        <v>0</v>
      </c>
      <c r="AJ1253" s="43">
        <f>AJ1254+AJ1260</f>
        <v>0</v>
      </c>
      <c r="AK1253" s="43">
        <f>AK1254+AK1260</f>
        <v>0</v>
      </c>
      <c r="AL1253" s="43">
        <f>AL1254+AL1260</f>
        <v>78747.951079999999</v>
      </c>
      <c r="AM1253" s="43">
        <f>AM1254+AM1260</f>
        <v>12126.499599999999</v>
      </c>
      <c r="AN1253" s="43">
        <f>AN1254+AN1260</f>
        <v>0</v>
      </c>
      <c r="AO1253" s="45">
        <f>AO1254+AO1260</f>
        <v>49578.773520000002</v>
      </c>
      <c r="AP1253" s="45">
        <f>AP1254+AP1260</f>
        <v>81753.899999999994</v>
      </c>
      <c r="AQ1253" s="45">
        <f>AQ1254+AQ1260</f>
        <v>0</v>
      </c>
      <c r="AR1253" s="45">
        <f>AR1254+AR1260</f>
        <v>0</v>
      </c>
      <c r="AS1253" s="45">
        <f>AS1254+AS1260</f>
        <v>0</v>
      </c>
      <c r="AT1253" s="45">
        <f>AT1254+AT1260</f>
        <v>0</v>
      </c>
      <c r="AU1253" s="45">
        <f t="shared" si="3053"/>
        <v>81753.899999999994</v>
      </c>
      <c r="AV1253" s="45">
        <f t="shared" si="3054"/>
        <v>-54.699999999982538</v>
      </c>
      <c r="AW1253" s="45">
        <f t="shared" si="3055"/>
        <v>90338.300000000017</v>
      </c>
      <c r="AX1253" s="45">
        <f t="shared" si="3056"/>
        <v>85717.699999999983</v>
      </c>
      <c r="AY1253" s="45">
        <f t="shared" si="3057"/>
        <v>85717.699999999983</v>
      </c>
      <c r="AZ1253" s="45">
        <f>AZ1254+AZ1260</f>
        <v>0</v>
      </c>
      <c r="BA1253" s="46">
        <f t="shared" si="3058"/>
        <v>96.323173671225462</v>
      </c>
      <c r="BB1253" s="25"/>
    </row>
    <row r="1254" ht="47.25">
      <c r="B1254" s="47" t="s">
        <v>566</v>
      </c>
      <c r="C1254" s="47" t="s">
        <v>46</v>
      </c>
      <c r="D1254" s="47" t="s">
        <v>88</v>
      </c>
      <c r="E1254" s="48" t="str">
        <f t="shared" si="3051"/>
        <v>0104</v>
      </c>
      <c r="F1254" s="47" t="s">
        <v>262</v>
      </c>
      <c r="G1254" s="48"/>
      <c r="H1254" s="49" t="s">
        <v>263</v>
      </c>
      <c r="I1254" s="19">
        <f t="shared" ref="I1254:I1256" si="3200">I1255</f>
        <v>11819.1</v>
      </c>
      <c r="J1254" s="19">
        <f t="shared" ref="J1254:J1256" si="3201">J1255</f>
        <v>12169.000000000002</v>
      </c>
      <c r="K1254" s="19">
        <f t="shared" ref="K1254:K1256" si="3202">K1255</f>
        <v>12169.000000000002</v>
      </c>
      <c r="L1254" s="19">
        <f t="shared" ref="L1254:L1256" si="3203">L1255</f>
        <v>0</v>
      </c>
      <c r="M1254" s="19">
        <f t="shared" ref="M1254:M1256" si="3204">M1255</f>
        <v>0</v>
      </c>
      <c r="N1254" s="19">
        <f t="shared" ref="N1254:N1256" si="3205">N1255</f>
        <v>0</v>
      </c>
      <c r="O1254" s="19">
        <f t="shared" ref="O1254:O1256" si="3206">O1255</f>
        <v>0</v>
      </c>
      <c r="P1254" s="19">
        <f t="shared" ref="P1254:P1256" si="3207">P1255</f>
        <v>0</v>
      </c>
      <c r="Q1254" s="19">
        <f t="shared" ref="Q1254:Q1256" si="3208">Q1255</f>
        <v>0</v>
      </c>
      <c r="R1254" s="19">
        <f t="shared" ref="R1254:R1256" si="3209">R1255</f>
        <v>0</v>
      </c>
      <c r="S1254" s="19">
        <f t="shared" ref="S1254:S1256" si="3210">S1255</f>
        <v>0</v>
      </c>
      <c r="T1254" s="19">
        <f t="shared" si="3052"/>
        <v>11819.1</v>
      </c>
      <c r="U1254" s="19">
        <f t="shared" si="3198"/>
        <v>12169.000000000002</v>
      </c>
      <c r="V1254" s="19">
        <f t="shared" si="3199"/>
        <v>12169.000000000002</v>
      </c>
      <c r="W1254" s="19">
        <f t="shared" ref="W1254:W1256" si="3211">W1255</f>
        <v>0</v>
      </c>
      <c r="X1254" s="19">
        <f t="shared" ref="X1254:X1256" si="3212">X1255</f>
        <v>0</v>
      </c>
      <c r="Y1254" s="19">
        <f t="shared" ref="Y1254:Y1256" si="3213">Y1255</f>
        <v>0</v>
      </c>
      <c r="Z1254" s="19">
        <f t="shared" ref="Z1254:Z1256" si="3214">Z1255</f>
        <v>0</v>
      </c>
      <c r="AA1254" s="19">
        <f t="shared" ref="AA1254:AA1256" si="3215">AA1255</f>
        <v>0</v>
      </c>
      <c r="AB1254" s="19">
        <f t="shared" ref="AB1254:AB1256" si="3216">AB1255</f>
        <v>0</v>
      </c>
      <c r="AC1254" s="19">
        <f t="shared" ref="AC1254:AC1256" si="3217">AC1255</f>
        <v>0</v>
      </c>
      <c r="AD1254" s="19">
        <f t="shared" ref="AD1254:AD1256" si="3218">AD1255</f>
        <v>0</v>
      </c>
      <c r="AE1254" s="19">
        <f t="shared" ref="AE1254:AE1256" si="3219">AE1255</f>
        <v>0</v>
      </c>
      <c r="AF1254" s="50">
        <f t="shared" ref="AF1254:AF1256" si="3220">AF1255</f>
        <v>12126.5</v>
      </c>
      <c r="AG1254" s="50">
        <f t="shared" ref="AG1254:AG1256" si="3221">AG1255</f>
        <v>0</v>
      </c>
      <c r="AH1254" s="50">
        <f t="shared" ref="AH1254:AH1256" si="3222">AH1255</f>
        <v>12126.5</v>
      </c>
      <c r="AI1254" s="50">
        <f t="shared" ref="AI1254:AI1256" si="3223">AI1255</f>
        <v>0</v>
      </c>
      <c r="AJ1254" s="50">
        <f t="shared" ref="AJ1254:AJ1256" si="3224">AJ1255</f>
        <v>0</v>
      </c>
      <c r="AK1254" s="50">
        <f t="shared" ref="AK1254:AK1256" si="3225">AK1255</f>
        <v>0</v>
      </c>
      <c r="AL1254" s="50">
        <f t="shared" ref="AL1254:AL1256" si="3226">AL1255</f>
        <v>12126.499599999999</v>
      </c>
      <c r="AM1254" s="50">
        <f t="shared" ref="AM1254:AM1256" si="3227">AM1255</f>
        <v>12126.499599999999</v>
      </c>
      <c r="AN1254" s="50">
        <f t="shared" ref="AN1254:AN1256" si="3228">AN1255</f>
        <v>0</v>
      </c>
      <c r="AO1254" s="15">
        <f t="shared" ref="AO1254:AO1256" si="3229">AO1255</f>
        <v>6350.6556400000009</v>
      </c>
      <c r="AP1254" s="51">
        <f t="shared" ref="AP1254:AP1256" si="3230">AP1255</f>
        <v>12126.5</v>
      </c>
      <c r="AQ1254" s="51">
        <f t="shared" ref="AQ1254:AQ1256" si="3231">AQ1255</f>
        <v>0</v>
      </c>
      <c r="AR1254" s="51">
        <f t="shared" ref="AR1254:AR1256" si="3232">AR1255</f>
        <v>0</v>
      </c>
      <c r="AS1254" s="51">
        <f t="shared" ref="AS1254:AS1256" si="3233">AS1255</f>
        <v>0</v>
      </c>
      <c r="AT1254" s="51">
        <f t="shared" ref="AT1254:AT1256" si="3234">AT1255</f>
        <v>0</v>
      </c>
      <c r="AU1254" s="51">
        <f t="shared" si="3053"/>
        <v>12126.5</v>
      </c>
      <c r="AV1254" s="51">
        <f t="shared" si="3054"/>
        <v>-307.39999999999964</v>
      </c>
      <c r="AW1254" s="51">
        <f t="shared" si="3055"/>
        <v>11819.1</v>
      </c>
      <c r="AX1254" s="51">
        <f t="shared" si="3056"/>
        <v>12169.000000000002</v>
      </c>
      <c r="AY1254" s="51">
        <f t="shared" si="3057"/>
        <v>12169.000000000002</v>
      </c>
      <c r="AZ1254" s="51">
        <f t="shared" ref="AZ1254:AZ1256" si="3235">AZ1255</f>
        <v>0</v>
      </c>
      <c r="BA1254" s="52">
        <f t="shared" si="3058"/>
        <v>99.999996701438988</v>
      </c>
      <c r="BB1254" s="25"/>
    </row>
    <row r="1255">
      <c r="B1255" s="47" t="s">
        <v>566</v>
      </c>
      <c r="C1255" s="47" t="s">
        <v>46</v>
      </c>
      <c r="D1255" s="47" t="s">
        <v>88</v>
      </c>
      <c r="E1255" s="48" t="str">
        <f t="shared" si="3051"/>
        <v>0104</v>
      </c>
      <c r="F1255" s="47" t="s">
        <v>264</v>
      </c>
      <c r="G1255" s="48"/>
      <c r="H1255" s="49" t="s">
        <v>53</v>
      </c>
      <c r="I1255" s="19">
        <f t="shared" si="3200"/>
        <v>11819.1</v>
      </c>
      <c r="J1255" s="19">
        <f t="shared" si="3201"/>
        <v>12169.000000000002</v>
      </c>
      <c r="K1255" s="19">
        <f t="shared" si="3202"/>
        <v>12169.000000000002</v>
      </c>
      <c r="L1255" s="19">
        <f t="shared" si="3203"/>
        <v>0</v>
      </c>
      <c r="M1255" s="19">
        <f t="shared" si="3204"/>
        <v>0</v>
      </c>
      <c r="N1255" s="19">
        <f t="shared" si="3205"/>
        <v>0</v>
      </c>
      <c r="O1255" s="19">
        <f t="shared" si="3206"/>
        <v>0</v>
      </c>
      <c r="P1255" s="19">
        <f t="shared" si="3207"/>
        <v>0</v>
      </c>
      <c r="Q1255" s="19">
        <f t="shared" si="3208"/>
        <v>0</v>
      </c>
      <c r="R1255" s="19">
        <f t="shared" si="3209"/>
        <v>0</v>
      </c>
      <c r="S1255" s="19">
        <f t="shared" si="3210"/>
        <v>0</v>
      </c>
      <c r="T1255" s="19">
        <f t="shared" si="3052"/>
        <v>11819.1</v>
      </c>
      <c r="U1255" s="19">
        <f t="shared" si="3198"/>
        <v>12169.000000000002</v>
      </c>
      <c r="V1255" s="19">
        <f t="shared" si="3199"/>
        <v>12169.000000000002</v>
      </c>
      <c r="W1255" s="19">
        <f t="shared" si="3211"/>
        <v>0</v>
      </c>
      <c r="X1255" s="19">
        <f t="shared" si="3212"/>
        <v>0</v>
      </c>
      <c r="Y1255" s="19">
        <f t="shared" si="3213"/>
        <v>0</v>
      </c>
      <c r="Z1255" s="19">
        <f t="shared" si="3214"/>
        <v>0</v>
      </c>
      <c r="AA1255" s="19">
        <f t="shared" si="3215"/>
        <v>0</v>
      </c>
      <c r="AB1255" s="19">
        <f t="shared" si="3216"/>
        <v>0</v>
      </c>
      <c r="AC1255" s="19">
        <f t="shared" si="3217"/>
        <v>0</v>
      </c>
      <c r="AD1255" s="19">
        <f t="shared" si="3218"/>
        <v>0</v>
      </c>
      <c r="AE1255" s="19">
        <f t="shared" si="3219"/>
        <v>0</v>
      </c>
      <c r="AF1255" s="50">
        <f t="shared" si="3220"/>
        <v>12126.5</v>
      </c>
      <c r="AG1255" s="50">
        <f t="shared" si="3221"/>
        <v>0</v>
      </c>
      <c r="AH1255" s="50">
        <f t="shared" si="3222"/>
        <v>12126.5</v>
      </c>
      <c r="AI1255" s="50">
        <f t="shared" si="3223"/>
        <v>0</v>
      </c>
      <c r="AJ1255" s="50">
        <f t="shared" si="3224"/>
        <v>0</v>
      </c>
      <c r="AK1255" s="50">
        <f t="shared" si="3225"/>
        <v>0</v>
      </c>
      <c r="AL1255" s="50">
        <f t="shared" si="3226"/>
        <v>12126.499599999999</v>
      </c>
      <c r="AM1255" s="50">
        <f t="shared" si="3227"/>
        <v>12126.499599999999</v>
      </c>
      <c r="AN1255" s="50">
        <f t="shared" si="3228"/>
        <v>0</v>
      </c>
      <c r="AO1255" s="51">
        <f t="shared" si="3229"/>
        <v>6350.6556400000009</v>
      </c>
      <c r="AP1255" s="51">
        <f t="shared" si="3230"/>
        <v>12126.5</v>
      </c>
      <c r="AQ1255" s="51">
        <f t="shared" si="3231"/>
        <v>0</v>
      </c>
      <c r="AR1255" s="51">
        <f t="shared" si="3232"/>
        <v>0</v>
      </c>
      <c r="AS1255" s="51">
        <f t="shared" si="3233"/>
        <v>0</v>
      </c>
      <c r="AT1255" s="51">
        <f t="shared" si="3234"/>
        <v>0</v>
      </c>
      <c r="AU1255" s="51">
        <f t="shared" si="3053"/>
        <v>12126.5</v>
      </c>
      <c r="AV1255" s="51">
        <f t="shared" si="3054"/>
        <v>-307.39999999999964</v>
      </c>
      <c r="AW1255" s="51">
        <f t="shared" si="3055"/>
        <v>11819.1</v>
      </c>
      <c r="AX1255" s="51">
        <f t="shared" si="3056"/>
        <v>12169.000000000002</v>
      </c>
      <c r="AY1255" s="51">
        <f t="shared" si="3057"/>
        <v>12169.000000000002</v>
      </c>
      <c r="AZ1255" s="51">
        <f t="shared" si="3235"/>
        <v>0</v>
      </c>
      <c r="BA1255" s="52">
        <f t="shared" si="3058"/>
        <v>99.999996701438988</v>
      </c>
      <c r="BB1255" s="25"/>
    </row>
    <row r="1256" ht="78.75">
      <c r="B1256" s="47" t="s">
        <v>566</v>
      </c>
      <c r="C1256" s="47" t="s">
        <v>46</v>
      </c>
      <c r="D1256" s="47" t="s">
        <v>88</v>
      </c>
      <c r="E1256" s="48" t="str">
        <f t="shared" ref="E1256:E1319" si="3236">CONCATENATE(C1256,D1256)</f>
        <v>0104</v>
      </c>
      <c r="F1256" s="47" t="s">
        <v>487</v>
      </c>
      <c r="G1256" s="48"/>
      <c r="H1256" s="49" t="s">
        <v>488</v>
      </c>
      <c r="I1256" s="19">
        <f t="shared" si="3200"/>
        <v>11819.1</v>
      </c>
      <c r="J1256" s="19">
        <f t="shared" si="3201"/>
        <v>12169.000000000002</v>
      </c>
      <c r="K1256" s="19">
        <f t="shared" si="3202"/>
        <v>12169.000000000002</v>
      </c>
      <c r="L1256" s="19">
        <f t="shared" si="3203"/>
        <v>0</v>
      </c>
      <c r="M1256" s="19">
        <f t="shared" si="3204"/>
        <v>0</v>
      </c>
      <c r="N1256" s="19">
        <f t="shared" si="3205"/>
        <v>0</v>
      </c>
      <c r="O1256" s="19">
        <f t="shared" si="3206"/>
        <v>0</v>
      </c>
      <c r="P1256" s="19">
        <f t="shared" si="3207"/>
        <v>0</v>
      </c>
      <c r="Q1256" s="19">
        <f t="shared" si="3208"/>
        <v>0</v>
      </c>
      <c r="R1256" s="19">
        <f t="shared" si="3209"/>
        <v>0</v>
      </c>
      <c r="S1256" s="19">
        <f t="shared" si="3210"/>
        <v>0</v>
      </c>
      <c r="T1256" s="19">
        <f t="shared" ref="T1256:T1314" si="3237">I1256+L1256+S1256+R1256+Q1256+P1256+O1256</f>
        <v>11819.1</v>
      </c>
      <c r="U1256" s="19">
        <f t="shared" si="3198"/>
        <v>12169.000000000002</v>
      </c>
      <c r="V1256" s="19">
        <f t="shared" si="3199"/>
        <v>12169.000000000002</v>
      </c>
      <c r="W1256" s="19">
        <f t="shared" si="3211"/>
        <v>0</v>
      </c>
      <c r="X1256" s="19">
        <f t="shared" si="3212"/>
        <v>0</v>
      </c>
      <c r="Y1256" s="19">
        <f t="shared" si="3213"/>
        <v>0</v>
      </c>
      <c r="Z1256" s="19">
        <f t="shared" si="3214"/>
        <v>0</v>
      </c>
      <c r="AA1256" s="19">
        <f t="shared" si="3215"/>
        <v>0</v>
      </c>
      <c r="AB1256" s="19">
        <f t="shared" si="3216"/>
        <v>0</v>
      </c>
      <c r="AC1256" s="19">
        <f t="shared" si="3217"/>
        <v>0</v>
      </c>
      <c r="AD1256" s="19">
        <f t="shared" si="3218"/>
        <v>0</v>
      </c>
      <c r="AE1256" s="19">
        <f t="shared" si="3219"/>
        <v>0</v>
      </c>
      <c r="AF1256" s="50">
        <f t="shared" si="3220"/>
        <v>12126.5</v>
      </c>
      <c r="AG1256" s="50">
        <f t="shared" si="3221"/>
        <v>0</v>
      </c>
      <c r="AH1256" s="50">
        <f t="shared" si="3222"/>
        <v>12126.5</v>
      </c>
      <c r="AI1256" s="50">
        <f t="shared" si="3223"/>
        <v>0</v>
      </c>
      <c r="AJ1256" s="50">
        <f t="shared" si="3224"/>
        <v>0</v>
      </c>
      <c r="AK1256" s="50">
        <f t="shared" si="3225"/>
        <v>0</v>
      </c>
      <c r="AL1256" s="50">
        <f t="shared" si="3226"/>
        <v>12126.499599999999</v>
      </c>
      <c r="AM1256" s="50">
        <f t="shared" si="3227"/>
        <v>12126.499599999999</v>
      </c>
      <c r="AN1256" s="50">
        <f t="shared" si="3228"/>
        <v>0</v>
      </c>
      <c r="AO1256" s="15">
        <f t="shared" si="3229"/>
        <v>6350.6556400000009</v>
      </c>
      <c r="AP1256" s="51">
        <f t="shared" si="3230"/>
        <v>12126.5</v>
      </c>
      <c r="AQ1256" s="51">
        <f t="shared" si="3231"/>
        <v>0</v>
      </c>
      <c r="AR1256" s="51">
        <f t="shared" si="3232"/>
        <v>0</v>
      </c>
      <c r="AS1256" s="51">
        <f t="shared" si="3233"/>
        <v>0</v>
      </c>
      <c r="AT1256" s="51">
        <f t="shared" si="3234"/>
        <v>0</v>
      </c>
      <c r="AU1256" s="51">
        <f t="shared" ref="AU1256:AU1319" si="3238">AP1256+AS1256+AT1256+AR1256+AQ1256</f>
        <v>12126.5</v>
      </c>
      <c r="AV1256" s="51">
        <f t="shared" ref="AV1256:AV1319" si="3239">T1256-AU1256</f>
        <v>-307.39999999999964</v>
      </c>
      <c r="AW1256" s="51">
        <f t="shared" ref="AW1256:AW1319" si="3240">T1256+W1256+X1256+Y1256+Z1256</f>
        <v>11819.1</v>
      </c>
      <c r="AX1256" s="51">
        <f t="shared" ref="AX1256:AX1319" si="3241">U1256+AA1256+AB1256</f>
        <v>12169.000000000002</v>
      </c>
      <c r="AY1256" s="51">
        <f t="shared" ref="AY1256:AY1319" si="3242">V1256+AC1256+AE1256+AD1256</f>
        <v>12169.000000000002</v>
      </c>
      <c r="AZ1256" s="51">
        <f t="shared" si="3235"/>
        <v>0</v>
      </c>
      <c r="BA1256" s="52">
        <f t="shared" ref="BA1256:BA1319" si="3243">AL1256/AF1256*100</f>
        <v>99.999996701438988</v>
      </c>
      <c r="BB1256" s="25"/>
    </row>
    <row r="1257" ht="31.5">
      <c r="B1257" s="47" t="s">
        <v>566</v>
      </c>
      <c r="C1257" s="47" t="s">
        <v>46</v>
      </c>
      <c r="D1257" s="47" t="s">
        <v>88</v>
      </c>
      <c r="E1257" s="48" t="str">
        <f t="shared" si="3236"/>
        <v>0104</v>
      </c>
      <c r="F1257" s="47" t="s">
        <v>489</v>
      </c>
      <c r="G1257" s="48"/>
      <c r="H1257" s="49" t="s">
        <v>490</v>
      </c>
      <c r="I1257" s="19">
        <f>I1258+I1259</f>
        <v>11819.1</v>
      </c>
      <c r="J1257" s="19">
        <f>J1258+J1259</f>
        <v>12169.000000000002</v>
      </c>
      <c r="K1257" s="19">
        <f>K1258+K1259</f>
        <v>12169.000000000002</v>
      </c>
      <c r="L1257" s="19">
        <f>L1258+L1259</f>
        <v>0</v>
      </c>
      <c r="M1257" s="19">
        <f>M1258+M1259</f>
        <v>0</v>
      </c>
      <c r="N1257" s="19">
        <f>N1258+N1259</f>
        <v>0</v>
      </c>
      <c r="O1257" s="19">
        <f>O1258+O1259</f>
        <v>0</v>
      </c>
      <c r="P1257" s="19">
        <f>P1258+P1259</f>
        <v>0</v>
      </c>
      <c r="Q1257" s="19">
        <f>Q1258+Q1259</f>
        <v>0</v>
      </c>
      <c r="R1257" s="19">
        <f>R1258+R1259</f>
        <v>0</v>
      </c>
      <c r="S1257" s="19">
        <f>S1258+S1259</f>
        <v>0</v>
      </c>
      <c r="T1257" s="19">
        <f t="shared" si="3237"/>
        <v>11819.1</v>
      </c>
      <c r="U1257" s="19">
        <f t="shared" si="3198"/>
        <v>12169.000000000002</v>
      </c>
      <c r="V1257" s="19">
        <f t="shared" si="3199"/>
        <v>12169.000000000002</v>
      </c>
      <c r="W1257" s="19">
        <f>W1258+W1259</f>
        <v>0</v>
      </c>
      <c r="X1257" s="19">
        <f>X1258+X1259</f>
        <v>0</v>
      </c>
      <c r="Y1257" s="19">
        <f>Y1258+Y1259</f>
        <v>0</v>
      </c>
      <c r="Z1257" s="19">
        <f>Z1258+Z1259</f>
        <v>0</v>
      </c>
      <c r="AA1257" s="19">
        <f>AA1258+AA1259</f>
        <v>0</v>
      </c>
      <c r="AB1257" s="19">
        <f>AB1258+AB1259</f>
        <v>0</v>
      </c>
      <c r="AC1257" s="19">
        <f>AC1258+AC1259</f>
        <v>0</v>
      </c>
      <c r="AD1257" s="19">
        <f>AD1258+AD1259</f>
        <v>0</v>
      </c>
      <c r="AE1257" s="19">
        <f>AE1258+AE1259</f>
        <v>0</v>
      </c>
      <c r="AF1257" s="50">
        <f>AF1258+AF1259</f>
        <v>12126.5</v>
      </c>
      <c r="AG1257" s="50">
        <f>AG1258+AG1259</f>
        <v>0</v>
      </c>
      <c r="AH1257" s="50">
        <f>AH1258+AH1259</f>
        <v>12126.5</v>
      </c>
      <c r="AI1257" s="50">
        <f>AI1258+AI1259</f>
        <v>0</v>
      </c>
      <c r="AJ1257" s="50">
        <f>AJ1258+AJ1259</f>
        <v>0</v>
      </c>
      <c r="AK1257" s="50">
        <f>AK1258+AK1259</f>
        <v>0</v>
      </c>
      <c r="AL1257" s="50">
        <f>AL1258+AL1259</f>
        <v>12126.499599999999</v>
      </c>
      <c r="AM1257" s="50">
        <f>AM1258+AM1259</f>
        <v>12126.499599999999</v>
      </c>
      <c r="AN1257" s="50">
        <f>AN1258+AN1259</f>
        <v>0</v>
      </c>
      <c r="AO1257" s="51">
        <f>AO1258+AO1259</f>
        <v>6350.6556400000009</v>
      </c>
      <c r="AP1257" s="51">
        <f>AP1258+AP1259</f>
        <v>12126.5</v>
      </c>
      <c r="AQ1257" s="51">
        <f>AQ1258+AQ1259</f>
        <v>0</v>
      </c>
      <c r="AR1257" s="51">
        <f>AR1258+AR1259</f>
        <v>0</v>
      </c>
      <c r="AS1257" s="51">
        <f>AS1258+AS1259</f>
        <v>0</v>
      </c>
      <c r="AT1257" s="51">
        <f>AT1258+AT1259</f>
        <v>0</v>
      </c>
      <c r="AU1257" s="51">
        <f t="shared" si="3238"/>
        <v>12126.5</v>
      </c>
      <c r="AV1257" s="51">
        <f t="shared" si="3239"/>
        <v>-307.39999999999964</v>
      </c>
      <c r="AW1257" s="51">
        <f t="shared" si="3240"/>
        <v>11819.1</v>
      </c>
      <c r="AX1257" s="51">
        <f t="shared" si="3241"/>
        <v>12169.000000000002</v>
      </c>
      <c r="AY1257" s="51">
        <f t="shared" si="3242"/>
        <v>12169.000000000002</v>
      </c>
      <c r="AZ1257" s="51">
        <f>AZ1258+AZ1259</f>
        <v>0</v>
      </c>
      <c r="BA1257" s="52">
        <f t="shared" si="3243"/>
        <v>99.999996701438988</v>
      </c>
      <c r="BB1257" s="25"/>
    </row>
    <row r="1258" ht="78.75">
      <c r="B1258" s="47" t="s">
        <v>566</v>
      </c>
      <c r="C1258" s="47" t="s">
        <v>46</v>
      </c>
      <c r="D1258" s="47" t="s">
        <v>88</v>
      </c>
      <c r="E1258" s="48" t="str">
        <f t="shared" si="3236"/>
        <v>0104</v>
      </c>
      <c r="F1258" s="47" t="s">
        <v>489</v>
      </c>
      <c r="G1258" s="47" t="s">
        <v>70</v>
      </c>
      <c r="H1258" s="49" t="s">
        <v>71</v>
      </c>
      <c r="I1258" s="19">
        <v>11379.4</v>
      </c>
      <c r="J1258" s="19">
        <v>11729.300000000001</v>
      </c>
      <c r="K1258" s="19">
        <v>11729.300000000001</v>
      </c>
      <c r="L1258" s="19"/>
      <c r="M1258" s="19"/>
      <c r="N1258" s="19"/>
      <c r="O1258" s="19">
        <v>0</v>
      </c>
      <c r="P1258" s="19">
        <v>0</v>
      </c>
      <c r="Q1258" s="19">
        <v>0</v>
      </c>
      <c r="R1258" s="19">
        <v>0</v>
      </c>
      <c r="S1258" s="19"/>
      <c r="T1258" s="19">
        <f t="shared" si="3237"/>
        <v>11379.4</v>
      </c>
      <c r="U1258" s="19">
        <f t="shared" si="3198"/>
        <v>11729.300000000001</v>
      </c>
      <c r="V1258" s="19">
        <f t="shared" si="3199"/>
        <v>11729.300000000001</v>
      </c>
      <c r="W1258" s="19"/>
      <c r="X1258" s="19"/>
      <c r="Y1258" s="19"/>
      <c r="Z1258" s="19"/>
      <c r="AA1258" s="19"/>
      <c r="AB1258" s="19"/>
      <c r="AC1258" s="19"/>
      <c r="AD1258" s="19"/>
      <c r="AE1258" s="19"/>
      <c r="AF1258" s="50">
        <v>11228.033219999999</v>
      </c>
      <c r="AG1258" s="50"/>
      <c r="AH1258" s="50">
        <f t="shared" ref="AH1258:AH1259" si="3244">AF1258</f>
        <v>11228.033219999999</v>
      </c>
      <c r="AI1258" s="50">
        <f t="shared" ref="AI1258:AI1259" si="3245">AG1258</f>
        <v>0</v>
      </c>
      <c r="AJ1258" s="50">
        <v>0</v>
      </c>
      <c r="AK1258" s="50">
        <v>0</v>
      </c>
      <c r="AL1258" s="50">
        <v>11228.033219999999</v>
      </c>
      <c r="AM1258" s="50">
        <f t="shared" ref="AM1258:AM1259" si="3246">AL1258</f>
        <v>11228.033219999999</v>
      </c>
      <c r="AN1258" s="50">
        <v>0</v>
      </c>
      <c r="AO1258" s="15">
        <v>6122.5269500000004</v>
      </c>
      <c r="AP1258" s="51">
        <v>11686.799999999999</v>
      </c>
      <c r="AQ1258" s="51">
        <v>0</v>
      </c>
      <c r="AR1258" s="51">
        <v>0</v>
      </c>
      <c r="AS1258" s="51">
        <v>0</v>
      </c>
      <c r="AT1258" s="51">
        <v>0</v>
      </c>
      <c r="AU1258" s="51">
        <f t="shared" si="3238"/>
        <v>11686.799999999999</v>
      </c>
      <c r="AV1258" s="51">
        <f t="shared" si="3239"/>
        <v>-307.39999999999964</v>
      </c>
      <c r="AW1258" s="51">
        <f t="shared" si="3240"/>
        <v>11379.4</v>
      </c>
      <c r="AX1258" s="51">
        <f t="shared" si="3241"/>
        <v>11729.300000000001</v>
      </c>
      <c r="AY1258" s="51">
        <f t="shared" si="3242"/>
        <v>11729.300000000001</v>
      </c>
      <c r="AZ1258" s="51"/>
      <c r="BA1258" s="52">
        <f t="shared" si="3243"/>
        <v>100</v>
      </c>
      <c r="BB1258" s="53"/>
    </row>
    <row r="1259" ht="31.5">
      <c r="B1259" s="47" t="s">
        <v>566</v>
      </c>
      <c r="C1259" s="47" t="s">
        <v>46</v>
      </c>
      <c r="D1259" s="47" t="s">
        <v>88</v>
      </c>
      <c r="E1259" s="48" t="str">
        <f t="shared" si="3236"/>
        <v>0104</v>
      </c>
      <c r="F1259" s="47" t="s">
        <v>489</v>
      </c>
      <c r="G1259" s="47" t="s">
        <v>58</v>
      </c>
      <c r="H1259" s="49" t="s">
        <v>59</v>
      </c>
      <c r="I1259" s="19">
        <v>439.69999999999999</v>
      </c>
      <c r="J1259" s="19">
        <v>439.69999999999999</v>
      </c>
      <c r="K1259" s="19">
        <v>439.69999999999999</v>
      </c>
      <c r="L1259" s="19"/>
      <c r="M1259" s="19"/>
      <c r="N1259" s="19"/>
      <c r="O1259" s="19">
        <v>0</v>
      </c>
      <c r="P1259" s="19">
        <v>0</v>
      </c>
      <c r="Q1259" s="19">
        <v>0</v>
      </c>
      <c r="R1259" s="19">
        <v>0</v>
      </c>
      <c r="S1259" s="19"/>
      <c r="T1259" s="19">
        <f t="shared" si="3237"/>
        <v>439.69999999999999</v>
      </c>
      <c r="U1259" s="19">
        <f t="shared" si="3198"/>
        <v>439.69999999999999</v>
      </c>
      <c r="V1259" s="19">
        <f t="shared" si="3199"/>
        <v>439.69999999999999</v>
      </c>
      <c r="W1259" s="19"/>
      <c r="X1259" s="19"/>
      <c r="Y1259" s="19"/>
      <c r="Z1259" s="19"/>
      <c r="AA1259" s="19"/>
      <c r="AB1259" s="19"/>
      <c r="AC1259" s="19"/>
      <c r="AD1259" s="19"/>
      <c r="AE1259" s="19"/>
      <c r="AF1259" s="50">
        <v>898.46677999999997</v>
      </c>
      <c r="AG1259" s="50"/>
      <c r="AH1259" s="50">
        <f t="shared" si="3244"/>
        <v>898.46677999999997</v>
      </c>
      <c r="AI1259" s="50">
        <f t="shared" si="3245"/>
        <v>0</v>
      </c>
      <c r="AJ1259" s="50">
        <v>0</v>
      </c>
      <c r="AK1259" s="50">
        <v>0</v>
      </c>
      <c r="AL1259" s="50">
        <v>898.46637999999996</v>
      </c>
      <c r="AM1259" s="50">
        <f t="shared" si="3246"/>
        <v>898.46637999999996</v>
      </c>
      <c r="AN1259" s="50">
        <v>0</v>
      </c>
      <c r="AO1259" s="51">
        <v>228.12869000000001</v>
      </c>
      <c r="AP1259" s="51">
        <v>439.69999999999999</v>
      </c>
      <c r="AQ1259" s="51">
        <v>0</v>
      </c>
      <c r="AR1259" s="51">
        <v>0</v>
      </c>
      <c r="AS1259" s="51">
        <v>0</v>
      </c>
      <c r="AT1259" s="51">
        <v>0</v>
      </c>
      <c r="AU1259" s="51">
        <f t="shared" si="3238"/>
        <v>439.69999999999999</v>
      </c>
      <c r="AV1259" s="51">
        <f t="shared" si="3239"/>
        <v>0</v>
      </c>
      <c r="AW1259" s="51">
        <f t="shared" si="3240"/>
        <v>439.69999999999999</v>
      </c>
      <c r="AX1259" s="51">
        <f t="shared" si="3241"/>
        <v>439.69999999999999</v>
      </c>
      <c r="AY1259" s="51">
        <f t="shared" si="3242"/>
        <v>439.69999999999999</v>
      </c>
      <c r="AZ1259" s="51"/>
      <c r="BA1259" s="52">
        <f t="shared" si="3243"/>
        <v>99.999955479711772</v>
      </c>
      <c r="BB1259" s="53"/>
    </row>
    <row r="1260" ht="31.5">
      <c r="B1260" s="47" t="s">
        <v>566</v>
      </c>
      <c r="C1260" s="47" t="s">
        <v>46</v>
      </c>
      <c r="D1260" s="47" t="s">
        <v>88</v>
      </c>
      <c r="E1260" s="48" t="str">
        <f t="shared" si="3236"/>
        <v>0104</v>
      </c>
      <c r="F1260" s="47" t="s">
        <v>124</v>
      </c>
      <c r="G1260" s="48"/>
      <c r="H1260" s="49" t="s">
        <v>125</v>
      </c>
      <c r="I1260" s="19">
        <f t="shared" ref="I1260:I1261" si="3247">I1261</f>
        <v>60531.5</v>
      </c>
      <c r="J1260" s="19">
        <f t="shared" ref="J1260:J1261" si="3248">J1261</f>
        <v>62271.899999999994</v>
      </c>
      <c r="K1260" s="19">
        <f t="shared" ref="K1260:K1261" si="3249">K1261</f>
        <v>62271.899999999994</v>
      </c>
      <c r="L1260" s="19">
        <f t="shared" ref="L1260:L1261" si="3250">L1261</f>
        <v>709.5</v>
      </c>
      <c r="M1260" s="19">
        <f t="shared" ref="M1260:M1261" si="3251">M1261</f>
        <v>731.39999999999998</v>
      </c>
      <c r="N1260" s="19">
        <f t="shared" ref="N1260:N1261" si="3252">N1261</f>
        <v>731.39999999999998</v>
      </c>
      <c r="O1260" s="19">
        <f t="shared" ref="O1260:O1261" si="3253">O1261</f>
        <v>0</v>
      </c>
      <c r="P1260" s="19">
        <f t="shared" ref="P1260:P1261" si="3254">P1261</f>
        <v>0</v>
      </c>
      <c r="Q1260" s="19">
        <f t="shared" ref="Q1260:Q1261" si="3255">Q1261</f>
        <v>0</v>
      </c>
      <c r="R1260" s="19">
        <f t="shared" ref="R1260:R1261" si="3256">R1261</f>
        <v>0</v>
      </c>
      <c r="S1260" s="19">
        <f t="shared" ref="S1260:S1261" si="3257">S1261</f>
        <v>8639.1000000000004</v>
      </c>
      <c r="T1260" s="19">
        <f t="shared" si="3237"/>
        <v>69880.100000000006</v>
      </c>
      <c r="U1260" s="19">
        <f t="shared" si="3198"/>
        <v>63003.299999999996</v>
      </c>
      <c r="V1260" s="19">
        <f t="shared" si="3199"/>
        <v>63003.299999999996</v>
      </c>
      <c r="W1260" s="19">
        <f t="shared" ref="W1260:W1261" si="3258">W1261</f>
        <v>8639.1000000000004</v>
      </c>
      <c r="X1260" s="19">
        <f t="shared" ref="X1260:X1261" si="3259">X1261</f>
        <v>0</v>
      </c>
      <c r="Y1260" s="19">
        <f t="shared" ref="Y1260:Y1261" si="3260">Y1261</f>
        <v>0</v>
      </c>
      <c r="Z1260" s="19">
        <f t="shared" ref="Z1260:Z1261" si="3261">Z1261</f>
        <v>0</v>
      </c>
      <c r="AA1260" s="19">
        <f t="shared" ref="AA1260:AA1261" si="3262">AA1261</f>
        <v>10545.4</v>
      </c>
      <c r="AB1260" s="19">
        <f t="shared" ref="AB1260:AB1261" si="3263">AB1261</f>
        <v>0</v>
      </c>
      <c r="AC1260" s="19">
        <f t="shared" ref="AC1260:AC1261" si="3264">AC1261</f>
        <v>10545.4</v>
      </c>
      <c r="AD1260" s="19">
        <f t="shared" ref="AD1260:AD1261" si="3265">AD1261</f>
        <v>0</v>
      </c>
      <c r="AE1260" s="19">
        <f t="shared" ref="AE1260:AE1261" si="3266">AE1261</f>
        <v>0</v>
      </c>
      <c r="AF1260" s="50">
        <f t="shared" ref="AF1260:AF1261" si="3267">AF1261</f>
        <v>69627.400000000009</v>
      </c>
      <c r="AG1260" s="50">
        <f t="shared" ref="AG1260:AG1261" si="3268">AG1261</f>
        <v>0</v>
      </c>
      <c r="AH1260" s="50">
        <f t="shared" ref="AH1260:AH1261" si="3269">AH1261</f>
        <v>0</v>
      </c>
      <c r="AI1260" s="50">
        <f t="shared" ref="AI1260:AI1261" si="3270">AI1261</f>
        <v>0</v>
      </c>
      <c r="AJ1260" s="50">
        <f t="shared" ref="AJ1260:AJ1261" si="3271">AJ1261</f>
        <v>0</v>
      </c>
      <c r="AK1260" s="50">
        <f t="shared" ref="AK1260:AK1261" si="3272">AK1261</f>
        <v>0</v>
      </c>
      <c r="AL1260" s="50">
        <f t="shared" ref="AL1260:AL1261" si="3273">AL1261</f>
        <v>66621.451480000003</v>
      </c>
      <c r="AM1260" s="50">
        <f t="shared" ref="AM1260:AM1261" si="3274">AM1261</f>
        <v>0</v>
      </c>
      <c r="AN1260" s="50">
        <f t="shared" ref="AN1260:AN1261" si="3275">AN1261</f>
        <v>0</v>
      </c>
      <c r="AO1260" s="15">
        <f t="shared" ref="AO1260:AO1261" si="3276">AO1261</f>
        <v>43228.117879999998</v>
      </c>
      <c r="AP1260" s="51">
        <f t="shared" ref="AP1260:AP1261" si="3277">AP1261</f>
        <v>69627.399999999994</v>
      </c>
      <c r="AQ1260" s="51">
        <f t="shared" ref="AQ1260:AQ1261" si="3278">AQ1261</f>
        <v>0</v>
      </c>
      <c r="AR1260" s="51">
        <f t="shared" ref="AR1260:AR1261" si="3279">AR1261</f>
        <v>0</v>
      </c>
      <c r="AS1260" s="51">
        <f t="shared" ref="AS1260:AS1261" si="3280">AS1261</f>
        <v>0</v>
      </c>
      <c r="AT1260" s="51">
        <f t="shared" ref="AT1260:AT1261" si="3281">AT1261</f>
        <v>0</v>
      </c>
      <c r="AU1260" s="51">
        <f t="shared" si="3238"/>
        <v>69627.399999999994</v>
      </c>
      <c r="AV1260" s="51">
        <f t="shared" si="3239"/>
        <v>252.70000000001164</v>
      </c>
      <c r="AW1260" s="51">
        <f t="shared" si="3240"/>
        <v>78519.200000000012</v>
      </c>
      <c r="AX1260" s="51">
        <f t="shared" si="3241"/>
        <v>73548.699999999997</v>
      </c>
      <c r="AY1260" s="51">
        <f t="shared" si="3242"/>
        <v>73548.699999999997</v>
      </c>
      <c r="AZ1260" s="51">
        <f t="shared" ref="AZ1260:AZ1261" si="3282">AZ1261</f>
        <v>0</v>
      </c>
      <c r="BA1260" s="52">
        <f t="shared" si="3243"/>
        <v>95.682808032469964</v>
      </c>
      <c r="BB1260" s="25"/>
    </row>
    <row r="1261" ht="31.5">
      <c r="B1261" s="47" t="s">
        <v>566</v>
      </c>
      <c r="C1261" s="47" t="s">
        <v>46</v>
      </c>
      <c r="D1261" s="47" t="s">
        <v>88</v>
      </c>
      <c r="E1261" s="48" t="str">
        <f t="shared" si="3236"/>
        <v>0104</v>
      </c>
      <c r="F1261" s="47" t="s">
        <v>491</v>
      </c>
      <c r="G1261" s="48"/>
      <c r="H1261" s="49" t="s">
        <v>492</v>
      </c>
      <c r="I1261" s="19">
        <f t="shared" si="3247"/>
        <v>60531.5</v>
      </c>
      <c r="J1261" s="19">
        <f t="shared" si="3248"/>
        <v>62271.899999999994</v>
      </c>
      <c r="K1261" s="19">
        <f t="shared" si="3249"/>
        <v>62271.899999999994</v>
      </c>
      <c r="L1261" s="19">
        <f t="shared" si="3250"/>
        <v>709.5</v>
      </c>
      <c r="M1261" s="19">
        <f t="shared" si="3251"/>
        <v>731.39999999999998</v>
      </c>
      <c r="N1261" s="19">
        <f t="shared" si="3252"/>
        <v>731.39999999999998</v>
      </c>
      <c r="O1261" s="19">
        <f t="shared" si="3253"/>
        <v>0</v>
      </c>
      <c r="P1261" s="19">
        <f t="shared" si="3254"/>
        <v>0</v>
      </c>
      <c r="Q1261" s="19">
        <f t="shared" si="3255"/>
        <v>0</v>
      </c>
      <c r="R1261" s="19">
        <f t="shared" si="3256"/>
        <v>0</v>
      </c>
      <c r="S1261" s="19">
        <f t="shared" si="3257"/>
        <v>8639.1000000000004</v>
      </c>
      <c r="T1261" s="19">
        <f t="shared" si="3237"/>
        <v>69880.100000000006</v>
      </c>
      <c r="U1261" s="19">
        <f t="shared" si="3198"/>
        <v>63003.299999999996</v>
      </c>
      <c r="V1261" s="19">
        <f t="shared" si="3199"/>
        <v>63003.299999999996</v>
      </c>
      <c r="W1261" s="19">
        <f t="shared" si="3258"/>
        <v>8639.1000000000004</v>
      </c>
      <c r="X1261" s="19">
        <f t="shared" si="3259"/>
        <v>0</v>
      </c>
      <c r="Y1261" s="19">
        <f t="shared" si="3260"/>
        <v>0</v>
      </c>
      <c r="Z1261" s="19">
        <f t="shared" si="3261"/>
        <v>0</v>
      </c>
      <c r="AA1261" s="19">
        <f t="shared" si="3262"/>
        <v>10545.4</v>
      </c>
      <c r="AB1261" s="19">
        <f t="shared" si="3263"/>
        <v>0</v>
      </c>
      <c r="AC1261" s="19">
        <f t="shared" si="3264"/>
        <v>10545.4</v>
      </c>
      <c r="AD1261" s="19">
        <f t="shared" si="3265"/>
        <v>0</v>
      </c>
      <c r="AE1261" s="19">
        <f t="shared" si="3266"/>
        <v>0</v>
      </c>
      <c r="AF1261" s="50">
        <f t="shared" si="3267"/>
        <v>69627.400000000009</v>
      </c>
      <c r="AG1261" s="50">
        <f t="shared" si="3268"/>
        <v>0</v>
      </c>
      <c r="AH1261" s="50">
        <f t="shared" si="3269"/>
        <v>0</v>
      </c>
      <c r="AI1261" s="50">
        <f t="shared" si="3270"/>
        <v>0</v>
      </c>
      <c r="AJ1261" s="50">
        <f t="shared" si="3271"/>
        <v>0</v>
      </c>
      <c r="AK1261" s="50">
        <f t="shared" si="3272"/>
        <v>0</v>
      </c>
      <c r="AL1261" s="50">
        <f t="shared" si="3273"/>
        <v>66621.451480000003</v>
      </c>
      <c r="AM1261" s="50">
        <f t="shared" si="3274"/>
        <v>0</v>
      </c>
      <c r="AN1261" s="50">
        <f t="shared" si="3275"/>
        <v>0</v>
      </c>
      <c r="AO1261" s="51">
        <f t="shared" si="3276"/>
        <v>43228.117879999998</v>
      </c>
      <c r="AP1261" s="51">
        <f t="shared" si="3277"/>
        <v>69627.399999999994</v>
      </c>
      <c r="AQ1261" s="51">
        <f t="shared" si="3278"/>
        <v>0</v>
      </c>
      <c r="AR1261" s="51">
        <f t="shared" si="3279"/>
        <v>0</v>
      </c>
      <c r="AS1261" s="51">
        <f t="shared" si="3280"/>
        <v>0</v>
      </c>
      <c r="AT1261" s="51">
        <f t="shared" si="3281"/>
        <v>0</v>
      </c>
      <c r="AU1261" s="51">
        <f t="shared" si="3238"/>
        <v>69627.399999999994</v>
      </c>
      <c r="AV1261" s="51">
        <f t="shared" si="3239"/>
        <v>252.70000000001164</v>
      </c>
      <c r="AW1261" s="51">
        <f t="shared" si="3240"/>
        <v>78519.200000000012</v>
      </c>
      <c r="AX1261" s="51">
        <f t="shared" si="3241"/>
        <v>73548.699999999997</v>
      </c>
      <c r="AY1261" s="51">
        <f t="shared" si="3242"/>
        <v>73548.699999999997</v>
      </c>
      <c r="AZ1261" s="51">
        <f t="shared" si="3282"/>
        <v>0</v>
      </c>
      <c r="BA1261" s="52">
        <f t="shared" si="3243"/>
        <v>95.682808032469964</v>
      </c>
      <c r="BB1261" s="25"/>
    </row>
    <row r="1262">
      <c r="B1262" s="47" t="s">
        <v>566</v>
      </c>
      <c r="C1262" s="47" t="s">
        <v>46</v>
      </c>
      <c r="D1262" s="47" t="s">
        <v>88</v>
      </c>
      <c r="E1262" s="48" t="str">
        <f t="shared" si="3236"/>
        <v>0104</v>
      </c>
      <c r="F1262" s="47" t="s">
        <v>493</v>
      </c>
      <c r="G1262" s="48"/>
      <c r="H1262" s="49" t="s">
        <v>69</v>
      </c>
      <c r="I1262" s="19">
        <f>I1263+I1264</f>
        <v>60531.5</v>
      </c>
      <c r="J1262" s="19">
        <f>J1263+J1264</f>
        <v>62271.899999999994</v>
      </c>
      <c r="K1262" s="19">
        <f>K1263+K1264</f>
        <v>62271.899999999994</v>
      </c>
      <c r="L1262" s="19">
        <f>L1263+L1264</f>
        <v>709.5</v>
      </c>
      <c r="M1262" s="19">
        <f>M1263+M1264</f>
        <v>731.39999999999998</v>
      </c>
      <c r="N1262" s="19">
        <f>N1263+N1264</f>
        <v>731.39999999999998</v>
      </c>
      <c r="O1262" s="19">
        <f>O1263+O1264+O1265</f>
        <v>0</v>
      </c>
      <c r="P1262" s="19">
        <f>P1263+P1264+P1265</f>
        <v>0</v>
      </c>
      <c r="Q1262" s="19">
        <f>Q1263+Q1264</f>
        <v>0</v>
      </c>
      <c r="R1262" s="19">
        <f>R1263+R1264</f>
        <v>0</v>
      </c>
      <c r="S1262" s="19">
        <f>S1263+S1264</f>
        <v>8639.1000000000004</v>
      </c>
      <c r="T1262" s="19">
        <f t="shared" si="3237"/>
        <v>69880.100000000006</v>
      </c>
      <c r="U1262" s="19">
        <f t="shared" si="3198"/>
        <v>63003.299999999996</v>
      </c>
      <c r="V1262" s="19">
        <f t="shared" si="3199"/>
        <v>63003.299999999996</v>
      </c>
      <c r="W1262" s="19">
        <f>W1263+W1264</f>
        <v>8639.1000000000004</v>
      </c>
      <c r="X1262" s="19">
        <f>X1263+X1264</f>
        <v>0</v>
      </c>
      <c r="Y1262" s="19">
        <f>Y1263+Y1264</f>
        <v>0</v>
      </c>
      <c r="Z1262" s="19">
        <f>Z1263+Z1264</f>
        <v>0</v>
      </c>
      <c r="AA1262" s="19">
        <f>AA1263+AA1264</f>
        <v>10545.4</v>
      </c>
      <c r="AB1262" s="19">
        <f>AB1263+AB1264</f>
        <v>0</v>
      </c>
      <c r="AC1262" s="19">
        <f>AC1263+AC1264</f>
        <v>10545.4</v>
      </c>
      <c r="AD1262" s="19">
        <f>AD1263+AD1264</f>
        <v>0</v>
      </c>
      <c r="AE1262" s="19">
        <f>AE1263+AE1264</f>
        <v>0</v>
      </c>
      <c r="AF1262" s="50">
        <f>AF1263+AF1264+AF1265</f>
        <v>69627.400000000009</v>
      </c>
      <c r="AG1262" s="50">
        <f>AG1263+AG1264+AG1265</f>
        <v>0</v>
      </c>
      <c r="AH1262" s="50">
        <f>AH1263+AH1264+AH1265</f>
        <v>0</v>
      </c>
      <c r="AI1262" s="50">
        <f>AI1263+AI1264+AI1265</f>
        <v>0</v>
      </c>
      <c r="AJ1262" s="50">
        <f>AJ1263+AJ1264+AJ1265</f>
        <v>0</v>
      </c>
      <c r="AK1262" s="50">
        <f>AK1263+AK1264+AK1265</f>
        <v>0</v>
      </c>
      <c r="AL1262" s="50">
        <f>AL1263+AL1264+AL1265</f>
        <v>66621.451480000003</v>
      </c>
      <c r="AM1262" s="50">
        <f>AM1263+AM1264+AM1265</f>
        <v>0</v>
      </c>
      <c r="AN1262" s="50">
        <f>AN1263+AN1264+AN1265</f>
        <v>0</v>
      </c>
      <c r="AO1262" s="15">
        <f>AO1263+AO1264+AO1265</f>
        <v>43228.117879999998</v>
      </c>
      <c r="AP1262" s="51">
        <f>AP1263+AP1264+AP1265</f>
        <v>69627.399999999994</v>
      </c>
      <c r="AQ1262" s="51">
        <f>AQ1263+AQ1264+AQ1265</f>
        <v>0</v>
      </c>
      <c r="AR1262" s="51">
        <f>AR1263+AR1264+AR1265</f>
        <v>0</v>
      </c>
      <c r="AS1262" s="51">
        <f>AS1263+AS1264+AS1265</f>
        <v>0</v>
      </c>
      <c r="AT1262" s="51">
        <f>AT1263+AT1264+AT1265</f>
        <v>0</v>
      </c>
      <c r="AU1262" s="51">
        <f t="shared" si="3238"/>
        <v>69627.399999999994</v>
      </c>
      <c r="AV1262" s="51">
        <f t="shared" si="3239"/>
        <v>252.70000000001164</v>
      </c>
      <c r="AW1262" s="51">
        <f t="shared" si="3240"/>
        <v>78519.200000000012</v>
      </c>
      <c r="AX1262" s="51">
        <f t="shared" si="3241"/>
        <v>73548.699999999997</v>
      </c>
      <c r="AY1262" s="51">
        <f t="shared" si="3242"/>
        <v>73548.699999999997</v>
      </c>
      <c r="AZ1262" s="51">
        <f>AZ1263+AZ1264</f>
        <v>0</v>
      </c>
      <c r="BA1262" s="52">
        <f t="shared" si="3243"/>
        <v>95.682808032469964</v>
      </c>
      <c r="BB1262" s="25"/>
    </row>
    <row r="1263" ht="78.75">
      <c r="B1263" s="47" t="s">
        <v>566</v>
      </c>
      <c r="C1263" s="47" t="s">
        <v>46</v>
      </c>
      <c r="D1263" s="47" t="s">
        <v>88</v>
      </c>
      <c r="E1263" s="48" t="str">
        <f t="shared" si="3236"/>
        <v>0104</v>
      </c>
      <c r="F1263" s="47" t="s">
        <v>493</v>
      </c>
      <c r="G1263" s="47" t="s">
        <v>70</v>
      </c>
      <c r="H1263" s="49" t="s">
        <v>71</v>
      </c>
      <c r="I1263" s="19">
        <v>56585.300000000003</v>
      </c>
      <c r="J1263" s="19">
        <v>58325.699999999997</v>
      </c>
      <c r="K1263" s="19">
        <v>58325.699999999997</v>
      </c>
      <c r="L1263" s="19">
        <v>709.5</v>
      </c>
      <c r="M1263" s="19">
        <v>731.39999999999998</v>
      </c>
      <c r="N1263" s="19">
        <v>731.39999999999998</v>
      </c>
      <c r="O1263" s="19">
        <v>0</v>
      </c>
      <c r="P1263" s="19">
        <v>0</v>
      </c>
      <c r="Q1263" s="19">
        <v>0</v>
      </c>
      <c r="R1263" s="19">
        <v>0</v>
      </c>
      <c r="S1263" s="19">
        <v>8639.1000000000004</v>
      </c>
      <c r="T1263" s="19">
        <f t="shared" si="3237"/>
        <v>65933.900000000009</v>
      </c>
      <c r="U1263" s="19">
        <f t="shared" si="3198"/>
        <v>59057.099999999999</v>
      </c>
      <c r="V1263" s="19">
        <f t="shared" si="3199"/>
        <v>59057.099999999999</v>
      </c>
      <c r="W1263" s="19">
        <v>8639.1000000000004</v>
      </c>
      <c r="X1263" s="19"/>
      <c r="Y1263" s="19"/>
      <c r="Z1263" s="19"/>
      <c r="AA1263" s="19">
        <v>10545.4</v>
      </c>
      <c r="AB1263" s="19"/>
      <c r="AC1263" s="19">
        <v>10545.4</v>
      </c>
      <c r="AD1263" s="19"/>
      <c r="AE1263" s="19"/>
      <c r="AF1263" s="50">
        <v>65920.696710000004</v>
      </c>
      <c r="AG1263" s="50"/>
      <c r="AH1263" s="50">
        <v>0</v>
      </c>
      <c r="AI1263" s="50">
        <v>0</v>
      </c>
      <c r="AJ1263" s="50">
        <v>0</v>
      </c>
      <c r="AK1263" s="50">
        <v>0</v>
      </c>
      <c r="AL1263" s="50">
        <v>62914.748189999998</v>
      </c>
      <c r="AM1263" s="50">
        <v>0</v>
      </c>
      <c r="AN1263" s="50">
        <v>0</v>
      </c>
      <c r="AO1263" s="51">
        <v>40766.563179999997</v>
      </c>
      <c r="AP1263" s="51">
        <v>65681.199999999997</v>
      </c>
      <c r="AQ1263" s="51">
        <v>0</v>
      </c>
      <c r="AR1263" s="51">
        <v>0</v>
      </c>
      <c r="AS1263" s="51">
        <v>0</v>
      </c>
      <c r="AT1263" s="51">
        <v>0</v>
      </c>
      <c r="AU1263" s="51">
        <f t="shared" si="3238"/>
        <v>65681.199999999997</v>
      </c>
      <c r="AV1263" s="51">
        <f t="shared" si="3239"/>
        <v>252.70000000001164</v>
      </c>
      <c r="AW1263" s="51">
        <f t="shared" si="3240"/>
        <v>74573.000000000015</v>
      </c>
      <c r="AX1263" s="51">
        <f t="shared" si="3241"/>
        <v>69602.5</v>
      </c>
      <c r="AY1263" s="51">
        <f t="shared" si="3242"/>
        <v>69602.5</v>
      </c>
      <c r="AZ1263" s="51"/>
      <c r="BA1263" s="52">
        <f t="shared" si="3243"/>
        <v>95.440053473306179</v>
      </c>
      <c r="BB1263" s="53"/>
    </row>
    <row r="1264" ht="31.5">
      <c r="B1264" s="47" t="s">
        <v>566</v>
      </c>
      <c r="C1264" s="47" t="s">
        <v>46</v>
      </c>
      <c r="D1264" s="47" t="s">
        <v>88</v>
      </c>
      <c r="E1264" s="48" t="str">
        <f t="shared" si="3236"/>
        <v>0104</v>
      </c>
      <c r="F1264" s="47" t="s">
        <v>493</v>
      </c>
      <c r="G1264" s="47" t="s">
        <v>58</v>
      </c>
      <c r="H1264" s="49" t="s">
        <v>59</v>
      </c>
      <c r="I1264" s="19">
        <v>3946.1999999999998</v>
      </c>
      <c r="J1264" s="19">
        <v>3946.1999999999998</v>
      </c>
      <c r="K1264" s="19">
        <v>3946.1999999999998</v>
      </c>
      <c r="L1264" s="19"/>
      <c r="M1264" s="19"/>
      <c r="N1264" s="19"/>
      <c r="O1264" s="19">
        <v>0</v>
      </c>
      <c r="P1264" s="19">
        <v>0</v>
      </c>
      <c r="Q1264" s="19">
        <v>0</v>
      </c>
      <c r="R1264" s="19">
        <v>0</v>
      </c>
      <c r="S1264" s="19"/>
      <c r="T1264" s="19">
        <f t="shared" si="3237"/>
        <v>3946.1999999999998</v>
      </c>
      <c r="U1264" s="19">
        <f t="shared" si="3198"/>
        <v>3946.1999999999998</v>
      </c>
      <c r="V1264" s="19">
        <f t="shared" si="3199"/>
        <v>3946.1999999999998</v>
      </c>
      <c r="W1264" s="19"/>
      <c r="X1264" s="19"/>
      <c r="Y1264" s="19"/>
      <c r="Z1264" s="19"/>
      <c r="AA1264" s="19"/>
      <c r="AB1264" s="19"/>
      <c r="AC1264" s="19"/>
      <c r="AD1264" s="19"/>
      <c r="AE1264" s="19"/>
      <c r="AF1264" s="50">
        <v>3706.7032899999999</v>
      </c>
      <c r="AG1264" s="50"/>
      <c r="AH1264" s="50">
        <v>0</v>
      </c>
      <c r="AI1264" s="50">
        <v>0</v>
      </c>
      <c r="AJ1264" s="50">
        <v>0</v>
      </c>
      <c r="AK1264" s="50">
        <v>0</v>
      </c>
      <c r="AL1264" s="50">
        <v>3706.7032899999999</v>
      </c>
      <c r="AM1264" s="50">
        <v>0</v>
      </c>
      <c r="AN1264" s="50">
        <v>0</v>
      </c>
      <c r="AO1264" s="15">
        <v>2461.5547000000001</v>
      </c>
      <c r="AP1264" s="51">
        <v>3945.1999999999998</v>
      </c>
      <c r="AQ1264" s="51">
        <v>0</v>
      </c>
      <c r="AR1264" s="51">
        <v>0</v>
      </c>
      <c r="AS1264" s="51">
        <v>0</v>
      </c>
      <c r="AT1264" s="51">
        <v>0</v>
      </c>
      <c r="AU1264" s="51">
        <f t="shared" si="3238"/>
        <v>3945.1999999999998</v>
      </c>
      <c r="AV1264" s="51">
        <f t="shared" si="3239"/>
        <v>1</v>
      </c>
      <c r="AW1264" s="51">
        <f t="shared" si="3240"/>
        <v>3946.1999999999998</v>
      </c>
      <c r="AX1264" s="51">
        <f t="shared" si="3241"/>
        <v>3946.1999999999998</v>
      </c>
      <c r="AY1264" s="51">
        <f t="shared" si="3242"/>
        <v>3946.1999999999998</v>
      </c>
      <c r="AZ1264" s="51"/>
      <c r="BA1264" s="52">
        <f t="shared" si="3243"/>
        <v>100</v>
      </c>
      <c r="BB1264" s="53"/>
    </row>
    <row r="1265" hidden="1">
      <c r="B1265" s="47" t="s">
        <v>566</v>
      </c>
      <c r="C1265" s="47" t="s">
        <v>46</v>
      </c>
      <c r="D1265" s="47" t="s">
        <v>88</v>
      </c>
      <c r="E1265" s="48" t="str">
        <f t="shared" si="3236"/>
        <v>0104</v>
      </c>
      <c r="F1265" s="47" t="s">
        <v>493</v>
      </c>
      <c r="G1265" s="47" t="s">
        <v>60</v>
      </c>
      <c r="H1265" s="49" t="s">
        <v>61</v>
      </c>
      <c r="I1265" s="19"/>
      <c r="J1265" s="19"/>
      <c r="K1265" s="19"/>
      <c r="L1265" s="19"/>
      <c r="M1265" s="19"/>
      <c r="N1265" s="19"/>
      <c r="O1265" s="19">
        <v>0</v>
      </c>
      <c r="P1265" s="19">
        <v>0</v>
      </c>
      <c r="Q1265" s="19"/>
      <c r="R1265" s="19"/>
      <c r="S1265" s="19"/>
      <c r="T1265" s="19">
        <f t="shared" si="3237"/>
        <v>0</v>
      </c>
      <c r="U1265" s="19">
        <v>0</v>
      </c>
      <c r="V1265" s="19">
        <v>0</v>
      </c>
      <c r="W1265" s="19">
        <v>0</v>
      </c>
      <c r="X1265" s="19">
        <v>0</v>
      </c>
      <c r="Y1265" s="19">
        <v>0</v>
      </c>
      <c r="Z1265" s="19">
        <v>0</v>
      </c>
      <c r="AA1265" s="19">
        <v>0</v>
      </c>
      <c r="AB1265" s="19">
        <v>0</v>
      </c>
      <c r="AC1265" s="19">
        <v>0</v>
      </c>
      <c r="AD1265" s="19">
        <v>0</v>
      </c>
      <c r="AE1265" s="19">
        <v>0</v>
      </c>
      <c r="AF1265" s="50">
        <v>0</v>
      </c>
      <c r="AG1265" s="50"/>
      <c r="AH1265" s="50">
        <v>0</v>
      </c>
      <c r="AI1265" s="50">
        <v>0</v>
      </c>
      <c r="AJ1265" s="50">
        <v>0</v>
      </c>
      <c r="AK1265" s="50">
        <v>0</v>
      </c>
      <c r="AL1265" s="50">
        <v>0</v>
      </c>
      <c r="AM1265" s="50">
        <v>0</v>
      </c>
      <c r="AN1265" s="50">
        <v>0</v>
      </c>
      <c r="AO1265" s="51">
        <v>0</v>
      </c>
      <c r="AP1265" s="51">
        <v>1</v>
      </c>
      <c r="AQ1265" s="51">
        <v>0</v>
      </c>
      <c r="AR1265" s="51">
        <v>0</v>
      </c>
      <c r="AS1265" s="51">
        <v>0</v>
      </c>
      <c r="AT1265" s="51">
        <v>0</v>
      </c>
      <c r="AU1265" s="51">
        <f t="shared" si="3238"/>
        <v>1</v>
      </c>
      <c r="AV1265" s="51">
        <f t="shared" si="3239"/>
        <v>-1</v>
      </c>
      <c r="AW1265" s="51"/>
      <c r="AX1265" s="51"/>
      <c r="AY1265" s="51"/>
      <c r="AZ1265" s="51"/>
      <c r="BA1265" s="52"/>
      <c r="BB1265" s="53">
        <v>0</v>
      </c>
    </row>
    <row r="1266" s="39" customFormat="1">
      <c r="B1266" s="40" t="s">
        <v>566</v>
      </c>
      <c r="C1266" s="40" t="s">
        <v>46</v>
      </c>
      <c r="D1266" s="40" t="s">
        <v>48</v>
      </c>
      <c r="E1266" s="38" t="str">
        <f t="shared" si="3236"/>
        <v>0113</v>
      </c>
      <c r="F1266" s="40"/>
      <c r="G1266" s="40"/>
      <c r="H1266" s="41" t="s">
        <v>49</v>
      </c>
      <c r="I1266" s="42">
        <f>I1267</f>
        <v>14258.400000000001</v>
      </c>
      <c r="J1266" s="42">
        <f>J1267</f>
        <v>14376.900000000001</v>
      </c>
      <c r="K1266" s="42">
        <f>K1267</f>
        <v>14771.6</v>
      </c>
      <c r="L1266" s="42">
        <f>L1267</f>
        <v>0</v>
      </c>
      <c r="M1266" s="42">
        <f>M1267</f>
        <v>0</v>
      </c>
      <c r="N1266" s="42">
        <f>N1267</f>
        <v>0</v>
      </c>
      <c r="O1266" s="42">
        <f>O1267+O1283</f>
        <v>-57.949999999999989</v>
      </c>
      <c r="P1266" s="42">
        <f>P1267+P1283</f>
        <v>0</v>
      </c>
      <c r="Q1266" s="42">
        <f>Q1267+Q1283</f>
        <v>0</v>
      </c>
      <c r="R1266" s="42">
        <f>R1267+R1283</f>
        <v>0</v>
      </c>
      <c r="S1266" s="42">
        <f>S1267</f>
        <v>110</v>
      </c>
      <c r="T1266" s="42">
        <f t="shared" si="3237"/>
        <v>14310.450000000001</v>
      </c>
      <c r="U1266" s="42">
        <f t="shared" si="3198"/>
        <v>14376.900000000001</v>
      </c>
      <c r="V1266" s="42">
        <f t="shared" si="3199"/>
        <v>14771.6</v>
      </c>
      <c r="W1266" s="42">
        <f>W1267</f>
        <v>0</v>
      </c>
      <c r="X1266" s="42">
        <f>X1267</f>
        <v>0</v>
      </c>
      <c r="Y1266" s="42">
        <f>Y1267</f>
        <v>0</v>
      </c>
      <c r="Z1266" s="42">
        <f>Z1267</f>
        <v>110</v>
      </c>
      <c r="AA1266" s="42">
        <f>AA1267</f>
        <v>110</v>
      </c>
      <c r="AB1266" s="42">
        <f>AB1267</f>
        <v>0</v>
      </c>
      <c r="AC1266" s="42">
        <f>AC1267</f>
        <v>110</v>
      </c>
      <c r="AD1266" s="42">
        <f>AD1267</f>
        <v>0</v>
      </c>
      <c r="AE1266" s="42">
        <f>AE1267</f>
        <v>0</v>
      </c>
      <c r="AF1266" s="43">
        <f>AF1267+AF1283</f>
        <v>14760.62808</v>
      </c>
      <c r="AG1266" s="43">
        <f>AG1267+AG1283</f>
        <v>0</v>
      </c>
      <c r="AH1266" s="43">
        <f>AH1267+AH1283</f>
        <v>0</v>
      </c>
      <c r="AI1266" s="43">
        <f>AI1267+AI1283</f>
        <v>0</v>
      </c>
      <c r="AJ1266" s="43">
        <f>AJ1267+AJ1283</f>
        <v>0</v>
      </c>
      <c r="AK1266" s="43">
        <f>AK1267+AK1283</f>
        <v>0</v>
      </c>
      <c r="AL1266" s="43">
        <f>AL1267+AL1283</f>
        <v>14744.937339999999</v>
      </c>
      <c r="AM1266" s="43">
        <f>AM1267+AM1283</f>
        <v>0</v>
      </c>
      <c r="AN1266" s="43">
        <f>AN1267+AN1283</f>
        <v>0</v>
      </c>
      <c r="AO1266" s="44">
        <f>AO1267+AO1283</f>
        <v>10590.1481</v>
      </c>
      <c r="AP1266" s="45">
        <f>AP1267+AP1283</f>
        <v>14265.3415</v>
      </c>
      <c r="AQ1266" s="45">
        <f>AQ1267+AQ1283</f>
        <v>-57.949999999999989</v>
      </c>
      <c r="AR1266" s="45">
        <f>AR1267+AR1283</f>
        <v>0</v>
      </c>
      <c r="AS1266" s="45">
        <f>AS1267+AS1283</f>
        <v>0</v>
      </c>
      <c r="AT1266" s="45">
        <f>AT1267+AT1283</f>
        <v>0</v>
      </c>
      <c r="AU1266" s="45">
        <f t="shared" si="3238"/>
        <v>14207.3915</v>
      </c>
      <c r="AV1266" s="45">
        <f t="shared" si="3239"/>
        <v>103.058500000001</v>
      </c>
      <c r="AW1266" s="45">
        <f t="shared" si="3240"/>
        <v>14420.450000000001</v>
      </c>
      <c r="AX1266" s="45">
        <f t="shared" si="3241"/>
        <v>14486.900000000001</v>
      </c>
      <c r="AY1266" s="45">
        <f t="shared" si="3242"/>
        <v>14881.6</v>
      </c>
      <c r="AZ1266" s="45">
        <f>AZ1267</f>
        <v>0</v>
      </c>
      <c r="BA1266" s="46">
        <f t="shared" si="3243"/>
        <v>99.893698696864647</v>
      </c>
      <c r="BB1266" s="25"/>
    </row>
    <row r="1267">
      <c r="B1267" s="47" t="s">
        <v>566</v>
      </c>
      <c r="C1267" s="47" t="s">
        <v>46</v>
      </c>
      <c r="D1267" s="47" t="s">
        <v>48</v>
      </c>
      <c r="E1267" s="48" t="str">
        <f t="shared" si="3236"/>
        <v>0113</v>
      </c>
      <c r="F1267" s="47" t="s">
        <v>195</v>
      </c>
      <c r="G1267" s="47"/>
      <c r="H1267" s="49" t="s">
        <v>196</v>
      </c>
      <c r="I1267" s="19">
        <f>I1272</f>
        <v>14258.400000000001</v>
      </c>
      <c r="J1267" s="19">
        <f>J1272</f>
        <v>14376.900000000001</v>
      </c>
      <c r="K1267" s="19">
        <f>K1272</f>
        <v>14771.6</v>
      </c>
      <c r="L1267" s="19">
        <f>L1272</f>
        <v>0</v>
      </c>
      <c r="M1267" s="19">
        <f>M1272</f>
        <v>0</v>
      </c>
      <c r="N1267" s="19">
        <f>N1272</f>
        <v>0</v>
      </c>
      <c r="O1267" s="19">
        <f>O1272+O1268</f>
        <v>-227.94999999999999</v>
      </c>
      <c r="P1267" s="19">
        <f>P1272+P1268</f>
        <v>0</v>
      </c>
      <c r="Q1267" s="19">
        <f>Q1272+Q1268</f>
        <v>0</v>
      </c>
      <c r="R1267" s="19">
        <f>R1272+R1268</f>
        <v>0</v>
      </c>
      <c r="S1267" s="19">
        <f>S1272</f>
        <v>110</v>
      </c>
      <c r="T1267" s="19">
        <f t="shared" si="3237"/>
        <v>14140.450000000001</v>
      </c>
      <c r="U1267" s="19">
        <f t="shared" si="3198"/>
        <v>14376.900000000001</v>
      </c>
      <c r="V1267" s="19">
        <f t="shared" si="3199"/>
        <v>14771.6</v>
      </c>
      <c r="W1267" s="19">
        <f>W1272</f>
        <v>0</v>
      </c>
      <c r="X1267" s="19">
        <f>X1272</f>
        <v>0</v>
      </c>
      <c r="Y1267" s="19">
        <f>Y1272</f>
        <v>0</v>
      </c>
      <c r="Z1267" s="19">
        <f>Z1272</f>
        <v>110</v>
      </c>
      <c r="AA1267" s="19">
        <f>AA1272</f>
        <v>110</v>
      </c>
      <c r="AB1267" s="19">
        <f>AB1272</f>
        <v>0</v>
      </c>
      <c r="AC1267" s="19">
        <f>AC1272</f>
        <v>110</v>
      </c>
      <c r="AD1267" s="19">
        <f>AD1272</f>
        <v>0</v>
      </c>
      <c r="AE1267" s="19">
        <f>AE1272</f>
        <v>0</v>
      </c>
      <c r="AF1267" s="50">
        <f>AF1272+AF1268</f>
        <v>13773.981590000001</v>
      </c>
      <c r="AG1267" s="50">
        <f>AG1272+AG1268</f>
        <v>0</v>
      </c>
      <c r="AH1267" s="50">
        <f>AH1272+AH1268</f>
        <v>0</v>
      </c>
      <c r="AI1267" s="50">
        <f>AI1272+AI1268</f>
        <v>0</v>
      </c>
      <c r="AJ1267" s="50">
        <f>AJ1272+AJ1268</f>
        <v>0</v>
      </c>
      <c r="AK1267" s="50">
        <f>AK1272+AK1268</f>
        <v>0</v>
      </c>
      <c r="AL1267" s="50">
        <f>AL1272+AL1268</f>
        <v>13758.290849999999</v>
      </c>
      <c r="AM1267" s="50">
        <f>AM1272+AM1268</f>
        <v>0</v>
      </c>
      <c r="AN1267" s="50">
        <f>AN1272+AN1268</f>
        <v>0</v>
      </c>
      <c r="AO1267" s="51">
        <f>AO1272+AO1268</f>
        <v>10336.6481</v>
      </c>
      <c r="AP1267" s="51">
        <f>AP1272+AP1268</f>
        <v>14011.8415</v>
      </c>
      <c r="AQ1267" s="51">
        <f>AQ1272+AQ1268</f>
        <v>-227.94999999999999</v>
      </c>
      <c r="AR1267" s="51">
        <f>AR1272+AR1268</f>
        <v>0</v>
      </c>
      <c r="AS1267" s="51">
        <f>AS1272+AS1268</f>
        <v>0</v>
      </c>
      <c r="AT1267" s="51">
        <f>AT1272+AT1268</f>
        <v>0</v>
      </c>
      <c r="AU1267" s="51">
        <f t="shared" si="3238"/>
        <v>13783.8915</v>
      </c>
      <c r="AV1267" s="51">
        <f t="shared" si="3239"/>
        <v>356.558500000001</v>
      </c>
      <c r="AW1267" s="51">
        <f t="shared" si="3240"/>
        <v>14250.450000000001</v>
      </c>
      <c r="AX1267" s="51">
        <f t="shared" si="3241"/>
        <v>14486.900000000001</v>
      </c>
      <c r="AY1267" s="51">
        <f t="shared" si="3242"/>
        <v>14881.6</v>
      </c>
      <c r="AZ1267" s="51">
        <f>AZ1272</f>
        <v>0</v>
      </c>
      <c r="BA1267" s="52">
        <f t="shared" si="3243"/>
        <v>99.886084209583998</v>
      </c>
      <c r="BB1267" s="25"/>
    </row>
    <row r="1268">
      <c r="B1268" s="47" t="s">
        <v>566</v>
      </c>
      <c r="C1268" s="47" t="s">
        <v>46</v>
      </c>
      <c r="D1268" s="47" t="s">
        <v>48</v>
      </c>
      <c r="E1268" s="48" t="str">
        <f t="shared" si="3236"/>
        <v>0113</v>
      </c>
      <c r="F1268" s="47" t="s">
        <v>197</v>
      </c>
      <c r="G1268" s="47"/>
      <c r="H1268" s="49" t="s">
        <v>113</v>
      </c>
      <c r="I1268" s="19"/>
      <c r="J1268" s="19"/>
      <c r="K1268" s="19"/>
      <c r="L1268" s="19"/>
      <c r="M1268" s="19"/>
      <c r="N1268" s="19"/>
      <c r="O1268" s="19">
        <f t="shared" ref="O1268:O1272" si="3283">O1269</f>
        <v>0</v>
      </c>
      <c r="P1268" s="19">
        <f t="shared" ref="P1268:P1272" si="3284">P1269</f>
        <v>0</v>
      </c>
      <c r="Q1268" s="19">
        <f t="shared" ref="Q1268:Q1272" si="3285">Q1269</f>
        <v>0</v>
      </c>
      <c r="R1268" s="19">
        <f t="shared" ref="R1268:R1272" si="3286">R1269</f>
        <v>665</v>
      </c>
      <c r="S1268" s="19"/>
      <c r="T1268" s="19">
        <f t="shared" si="3237"/>
        <v>665</v>
      </c>
      <c r="U1268" s="19"/>
      <c r="V1268" s="19"/>
      <c r="W1268" s="19"/>
      <c r="X1268" s="19"/>
      <c r="Y1268" s="19"/>
      <c r="Z1268" s="19"/>
      <c r="AA1268" s="19"/>
      <c r="AB1268" s="19"/>
      <c r="AC1268" s="19"/>
      <c r="AD1268" s="19"/>
      <c r="AE1268" s="19"/>
      <c r="AF1268" s="50">
        <f t="shared" ref="AF1268:AF1272" si="3287">AF1269</f>
        <v>655.09009000000003</v>
      </c>
      <c r="AG1268" s="50">
        <f t="shared" ref="AG1268:AG1272" si="3288">AG1269</f>
        <v>0</v>
      </c>
      <c r="AH1268" s="50">
        <f t="shared" ref="AH1268:AH1272" si="3289">AH1269</f>
        <v>0</v>
      </c>
      <c r="AI1268" s="50">
        <f t="shared" ref="AI1268:AI1272" si="3290">AI1269</f>
        <v>0</v>
      </c>
      <c r="AJ1268" s="50">
        <f t="shared" ref="AJ1268:AJ1272" si="3291">AJ1269</f>
        <v>0</v>
      </c>
      <c r="AK1268" s="50">
        <f t="shared" ref="AK1268:AK1272" si="3292">AK1269</f>
        <v>0</v>
      </c>
      <c r="AL1268" s="50">
        <f t="shared" ref="AL1268:AL1272" si="3293">AL1269</f>
        <v>639.39999999999998</v>
      </c>
      <c r="AM1268" s="50">
        <f t="shared" ref="AM1268:AM1272" si="3294">AM1269</f>
        <v>0</v>
      </c>
      <c r="AN1268" s="50">
        <f t="shared" ref="AN1268:AN1272" si="3295">AN1269</f>
        <v>0</v>
      </c>
      <c r="AO1268" s="15">
        <f t="shared" ref="AO1268:AO1272" si="3296">AO1269</f>
        <v>0</v>
      </c>
      <c r="AP1268" s="51">
        <f t="shared" ref="AP1268:AP1272" si="3297">AP1269</f>
        <v>665</v>
      </c>
      <c r="AQ1268" s="51">
        <f t="shared" ref="AQ1268:AQ1272" si="3298">AQ1269</f>
        <v>0</v>
      </c>
      <c r="AR1268" s="51">
        <f t="shared" ref="AR1268:AR1272" si="3299">AR1269</f>
        <v>0</v>
      </c>
      <c r="AS1268" s="51">
        <f t="shared" ref="AS1268:AS1272" si="3300">AS1269</f>
        <v>0</v>
      </c>
      <c r="AT1268" s="51">
        <f t="shared" ref="AT1268:AT1272" si="3301">AT1269</f>
        <v>0</v>
      </c>
      <c r="AU1268" s="51">
        <f t="shared" si="3238"/>
        <v>665</v>
      </c>
      <c r="AV1268" s="51">
        <f t="shared" si="3239"/>
        <v>0</v>
      </c>
      <c r="AW1268" s="51"/>
      <c r="AX1268" s="51"/>
      <c r="AY1268" s="51"/>
      <c r="AZ1268" s="51"/>
      <c r="BA1268" s="52">
        <f t="shared" si="3243"/>
        <v>97.604895839593595</v>
      </c>
      <c r="BB1268" s="25"/>
    </row>
    <row r="1269" ht="47.25">
      <c r="B1269" s="47" t="s">
        <v>566</v>
      </c>
      <c r="C1269" s="47" t="s">
        <v>46</v>
      </c>
      <c r="D1269" s="47" t="s">
        <v>48</v>
      </c>
      <c r="E1269" s="48" t="str">
        <f t="shared" si="3236"/>
        <v>0113</v>
      </c>
      <c r="F1269" s="47" t="s">
        <v>198</v>
      </c>
      <c r="G1269" s="47"/>
      <c r="H1269" s="49" t="s">
        <v>199</v>
      </c>
      <c r="I1269" s="19"/>
      <c r="J1269" s="19"/>
      <c r="K1269" s="19"/>
      <c r="L1269" s="19"/>
      <c r="M1269" s="19"/>
      <c r="N1269" s="19"/>
      <c r="O1269" s="19">
        <f t="shared" si="3283"/>
        <v>0</v>
      </c>
      <c r="P1269" s="19">
        <f t="shared" si="3284"/>
        <v>0</v>
      </c>
      <c r="Q1269" s="19">
        <f t="shared" si="3285"/>
        <v>0</v>
      </c>
      <c r="R1269" s="19">
        <f t="shared" si="3286"/>
        <v>665</v>
      </c>
      <c r="S1269" s="19"/>
      <c r="T1269" s="19">
        <f t="shared" si="3237"/>
        <v>665</v>
      </c>
      <c r="U1269" s="19"/>
      <c r="V1269" s="19"/>
      <c r="W1269" s="19"/>
      <c r="X1269" s="19"/>
      <c r="Y1269" s="19"/>
      <c r="Z1269" s="19"/>
      <c r="AA1269" s="19"/>
      <c r="AB1269" s="19"/>
      <c r="AC1269" s="19"/>
      <c r="AD1269" s="19"/>
      <c r="AE1269" s="19"/>
      <c r="AF1269" s="50">
        <f t="shared" si="3287"/>
        <v>655.09009000000003</v>
      </c>
      <c r="AG1269" s="50">
        <f t="shared" si="3288"/>
        <v>0</v>
      </c>
      <c r="AH1269" s="50">
        <f t="shared" si="3289"/>
        <v>0</v>
      </c>
      <c r="AI1269" s="50">
        <f t="shared" si="3290"/>
        <v>0</v>
      </c>
      <c r="AJ1269" s="50">
        <f t="shared" si="3291"/>
        <v>0</v>
      </c>
      <c r="AK1269" s="50">
        <f t="shared" si="3292"/>
        <v>0</v>
      </c>
      <c r="AL1269" s="50">
        <f t="shared" si="3293"/>
        <v>639.39999999999998</v>
      </c>
      <c r="AM1269" s="50">
        <f t="shared" si="3294"/>
        <v>0</v>
      </c>
      <c r="AN1269" s="50">
        <f t="shared" si="3295"/>
        <v>0</v>
      </c>
      <c r="AO1269" s="51">
        <f t="shared" si="3296"/>
        <v>0</v>
      </c>
      <c r="AP1269" s="51">
        <f t="shared" si="3297"/>
        <v>665</v>
      </c>
      <c r="AQ1269" s="51">
        <f t="shared" si="3298"/>
        <v>0</v>
      </c>
      <c r="AR1269" s="51">
        <f t="shared" si="3299"/>
        <v>0</v>
      </c>
      <c r="AS1269" s="51">
        <f t="shared" si="3300"/>
        <v>0</v>
      </c>
      <c r="AT1269" s="51">
        <f t="shared" si="3301"/>
        <v>0</v>
      </c>
      <c r="AU1269" s="51">
        <f t="shared" si="3238"/>
        <v>665</v>
      </c>
      <c r="AV1269" s="51">
        <f t="shared" si="3239"/>
        <v>0</v>
      </c>
      <c r="AW1269" s="51"/>
      <c r="AX1269" s="51"/>
      <c r="AY1269" s="51"/>
      <c r="AZ1269" s="51"/>
      <c r="BA1269" s="52">
        <f t="shared" si="3243"/>
        <v>97.604895839593595</v>
      </c>
      <c r="BB1269" s="25"/>
    </row>
    <row r="1270" ht="47.25">
      <c r="B1270" s="47" t="s">
        <v>566</v>
      </c>
      <c r="C1270" s="47" t="s">
        <v>46</v>
      </c>
      <c r="D1270" s="47" t="s">
        <v>48</v>
      </c>
      <c r="E1270" s="48" t="str">
        <f t="shared" si="3236"/>
        <v>0113</v>
      </c>
      <c r="F1270" s="47" t="s">
        <v>494</v>
      </c>
      <c r="G1270" s="47"/>
      <c r="H1270" s="49" t="s">
        <v>495</v>
      </c>
      <c r="I1270" s="19"/>
      <c r="J1270" s="19"/>
      <c r="K1270" s="19"/>
      <c r="L1270" s="19"/>
      <c r="M1270" s="19"/>
      <c r="N1270" s="19"/>
      <c r="O1270" s="19">
        <f t="shared" si="3283"/>
        <v>0</v>
      </c>
      <c r="P1270" s="19">
        <f t="shared" si="3284"/>
        <v>0</v>
      </c>
      <c r="Q1270" s="19">
        <f t="shared" si="3285"/>
        <v>0</v>
      </c>
      <c r="R1270" s="19">
        <f t="shared" si="3286"/>
        <v>665</v>
      </c>
      <c r="S1270" s="19"/>
      <c r="T1270" s="19">
        <f t="shared" si="3237"/>
        <v>665</v>
      </c>
      <c r="U1270" s="19"/>
      <c r="V1270" s="19"/>
      <c r="W1270" s="19"/>
      <c r="X1270" s="19"/>
      <c r="Y1270" s="19"/>
      <c r="Z1270" s="19"/>
      <c r="AA1270" s="19"/>
      <c r="AB1270" s="19"/>
      <c r="AC1270" s="19"/>
      <c r="AD1270" s="19"/>
      <c r="AE1270" s="19"/>
      <c r="AF1270" s="50">
        <f t="shared" si="3287"/>
        <v>655.09009000000003</v>
      </c>
      <c r="AG1270" s="50">
        <f t="shared" si="3288"/>
        <v>0</v>
      </c>
      <c r="AH1270" s="50">
        <f t="shared" si="3289"/>
        <v>0</v>
      </c>
      <c r="AI1270" s="50">
        <f t="shared" si="3290"/>
        <v>0</v>
      </c>
      <c r="AJ1270" s="50">
        <f t="shared" si="3291"/>
        <v>0</v>
      </c>
      <c r="AK1270" s="50">
        <f t="shared" si="3292"/>
        <v>0</v>
      </c>
      <c r="AL1270" s="50">
        <f t="shared" si="3293"/>
        <v>639.39999999999998</v>
      </c>
      <c r="AM1270" s="50">
        <f t="shared" si="3294"/>
        <v>0</v>
      </c>
      <c r="AN1270" s="50">
        <f t="shared" si="3295"/>
        <v>0</v>
      </c>
      <c r="AO1270" s="15">
        <f t="shared" si="3296"/>
        <v>0</v>
      </c>
      <c r="AP1270" s="51">
        <f t="shared" si="3297"/>
        <v>665</v>
      </c>
      <c r="AQ1270" s="51">
        <f t="shared" si="3298"/>
        <v>0</v>
      </c>
      <c r="AR1270" s="51">
        <f t="shared" si="3299"/>
        <v>0</v>
      </c>
      <c r="AS1270" s="51">
        <f t="shared" si="3300"/>
        <v>0</v>
      </c>
      <c r="AT1270" s="51">
        <f t="shared" si="3301"/>
        <v>0</v>
      </c>
      <c r="AU1270" s="51">
        <f t="shared" si="3238"/>
        <v>665</v>
      </c>
      <c r="AV1270" s="51">
        <f t="shared" si="3239"/>
        <v>0</v>
      </c>
      <c r="AW1270" s="51"/>
      <c r="AX1270" s="51"/>
      <c r="AY1270" s="51"/>
      <c r="AZ1270" s="51"/>
      <c r="BA1270" s="52">
        <f t="shared" si="3243"/>
        <v>97.604895839593595</v>
      </c>
      <c r="BB1270" s="25"/>
    </row>
    <row r="1271" ht="31.5">
      <c r="B1271" s="47" t="s">
        <v>566</v>
      </c>
      <c r="C1271" s="47" t="s">
        <v>46</v>
      </c>
      <c r="D1271" s="47" t="s">
        <v>48</v>
      </c>
      <c r="E1271" s="48" t="str">
        <f t="shared" si="3236"/>
        <v>0113</v>
      </c>
      <c r="F1271" s="47" t="s">
        <v>494</v>
      </c>
      <c r="G1271" s="47" t="s">
        <v>154</v>
      </c>
      <c r="H1271" s="49" t="s">
        <v>155</v>
      </c>
      <c r="I1271" s="19"/>
      <c r="J1271" s="19"/>
      <c r="K1271" s="19"/>
      <c r="L1271" s="19"/>
      <c r="M1271" s="19"/>
      <c r="N1271" s="19"/>
      <c r="O1271" s="19">
        <v>0</v>
      </c>
      <c r="P1271" s="19">
        <v>0</v>
      </c>
      <c r="Q1271" s="19">
        <v>0</v>
      </c>
      <c r="R1271" s="19">
        <v>665</v>
      </c>
      <c r="S1271" s="19"/>
      <c r="T1271" s="19">
        <f t="shared" si="3237"/>
        <v>665</v>
      </c>
      <c r="U1271" s="19"/>
      <c r="V1271" s="19"/>
      <c r="W1271" s="19"/>
      <c r="X1271" s="19"/>
      <c r="Y1271" s="19"/>
      <c r="Z1271" s="19"/>
      <c r="AA1271" s="19"/>
      <c r="AB1271" s="19"/>
      <c r="AC1271" s="19"/>
      <c r="AD1271" s="19"/>
      <c r="AE1271" s="19"/>
      <c r="AF1271" s="50">
        <v>655.09009000000003</v>
      </c>
      <c r="AG1271" s="50"/>
      <c r="AH1271" s="50">
        <v>0</v>
      </c>
      <c r="AI1271" s="50">
        <v>0</v>
      </c>
      <c r="AJ1271" s="50">
        <v>0</v>
      </c>
      <c r="AK1271" s="50">
        <v>0</v>
      </c>
      <c r="AL1271" s="50">
        <v>639.39999999999998</v>
      </c>
      <c r="AM1271" s="50">
        <v>0</v>
      </c>
      <c r="AN1271" s="50">
        <v>0</v>
      </c>
      <c r="AO1271" s="51">
        <v>0</v>
      </c>
      <c r="AP1271" s="51">
        <v>665</v>
      </c>
      <c r="AQ1271" s="51">
        <v>0</v>
      </c>
      <c r="AR1271" s="51">
        <v>0</v>
      </c>
      <c r="AS1271" s="51">
        <v>0</v>
      </c>
      <c r="AT1271" s="51">
        <v>0</v>
      </c>
      <c r="AU1271" s="51">
        <f t="shared" si="3238"/>
        <v>665</v>
      </c>
      <c r="AV1271" s="51">
        <f t="shared" si="3239"/>
        <v>0</v>
      </c>
      <c r="AW1271" s="51"/>
      <c r="AX1271" s="51"/>
      <c r="AY1271" s="51"/>
      <c r="AZ1271" s="51"/>
      <c r="BA1271" s="52">
        <f t="shared" si="3243"/>
        <v>97.604895839593595</v>
      </c>
      <c r="BB1271" s="25"/>
    </row>
    <row r="1272">
      <c r="B1272" s="47" t="s">
        <v>566</v>
      </c>
      <c r="C1272" s="47" t="s">
        <v>46</v>
      </c>
      <c r="D1272" s="47" t="s">
        <v>48</v>
      </c>
      <c r="E1272" s="48" t="str">
        <f t="shared" si="3236"/>
        <v>0113</v>
      </c>
      <c r="F1272" s="47" t="s">
        <v>270</v>
      </c>
      <c r="G1272" s="47"/>
      <c r="H1272" s="49" t="s">
        <v>53</v>
      </c>
      <c r="I1272" s="19">
        <f>I1273</f>
        <v>14258.400000000001</v>
      </c>
      <c r="J1272" s="19">
        <f>J1273</f>
        <v>14376.900000000001</v>
      </c>
      <c r="K1272" s="19">
        <f>K1273</f>
        <v>14771.6</v>
      </c>
      <c r="L1272" s="19">
        <f>L1273</f>
        <v>0</v>
      </c>
      <c r="M1272" s="19">
        <f>M1273</f>
        <v>0</v>
      </c>
      <c r="N1272" s="19">
        <f>N1273</f>
        <v>0</v>
      </c>
      <c r="O1272" s="19">
        <f t="shared" si="3283"/>
        <v>-227.94999999999999</v>
      </c>
      <c r="P1272" s="19">
        <f t="shared" si="3284"/>
        <v>0</v>
      </c>
      <c r="Q1272" s="19">
        <f t="shared" si="3285"/>
        <v>0</v>
      </c>
      <c r="R1272" s="19">
        <f t="shared" si="3286"/>
        <v>-665</v>
      </c>
      <c r="S1272" s="19">
        <f>S1273</f>
        <v>110</v>
      </c>
      <c r="T1272" s="19">
        <f t="shared" si="3237"/>
        <v>13475.450000000001</v>
      </c>
      <c r="U1272" s="19">
        <f t="shared" si="3198"/>
        <v>14376.900000000001</v>
      </c>
      <c r="V1272" s="19">
        <f t="shared" si="3199"/>
        <v>14771.6</v>
      </c>
      <c r="W1272" s="19">
        <f>W1273</f>
        <v>0</v>
      </c>
      <c r="X1272" s="19">
        <f>X1273</f>
        <v>0</v>
      </c>
      <c r="Y1272" s="19">
        <f>Y1273</f>
        <v>0</v>
      </c>
      <c r="Z1272" s="19">
        <f>Z1273</f>
        <v>110</v>
      </c>
      <c r="AA1272" s="19">
        <f>AA1273</f>
        <v>110</v>
      </c>
      <c r="AB1272" s="19">
        <f>AB1273</f>
        <v>0</v>
      </c>
      <c r="AC1272" s="19">
        <f>AC1273</f>
        <v>110</v>
      </c>
      <c r="AD1272" s="19">
        <f>AD1273</f>
        <v>0</v>
      </c>
      <c r="AE1272" s="19">
        <f>AE1273</f>
        <v>0</v>
      </c>
      <c r="AF1272" s="50">
        <f t="shared" si="3287"/>
        <v>13118.891500000002</v>
      </c>
      <c r="AG1272" s="50">
        <f t="shared" si="3288"/>
        <v>0</v>
      </c>
      <c r="AH1272" s="50">
        <f t="shared" si="3289"/>
        <v>0</v>
      </c>
      <c r="AI1272" s="50">
        <f t="shared" si="3290"/>
        <v>0</v>
      </c>
      <c r="AJ1272" s="50">
        <f t="shared" si="3291"/>
        <v>0</v>
      </c>
      <c r="AK1272" s="50">
        <f t="shared" si="3292"/>
        <v>0</v>
      </c>
      <c r="AL1272" s="50">
        <f t="shared" si="3293"/>
        <v>13118.89085</v>
      </c>
      <c r="AM1272" s="50">
        <f t="shared" si="3294"/>
        <v>0</v>
      </c>
      <c r="AN1272" s="50">
        <f t="shared" si="3295"/>
        <v>0</v>
      </c>
      <c r="AO1272" s="15">
        <f t="shared" si="3296"/>
        <v>10336.6481</v>
      </c>
      <c r="AP1272" s="51">
        <f t="shared" si="3297"/>
        <v>13346.8415</v>
      </c>
      <c r="AQ1272" s="51">
        <f t="shared" si="3298"/>
        <v>-227.94999999999999</v>
      </c>
      <c r="AR1272" s="51">
        <f t="shared" si="3299"/>
        <v>0</v>
      </c>
      <c r="AS1272" s="51">
        <f t="shared" si="3300"/>
        <v>0</v>
      </c>
      <c r="AT1272" s="51">
        <f t="shared" si="3301"/>
        <v>0</v>
      </c>
      <c r="AU1272" s="51">
        <f t="shared" si="3238"/>
        <v>13118.8915</v>
      </c>
      <c r="AV1272" s="51">
        <f t="shared" si="3239"/>
        <v>356.558500000001</v>
      </c>
      <c r="AW1272" s="51">
        <f t="shared" si="3240"/>
        <v>13585.450000000001</v>
      </c>
      <c r="AX1272" s="51">
        <f t="shared" si="3241"/>
        <v>14486.900000000001</v>
      </c>
      <c r="AY1272" s="51">
        <f t="shared" si="3242"/>
        <v>14881.6</v>
      </c>
      <c r="AZ1272" s="51">
        <f>AZ1273</f>
        <v>0</v>
      </c>
      <c r="BA1272" s="52">
        <f t="shared" si="3243"/>
        <v>99.999995045313071</v>
      </c>
      <c r="BB1272" s="25"/>
    </row>
    <row r="1273" ht="47.25">
      <c r="B1273" s="47" t="s">
        <v>566</v>
      </c>
      <c r="C1273" s="47" t="s">
        <v>46</v>
      </c>
      <c r="D1273" s="47" t="s">
        <v>48</v>
      </c>
      <c r="E1273" s="48" t="str">
        <f t="shared" si="3236"/>
        <v>0113</v>
      </c>
      <c r="F1273" s="47" t="s">
        <v>271</v>
      </c>
      <c r="G1273" s="47"/>
      <c r="H1273" s="49" t="s">
        <v>272</v>
      </c>
      <c r="I1273" s="19">
        <f>I1274+I1277+I1281+I1279</f>
        <v>14258.400000000001</v>
      </c>
      <c r="J1273" s="19">
        <f>J1274+J1277+J1281+J1279</f>
        <v>14376.900000000001</v>
      </c>
      <c r="K1273" s="19">
        <f>K1274+K1277+K1281+K1279</f>
        <v>14771.6</v>
      </c>
      <c r="L1273" s="19">
        <f>L1274+L1277+L1281+L1279</f>
        <v>0</v>
      </c>
      <c r="M1273" s="19">
        <f>M1274+M1277+M1281+M1279</f>
        <v>0</v>
      </c>
      <c r="N1273" s="19">
        <f>N1274+N1277+N1281+N1279</f>
        <v>0</v>
      </c>
      <c r="O1273" s="19">
        <f>O1274+O1277+O1281+O1279</f>
        <v>-227.94999999999999</v>
      </c>
      <c r="P1273" s="19">
        <f>P1274+P1277+P1281+P1279</f>
        <v>0</v>
      </c>
      <c r="Q1273" s="19">
        <f>Q1274+Q1277+Q1281+Q1279</f>
        <v>0</v>
      </c>
      <c r="R1273" s="19">
        <f>R1274+R1277+R1281+R1279</f>
        <v>-665</v>
      </c>
      <c r="S1273" s="19">
        <f>S1274+S1277+S1281+S1279</f>
        <v>110</v>
      </c>
      <c r="T1273" s="19">
        <f t="shared" si="3237"/>
        <v>13475.450000000001</v>
      </c>
      <c r="U1273" s="19">
        <f t="shared" si="3198"/>
        <v>14376.900000000001</v>
      </c>
      <c r="V1273" s="19">
        <f t="shared" si="3199"/>
        <v>14771.6</v>
      </c>
      <c r="W1273" s="19">
        <f>W1274+W1277+W1281+W1279</f>
        <v>0</v>
      </c>
      <c r="X1273" s="19">
        <f>X1274+X1277+X1281+X1279</f>
        <v>0</v>
      </c>
      <c r="Y1273" s="19">
        <f>Y1274+Y1277+Y1281+Y1279</f>
        <v>0</v>
      </c>
      <c r="Z1273" s="19">
        <f>Z1274+Z1277+Z1281+Z1279</f>
        <v>110</v>
      </c>
      <c r="AA1273" s="19">
        <f>AA1274+AA1277+AA1281+AA1279</f>
        <v>110</v>
      </c>
      <c r="AB1273" s="19">
        <f>AB1274+AB1277+AB1281+AB1279</f>
        <v>0</v>
      </c>
      <c r="AC1273" s="19">
        <f>AC1274+AC1277+AC1281+AC1279</f>
        <v>110</v>
      </c>
      <c r="AD1273" s="19">
        <f>AD1274+AD1277+AD1281+AD1279</f>
        <v>0</v>
      </c>
      <c r="AE1273" s="19">
        <f>AE1274+AE1277+AE1281+AE1279</f>
        <v>0</v>
      </c>
      <c r="AF1273" s="50">
        <f>AF1274+AF1277+AF1281+AF1279</f>
        <v>13118.891500000002</v>
      </c>
      <c r="AG1273" s="50">
        <f>AG1274+AG1277+AG1281+AG1279</f>
        <v>0</v>
      </c>
      <c r="AH1273" s="50">
        <f>AH1274+AH1277+AH1281+AH1279</f>
        <v>0</v>
      </c>
      <c r="AI1273" s="50">
        <f>AI1274+AI1277+AI1281+AI1279</f>
        <v>0</v>
      </c>
      <c r="AJ1273" s="50">
        <f>AJ1274+AJ1277+AJ1281+AJ1279</f>
        <v>0</v>
      </c>
      <c r="AK1273" s="50">
        <f>AK1274+AK1277+AK1281+AK1279</f>
        <v>0</v>
      </c>
      <c r="AL1273" s="50">
        <f>AL1274+AL1277+AL1281+AL1279</f>
        <v>13118.89085</v>
      </c>
      <c r="AM1273" s="50">
        <f>AM1274+AM1277+AM1281+AM1279</f>
        <v>0</v>
      </c>
      <c r="AN1273" s="50">
        <f>AN1274+AN1277+AN1281+AN1279</f>
        <v>0</v>
      </c>
      <c r="AO1273" s="51">
        <f>AO1274+AO1277+AO1281+AO1279</f>
        <v>10336.6481</v>
      </c>
      <c r="AP1273" s="51">
        <f>AP1274+AP1277+AP1281+AP1279</f>
        <v>13346.8415</v>
      </c>
      <c r="AQ1273" s="51">
        <f>AQ1274+AQ1277+AQ1281+AQ1279</f>
        <v>-227.94999999999999</v>
      </c>
      <c r="AR1273" s="51">
        <f>AR1274+AR1277+AR1281+AR1279</f>
        <v>0</v>
      </c>
      <c r="AS1273" s="51">
        <f>AS1274+AS1277+AS1281+AS1279</f>
        <v>0</v>
      </c>
      <c r="AT1273" s="51">
        <f>AT1274+AT1277+AT1281+AT1279</f>
        <v>0</v>
      </c>
      <c r="AU1273" s="51">
        <f t="shared" si="3238"/>
        <v>13118.8915</v>
      </c>
      <c r="AV1273" s="51">
        <f t="shared" si="3239"/>
        <v>356.558500000001</v>
      </c>
      <c r="AW1273" s="51">
        <f t="shared" si="3240"/>
        <v>13585.450000000001</v>
      </c>
      <c r="AX1273" s="51">
        <f t="shared" si="3241"/>
        <v>14486.900000000001</v>
      </c>
      <c r="AY1273" s="51">
        <f t="shared" si="3242"/>
        <v>14881.6</v>
      </c>
      <c r="AZ1273" s="51">
        <f>AZ1274+AZ1277+AZ1281+AZ1279</f>
        <v>0</v>
      </c>
      <c r="BA1273" s="52">
        <f t="shared" si="3243"/>
        <v>99.999995045313071</v>
      </c>
      <c r="BB1273" s="25"/>
    </row>
    <row r="1274" ht="31.5">
      <c r="B1274" s="47" t="s">
        <v>566</v>
      </c>
      <c r="C1274" s="47" t="s">
        <v>46</v>
      </c>
      <c r="D1274" s="47" t="s">
        <v>48</v>
      </c>
      <c r="E1274" s="48" t="str">
        <f t="shared" si="3236"/>
        <v>0113</v>
      </c>
      <c r="F1274" s="47" t="s">
        <v>496</v>
      </c>
      <c r="G1274" s="47"/>
      <c r="H1274" s="49" t="s">
        <v>497</v>
      </c>
      <c r="I1274" s="19">
        <f>I1275+I1276</f>
        <v>5679.6000000000004</v>
      </c>
      <c r="J1274" s="19">
        <f>J1275+J1276</f>
        <v>5798.1000000000004</v>
      </c>
      <c r="K1274" s="19">
        <f>K1275+K1276</f>
        <v>6192.8000000000002</v>
      </c>
      <c r="L1274" s="19">
        <f>L1275+L1276</f>
        <v>0</v>
      </c>
      <c r="M1274" s="19">
        <f>M1275+M1276</f>
        <v>0</v>
      </c>
      <c r="N1274" s="19">
        <f>N1275+N1276</f>
        <v>0</v>
      </c>
      <c r="O1274" s="19">
        <f>O1275+O1276</f>
        <v>0</v>
      </c>
      <c r="P1274" s="19">
        <f>P1275+P1276</f>
        <v>0</v>
      </c>
      <c r="Q1274" s="19">
        <f>Q1275+Q1276</f>
        <v>0</v>
      </c>
      <c r="R1274" s="19">
        <f>R1275+R1276</f>
        <v>0</v>
      </c>
      <c r="S1274" s="19">
        <f>S1275+S1276</f>
        <v>0</v>
      </c>
      <c r="T1274" s="19">
        <f t="shared" si="3237"/>
        <v>5679.6000000000004</v>
      </c>
      <c r="U1274" s="19">
        <f t="shared" si="3198"/>
        <v>5798.1000000000004</v>
      </c>
      <c r="V1274" s="19">
        <f t="shared" si="3199"/>
        <v>6192.8000000000002</v>
      </c>
      <c r="W1274" s="19">
        <f>W1275+W1276</f>
        <v>0</v>
      </c>
      <c r="X1274" s="19">
        <f>X1275+X1276</f>
        <v>0</v>
      </c>
      <c r="Y1274" s="19">
        <f>Y1275+Y1276</f>
        <v>0</v>
      </c>
      <c r="Z1274" s="19">
        <f>Z1275+Z1276</f>
        <v>0</v>
      </c>
      <c r="AA1274" s="19">
        <f>AA1275+AA1276</f>
        <v>0</v>
      </c>
      <c r="AB1274" s="19">
        <f>AB1275+AB1276</f>
        <v>0</v>
      </c>
      <c r="AC1274" s="19">
        <f>AC1275+AC1276</f>
        <v>0</v>
      </c>
      <c r="AD1274" s="19">
        <f>AD1275+AD1276</f>
        <v>0</v>
      </c>
      <c r="AE1274" s="19">
        <f>AE1275+AE1276</f>
        <v>0</v>
      </c>
      <c r="AF1274" s="50">
        <f>AF1275+AF1276</f>
        <v>5581.0415000000003</v>
      </c>
      <c r="AG1274" s="50">
        <f>AG1275+AG1276</f>
        <v>0</v>
      </c>
      <c r="AH1274" s="50">
        <f>AH1275+AH1276</f>
        <v>0</v>
      </c>
      <c r="AI1274" s="50">
        <f>AI1275+AI1276</f>
        <v>0</v>
      </c>
      <c r="AJ1274" s="50">
        <f>AJ1275+AJ1276</f>
        <v>0</v>
      </c>
      <c r="AK1274" s="50">
        <f>AK1275+AK1276</f>
        <v>0</v>
      </c>
      <c r="AL1274" s="50">
        <f>AL1275+AL1276</f>
        <v>5581.0415000000003</v>
      </c>
      <c r="AM1274" s="50">
        <f>AM1275+AM1276</f>
        <v>0</v>
      </c>
      <c r="AN1274" s="50">
        <f>AN1275+AN1276</f>
        <v>0</v>
      </c>
      <c r="AO1274" s="15">
        <f>AO1275+AO1276</f>
        <v>3175.2740699999999</v>
      </c>
      <c r="AP1274" s="51">
        <f>AP1275+AP1276</f>
        <v>5581.0415000000003</v>
      </c>
      <c r="AQ1274" s="51">
        <f>AQ1275+AQ1276</f>
        <v>0</v>
      </c>
      <c r="AR1274" s="51">
        <f>AR1275+AR1276</f>
        <v>0</v>
      </c>
      <c r="AS1274" s="51">
        <f>AS1275+AS1276</f>
        <v>0</v>
      </c>
      <c r="AT1274" s="51">
        <f>AT1275+AT1276</f>
        <v>0</v>
      </c>
      <c r="AU1274" s="51">
        <f t="shared" si="3238"/>
        <v>5581.0415000000003</v>
      </c>
      <c r="AV1274" s="51">
        <f t="shared" si="3239"/>
        <v>98.558500000000095</v>
      </c>
      <c r="AW1274" s="51">
        <f t="shared" si="3240"/>
        <v>5679.6000000000004</v>
      </c>
      <c r="AX1274" s="51">
        <f t="shared" si="3241"/>
        <v>5798.1000000000004</v>
      </c>
      <c r="AY1274" s="51">
        <f t="shared" si="3242"/>
        <v>6192.8000000000002</v>
      </c>
      <c r="AZ1274" s="51">
        <f>AZ1275+AZ1276</f>
        <v>0</v>
      </c>
      <c r="BA1274" s="52">
        <f t="shared" si="3243"/>
        <v>100</v>
      </c>
      <c r="BB1274" s="25"/>
    </row>
    <row r="1275" ht="31.5">
      <c r="B1275" s="47" t="s">
        <v>566</v>
      </c>
      <c r="C1275" s="47" t="s">
        <v>46</v>
      </c>
      <c r="D1275" s="47" t="s">
        <v>48</v>
      </c>
      <c r="E1275" s="48" t="str">
        <f t="shared" si="3236"/>
        <v>0113</v>
      </c>
      <c r="F1275" s="47" t="s">
        <v>496</v>
      </c>
      <c r="G1275" s="47" t="s">
        <v>58</v>
      </c>
      <c r="H1275" s="49" t="s">
        <v>59</v>
      </c>
      <c r="I1275" s="19">
        <v>5609.6000000000004</v>
      </c>
      <c r="J1275" s="19">
        <v>5728.1000000000004</v>
      </c>
      <c r="K1275" s="19">
        <v>6122.8000000000002</v>
      </c>
      <c r="L1275" s="19"/>
      <c r="M1275" s="19"/>
      <c r="N1275" s="19"/>
      <c r="O1275" s="19">
        <v>0</v>
      </c>
      <c r="P1275" s="19">
        <v>0</v>
      </c>
      <c r="Q1275" s="19">
        <v>0</v>
      </c>
      <c r="R1275" s="19">
        <v>0</v>
      </c>
      <c r="S1275" s="19"/>
      <c r="T1275" s="19">
        <f t="shared" si="3237"/>
        <v>5609.6000000000004</v>
      </c>
      <c r="U1275" s="19">
        <f t="shared" si="3198"/>
        <v>5728.1000000000004</v>
      </c>
      <c r="V1275" s="19">
        <f t="shared" si="3199"/>
        <v>6122.8000000000002</v>
      </c>
      <c r="W1275" s="19"/>
      <c r="X1275" s="19"/>
      <c r="Y1275" s="19"/>
      <c r="Z1275" s="19"/>
      <c r="AA1275" s="19"/>
      <c r="AB1275" s="19"/>
      <c r="AC1275" s="19"/>
      <c r="AD1275" s="19"/>
      <c r="AE1275" s="19"/>
      <c r="AF1275" s="50">
        <v>5518.6745000000001</v>
      </c>
      <c r="AG1275" s="50"/>
      <c r="AH1275" s="50">
        <v>0</v>
      </c>
      <c r="AI1275" s="50">
        <v>0</v>
      </c>
      <c r="AJ1275" s="50">
        <v>0</v>
      </c>
      <c r="AK1275" s="50">
        <v>0</v>
      </c>
      <c r="AL1275" s="50">
        <v>5518.6745000000001</v>
      </c>
      <c r="AM1275" s="50">
        <v>0</v>
      </c>
      <c r="AN1275" s="50">
        <v>0</v>
      </c>
      <c r="AO1275" s="51">
        <v>3128.4720699999998</v>
      </c>
      <c r="AP1275" s="51">
        <v>5511.0415000000003</v>
      </c>
      <c r="AQ1275" s="51">
        <v>0</v>
      </c>
      <c r="AR1275" s="51">
        <v>0</v>
      </c>
      <c r="AS1275" s="51">
        <v>0</v>
      </c>
      <c r="AT1275" s="51">
        <v>0</v>
      </c>
      <c r="AU1275" s="51">
        <f t="shared" si="3238"/>
        <v>5511.0415000000003</v>
      </c>
      <c r="AV1275" s="51">
        <f t="shared" si="3239"/>
        <v>98.558500000000095</v>
      </c>
      <c r="AW1275" s="51">
        <f t="shared" si="3240"/>
        <v>5609.6000000000004</v>
      </c>
      <c r="AX1275" s="51">
        <f t="shared" si="3241"/>
        <v>5728.1000000000004</v>
      </c>
      <c r="AY1275" s="51">
        <f t="shared" si="3242"/>
        <v>6122.8000000000002</v>
      </c>
      <c r="AZ1275" s="51"/>
      <c r="BA1275" s="52">
        <f t="shared" si="3243"/>
        <v>100</v>
      </c>
      <c r="BB1275" s="53"/>
    </row>
    <row r="1276">
      <c r="B1276" s="47" t="s">
        <v>566</v>
      </c>
      <c r="C1276" s="47" t="s">
        <v>46</v>
      </c>
      <c r="D1276" s="47" t="s">
        <v>48</v>
      </c>
      <c r="E1276" s="48" t="str">
        <f t="shared" si="3236"/>
        <v>0113</v>
      </c>
      <c r="F1276" s="47" t="s">
        <v>496</v>
      </c>
      <c r="G1276" s="47" t="s">
        <v>60</v>
      </c>
      <c r="H1276" s="49" t="s">
        <v>61</v>
      </c>
      <c r="I1276" s="19">
        <v>70</v>
      </c>
      <c r="J1276" s="19">
        <v>70</v>
      </c>
      <c r="K1276" s="19">
        <v>70</v>
      </c>
      <c r="L1276" s="19"/>
      <c r="M1276" s="19"/>
      <c r="N1276" s="19"/>
      <c r="O1276" s="19">
        <v>0</v>
      </c>
      <c r="P1276" s="19">
        <v>0</v>
      </c>
      <c r="Q1276" s="19">
        <v>0</v>
      </c>
      <c r="R1276" s="19">
        <v>0</v>
      </c>
      <c r="S1276" s="19"/>
      <c r="T1276" s="19">
        <f t="shared" si="3237"/>
        <v>70</v>
      </c>
      <c r="U1276" s="19">
        <f t="shared" si="3198"/>
        <v>70</v>
      </c>
      <c r="V1276" s="19">
        <f t="shared" si="3199"/>
        <v>70</v>
      </c>
      <c r="W1276" s="19"/>
      <c r="X1276" s="19"/>
      <c r="Y1276" s="19"/>
      <c r="Z1276" s="19"/>
      <c r="AA1276" s="19"/>
      <c r="AB1276" s="19"/>
      <c r="AC1276" s="19"/>
      <c r="AD1276" s="19"/>
      <c r="AE1276" s="19"/>
      <c r="AF1276" s="50">
        <v>62.366999999999997</v>
      </c>
      <c r="AG1276" s="50"/>
      <c r="AH1276" s="50">
        <v>0</v>
      </c>
      <c r="AI1276" s="50">
        <v>0</v>
      </c>
      <c r="AJ1276" s="50">
        <v>0</v>
      </c>
      <c r="AK1276" s="50">
        <v>0</v>
      </c>
      <c r="AL1276" s="50">
        <v>62.366999999999997</v>
      </c>
      <c r="AM1276" s="50">
        <v>0</v>
      </c>
      <c r="AN1276" s="50">
        <v>0</v>
      </c>
      <c r="AO1276" s="15">
        <v>46.802</v>
      </c>
      <c r="AP1276" s="51">
        <v>70</v>
      </c>
      <c r="AQ1276" s="51">
        <v>0</v>
      </c>
      <c r="AR1276" s="51">
        <v>0</v>
      </c>
      <c r="AS1276" s="51">
        <v>0</v>
      </c>
      <c r="AT1276" s="51">
        <v>0</v>
      </c>
      <c r="AU1276" s="51">
        <f t="shared" si="3238"/>
        <v>70</v>
      </c>
      <c r="AV1276" s="51">
        <f t="shared" si="3239"/>
        <v>0</v>
      </c>
      <c r="AW1276" s="51">
        <f t="shared" si="3240"/>
        <v>70</v>
      </c>
      <c r="AX1276" s="51">
        <f t="shared" si="3241"/>
        <v>70</v>
      </c>
      <c r="AY1276" s="51">
        <f t="shared" si="3242"/>
        <v>70</v>
      </c>
      <c r="AZ1276" s="51"/>
      <c r="BA1276" s="52">
        <f t="shared" si="3243"/>
        <v>100</v>
      </c>
      <c r="BB1276" s="53"/>
    </row>
    <row r="1277" ht="31.5">
      <c r="B1277" s="47" t="s">
        <v>566</v>
      </c>
      <c r="C1277" s="47" t="s">
        <v>46</v>
      </c>
      <c r="D1277" s="47" t="s">
        <v>48</v>
      </c>
      <c r="E1277" s="48" t="str">
        <f t="shared" si="3236"/>
        <v>0113</v>
      </c>
      <c r="F1277" s="47" t="s">
        <v>498</v>
      </c>
      <c r="G1277" s="48"/>
      <c r="H1277" s="49" t="s">
        <v>499</v>
      </c>
      <c r="I1277" s="19">
        <f>I1278</f>
        <v>6702.3000000000002</v>
      </c>
      <c r="J1277" s="19">
        <f>J1278</f>
        <v>6702.3000000000002</v>
      </c>
      <c r="K1277" s="19">
        <f>K1278</f>
        <v>6702.3000000000002</v>
      </c>
      <c r="L1277" s="19">
        <f>L1278</f>
        <v>0</v>
      </c>
      <c r="M1277" s="19">
        <f>M1278</f>
        <v>0</v>
      </c>
      <c r="N1277" s="19">
        <f>N1278</f>
        <v>0</v>
      </c>
      <c r="O1277" s="19">
        <f>O1278</f>
        <v>-227.94999999999999</v>
      </c>
      <c r="P1277" s="19">
        <f>P1278</f>
        <v>0</v>
      </c>
      <c r="Q1277" s="19">
        <f>Q1278</f>
        <v>0</v>
      </c>
      <c r="R1277" s="19">
        <f>R1278</f>
        <v>0</v>
      </c>
      <c r="S1277" s="19">
        <f>S1278</f>
        <v>0</v>
      </c>
      <c r="T1277" s="19">
        <f t="shared" si="3237"/>
        <v>6474.3500000000004</v>
      </c>
      <c r="U1277" s="19">
        <f t="shared" si="3198"/>
        <v>6702.3000000000002</v>
      </c>
      <c r="V1277" s="19">
        <f t="shared" si="3199"/>
        <v>6702.3000000000002</v>
      </c>
      <c r="W1277" s="19">
        <f>W1278</f>
        <v>0</v>
      </c>
      <c r="X1277" s="19">
        <f>X1278</f>
        <v>0</v>
      </c>
      <c r="Y1277" s="19">
        <f>Y1278</f>
        <v>0</v>
      </c>
      <c r="Z1277" s="19">
        <f>Z1278</f>
        <v>0</v>
      </c>
      <c r="AA1277" s="19">
        <f>AA1278</f>
        <v>0</v>
      </c>
      <c r="AB1277" s="19">
        <f>AB1278</f>
        <v>0</v>
      </c>
      <c r="AC1277" s="19">
        <f>AC1278</f>
        <v>0</v>
      </c>
      <c r="AD1277" s="19">
        <f>AD1278</f>
        <v>0</v>
      </c>
      <c r="AE1277" s="19">
        <f>AE1278</f>
        <v>0</v>
      </c>
      <c r="AF1277" s="50">
        <f>AF1278</f>
        <v>6216.3500000000004</v>
      </c>
      <c r="AG1277" s="50">
        <f>AG1278</f>
        <v>0</v>
      </c>
      <c r="AH1277" s="50">
        <f>AH1278</f>
        <v>0</v>
      </c>
      <c r="AI1277" s="50">
        <f>AI1278</f>
        <v>0</v>
      </c>
      <c r="AJ1277" s="50">
        <f>AJ1278</f>
        <v>0</v>
      </c>
      <c r="AK1277" s="50">
        <f>AK1278</f>
        <v>0</v>
      </c>
      <c r="AL1277" s="50">
        <f>AL1278</f>
        <v>6216.3493500000004</v>
      </c>
      <c r="AM1277" s="50">
        <f>AM1278</f>
        <v>0</v>
      </c>
      <c r="AN1277" s="50">
        <f>AN1278</f>
        <v>0</v>
      </c>
      <c r="AO1277" s="51">
        <f>AO1278</f>
        <v>6102.3740299999999</v>
      </c>
      <c r="AP1277" s="51">
        <f>AP1278</f>
        <v>6444.3000000000002</v>
      </c>
      <c r="AQ1277" s="51">
        <f>AQ1278</f>
        <v>-227.94999999999999</v>
      </c>
      <c r="AR1277" s="51">
        <f>AR1278</f>
        <v>0</v>
      </c>
      <c r="AS1277" s="51">
        <f>AS1278</f>
        <v>0</v>
      </c>
      <c r="AT1277" s="51">
        <f>AT1278</f>
        <v>0</v>
      </c>
      <c r="AU1277" s="51">
        <f t="shared" si="3238"/>
        <v>6216.3500000000004</v>
      </c>
      <c r="AV1277" s="51">
        <f t="shared" si="3239"/>
        <v>258</v>
      </c>
      <c r="AW1277" s="51">
        <f t="shared" si="3240"/>
        <v>6474.3500000000004</v>
      </c>
      <c r="AX1277" s="51">
        <f t="shared" si="3241"/>
        <v>6702.3000000000002</v>
      </c>
      <c r="AY1277" s="51">
        <f t="shared" si="3242"/>
        <v>6702.3000000000002</v>
      </c>
      <c r="AZ1277" s="51">
        <f>AZ1278</f>
        <v>0</v>
      </c>
      <c r="BA1277" s="52">
        <f t="shared" si="3243"/>
        <v>99.999989543703308</v>
      </c>
      <c r="BB1277" s="25"/>
    </row>
    <row r="1278" ht="31.5">
      <c r="B1278" s="47" t="s">
        <v>566</v>
      </c>
      <c r="C1278" s="47" t="s">
        <v>46</v>
      </c>
      <c r="D1278" s="47" t="s">
        <v>48</v>
      </c>
      <c r="E1278" s="48" t="str">
        <f t="shared" si="3236"/>
        <v>0113</v>
      </c>
      <c r="F1278" s="47" t="s">
        <v>498</v>
      </c>
      <c r="G1278" s="47" t="s">
        <v>154</v>
      </c>
      <c r="H1278" s="49" t="s">
        <v>155</v>
      </c>
      <c r="I1278" s="19">
        <v>6702.3000000000002</v>
      </c>
      <c r="J1278" s="19">
        <v>6702.3000000000002</v>
      </c>
      <c r="K1278" s="19">
        <v>6702.3000000000002</v>
      </c>
      <c r="L1278" s="19"/>
      <c r="M1278" s="19"/>
      <c r="N1278" s="19"/>
      <c r="O1278" s="19">
        <v>-227.94999999999999</v>
      </c>
      <c r="P1278" s="19">
        <v>0</v>
      </c>
      <c r="Q1278" s="19">
        <v>0</v>
      </c>
      <c r="R1278" s="19">
        <v>0</v>
      </c>
      <c r="S1278" s="19"/>
      <c r="T1278" s="19">
        <f t="shared" si="3237"/>
        <v>6474.3500000000004</v>
      </c>
      <c r="U1278" s="19">
        <f t="shared" si="3198"/>
        <v>6702.3000000000002</v>
      </c>
      <c r="V1278" s="19">
        <f t="shared" si="3199"/>
        <v>6702.3000000000002</v>
      </c>
      <c r="W1278" s="19"/>
      <c r="X1278" s="19"/>
      <c r="Y1278" s="19"/>
      <c r="Z1278" s="19"/>
      <c r="AA1278" s="19"/>
      <c r="AB1278" s="19"/>
      <c r="AC1278" s="19"/>
      <c r="AD1278" s="19"/>
      <c r="AE1278" s="19"/>
      <c r="AF1278" s="50">
        <v>6216.3500000000004</v>
      </c>
      <c r="AG1278" s="50"/>
      <c r="AH1278" s="50">
        <v>0</v>
      </c>
      <c r="AI1278" s="50">
        <v>0</v>
      </c>
      <c r="AJ1278" s="50">
        <v>0</v>
      </c>
      <c r="AK1278" s="50">
        <v>0</v>
      </c>
      <c r="AL1278" s="50">
        <v>6216.3493500000004</v>
      </c>
      <c r="AM1278" s="50">
        <v>0</v>
      </c>
      <c r="AN1278" s="50">
        <v>0</v>
      </c>
      <c r="AO1278" s="15">
        <v>6102.3740299999999</v>
      </c>
      <c r="AP1278" s="51">
        <v>6444.3000000000002</v>
      </c>
      <c r="AQ1278" s="51">
        <v>-227.94999999999999</v>
      </c>
      <c r="AR1278" s="51">
        <v>0</v>
      </c>
      <c r="AS1278" s="51">
        <v>0</v>
      </c>
      <c r="AT1278" s="51">
        <v>0</v>
      </c>
      <c r="AU1278" s="51">
        <f t="shared" si="3238"/>
        <v>6216.3500000000004</v>
      </c>
      <c r="AV1278" s="51">
        <f t="shared" si="3239"/>
        <v>258</v>
      </c>
      <c r="AW1278" s="51">
        <f t="shared" si="3240"/>
        <v>6474.3500000000004</v>
      </c>
      <c r="AX1278" s="51">
        <f t="shared" si="3241"/>
        <v>6702.3000000000002</v>
      </c>
      <c r="AY1278" s="51">
        <f t="shared" si="3242"/>
        <v>6702.3000000000002</v>
      </c>
      <c r="AZ1278" s="51"/>
      <c r="BA1278" s="52">
        <f t="shared" si="3243"/>
        <v>99.999989543703308</v>
      </c>
      <c r="BB1278" s="53"/>
    </row>
    <row r="1279" ht="47.25">
      <c r="B1279" s="47" t="s">
        <v>566</v>
      </c>
      <c r="C1279" s="47" t="s">
        <v>46</v>
      </c>
      <c r="D1279" s="47" t="s">
        <v>48</v>
      </c>
      <c r="E1279" s="48" t="str">
        <f t="shared" si="3236"/>
        <v>0113</v>
      </c>
      <c r="F1279" s="47" t="s">
        <v>568</v>
      </c>
      <c r="G1279" s="47"/>
      <c r="H1279" s="49" t="s">
        <v>569</v>
      </c>
      <c r="I1279" s="19">
        <f>I1280</f>
        <v>1050</v>
      </c>
      <c r="J1279" s="19">
        <f>J1280</f>
        <v>1050</v>
      </c>
      <c r="K1279" s="19">
        <f>K1280</f>
        <v>1050</v>
      </c>
      <c r="L1279" s="19">
        <f>L1280</f>
        <v>0</v>
      </c>
      <c r="M1279" s="19">
        <f>M1280</f>
        <v>0</v>
      </c>
      <c r="N1279" s="19">
        <f>N1280</f>
        <v>0</v>
      </c>
      <c r="O1279" s="19">
        <f>O1280</f>
        <v>0</v>
      </c>
      <c r="P1279" s="19">
        <f>P1280</f>
        <v>0</v>
      </c>
      <c r="Q1279" s="19">
        <f>Q1280</f>
        <v>0</v>
      </c>
      <c r="R1279" s="19">
        <f>R1280</f>
        <v>0</v>
      </c>
      <c r="S1279" s="19">
        <f>S1280</f>
        <v>0</v>
      </c>
      <c r="T1279" s="19">
        <f t="shared" si="3237"/>
        <v>1050</v>
      </c>
      <c r="U1279" s="19">
        <f t="shared" si="3198"/>
        <v>1050</v>
      </c>
      <c r="V1279" s="19">
        <f t="shared" si="3199"/>
        <v>1050</v>
      </c>
      <c r="W1279" s="19">
        <f>W1280</f>
        <v>0</v>
      </c>
      <c r="X1279" s="19">
        <f>X1280</f>
        <v>0</v>
      </c>
      <c r="Y1279" s="19">
        <f>Y1280</f>
        <v>0</v>
      </c>
      <c r="Z1279" s="19">
        <f>Z1280</f>
        <v>0</v>
      </c>
      <c r="AA1279" s="19">
        <f>AA1280</f>
        <v>0</v>
      </c>
      <c r="AB1279" s="19">
        <f>AB1280</f>
        <v>0</v>
      </c>
      <c r="AC1279" s="19">
        <f>AC1280</f>
        <v>0</v>
      </c>
      <c r="AD1279" s="19">
        <f>AD1280</f>
        <v>0</v>
      </c>
      <c r="AE1279" s="19">
        <f>AE1280</f>
        <v>0</v>
      </c>
      <c r="AF1279" s="50">
        <f>AF1280</f>
        <v>1050</v>
      </c>
      <c r="AG1279" s="50">
        <f>AG1280</f>
        <v>0</v>
      </c>
      <c r="AH1279" s="50">
        <f>AH1280</f>
        <v>0</v>
      </c>
      <c r="AI1279" s="50">
        <f>AI1280</f>
        <v>0</v>
      </c>
      <c r="AJ1279" s="50">
        <f>AJ1280</f>
        <v>0</v>
      </c>
      <c r="AK1279" s="50">
        <f>AK1280</f>
        <v>0</v>
      </c>
      <c r="AL1279" s="50">
        <f>AL1280</f>
        <v>1050</v>
      </c>
      <c r="AM1279" s="50">
        <f>AM1280</f>
        <v>0</v>
      </c>
      <c r="AN1279" s="50">
        <f>AN1280</f>
        <v>0</v>
      </c>
      <c r="AO1279" s="51">
        <f>AO1280</f>
        <v>787.5</v>
      </c>
      <c r="AP1279" s="51">
        <f>AP1280</f>
        <v>1050</v>
      </c>
      <c r="AQ1279" s="51">
        <f>AQ1280</f>
        <v>0</v>
      </c>
      <c r="AR1279" s="51">
        <f>AR1280</f>
        <v>0</v>
      </c>
      <c r="AS1279" s="51">
        <f>AS1280</f>
        <v>0</v>
      </c>
      <c r="AT1279" s="51">
        <f>AT1280</f>
        <v>0</v>
      </c>
      <c r="AU1279" s="51">
        <f t="shared" si="3238"/>
        <v>1050</v>
      </c>
      <c r="AV1279" s="51">
        <f t="shared" si="3239"/>
        <v>0</v>
      </c>
      <c r="AW1279" s="51">
        <f t="shared" si="3240"/>
        <v>1050</v>
      </c>
      <c r="AX1279" s="51">
        <f t="shared" si="3241"/>
        <v>1050</v>
      </c>
      <c r="AY1279" s="51">
        <f t="shared" si="3242"/>
        <v>1050</v>
      </c>
      <c r="AZ1279" s="51">
        <f>AZ1280</f>
        <v>0</v>
      </c>
      <c r="BA1279" s="52">
        <f t="shared" si="3243"/>
        <v>100</v>
      </c>
      <c r="BB1279" s="25"/>
    </row>
    <row r="1280" ht="31.5">
      <c r="B1280" s="47" t="s">
        <v>566</v>
      </c>
      <c r="C1280" s="47" t="s">
        <v>46</v>
      </c>
      <c r="D1280" s="47" t="s">
        <v>48</v>
      </c>
      <c r="E1280" s="48" t="str">
        <f t="shared" si="3236"/>
        <v>0113</v>
      </c>
      <c r="F1280" s="47" t="s">
        <v>568</v>
      </c>
      <c r="G1280" s="47" t="s">
        <v>154</v>
      </c>
      <c r="H1280" s="49" t="s">
        <v>155</v>
      </c>
      <c r="I1280" s="19">
        <v>1050</v>
      </c>
      <c r="J1280" s="19">
        <v>1050</v>
      </c>
      <c r="K1280" s="19">
        <v>1050</v>
      </c>
      <c r="L1280" s="19"/>
      <c r="M1280" s="19"/>
      <c r="N1280" s="19"/>
      <c r="O1280" s="19">
        <v>0</v>
      </c>
      <c r="P1280" s="19">
        <v>0</v>
      </c>
      <c r="Q1280" s="19">
        <v>0</v>
      </c>
      <c r="R1280" s="19">
        <v>0</v>
      </c>
      <c r="S1280" s="19"/>
      <c r="T1280" s="19">
        <f t="shared" si="3237"/>
        <v>1050</v>
      </c>
      <c r="U1280" s="19">
        <f t="shared" si="3198"/>
        <v>1050</v>
      </c>
      <c r="V1280" s="19">
        <f t="shared" si="3199"/>
        <v>1050</v>
      </c>
      <c r="W1280" s="19"/>
      <c r="X1280" s="19"/>
      <c r="Y1280" s="19"/>
      <c r="Z1280" s="19"/>
      <c r="AA1280" s="19"/>
      <c r="AB1280" s="19"/>
      <c r="AC1280" s="19"/>
      <c r="AD1280" s="19"/>
      <c r="AE1280" s="19"/>
      <c r="AF1280" s="50">
        <v>1050</v>
      </c>
      <c r="AG1280" s="50"/>
      <c r="AH1280" s="50">
        <v>0</v>
      </c>
      <c r="AI1280" s="50">
        <v>0</v>
      </c>
      <c r="AJ1280" s="50">
        <v>0</v>
      </c>
      <c r="AK1280" s="50">
        <v>0</v>
      </c>
      <c r="AL1280" s="50">
        <v>1050</v>
      </c>
      <c r="AM1280" s="50">
        <v>0</v>
      </c>
      <c r="AN1280" s="50">
        <v>0</v>
      </c>
      <c r="AO1280" s="15">
        <v>787.5</v>
      </c>
      <c r="AP1280" s="51">
        <v>1050</v>
      </c>
      <c r="AQ1280" s="51">
        <v>0</v>
      </c>
      <c r="AR1280" s="51">
        <v>0</v>
      </c>
      <c r="AS1280" s="51">
        <v>0</v>
      </c>
      <c r="AT1280" s="51">
        <v>0</v>
      </c>
      <c r="AU1280" s="51">
        <f t="shared" si="3238"/>
        <v>1050</v>
      </c>
      <c r="AV1280" s="51">
        <f t="shared" si="3239"/>
        <v>0</v>
      </c>
      <c r="AW1280" s="51">
        <f t="shared" si="3240"/>
        <v>1050</v>
      </c>
      <c r="AX1280" s="51">
        <f t="shared" si="3241"/>
        <v>1050</v>
      </c>
      <c r="AY1280" s="51">
        <f t="shared" si="3242"/>
        <v>1050</v>
      </c>
      <c r="AZ1280" s="51"/>
      <c r="BA1280" s="52">
        <f t="shared" si="3243"/>
        <v>100</v>
      </c>
      <c r="BB1280" s="53"/>
    </row>
    <row r="1281" ht="63">
      <c r="B1281" s="47" t="s">
        <v>566</v>
      </c>
      <c r="C1281" s="47" t="s">
        <v>46</v>
      </c>
      <c r="D1281" s="47" t="s">
        <v>48</v>
      </c>
      <c r="E1281" s="48" t="str">
        <f t="shared" si="3236"/>
        <v>0113</v>
      </c>
      <c r="F1281" s="47" t="s">
        <v>275</v>
      </c>
      <c r="G1281" s="48"/>
      <c r="H1281" s="49" t="s">
        <v>276</v>
      </c>
      <c r="I1281" s="19">
        <f>I1282</f>
        <v>826.5</v>
      </c>
      <c r="J1281" s="19">
        <f>J1282</f>
        <v>826.5</v>
      </c>
      <c r="K1281" s="19">
        <f>K1282</f>
        <v>826.5</v>
      </c>
      <c r="L1281" s="19">
        <f>L1282</f>
        <v>0</v>
      </c>
      <c r="M1281" s="19">
        <f>M1282</f>
        <v>0</v>
      </c>
      <c r="N1281" s="19">
        <f>N1282</f>
        <v>0</v>
      </c>
      <c r="O1281" s="19">
        <f>O1282</f>
        <v>0</v>
      </c>
      <c r="P1281" s="19">
        <f>P1282</f>
        <v>0</v>
      </c>
      <c r="Q1281" s="19">
        <f>Q1282</f>
        <v>0</v>
      </c>
      <c r="R1281" s="19">
        <f>R1282</f>
        <v>-665</v>
      </c>
      <c r="S1281" s="19">
        <f>S1282</f>
        <v>110</v>
      </c>
      <c r="T1281" s="19">
        <f t="shared" si="3237"/>
        <v>271.5</v>
      </c>
      <c r="U1281" s="19">
        <f t="shared" si="3198"/>
        <v>826.5</v>
      </c>
      <c r="V1281" s="19">
        <f t="shared" si="3199"/>
        <v>826.5</v>
      </c>
      <c r="W1281" s="19">
        <f>W1282</f>
        <v>0</v>
      </c>
      <c r="X1281" s="19">
        <f>X1282</f>
        <v>0</v>
      </c>
      <c r="Y1281" s="19">
        <f>Y1282</f>
        <v>0</v>
      </c>
      <c r="Z1281" s="19">
        <f>Z1282</f>
        <v>110</v>
      </c>
      <c r="AA1281" s="19">
        <f>AA1282</f>
        <v>110</v>
      </c>
      <c r="AB1281" s="19">
        <f>AB1282</f>
        <v>0</v>
      </c>
      <c r="AC1281" s="19">
        <f>AC1282</f>
        <v>110</v>
      </c>
      <c r="AD1281" s="19">
        <f>AD1282</f>
        <v>0</v>
      </c>
      <c r="AE1281" s="19"/>
      <c r="AF1281" s="50">
        <f>AF1282</f>
        <v>271.5</v>
      </c>
      <c r="AG1281" s="50">
        <f>AG1282</f>
        <v>0</v>
      </c>
      <c r="AH1281" s="50">
        <f>AH1282</f>
        <v>0</v>
      </c>
      <c r="AI1281" s="50">
        <f>AI1282</f>
        <v>0</v>
      </c>
      <c r="AJ1281" s="50">
        <f>AJ1282</f>
        <v>0</v>
      </c>
      <c r="AK1281" s="50">
        <f>AK1282</f>
        <v>0</v>
      </c>
      <c r="AL1281" s="50">
        <f>AL1282</f>
        <v>271.5</v>
      </c>
      <c r="AM1281" s="50">
        <f>AM1282</f>
        <v>0</v>
      </c>
      <c r="AN1281" s="50">
        <f>AN1282</f>
        <v>0</v>
      </c>
      <c r="AO1281" s="51">
        <f>AO1282</f>
        <v>271.5</v>
      </c>
      <c r="AP1281" s="51">
        <f>AP1282</f>
        <v>271.5</v>
      </c>
      <c r="AQ1281" s="51">
        <f>AQ1282</f>
        <v>0</v>
      </c>
      <c r="AR1281" s="51">
        <f>AR1282</f>
        <v>0</v>
      </c>
      <c r="AS1281" s="51">
        <f>AS1282</f>
        <v>0</v>
      </c>
      <c r="AT1281" s="51">
        <f>AT1282</f>
        <v>0</v>
      </c>
      <c r="AU1281" s="51">
        <f t="shared" si="3238"/>
        <v>271.5</v>
      </c>
      <c r="AV1281" s="51">
        <f t="shared" si="3239"/>
        <v>0</v>
      </c>
      <c r="AW1281" s="51">
        <f t="shared" si="3240"/>
        <v>381.5</v>
      </c>
      <c r="AX1281" s="51">
        <f t="shared" si="3241"/>
        <v>936.5</v>
      </c>
      <c r="AY1281" s="51">
        <f t="shared" si="3242"/>
        <v>936.5</v>
      </c>
      <c r="AZ1281" s="51">
        <f>AZ1282</f>
        <v>0</v>
      </c>
      <c r="BA1281" s="52">
        <f t="shared" si="3243"/>
        <v>100</v>
      </c>
      <c r="BB1281" s="25"/>
    </row>
    <row r="1282" ht="31.5">
      <c r="B1282" s="47" t="s">
        <v>566</v>
      </c>
      <c r="C1282" s="47" t="s">
        <v>46</v>
      </c>
      <c r="D1282" s="47" t="s">
        <v>48</v>
      </c>
      <c r="E1282" s="48" t="str">
        <f t="shared" si="3236"/>
        <v>0113</v>
      </c>
      <c r="F1282" s="47" t="s">
        <v>275</v>
      </c>
      <c r="G1282" s="47" t="s">
        <v>154</v>
      </c>
      <c r="H1282" s="49" t="s">
        <v>155</v>
      </c>
      <c r="I1282" s="19">
        <v>826.5</v>
      </c>
      <c r="J1282" s="19">
        <v>826.5</v>
      </c>
      <c r="K1282" s="19">
        <v>826.5</v>
      </c>
      <c r="L1282" s="19"/>
      <c r="M1282" s="19"/>
      <c r="N1282" s="19"/>
      <c r="O1282" s="19">
        <v>0</v>
      </c>
      <c r="P1282" s="19">
        <v>0</v>
      </c>
      <c r="Q1282" s="19">
        <v>0</v>
      </c>
      <c r="R1282" s="19">
        <v>-665</v>
      </c>
      <c r="S1282" s="19">
        <v>110</v>
      </c>
      <c r="T1282" s="19">
        <f t="shared" si="3237"/>
        <v>271.5</v>
      </c>
      <c r="U1282" s="19">
        <f t="shared" si="3198"/>
        <v>826.5</v>
      </c>
      <c r="V1282" s="19">
        <f t="shared" si="3199"/>
        <v>826.5</v>
      </c>
      <c r="W1282" s="19"/>
      <c r="X1282" s="19"/>
      <c r="Y1282" s="19"/>
      <c r="Z1282" s="19">
        <v>110</v>
      </c>
      <c r="AA1282" s="19">
        <v>110</v>
      </c>
      <c r="AB1282" s="19"/>
      <c r="AC1282" s="19">
        <v>110</v>
      </c>
      <c r="AD1282" s="19"/>
      <c r="AE1282" s="19"/>
      <c r="AF1282" s="50">
        <v>271.5</v>
      </c>
      <c r="AG1282" s="50"/>
      <c r="AH1282" s="50">
        <v>0</v>
      </c>
      <c r="AI1282" s="50">
        <v>0</v>
      </c>
      <c r="AJ1282" s="50">
        <v>0</v>
      </c>
      <c r="AK1282" s="50">
        <v>0</v>
      </c>
      <c r="AL1282" s="50">
        <v>271.5</v>
      </c>
      <c r="AM1282" s="50">
        <v>0</v>
      </c>
      <c r="AN1282" s="50">
        <v>0</v>
      </c>
      <c r="AO1282" s="15">
        <v>271.5</v>
      </c>
      <c r="AP1282" s="51">
        <v>271.5</v>
      </c>
      <c r="AQ1282" s="51">
        <v>0</v>
      </c>
      <c r="AR1282" s="51">
        <v>0</v>
      </c>
      <c r="AS1282" s="51">
        <v>0</v>
      </c>
      <c r="AT1282" s="51">
        <v>0</v>
      </c>
      <c r="AU1282" s="51">
        <f t="shared" si="3238"/>
        <v>271.5</v>
      </c>
      <c r="AV1282" s="51">
        <f t="shared" si="3239"/>
        <v>0</v>
      </c>
      <c r="AW1282" s="51">
        <f t="shared" si="3240"/>
        <v>381.5</v>
      </c>
      <c r="AX1282" s="51">
        <f t="shared" si="3241"/>
        <v>936.5</v>
      </c>
      <c r="AY1282" s="51">
        <f t="shared" si="3242"/>
        <v>936.5</v>
      </c>
      <c r="AZ1282" s="51"/>
      <c r="BA1282" s="52">
        <f t="shared" si="3243"/>
        <v>100</v>
      </c>
      <c r="BB1282" s="53"/>
    </row>
    <row r="1283" ht="47.25">
      <c r="B1283" s="47" t="s">
        <v>566</v>
      </c>
      <c r="C1283" s="47" t="s">
        <v>46</v>
      </c>
      <c r="D1283" s="47" t="s">
        <v>48</v>
      </c>
      <c r="E1283" s="48" t="str">
        <f t="shared" si="3236"/>
        <v>0113</v>
      </c>
      <c r="F1283" s="17" t="s">
        <v>82</v>
      </c>
      <c r="G1283" s="48"/>
      <c r="H1283" s="49" t="s">
        <v>83</v>
      </c>
      <c r="I1283" s="19"/>
      <c r="J1283" s="19"/>
      <c r="K1283" s="19"/>
      <c r="L1283" s="19"/>
      <c r="M1283" s="19"/>
      <c r="N1283" s="19"/>
      <c r="O1283" s="19">
        <f t="shared" ref="O1283:O1285" si="3302">O1284</f>
        <v>170</v>
      </c>
      <c r="P1283" s="19">
        <f t="shared" ref="P1283:P1285" si="3303">P1284</f>
        <v>0</v>
      </c>
      <c r="Q1283" s="19">
        <f t="shared" ref="Q1283:Q1285" si="3304">Q1284</f>
        <v>0</v>
      </c>
      <c r="R1283" s="19">
        <f t="shared" ref="R1283:R1285" si="3305">R1284</f>
        <v>0</v>
      </c>
      <c r="S1283" s="19"/>
      <c r="T1283" s="19">
        <f t="shared" si="3237"/>
        <v>170</v>
      </c>
      <c r="U1283" s="19"/>
      <c r="V1283" s="19"/>
      <c r="W1283" s="19"/>
      <c r="X1283" s="19"/>
      <c r="Y1283" s="19"/>
      <c r="Z1283" s="19"/>
      <c r="AA1283" s="19"/>
      <c r="AB1283" s="19"/>
      <c r="AC1283" s="19"/>
      <c r="AD1283" s="19"/>
      <c r="AE1283" s="19"/>
      <c r="AF1283" s="50">
        <f t="shared" ref="AF1283:AF1285" si="3306">AF1284</f>
        <v>986.64648999999997</v>
      </c>
      <c r="AG1283" s="50">
        <f t="shared" ref="AG1283:AG1285" si="3307">AG1284</f>
        <v>0</v>
      </c>
      <c r="AH1283" s="50">
        <f t="shared" ref="AH1283:AH1285" si="3308">AH1284</f>
        <v>0</v>
      </c>
      <c r="AI1283" s="50">
        <f t="shared" ref="AI1283:AI1285" si="3309">AI1284</f>
        <v>0</v>
      </c>
      <c r="AJ1283" s="50">
        <f t="shared" ref="AJ1283:AJ1285" si="3310">AJ1284</f>
        <v>0</v>
      </c>
      <c r="AK1283" s="50">
        <f t="shared" ref="AK1283:AK1285" si="3311">AK1284</f>
        <v>0</v>
      </c>
      <c r="AL1283" s="50">
        <f t="shared" ref="AL1283:AL1285" si="3312">AL1284</f>
        <v>986.64648999999997</v>
      </c>
      <c r="AM1283" s="50">
        <f t="shared" ref="AM1283:AM1285" si="3313">AM1284</f>
        <v>0</v>
      </c>
      <c r="AN1283" s="50">
        <f t="shared" ref="AN1283:AN1285" si="3314">AN1284</f>
        <v>0</v>
      </c>
      <c r="AO1283" s="51">
        <f t="shared" ref="AO1283:AO1285" si="3315">AO1284</f>
        <v>253.5</v>
      </c>
      <c r="AP1283" s="51">
        <f t="shared" ref="AP1283:AP1285" si="3316">AP1284</f>
        <v>253.5</v>
      </c>
      <c r="AQ1283" s="51">
        <f t="shared" ref="AQ1283:AQ1285" si="3317">AQ1284</f>
        <v>170</v>
      </c>
      <c r="AR1283" s="51">
        <f t="shared" ref="AR1283:AR1285" si="3318">AR1284</f>
        <v>0</v>
      </c>
      <c r="AS1283" s="51">
        <f t="shared" ref="AS1283:AS1285" si="3319">AS1284</f>
        <v>0</v>
      </c>
      <c r="AT1283" s="51">
        <f t="shared" ref="AT1283:AT1285" si="3320">AT1284</f>
        <v>0</v>
      </c>
      <c r="AU1283" s="51">
        <f t="shared" si="3238"/>
        <v>423.5</v>
      </c>
      <c r="AV1283" s="51">
        <f t="shared" si="3239"/>
        <v>-253.5</v>
      </c>
      <c r="AW1283" s="51"/>
      <c r="AX1283" s="51"/>
      <c r="AY1283" s="51"/>
      <c r="AZ1283" s="51"/>
      <c r="BA1283" s="52">
        <f t="shared" si="3243"/>
        <v>100</v>
      </c>
      <c r="BB1283" s="53"/>
    </row>
    <row r="1284" ht="31.5">
      <c r="B1284" s="47" t="s">
        <v>566</v>
      </c>
      <c r="C1284" s="47" t="s">
        <v>46</v>
      </c>
      <c r="D1284" s="47" t="s">
        <v>48</v>
      </c>
      <c r="E1284" s="48" t="str">
        <f t="shared" si="3236"/>
        <v>0113</v>
      </c>
      <c r="F1284" s="17" t="s">
        <v>84</v>
      </c>
      <c r="G1284" s="48"/>
      <c r="H1284" s="49" t="s">
        <v>85</v>
      </c>
      <c r="I1284" s="19"/>
      <c r="J1284" s="19"/>
      <c r="K1284" s="19"/>
      <c r="L1284" s="19"/>
      <c r="M1284" s="19"/>
      <c r="N1284" s="19"/>
      <c r="O1284" s="19">
        <f t="shared" si="3302"/>
        <v>170</v>
      </c>
      <c r="P1284" s="19">
        <f t="shared" si="3303"/>
        <v>0</v>
      </c>
      <c r="Q1284" s="19">
        <f t="shared" si="3304"/>
        <v>0</v>
      </c>
      <c r="R1284" s="19">
        <f t="shared" si="3305"/>
        <v>0</v>
      </c>
      <c r="S1284" s="19"/>
      <c r="T1284" s="19">
        <f t="shared" si="3237"/>
        <v>170</v>
      </c>
      <c r="U1284" s="19"/>
      <c r="V1284" s="19"/>
      <c r="W1284" s="19"/>
      <c r="X1284" s="19"/>
      <c r="Y1284" s="19"/>
      <c r="Z1284" s="19"/>
      <c r="AA1284" s="19"/>
      <c r="AB1284" s="19"/>
      <c r="AC1284" s="19"/>
      <c r="AD1284" s="19"/>
      <c r="AE1284" s="19"/>
      <c r="AF1284" s="50">
        <f t="shared" si="3306"/>
        <v>986.64648999999997</v>
      </c>
      <c r="AG1284" s="50">
        <f t="shared" si="3307"/>
        <v>0</v>
      </c>
      <c r="AH1284" s="50">
        <f t="shared" si="3308"/>
        <v>0</v>
      </c>
      <c r="AI1284" s="50">
        <f t="shared" si="3309"/>
        <v>0</v>
      </c>
      <c r="AJ1284" s="50">
        <f t="shared" si="3310"/>
        <v>0</v>
      </c>
      <c r="AK1284" s="50">
        <f t="shared" si="3311"/>
        <v>0</v>
      </c>
      <c r="AL1284" s="50">
        <f t="shared" si="3312"/>
        <v>986.64648999999997</v>
      </c>
      <c r="AM1284" s="50">
        <f t="shared" si="3313"/>
        <v>0</v>
      </c>
      <c r="AN1284" s="50">
        <f t="shared" si="3314"/>
        <v>0</v>
      </c>
      <c r="AO1284" s="15">
        <f t="shared" si="3315"/>
        <v>253.5</v>
      </c>
      <c r="AP1284" s="51">
        <f t="shared" si="3316"/>
        <v>253.5</v>
      </c>
      <c r="AQ1284" s="51">
        <f t="shared" si="3317"/>
        <v>170</v>
      </c>
      <c r="AR1284" s="51">
        <f t="shared" si="3318"/>
        <v>0</v>
      </c>
      <c r="AS1284" s="51">
        <f t="shared" si="3319"/>
        <v>0</v>
      </c>
      <c r="AT1284" s="51">
        <f t="shared" si="3320"/>
        <v>0</v>
      </c>
      <c r="AU1284" s="51">
        <f t="shared" si="3238"/>
        <v>423.5</v>
      </c>
      <c r="AV1284" s="51">
        <f t="shared" si="3239"/>
        <v>-253.5</v>
      </c>
      <c r="AW1284" s="51"/>
      <c r="AX1284" s="51"/>
      <c r="AY1284" s="51"/>
      <c r="AZ1284" s="51"/>
      <c r="BA1284" s="52">
        <f t="shared" si="3243"/>
        <v>100</v>
      </c>
      <c r="BB1284" s="53"/>
    </row>
    <row r="1285" ht="31.5">
      <c r="B1285" s="47" t="s">
        <v>566</v>
      </c>
      <c r="C1285" s="47" t="s">
        <v>46</v>
      </c>
      <c r="D1285" s="47" t="s">
        <v>48</v>
      </c>
      <c r="E1285" s="48" t="str">
        <f t="shared" si="3236"/>
        <v>0113</v>
      </c>
      <c r="F1285" s="17" t="s">
        <v>86</v>
      </c>
      <c r="G1285" s="48"/>
      <c r="H1285" s="49" t="s">
        <v>87</v>
      </c>
      <c r="I1285" s="19"/>
      <c r="J1285" s="19"/>
      <c r="K1285" s="19"/>
      <c r="L1285" s="19"/>
      <c r="M1285" s="19"/>
      <c r="N1285" s="19"/>
      <c r="O1285" s="19">
        <f t="shared" si="3302"/>
        <v>170</v>
      </c>
      <c r="P1285" s="19">
        <f t="shared" si="3303"/>
        <v>0</v>
      </c>
      <c r="Q1285" s="19">
        <f t="shared" si="3304"/>
        <v>0</v>
      </c>
      <c r="R1285" s="19">
        <f t="shared" si="3305"/>
        <v>0</v>
      </c>
      <c r="S1285" s="19"/>
      <c r="T1285" s="19">
        <f t="shared" si="3237"/>
        <v>170</v>
      </c>
      <c r="U1285" s="19"/>
      <c r="V1285" s="19"/>
      <c r="W1285" s="19"/>
      <c r="X1285" s="19"/>
      <c r="Y1285" s="19"/>
      <c r="Z1285" s="19"/>
      <c r="AA1285" s="19"/>
      <c r="AB1285" s="19"/>
      <c r="AC1285" s="19"/>
      <c r="AD1285" s="19"/>
      <c r="AE1285" s="19"/>
      <c r="AF1285" s="50">
        <f t="shared" si="3306"/>
        <v>986.64648999999997</v>
      </c>
      <c r="AG1285" s="50">
        <f t="shared" si="3307"/>
        <v>0</v>
      </c>
      <c r="AH1285" s="50">
        <f t="shared" si="3308"/>
        <v>0</v>
      </c>
      <c r="AI1285" s="50">
        <f t="shared" si="3309"/>
        <v>0</v>
      </c>
      <c r="AJ1285" s="50">
        <f t="shared" si="3310"/>
        <v>0</v>
      </c>
      <c r="AK1285" s="50">
        <f t="shared" si="3311"/>
        <v>0</v>
      </c>
      <c r="AL1285" s="50">
        <f t="shared" si="3312"/>
        <v>986.64648999999997</v>
      </c>
      <c r="AM1285" s="50">
        <f t="shared" si="3313"/>
        <v>0</v>
      </c>
      <c r="AN1285" s="50">
        <f t="shared" si="3314"/>
        <v>0</v>
      </c>
      <c r="AO1285" s="51">
        <f t="shared" si="3315"/>
        <v>253.5</v>
      </c>
      <c r="AP1285" s="51">
        <f t="shared" si="3316"/>
        <v>253.5</v>
      </c>
      <c r="AQ1285" s="51">
        <f t="shared" si="3317"/>
        <v>170</v>
      </c>
      <c r="AR1285" s="51">
        <f t="shared" si="3318"/>
        <v>0</v>
      </c>
      <c r="AS1285" s="51">
        <f t="shared" si="3319"/>
        <v>0</v>
      </c>
      <c r="AT1285" s="51">
        <f t="shared" si="3320"/>
        <v>0</v>
      </c>
      <c r="AU1285" s="51">
        <f t="shared" si="3238"/>
        <v>423.5</v>
      </c>
      <c r="AV1285" s="51">
        <f t="shared" si="3239"/>
        <v>-253.5</v>
      </c>
      <c r="AW1285" s="51"/>
      <c r="AX1285" s="51"/>
      <c r="AY1285" s="51"/>
      <c r="AZ1285" s="51"/>
      <c r="BA1285" s="52">
        <f t="shared" si="3243"/>
        <v>100</v>
      </c>
      <c r="BB1285" s="53"/>
    </row>
    <row r="1286">
      <c r="B1286" s="47" t="s">
        <v>566</v>
      </c>
      <c r="C1286" s="47" t="s">
        <v>46</v>
      </c>
      <c r="D1286" s="47" t="s">
        <v>48</v>
      </c>
      <c r="E1286" s="48" t="str">
        <f t="shared" si="3236"/>
        <v>0113</v>
      </c>
      <c r="F1286" s="17" t="s">
        <v>86</v>
      </c>
      <c r="G1286" s="47" t="s">
        <v>60</v>
      </c>
      <c r="H1286" s="49" t="s">
        <v>61</v>
      </c>
      <c r="I1286" s="19"/>
      <c r="J1286" s="19"/>
      <c r="K1286" s="19"/>
      <c r="L1286" s="19"/>
      <c r="M1286" s="19"/>
      <c r="N1286" s="19"/>
      <c r="O1286" s="19">
        <v>170</v>
      </c>
      <c r="P1286" s="19">
        <v>0</v>
      </c>
      <c r="Q1286" s="19">
        <v>0</v>
      </c>
      <c r="R1286" s="19">
        <v>0</v>
      </c>
      <c r="S1286" s="19"/>
      <c r="T1286" s="19">
        <f t="shared" si="3237"/>
        <v>170</v>
      </c>
      <c r="U1286" s="19"/>
      <c r="V1286" s="19"/>
      <c r="W1286" s="19"/>
      <c r="X1286" s="19"/>
      <c r="Y1286" s="19"/>
      <c r="Z1286" s="19"/>
      <c r="AA1286" s="19"/>
      <c r="AB1286" s="19"/>
      <c r="AC1286" s="19"/>
      <c r="AD1286" s="19"/>
      <c r="AE1286" s="19"/>
      <c r="AF1286" s="50">
        <v>986.64648999999997</v>
      </c>
      <c r="AG1286" s="50"/>
      <c r="AH1286" s="50">
        <v>0</v>
      </c>
      <c r="AI1286" s="50">
        <v>0</v>
      </c>
      <c r="AJ1286" s="50">
        <v>0</v>
      </c>
      <c r="AK1286" s="50">
        <v>0</v>
      </c>
      <c r="AL1286" s="50">
        <v>986.64648999999997</v>
      </c>
      <c r="AM1286" s="50">
        <v>0</v>
      </c>
      <c r="AN1286" s="50">
        <v>0</v>
      </c>
      <c r="AO1286" s="15">
        <v>253.5</v>
      </c>
      <c r="AP1286" s="51">
        <v>253.5</v>
      </c>
      <c r="AQ1286" s="51">
        <v>170</v>
      </c>
      <c r="AR1286" s="51">
        <v>0</v>
      </c>
      <c r="AS1286" s="51">
        <v>0</v>
      </c>
      <c r="AT1286" s="51">
        <v>0</v>
      </c>
      <c r="AU1286" s="51">
        <f t="shared" si="3238"/>
        <v>423.5</v>
      </c>
      <c r="AV1286" s="51">
        <f t="shared" si="3239"/>
        <v>-253.5</v>
      </c>
      <c r="AW1286" s="51"/>
      <c r="AX1286" s="51"/>
      <c r="AY1286" s="51"/>
      <c r="AZ1286" s="51"/>
      <c r="BA1286" s="52">
        <f t="shared" si="3243"/>
        <v>100</v>
      </c>
      <c r="BB1286" s="53"/>
    </row>
    <row r="1287" s="30" customFormat="1" ht="31.5">
      <c r="B1287" s="31" t="s">
        <v>566</v>
      </c>
      <c r="C1287" s="31" t="s">
        <v>98</v>
      </c>
      <c r="D1287" s="31"/>
      <c r="E1287" s="32" t="str">
        <f t="shared" si="3236"/>
        <v>03</v>
      </c>
      <c r="F1287" s="31"/>
      <c r="G1287" s="32"/>
      <c r="H1287" s="33" t="s">
        <v>175</v>
      </c>
      <c r="I1287" s="34">
        <f>I1288+I1297</f>
        <v>2713.1999999999998</v>
      </c>
      <c r="J1287" s="34">
        <f>J1288+J1297</f>
        <v>2804.5</v>
      </c>
      <c r="K1287" s="34">
        <f>K1288+K1297</f>
        <v>2804.5</v>
      </c>
      <c r="L1287" s="34">
        <f>L1288+L1297</f>
        <v>0</v>
      </c>
      <c r="M1287" s="34">
        <f>M1288+M1297</f>
        <v>0</v>
      </c>
      <c r="N1287" s="34">
        <f>N1288+N1297</f>
        <v>0</v>
      </c>
      <c r="O1287" s="34">
        <f>O1288+O1297</f>
        <v>0</v>
      </c>
      <c r="P1287" s="34">
        <f>P1288+P1297</f>
        <v>0</v>
      </c>
      <c r="Q1287" s="34">
        <f>Q1288+Q1297</f>
        <v>0</v>
      </c>
      <c r="R1287" s="34">
        <f>R1288+R1297</f>
        <v>0</v>
      </c>
      <c r="S1287" s="34">
        <f>S1288+S1297</f>
        <v>0</v>
      </c>
      <c r="T1287" s="34">
        <f t="shared" si="3237"/>
        <v>2713.1999999999998</v>
      </c>
      <c r="U1287" s="34">
        <f t="shared" si="3198"/>
        <v>2804.5</v>
      </c>
      <c r="V1287" s="34">
        <f t="shared" si="3199"/>
        <v>2804.5</v>
      </c>
      <c r="W1287" s="34">
        <f>W1288+W1297</f>
        <v>0</v>
      </c>
      <c r="X1287" s="34">
        <f>X1288+X1297</f>
        <v>0</v>
      </c>
      <c r="Y1287" s="34">
        <f>Y1288+Y1297</f>
        <v>0</v>
      </c>
      <c r="Z1287" s="34">
        <f>Z1288+Z1297</f>
        <v>0</v>
      </c>
      <c r="AA1287" s="34">
        <f>AA1288+AA1297</f>
        <v>0</v>
      </c>
      <c r="AB1287" s="34">
        <f>AB1288+AB1297</f>
        <v>0</v>
      </c>
      <c r="AC1287" s="34">
        <f>AC1288+AC1297</f>
        <v>0</v>
      </c>
      <c r="AD1287" s="34">
        <f>AD1288+AD1297</f>
        <v>0</v>
      </c>
      <c r="AE1287" s="34">
        <f>AE1288+AE1297</f>
        <v>0</v>
      </c>
      <c r="AF1287" s="35">
        <f>AF1288+AF1297</f>
        <v>2622.5813900000003</v>
      </c>
      <c r="AG1287" s="35">
        <f>AG1288+AG1297</f>
        <v>0</v>
      </c>
      <c r="AH1287" s="35">
        <f>AH1288+AH1297</f>
        <v>1905.7660000000001</v>
      </c>
      <c r="AI1287" s="35">
        <f>AI1288+AI1297</f>
        <v>0</v>
      </c>
      <c r="AJ1287" s="35">
        <f>AJ1288+AJ1297</f>
        <v>0</v>
      </c>
      <c r="AK1287" s="35">
        <f>AK1288+AK1297</f>
        <v>0</v>
      </c>
      <c r="AL1287" s="35">
        <f>AL1288+AL1297</f>
        <v>2604.7106100000001</v>
      </c>
      <c r="AM1287" s="35">
        <f>AM1288+AM1297</f>
        <v>1887.8952199999999</v>
      </c>
      <c r="AN1287" s="35">
        <f>AN1288+AN1297</f>
        <v>0</v>
      </c>
      <c r="AO1287" s="36">
        <f>AO1288+AO1297</f>
        <v>1560.2840900000001</v>
      </c>
      <c r="AP1287" s="36">
        <f>AP1288+AP1297</f>
        <v>2780.5650000000001</v>
      </c>
      <c r="AQ1287" s="36">
        <f>AQ1288+AQ1297</f>
        <v>0</v>
      </c>
      <c r="AR1287" s="36">
        <f>AR1288+AR1297</f>
        <v>0</v>
      </c>
      <c r="AS1287" s="36">
        <f>AS1288+AS1297</f>
        <v>0</v>
      </c>
      <c r="AT1287" s="36">
        <f>AT1288+AT1297</f>
        <v>0</v>
      </c>
      <c r="AU1287" s="36">
        <f t="shared" si="3238"/>
        <v>2780.5650000000001</v>
      </c>
      <c r="AV1287" s="36">
        <f t="shared" si="3239"/>
        <v>-67.365000000000236</v>
      </c>
      <c r="AW1287" s="36">
        <f t="shared" si="3240"/>
        <v>2713.1999999999998</v>
      </c>
      <c r="AX1287" s="36">
        <f t="shared" si="3241"/>
        <v>2804.5</v>
      </c>
      <c r="AY1287" s="36">
        <f t="shared" si="3242"/>
        <v>2804.5</v>
      </c>
      <c r="AZ1287" s="36">
        <f>AZ1288+AZ1297</f>
        <v>0</v>
      </c>
      <c r="BA1287" s="37">
        <f t="shared" si="3243"/>
        <v>99.318580537933272</v>
      </c>
      <c r="BB1287" s="25"/>
    </row>
    <row r="1288" s="39" customFormat="1" ht="47.25">
      <c r="B1288" s="40" t="s">
        <v>566</v>
      </c>
      <c r="C1288" s="40" t="s">
        <v>98</v>
      </c>
      <c r="D1288" s="40" t="s">
        <v>343</v>
      </c>
      <c r="E1288" s="38" t="str">
        <f t="shared" si="3236"/>
        <v>0310</v>
      </c>
      <c r="F1288" s="40"/>
      <c r="G1288" s="38"/>
      <c r="H1288" s="41" t="s">
        <v>504</v>
      </c>
      <c r="I1288" s="42">
        <f t="shared" ref="I1288:I1290" si="3321">I1289</f>
        <v>928.70000000000005</v>
      </c>
      <c r="J1288" s="42">
        <f t="shared" ref="J1288:J1290" si="3322">J1289</f>
        <v>928.70000000000005</v>
      </c>
      <c r="K1288" s="42">
        <f t="shared" ref="K1288:K1290" si="3323">K1289</f>
        <v>928.70000000000005</v>
      </c>
      <c r="L1288" s="42">
        <f t="shared" ref="L1288:L1290" si="3324">L1289</f>
        <v>0</v>
      </c>
      <c r="M1288" s="42">
        <f t="shared" ref="M1288:M1290" si="3325">M1289</f>
        <v>0</v>
      </c>
      <c r="N1288" s="42">
        <f t="shared" ref="N1288:N1290" si="3326">N1289</f>
        <v>0</v>
      </c>
      <c r="O1288" s="42">
        <f t="shared" ref="O1288:O1290" si="3327">O1289</f>
        <v>0</v>
      </c>
      <c r="P1288" s="42">
        <f t="shared" ref="P1288:P1290" si="3328">P1289</f>
        <v>0</v>
      </c>
      <c r="Q1288" s="42">
        <f t="shared" ref="Q1288:Q1290" si="3329">Q1289</f>
        <v>0</v>
      </c>
      <c r="R1288" s="42">
        <f t="shared" ref="R1288:R1290" si="3330">R1289</f>
        <v>0</v>
      </c>
      <c r="S1288" s="42">
        <f t="shared" ref="S1288:S1290" si="3331">S1289</f>
        <v>0</v>
      </c>
      <c r="T1288" s="42">
        <f t="shared" si="3237"/>
        <v>928.70000000000005</v>
      </c>
      <c r="U1288" s="42">
        <f t="shared" si="3198"/>
        <v>928.70000000000005</v>
      </c>
      <c r="V1288" s="42">
        <f t="shared" si="3199"/>
        <v>928.70000000000005</v>
      </c>
      <c r="W1288" s="42">
        <f t="shared" ref="W1288:W1290" si="3332">W1289</f>
        <v>0</v>
      </c>
      <c r="X1288" s="42">
        <f t="shared" ref="X1288:X1290" si="3333">X1289</f>
        <v>0</v>
      </c>
      <c r="Y1288" s="42">
        <f t="shared" ref="Y1288:Y1290" si="3334">Y1289</f>
        <v>0</v>
      </c>
      <c r="Z1288" s="42">
        <f t="shared" ref="Z1288:Z1290" si="3335">Z1289</f>
        <v>0</v>
      </c>
      <c r="AA1288" s="42">
        <f t="shared" ref="AA1288:AA1290" si="3336">AA1289</f>
        <v>0</v>
      </c>
      <c r="AB1288" s="42">
        <f t="shared" ref="AB1288:AB1290" si="3337">AB1289</f>
        <v>0</v>
      </c>
      <c r="AC1288" s="42">
        <f t="shared" ref="AC1288:AC1290" si="3338">AC1289</f>
        <v>0</v>
      </c>
      <c r="AD1288" s="42">
        <f t="shared" ref="AD1288:AD1290" si="3339">AD1289</f>
        <v>0</v>
      </c>
      <c r="AE1288" s="42">
        <f t="shared" ref="AE1288:AE1290" si="3340">AE1289</f>
        <v>0</v>
      </c>
      <c r="AF1288" s="43">
        <f t="shared" ref="AF1288:AF1290" si="3341">AF1289</f>
        <v>716.81538999999998</v>
      </c>
      <c r="AG1288" s="43">
        <f t="shared" ref="AG1288:AG1290" si="3342">AG1289</f>
        <v>0</v>
      </c>
      <c r="AH1288" s="43">
        <f t="shared" ref="AH1288:AH1290" si="3343">AH1289</f>
        <v>0</v>
      </c>
      <c r="AI1288" s="43">
        <f t="shared" ref="AI1288:AI1290" si="3344">AI1289</f>
        <v>0</v>
      </c>
      <c r="AJ1288" s="43">
        <f t="shared" ref="AJ1288:AJ1290" si="3345">AJ1289</f>
        <v>0</v>
      </c>
      <c r="AK1288" s="43">
        <f t="shared" ref="AK1288:AK1290" si="3346">AK1289</f>
        <v>0</v>
      </c>
      <c r="AL1288" s="43">
        <f t="shared" ref="AL1288:AL1290" si="3347">AL1289</f>
        <v>716.81538999999998</v>
      </c>
      <c r="AM1288" s="43">
        <f t="shared" ref="AM1288:AM1290" si="3348">AM1289</f>
        <v>0</v>
      </c>
      <c r="AN1288" s="43">
        <f t="shared" ref="AN1288:AN1290" si="3349">AN1289</f>
        <v>0</v>
      </c>
      <c r="AO1288" s="44">
        <f t="shared" ref="AO1288:AO1290" si="3350">AO1289</f>
        <v>453.80590999999998</v>
      </c>
      <c r="AP1288" s="45">
        <f t="shared" ref="AP1288:AP1290" si="3351">AP1289</f>
        <v>874.79899999999998</v>
      </c>
      <c r="AQ1288" s="45">
        <f t="shared" ref="AQ1288:AQ1290" si="3352">AQ1289</f>
        <v>0</v>
      </c>
      <c r="AR1288" s="45">
        <f t="shared" ref="AR1288:AR1290" si="3353">AR1289</f>
        <v>0</v>
      </c>
      <c r="AS1288" s="45">
        <f t="shared" ref="AS1288:AS1290" si="3354">AS1289</f>
        <v>0</v>
      </c>
      <c r="AT1288" s="45">
        <f t="shared" ref="AT1288:AT1290" si="3355">AT1289</f>
        <v>0</v>
      </c>
      <c r="AU1288" s="45">
        <f t="shared" si="3238"/>
        <v>874.79899999999998</v>
      </c>
      <c r="AV1288" s="45">
        <f t="shared" si="3239"/>
        <v>53.901000000000067</v>
      </c>
      <c r="AW1288" s="45">
        <f t="shared" si="3240"/>
        <v>928.70000000000005</v>
      </c>
      <c r="AX1288" s="45">
        <f t="shared" si="3241"/>
        <v>928.70000000000005</v>
      </c>
      <c r="AY1288" s="45">
        <f t="shared" si="3242"/>
        <v>928.70000000000005</v>
      </c>
      <c r="AZ1288" s="45">
        <f t="shared" ref="AZ1288:AZ1290" si="3356">AZ1289</f>
        <v>0</v>
      </c>
      <c r="BA1288" s="46">
        <f t="shared" si="3243"/>
        <v>100</v>
      </c>
      <c r="BB1288" s="25"/>
    </row>
    <row r="1289">
      <c r="B1289" s="47" t="s">
        <v>566</v>
      </c>
      <c r="C1289" s="47" t="s">
        <v>98</v>
      </c>
      <c r="D1289" s="47" t="s">
        <v>343</v>
      </c>
      <c r="E1289" s="48" t="str">
        <f t="shared" si="3236"/>
        <v>0310</v>
      </c>
      <c r="F1289" s="47" t="s">
        <v>277</v>
      </c>
      <c r="G1289" s="48"/>
      <c r="H1289" s="49" t="s">
        <v>278</v>
      </c>
      <c r="I1289" s="19">
        <f t="shared" si="3321"/>
        <v>928.70000000000005</v>
      </c>
      <c r="J1289" s="19">
        <f t="shared" si="3322"/>
        <v>928.70000000000005</v>
      </c>
      <c r="K1289" s="19">
        <f t="shared" si="3323"/>
        <v>928.70000000000005</v>
      </c>
      <c r="L1289" s="19">
        <f t="shared" si="3324"/>
        <v>0</v>
      </c>
      <c r="M1289" s="19">
        <f t="shared" si="3325"/>
        <v>0</v>
      </c>
      <c r="N1289" s="19">
        <f t="shared" si="3326"/>
        <v>0</v>
      </c>
      <c r="O1289" s="19">
        <f t="shared" si="3327"/>
        <v>0</v>
      </c>
      <c r="P1289" s="19">
        <f t="shared" si="3328"/>
        <v>0</v>
      </c>
      <c r="Q1289" s="19">
        <f t="shared" si="3329"/>
        <v>0</v>
      </c>
      <c r="R1289" s="19">
        <f t="shared" si="3330"/>
        <v>0</v>
      </c>
      <c r="S1289" s="19">
        <f t="shared" si="3331"/>
        <v>0</v>
      </c>
      <c r="T1289" s="19">
        <f t="shared" si="3237"/>
        <v>928.70000000000005</v>
      </c>
      <c r="U1289" s="19">
        <f t="shared" si="3198"/>
        <v>928.70000000000005</v>
      </c>
      <c r="V1289" s="19">
        <f t="shared" si="3199"/>
        <v>928.70000000000005</v>
      </c>
      <c r="W1289" s="19">
        <f t="shared" si="3332"/>
        <v>0</v>
      </c>
      <c r="X1289" s="19">
        <f t="shared" si="3333"/>
        <v>0</v>
      </c>
      <c r="Y1289" s="19">
        <f t="shared" si="3334"/>
        <v>0</v>
      </c>
      <c r="Z1289" s="19">
        <f t="shared" si="3335"/>
        <v>0</v>
      </c>
      <c r="AA1289" s="19">
        <f t="shared" si="3336"/>
        <v>0</v>
      </c>
      <c r="AB1289" s="19">
        <f t="shared" si="3337"/>
        <v>0</v>
      </c>
      <c r="AC1289" s="19">
        <f t="shared" si="3338"/>
        <v>0</v>
      </c>
      <c r="AD1289" s="19">
        <f t="shared" si="3339"/>
        <v>0</v>
      </c>
      <c r="AE1289" s="19">
        <f t="shared" si="3340"/>
        <v>0</v>
      </c>
      <c r="AF1289" s="50">
        <f t="shared" si="3341"/>
        <v>716.81538999999998</v>
      </c>
      <c r="AG1289" s="50">
        <f t="shared" si="3342"/>
        <v>0</v>
      </c>
      <c r="AH1289" s="50">
        <f t="shared" si="3343"/>
        <v>0</v>
      </c>
      <c r="AI1289" s="50">
        <f t="shared" si="3344"/>
        <v>0</v>
      </c>
      <c r="AJ1289" s="50">
        <f t="shared" si="3345"/>
        <v>0</v>
      </c>
      <c r="AK1289" s="50">
        <f t="shared" si="3346"/>
        <v>0</v>
      </c>
      <c r="AL1289" s="50">
        <f t="shared" si="3347"/>
        <v>716.81538999999998</v>
      </c>
      <c r="AM1289" s="50">
        <f t="shared" si="3348"/>
        <v>0</v>
      </c>
      <c r="AN1289" s="50">
        <f t="shared" si="3349"/>
        <v>0</v>
      </c>
      <c r="AO1289" s="51">
        <f t="shared" si="3350"/>
        <v>453.80590999999998</v>
      </c>
      <c r="AP1289" s="51">
        <f t="shared" si="3351"/>
        <v>874.79899999999998</v>
      </c>
      <c r="AQ1289" s="51">
        <f t="shared" si="3352"/>
        <v>0</v>
      </c>
      <c r="AR1289" s="51">
        <f t="shared" si="3353"/>
        <v>0</v>
      </c>
      <c r="AS1289" s="51">
        <f t="shared" si="3354"/>
        <v>0</v>
      </c>
      <c r="AT1289" s="51">
        <f t="shared" si="3355"/>
        <v>0</v>
      </c>
      <c r="AU1289" s="51">
        <f t="shared" si="3238"/>
        <v>874.79899999999998</v>
      </c>
      <c r="AV1289" s="51">
        <f t="shared" si="3239"/>
        <v>53.901000000000067</v>
      </c>
      <c r="AW1289" s="51">
        <f t="shared" si="3240"/>
        <v>928.70000000000005</v>
      </c>
      <c r="AX1289" s="51">
        <f t="shared" si="3241"/>
        <v>928.70000000000005</v>
      </c>
      <c r="AY1289" s="51">
        <f t="shared" si="3242"/>
        <v>928.70000000000005</v>
      </c>
      <c r="AZ1289" s="51">
        <f t="shared" si="3356"/>
        <v>0</v>
      </c>
      <c r="BA1289" s="52">
        <f t="shared" si="3243"/>
        <v>100</v>
      </c>
      <c r="BB1289" s="25"/>
    </row>
    <row r="1290">
      <c r="B1290" s="47" t="s">
        <v>566</v>
      </c>
      <c r="C1290" s="47" t="s">
        <v>98</v>
      </c>
      <c r="D1290" s="47" t="s">
        <v>343</v>
      </c>
      <c r="E1290" s="48" t="str">
        <f t="shared" si="3236"/>
        <v>0310</v>
      </c>
      <c r="F1290" s="47" t="s">
        <v>279</v>
      </c>
      <c r="G1290" s="48"/>
      <c r="H1290" s="49" t="s">
        <v>53</v>
      </c>
      <c r="I1290" s="19">
        <f t="shared" si="3321"/>
        <v>928.70000000000005</v>
      </c>
      <c r="J1290" s="19">
        <f t="shared" si="3322"/>
        <v>928.70000000000005</v>
      </c>
      <c r="K1290" s="19">
        <f t="shared" si="3323"/>
        <v>928.70000000000005</v>
      </c>
      <c r="L1290" s="19">
        <f t="shared" si="3324"/>
        <v>0</v>
      </c>
      <c r="M1290" s="19">
        <f t="shared" si="3325"/>
        <v>0</v>
      </c>
      <c r="N1290" s="19">
        <f t="shared" si="3326"/>
        <v>0</v>
      </c>
      <c r="O1290" s="19">
        <f t="shared" si="3327"/>
        <v>0</v>
      </c>
      <c r="P1290" s="19">
        <f t="shared" si="3328"/>
        <v>0</v>
      </c>
      <c r="Q1290" s="19">
        <f t="shared" si="3329"/>
        <v>0</v>
      </c>
      <c r="R1290" s="19">
        <f t="shared" si="3330"/>
        <v>0</v>
      </c>
      <c r="S1290" s="19">
        <f t="shared" si="3331"/>
        <v>0</v>
      </c>
      <c r="T1290" s="19">
        <f t="shared" si="3237"/>
        <v>928.70000000000005</v>
      </c>
      <c r="U1290" s="19">
        <f t="shared" si="3198"/>
        <v>928.70000000000005</v>
      </c>
      <c r="V1290" s="19">
        <f t="shared" si="3199"/>
        <v>928.70000000000005</v>
      </c>
      <c r="W1290" s="19">
        <f t="shared" si="3332"/>
        <v>0</v>
      </c>
      <c r="X1290" s="19">
        <f t="shared" si="3333"/>
        <v>0</v>
      </c>
      <c r="Y1290" s="19">
        <f t="shared" si="3334"/>
        <v>0</v>
      </c>
      <c r="Z1290" s="19">
        <f t="shared" si="3335"/>
        <v>0</v>
      </c>
      <c r="AA1290" s="19">
        <f t="shared" si="3336"/>
        <v>0</v>
      </c>
      <c r="AB1290" s="19">
        <f t="shared" si="3337"/>
        <v>0</v>
      </c>
      <c r="AC1290" s="19">
        <f t="shared" si="3338"/>
        <v>0</v>
      </c>
      <c r="AD1290" s="19">
        <f t="shared" si="3339"/>
        <v>0</v>
      </c>
      <c r="AE1290" s="19">
        <f t="shared" si="3340"/>
        <v>0</v>
      </c>
      <c r="AF1290" s="50">
        <f t="shared" si="3341"/>
        <v>716.81538999999998</v>
      </c>
      <c r="AG1290" s="50">
        <f t="shared" si="3342"/>
        <v>0</v>
      </c>
      <c r="AH1290" s="50">
        <f t="shared" si="3343"/>
        <v>0</v>
      </c>
      <c r="AI1290" s="50">
        <f t="shared" si="3344"/>
        <v>0</v>
      </c>
      <c r="AJ1290" s="50">
        <f t="shared" si="3345"/>
        <v>0</v>
      </c>
      <c r="AK1290" s="50">
        <f t="shared" si="3346"/>
        <v>0</v>
      </c>
      <c r="AL1290" s="50">
        <f t="shared" si="3347"/>
        <v>716.81538999999998</v>
      </c>
      <c r="AM1290" s="50">
        <f t="shared" si="3348"/>
        <v>0</v>
      </c>
      <c r="AN1290" s="50">
        <f t="shared" si="3349"/>
        <v>0</v>
      </c>
      <c r="AO1290" s="15">
        <f t="shared" si="3350"/>
        <v>453.80590999999998</v>
      </c>
      <c r="AP1290" s="51">
        <f t="shared" si="3351"/>
        <v>874.79899999999998</v>
      </c>
      <c r="AQ1290" s="51">
        <f t="shared" si="3352"/>
        <v>0</v>
      </c>
      <c r="AR1290" s="51">
        <f t="shared" si="3353"/>
        <v>0</v>
      </c>
      <c r="AS1290" s="51">
        <f t="shared" si="3354"/>
        <v>0</v>
      </c>
      <c r="AT1290" s="51">
        <f t="shared" si="3355"/>
        <v>0</v>
      </c>
      <c r="AU1290" s="51">
        <f t="shared" si="3238"/>
        <v>874.79899999999998</v>
      </c>
      <c r="AV1290" s="51">
        <f t="shared" si="3239"/>
        <v>53.901000000000067</v>
      </c>
      <c r="AW1290" s="51">
        <f t="shared" si="3240"/>
        <v>928.70000000000005</v>
      </c>
      <c r="AX1290" s="51">
        <f t="shared" si="3241"/>
        <v>928.70000000000005</v>
      </c>
      <c r="AY1290" s="51">
        <f t="shared" si="3242"/>
        <v>928.70000000000005</v>
      </c>
      <c r="AZ1290" s="51">
        <f t="shared" si="3356"/>
        <v>0</v>
      </c>
      <c r="BA1290" s="52">
        <f t="shared" si="3243"/>
        <v>100</v>
      </c>
      <c r="BB1290" s="25"/>
    </row>
    <row r="1291" ht="94.5">
      <c r="B1291" s="47" t="s">
        <v>566</v>
      </c>
      <c r="C1291" s="47" t="s">
        <v>98</v>
      </c>
      <c r="D1291" s="47" t="s">
        <v>343</v>
      </c>
      <c r="E1291" s="48" t="str">
        <f t="shared" si="3236"/>
        <v>0310</v>
      </c>
      <c r="F1291" s="47" t="s">
        <v>505</v>
      </c>
      <c r="G1291" s="48"/>
      <c r="H1291" s="49" t="s">
        <v>506</v>
      </c>
      <c r="I1291" s="19">
        <f>I1292+I1294</f>
        <v>928.70000000000005</v>
      </c>
      <c r="J1291" s="19">
        <f>J1292+J1294</f>
        <v>928.70000000000005</v>
      </c>
      <c r="K1291" s="19">
        <f>K1292+K1294</f>
        <v>928.70000000000005</v>
      </c>
      <c r="L1291" s="19">
        <f>L1292+L1294</f>
        <v>0</v>
      </c>
      <c r="M1291" s="19">
        <f>M1292+M1294</f>
        <v>0</v>
      </c>
      <c r="N1291" s="19">
        <f>N1292+N1294</f>
        <v>0</v>
      </c>
      <c r="O1291" s="19">
        <f>O1292+O1294</f>
        <v>0</v>
      </c>
      <c r="P1291" s="19">
        <f>P1292+P1294</f>
        <v>0</v>
      </c>
      <c r="Q1291" s="19">
        <f>Q1292+Q1294</f>
        <v>0</v>
      </c>
      <c r="R1291" s="19">
        <f>R1292+R1294</f>
        <v>0</v>
      </c>
      <c r="S1291" s="19">
        <f>S1292+S1294</f>
        <v>0</v>
      </c>
      <c r="T1291" s="19">
        <f t="shared" si="3237"/>
        <v>928.70000000000005</v>
      </c>
      <c r="U1291" s="19">
        <f t="shared" si="3198"/>
        <v>928.70000000000005</v>
      </c>
      <c r="V1291" s="19">
        <f t="shared" si="3199"/>
        <v>928.70000000000005</v>
      </c>
      <c r="W1291" s="19">
        <f>W1292+W1294</f>
        <v>0</v>
      </c>
      <c r="X1291" s="19">
        <f>X1292+X1294</f>
        <v>0</v>
      </c>
      <c r="Y1291" s="19">
        <f>Y1292+Y1294</f>
        <v>0</v>
      </c>
      <c r="Z1291" s="19">
        <f>Z1292+Z1294</f>
        <v>0</v>
      </c>
      <c r="AA1291" s="19">
        <f>AA1292+AA1294</f>
        <v>0</v>
      </c>
      <c r="AB1291" s="19">
        <f>AB1292+AB1294</f>
        <v>0</v>
      </c>
      <c r="AC1291" s="19">
        <f>AC1292+AC1294</f>
        <v>0</v>
      </c>
      <c r="AD1291" s="19">
        <f>AD1292+AD1294</f>
        <v>0</v>
      </c>
      <c r="AE1291" s="19">
        <f>AE1292+AE1294</f>
        <v>0</v>
      </c>
      <c r="AF1291" s="50">
        <f>AF1292+AF1294</f>
        <v>716.81538999999998</v>
      </c>
      <c r="AG1291" s="50">
        <f>AG1292+AG1294</f>
        <v>0</v>
      </c>
      <c r="AH1291" s="50">
        <f>AH1292+AH1294</f>
        <v>0</v>
      </c>
      <c r="AI1291" s="50">
        <f>AI1292+AI1294</f>
        <v>0</v>
      </c>
      <c r="AJ1291" s="50">
        <f>AJ1292+AJ1294</f>
        <v>0</v>
      </c>
      <c r="AK1291" s="50">
        <f>AK1292+AK1294</f>
        <v>0</v>
      </c>
      <c r="AL1291" s="50">
        <f>AL1292+AL1294</f>
        <v>716.81538999999998</v>
      </c>
      <c r="AM1291" s="50">
        <f>AM1292+AM1294</f>
        <v>0</v>
      </c>
      <c r="AN1291" s="50">
        <f>AN1292+AN1294</f>
        <v>0</v>
      </c>
      <c r="AO1291" s="51">
        <f>AO1292+AO1294</f>
        <v>453.80590999999998</v>
      </c>
      <c r="AP1291" s="51">
        <f>AP1292+AP1294</f>
        <v>874.79899999999998</v>
      </c>
      <c r="AQ1291" s="51">
        <f>AQ1292+AQ1294</f>
        <v>0</v>
      </c>
      <c r="AR1291" s="51">
        <f>AR1292+AR1294</f>
        <v>0</v>
      </c>
      <c r="AS1291" s="51">
        <f>AS1292+AS1294</f>
        <v>0</v>
      </c>
      <c r="AT1291" s="51">
        <f>AT1292+AT1294</f>
        <v>0</v>
      </c>
      <c r="AU1291" s="51">
        <f t="shared" si="3238"/>
        <v>874.79899999999998</v>
      </c>
      <c r="AV1291" s="51">
        <f t="shared" si="3239"/>
        <v>53.901000000000067</v>
      </c>
      <c r="AW1291" s="51">
        <f t="shared" si="3240"/>
        <v>928.70000000000005</v>
      </c>
      <c r="AX1291" s="51">
        <f t="shared" si="3241"/>
        <v>928.70000000000005</v>
      </c>
      <c r="AY1291" s="51">
        <f t="shared" si="3242"/>
        <v>928.70000000000005</v>
      </c>
      <c r="AZ1291" s="51">
        <f>AZ1292+AZ1294</f>
        <v>0</v>
      </c>
      <c r="BA1291" s="52">
        <f t="shared" si="3243"/>
        <v>100</v>
      </c>
      <c r="BB1291" s="25"/>
    </row>
    <row r="1292" ht="47.25">
      <c r="B1292" s="47" t="s">
        <v>566</v>
      </c>
      <c r="C1292" s="47" t="s">
        <v>98</v>
      </c>
      <c r="D1292" s="47" t="s">
        <v>343</v>
      </c>
      <c r="E1292" s="48" t="str">
        <f t="shared" si="3236"/>
        <v>0310</v>
      </c>
      <c r="F1292" s="47" t="s">
        <v>507</v>
      </c>
      <c r="G1292" s="48"/>
      <c r="H1292" s="49" t="s">
        <v>508</v>
      </c>
      <c r="I1292" s="19">
        <f>I1293</f>
        <v>29.100000000000001</v>
      </c>
      <c r="J1292" s="19">
        <f>J1293</f>
        <v>29.100000000000001</v>
      </c>
      <c r="K1292" s="19">
        <f>K1293</f>
        <v>29.100000000000001</v>
      </c>
      <c r="L1292" s="19">
        <f>L1293</f>
        <v>0</v>
      </c>
      <c r="M1292" s="19">
        <f>M1293</f>
        <v>0</v>
      </c>
      <c r="N1292" s="19">
        <f>N1293</f>
        <v>0</v>
      </c>
      <c r="O1292" s="19">
        <f>O1293</f>
        <v>0</v>
      </c>
      <c r="P1292" s="19">
        <f>P1293</f>
        <v>0</v>
      </c>
      <c r="Q1292" s="19">
        <f>Q1293</f>
        <v>0</v>
      </c>
      <c r="R1292" s="19">
        <f>R1293</f>
        <v>0</v>
      </c>
      <c r="S1292" s="19">
        <f>S1293</f>
        <v>0</v>
      </c>
      <c r="T1292" s="19">
        <f t="shared" si="3237"/>
        <v>29.100000000000001</v>
      </c>
      <c r="U1292" s="19">
        <f t="shared" si="3198"/>
        <v>29.100000000000001</v>
      </c>
      <c r="V1292" s="19">
        <f t="shared" si="3199"/>
        <v>29.100000000000001</v>
      </c>
      <c r="W1292" s="19">
        <f>W1293</f>
        <v>0</v>
      </c>
      <c r="X1292" s="19">
        <f>X1293</f>
        <v>0</v>
      </c>
      <c r="Y1292" s="19">
        <f>Y1293</f>
        <v>0</v>
      </c>
      <c r="Z1292" s="19">
        <f>Z1293</f>
        <v>0</v>
      </c>
      <c r="AA1292" s="19">
        <f>AA1293</f>
        <v>0</v>
      </c>
      <c r="AB1292" s="19">
        <f>AB1293</f>
        <v>0</v>
      </c>
      <c r="AC1292" s="19">
        <f>AC1293</f>
        <v>0</v>
      </c>
      <c r="AD1292" s="19">
        <f>AD1293</f>
        <v>0</v>
      </c>
      <c r="AE1292" s="19">
        <f>AE1293</f>
        <v>0</v>
      </c>
      <c r="AF1292" s="50">
        <f>AF1293</f>
        <v>29.100000000000001</v>
      </c>
      <c r="AG1292" s="50">
        <f>AG1293</f>
        <v>0</v>
      </c>
      <c r="AH1292" s="50">
        <f>AH1293</f>
        <v>0</v>
      </c>
      <c r="AI1292" s="50">
        <f>AI1293</f>
        <v>0</v>
      </c>
      <c r="AJ1292" s="50">
        <f>AJ1293</f>
        <v>0</v>
      </c>
      <c r="AK1292" s="50">
        <f>AK1293</f>
        <v>0</v>
      </c>
      <c r="AL1292" s="50">
        <f>AL1293</f>
        <v>29.100000000000001</v>
      </c>
      <c r="AM1292" s="50">
        <f>AM1293</f>
        <v>0</v>
      </c>
      <c r="AN1292" s="50">
        <f>AN1293</f>
        <v>0</v>
      </c>
      <c r="AO1292" s="15">
        <f>AO1293</f>
        <v>29.100000000000001</v>
      </c>
      <c r="AP1292" s="51">
        <f>AP1293</f>
        <v>29.100000000000001</v>
      </c>
      <c r="AQ1292" s="51">
        <f>AQ1293</f>
        <v>0</v>
      </c>
      <c r="AR1292" s="51">
        <f>AR1293</f>
        <v>0</v>
      </c>
      <c r="AS1292" s="51">
        <f>AS1293</f>
        <v>0</v>
      </c>
      <c r="AT1292" s="51">
        <f>AT1293</f>
        <v>0</v>
      </c>
      <c r="AU1292" s="51">
        <f t="shared" si="3238"/>
        <v>29.100000000000001</v>
      </c>
      <c r="AV1292" s="51">
        <f t="shared" si="3239"/>
        <v>0</v>
      </c>
      <c r="AW1292" s="51">
        <f t="shared" si="3240"/>
        <v>29.100000000000001</v>
      </c>
      <c r="AX1292" s="51">
        <f t="shared" si="3241"/>
        <v>29.100000000000001</v>
      </c>
      <c r="AY1292" s="51">
        <f t="shared" si="3242"/>
        <v>29.100000000000001</v>
      </c>
      <c r="AZ1292" s="51">
        <f>AZ1293</f>
        <v>0</v>
      </c>
      <c r="BA1292" s="52">
        <f t="shared" si="3243"/>
        <v>100</v>
      </c>
      <c r="BB1292" s="25"/>
    </row>
    <row r="1293" ht="31.5">
      <c r="B1293" s="47" t="s">
        <v>566</v>
      </c>
      <c r="C1293" s="47" t="s">
        <v>98</v>
      </c>
      <c r="D1293" s="47" t="s">
        <v>343</v>
      </c>
      <c r="E1293" s="48" t="str">
        <f t="shared" si="3236"/>
        <v>0310</v>
      </c>
      <c r="F1293" s="47" t="s">
        <v>507</v>
      </c>
      <c r="G1293" s="47" t="s">
        <v>58</v>
      </c>
      <c r="H1293" s="49" t="s">
        <v>59</v>
      </c>
      <c r="I1293" s="19">
        <v>29.100000000000001</v>
      </c>
      <c r="J1293" s="19">
        <v>29.100000000000001</v>
      </c>
      <c r="K1293" s="19">
        <v>29.100000000000001</v>
      </c>
      <c r="L1293" s="19"/>
      <c r="M1293" s="19"/>
      <c r="N1293" s="19"/>
      <c r="O1293" s="19">
        <v>0</v>
      </c>
      <c r="P1293" s="19">
        <v>0</v>
      </c>
      <c r="Q1293" s="19">
        <v>0</v>
      </c>
      <c r="R1293" s="19">
        <v>0</v>
      </c>
      <c r="S1293" s="19"/>
      <c r="T1293" s="19">
        <f t="shared" si="3237"/>
        <v>29.100000000000001</v>
      </c>
      <c r="U1293" s="19">
        <f t="shared" si="3198"/>
        <v>29.100000000000001</v>
      </c>
      <c r="V1293" s="19">
        <f t="shared" si="3199"/>
        <v>29.100000000000001</v>
      </c>
      <c r="W1293" s="19"/>
      <c r="X1293" s="19"/>
      <c r="Y1293" s="19"/>
      <c r="Z1293" s="19"/>
      <c r="AA1293" s="19"/>
      <c r="AB1293" s="19"/>
      <c r="AC1293" s="19"/>
      <c r="AD1293" s="19"/>
      <c r="AE1293" s="19"/>
      <c r="AF1293" s="50">
        <v>29.100000000000001</v>
      </c>
      <c r="AG1293" s="50"/>
      <c r="AH1293" s="50">
        <v>0</v>
      </c>
      <c r="AI1293" s="50">
        <v>0</v>
      </c>
      <c r="AJ1293" s="50">
        <v>0</v>
      </c>
      <c r="AK1293" s="50">
        <v>0</v>
      </c>
      <c r="AL1293" s="50">
        <v>29.100000000000001</v>
      </c>
      <c r="AM1293" s="50">
        <v>0</v>
      </c>
      <c r="AN1293" s="50">
        <v>0</v>
      </c>
      <c r="AO1293" s="51">
        <v>29.100000000000001</v>
      </c>
      <c r="AP1293" s="51">
        <v>29.100000000000001</v>
      </c>
      <c r="AQ1293" s="51">
        <v>0</v>
      </c>
      <c r="AR1293" s="51">
        <v>0</v>
      </c>
      <c r="AS1293" s="51">
        <v>0</v>
      </c>
      <c r="AT1293" s="51">
        <v>0</v>
      </c>
      <c r="AU1293" s="51">
        <f t="shared" si="3238"/>
        <v>29.100000000000001</v>
      </c>
      <c r="AV1293" s="51">
        <f t="shared" si="3239"/>
        <v>0</v>
      </c>
      <c r="AW1293" s="51">
        <f t="shared" si="3240"/>
        <v>29.100000000000001</v>
      </c>
      <c r="AX1293" s="51">
        <f t="shared" si="3241"/>
        <v>29.100000000000001</v>
      </c>
      <c r="AY1293" s="51">
        <f t="shared" si="3242"/>
        <v>29.100000000000001</v>
      </c>
      <c r="AZ1293" s="51"/>
      <c r="BA1293" s="52">
        <f t="shared" si="3243"/>
        <v>100</v>
      </c>
      <c r="BB1293" s="53"/>
    </row>
    <row r="1294" ht="47.25">
      <c r="B1294" s="47" t="s">
        <v>566</v>
      </c>
      <c r="C1294" s="47" t="s">
        <v>98</v>
      </c>
      <c r="D1294" s="47" t="s">
        <v>343</v>
      </c>
      <c r="E1294" s="48" t="str">
        <f t="shared" si="3236"/>
        <v>0310</v>
      </c>
      <c r="F1294" s="47" t="s">
        <v>509</v>
      </c>
      <c r="G1294" s="48"/>
      <c r="H1294" s="49" t="s">
        <v>510</v>
      </c>
      <c r="I1294" s="19">
        <f>I1295+I1296</f>
        <v>899.60000000000002</v>
      </c>
      <c r="J1294" s="19">
        <f>J1295+J1296</f>
        <v>899.60000000000002</v>
      </c>
      <c r="K1294" s="19">
        <f>K1295+K1296</f>
        <v>899.60000000000002</v>
      </c>
      <c r="L1294" s="19">
        <f>L1295+L1296</f>
        <v>0</v>
      </c>
      <c r="M1294" s="19">
        <f>M1295+M1296</f>
        <v>0</v>
      </c>
      <c r="N1294" s="19">
        <f>N1295+N1296</f>
        <v>0</v>
      </c>
      <c r="O1294" s="19">
        <f>O1295+O1296</f>
        <v>0</v>
      </c>
      <c r="P1294" s="19">
        <f>P1295+P1296</f>
        <v>0</v>
      </c>
      <c r="Q1294" s="19">
        <f>Q1295+Q1296</f>
        <v>0</v>
      </c>
      <c r="R1294" s="19">
        <f>R1295+R1296</f>
        <v>0</v>
      </c>
      <c r="S1294" s="19">
        <f>S1295+S1296</f>
        <v>0</v>
      </c>
      <c r="T1294" s="19">
        <f t="shared" si="3237"/>
        <v>899.60000000000002</v>
      </c>
      <c r="U1294" s="19">
        <f t="shared" si="3198"/>
        <v>899.60000000000002</v>
      </c>
      <c r="V1294" s="19">
        <f t="shared" si="3199"/>
        <v>899.60000000000002</v>
      </c>
      <c r="W1294" s="19">
        <f>W1295+W1296</f>
        <v>0</v>
      </c>
      <c r="X1294" s="19">
        <f>X1295+X1296</f>
        <v>0</v>
      </c>
      <c r="Y1294" s="19">
        <f>Y1295+Y1296</f>
        <v>0</v>
      </c>
      <c r="Z1294" s="19">
        <f>Z1295+Z1296</f>
        <v>0</v>
      </c>
      <c r="AA1294" s="19">
        <f>AA1295+AA1296</f>
        <v>0</v>
      </c>
      <c r="AB1294" s="19">
        <f>AB1295+AB1296</f>
        <v>0</v>
      </c>
      <c r="AC1294" s="19">
        <f>AC1295+AC1296</f>
        <v>0</v>
      </c>
      <c r="AD1294" s="19">
        <f>AD1295+AD1296</f>
        <v>0</v>
      </c>
      <c r="AE1294" s="19">
        <f>AE1295+AE1296</f>
        <v>0</v>
      </c>
      <c r="AF1294" s="50">
        <f>AF1295+AF1296</f>
        <v>687.71538999999996</v>
      </c>
      <c r="AG1294" s="50">
        <f>AG1295+AG1296</f>
        <v>0</v>
      </c>
      <c r="AH1294" s="50">
        <f>AH1295+AH1296</f>
        <v>0</v>
      </c>
      <c r="AI1294" s="50">
        <f>AI1295+AI1296</f>
        <v>0</v>
      </c>
      <c r="AJ1294" s="50">
        <f>AJ1295+AJ1296</f>
        <v>0</v>
      </c>
      <c r="AK1294" s="50">
        <f>AK1295+AK1296</f>
        <v>0</v>
      </c>
      <c r="AL1294" s="50">
        <f>AL1295+AL1296</f>
        <v>687.71538999999996</v>
      </c>
      <c r="AM1294" s="50">
        <f>AM1295+AM1296</f>
        <v>0</v>
      </c>
      <c r="AN1294" s="50">
        <f>AN1295+AN1296</f>
        <v>0</v>
      </c>
      <c r="AO1294" s="15">
        <f>AO1295+AO1296</f>
        <v>424.70590999999996</v>
      </c>
      <c r="AP1294" s="51">
        <f>AP1295+AP1296</f>
        <v>845.69899999999996</v>
      </c>
      <c r="AQ1294" s="51">
        <f>AQ1295+AQ1296</f>
        <v>0</v>
      </c>
      <c r="AR1294" s="51">
        <f>AR1295+AR1296</f>
        <v>0</v>
      </c>
      <c r="AS1294" s="51">
        <f>AS1295+AS1296</f>
        <v>0</v>
      </c>
      <c r="AT1294" s="51">
        <f>AT1295+AT1296</f>
        <v>0</v>
      </c>
      <c r="AU1294" s="51">
        <f t="shared" si="3238"/>
        <v>845.69899999999996</v>
      </c>
      <c r="AV1294" s="51">
        <f t="shared" si="3239"/>
        <v>53.901000000000067</v>
      </c>
      <c r="AW1294" s="51">
        <f t="shared" si="3240"/>
        <v>899.60000000000002</v>
      </c>
      <c r="AX1294" s="51">
        <f t="shared" si="3241"/>
        <v>899.60000000000002</v>
      </c>
      <c r="AY1294" s="51">
        <f t="shared" si="3242"/>
        <v>899.60000000000002</v>
      </c>
      <c r="AZ1294" s="51">
        <f>AZ1295+AZ1296</f>
        <v>0</v>
      </c>
      <c r="BA1294" s="52">
        <f t="shared" si="3243"/>
        <v>100</v>
      </c>
      <c r="BB1294" s="25"/>
    </row>
    <row r="1295" ht="31.5">
      <c r="B1295" s="47" t="s">
        <v>566</v>
      </c>
      <c r="C1295" s="47" t="s">
        <v>98</v>
      </c>
      <c r="D1295" s="47" t="s">
        <v>343</v>
      </c>
      <c r="E1295" s="48" t="str">
        <f t="shared" si="3236"/>
        <v>0310</v>
      </c>
      <c r="F1295" s="47" t="s">
        <v>509</v>
      </c>
      <c r="G1295" s="47" t="s">
        <v>58</v>
      </c>
      <c r="H1295" s="49" t="s">
        <v>59</v>
      </c>
      <c r="I1295" s="19">
        <v>824.20000000000005</v>
      </c>
      <c r="J1295" s="19">
        <v>824.20000000000005</v>
      </c>
      <c r="K1295" s="19">
        <v>824.20000000000005</v>
      </c>
      <c r="L1295" s="19"/>
      <c r="M1295" s="19"/>
      <c r="N1295" s="19"/>
      <c r="O1295" s="19">
        <v>0</v>
      </c>
      <c r="P1295" s="19">
        <v>0</v>
      </c>
      <c r="Q1295" s="19">
        <v>0</v>
      </c>
      <c r="R1295" s="19">
        <v>0</v>
      </c>
      <c r="S1295" s="19"/>
      <c r="T1295" s="19">
        <f t="shared" si="3237"/>
        <v>824.20000000000005</v>
      </c>
      <c r="U1295" s="19">
        <f t="shared" si="3198"/>
        <v>824.20000000000005</v>
      </c>
      <c r="V1295" s="19">
        <f t="shared" si="3199"/>
        <v>824.20000000000005</v>
      </c>
      <c r="W1295" s="19"/>
      <c r="X1295" s="19"/>
      <c r="Y1295" s="19"/>
      <c r="Z1295" s="19"/>
      <c r="AA1295" s="19"/>
      <c r="AB1295" s="19"/>
      <c r="AC1295" s="19"/>
      <c r="AD1295" s="19"/>
      <c r="AE1295" s="19"/>
      <c r="AF1295" s="50">
        <v>634.90138999999999</v>
      </c>
      <c r="AG1295" s="50"/>
      <c r="AH1295" s="50">
        <v>0</v>
      </c>
      <c r="AI1295" s="50">
        <v>0</v>
      </c>
      <c r="AJ1295" s="50">
        <v>0</v>
      </c>
      <c r="AK1295" s="50">
        <v>0</v>
      </c>
      <c r="AL1295" s="50">
        <v>634.90138999999999</v>
      </c>
      <c r="AM1295" s="50">
        <v>0</v>
      </c>
      <c r="AN1295" s="50">
        <v>0</v>
      </c>
      <c r="AO1295" s="51">
        <v>384.72190999999998</v>
      </c>
      <c r="AP1295" s="51">
        <v>770.29899999999998</v>
      </c>
      <c r="AQ1295" s="51">
        <v>0</v>
      </c>
      <c r="AR1295" s="51">
        <v>0</v>
      </c>
      <c r="AS1295" s="51">
        <v>0</v>
      </c>
      <c r="AT1295" s="51">
        <v>0</v>
      </c>
      <c r="AU1295" s="51">
        <f t="shared" si="3238"/>
        <v>770.29899999999998</v>
      </c>
      <c r="AV1295" s="51">
        <f t="shared" si="3239"/>
        <v>53.901000000000067</v>
      </c>
      <c r="AW1295" s="51">
        <f t="shared" si="3240"/>
        <v>824.20000000000005</v>
      </c>
      <c r="AX1295" s="51">
        <f t="shared" si="3241"/>
        <v>824.20000000000005</v>
      </c>
      <c r="AY1295" s="51">
        <f t="shared" si="3242"/>
        <v>824.20000000000005</v>
      </c>
      <c r="AZ1295" s="51"/>
      <c r="BA1295" s="52">
        <f t="shared" si="3243"/>
        <v>100</v>
      </c>
      <c r="BB1295" s="53"/>
    </row>
    <row r="1296">
      <c r="B1296" s="47" t="s">
        <v>566</v>
      </c>
      <c r="C1296" s="47" t="s">
        <v>98</v>
      </c>
      <c r="D1296" s="47" t="s">
        <v>343</v>
      </c>
      <c r="E1296" s="48" t="str">
        <f t="shared" si="3236"/>
        <v>0310</v>
      </c>
      <c r="F1296" s="47" t="s">
        <v>509</v>
      </c>
      <c r="G1296" s="47" t="s">
        <v>60</v>
      </c>
      <c r="H1296" s="49" t="s">
        <v>61</v>
      </c>
      <c r="I1296" s="19">
        <v>75.400000000000006</v>
      </c>
      <c r="J1296" s="19">
        <v>75.400000000000006</v>
      </c>
      <c r="K1296" s="19">
        <v>75.400000000000006</v>
      </c>
      <c r="L1296" s="19"/>
      <c r="M1296" s="19"/>
      <c r="N1296" s="19"/>
      <c r="O1296" s="19">
        <v>0</v>
      </c>
      <c r="P1296" s="19">
        <v>0</v>
      </c>
      <c r="Q1296" s="19">
        <v>0</v>
      </c>
      <c r="R1296" s="19">
        <v>0</v>
      </c>
      <c r="S1296" s="19"/>
      <c r="T1296" s="19">
        <f t="shared" si="3237"/>
        <v>75.400000000000006</v>
      </c>
      <c r="U1296" s="19">
        <f t="shared" si="3198"/>
        <v>75.400000000000006</v>
      </c>
      <c r="V1296" s="19">
        <f t="shared" si="3199"/>
        <v>75.400000000000006</v>
      </c>
      <c r="W1296" s="19"/>
      <c r="X1296" s="19"/>
      <c r="Y1296" s="19"/>
      <c r="Z1296" s="19"/>
      <c r="AA1296" s="19"/>
      <c r="AB1296" s="19"/>
      <c r="AC1296" s="19"/>
      <c r="AD1296" s="19"/>
      <c r="AE1296" s="19"/>
      <c r="AF1296" s="50">
        <v>52.814</v>
      </c>
      <c r="AG1296" s="50"/>
      <c r="AH1296" s="50">
        <v>0</v>
      </c>
      <c r="AI1296" s="50">
        <v>0</v>
      </c>
      <c r="AJ1296" s="50">
        <v>0</v>
      </c>
      <c r="AK1296" s="50">
        <v>0</v>
      </c>
      <c r="AL1296" s="50">
        <v>52.814</v>
      </c>
      <c r="AM1296" s="50">
        <v>0</v>
      </c>
      <c r="AN1296" s="50">
        <v>0</v>
      </c>
      <c r="AO1296" s="15">
        <v>39.984000000000002</v>
      </c>
      <c r="AP1296" s="51">
        <v>75.400000000000006</v>
      </c>
      <c r="AQ1296" s="51">
        <v>0</v>
      </c>
      <c r="AR1296" s="51">
        <v>0</v>
      </c>
      <c r="AS1296" s="51">
        <v>0</v>
      </c>
      <c r="AT1296" s="51">
        <v>0</v>
      </c>
      <c r="AU1296" s="51">
        <f t="shared" si="3238"/>
        <v>75.400000000000006</v>
      </c>
      <c r="AV1296" s="51">
        <f t="shared" si="3239"/>
        <v>0</v>
      </c>
      <c r="AW1296" s="51">
        <f t="shared" si="3240"/>
        <v>75.400000000000006</v>
      </c>
      <c r="AX1296" s="51">
        <f t="shared" si="3241"/>
        <v>75.400000000000006</v>
      </c>
      <c r="AY1296" s="51">
        <f t="shared" si="3242"/>
        <v>75.400000000000006</v>
      </c>
      <c r="AZ1296" s="51"/>
      <c r="BA1296" s="52">
        <f t="shared" si="3243"/>
        <v>100</v>
      </c>
      <c r="BB1296" s="53"/>
    </row>
    <row r="1297" s="39" customFormat="1" ht="31.5">
      <c r="B1297" s="40" t="s">
        <v>566</v>
      </c>
      <c r="C1297" s="40" t="s">
        <v>98</v>
      </c>
      <c r="D1297" s="40" t="s">
        <v>176</v>
      </c>
      <c r="E1297" s="38" t="str">
        <f t="shared" si="3236"/>
        <v>0314</v>
      </c>
      <c r="F1297" s="40"/>
      <c r="G1297" s="38"/>
      <c r="H1297" s="41" t="s">
        <v>177</v>
      </c>
      <c r="I1297" s="42">
        <f t="shared" ref="I1297:I1298" si="3357">I1298</f>
        <v>1784.5</v>
      </c>
      <c r="J1297" s="42">
        <f t="shared" ref="J1297:J1298" si="3358">J1298</f>
        <v>1875.8</v>
      </c>
      <c r="K1297" s="42">
        <f t="shared" ref="K1297:K1298" si="3359">K1298</f>
        <v>1875.8</v>
      </c>
      <c r="L1297" s="42">
        <f t="shared" ref="L1297:L1298" si="3360">L1298</f>
        <v>0</v>
      </c>
      <c r="M1297" s="42">
        <f t="shared" ref="M1297:M1298" si="3361">M1298</f>
        <v>0</v>
      </c>
      <c r="N1297" s="42">
        <f t="shared" ref="N1297:N1298" si="3362">N1298</f>
        <v>0</v>
      </c>
      <c r="O1297" s="42">
        <f t="shared" ref="O1297:O1298" si="3363">O1298</f>
        <v>0</v>
      </c>
      <c r="P1297" s="42">
        <f t="shared" ref="P1297:P1298" si="3364">P1298</f>
        <v>0</v>
      </c>
      <c r="Q1297" s="42">
        <f t="shared" ref="Q1297:Q1298" si="3365">Q1298</f>
        <v>0</v>
      </c>
      <c r="R1297" s="42">
        <f t="shared" ref="R1297:R1298" si="3366">R1298</f>
        <v>0</v>
      </c>
      <c r="S1297" s="42">
        <f t="shared" ref="S1297:S1298" si="3367">S1298</f>
        <v>0</v>
      </c>
      <c r="T1297" s="42">
        <f t="shared" si="3237"/>
        <v>1784.5</v>
      </c>
      <c r="U1297" s="42">
        <f t="shared" si="3198"/>
        <v>1875.8</v>
      </c>
      <c r="V1297" s="42">
        <f t="shared" si="3199"/>
        <v>1875.8</v>
      </c>
      <c r="W1297" s="42">
        <f t="shared" ref="W1297:W1298" si="3368">W1298</f>
        <v>0</v>
      </c>
      <c r="X1297" s="42">
        <f t="shared" ref="X1297:X1298" si="3369">X1298</f>
        <v>0</v>
      </c>
      <c r="Y1297" s="42">
        <f t="shared" ref="Y1297:Y1298" si="3370">Y1298</f>
        <v>0</v>
      </c>
      <c r="Z1297" s="42">
        <f t="shared" ref="Z1297:Z1298" si="3371">Z1298</f>
        <v>0</v>
      </c>
      <c r="AA1297" s="42">
        <f t="shared" ref="AA1297:AA1298" si="3372">AA1298</f>
        <v>0</v>
      </c>
      <c r="AB1297" s="42">
        <f t="shared" ref="AB1297:AB1298" si="3373">AB1298</f>
        <v>0</v>
      </c>
      <c r="AC1297" s="42">
        <f t="shared" ref="AC1297:AC1298" si="3374">AC1298</f>
        <v>0</v>
      </c>
      <c r="AD1297" s="42">
        <f t="shared" ref="AD1297:AD1298" si="3375">AD1298</f>
        <v>0</v>
      </c>
      <c r="AE1297" s="42">
        <f t="shared" ref="AE1297:AE1298" si="3376">AE1298</f>
        <v>0</v>
      </c>
      <c r="AF1297" s="43">
        <f t="shared" ref="AF1297:AF1298" si="3377">AF1298</f>
        <v>1905.7660000000001</v>
      </c>
      <c r="AG1297" s="43">
        <f t="shared" ref="AG1297:AG1298" si="3378">AG1298</f>
        <v>0</v>
      </c>
      <c r="AH1297" s="43">
        <f t="shared" ref="AH1297:AH1298" si="3379">AH1298</f>
        <v>1905.7660000000001</v>
      </c>
      <c r="AI1297" s="43">
        <f t="shared" ref="AI1297:AI1298" si="3380">AI1298</f>
        <v>0</v>
      </c>
      <c r="AJ1297" s="43">
        <f t="shared" ref="AJ1297:AJ1298" si="3381">AJ1298</f>
        <v>0</v>
      </c>
      <c r="AK1297" s="43">
        <f t="shared" ref="AK1297:AK1298" si="3382">AK1298</f>
        <v>0</v>
      </c>
      <c r="AL1297" s="43">
        <f t="shared" ref="AL1297:AL1298" si="3383">AL1298</f>
        <v>1887.8952199999999</v>
      </c>
      <c r="AM1297" s="43">
        <f t="shared" ref="AM1297:AM1298" si="3384">AM1298</f>
        <v>1887.8952199999999</v>
      </c>
      <c r="AN1297" s="43">
        <f t="shared" ref="AN1297:AN1298" si="3385">AN1298</f>
        <v>0</v>
      </c>
      <c r="AO1297" s="45">
        <f t="shared" ref="AO1297:AO1298" si="3386">AO1298</f>
        <v>1106.4781800000001</v>
      </c>
      <c r="AP1297" s="45">
        <f t="shared" ref="AP1297:AP1298" si="3387">AP1298</f>
        <v>1905.7660000000001</v>
      </c>
      <c r="AQ1297" s="45">
        <f t="shared" ref="AQ1297:AQ1298" si="3388">AQ1298</f>
        <v>0</v>
      </c>
      <c r="AR1297" s="45">
        <f t="shared" ref="AR1297:AR1298" si="3389">AR1298</f>
        <v>0</v>
      </c>
      <c r="AS1297" s="45">
        <f t="shared" ref="AS1297:AS1298" si="3390">AS1298</f>
        <v>0</v>
      </c>
      <c r="AT1297" s="45">
        <f t="shared" ref="AT1297:AT1298" si="3391">AT1298</f>
        <v>0</v>
      </c>
      <c r="AU1297" s="45">
        <f t="shared" si="3238"/>
        <v>1905.7660000000001</v>
      </c>
      <c r="AV1297" s="45">
        <f t="shared" si="3239"/>
        <v>-121.26600000000008</v>
      </c>
      <c r="AW1297" s="45">
        <f t="shared" si="3240"/>
        <v>1784.5</v>
      </c>
      <c r="AX1297" s="45">
        <f t="shared" si="3241"/>
        <v>1875.8</v>
      </c>
      <c r="AY1297" s="45">
        <f t="shared" si="3242"/>
        <v>1875.8</v>
      </c>
      <c r="AZ1297" s="45">
        <f t="shared" ref="AZ1297:AZ1298" si="3392">AZ1298</f>
        <v>0</v>
      </c>
      <c r="BA1297" s="46">
        <f t="shared" si="3243"/>
        <v>99.062278369957269</v>
      </c>
      <c r="BB1297" s="25"/>
    </row>
    <row r="1298" ht="31.5">
      <c r="B1298" s="47" t="s">
        <v>566</v>
      </c>
      <c r="C1298" s="47" t="s">
        <v>98</v>
      </c>
      <c r="D1298" s="47" t="s">
        <v>176</v>
      </c>
      <c r="E1298" s="48" t="str">
        <f t="shared" si="3236"/>
        <v>0314</v>
      </c>
      <c r="F1298" s="47" t="s">
        <v>76</v>
      </c>
      <c r="G1298" s="48"/>
      <c r="H1298" s="49" t="s">
        <v>77</v>
      </c>
      <c r="I1298" s="19">
        <f t="shared" si="3357"/>
        <v>1784.5</v>
      </c>
      <c r="J1298" s="19">
        <f t="shared" si="3358"/>
        <v>1875.8</v>
      </c>
      <c r="K1298" s="19">
        <f t="shared" si="3359"/>
        <v>1875.8</v>
      </c>
      <c r="L1298" s="19">
        <f t="shared" si="3360"/>
        <v>0</v>
      </c>
      <c r="M1298" s="19">
        <f t="shared" si="3361"/>
        <v>0</v>
      </c>
      <c r="N1298" s="19">
        <f t="shared" si="3362"/>
        <v>0</v>
      </c>
      <c r="O1298" s="19">
        <f t="shared" si="3363"/>
        <v>0</v>
      </c>
      <c r="P1298" s="19">
        <f t="shared" si="3364"/>
        <v>0</v>
      </c>
      <c r="Q1298" s="19">
        <f t="shared" si="3365"/>
        <v>0</v>
      </c>
      <c r="R1298" s="19">
        <f t="shared" si="3366"/>
        <v>0</v>
      </c>
      <c r="S1298" s="19">
        <f t="shared" si="3367"/>
        <v>0</v>
      </c>
      <c r="T1298" s="19">
        <f t="shared" si="3237"/>
        <v>1784.5</v>
      </c>
      <c r="U1298" s="19">
        <f t="shared" si="3198"/>
        <v>1875.8</v>
      </c>
      <c r="V1298" s="19">
        <f t="shared" si="3199"/>
        <v>1875.8</v>
      </c>
      <c r="W1298" s="19">
        <f t="shared" si="3368"/>
        <v>0</v>
      </c>
      <c r="X1298" s="19">
        <f t="shared" si="3369"/>
        <v>0</v>
      </c>
      <c r="Y1298" s="19">
        <f t="shared" si="3370"/>
        <v>0</v>
      </c>
      <c r="Z1298" s="19">
        <f t="shared" si="3371"/>
        <v>0</v>
      </c>
      <c r="AA1298" s="19">
        <f t="shared" si="3372"/>
        <v>0</v>
      </c>
      <c r="AB1298" s="19">
        <f t="shared" si="3373"/>
        <v>0</v>
      </c>
      <c r="AC1298" s="19">
        <f t="shared" si="3374"/>
        <v>0</v>
      </c>
      <c r="AD1298" s="19">
        <f t="shared" si="3375"/>
        <v>0</v>
      </c>
      <c r="AE1298" s="19">
        <f t="shared" si="3376"/>
        <v>0</v>
      </c>
      <c r="AF1298" s="50">
        <f t="shared" si="3377"/>
        <v>1905.7660000000001</v>
      </c>
      <c r="AG1298" s="50">
        <f t="shared" si="3378"/>
        <v>0</v>
      </c>
      <c r="AH1298" s="50">
        <f t="shared" si="3379"/>
        <v>1905.7660000000001</v>
      </c>
      <c r="AI1298" s="50">
        <f t="shared" si="3380"/>
        <v>0</v>
      </c>
      <c r="AJ1298" s="50">
        <f t="shared" si="3381"/>
        <v>0</v>
      </c>
      <c r="AK1298" s="50">
        <f t="shared" si="3382"/>
        <v>0</v>
      </c>
      <c r="AL1298" s="50">
        <f t="shared" si="3383"/>
        <v>1887.8952199999999</v>
      </c>
      <c r="AM1298" s="50">
        <f t="shared" si="3384"/>
        <v>1887.8952199999999</v>
      </c>
      <c r="AN1298" s="50">
        <f t="shared" si="3385"/>
        <v>0</v>
      </c>
      <c r="AO1298" s="15">
        <f t="shared" si="3386"/>
        <v>1106.4781800000001</v>
      </c>
      <c r="AP1298" s="51">
        <f t="shared" si="3387"/>
        <v>1905.7660000000001</v>
      </c>
      <c r="AQ1298" s="51">
        <f t="shared" si="3388"/>
        <v>0</v>
      </c>
      <c r="AR1298" s="51">
        <f t="shared" si="3389"/>
        <v>0</v>
      </c>
      <c r="AS1298" s="51">
        <f t="shared" si="3390"/>
        <v>0</v>
      </c>
      <c r="AT1298" s="51">
        <f t="shared" si="3391"/>
        <v>0</v>
      </c>
      <c r="AU1298" s="51">
        <f t="shared" si="3238"/>
        <v>1905.7660000000001</v>
      </c>
      <c r="AV1298" s="51">
        <f t="shared" si="3239"/>
        <v>-121.26600000000008</v>
      </c>
      <c r="AW1298" s="51">
        <f t="shared" si="3240"/>
        <v>1784.5</v>
      </c>
      <c r="AX1298" s="51">
        <f t="shared" si="3241"/>
        <v>1875.8</v>
      </c>
      <c r="AY1298" s="51">
        <f t="shared" si="3242"/>
        <v>1875.8</v>
      </c>
      <c r="AZ1298" s="51">
        <f t="shared" si="3392"/>
        <v>0</v>
      </c>
      <c r="BA1298" s="52">
        <f t="shared" si="3243"/>
        <v>99.062278369957269</v>
      </c>
      <c r="BB1298" s="25"/>
    </row>
    <row r="1299">
      <c r="B1299" s="47" t="s">
        <v>566</v>
      </c>
      <c r="C1299" s="47" t="s">
        <v>98</v>
      </c>
      <c r="D1299" s="47" t="s">
        <v>176</v>
      </c>
      <c r="E1299" s="48" t="str">
        <f t="shared" si="3236"/>
        <v>0314</v>
      </c>
      <c r="F1299" s="47" t="s">
        <v>78</v>
      </c>
      <c r="G1299" s="48"/>
      <c r="H1299" s="49" t="s">
        <v>79</v>
      </c>
      <c r="I1299" s="19">
        <f>I1300+I1302</f>
        <v>1784.5</v>
      </c>
      <c r="J1299" s="19">
        <f>J1300+J1302</f>
        <v>1875.8</v>
      </c>
      <c r="K1299" s="19">
        <f>K1300+K1302</f>
        <v>1875.8</v>
      </c>
      <c r="L1299" s="19">
        <f>L1300+L1302</f>
        <v>0</v>
      </c>
      <c r="M1299" s="19">
        <f>M1300+M1302</f>
        <v>0</v>
      </c>
      <c r="N1299" s="19">
        <f>N1300+N1302</f>
        <v>0</v>
      </c>
      <c r="O1299" s="19">
        <f>O1300+O1302</f>
        <v>0</v>
      </c>
      <c r="P1299" s="19">
        <f>P1300+P1302</f>
        <v>0</v>
      </c>
      <c r="Q1299" s="19">
        <f>Q1300+Q1302</f>
        <v>0</v>
      </c>
      <c r="R1299" s="19">
        <f>R1300+R1302</f>
        <v>0</v>
      </c>
      <c r="S1299" s="19">
        <f>S1300+S1302</f>
        <v>0</v>
      </c>
      <c r="T1299" s="19">
        <f t="shared" si="3237"/>
        <v>1784.5</v>
      </c>
      <c r="U1299" s="19">
        <f t="shared" si="3198"/>
        <v>1875.8</v>
      </c>
      <c r="V1299" s="19">
        <f t="shared" si="3199"/>
        <v>1875.8</v>
      </c>
      <c r="W1299" s="19">
        <f>W1300+W1302</f>
        <v>0</v>
      </c>
      <c r="X1299" s="19">
        <f>X1300+X1302</f>
        <v>0</v>
      </c>
      <c r="Y1299" s="19">
        <f>Y1300+Y1302</f>
        <v>0</v>
      </c>
      <c r="Z1299" s="19">
        <f>Z1300+Z1302</f>
        <v>0</v>
      </c>
      <c r="AA1299" s="19">
        <f>AA1300+AA1302</f>
        <v>0</v>
      </c>
      <c r="AB1299" s="19">
        <f>AB1300+AB1302</f>
        <v>0</v>
      </c>
      <c r="AC1299" s="19">
        <f>AC1300+AC1302</f>
        <v>0</v>
      </c>
      <c r="AD1299" s="19">
        <f>AD1300+AD1302</f>
        <v>0</v>
      </c>
      <c r="AE1299" s="19">
        <f>AE1300+AE1302</f>
        <v>0</v>
      </c>
      <c r="AF1299" s="50">
        <f>AF1300+AF1302</f>
        <v>1905.7660000000001</v>
      </c>
      <c r="AG1299" s="50">
        <f>AG1300+AG1302</f>
        <v>0</v>
      </c>
      <c r="AH1299" s="50">
        <f>AH1300+AH1302</f>
        <v>1905.7660000000001</v>
      </c>
      <c r="AI1299" s="50">
        <f>AI1300+AI1302</f>
        <v>0</v>
      </c>
      <c r="AJ1299" s="50">
        <f>AJ1300+AJ1302</f>
        <v>0</v>
      </c>
      <c r="AK1299" s="50">
        <f>AK1300+AK1302</f>
        <v>0</v>
      </c>
      <c r="AL1299" s="50">
        <f>AL1300+AL1302</f>
        <v>1887.8952199999999</v>
      </c>
      <c r="AM1299" s="50">
        <f>AM1300+AM1302</f>
        <v>1887.8952199999999</v>
      </c>
      <c r="AN1299" s="50">
        <f>AN1300+AN1302</f>
        <v>0</v>
      </c>
      <c r="AO1299" s="51">
        <f>AO1300+AO1302</f>
        <v>1106.4781800000001</v>
      </c>
      <c r="AP1299" s="51">
        <f>AP1300+AP1302</f>
        <v>1905.7660000000001</v>
      </c>
      <c r="AQ1299" s="51">
        <f>AQ1300+AQ1302</f>
        <v>0</v>
      </c>
      <c r="AR1299" s="51">
        <f>AR1300+AR1302</f>
        <v>0</v>
      </c>
      <c r="AS1299" s="51">
        <f>AS1300+AS1302</f>
        <v>0</v>
      </c>
      <c r="AT1299" s="51">
        <f>AT1300+AT1302</f>
        <v>0</v>
      </c>
      <c r="AU1299" s="51">
        <f t="shared" si="3238"/>
        <v>1905.7660000000001</v>
      </c>
      <c r="AV1299" s="51">
        <f t="shared" si="3239"/>
        <v>-121.26600000000008</v>
      </c>
      <c r="AW1299" s="51">
        <f t="shared" si="3240"/>
        <v>1784.5</v>
      </c>
      <c r="AX1299" s="51">
        <f t="shared" si="3241"/>
        <v>1875.8</v>
      </c>
      <c r="AY1299" s="51">
        <f t="shared" si="3242"/>
        <v>1875.8</v>
      </c>
      <c r="AZ1299" s="51">
        <f>AZ1300+AZ1302</f>
        <v>0</v>
      </c>
      <c r="BA1299" s="52">
        <f t="shared" si="3243"/>
        <v>99.062278369957269</v>
      </c>
      <c r="BB1299" s="25"/>
    </row>
    <row r="1300" ht="31.5">
      <c r="B1300" s="47" t="s">
        <v>566</v>
      </c>
      <c r="C1300" s="47" t="s">
        <v>98</v>
      </c>
      <c r="D1300" s="47" t="s">
        <v>176</v>
      </c>
      <c r="E1300" s="48" t="str">
        <f t="shared" si="3236"/>
        <v>0314</v>
      </c>
      <c r="F1300" s="47" t="s">
        <v>178</v>
      </c>
      <c r="G1300" s="48"/>
      <c r="H1300" s="49" t="s">
        <v>179</v>
      </c>
      <c r="I1300" s="19">
        <f>I1301</f>
        <v>338.19999999999999</v>
      </c>
      <c r="J1300" s="19">
        <f>J1301</f>
        <v>338.19999999999999</v>
      </c>
      <c r="K1300" s="19">
        <f>K1301</f>
        <v>338.19999999999999</v>
      </c>
      <c r="L1300" s="19">
        <f>L1301</f>
        <v>0</v>
      </c>
      <c r="M1300" s="19">
        <f>M1301</f>
        <v>0</v>
      </c>
      <c r="N1300" s="19">
        <f>N1301</f>
        <v>0</v>
      </c>
      <c r="O1300" s="19">
        <f>O1301</f>
        <v>0</v>
      </c>
      <c r="P1300" s="19">
        <f>P1301</f>
        <v>0</v>
      </c>
      <c r="Q1300" s="19">
        <f>Q1301</f>
        <v>0</v>
      </c>
      <c r="R1300" s="19">
        <f>R1301</f>
        <v>0</v>
      </c>
      <c r="S1300" s="19">
        <f>S1301</f>
        <v>0</v>
      </c>
      <c r="T1300" s="19">
        <f t="shared" si="3237"/>
        <v>338.19999999999999</v>
      </c>
      <c r="U1300" s="19">
        <f t="shared" si="3198"/>
        <v>338.19999999999999</v>
      </c>
      <c r="V1300" s="19">
        <f t="shared" si="3199"/>
        <v>338.19999999999999</v>
      </c>
      <c r="W1300" s="19">
        <f>W1301</f>
        <v>0</v>
      </c>
      <c r="X1300" s="19">
        <f>X1301</f>
        <v>0</v>
      </c>
      <c r="Y1300" s="19">
        <f>Y1301</f>
        <v>0</v>
      </c>
      <c r="Z1300" s="19">
        <f>Z1301</f>
        <v>0</v>
      </c>
      <c r="AA1300" s="19">
        <f>AA1301</f>
        <v>0</v>
      </c>
      <c r="AB1300" s="19">
        <f>AB1301</f>
        <v>0</v>
      </c>
      <c r="AC1300" s="19">
        <f>AC1301</f>
        <v>0</v>
      </c>
      <c r="AD1300" s="19">
        <f>AD1301</f>
        <v>0</v>
      </c>
      <c r="AE1300" s="19">
        <f>AE1301</f>
        <v>0</v>
      </c>
      <c r="AF1300" s="50">
        <f>AF1301</f>
        <v>338.19999999999999</v>
      </c>
      <c r="AG1300" s="50">
        <f>AG1301</f>
        <v>0</v>
      </c>
      <c r="AH1300" s="50">
        <f>AH1301</f>
        <v>338.19999999999999</v>
      </c>
      <c r="AI1300" s="50">
        <f>AI1301</f>
        <v>0</v>
      </c>
      <c r="AJ1300" s="50">
        <f>AJ1301</f>
        <v>0</v>
      </c>
      <c r="AK1300" s="50">
        <f>AK1301</f>
        <v>0</v>
      </c>
      <c r="AL1300" s="50">
        <f>AL1301</f>
        <v>338.17552999999998</v>
      </c>
      <c r="AM1300" s="50">
        <f>AM1301</f>
        <v>338.17552999999998</v>
      </c>
      <c r="AN1300" s="50">
        <f>AN1301</f>
        <v>0</v>
      </c>
      <c r="AO1300" s="15">
        <f>AO1301</f>
        <v>243.39321000000001</v>
      </c>
      <c r="AP1300" s="51">
        <f>AP1301</f>
        <v>338.19999999999999</v>
      </c>
      <c r="AQ1300" s="51">
        <f>AQ1301</f>
        <v>0</v>
      </c>
      <c r="AR1300" s="51">
        <f>AR1301</f>
        <v>0</v>
      </c>
      <c r="AS1300" s="51">
        <f>AS1301</f>
        <v>0</v>
      </c>
      <c r="AT1300" s="51">
        <f>AT1301</f>
        <v>0</v>
      </c>
      <c r="AU1300" s="51">
        <f t="shared" si="3238"/>
        <v>338.19999999999999</v>
      </c>
      <c r="AV1300" s="51">
        <f t="shared" si="3239"/>
        <v>0</v>
      </c>
      <c r="AW1300" s="51">
        <f t="shared" si="3240"/>
        <v>338.19999999999999</v>
      </c>
      <c r="AX1300" s="51">
        <f t="shared" si="3241"/>
        <v>338.19999999999999</v>
      </c>
      <c r="AY1300" s="51">
        <f t="shared" si="3242"/>
        <v>338.19999999999999</v>
      </c>
      <c r="AZ1300" s="51">
        <f>AZ1301</f>
        <v>0</v>
      </c>
      <c r="BA1300" s="52">
        <f t="shared" si="3243"/>
        <v>99.992764636309872</v>
      </c>
      <c r="BB1300" s="25"/>
    </row>
    <row r="1301" ht="31.5">
      <c r="B1301" s="47" t="s">
        <v>566</v>
      </c>
      <c r="C1301" s="47" t="s">
        <v>98</v>
      </c>
      <c r="D1301" s="47" t="s">
        <v>176</v>
      </c>
      <c r="E1301" s="48" t="str">
        <f t="shared" si="3236"/>
        <v>0314</v>
      </c>
      <c r="F1301" s="47" t="s">
        <v>178</v>
      </c>
      <c r="G1301" s="47" t="s">
        <v>58</v>
      </c>
      <c r="H1301" s="49" t="s">
        <v>59</v>
      </c>
      <c r="I1301" s="19">
        <v>338.19999999999999</v>
      </c>
      <c r="J1301" s="19">
        <v>338.19999999999999</v>
      </c>
      <c r="K1301" s="19">
        <v>338.19999999999999</v>
      </c>
      <c r="L1301" s="19"/>
      <c r="M1301" s="19"/>
      <c r="N1301" s="19"/>
      <c r="O1301" s="19">
        <v>0</v>
      </c>
      <c r="P1301" s="19">
        <v>0</v>
      </c>
      <c r="Q1301" s="19">
        <v>0</v>
      </c>
      <c r="R1301" s="19">
        <v>0</v>
      </c>
      <c r="S1301" s="19"/>
      <c r="T1301" s="19">
        <f t="shared" si="3237"/>
        <v>338.19999999999999</v>
      </c>
      <c r="U1301" s="19">
        <f t="shared" si="3198"/>
        <v>338.19999999999999</v>
      </c>
      <c r="V1301" s="19">
        <f t="shared" si="3199"/>
        <v>338.19999999999999</v>
      </c>
      <c r="W1301" s="19"/>
      <c r="X1301" s="19"/>
      <c r="Y1301" s="19"/>
      <c r="Z1301" s="19"/>
      <c r="AA1301" s="19"/>
      <c r="AB1301" s="19"/>
      <c r="AC1301" s="19"/>
      <c r="AD1301" s="19"/>
      <c r="AE1301" s="19"/>
      <c r="AF1301" s="50">
        <v>338.19999999999999</v>
      </c>
      <c r="AG1301" s="50"/>
      <c r="AH1301" s="50">
        <f>AF1301</f>
        <v>338.19999999999999</v>
      </c>
      <c r="AI1301" s="50">
        <f>AG1301</f>
        <v>0</v>
      </c>
      <c r="AJ1301" s="50">
        <v>0</v>
      </c>
      <c r="AK1301" s="50">
        <v>0</v>
      </c>
      <c r="AL1301" s="50">
        <v>338.17552999999998</v>
      </c>
      <c r="AM1301" s="50">
        <f>AL1301</f>
        <v>338.17552999999998</v>
      </c>
      <c r="AN1301" s="50">
        <v>0</v>
      </c>
      <c r="AO1301" s="51">
        <v>243.39321000000001</v>
      </c>
      <c r="AP1301" s="51">
        <v>338.19999999999999</v>
      </c>
      <c r="AQ1301" s="51">
        <v>0</v>
      </c>
      <c r="AR1301" s="51">
        <v>0</v>
      </c>
      <c r="AS1301" s="51">
        <v>0</v>
      </c>
      <c r="AT1301" s="51">
        <v>0</v>
      </c>
      <c r="AU1301" s="51">
        <f t="shared" si="3238"/>
        <v>338.19999999999999</v>
      </c>
      <c r="AV1301" s="51">
        <f t="shared" si="3239"/>
        <v>0</v>
      </c>
      <c r="AW1301" s="51">
        <f t="shared" si="3240"/>
        <v>338.19999999999999</v>
      </c>
      <c r="AX1301" s="51">
        <f t="shared" si="3241"/>
        <v>338.19999999999999</v>
      </c>
      <c r="AY1301" s="51">
        <f t="shared" si="3242"/>
        <v>338.19999999999999</v>
      </c>
      <c r="AZ1301" s="51"/>
      <c r="BA1301" s="52">
        <f t="shared" si="3243"/>
        <v>99.992764636309872</v>
      </c>
      <c r="BB1301" s="53"/>
    </row>
    <row r="1302" ht="47.25">
      <c r="B1302" s="47" t="s">
        <v>566</v>
      </c>
      <c r="C1302" s="47" t="s">
        <v>98</v>
      </c>
      <c r="D1302" s="47" t="s">
        <v>176</v>
      </c>
      <c r="E1302" s="48" t="str">
        <f t="shared" si="3236"/>
        <v>0314</v>
      </c>
      <c r="F1302" s="47" t="s">
        <v>511</v>
      </c>
      <c r="G1302" s="48"/>
      <c r="H1302" s="49" t="s">
        <v>512</v>
      </c>
      <c r="I1302" s="19">
        <f>I1303+I1304</f>
        <v>1446.3</v>
      </c>
      <c r="J1302" s="19">
        <f>J1303+J1304</f>
        <v>1537.5999999999999</v>
      </c>
      <c r="K1302" s="19">
        <f>K1303+K1304</f>
        <v>1537.5999999999999</v>
      </c>
      <c r="L1302" s="19">
        <f>L1303+L1304</f>
        <v>0</v>
      </c>
      <c r="M1302" s="19">
        <f>M1303+M1304</f>
        <v>0</v>
      </c>
      <c r="N1302" s="19">
        <f>N1303+N1304</f>
        <v>0</v>
      </c>
      <c r="O1302" s="19">
        <f>O1303+O1304</f>
        <v>0</v>
      </c>
      <c r="P1302" s="19">
        <f>P1303+P1304</f>
        <v>0</v>
      </c>
      <c r="Q1302" s="19">
        <f>Q1303+Q1304</f>
        <v>0</v>
      </c>
      <c r="R1302" s="19">
        <f>R1303+R1304</f>
        <v>0</v>
      </c>
      <c r="S1302" s="19">
        <f>S1303+S1304</f>
        <v>0</v>
      </c>
      <c r="T1302" s="19">
        <f t="shared" si="3237"/>
        <v>1446.3</v>
      </c>
      <c r="U1302" s="19">
        <f t="shared" si="3198"/>
        <v>1537.5999999999999</v>
      </c>
      <c r="V1302" s="19">
        <f t="shared" si="3199"/>
        <v>1537.5999999999999</v>
      </c>
      <c r="W1302" s="19">
        <f>W1303+W1304</f>
        <v>0</v>
      </c>
      <c r="X1302" s="19">
        <f>X1303+X1304</f>
        <v>0</v>
      </c>
      <c r="Y1302" s="19">
        <f>Y1303+Y1304</f>
        <v>0</v>
      </c>
      <c r="Z1302" s="19">
        <f>Z1303+Z1304</f>
        <v>0</v>
      </c>
      <c r="AA1302" s="19">
        <f>AA1303+AA1304</f>
        <v>0</v>
      </c>
      <c r="AB1302" s="19">
        <f>AB1303+AB1304</f>
        <v>0</v>
      </c>
      <c r="AC1302" s="19">
        <f>AC1303+AC1304</f>
        <v>0</v>
      </c>
      <c r="AD1302" s="19">
        <f>AD1303+AD1304</f>
        <v>0</v>
      </c>
      <c r="AE1302" s="19">
        <f>AE1303+AE1304</f>
        <v>0</v>
      </c>
      <c r="AF1302" s="50">
        <f>AF1303+AF1304</f>
        <v>1567.566</v>
      </c>
      <c r="AG1302" s="50">
        <f>AG1303+AG1304</f>
        <v>0</v>
      </c>
      <c r="AH1302" s="50">
        <f>AH1303+AH1304</f>
        <v>1567.566</v>
      </c>
      <c r="AI1302" s="50">
        <f>AI1303+AI1304</f>
        <v>0</v>
      </c>
      <c r="AJ1302" s="50">
        <f>AJ1303+AJ1304</f>
        <v>0</v>
      </c>
      <c r="AK1302" s="50">
        <f>AK1303+AK1304</f>
        <v>0</v>
      </c>
      <c r="AL1302" s="50">
        <f>AL1303+AL1304</f>
        <v>1549.7196899999999</v>
      </c>
      <c r="AM1302" s="50">
        <f>AM1303+AM1304</f>
        <v>1549.7196899999999</v>
      </c>
      <c r="AN1302" s="50">
        <f>AN1303+AN1304</f>
        <v>0</v>
      </c>
      <c r="AO1302" s="15">
        <f>AO1303+AO1304</f>
        <v>863.08497</v>
      </c>
      <c r="AP1302" s="51">
        <f>AP1303+AP1304</f>
        <v>1567.566</v>
      </c>
      <c r="AQ1302" s="51">
        <f>AQ1303+AQ1304</f>
        <v>0</v>
      </c>
      <c r="AR1302" s="51">
        <f>AR1303+AR1304</f>
        <v>0</v>
      </c>
      <c r="AS1302" s="51">
        <f>AS1303+AS1304</f>
        <v>0</v>
      </c>
      <c r="AT1302" s="51">
        <f>AT1303+AT1304</f>
        <v>0</v>
      </c>
      <c r="AU1302" s="51">
        <f t="shared" si="3238"/>
        <v>1567.566</v>
      </c>
      <c r="AV1302" s="51">
        <f t="shared" si="3239"/>
        <v>-121.26600000000008</v>
      </c>
      <c r="AW1302" s="51">
        <f t="shared" si="3240"/>
        <v>1446.3</v>
      </c>
      <c r="AX1302" s="51">
        <f t="shared" si="3241"/>
        <v>1537.5999999999999</v>
      </c>
      <c r="AY1302" s="51">
        <f t="shared" si="3242"/>
        <v>1537.5999999999999</v>
      </c>
      <c r="AZ1302" s="51">
        <f>AZ1303+AZ1304</f>
        <v>0</v>
      </c>
      <c r="BA1302" s="52">
        <f t="shared" si="3243"/>
        <v>98.861527361527351</v>
      </c>
      <c r="BB1302" s="25"/>
    </row>
    <row r="1303" ht="78.75">
      <c r="B1303" s="47" t="s">
        <v>566</v>
      </c>
      <c r="C1303" s="47" t="s">
        <v>98</v>
      </c>
      <c r="D1303" s="47" t="s">
        <v>176</v>
      </c>
      <c r="E1303" s="48" t="str">
        <f t="shared" si="3236"/>
        <v>0314</v>
      </c>
      <c r="F1303" s="47" t="s">
        <v>511</v>
      </c>
      <c r="G1303" s="47" t="s">
        <v>70</v>
      </c>
      <c r="H1303" s="49" t="s">
        <v>71</v>
      </c>
      <c r="I1303" s="19">
        <v>1048.8</v>
      </c>
      <c r="J1303" s="19">
        <v>1140</v>
      </c>
      <c r="K1303" s="19">
        <v>1140</v>
      </c>
      <c r="L1303" s="19"/>
      <c r="M1303" s="19"/>
      <c r="N1303" s="19"/>
      <c r="O1303" s="19">
        <v>0</v>
      </c>
      <c r="P1303" s="19">
        <v>0</v>
      </c>
      <c r="Q1303" s="19">
        <v>0</v>
      </c>
      <c r="R1303" s="19">
        <v>0</v>
      </c>
      <c r="S1303" s="19"/>
      <c r="T1303" s="19">
        <f t="shared" si="3237"/>
        <v>1048.8</v>
      </c>
      <c r="U1303" s="19">
        <f t="shared" si="3198"/>
        <v>1140</v>
      </c>
      <c r="V1303" s="19">
        <f t="shared" si="3199"/>
        <v>1140</v>
      </c>
      <c r="W1303" s="19"/>
      <c r="X1303" s="19"/>
      <c r="Y1303" s="19"/>
      <c r="Z1303" s="19"/>
      <c r="AA1303" s="19"/>
      <c r="AB1303" s="19"/>
      <c r="AC1303" s="19"/>
      <c r="AD1303" s="19"/>
      <c r="AE1303" s="19"/>
      <c r="AF1303" s="50">
        <v>1120.066</v>
      </c>
      <c r="AG1303" s="50"/>
      <c r="AH1303" s="50">
        <f t="shared" ref="AH1303:AH1304" si="3393">AF1303</f>
        <v>1120.066</v>
      </c>
      <c r="AI1303" s="50">
        <f t="shared" ref="AI1303:AI1304" si="3394">AG1303</f>
        <v>0</v>
      </c>
      <c r="AJ1303" s="50">
        <v>0</v>
      </c>
      <c r="AK1303" s="50">
        <v>0</v>
      </c>
      <c r="AL1303" s="50">
        <v>1107.86187</v>
      </c>
      <c r="AM1303" s="50">
        <f t="shared" ref="AM1303:AM1304" si="3395">AL1303</f>
        <v>1107.86187</v>
      </c>
      <c r="AN1303" s="50">
        <v>0</v>
      </c>
      <c r="AO1303" s="51">
        <v>667.25846000000001</v>
      </c>
      <c r="AP1303" s="51">
        <v>1120.066</v>
      </c>
      <c r="AQ1303" s="51">
        <v>0</v>
      </c>
      <c r="AR1303" s="51">
        <v>0</v>
      </c>
      <c r="AS1303" s="51">
        <v>0</v>
      </c>
      <c r="AT1303" s="51">
        <v>0</v>
      </c>
      <c r="AU1303" s="51">
        <f t="shared" si="3238"/>
        <v>1120.066</v>
      </c>
      <c r="AV1303" s="51">
        <f t="shared" si="3239"/>
        <v>-71.266000000000076</v>
      </c>
      <c r="AW1303" s="51">
        <f t="shared" si="3240"/>
        <v>1048.8</v>
      </c>
      <c r="AX1303" s="51">
        <f t="shared" si="3241"/>
        <v>1140</v>
      </c>
      <c r="AY1303" s="51">
        <f t="shared" si="3242"/>
        <v>1140</v>
      </c>
      <c r="AZ1303" s="51"/>
      <c r="BA1303" s="52">
        <f t="shared" si="3243"/>
        <v>98.910409743711526</v>
      </c>
      <c r="BB1303" s="53"/>
    </row>
    <row r="1304" ht="31.5">
      <c r="B1304" s="47" t="s">
        <v>566</v>
      </c>
      <c r="C1304" s="47" t="s">
        <v>98</v>
      </c>
      <c r="D1304" s="47" t="s">
        <v>176</v>
      </c>
      <c r="E1304" s="48" t="str">
        <f t="shared" si="3236"/>
        <v>0314</v>
      </c>
      <c r="F1304" s="47" t="s">
        <v>511</v>
      </c>
      <c r="G1304" s="47" t="s">
        <v>58</v>
      </c>
      <c r="H1304" s="49" t="s">
        <v>59</v>
      </c>
      <c r="I1304" s="19">
        <v>397.5</v>
      </c>
      <c r="J1304" s="19">
        <v>397.60000000000002</v>
      </c>
      <c r="K1304" s="19">
        <v>397.60000000000002</v>
      </c>
      <c r="L1304" s="19"/>
      <c r="M1304" s="19"/>
      <c r="N1304" s="19"/>
      <c r="O1304" s="19">
        <v>0</v>
      </c>
      <c r="P1304" s="19">
        <v>0</v>
      </c>
      <c r="Q1304" s="19">
        <v>0</v>
      </c>
      <c r="R1304" s="19">
        <v>0</v>
      </c>
      <c r="S1304" s="19"/>
      <c r="T1304" s="19">
        <f t="shared" si="3237"/>
        <v>397.5</v>
      </c>
      <c r="U1304" s="19">
        <f t="shared" si="3198"/>
        <v>397.60000000000002</v>
      </c>
      <c r="V1304" s="19">
        <f t="shared" si="3199"/>
        <v>397.60000000000002</v>
      </c>
      <c r="W1304" s="19"/>
      <c r="X1304" s="19"/>
      <c r="Y1304" s="19"/>
      <c r="Z1304" s="19"/>
      <c r="AA1304" s="19"/>
      <c r="AB1304" s="19"/>
      <c r="AC1304" s="19"/>
      <c r="AD1304" s="19"/>
      <c r="AE1304" s="19"/>
      <c r="AF1304" s="50">
        <v>447.5</v>
      </c>
      <c r="AG1304" s="50"/>
      <c r="AH1304" s="50">
        <f t="shared" si="3393"/>
        <v>447.5</v>
      </c>
      <c r="AI1304" s="50">
        <f t="shared" si="3394"/>
        <v>0</v>
      </c>
      <c r="AJ1304" s="50">
        <v>0</v>
      </c>
      <c r="AK1304" s="50">
        <v>0</v>
      </c>
      <c r="AL1304" s="50">
        <v>441.85782</v>
      </c>
      <c r="AM1304" s="50">
        <f t="shared" si="3395"/>
        <v>441.85782</v>
      </c>
      <c r="AN1304" s="50">
        <v>0</v>
      </c>
      <c r="AO1304" s="15">
        <v>195.82651000000001</v>
      </c>
      <c r="AP1304" s="51">
        <v>447.5</v>
      </c>
      <c r="AQ1304" s="51">
        <v>0</v>
      </c>
      <c r="AR1304" s="51">
        <v>0</v>
      </c>
      <c r="AS1304" s="51">
        <v>0</v>
      </c>
      <c r="AT1304" s="51">
        <v>0</v>
      </c>
      <c r="AU1304" s="51">
        <f t="shared" si="3238"/>
        <v>447.5</v>
      </c>
      <c r="AV1304" s="51">
        <f t="shared" si="3239"/>
        <v>-50</v>
      </c>
      <c r="AW1304" s="51">
        <f t="shared" si="3240"/>
        <v>397.5</v>
      </c>
      <c r="AX1304" s="51">
        <f t="shared" si="3241"/>
        <v>397.60000000000002</v>
      </c>
      <c r="AY1304" s="51">
        <f t="shared" si="3242"/>
        <v>397.60000000000002</v>
      </c>
      <c r="AZ1304" s="51"/>
      <c r="BA1304" s="52">
        <f t="shared" si="3243"/>
        <v>98.739177653631288</v>
      </c>
      <c r="BB1304" s="53"/>
    </row>
    <row r="1305" s="30" customFormat="1">
      <c r="B1305" s="31" t="s">
        <v>566</v>
      </c>
      <c r="C1305" s="31" t="s">
        <v>88</v>
      </c>
      <c r="D1305" s="31"/>
      <c r="E1305" s="32" t="str">
        <f t="shared" si="3236"/>
        <v>04</v>
      </c>
      <c r="F1305" s="31"/>
      <c r="G1305" s="32"/>
      <c r="H1305" s="33" t="s">
        <v>89</v>
      </c>
      <c r="I1305" s="34">
        <f>I1306+I1328</f>
        <v>19584.700000000001</v>
      </c>
      <c r="J1305" s="34">
        <f>J1306+J1328</f>
        <v>19584.700000000001</v>
      </c>
      <c r="K1305" s="34">
        <f>K1306+K1328</f>
        <v>19584.700000000001</v>
      </c>
      <c r="L1305" s="34">
        <f>L1306+L1328</f>
        <v>0</v>
      </c>
      <c r="M1305" s="34">
        <f>M1306+M1328</f>
        <v>0</v>
      </c>
      <c r="N1305" s="34">
        <f>N1306+N1328</f>
        <v>0</v>
      </c>
      <c r="O1305" s="34">
        <f>O1306+O1328</f>
        <v>0</v>
      </c>
      <c r="P1305" s="34">
        <f>P1306+P1328</f>
        <v>0</v>
      </c>
      <c r="Q1305" s="34">
        <f>Q1306+Q1328</f>
        <v>-1362.6759999999999</v>
      </c>
      <c r="R1305" s="34">
        <f>R1306+R1328</f>
        <v>0</v>
      </c>
      <c r="S1305" s="34">
        <f>S1306+S1328</f>
        <v>4976.5875599999999</v>
      </c>
      <c r="T1305" s="34">
        <f t="shared" si="3237"/>
        <v>23198.611560000001</v>
      </c>
      <c r="U1305" s="34">
        <f t="shared" si="3198"/>
        <v>19584.700000000001</v>
      </c>
      <c r="V1305" s="34">
        <f t="shared" si="3199"/>
        <v>19584.700000000001</v>
      </c>
      <c r="W1305" s="34">
        <f>W1306+W1328</f>
        <v>0</v>
      </c>
      <c r="X1305" s="34">
        <f>X1306+X1328</f>
        <v>0</v>
      </c>
      <c r="Y1305" s="34">
        <f>Y1306+Y1328</f>
        <v>0</v>
      </c>
      <c r="Z1305" s="34">
        <f>Z1306+Z1328</f>
        <v>4976.5875599999999</v>
      </c>
      <c r="AA1305" s="34">
        <f>AA1306+AA1328</f>
        <v>0</v>
      </c>
      <c r="AB1305" s="34">
        <f>AB1306+AB1328</f>
        <v>0</v>
      </c>
      <c r="AC1305" s="34">
        <f>AC1306+AC1328</f>
        <v>0</v>
      </c>
      <c r="AD1305" s="34">
        <f>AD1306+AD1328</f>
        <v>0</v>
      </c>
      <c r="AE1305" s="34">
        <f>AE1306+AE1328</f>
        <v>0</v>
      </c>
      <c r="AF1305" s="35">
        <f>AF1306+AF1328</f>
        <v>50770.874239999997</v>
      </c>
      <c r="AG1305" s="35">
        <f>AG1306+AG1328</f>
        <v>0</v>
      </c>
      <c r="AH1305" s="35">
        <f>AH1306+AH1328</f>
        <v>0</v>
      </c>
      <c r="AI1305" s="35">
        <f>AI1306+AI1328</f>
        <v>0</v>
      </c>
      <c r="AJ1305" s="35">
        <f>AJ1306+AJ1328</f>
        <v>0</v>
      </c>
      <c r="AK1305" s="35">
        <f>AK1306+AK1328</f>
        <v>0</v>
      </c>
      <c r="AL1305" s="35">
        <f>AL1306+AL1328</f>
        <v>49842.014719999999</v>
      </c>
      <c r="AM1305" s="35">
        <f>AM1306+AM1328</f>
        <v>0</v>
      </c>
      <c r="AN1305" s="35">
        <f>AN1306+AN1328</f>
        <v>0</v>
      </c>
      <c r="AO1305" s="36">
        <f>AO1306+AO1328</f>
        <v>4208.4426700000004</v>
      </c>
      <c r="AP1305" s="36">
        <f>AP1306+AP1328</f>
        <v>25304.252240000002</v>
      </c>
      <c r="AQ1305" s="36">
        <f>AQ1306+AQ1328</f>
        <v>0</v>
      </c>
      <c r="AR1305" s="36">
        <f>AR1306+AR1328</f>
        <v>0</v>
      </c>
      <c r="AS1305" s="36">
        <f>AS1306+AS1328</f>
        <v>0</v>
      </c>
      <c r="AT1305" s="36">
        <f>AT1306+AT1328</f>
        <v>0</v>
      </c>
      <c r="AU1305" s="36">
        <f t="shared" si="3238"/>
        <v>25304.252240000002</v>
      </c>
      <c r="AV1305" s="36">
        <f t="shared" si="3239"/>
        <v>-2105.6406800000004</v>
      </c>
      <c r="AW1305" s="36">
        <f t="shared" si="3240"/>
        <v>28175.199120000001</v>
      </c>
      <c r="AX1305" s="36">
        <f t="shared" si="3241"/>
        <v>19584.700000000001</v>
      </c>
      <c r="AY1305" s="36">
        <f t="shared" si="3242"/>
        <v>19584.700000000001</v>
      </c>
      <c r="AZ1305" s="36">
        <f>AZ1306+AZ1328</f>
        <v>0</v>
      </c>
      <c r="BA1305" s="37">
        <f t="shared" si="3243"/>
        <v>98.170487442053556</v>
      </c>
      <c r="BB1305" s="25"/>
    </row>
    <row r="1306" s="39" customFormat="1">
      <c r="B1306" s="40" t="s">
        <v>566</v>
      </c>
      <c r="C1306" s="40" t="s">
        <v>88</v>
      </c>
      <c r="D1306" s="40" t="s">
        <v>90</v>
      </c>
      <c r="E1306" s="38" t="str">
        <f t="shared" si="3236"/>
        <v>0409</v>
      </c>
      <c r="F1306" s="40"/>
      <c r="G1306" s="40"/>
      <c r="H1306" s="41" t="s">
        <v>91</v>
      </c>
      <c r="I1306" s="42">
        <f>I1307+I1312</f>
        <v>18480.700000000001</v>
      </c>
      <c r="J1306" s="42">
        <f>J1307+J1312</f>
        <v>18480.700000000001</v>
      </c>
      <c r="K1306" s="42">
        <f>K1307+K1312</f>
        <v>18480.700000000001</v>
      </c>
      <c r="L1306" s="42">
        <f>L1307+L1312</f>
        <v>0</v>
      </c>
      <c r="M1306" s="42">
        <f>M1307+M1312</f>
        <v>0</v>
      </c>
      <c r="N1306" s="42">
        <f>N1307+N1312</f>
        <v>0</v>
      </c>
      <c r="O1306" s="42">
        <f>O1307+O1312+O1321</f>
        <v>0</v>
      </c>
      <c r="P1306" s="42">
        <f>P1307+P1312+P1321</f>
        <v>0</v>
      </c>
      <c r="Q1306" s="42">
        <f>Q1307+Q1312+Q1321</f>
        <v>-1362.6759999999999</v>
      </c>
      <c r="R1306" s="42">
        <f>R1307+R1312+R1321</f>
        <v>0</v>
      </c>
      <c r="S1306" s="42">
        <f>S1307+S1312+S1321</f>
        <v>4976.5875599999999</v>
      </c>
      <c r="T1306" s="42">
        <f t="shared" si="3237"/>
        <v>22094.611560000001</v>
      </c>
      <c r="U1306" s="42">
        <f t="shared" si="3198"/>
        <v>18480.700000000001</v>
      </c>
      <c r="V1306" s="42">
        <f t="shared" si="3199"/>
        <v>18480.700000000001</v>
      </c>
      <c r="W1306" s="42">
        <f>W1307+W1312+W1321</f>
        <v>0</v>
      </c>
      <c r="X1306" s="42">
        <f>X1307+X1312+X1321</f>
        <v>0</v>
      </c>
      <c r="Y1306" s="42">
        <f>Y1307+Y1312+Y1321</f>
        <v>0</v>
      </c>
      <c r="Z1306" s="42">
        <f>Z1307+Z1312+Z1321</f>
        <v>4976.5875599999999</v>
      </c>
      <c r="AA1306" s="42">
        <f>AA1307+AA1312+AA1321</f>
        <v>0</v>
      </c>
      <c r="AB1306" s="42">
        <f>AB1307+AB1312+AB1321</f>
        <v>0</v>
      </c>
      <c r="AC1306" s="42">
        <f>AC1307+AC1312+AC1321</f>
        <v>0</v>
      </c>
      <c r="AD1306" s="42">
        <f>AD1307+AD1312+AD1321</f>
        <v>0</v>
      </c>
      <c r="AE1306" s="42">
        <f>AE1307+AE1312+AE1321</f>
        <v>0</v>
      </c>
      <c r="AF1306" s="43">
        <f>AF1307+AF1312+AF1321</f>
        <v>48817.124239999997</v>
      </c>
      <c r="AG1306" s="43">
        <f>AG1307+AG1312+AG1321</f>
        <v>0</v>
      </c>
      <c r="AH1306" s="43">
        <f>AH1307+AH1312+AH1321</f>
        <v>0</v>
      </c>
      <c r="AI1306" s="43">
        <f>AI1307+AI1312+AI1321</f>
        <v>0</v>
      </c>
      <c r="AJ1306" s="43">
        <f>AJ1307+AJ1312+AJ1321</f>
        <v>0</v>
      </c>
      <c r="AK1306" s="43">
        <f>AK1307+AK1312+AK1321</f>
        <v>0</v>
      </c>
      <c r="AL1306" s="43">
        <f>AL1307+AL1312+AL1321</f>
        <v>47888.264719999999</v>
      </c>
      <c r="AM1306" s="43">
        <f>AM1307+AM1312+AM1321</f>
        <v>0</v>
      </c>
      <c r="AN1306" s="43">
        <f>AN1307+AN1312+AN1321</f>
        <v>0</v>
      </c>
      <c r="AO1306" s="44">
        <f>AO1307+AO1312+AO1321</f>
        <v>3070.1926700000004</v>
      </c>
      <c r="AP1306" s="45">
        <f>AP1307+AP1312+AP1321</f>
        <v>23934.252240000002</v>
      </c>
      <c r="AQ1306" s="45">
        <f>AQ1307+AQ1312+AQ1321</f>
        <v>0</v>
      </c>
      <c r="AR1306" s="45">
        <f>AR1307+AR1312+AR1321</f>
        <v>0</v>
      </c>
      <c r="AS1306" s="45">
        <f>AS1307+AS1312+AS1321</f>
        <v>0</v>
      </c>
      <c r="AT1306" s="45">
        <f>AT1307+AT1312+AT1321</f>
        <v>0</v>
      </c>
      <c r="AU1306" s="45">
        <f t="shared" si="3238"/>
        <v>23934.252240000002</v>
      </c>
      <c r="AV1306" s="45">
        <f t="shared" si="3239"/>
        <v>-1839.6406800000004</v>
      </c>
      <c r="AW1306" s="45">
        <f t="shared" si="3240"/>
        <v>27071.199120000001</v>
      </c>
      <c r="AX1306" s="45">
        <f t="shared" si="3241"/>
        <v>18480.700000000001</v>
      </c>
      <c r="AY1306" s="45">
        <f t="shared" si="3242"/>
        <v>18480.700000000001</v>
      </c>
      <c r="AZ1306" s="45">
        <f>AZ1307+AZ1312+AZ1321</f>
        <v>0</v>
      </c>
      <c r="BA1306" s="46">
        <f t="shared" si="3243"/>
        <v>98.09726702573991</v>
      </c>
      <c r="BB1306" s="25"/>
    </row>
    <row r="1307" ht="31.5">
      <c r="B1307" s="47" t="s">
        <v>566</v>
      </c>
      <c r="C1307" s="47" t="s">
        <v>88</v>
      </c>
      <c r="D1307" s="47" t="s">
        <v>90</v>
      </c>
      <c r="E1307" s="48" t="str">
        <f t="shared" si="3236"/>
        <v>0409</v>
      </c>
      <c r="F1307" s="47" t="s">
        <v>100</v>
      </c>
      <c r="G1307" s="48"/>
      <c r="H1307" s="49" t="s">
        <v>101</v>
      </c>
      <c r="I1307" s="19">
        <f t="shared" ref="I1307:I1313" si="3396">I1308</f>
        <v>2314.4000000000001</v>
      </c>
      <c r="J1307" s="19">
        <f t="shared" ref="J1307:J1313" si="3397">J1308</f>
        <v>2314.4000000000001</v>
      </c>
      <c r="K1307" s="19">
        <f t="shared" ref="K1307:K1313" si="3398">K1308</f>
        <v>2314.4000000000001</v>
      </c>
      <c r="L1307" s="19">
        <f t="shared" ref="L1307:L1313" si="3399">L1308</f>
        <v>0</v>
      </c>
      <c r="M1307" s="19">
        <f t="shared" ref="M1307:M1313" si="3400">M1308</f>
        <v>0</v>
      </c>
      <c r="N1307" s="19">
        <f t="shared" ref="N1307:N1313" si="3401">N1308</f>
        <v>0</v>
      </c>
      <c r="O1307" s="19">
        <f t="shared" ref="O1307:O1313" si="3402">O1308</f>
        <v>0</v>
      </c>
      <c r="P1307" s="19">
        <f t="shared" ref="P1307:P1313" si="3403">P1308</f>
        <v>0</v>
      </c>
      <c r="Q1307" s="19">
        <f t="shared" ref="Q1307:Q1313" si="3404">Q1308</f>
        <v>-1362.6759999999999</v>
      </c>
      <c r="R1307" s="19">
        <f t="shared" ref="R1307:R1313" si="3405">R1308</f>
        <v>0</v>
      </c>
      <c r="S1307" s="19">
        <f t="shared" ref="S1307:S1313" si="3406">S1308</f>
        <v>1737.7349999999999</v>
      </c>
      <c r="T1307" s="19">
        <f t="shared" si="3237"/>
        <v>2689.4590000000003</v>
      </c>
      <c r="U1307" s="19">
        <f t="shared" si="3198"/>
        <v>2314.4000000000001</v>
      </c>
      <c r="V1307" s="19">
        <f t="shared" si="3199"/>
        <v>2314.4000000000001</v>
      </c>
      <c r="W1307" s="19">
        <f t="shared" ref="W1307:W1313" si="3407">W1308</f>
        <v>0</v>
      </c>
      <c r="X1307" s="19">
        <f t="shared" ref="X1307:X1313" si="3408">X1308</f>
        <v>0</v>
      </c>
      <c r="Y1307" s="19">
        <f t="shared" ref="Y1307:Y1313" si="3409">Y1308</f>
        <v>0</v>
      </c>
      <c r="Z1307" s="19">
        <f t="shared" ref="Z1307:Z1313" si="3410">Z1308</f>
        <v>1737.7349999999999</v>
      </c>
      <c r="AA1307" s="19">
        <f t="shared" ref="AA1307:AA1313" si="3411">AA1308</f>
        <v>0</v>
      </c>
      <c r="AB1307" s="19">
        <f t="shared" ref="AB1307:AB1313" si="3412">AB1308</f>
        <v>0</v>
      </c>
      <c r="AC1307" s="19">
        <f t="shared" ref="AC1307:AC1313" si="3413">AC1308</f>
        <v>0</v>
      </c>
      <c r="AD1307" s="19">
        <f t="shared" ref="AD1307:AD1313" si="3414">AD1308</f>
        <v>0</v>
      </c>
      <c r="AE1307" s="19"/>
      <c r="AF1307" s="50">
        <f t="shared" ref="AF1307:AF1313" si="3415">AF1308</f>
        <v>2459.8790600000002</v>
      </c>
      <c r="AG1307" s="50">
        <f t="shared" ref="AG1307:AG1313" si="3416">AG1308</f>
        <v>0</v>
      </c>
      <c r="AH1307" s="50">
        <f t="shared" ref="AH1307:AH1313" si="3417">AH1308</f>
        <v>0</v>
      </c>
      <c r="AI1307" s="50">
        <f t="shared" ref="AI1307:AI1313" si="3418">AI1308</f>
        <v>0</v>
      </c>
      <c r="AJ1307" s="50">
        <f t="shared" ref="AJ1307:AJ1313" si="3419">AJ1308</f>
        <v>0</v>
      </c>
      <c r="AK1307" s="50">
        <f t="shared" ref="AK1307:AK1313" si="3420">AK1308</f>
        <v>0</v>
      </c>
      <c r="AL1307" s="50">
        <f t="shared" ref="AL1307:AL1313" si="3421">AL1308</f>
        <v>2459.8790600000002</v>
      </c>
      <c r="AM1307" s="50">
        <f t="shared" ref="AM1307:AM1313" si="3422">AM1308</f>
        <v>0</v>
      </c>
      <c r="AN1307" s="50">
        <f t="shared" ref="AN1307:AN1313" si="3423">AN1308</f>
        <v>0</v>
      </c>
      <c r="AO1307" s="51">
        <f t="shared" ref="AO1307:AO1313" si="3424">AO1308</f>
        <v>1700.5166200000001</v>
      </c>
      <c r="AP1307" s="51">
        <f t="shared" ref="AP1307:AP1313" si="3425">AP1308</f>
        <v>2499.9589999999998</v>
      </c>
      <c r="AQ1307" s="51">
        <f t="shared" ref="AQ1307:AQ1313" si="3426">AQ1308</f>
        <v>0</v>
      </c>
      <c r="AR1307" s="51">
        <f t="shared" ref="AR1307:AR1313" si="3427">AR1308</f>
        <v>0</v>
      </c>
      <c r="AS1307" s="51">
        <f t="shared" ref="AS1307:AS1313" si="3428">AS1308</f>
        <v>0</v>
      </c>
      <c r="AT1307" s="51">
        <f t="shared" ref="AT1307:AT1313" si="3429">AT1308</f>
        <v>0</v>
      </c>
      <c r="AU1307" s="51">
        <f t="shared" si="3238"/>
        <v>2499.9589999999998</v>
      </c>
      <c r="AV1307" s="51">
        <f t="shared" si="3239"/>
        <v>189.50000000000045</v>
      </c>
      <c r="AW1307" s="51">
        <f t="shared" si="3240"/>
        <v>4427.1940000000004</v>
      </c>
      <c r="AX1307" s="51">
        <f t="shared" si="3241"/>
        <v>2314.4000000000001</v>
      </c>
      <c r="AY1307" s="51">
        <f t="shared" si="3242"/>
        <v>2314.4000000000001</v>
      </c>
      <c r="AZ1307" s="51">
        <f t="shared" ref="AZ1307:AZ1313" si="3430">AZ1308</f>
        <v>0</v>
      </c>
      <c r="BA1307" s="52">
        <f t="shared" si="3243"/>
        <v>100</v>
      </c>
      <c r="BB1307" s="25"/>
    </row>
    <row r="1308">
      <c r="B1308" s="47" t="s">
        <v>566</v>
      </c>
      <c r="C1308" s="47" t="s">
        <v>88</v>
      </c>
      <c r="D1308" s="47" t="s">
        <v>90</v>
      </c>
      <c r="E1308" s="48" t="str">
        <f t="shared" si="3236"/>
        <v>0409</v>
      </c>
      <c r="F1308" s="47" t="s">
        <v>102</v>
      </c>
      <c r="G1308" s="48"/>
      <c r="H1308" s="49" t="s">
        <v>53</v>
      </c>
      <c r="I1308" s="19">
        <f t="shared" si="3396"/>
        <v>2314.4000000000001</v>
      </c>
      <c r="J1308" s="19">
        <f t="shared" si="3397"/>
        <v>2314.4000000000001</v>
      </c>
      <c r="K1308" s="19">
        <f t="shared" si="3398"/>
        <v>2314.4000000000001</v>
      </c>
      <c r="L1308" s="19">
        <f t="shared" si="3399"/>
        <v>0</v>
      </c>
      <c r="M1308" s="19">
        <f t="shared" si="3400"/>
        <v>0</v>
      </c>
      <c r="N1308" s="19">
        <f t="shared" si="3401"/>
        <v>0</v>
      </c>
      <c r="O1308" s="19">
        <f t="shared" si="3402"/>
        <v>0</v>
      </c>
      <c r="P1308" s="19">
        <f t="shared" si="3403"/>
        <v>0</v>
      </c>
      <c r="Q1308" s="19">
        <f t="shared" si="3404"/>
        <v>-1362.6759999999999</v>
      </c>
      <c r="R1308" s="19">
        <f t="shared" si="3405"/>
        <v>0</v>
      </c>
      <c r="S1308" s="19">
        <f t="shared" si="3406"/>
        <v>1737.7349999999999</v>
      </c>
      <c r="T1308" s="19">
        <f t="shared" si="3237"/>
        <v>2689.4590000000003</v>
      </c>
      <c r="U1308" s="19">
        <f t="shared" si="3198"/>
        <v>2314.4000000000001</v>
      </c>
      <c r="V1308" s="19">
        <f t="shared" si="3199"/>
        <v>2314.4000000000001</v>
      </c>
      <c r="W1308" s="19">
        <f t="shared" si="3407"/>
        <v>0</v>
      </c>
      <c r="X1308" s="19">
        <f t="shared" si="3408"/>
        <v>0</v>
      </c>
      <c r="Y1308" s="19">
        <f t="shared" si="3409"/>
        <v>0</v>
      </c>
      <c r="Z1308" s="19">
        <f t="shared" si="3410"/>
        <v>1737.7349999999999</v>
      </c>
      <c r="AA1308" s="19">
        <f t="shared" si="3411"/>
        <v>0</v>
      </c>
      <c r="AB1308" s="19">
        <f t="shared" si="3412"/>
        <v>0</v>
      </c>
      <c r="AC1308" s="19">
        <f t="shared" si="3413"/>
        <v>0</v>
      </c>
      <c r="AD1308" s="19">
        <f t="shared" si="3414"/>
        <v>0</v>
      </c>
      <c r="AE1308" s="19"/>
      <c r="AF1308" s="50">
        <f t="shared" si="3415"/>
        <v>2459.8790600000002</v>
      </c>
      <c r="AG1308" s="50">
        <f t="shared" si="3416"/>
        <v>0</v>
      </c>
      <c r="AH1308" s="50">
        <f t="shared" si="3417"/>
        <v>0</v>
      </c>
      <c r="AI1308" s="50">
        <f t="shared" si="3418"/>
        <v>0</v>
      </c>
      <c r="AJ1308" s="50">
        <f t="shared" si="3419"/>
        <v>0</v>
      </c>
      <c r="AK1308" s="50">
        <f t="shared" si="3420"/>
        <v>0</v>
      </c>
      <c r="AL1308" s="50">
        <f t="shared" si="3421"/>
        <v>2459.8790600000002</v>
      </c>
      <c r="AM1308" s="50">
        <f t="shared" si="3422"/>
        <v>0</v>
      </c>
      <c r="AN1308" s="50">
        <f t="shared" si="3423"/>
        <v>0</v>
      </c>
      <c r="AO1308" s="15">
        <f t="shared" si="3424"/>
        <v>1700.5166200000001</v>
      </c>
      <c r="AP1308" s="51">
        <f t="shared" si="3425"/>
        <v>2499.9589999999998</v>
      </c>
      <c r="AQ1308" s="51">
        <f t="shared" si="3426"/>
        <v>0</v>
      </c>
      <c r="AR1308" s="51">
        <f t="shared" si="3427"/>
        <v>0</v>
      </c>
      <c r="AS1308" s="51">
        <f t="shared" si="3428"/>
        <v>0</v>
      </c>
      <c r="AT1308" s="51">
        <f t="shared" si="3429"/>
        <v>0</v>
      </c>
      <c r="AU1308" s="51">
        <f t="shared" si="3238"/>
        <v>2499.9589999999998</v>
      </c>
      <c r="AV1308" s="51">
        <f t="shared" si="3239"/>
        <v>189.50000000000045</v>
      </c>
      <c r="AW1308" s="51">
        <f t="shared" si="3240"/>
        <v>4427.1940000000004</v>
      </c>
      <c r="AX1308" s="51">
        <f t="shared" si="3241"/>
        <v>2314.4000000000001</v>
      </c>
      <c r="AY1308" s="51">
        <f t="shared" si="3242"/>
        <v>2314.4000000000001</v>
      </c>
      <c r="AZ1308" s="51">
        <f t="shared" si="3430"/>
        <v>0</v>
      </c>
      <c r="BA1308" s="52">
        <f t="shared" si="3243"/>
        <v>100</v>
      </c>
      <c r="BB1308" s="25"/>
    </row>
    <row r="1309" ht="31.5">
      <c r="B1309" s="47" t="s">
        <v>566</v>
      </c>
      <c r="C1309" s="47" t="s">
        <v>88</v>
      </c>
      <c r="D1309" s="47" t="s">
        <v>90</v>
      </c>
      <c r="E1309" s="48" t="str">
        <f t="shared" si="3236"/>
        <v>0409</v>
      </c>
      <c r="F1309" s="47" t="s">
        <v>513</v>
      </c>
      <c r="G1309" s="48"/>
      <c r="H1309" s="49" t="s">
        <v>514</v>
      </c>
      <c r="I1309" s="19">
        <f t="shared" si="3396"/>
        <v>2314.4000000000001</v>
      </c>
      <c r="J1309" s="19">
        <f t="shared" si="3397"/>
        <v>2314.4000000000001</v>
      </c>
      <c r="K1309" s="19">
        <f t="shared" si="3398"/>
        <v>2314.4000000000001</v>
      </c>
      <c r="L1309" s="19">
        <f t="shared" si="3399"/>
        <v>0</v>
      </c>
      <c r="M1309" s="19">
        <f t="shared" si="3400"/>
        <v>0</v>
      </c>
      <c r="N1309" s="19">
        <f t="shared" si="3401"/>
        <v>0</v>
      </c>
      <c r="O1309" s="19">
        <f t="shared" si="3402"/>
        <v>0</v>
      </c>
      <c r="P1309" s="19">
        <f t="shared" si="3403"/>
        <v>0</v>
      </c>
      <c r="Q1309" s="19">
        <f t="shared" si="3404"/>
        <v>-1362.6759999999999</v>
      </c>
      <c r="R1309" s="19">
        <f t="shared" si="3405"/>
        <v>0</v>
      </c>
      <c r="S1309" s="19">
        <f t="shared" si="3406"/>
        <v>1737.7349999999999</v>
      </c>
      <c r="T1309" s="19">
        <f t="shared" si="3237"/>
        <v>2689.4590000000003</v>
      </c>
      <c r="U1309" s="19">
        <f t="shared" si="3198"/>
        <v>2314.4000000000001</v>
      </c>
      <c r="V1309" s="19">
        <f t="shared" si="3199"/>
        <v>2314.4000000000001</v>
      </c>
      <c r="W1309" s="19">
        <f t="shared" si="3407"/>
        <v>0</v>
      </c>
      <c r="X1309" s="19">
        <f t="shared" si="3408"/>
        <v>0</v>
      </c>
      <c r="Y1309" s="19">
        <f t="shared" si="3409"/>
        <v>0</v>
      </c>
      <c r="Z1309" s="19">
        <f t="shared" si="3410"/>
        <v>1737.7349999999999</v>
      </c>
      <c r="AA1309" s="19">
        <f t="shared" si="3411"/>
        <v>0</v>
      </c>
      <c r="AB1309" s="19">
        <f t="shared" si="3412"/>
        <v>0</v>
      </c>
      <c r="AC1309" s="19">
        <f t="shared" si="3413"/>
        <v>0</v>
      </c>
      <c r="AD1309" s="19">
        <f t="shared" si="3414"/>
        <v>0</v>
      </c>
      <c r="AE1309" s="19"/>
      <c r="AF1309" s="50">
        <f t="shared" si="3415"/>
        <v>2459.8790600000002</v>
      </c>
      <c r="AG1309" s="50">
        <f t="shared" si="3416"/>
        <v>0</v>
      </c>
      <c r="AH1309" s="50">
        <f t="shared" si="3417"/>
        <v>0</v>
      </c>
      <c r="AI1309" s="50">
        <f t="shared" si="3418"/>
        <v>0</v>
      </c>
      <c r="AJ1309" s="50">
        <f t="shared" si="3419"/>
        <v>0</v>
      </c>
      <c r="AK1309" s="50">
        <f t="shared" si="3420"/>
        <v>0</v>
      </c>
      <c r="AL1309" s="50">
        <f t="shared" si="3421"/>
        <v>2459.8790600000002</v>
      </c>
      <c r="AM1309" s="50">
        <f t="shared" si="3422"/>
        <v>0</v>
      </c>
      <c r="AN1309" s="50">
        <f t="shared" si="3423"/>
        <v>0</v>
      </c>
      <c r="AO1309" s="51">
        <f t="shared" si="3424"/>
        <v>1700.5166200000001</v>
      </c>
      <c r="AP1309" s="51">
        <f t="shared" si="3425"/>
        <v>2499.9589999999998</v>
      </c>
      <c r="AQ1309" s="51">
        <f t="shared" si="3426"/>
        <v>0</v>
      </c>
      <c r="AR1309" s="51">
        <f t="shared" si="3427"/>
        <v>0</v>
      </c>
      <c r="AS1309" s="51">
        <f t="shared" si="3428"/>
        <v>0</v>
      </c>
      <c r="AT1309" s="51">
        <f t="shared" si="3429"/>
        <v>0</v>
      </c>
      <c r="AU1309" s="51">
        <f t="shared" si="3238"/>
        <v>2499.9589999999998</v>
      </c>
      <c r="AV1309" s="51">
        <f t="shared" si="3239"/>
        <v>189.50000000000045</v>
      </c>
      <c r="AW1309" s="51">
        <f t="shared" si="3240"/>
        <v>4427.1940000000004</v>
      </c>
      <c r="AX1309" s="51">
        <f t="shared" si="3241"/>
        <v>2314.4000000000001</v>
      </c>
      <c r="AY1309" s="51">
        <f t="shared" si="3242"/>
        <v>2314.4000000000001</v>
      </c>
      <c r="AZ1309" s="51">
        <f t="shared" si="3430"/>
        <v>0</v>
      </c>
      <c r="BA1309" s="52">
        <f t="shared" si="3243"/>
        <v>100</v>
      </c>
      <c r="BB1309" s="25"/>
    </row>
    <row r="1310" ht="31.5">
      <c r="B1310" s="47" t="s">
        <v>566</v>
      </c>
      <c r="C1310" s="47" t="s">
        <v>88</v>
      </c>
      <c r="D1310" s="47" t="s">
        <v>90</v>
      </c>
      <c r="E1310" s="48" t="str">
        <f t="shared" si="3236"/>
        <v>0409</v>
      </c>
      <c r="F1310" s="47" t="s">
        <v>515</v>
      </c>
      <c r="G1310" s="48"/>
      <c r="H1310" s="49" t="s">
        <v>516</v>
      </c>
      <c r="I1310" s="19">
        <f t="shared" si="3396"/>
        <v>2314.4000000000001</v>
      </c>
      <c r="J1310" s="19">
        <f t="shared" si="3397"/>
        <v>2314.4000000000001</v>
      </c>
      <c r="K1310" s="19">
        <f t="shared" si="3398"/>
        <v>2314.4000000000001</v>
      </c>
      <c r="L1310" s="19">
        <f t="shared" si="3399"/>
        <v>0</v>
      </c>
      <c r="M1310" s="19">
        <f t="shared" si="3400"/>
        <v>0</v>
      </c>
      <c r="N1310" s="19">
        <f t="shared" si="3401"/>
        <v>0</v>
      </c>
      <c r="O1310" s="19">
        <f t="shared" si="3402"/>
        <v>0</v>
      </c>
      <c r="P1310" s="19">
        <f t="shared" si="3403"/>
        <v>0</v>
      </c>
      <c r="Q1310" s="19">
        <f t="shared" si="3404"/>
        <v>-1362.6759999999999</v>
      </c>
      <c r="R1310" s="19">
        <f t="shared" si="3405"/>
        <v>0</v>
      </c>
      <c r="S1310" s="19">
        <f t="shared" si="3406"/>
        <v>1737.7349999999999</v>
      </c>
      <c r="T1310" s="19">
        <f t="shared" si="3237"/>
        <v>2689.4590000000003</v>
      </c>
      <c r="U1310" s="19">
        <f t="shared" si="3198"/>
        <v>2314.4000000000001</v>
      </c>
      <c r="V1310" s="19">
        <f t="shared" si="3199"/>
        <v>2314.4000000000001</v>
      </c>
      <c r="W1310" s="19">
        <f t="shared" si="3407"/>
        <v>0</v>
      </c>
      <c r="X1310" s="19">
        <f t="shared" si="3408"/>
        <v>0</v>
      </c>
      <c r="Y1310" s="19">
        <f t="shared" si="3409"/>
        <v>0</v>
      </c>
      <c r="Z1310" s="19">
        <f t="shared" si="3410"/>
        <v>1737.7349999999999</v>
      </c>
      <c r="AA1310" s="19">
        <f t="shared" si="3411"/>
        <v>0</v>
      </c>
      <c r="AB1310" s="19">
        <f t="shared" si="3412"/>
        <v>0</v>
      </c>
      <c r="AC1310" s="19">
        <f t="shared" si="3413"/>
        <v>0</v>
      </c>
      <c r="AD1310" s="19">
        <f t="shared" si="3414"/>
        <v>0</v>
      </c>
      <c r="AE1310" s="19"/>
      <c r="AF1310" s="50">
        <f t="shared" si="3415"/>
        <v>2459.8790600000002</v>
      </c>
      <c r="AG1310" s="50">
        <f t="shared" si="3416"/>
        <v>0</v>
      </c>
      <c r="AH1310" s="50">
        <f t="shared" si="3417"/>
        <v>0</v>
      </c>
      <c r="AI1310" s="50">
        <f t="shared" si="3418"/>
        <v>0</v>
      </c>
      <c r="AJ1310" s="50">
        <f t="shared" si="3419"/>
        <v>0</v>
      </c>
      <c r="AK1310" s="50">
        <f t="shared" si="3420"/>
        <v>0</v>
      </c>
      <c r="AL1310" s="50">
        <f t="shared" si="3421"/>
        <v>2459.8790600000002</v>
      </c>
      <c r="AM1310" s="50">
        <f t="shared" si="3422"/>
        <v>0</v>
      </c>
      <c r="AN1310" s="50">
        <f t="shared" si="3423"/>
        <v>0</v>
      </c>
      <c r="AO1310" s="15">
        <f t="shared" si="3424"/>
        <v>1700.5166200000001</v>
      </c>
      <c r="AP1310" s="51">
        <f t="shared" si="3425"/>
        <v>2499.9589999999998</v>
      </c>
      <c r="AQ1310" s="51">
        <f t="shared" si="3426"/>
        <v>0</v>
      </c>
      <c r="AR1310" s="51">
        <f t="shared" si="3427"/>
        <v>0</v>
      </c>
      <c r="AS1310" s="51">
        <f t="shared" si="3428"/>
        <v>0</v>
      </c>
      <c r="AT1310" s="51">
        <f t="shared" si="3429"/>
        <v>0</v>
      </c>
      <c r="AU1310" s="51">
        <f t="shared" si="3238"/>
        <v>2499.9589999999998</v>
      </c>
      <c r="AV1310" s="51">
        <f t="shared" si="3239"/>
        <v>189.50000000000045</v>
      </c>
      <c r="AW1310" s="51">
        <f t="shared" si="3240"/>
        <v>4427.1940000000004</v>
      </c>
      <c r="AX1310" s="51">
        <f t="shared" si="3241"/>
        <v>2314.4000000000001</v>
      </c>
      <c r="AY1310" s="51">
        <f t="shared" si="3242"/>
        <v>2314.4000000000001</v>
      </c>
      <c r="AZ1310" s="51">
        <f t="shared" si="3430"/>
        <v>0</v>
      </c>
      <c r="BA1310" s="52">
        <f t="shared" si="3243"/>
        <v>100</v>
      </c>
      <c r="BB1310" s="25"/>
    </row>
    <row r="1311" ht="31.5">
      <c r="B1311" s="47" t="s">
        <v>566</v>
      </c>
      <c r="C1311" s="47" t="s">
        <v>88</v>
      </c>
      <c r="D1311" s="47" t="s">
        <v>90</v>
      </c>
      <c r="E1311" s="48" t="str">
        <f t="shared" si="3236"/>
        <v>0409</v>
      </c>
      <c r="F1311" s="47" t="s">
        <v>515</v>
      </c>
      <c r="G1311" s="47" t="s">
        <v>58</v>
      </c>
      <c r="H1311" s="49" t="s">
        <v>59</v>
      </c>
      <c r="I1311" s="19">
        <v>2314.4000000000001</v>
      </c>
      <c r="J1311" s="19">
        <v>2314.4000000000001</v>
      </c>
      <c r="K1311" s="19">
        <v>2314.4000000000001</v>
      </c>
      <c r="L1311" s="19"/>
      <c r="M1311" s="19"/>
      <c r="N1311" s="19"/>
      <c r="O1311" s="19">
        <v>0</v>
      </c>
      <c r="P1311" s="19">
        <v>0</v>
      </c>
      <c r="Q1311" s="19">
        <v>-1362.6759999999999</v>
      </c>
      <c r="R1311" s="19">
        <v>0</v>
      </c>
      <c r="S1311" s="19">
        <v>1737.7349999999999</v>
      </c>
      <c r="T1311" s="19">
        <f t="shared" si="3237"/>
        <v>2689.4590000000003</v>
      </c>
      <c r="U1311" s="19">
        <f t="shared" si="3198"/>
        <v>2314.4000000000001</v>
      </c>
      <c r="V1311" s="19">
        <f t="shared" si="3199"/>
        <v>2314.4000000000001</v>
      </c>
      <c r="W1311" s="19"/>
      <c r="X1311" s="19"/>
      <c r="Y1311" s="19"/>
      <c r="Z1311" s="19">
        <v>1737.7349999999999</v>
      </c>
      <c r="AA1311" s="19"/>
      <c r="AB1311" s="19"/>
      <c r="AC1311" s="19"/>
      <c r="AD1311" s="19"/>
      <c r="AE1311" s="19"/>
      <c r="AF1311" s="50">
        <v>2459.8790600000002</v>
      </c>
      <c r="AG1311" s="50"/>
      <c r="AH1311" s="50">
        <v>0</v>
      </c>
      <c r="AI1311" s="50">
        <v>0</v>
      </c>
      <c r="AJ1311" s="50">
        <v>0</v>
      </c>
      <c r="AK1311" s="50">
        <v>0</v>
      </c>
      <c r="AL1311" s="50">
        <v>2459.8790600000002</v>
      </c>
      <c r="AM1311" s="50">
        <v>0</v>
      </c>
      <c r="AN1311" s="50">
        <v>0</v>
      </c>
      <c r="AO1311" s="51">
        <v>1700.5166200000001</v>
      </c>
      <c r="AP1311" s="51">
        <v>2499.9589999999998</v>
      </c>
      <c r="AQ1311" s="51">
        <v>0</v>
      </c>
      <c r="AR1311" s="51">
        <v>0</v>
      </c>
      <c r="AS1311" s="51">
        <v>0</v>
      </c>
      <c r="AT1311" s="51">
        <v>0</v>
      </c>
      <c r="AU1311" s="51">
        <f t="shared" si="3238"/>
        <v>2499.9589999999998</v>
      </c>
      <c r="AV1311" s="51">
        <f t="shared" si="3239"/>
        <v>189.50000000000045</v>
      </c>
      <c r="AW1311" s="51">
        <f t="shared" si="3240"/>
        <v>4427.1940000000004</v>
      </c>
      <c r="AX1311" s="51">
        <f t="shared" si="3241"/>
        <v>2314.4000000000001</v>
      </c>
      <c r="AY1311" s="51">
        <f t="shared" si="3242"/>
        <v>2314.4000000000001</v>
      </c>
      <c r="AZ1311" s="51"/>
      <c r="BA1311" s="52">
        <f t="shared" si="3243"/>
        <v>100</v>
      </c>
      <c r="BB1311" s="53"/>
    </row>
    <row r="1312" ht="31.5">
      <c r="B1312" s="47" t="s">
        <v>566</v>
      </c>
      <c r="C1312" s="47" t="s">
        <v>88</v>
      </c>
      <c r="D1312" s="47" t="s">
        <v>90</v>
      </c>
      <c r="E1312" s="48" t="str">
        <f t="shared" si="3236"/>
        <v>0409</v>
      </c>
      <c r="F1312" s="47" t="s">
        <v>517</v>
      </c>
      <c r="G1312" s="48"/>
      <c r="H1312" s="49" t="s">
        <v>518</v>
      </c>
      <c r="I1312" s="19">
        <f t="shared" si="3396"/>
        <v>16166.299999999999</v>
      </c>
      <c r="J1312" s="19">
        <f t="shared" si="3397"/>
        <v>16166.299999999999</v>
      </c>
      <c r="K1312" s="19">
        <f t="shared" si="3398"/>
        <v>16166.299999999999</v>
      </c>
      <c r="L1312" s="19">
        <f t="shared" si="3399"/>
        <v>0</v>
      </c>
      <c r="M1312" s="19">
        <f t="shared" si="3400"/>
        <v>0</v>
      </c>
      <c r="N1312" s="19">
        <f t="shared" si="3401"/>
        <v>0</v>
      </c>
      <c r="O1312" s="19">
        <f t="shared" si="3402"/>
        <v>0</v>
      </c>
      <c r="P1312" s="19">
        <f t="shared" si="3403"/>
        <v>0</v>
      </c>
      <c r="Q1312" s="19">
        <f t="shared" si="3404"/>
        <v>0</v>
      </c>
      <c r="R1312" s="19">
        <f t="shared" si="3405"/>
        <v>0</v>
      </c>
      <c r="S1312" s="19">
        <f t="shared" si="3406"/>
        <v>1369.67605</v>
      </c>
      <c r="T1312" s="19">
        <f t="shared" si="3237"/>
        <v>17535.976049999997</v>
      </c>
      <c r="U1312" s="19">
        <f t="shared" si="3198"/>
        <v>16166.299999999999</v>
      </c>
      <c r="V1312" s="19">
        <f t="shared" si="3199"/>
        <v>16166.299999999999</v>
      </c>
      <c r="W1312" s="19">
        <f t="shared" si="3407"/>
        <v>0</v>
      </c>
      <c r="X1312" s="19">
        <f t="shared" si="3408"/>
        <v>0</v>
      </c>
      <c r="Y1312" s="19">
        <f t="shared" si="3409"/>
        <v>0</v>
      </c>
      <c r="Z1312" s="19">
        <f t="shared" si="3410"/>
        <v>1369.67605</v>
      </c>
      <c r="AA1312" s="19">
        <f t="shared" si="3411"/>
        <v>0</v>
      </c>
      <c r="AB1312" s="19">
        <f t="shared" si="3412"/>
        <v>0</v>
      </c>
      <c r="AC1312" s="19">
        <f t="shared" si="3413"/>
        <v>0</v>
      </c>
      <c r="AD1312" s="19">
        <f t="shared" si="3414"/>
        <v>0</v>
      </c>
      <c r="AE1312" s="19">
        <f t="shared" ref="AE1312:AE1313" si="3431">AE1313</f>
        <v>0</v>
      </c>
      <c r="AF1312" s="50">
        <f t="shared" si="3415"/>
        <v>43928.627990000001</v>
      </c>
      <c r="AG1312" s="50">
        <f t="shared" si="3416"/>
        <v>0</v>
      </c>
      <c r="AH1312" s="50">
        <f t="shared" si="3417"/>
        <v>0</v>
      </c>
      <c r="AI1312" s="50">
        <f t="shared" si="3418"/>
        <v>0</v>
      </c>
      <c r="AJ1312" s="50">
        <f t="shared" si="3419"/>
        <v>0</v>
      </c>
      <c r="AK1312" s="50">
        <f t="shared" si="3420"/>
        <v>0</v>
      </c>
      <c r="AL1312" s="50">
        <f t="shared" si="3421"/>
        <v>43928.38566</v>
      </c>
      <c r="AM1312" s="50">
        <f t="shared" si="3422"/>
        <v>0</v>
      </c>
      <c r="AN1312" s="50">
        <f t="shared" si="3423"/>
        <v>0</v>
      </c>
      <c r="AO1312" s="15">
        <f t="shared" si="3424"/>
        <v>1369.67605</v>
      </c>
      <c r="AP1312" s="51">
        <f t="shared" si="3425"/>
        <v>19005.676050000002</v>
      </c>
      <c r="AQ1312" s="51">
        <f t="shared" si="3426"/>
        <v>0</v>
      </c>
      <c r="AR1312" s="51">
        <f t="shared" si="3427"/>
        <v>0</v>
      </c>
      <c r="AS1312" s="51">
        <f t="shared" si="3428"/>
        <v>0</v>
      </c>
      <c r="AT1312" s="51">
        <f t="shared" si="3429"/>
        <v>0</v>
      </c>
      <c r="AU1312" s="51">
        <f t="shared" si="3238"/>
        <v>19005.676050000002</v>
      </c>
      <c r="AV1312" s="51">
        <f t="shared" si="3239"/>
        <v>-1469.7000000000044</v>
      </c>
      <c r="AW1312" s="51">
        <f t="shared" si="3240"/>
        <v>18905.652099999999</v>
      </c>
      <c r="AX1312" s="51">
        <f t="shared" si="3241"/>
        <v>16166.299999999999</v>
      </c>
      <c r="AY1312" s="51">
        <f t="shared" si="3242"/>
        <v>16166.299999999999</v>
      </c>
      <c r="AZ1312" s="51">
        <f t="shared" si="3430"/>
        <v>0</v>
      </c>
      <c r="BA1312" s="52">
        <f t="shared" si="3243"/>
        <v>99.999448355181826</v>
      </c>
      <c r="BB1312" s="25"/>
    </row>
    <row r="1313">
      <c r="B1313" s="47" t="s">
        <v>566</v>
      </c>
      <c r="C1313" s="47" t="s">
        <v>88</v>
      </c>
      <c r="D1313" s="47" t="s">
        <v>90</v>
      </c>
      <c r="E1313" s="48" t="str">
        <f t="shared" si="3236"/>
        <v>0409</v>
      </c>
      <c r="F1313" s="47" t="s">
        <v>519</v>
      </c>
      <c r="G1313" s="48"/>
      <c r="H1313" s="49" t="s">
        <v>113</v>
      </c>
      <c r="I1313" s="19">
        <f t="shared" si="3396"/>
        <v>16166.299999999999</v>
      </c>
      <c r="J1313" s="19">
        <f t="shared" si="3397"/>
        <v>16166.299999999999</v>
      </c>
      <c r="K1313" s="19">
        <f t="shared" si="3398"/>
        <v>16166.299999999999</v>
      </c>
      <c r="L1313" s="19">
        <f t="shared" si="3399"/>
        <v>0</v>
      </c>
      <c r="M1313" s="19">
        <f t="shared" si="3400"/>
        <v>0</v>
      </c>
      <c r="N1313" s="19">
        <f t="shared" si="3401"/>
        <v>0</v>
      </c>
      <c r="O1313" s="19">
        <f t="shared" si="3402"/>
        <v>0</v>
      </c>
      <c r="P1313" s="19">
        <f t="shared" si="3403"/>
        <v>0</v>
      </c>
      <c r="Q1313" s="19">
        <f t="shared" si="3404"/>
        <v>0</v>
      </c>
      <c r="R1313" s="19">
        <f t="shared" si="3405"/>
        <v>0</v>
      </c>
      <c r="S1313" s="19">
        <f t="shared" si="3406"/>
        <v>1369.67605</v>
      </c>
      <c r="T1313" s="19">
        <f t="shared" si="3237"/>
        <v>17535.976049999997</v>
      </c>
      <c r="U1313" s="19">
        <f t="shared" si="3198"/>
        <v>16166.299999999999</v>
      </c>
      <c r="V1313" s="19">
        <f t="shared" si="3199"/>
        <v>16166.299999999999</v>
      </c>
      <c r="W1313" s="19">
        <f t="shared" si="3407"/>
        <v>0</v>
      </c>
      <c r="X1313" s="19">
        <f t="shared" si="3408"/>
        <v>0</v>
      </c>
      <c r="Y1313" s="19">
        <f t="shared" si="3409"/>
        <v>0</v>
      </c>
      <c r="Z1313" s="19">
        <f t="shared" si="3410"/>
        <v>1369.67605</v>
      </c>
      <c r="AA1313" s="19">
        <f t="shared" si="3411"/>
        <v>0</v>
      </c>
      <c r="AB1313" s="19">
        <f t="shared" si="3412"/>
        <v>0</v>
      </c>
      <c r="AC1313" s="19">
        <f t="shared" si="3413"/>
        <v>0</v>
      </c>
      <c r="AD1313" s="19">
        <f t="shared" si="3414"/>
        <v>0</v>
      </c>
      <c r="AE1313" s="19">
        <f t="shared" si="3431"/>
        <v>0</v>
      </c>
      <c r="AF1313" s="50">
        <f t="shared" si="3415"/>
        <v>43928.627990000001</v>
      </c>
      <c r="AG1313" s="50">
        <f t="shared" si="3416"/>
        <v>0</v>
      </c>
      <c r="AH1313" s="50">
        <f t="shared" si="3417"/>
        <v>0</v>
      </c>
      <c r="AI1313" s="50">
        <f t="shared" si="3418"/>
        <v>0</v>
      </c>
      <c r="AJ1313" s="50">
        <f t="shared" si="3419"/>
        <v>0</v>
      </c>
      <c r="AK1313" s="50">
        <f t="shared" si="3420"/>
        <v>0</v>
      </c>
      <c r="AL1313" s="50">
        <f t="shared" si="3421"/>
        <v>43928.38566</v>
      </c>
      <c r="AM1313" s="50">
        <f t="shared" si="3422"/>
        <v>0</v>
      </c>
      <c r="AN1313" s="50">
        <f t="shared" si="3423"/>
        <v>0</v>
      </c>
      <c r="AO1313" s="51">
        <f t="shared" si="3424"/>
        <v>1369.67605</v>
      </c>
      <c r="AP1313" s="51">
        <f t="shared" si="3425"/>
        <v>19005.676050000002</v>
      </c>
      <c r="AQ1313" s="51">
        <f t="shared" si="3426"/>
        <v>0</v>
      </c>
      <c r="AR1313" s="51">
        <f t="shared" si="3427"/>
        <v>0</v>
      </c>
      <c r="AS1313" s="51">
        <f t="shared" si="3428"/>
        <v>0</v>
      </c>
      <c r="AT1313" s="51">
        <f t="shared" si="3429"/>
        <v>0</v>
      </c>
      <c r="AU1313" s="51">
        <f t="shared" si="3238"/>
        <v>19005.676050000002</v>
      </c>
      <c r="AV1313" s="51">
        <f t="shared" si="3239"/>
        <v>-1469.7000000000044</v>
      </c>
      <c r="AW1313" s="51">
        <f t="shared" si="3240"/>
        <v>18905.652099999999</v>
      </c>
      <c r="AX1313" s="51">
        <f t="shared" si="3241"/>
        <v>16166.299999999999</v>
      </c>
      <c r="AY1313" s="51">
        <f t="shared" si="3242"/>
        <v>16166.299999999999</v>
      </c>
      <c r="AZ1313" s="51">
        <f t="shared" si="3430"/>
        <v>0</v>
      </c>
      <c r="BA1313" s="52">
        <f t="shared" si="3243"/>
        <v>99.999448355181826</v>
      </c>
      <c r="BB1313" s="25"/>
    </row>
    <row r="1314" ht="31.5">
      <c r="B1314" s="47" t="s">
        <v>566</v>
      </c>
      <c r="C1314" s="47" t="s">
        <v>88</v>
      </c>
      <c r="D1314" s="47" t="s">
        <v>90</v>
      </c>
      <c r="E1314" s="48" t="str">
        <f t="shared" si="3236"/>
        <v>0409</v>
      </c>
      <c r="F1314" s="47" t="s">
        <v>520</v>
      </c>
      <c r="G1314" s="48"/>
      <c r="H1314" s="49" t="s">
        <v>521</v>
      </c>
      <c r="I1314" s="19">
        <f>I1318</f>
        <v>16166.299999999999</v>
      </c>
      <c r="J1314" s="19">
        <f>J1318</f>
        <v>16166.299999999999</v>
      </c>
      <c r="K1314" s="19">
        <f>K1318</f>
        <v>16166.299999999999</v>
      </c>
      <c r="L1314" s="19">
        <f>L1318</f>
        <v>0</v>
      </c>
      <c r="M1314" s="19">
        <f>M1318</f>
        <v>0</v>
      </c>
      <c r="N1314" s="19">
        <f>N1318</f>
        <v>0</v>
      </c>
      <c r="O1314" s="19">
        <f>O1318</f>
        <v>0</v>
      </c>
      <c r="P1314" s="19">
        <f>P1318</f>
        <v>0</v>
      </c>
      <c r="Q1314" s="19">
        <f>Q1318</f>
        <v>0</v>
      </c>
      <c r="R1314" s="19">
        <f>R1318</f>
        <v>0</v>
      </c>
      <c r="S1314" s="19">
        <f>S1318</f>
        <v>1369.67605</v>
      </c>
      <c r="T1314" s="19">
        <f t="shared" si="3237"/>
        <v>17535.976049999997</v>
      </c>
      <c r="U1314" s="19">
        <f t="shared" si="3198"/>
        <v>16166.299999999999</v>
      </c>
      <c r="V1314" s="19">
        <f t="shared" si="3199"/>
        <v>16166.299999999999</v>
      </c>
      <c r="W1314" s="19">
        <f>W1318</f>
        <v>0</v>
      </c>
      <c r="X1314" s="19">
        <f>X1318</f>
        <v>0</v>
      </c>
      <c r="Y1314" s="19">
        <f>Y1318</f>
        <v>0</v>
      </c>
      <c r="Z1314" s="19">
        <f>Z1318</f>
        <v>1369.67605</v>
      </c>
      <c r="AA1314" s="19">
        <f>AA1318</f>
        <v>0</v>
      </c>
      <c r="AB1314" s="19">
        <f>AB1318</f>
        <v>0</v>
      </c>
      <c r="AC1314" s="19">
        <f>AC1318</f>
        <v>0</v>
      </c>
      <c r="AD1314" s="19">
        <f>AD1318</f>
        <v>0</v>
      </c>
      <c r="AE1314" s="19">
        <f>AE1318</f>
        <v>0</v>
      </c>
      <c r="AF1314" s="50">
        <f>AF1318+AF1315</f>
        <v>43928.627990000001</v>
      </c>
      <c r="AG1314" s="50">
        <f>AG1318+AG1315</f>
        <v>0</v>
      </c>
      <c r="AH1314" s="50">
        <f>AH1318+AH1315</f>
        <v>0</v>
      </c>
      <c r="AI1314" s="50">
        <f>AI1318+AI1315</f>
        <v>0</v>
      </c>
      <c r="AJ1314" s="50">
        <f>AJ1318+AJ1315</f>
        <v>0</v>
      </c>
      <c r="AK1314" s="50">
        <f>AK1318+AK1315</f>
        <v>0</v>
      </c>
      <c r="AL1314" s="50">
        <f>AL1318+AL1315</f>
        <v>43928.38566</v>
      </c>
      <c r="AM1314" s="50">
        <f>AM1318+AM1315</f>
        <v>0</v>
      </c>
      <c r="AN1314" s="50">
        <f>AN1318+AN1315</f>
        <v>0</v>
      </c>
      <c r="AO1314" s="15">
        <f>AO1318</f>
        <v>1369.67605</v>
      </c>
      <c r="AP1314" s="51">
        <f>AP1318</f>
        <v>19005.676050000002</v>
      </c>
      <c r="AQ1314" s="51">
        <f>AQ1318</f>
        <v>0</v>
      </c>
      <c r="AR1314" s="51">
        <f>AR1318</f>
        <v>0</v>
      </c>
      <c r="AS1314" s="51">
        <f>AS1318</f>
        <v>0</v>
      </c>
      <c r="AT1314" s="51">
        <f>AT1318</f>
        <v>0</v>
      </c>
      <c r="AU1314" s="51">
        <f t="shared" si="3238"/>
        <v>19005.676050000002</v>
      </c>
      <c r="AV1314" s="51">
        <f t="shared" si="3239"/>
        <v>-1469.7000000000044</v>
      </c>
      <c r="AW1314" s="51">
        <f t="shared" si="3240"/>
        <v>18905.652099999999</v>
      </c>
      <c r="AX1314" s="51">
        <f t="shared" si="3241"/>
        <v>16166.299999999999</v>
      </c>
      <c r="AY1314" s="51">
        <f t="shared" si="3242"/>
        <v>16166.299999999999</v>
      </c>
      <c r="AZ1314" s="51">
        <f>AZ1318</f>
        <v>0</v>
      </c>
      <c r="BA1314" s="52">
        <f t="shared" si="3243"/>
        <v>99.999448355181826</v>
      </c>
      <c r="BB1314" s="25"/>
    </row>
    <row r="1315" ht="31.5">
      <c r="B1315" s="47" t="s">
        <v>566</v>
      </c>
      <c r="C1315" s="47" t="s">
        <v>88</v>
      </c>
      <c r="D1315" s="47" t="s">
        <v>90</v>
      </c>
      <c r="E1315" s="48" t="str">
        <f t="shared" si="3236"/>
        <v>0409</v>
      </c>
      <c r="F1315" s="17" t="s">
        <v>522</v>
      </c>
      <c r="G1315" s="48"/>
      <c r="H1315" s="64" t="s">
        <v>523</v>
      </c>
      <c r="I1315" s="19"/>
      <c r="J1315" s="19"/>
      <c r="K1315" s="19"/>
      <c r="L1315" s="19"/>
      <c r="M1315" s="19"/>
      <c r="N1315" s="19"/>
      <c r="O1315" s="19"/>
      <c r="P1315" s="19"/>
      <c r="Q1315" s="19"/>
      <c r="R1315" s="19"/>
      <c r="S1315" s="19"/>
      <c r="T1315" s="19">
        <f>T1316+T1317</f>
        <v>0</v>
      </c>
      <c r="U1315" s="19"/>
      <c r="V1315" s="19"/>
      <c r="W1315" s="19"/>
      <c r="X1315" s="19"/>
      <c r="Y1315" s="19"/>
      <c r="Z1315" s="19"/>
      <c r="AA1315" s="19"/>
      <c r="AB1315" s="19"/>
      <c r="AC1315" s="19"/>
      <c r="AD1315" s="19"/>
      <c r="AE1315" s="19"/>
      <c r="AF1315" s="51">
        <f>AF1316+AF1317</f>
        <v>24922.951939999999</v>
      </c>
      <c r="AG1315" s="51">
        <f>AG1316+AG1317</f>
        <v>0</v>
      </c>
      <c r="AH1315" s="51">
        <f>AH1316+AH1317</f>
        <v>0</v>
      </c>
      <c r="AI1315" s="51">
        <f>AI1316+AI1317</f>
        <v>0</v>
      </c>
      <c r="AJ1315" s="51">
        <f>AJ1316+AJ1317</f>
        <v>0</v>
      </c>
      <c r="AK1315" s="51">
        <f>AK1316+AK1317</f>
        <v>0</v>
      </c>
      <c r="AL1315" s="51">
        <f>AL1316+AL1317</f>
        <v>24922.951939999999</v>
      </c>
      <c r="AM1315" s="51">
        <f>AM1316+AM1317</f>
        <v>0</v>
      </c>
      <c r="AN1315" s="51">
        <f>AN1316+AN1317</f>
        <v>0</v>
      </c>
      <c r="AO1315" s="15"/>
      <c r="AP1315" s="51"/>
      <c r="AQ1315" s="51"/>
      <c r="AR1315" s="51"/>
      <c r="AS1315" s="51"/>
      <c r="AT1315" s="51"/>
      <c r="AU1315" s="51"/>
      <c r="AV1315" s="51"/>
      <c r="AW1315" s="51"/>
      <c r="AX1315" s="51"/>
      <c r="AY1315" s="51"/>
      <c r="AZ1315" s="51"/>
      <c r="BA1315" s="58">
        <f t="shared" si="3243"/>
        <v>100</v>
      </c>
      <c r="BB1315" s="25"/>
    </row>
    <row r="1316" ht="31.5">
      <c r="B1316" s="47" t="s">
        <v>566</v>
      </c>
      <c r="C1316" s="47" t="s">
        <v>88</v>
      </c>
      <c r="D1316" s="47" t="s">
        <v>90</v>
      </c>
      <c r="E1316" s="48" t="str">
        <f t="shared" si="3236"/>
        <v>0409</v>
      </c>
      <c r="F1316" s="17" t="s">
        <v>522</v>
      </c>
      <c r="G1316" s="47" t="s">
        <v>154</v>
      </c>
      <c r="H1316" s="49" t="s">
        <v>155</v>
      </c>
      <c r="I1316" s="19"/>
      <c r="J1316" s="19"/>
      <c r="K1316" s="19"/>
      <c r="L1316" s="19"/>
      <c r="M1316" s="19"/>
      <c r="N1316" s="19"/>
      <c r="O1316" s="19"/>
      <c r="P1316" s="19"/>
      <c r="Q1316" s="19"/>
      <c r="R1316" s="19"/>
      <c r="S1316" s="19"/>
      <c r="T1316" s="19">
        <v>0</v>
      </c>
      <c r="U1316" s="19"/>
      <c r="V1316" s="19"/>
      <c r="W1316" s="19"/>
      <c r="X1316" s="19"/>
      <c r="Y1316" s="19"/>
      <c r="Z1316" s="19"/>
      <c r="AA1316" s="19"/>
      <c r="AB1316" s="19"/>
      <c r="AC1316" s="19"/>
      <c r="AD1316" s="19"/>
      <c r="AE1316" s="19"/>
      <c r="AF1316" s="51">
        <v>17682.951939999999</v>
      </c>
      <c r="AG1316" s="51"/>
      <c r="AH1316" s="51">
        <v>0</v>
      </c>
      <c r="AI1316" s="51">
        <v>0</v>
      </c>
      <c r="AJ1316" s="51">
        <v>0</v>
      </c>
      <c r="AK1316" s="51">
        <v>0</v>
      </c>
      <c r="AL1316" s="51">
        <v>17682.951939999999</v>
      </c>
      <c r="AM1316" s="51">
        <v>0</v>
      </c>
      <c r="AN1316" s="51">
        <v>0</v>
      </c>
      <c r="AO1316" s="15"/>
      <c r="AP1316" s="51"/>
      <c r="AQ1316" s="51"/>
      <c r="AR1316" s="51"/>
      <c r="AS1316" s="51"/>
      <c r="AT1316" s="51"/>
      <c r="AU1316" s="51"/>
      <c r="AV1316" s="51"/>
      <c r="AW1316" s="51"/>
      <c r="AX1316" s="51"/>
      <c r="AY1316" s="51"/>
      <c r="AZ1316" s="51"/>
      <c r="BA1316" s="58">
        <f t="shared" si="3243"/>
        <v>100</v>
      </c>
      <c r="BB1316" s="25"/>
    </row>
    <row r="1317" ht="31.5">
      <c r="B1317" s="47" t="s">
        <v>566</v>
      </c>
      <c r="C1317" s="47" t="s">
        <v>88</v>
      </c>
      <c r="D1317" s="47" t="s">
        <v>90</v>
      </c>
      <c r="E1317" s="48" t="str">
        <f t="shared" si="3236"/>
        <v>0409</v>
      </c>
      <c r="F1317" s="17" t="s">
        <v>522</v>
      </c>
      <c r="G1317" s="47" t="s">
        <v>60</v>
      </c>
      <c r="H1317" s="49" t="s">
        <v>61</v>
      </c>
      <c r="I1317" s="19"/>
      <c r="J1317" s="19"/>
      <c r="K1317" s="19"/>
      <c r="L1317" s="19"/>
      <c r="M1317" s="19"/>
      <c r="N1317" s="19"/>
      <c r="O1317" s="19"/>
      <c r="P1317" s="19"/>
      <c r="Q1317" s="19"/>
      <c r="R1317" s="19"/>
      <c r="S1317" s="19"/>
      <c r="T1317" s="19">
        <v>0</v>
      </c>
      <c r="U1317" s="19"/>
      <c r="V1317" s="19"/>
      <c r="W1317" s="19"/>
      <c r="X1317" s="19"/>
      <c r="Y1317" s="19"/>
      <c r="Z1317" s="19"/>
      <c r="AA1317" s="19"/>
      <c r="AB1317" s="19"/>
      <c r="AC1317" s="19"/>
      <c r="AD1317" s="19"/>
      <c r="AE1317" s="19"/>
      <c r="AF1317" s="51">
        <v>7240</v>
      </c>
      <c r="AG1317" s="51"/>
      <c r="AH1317" s="51">
        <v>0</v>
      </c>
      <c r="AI1317" s="51">
        <v>0</v>
      </c>
      <c r="AJ1317" s="51">
        <v>0</v>
      </c>
      <c r="AK1317" s="51">
        <v>0</v>
      </c>
      <c r="AL1317" s="51">
        <v>7240</v>
      </c>
      <c r="AM1317" s="51">
        <v>0</v>
      </c>
      <c r="AN1317" s="51">
        <v>0</v>
      </c>
      <c r="AO1317" s="15"/>
      <c r="AP1317" s="51"/>
      <c r="AQ1317" s="51"/>
      <c r="AR1317" s="51"/>
      <c r="AS1317" s="51"/>
      <c r="AT1317" s="51"/>
      <c r="AU1317" s="51"/>
      <c r="AV1317" s="51"/>
      <c r="AW1317" s="51"/>
      <c r="AX1317" s="51"/>
      <c r="AY1317" s="51"/>
      <c r="AZ1317" s="51"/>
      <c r="BA1317" s="58">
        <f t="shared" si="3243"/>
        <v>100</v>
      </c>
      <c r="BB1317" s="25"/>
    </row>
    <row r="1318" ht="31.5">
      <c r="B1318" s="47" t="s">
        <v>566</v>
      </c>
      <c r="C1318" s="47" t="s">
        <v>88</v>
      </c>
      <c r="D1318" s="47" t="s">
        <v>90</v>
      </c>
      <c r="E1318" s="48" t="str">
        <f t="shared" si="3236"/>
        <v>0409</v>
      </c>
      <c r="F1318" s="47" t="s">
        <v>524</v>
      </c>
      <c r="G1318" s="48"/>
      <c r="H1318" s="49" t="s">
        <v>525</v>
      </c>
      <c r="I1318" s="19">
        <f>I1320</f>
        <v>16166.299999999999</v>
      </c>
      <c r="J1318" s="19">
        <f>J1320</f>
        <v>16166.299999999999</v>
      </c>
      <c r="K1318" s="19">
        <f>K1320</f>
        <v>16166.299999999999</v>
      </c>
      <c r="L1318" s="19">
        <f>L1320</f>
        <v>0</v>
      </c>
      <c r="M1318" s="19">
        <f>M1320</f>
        <v>0</v>
      </c>
      <c r="N1318" s="19">
        <f>N1320</f>
        <v>0</v>
      </c>
      <c r="O1318" s="19">
        <f>O1320+O1319</f>
        <v>0</v>
      </c>
      <c r="P1318" s="19">
        <f>P1320+P1319</f>
        <v>0</v>
      </c>
      <c r="Q1318" s="19">
        <f>Q1320+Q1319</f>
        <v>0</v>
      </c>
      <c r="R1318" s="19">
        <f>R1320+R1319</f>
        <v>0</v>
      </c>
      <c r="S1318" s="19">
        <f>S1320+S1319</f>
        <v>1369.67605</v>
      </c>
      <c r="T1318" s="19">
        <f t="shared" ref="T1318:T1381" si="3432">I1318+L1318+S1318+R1318+Q1318+P1318+O1318</f>
        <v>17535.976049999997</v>
      </c>
      <c r="U1318" s="19">
        <f t="shared" ref="U1315:U1378" si="3433">J1318+M1318</f>
        <v>16166.299999999999</v>
      </c>
      <c r="V1318" s="19">
        <f t="shared" ref="V1315:V1378" si="3434">K1318+N1318</f>
        <v>16166.299999999999</v>
      </c>
      <c r="W1318" s="19">
        <f>W1320+W1319</f>
        <v>0</v>
      </c>
      <c r="X1318" s="19">
        <f>X1320+X1319</f>
        <v>0</v>
      </c>
      <c r="Y1318" s="19">
        <f>Y1320+Y1319</f>
        <v>0</v>
      </c>
      <c r="Z1318" s="19">
        <f>Z1320+Z1319</f>
        <v>1369.67605</v>
      </c>
      <c r="AA1318" s="19">
        <f>AA1320+AA1319</f>
        <v>0</v>
      </c>
      <c r="AB1318" s="19">
        <f>AB1320+AB1319</f>
        <v>0</v>
      </c>
      <c r="AC1318" s="19">
        <f>AC1320+AC1319</f>
        <v>0</v>
      </c>
      <c r="AD1318" s="19">
        <f>AD1320+AD1319</f>
        <v>0</v>
      </c>
      <c r="AE1318" s="19">
        <f>AE1320+AE1319</f>
        <v>0</v>
      </c>
      <c r="AF1318" s="50">
        <f>AF1320+AF1319</f>
        <v>19005.676050000002</v>
      </c>
      <c r="AG1318" s="50">
        <f>AG1320+AG1319</f>
        <v>0</v>
      </c>
      <c r="AH1318" s="50">
        <f>AH1320+AH1319</f>
        <v>0</v>
      </c>
      <c r="AI1318" s="50">
        <f>AI1320+AI1319</f>
        <v>0</v>
      </c>
      <c r="AJ1318" s="50">
        <f>AJ1320+AJ1319</f>
        <v>0</v>
      </c>
      <c r="AK1318" s="50">
        <f>AK1320+AK1319</f>
        <v>0</v>
      </c>
      <c r="AL1318" s="50">
        <f>AL1320+AL1319</f>
        <v>19005.433720000001</v>
      </c>
      <c r="AM1318" s="50">
        <f>AM1320+AM1319</f>
        <v>0</v>
      </c>
      <c r="AN1318" s="50">
        <f>AN1320+AN1319</f>
        <v>0</v>
      </c>
      <c r="AO1318" s="51">
        <f>AO1320+AO1319</f>
        <v>1369.67605</v>
      </c>
      <c r="AP1318" s="51">
        <f>AP1320+AP1319</f>
        <v>19005.676050000002</v>
      </c>
      <c r="AQ1318" s="51">
        <f>AQ1320+AQ1319</f>
        <v>0</v>
      </c>
      <c r="AR1318" s="51">
        <f>AR1320+AR1319</f>
        <v>0</v>
      </c>
      <c r="AS1318" s="51">
        <f>AS1320+AS1319</f>
        <v>0</v>
      </c>
      <c r="AT1318" s="51">
        <f>AT1320+AT1319</f>
        <v>0</v>
      </c>
      <c r="AU1318" s="51">
        <f t="shared" si="3238"/>
        <v>19005.676050000002</v>
      </c>
      <c r="AV1318" s="51">
        <f t="shared" si="3239"/>
        <v>-1469.7000000000044</v>
      </c>
      <c r="AW1318" s="51">
        <f t="shared" si="3240"/>
        <v>18905.652099999999</v>
      </c>
      <c r="AX1318" s="51">
        <f t="shared" si="3241"/>
        <v>16166.299999999999</v>
      </c>
      <c r="AY1318" s="51">
        <f t="shared" si="3242"/>
        <v>16166.299999999999</v>
      </c>
      <c r="AZ1318" s="51">
        <f>AZ1320+AZ1319</f>
        <v>0</v>
      </c>
      <c r="BA1318" s="52">
        <f t="shared" si="3243"/>
        <v>99.998724959852183</v>
      </c>
      <c r="BB1318" s="25"/>
    </row>
    <row r="1319" ht="31.5">
      <c r="B1319" s="47" t="s">
        <v>566</v>
      </c>
      <c r="C1319" s="47" t="s">
        <v>88</v>
      </c>
      <c r="D1319" s="47" t="s">
        <v>90</v>
      </c>
      <c r="E1319" s="48" t="str">
        <f t="shared" si="3236"/>
        <v>0409</v>
      </c>
      <c r="F1319" s="47" t="s">
        <v>524</v>
      </c>
      <c r="G1319" s="47" t="s">
        <v>154</v>
      </c>
      <c r="H1319" s="49" t="s">
        <v>155</v>
      </c>
      <c r="I1319" s="19"/>
      <c r="J1319" s="19"/>
      <c r="K1319" s="19"/>
      <c r="L1319" s="19"/>
      <c r="M1319" s="19"/>
      <c r="N1319" s="19"/>
      <c r="O1319" s="19">
        <v>0</v>
      </c>
      <c r="P1319" s="19">
        <v>0</v>
      </c>
      <c r="Q1319" s="19">
        <v>0</v>
      </c>
      <c r="R1319" s="19">
        <v>0</v>
      </c>
      <c r="S1319" s="19">
        <v>1369.67605</v>
      </c>
      <c r="T1319" s="19">
        <f t="shared" si="3432"/>
        <v>1369.67605</v>
      </c>
      <c r="U1319" s="19"/>
      <c r="V1319" s="19"/>
      <c r="W1319" s="19"/>
      <c r="X1319" s="19"/>
      <c r="Y1319" s="19"/>
      <c r="Z1319" s="19">
        <v>1369.67605</v>
      </c>
      <c r="AA1319" s="19"/>
      <c r="AB1319" s="19"/>
      <c r="AC1319" s="19"/>
      <c r="AD1319" s="19"/>
      <c r="AE1319" s="19"/>
      <c r="AF1319" s="50">
        <v>12242.67605</v>
      </c>
      <c r="AG1319" s="50"/>
      <c r="AH1319" s="50">
        <v>0</v>
      </c>
      <c r="AI1319" s="50">
        <v>0</v>
      </c>
      <c r="AJ1319" s="50">
        <v>0</v>
      </c>
      <c r="AK1319" s="50">
        <v>0</v>
      </c>
      <c r="AL1319" s="50">
        <v>12242.433720000001</v>
      </c>
      <c r="AM1319" s="50">
        <v>0</v>
      </c>
      <c r="AN1319" s="50">
        <v>0</v>
      </c>
      <c r="AO1319" s="15">
        <v>1369.67605</v>
      </c>
      <c r="AP1319" s="51">
        <v>12242.67605</v>
      </c>
      <c r="AQ1319" s="51">
        <v>0</v>
      </c>
      <c r="AR1319" s="51">
        <v>0</v>
      </c>
      <c r="AS1319" s="51">
        <v>0</v>
      </c>
      <c r="AT1319" s="51">
        <v>0</v>
      </c>
      <c r="AU1319" s="51">
        <f t="shared" si="3238"/>
        <v>12242.67605</v>
      </c>
      <c r="AV1319" s="51">
        <f t="shared" si="3239"/>
        <v>-10873</v>
      </c>
      <c r="AW1319" s="51">
        <f t="shared" si="3240"/>
        <v>2739.3521000000001</v>
      </c>
      <c r="AX1319" s="51">
        <f t="shared" si="3241"/>
        <v>0</v>
      </c>
      <c r="AY1319" s="51">
        <f t="shared" si="3242"/>
        <v>0</v>
      </c>
      <c r="AZ1319" s="51"/>
      <c r="BA1319" s="52">
        <f t="shared" si="3243"/>
        <v>99.998020612495097</v>
      </c>
      <c r="BB1319" s="53"/>
    </row>
    <row r="1320">
      <c r="B1320" s="47" t="s">
        <v>566</v>
      </c>
      <c r="C1320" s="47" t="s">
        <v>88</v>
      </c>
      <c r="D1320" s="47" t="s">
        <v>90</v>
      </c>
      <c r="E1320" s="48" t="str">
        <f t="shared" ref="E1320:E1383" si="3435">CONCATENATE(C1320,D1320)</f>
        <v>0409</v>
      </c>
      <c r="F1320" s="47" t="s">
        <v>524</v>
      </c>
      <c r="G1320" s="47" t="s">
        <v>60</v>
      </c>
      <c r="H1320" s="49" t="s">
        <v>61</v>
      </c>
      <c r="I1320" s="19">
        <v>16166.299999999999</v>
      </c>
      <c r="J1320" s="19">
        <v>16166.299999999999</v>
      </c>
      <c r="K1320" s="19">
        <v>16166.299999999999</v>
      </c>
      <c r="L1320" s="19"/>
      <c r="M1320" s="19"/>
      <c r="N1320" s="19"/>
      <c r="O1320" s="19">
        <v>0</v>
      </c>
      <c r="P1320" s="19">
        <v>0</v>
      </c>
      <c r="Q1320" s="19">
        <v>0</v>
      </c>
      <c r="R1320" s="19">
        <v>0</v>
      </c>
      <c r="S1320" s="19"/>
      <c r="T1320" s="19">
        <f t="shared" si="3432"/>
        <v>16166.299999999999</v>
      </c>
      <c r="U1320" s="19">
        <f t="shared" si="3433"/>
        <v>16166.299999999999</v>
      </c>
      <c r="V1320" s="19">
        <f t="shared" si="3434"/>
        <v>16166.299999999999</v>
      </c>
      <c r="W1320" s="19"/>
      <c r="X1320" s="19"/>
      <c r="Y1320" s="19"/>
      <c r="Z1320" s="19"/>
      <c r="AA1320" s="19"/>
      <c r="AB1320" s="19"/>
      <c r="AC1320" s="19"/>
      <c r="AD1320" s="19"/>
      <c r="AE1320" s="19"/>
      <c r="AF1320" s="50">
        <v>6763</v>
      </c>
      <c r="AG1320" s="50"/>
      <c r="AH1320" s="50">
        <v>0</v>
      </c>
      <c r="AI1320" s="50">
        <v>0</v>
      </c>
      <c r="AJ1320" s="50">
        <v>0</v>
      </c>
      <c r="AK1320" s="50">
        <v>0</v>
      </c>
      <c r="AL1320" s="50">
        <v>6763</v>
      </c>
      <c r="AM1320" s="50">
        <v>0</v>
      </c>
      <c r="AN1320" s="50">
        <v>0</v>
      </c>
      <c r="AO1320" s="51">
        <v>0</v>
      </c>
      <c r="AP1320" s="51">
        <v>6763</v>
      </c>
      <c r="AQ1320" s="51">
        <v>0</v>
      </c>
      <c r="AR1320" s="51">
        <v>0</v>
      </c>
      <c r="AS1320" s="51">
        <v>0</v>
      </c>
      <c r="AT1320" s="51">
        <v>0</v>
      </c>
      <c r="AU1320" s="51">
        <f t="shared" ref="AU1320:AU1383" si="3436">AP1320+AS1320+AT1320+AR1320+AQ1320</f>
        <v>6763</v>
      </c>
      <c r="AV1320" s="51">
        <f t="shared" ref="AV1320:AV1383" si="3437">T1320-AU1320</f>
        <v>9403.2999999999993</v>
      </c>
      <c r="AW1320" s="51">
        <f t="shared" ref="AW1320:AW1383" si="3438">T1320+W1320+X1320+Y1320+Z1320</f>
        <v>16166.299999999999</v>
      </c>
      <c r="AX1320" s="51">
        <f t="shared" ref="AX1320:AX1383" si="3439">U1320+AA1320+AB1320</f>
        <v>16166.299999999999</v>
      </c>
      <c r="AY1320" s="51">
        <f t="shared" ref="AY1320:AY1383" si="3440">V1320+AC1320+AE1320+AD1320</f>
        <v>16166.299999999999</v>
      </c>
      <c r="AZ1320" s="51"/>
      <c r="BA1320" s="52">
        <f t="shared" ref="BA1320:BA1383" si="3441">AL1320/AF1320*100</f>
        <v>100</v>
      </c>
      <c r="BB1320" s="53"/>
    </row>
    <row r="1321" ht="31.5">
      <c r="B1321" s="47" t="s">
        <v>566</v>
      </c>
      <c r="C1321" s="47" t="s">
        <v>88</v>
      </c>
      <c r="D1321" s="47" t="s">
        <v>90</v>
      </c>
      <c r="E1321" s="48" t="str">
        <f t="shared" si="3435"/>
        <v>0409</v>
      </c>
      <c r="F1321" s="47" t="s">
        <v>76</v>
      </c>
      <c r="G1321" s="48"/>
      <c r="H1321" s="49" t="s">
        <v>77</v>
      </c>
      <c r="I1321" s="19"/>
      <c r="J1321" s="19"/>
      <c r="K1321" s="19"/>
      <c r="L1321" s="19"/>
      <c r="M1321" s="19"/>
      <c r="N1321" s="19"/>
      <c r="O1321" s="19">
        <f>O1322</f>
        <v>0</v>
      </c>
      <c r="P1321" s="19">
        <f>P1322</f>
        <v>0</v>
      </c>
      <c r="Q1321" s="19">
        <f>Q1322</f>
        <v>0</v>
      </c>
      <c r="R1321" s="19">
        <f>R1322</f>
        <v>0</v>
      </c>
      <c r="S1321" s="19">
        <f>S1322</f>
        <v>1869.17651</v>
      </c>
      <c r="T1321" s="19">
        <f t="shared" si="3432"/>
        <v>1869.17651</v>
      </c>
      <c r="U1321" s="19"/>
      <c r="V1321" s="19"/>
      <c r="W1321" s="19">
        <f>W1325</f>
        <v>0</v>
      </c>
      <c r="X1321" s="19">
        <f>X1325</f>
        <v>0</v>
      </c>
      <c r="Y1321" s="19">
        <f>Y1325</f>
        <v>0</v>
      </c>
      <c r="Z1321" s="19">
        <f>Z1325</f>
        <v>1869.17651</v>
      </c>
      <c r="AA1321" s="19">
        <f>AA1325</f>
        <v>0</v>
      </c>
      <c r="AB1321" s="19">
        <f>AB1325</f>
        <v>0</v>
      </c>
      <c r="AC1321" s="19">
        <f>AC1325</f>
        <v>0</v>
      </c>
      <c r="AD1321" s="19">
        <f>AD1325</f>
        <v>0</v>
      </c>
      <c r="AE1321" s="19">
        <f>AE1325</f>
        <v>0</v>
      </c>
      <c r="AF1321" s="50">
        <f>AF1322</f>
        <v>2428.6171899999999</v>
      </c>
      <c r="AG1321" s="50">
        <f>AG1322</f>
        <v>0</v>
      </c>
      <c r="AH1321" s="50">
        <f>AH1322</f>
        <v>0</v>
      </c>
      <c r="AI1321" s="50">
        <f>AI1322</f>
        <v>0</v>
      </c>
      <c r="AJ1321" s="50">
        <f>AJ1322</f>
        <v>0</v>
      </c>
      <c r="AK1321" s="50">
        <f>AK1322</f>
        <v>0</v>
      </c>
      <c r="AL1321" s="50">
        <f>AL1322</f>
        <v>1500</v>
      </c>
      <c r="AM1321" s="50">
        <f>AM1322</f>
        <v>0</v>
      </c>
      <c r="AN1321" s="50">
        <f>AN1322</f>
        <v>0</v>
      </c>
      <c r="AO1321" s="15">
        <f>AO1322</f>
        <v>0</v>
      </c>
      <c r="AP1321" s="51">
        <f>AP1322</f>
        <v>2428.6171899999999</v>
      </c>
      <c r="AQ1321" s="51">
        <f>AQ1322</f>
        <v>0</v>
      </c>
      <c r="AR1321" s="51">
        <f>AR1322</f>
        <v>0</v>
      </c>
      <c r="AS1321" s="51">
        <f>AS1322</f>
        <v>0</v>
      </c>
      <c r="AT1321" s="51">
        <f>AT1322</f>
        <v>0</v>
      </c>
      <c r="AU1321" s="51">
        <f t="shared" si="3436"/>
        <v>2428.6171899999999</v>
      </c>
      <c r="AV1321" s="51">
        <f t="shared" si="3437"/>
        <v>-559.44067999999993</v>
      </c>
      <c r="AW1321" s="51">
        <f t="shared" si="3438"/>
        <v>3738.35302</v>
      </c>
      <c r="AX1321" s="51">
        <f t="shared" si="3439"/>
        <v>0</v>
      </c>
      <c r="AY1321" s="51">
        <f t="shared" si="3440"/>
        <v>0</v>
      </c>
      <c r="AZ1321" s="51">
        <f>AZ1325</f>
        <v>0</v>
      </c>
      <c r="BA1321" s="52">
        <f t="shared" si="3441"/>
        <v>61.763542075562761</v>
      </c>
      <c r="BB1321" s="25"/>
    </row>
    <row r="1322" ht="47.25">
      <c r="B1322" s="47" t="s">
        <v>566</v>
      </c>
      <c r="C1322" s="47" t="s">
        <v>88</v>
      </c>
      <c r="D1322" s="47" t="s">
        <v>90</v>
      </c>
      <c r="E1322" s="48" t="str">
        <f t="shared" si="3435"/>
        <v>0409</v>
      </c>
      <c r="F1322" s="17" t="s">
        <v>296</v>
      </c>
      <c r="G1322" s="48"/>
      <c r="H1322" s="64" t="s">
        <v>297</v>
      </c>
      <c r="I1322" s="19"/>
      <c r="J1322" s="19"/>
      <c r="K1322" s="19"/>
      <c r="L1322" s="19"/>
      <c r="M1322" s="19"/>
      <c r="N1322" s="19"/>
      <c r="O1322" s="19">
        <f>O1325+O1323+O1324</f>
        <v>0</v>
      </c>
      <c r="P1322" s="19">
        <f>P1325+P1323+P1324</f>
        <v>0</v>
      </c>
      <c r="Q1322" s="19">
        <f>Q1325+Q1323+Q1324</f>
        <v>0</v>
      </c>
      <c r="R1322" s="19">
        <f>R1325+R1323+R1324</f>
        <v>0</v>
      </c>
      <c r="S1322" s="19">
        <f>S1325+S1323+S1324</f>
        <v>1869.17651</v>
      </c>
      <c r="T1322" s="19">
        <f t="shared" si="3432"/>
        <v>1869.17651</v>
      </c>
      <c r="U1322" s="19"/>
      <c r="V1322" s="19"/>
      <c r="W1322" s="19"/>
      <c r="X1322" s="19"/>
      <c r="Y1322" s="19"/>
      <c r="Z1322" s="19"/>
      <c r="AA1322" s="19"/>
      <c r="AB1322" s="19"/>
      <c r="AC1322" s="19"/>
      <c r="AD1322" s="19"/>
      <c r="AE1322" s="19"/>
      <c r="AF1322" s="50">
        <f>AF1325+AF1323+AF1324</f>
        <v>2428.6171899999999</v>
      </c>
      <c r="AG1322" s="50">
        <f>AG1325+AG1323+AG1324</f>
        <v>0</v>
      </c>
      <c r="AH1322" s="50">
        <f>AH1325+AH1323+AH1324</f>
        <v>0</v>
      </c>
      <c r="AI1322" s="50">
        <f>AI1325+AI1323+AI1324</f>
        <v>0</v>
      </c>
      <c r="AJ1322" s="50">
        <f>AJ1325+AJ1323+AJ1324</f>
        <v>0</v>
      </c>
      <c r="AK1322" s="50">
        <f>AK1325+AK1323+AK1324</f>
        <v>0</v>
      </c>
      <c r="AL1322" s="50">
        <f>AL1325+AL1323+AL1324</f>
        <v>1500</v>
      </c>
      <c r="AM1322" s="50">
        <f>AM1325+AM1323+AM1324</f>
        <v>0</v>
      </c>
      <c r="AN1322" s="50">
        <f>AN1325+AN1323+AN1324</f>
        <v>0</v>
      </c>
      <c r="AO1322" s="51">
        <f>AO1325+AO1323+AO1324</f>
        <v>0</v>
      </c>
      <c r="AP1322" s="51">
        <f>AP1325+AP1323+AP1324</f>
        <v>2428.6171899999999</v>
      </c>
      <c r="AQ1322" s="51">
        <f>AQ1325+AQ1323+AQ1324</f>
        <v>0</v>
      </c>
      <c r="AR1322" s="51">
        <f>AR1325+AR1323+AR1324</f>
        <v>0</v>
      </c>
      <c r="AS1322" s="51">
        <f>AS1325+AS1323+AS1324</f>
        <v>0</v>
      </c>
      <c r="AT1322" s="51">
        <f>AT1325+AT1323+AT1324</f>
        <v>0</v>
      </c>
      <c r="AU1322" s="51">
        <f t="shared" si="3436"/>
        <v>2428.6171899999999</v>
      </c>
      <c r="AV1322" s="51">
        <f t="shared" si="3437"/>
        <v>-559.44067999999993</v>
      </c>
      <c r="AW1322" s="51"/>
      <c r="AX1322" s="51"/>
      <c r="AY1322" s="51"/>
      <c r="AZ1322" s="51"/>
      <c r="BA1322" s="52">
        <f t="shared" si="3441"/>
        <v>61.763542075562761</v>
      </c>
      <c r="BB1322" s="25"/>
    </row>
    <row r="1323" ht="31.5" hidden="1">
      <c r="B1323" s="47" t="s">
        <v>566</v>
      </c>
      <c r="C1323" s="47" t="s">
        <v>88</v>
      </c>
      <c r="D1323" s="47" t="s">
        <v>90</v>
      </c>
      <c r="E1323" s="48" t="str">
        <f t="shared" si="3435"/>
        <v>0409</v>
      </c>
      <c r="F1323" s="17" t="s">
        <v>296</v>
      </c>
      <c r="G1323" s="47" t="s">
        <v>154</v>
      </c>
      <c r="H1323" s="49" t="s">
        <v>155</v>
      </c>
      <c r="I1323" s="19"/>
      <c r="J1323" s="19"/>
      <c r="K1323" s="19"/>
      <c r="L1323" s="19"/>
      <c r="M1323" s="19"/>
      <c r="N1323" s="19"/>
      <c r="O1323" s="19">
        <v>0</v>
      </c>
      <c r="P1323" s="19">
        <v>0</v>
      </c>
      <c r="Q1323" s="19">
        <v>0</v>
      </c>
      <c r="R1323" s="19"/>
      <c r="S1323" s="19">
        <v>1404.4864600000001</v>
      </c>
      <c r="T1323" s="19">
        <f t="shared" si="3432"/>
        <v>1404.4864600000001</v>
      </c>
      <c r="U1323" s="19"/>
      <c r="V1323" s="19"/>
      <c r="W1323" s="19"/>
      <c r="X1323" s="19"/>
      <c r="Y1323" s="19"/>
      <c r="Z1323" s="19"/>
      <c r="AA1323" s="19"/>
      <c r="AB1323" s="19"/>
      <c r="AC1323" s="19"/>
      <c r="AD1323" s="19"/>
      <c r="AE1323" s="19"/>
      <c r="AF1323" s="50">
        <v>0</v>
      </c>
      <c r="AG1323" s="50"/>
      <c r="AH1323" s="50">
        <v>0</v>
      </c>
      <c r="AI1323" s="50">
        <v>0</v>
      </c>
      <c r="AJ1323" s="50">
        <v>0</v>
      </c>
      <c r="AK1323" s="50">
        <v>0</v>
      </c>
      <c r="AL1323" s="50">
        <v>0</v>
      </c>
      <c r="AM1323" s="50">
        <v>0</v>
      </c>
      <c r="AN1323" s="50">
        <v>0</v>
      </c>
      <c r="AO1323" s="15">
        <v>0</v>
      </c>
      <c r="AP1323" s="51">
        <v>0</v>
      </c>
      <c r="AQ1323" s="51">
        <v>0</v>
      </c>
      <c r="AR1323" s="51">
        <v>0</v>
      </c>
      <c r="AS1323" s="51">
        <v>0</v>
      </c>
      <c r="AT1323" s="51">
        <v>0</v>
      </c>
      <c r="AU1323" s="51">
        <f t="shared" si="3436"/>
        <v>0</v>
      </c>
      <c r="AV1323" s="51">
        <f t="shared" si="3437"/>
        <v>1404.4864600000001</v>
      </c>
      <c r="AW1323" s="51"/>
      <c r="AX1323" s="51"/>
      <c r="AY1323" s="51"/>
      <c r="AZ1323" s="51"/>
      <c r="BA1323" s="52"/>
      <c r="BB1323" s="25">
        <v>0</v>
      </c>
    </row>
    <row r="1324" hidden="1">
      <c r="B1324" s="47" t="s">
        <v>566</v>
      </c>
      <c r="C1324" s="47" t="s">
        <v>88</v>
      </c>
      <c r="D1324" s="47" t="s">
        <v>90</v>
      </c>
      <c r="E1324" s="48" t="str">
        <f t="shared" si="3435"/>
        <v>0409</v>
      </c>
      <c r="F1324" s="17" t="s">
        <v>296</v>
      </c>
      <c r="G1324" s="47" t="s">
        <v>60</v>
      </c>
      <c r="H1324" s="49" t="s">
        <v>61</v>
      </c>
      <c r="I1324" s="19"/>
      <c r="J1324" s="19"/>
      <c r="K1324" s="19"/>
      <c r="L1324" s="19"/>
      <c r="M1324" s="19"/>
      <c r="N1324" s="19"/>
      <c r="O1324" s="19">
        <v>0</v>
      </c>
      <c r="P1324" s="19">
        <v>0</v>
      </c>
      <c r="Q1324" s="19">
        <v>0</v>
      </c>
      <c r="R1324" s="19"/>
      <c r="S1324" s="19">
        <v>464.69004999999999</v>
      </c>
      <c r="T1324" s="19">
        <f t="shared" si="3432"/>
        <v>464.69004999999999</v>
      </c>
      <c r="U1324" s="19"/>
      <c r="V1324" s="19"/>
      <c r="W1324" s="19"/>
      <c r="X1324" s="19"/>
      <c r="Y1324" s="19"/>
      <c r="Z1324" s="19"/>
      <c r="AA1324" s="19"/>
      <c r="AB1324" s="19"/>
      <c r="AC1324" s="19"/>
      <c r="AD1324" s="19"/>
      <c r="AE1324" s="19"/>
      <c r="AF1324" s="50">
        <v>0</v>
      </c>
      <c r="AG1324" s="50"/>
      <c r="AH1324" s="50">
        <v>0</v>
      </c>
      <c r="AI1324" s="50">
        <v>0</v>
      </c>
      <c r="AJ1324" s="50">
        <v>0</v>
      </c>
      <c r="AK1324" s="50">
        <v>0</v>
      </c>
      <c r="AL1324" s="50">
        <v>0</v>
      </c>
      <c r="AM1324" s="50">
        <v>0</v>
      </c>
      <c r="AN1324" s="50">
        <v>0</v>
      </c>
      <c r="AO1324" s="51">
        <v>0</v>
      </c>
      <c r="AP1324" s="51">
        <v>0</v>
      </c>
      <c r="AQ1324" s="51">
        <v>0</v>
      </c>
      <c r="AR1324" s="51">
        <v>0</v>
      </c>
      <c r="AS1324" s="51">
        <v>0</v>
      </c>
      <c r="AT1324" s="51">
        <v>0</v>
      </c>
      <c r="AU1324" s="51">
        <f t="shared" si="3436"/>
        <v>0</v>
      </c>
      <c r="AV1324" s="51">
        <f t="shared" si="3437"/>
        <v>464.69004999999999</v>
      </c>
      <c r="AW1324" s="51"/>
      <c r="AX1324" s="51"/>
      <c r="AY1324" s="51"/>
      <c r="AZ1324" s="51"/>
      <c r="BA1324" s="52"/>
      <c r="BB1324" s="25">
        <v>0</v>
      </c>
    </row>
    <row r="1325" ht="47.25">
      <c r="B1325" s="47" t="s">
        <v>566</v>
      </c>
      <c r="C1325" s="47" t="s">
        <v>88</v>
      </c>
      <c r="D1325" s="47" t="s">
        <v>90</v>
      </c>
      <c r="E1325" s="48" t="str">
        <f t="shared" si="3435"/>
        <v>0409</v>
      </c>
      <c r="F1325" s="17" t="s">
        <v>558</v>
      </c>
      <c r="G1325" s="48"/>
      <c r="H1325" s="64" t="s">
        <v>559</v>
      </c>
      <c r="I1325" s="19"/>
      <c r="J1325" s="19"/>
      <c r="K1325" s="19"/>
      <c r="L1325" s="19"/>
      <c r="M1325" s="19"/>
      <c r="N1325" s="19"/>
      <c r="O1325" s="19">
        <f>O1326+O1327</f>
        <v>0</v>
      </c>
      <c r="P1325" s="19">
        <f>P1326+P1327</f>
        <v>0</v>
      </c>
      <c r="Q1325" s="19">
        <f>Q1326+Q1327</f>
        <v>0</v>
      </c>
      <c r="R1325" s="19">
        <f>R1326+R1327</f>
        <v>0</v>
      </c>
      <c r="S1325" s="19">
        <f>S1326+S1327</f>
        <v>0</v>
      </c>
      <c r="T1325" s="19">
        <f t="shared" si="3432"/>
        <v>0</v>
      </c>
      <c r="U1325" s="19"/>
      <c r="V1325" s="19"/>
      <c r="W1325" s="19">
        <f>W1326+W1327</f>
        <v>0</v>
      </c>
      <c r="X1325" s="19">
        <f>X1326+X1327</f>
        <v>0</v>
      </c>
      <c r="Y1325" s="19">
        <f>Y1326+Y1327</f>
        <v>0</v>
      </c>
      <c r="Z1325" s="19">
        <f>Z1326+Z1327</f>
        <v>1869.17651</v>
      </c>
      <c r="AA1325" s="19">
        <f>AA1326+AA1327</f>
        <v>0</v>
      </c>
      <c r="AB1325" s="19">
        <f>AB1326+AB1327</f>
        <v>0</v>
      </c>
      <c r="AC1325" s="19">
        <f>AC1326+AC1327</f>
        <v>0</v>
      </c>
      <c r="AD1325" s="19">
        <f>AD1326+AD1327</f>
        <v>0</v>
      </c>
      <c r="AE1325" s="19">
        <f>AE1326+AE1327</f>
        <v>0</v>
      </c>
      <c r="AF1325" s="50">
        <f>AF1326+AF1327</f>
        <v>2428.6171899999999</v>
      </c>
      <c r="AG1325" s="50">
        <f>AG1326+AG1327</f>
        <v>0</v>
      </c>
      <c r="AH1325" s="50">
        <f>AH1326+AH1327</f>
        <v>0</v>
      </c>
      <c r="AI1325" s="50">
        <f>AI1326+AI1327</f>
        <v>0</v>
      </c>
      <c r="AJ1325" s="50">
        <f>AJ1326+AJ1327</f>
        <v>0</v>
      </c>
      <c r="AK1325" s="50">
        <f>AK1326+AK1327</f>
        <v>0</v>
      </c>
      <c r="AL1325" s="50">
        <f>AL1326+AL1327</f>
        <v>1500</v>
      </c>
      <c r="AM1325" s="50">
        <f>AM1326+AM1327</f>
        <v>0</v>
      </c>
      <c r="AN1325" s="50">
        <f>AN1326+AN1327</f>
        <v>0</v>
      </c>
      <c r="AO1325" s="15">
        <f>AO1326+AO1327</f>
        <v>0</v>
      </c>
      <c r="AP1325" s="51">
        <f>AP1326+AP1327</f>
        <v>2428.6171899999999</v>
      </c>
      <c r="AQ1325" s="51">
        <f>AQ1326+AQ1327</f>
        <v>0</v>
      </c>
      <c r="AR1325" s="51">
        <f>AR1326+AR1327</f>
        <v>0</v>
      </c>
      <c r="AS1325" s="51">
        <f>AS1326+AS1327</f>
        <v>0</v>
      </c>
      <c r="AT1325" s="51">
        <f>AT1326+AT1327</f>
        <v>0</v>
      </c>
      <c r="AU1325" s="51">
        <f t="shared" si="3436"/>
        <v>2428.6171899999999</v>
      </c>
      <c r="AV1325" s="51">
        <f t="shared" si="3437"/>
        <v>-2428.6171899999999</v>
      </c>
      <c r="AW1325" s="51">
        <f t="shared" si="3438"/>
        <v>1869.17651</v>
      </c>
      <c r="AX1325" s="51">
        <f t="shared" si="3439"/>
        <v>0</v>
      </c>
      <c r="AY1325" s="51">
        <f t="shared" si="3440"/>
        <v>0</v>
      </c>
      <c r="AZ1325" s="51">
        <f>AZ1326+AZ1327</f>
        <v>0</v>
      </c>
      <c r="BA1325" s="52">
        <f t="shared" si="3441"/>
        <v>61.763542075562761</v>
      </c>
      <c r="BB1325" s="25"/>
    </row>
    <row r="1326" ht="31.5">
      <c r="B1326" s="47" t="s">
        <v>566</v>
      </c>
      <c r="C1326" s="47" t="s">
        <v>88</v>
      </c>
      <c r="D1326" s="47" t="s">
        <v>90</v>
      </c>
      <c r="E1326" s="48" t="str">
        <f t="shared" si="3435"/>
        <v>0409</v>
      </c>
      <c r="F1326" s="17" t="s">
        <v>558</v>
      </c>
      <c r="G1326" s="47" t="s">
        <v>154</v>
      </c>
      <c r="H1326" s="49" t="s">
        <v>155</v>
      </c>
      <c r="I1326" s="19"/>
      <c r="J1326" s="19"/>
      <c r="K1326" s="19"/>
      <c r="L1326" s="19"/>
      <c r="M1326" s="19"/>
      <c r="N1326" s="19"/>
      <c r="O1326" s="19">
        <v>0</v>
      </c>
      <c r="P1326" s="19">
        <v>0</v>
      </c>
      <c r="Q1326" s="19">
        <v>0</v>
      </c>
      <c r="R1326" s="19">
        <v>0</v>
      </c>
      <c r="S1326" s="19">
        <v>0</v>
      </c>
      <c r="T1326" s="19">
        <f t="shared" si="3432"/>
        <v>0</v>
      </c>
      <c r="U1326" s="19"/>
      <c r="V1326" s="19"/>
      <c r="W1326" s="19"/>
      <c r="X1326" s="19"/>
      <c r="Y1326" s="19"/>
      <c r="Z1326" s="19">
        <v>1404.4864600000001</v>
      </c>
      <c r="AA1326" s="19"/>
      <c r="AB1326" s="19"/>
      <c r="AC1326" s="19"/>
      <c r="AD1326" s="19"/>
      <c r="AE1326" s="19"/>
      <c r="AF1326" s="50">
        <v>800</v>
      </c>
      <c r="AG1326" s="50"/>
      <c r="AH1326" s="50">
        <v>0</v>
      </c>
      <c r="AI1326" s="50">
        <v>0</v>
      </c>
      <c r="AJ1326" s="50">
        <v>0</v>
      </c>
      <c r="AK1326" s="50">
        <v>0</v>
      </c>
      <c r="AL1326" s="50">
        <v>0</v>
      </c>
      <c r="AM1326" s="50">
        <v>0</v>
      </c>
      <c r="AN1326" s="50">
        <v>0</v>
      </c>
      <c r="AO1326" s="51">
        <v>0</v>
      </c>
      <c r="AP1326" s="51">
        <v>800</v>
      </c>
      <c r="AQ1326" s="51">
        <v>0</v>
      </c>
      <c r="AR1326" s="51">
        <v>0</v>
      </c>
      <c r="AS1326" s="51">
        <v>0</v>
      </c>
      <c r="AT1326" s="51">
        <v>0</v>
      </c>
      <c r="AU1326" s="51">
        <f t="shared" si="3436"/>
        <v>800</v>
      </c>
      <c r="AV1326" s="51">
        <f t="shared" si="3437"/>
        <v>-800</v>
      </c>
      <c r="AW1326" s="51">
        <f t="shared" si="3438"/>
        <v>1404.4864600000001</v>
      </c>
      <c r="AX1326" s="51">
        <f t="shared" si="3439"/>
        <v>0</v>
      </c>
      <c r="AY1326" s="51">
        <f t="shared" si="3440"/>
        <v>0</v>
      </c>
      <c r="AZ1326" s="51"/>
      <c r="BA1326" s="52">
        <f t="shared" si="3441"/>
        <v>0</v>
      </c>
      <c r="BB1326" s="53"/>
    </row>
    <row r="1327">
      <c r="B1327" s="47" t="s">
        <v>566</v>
      </c>
      <c r="C1327" s="47" t="s">
        <v>88</v>
      </c>
      <c r="D1327" s="47" t="s">
        <v>90</v>
      </c>
      <c r="E1327" s="48" t="str">
        <f t="shared" si="3435"/>
        <v>0409</v>
      </c>
      <c r="F1327" s="17" t="s">
        <v>558</v>
      </c>
      <c r="G1327" s="47" t="s">
        <v>60</v>
      </c>
      <c r="H1327" s="49" t="s">
        <v>61</v>
      </c>
      <c r="I1327" s="19"/>
      <c r="J1327" s="19"/>
      <c r="K1327" s="19"/>
      <c r="L1327" s="19"/>
      <c r="M1327" s="19"/>
      <c r="N1327" s="19"/>
      <c r="O1327" s="19">
        <v>0</v>
      </c>
      <c r="P1327" s="19">
        <v>0</v>
      </c>
      <c r="Q1327" s="19">
        <v>0</v>
      </c>
      <c r="R1327" s="19">
        <v>0</v>
      </c>
      <c r="S1327" s="19">
        <v>0</v>
      </c>
      <c r="T1327" s="19">
        <f t="shared" si="3432"/>
        <v>0</v>
      </c>
      <c r="U1327" s="19"/>
      <c r="V1327" s="19"/>
      <c r="W1327" s="19"/>
      <c r="X1327" s="19"/>
      <c r="Y1327" s="19"/>
      <c r="Z1327" s="19">
        <v>464.69004999999999</v>
      </c>
      <c r="AA1327" s="19"/>
      <c r="AB1327" s="19"/>
      <c r="AC1327" s="19"/>
      <c r="AD1327" s="19"/>
      <c r="AE1327" s="19"/>
      <c r="AF1327" s="50">
        <v>1628.6171899999999</v>
      </c>
      <c r="AG1327" s="50"/>
      <c r="AH1327" s="50">
        <v>0</v>
      </c>
      <c r="AI1327" s="50">
        <v>0</v>
      </c>
      <c r="AJ1327" s="50">
        <v>0</v>
      </c>
      <c r="AK1327" s="50">
        <v>0</v>
      </c>
      <c r="AL1327" s="50">
        <v>1500</v>
      </c>
      <c r="AM1327" s="50">
        <v>0</v>
      </c>
      <c r="AN1327" s="50">
        <v>0</v>
      </c>
      <c r="AO1327" s="15">
        <v>0</v>
      </c>
      <c r="AP1327" s="51">
        <v>1628.6171899999999</v>
      </c>
      <c r="AQ1327" s="51">
        <v>0</v>
      </c>
      <c r="AR1327" s="51">
        <v>0</v>
      </c>
      <c r="AS1327" s="51">
        <v>0</v>
      </c>
      <c r="AT1327" s="51">
        <v>0</v>
      </c>
      <c r="AU1327" s="51">
        <f t="shared" si="3436"/>
        <v>1628.6171899999999</v>
      </c>
      <c r="AV1327" s="51">
        <f t="shared" si="3437"/>
        <v>-1628.6171899999999</v>
      </c>
      <c r="AW1327" s="51">
        <f t="shared" si="3438"/>
        <v>464.69004999999999</v>
      </c>
      <c r="AX1327" s="51">
        <f t="shared" si="3439"/>
        <v>0</v>
      </c>
      <c r="AY1327" s="51">
        <f t="shared" si="3440"/>
        <v>0</v>
      </c>
      <c r="AZ1327" s="51"/>
      <c r="BA1327" s="52">
        <f t="shared" si="3441"/>
        <v>92.102675153514753</v>
      </c>
      <c r="BB1327" s="53"/>
    </row>
    <row r="1328" s="39" customFormat="1">
      <c r="B1328" s="40" t="s">
        <v>566</v>
      </c>
      <c r="C1328" s="40" t="s">
        <v>88</v>
      </c>
      <c r="D1328" s="40" t="s">
        <v>143</v>
      </c>
      <c r="E1328" s="38" t="str">
        <f t="shared" si="3435"/>
        <v>0412</v>
      </c>
      <c r="F1328" s="40"/>
      <c r="G1328" s="40"/>
      <c r="H1328" s="41" t="s">
        <v>144</v>
      </c>
      <c r="I1328" s="42">
        <f t="shared" ref="I1328:I1332" si="3442">I1329</f>
        <v>1104</v>
      </c>
      <c r="J1328" s="42">
        <f t="shared" ref="J1328:J1332" si="3443">J1329</f>
        <v>1104</v>
      </c>
      <c r="K1328" s="42">
        <f t="shared" ref="K1328:K1332" si="3444">K1329</f>
        <v>1104</v>
      </c>
      <c r="L1328" s="42">
        <f t="shared" ref="L1328:L1332" si="3445">L1329</f>
        <v>0</v>
      </c>
      <c r="M1328" s="42">
        <f t="shared" ref="M1328:M1332" si="3446">M1329</f>
        <v>0</v>
      </c>
      <c r="N1328" s="42">
        <f t="shared" ref="N1328:N1332" si="3447">N1329</f>
        <v>0</v>
      </c>
      <c r="O1328" s="42">
        <f t="shared" ref="O1328:O1332" si="3448">O1329</f>
        <v>0</v>
      </c>
      <c r="P1328" s="42">
        <f t="shared" ref="P1328:P1332" si="3449">P1329</f>
        <v>0</v>
      </c>
      <c r="Q1328" s="42">
        <f t="shared" ref="Q1328:Q1332" si="3450">Q1329</f>
        <v>0</v>
      </c>
      <c r="R1328" s="42">
        <f t="shared" ref="R1328:R1332" si="3451">R1329</f>
        <v>0</v>
      </c>
      <c r="S1328" s="42">
        <f t="shared" ref="S1328:S1332" si="3452">S1329</f>
        <v>0</v>
      </c>
      <c r="T1328" s="42">
        <f t="shared" si="3432"/>
        <v>1104</v>
      </c>
      <c r="U1328" s="42">
        <f t="shared" si="3433"/>
        <v>1104</v>
      </c>
      <c r="V1328" s="42">
        <f t="shared" si="3434"/>
        <v>1104</v>
      </c>
      <c r="W1328" s="42">
        <f t="shared" ref="W1328:W1332" si="3453">W1329</f>
        <v>0</v>
      </c>
      <c r="X1328" s="42">
        <f t="shared" ref="X1328:X1332" si="3454">X1329</f>
        <v>0</v>
      </c>
      <c r="Y1328" s="42">
        <f t="shared" ref="Y1328:Y1332" si="3455">Y1329</f>
        <v>0</v>
      </c>
      <c r="Z1328" s="42">
        <f t="shared" ref="Z1328:Z1332" si="3456">Z1329</f>
        <v>0</v>
      </c>
      <c r="AA1328" s="42">
        <f t="shared" ref="AA1328:AA1332" si="3457">AA1329</f>
        <v>0</v>
      </c>
      <c r="AB1328" s="42">
        <f t="shared" ref="AB1328:AB1332" si="3458">AB1329</f>
        <v>0</v>
      </c>
      <c r="AC1328" s="42">
        <f t="shared" ref="AC1328:AC1332" si="3459">AC1329</f>
        <v>0</v>
      </c>
      <c r="AD1328" s="42">
        <f t="shared" ref="AD1328:AD1332" si="3460">AD1329</f>
        <v>0</v>
      </c>
      <c r="AE1328" s="42">
        <f t="shared" ref="AE1328:AE1332" si="3461">AE1329</f>
        <v>0</v>
      </c>
      <c r="AF1328" s="43">
        <f t="shared" ref="AF1328:AF1332" si="3462">AF1329</f>
        <v>1953.75</v>
      </c>
      <c r="AG1328" s="43">
        <f t="shared" ref="AG1328:AG1332" si="3463">AG1329</f>
        <v>0</v>
      </c>
      <c r="AH1328" s="43">
        <f t="shared" ref="AH1328:AH1332" si="3464">AH1329</f>
        <v>0</v>
      </c>
      <c r="AI1328" s="43">
        <f t="shared" ref="AI1328:AI1332" si="3465">AI1329</f>
        <v>0</v>
      </c>
      <c r="AJ1328" s="43">
        <f t="shared" ref="AJ1328:AJ1332" si="3466">AJ1329</f>
        <v>0</v>
      </c>
      <c r="AK1328" s="43">
        <f t="shared" ref="AK1328:AK1332" si="3467">AK1329</f>
        <v>0</v>
      </c>
      <c r="AL1328" s="43">
        <f t="shared" ref="AL1328:AL1332" si="3468">AL1329</f>
        <v>1953.75</v>
      </c>
      <c r="AM1328" s="43">
        <f t="shared" ref="AM1328:AM1332" si="3469">AM1329</f>
        <v>0</v>
      </c>
      <c r="AN1328" s="43">
        <f t="shared" ref="AN1328:AN1332" si="3470">AN1329</f>
        <v>0</v>
      </c>
      <c r="AO1328" s="45">
        <f t="shared" ref="AO1328:AO1332" si="3471">AO1329</f>
        <v>1138.25</v>
      </c>
      <c r="AP1328" s="45">
        <f t="shared" ref="AP1328:AP1332" si="3472">AP1329</f>
        <v>1370</v>
      </c>
      <c r="AQ1328" s="45">
        <f t="shared" ref="AQ1328:AQ1332" si="3473">AQ1329</f>
        <v>0</v>
      </c>
      <c r="AR1328" s="45">
        <f t="shared" ref="AR1328:AR1332" si="3474">AR1329</f>
        <v>0</v>
      </c>
      <c r="AS1328" s="45">
        <f t="shared" ref="AS1328:AS1332" si="3475">AS1329</f>
        <v>0</v>
      </c>
      <c r="AT1328" s="45">
        <f t="shared" ref="AT1328:AT1332" si="3476">AT1329</f>
        <v>0</v>
      </c>
      <c r="AU1328" s="45">
        <f t="shared" si="3436"/>
        <v>1370</v>
      </c>
      <c r="AV1328" s="45">
        <f t="shared" si="3437"/>
        <v>-266</v>
      </c>
      <c r="AW1328" s="45">
        <f t="shared" si="3438"/>
        <v>1104</v>
      </c>
      <c r="AX1328" s="45">
        <f t="shared" si="3439"/>
        <v>1104</v>
      </c>
      <c r="AY1328" s="45">
        <f t="shared" si="3440"/>
        <v>1104</v>
      </c>
      <c r="AZ1328" s="45">
        <f t="shared" ref="AZ1328:AZ1332" si="3477">AZ1329</f>
        <v>0</v>
      </c>
      <c r="BA1328" s="46">
        <f t="shared" si="3441"/>
        <v>100</v>
      </c>
      <c r="BB1328" s="25"/>
    </row>
    <row r="1329" ht="31.5">
      <c r="B1329" s="47" t="s">
        <v>566</v>
      </c>
      <c r="C1329" s="47" t="s">
        <v>88</v>
      </c>
      <c r="D1329" s="47" t="s">
        <v>143</v>
      </c>
      <c r="E1329" s="48" t="str">
        <f t="shared" si="3435"/>
        <v>0412</v>
      </c>
      <c r="F1329" s="47" t="s">
        <v>145</v>
      </c>
      <c r="G1329" s="47"/>
      <c r="H1329" s="49" t="s">
        <v>146</v>
      </c>
      <c r="I1329" s="19">
        <f t="shared" si="3442"/>
        <v>1104</v>
      </c>
      <c r="J1329" s="19">
        <f t="shared" si="3443"/>
        <v>1104</v>
      </c>
      <c r="K1329" s="19">
        <f t="shared" si="3444"/>
        <v>1104</v>
      </c>
      <c r="L1329" s="19">
        <f t="shared" si="3445"/>
        <v>0</v>
      </c>
      <c r="M1329" s="19">
        <f t="shared" si="3446"/>
        <v>0</v>
      </c>
      <c r="N1329" s="19">
        <f t="shared" si="3447"/>
        <v>0</v>
      </c>
      <c r="O1329" s="19">
        <f t="shared" si="3448"/>
        <v>0</v>
      </c>
      <c r="P1329" s="19">
        <f t="shared" si="3449"/>
        <v>0</v>
      </c>
      <c r="Q1329" s="19">
        <f t="shared" si="3450"/>
        <v>0</v>
      </c>
      <c r="R1329" s="19">
        <f t="shared" si="3451"/>
        <v>0</v>
      </c>
      <c r="S1329" s="19">
        <f t="shared" si="3452"/>
        <v>0</v>
      </c>
      <c r="T1329" s="19">
        <f t="shared" si="3432"/>
        <v>1104</v>
      </c>
      <c r="U1329" s="19">
        <f t="shared" si="3433"/>
        <v>1104</v>
      </c>
      <c r="V1329" s="19">
        <f t="shared" si="3434"/>
        <v>1104</v>
      </c>
      <c r="W1329" s="19">
        <f t="shared" si="3453"/>
        <v>0</v>
      </c>
      <c r="X1329" s="19">
        <f t="shared" si="3454"/>
        <v>0</v>
      </c>
      <c r="Y1329" s="19">
        <f t="shared" si="3455"/>
        <v>0</v>
      </c>
      <c r="Z1329" s="19">
        <f t="shared" si="3456"/>
        <v>0</v>
      </c>
      <c r="AA1329" s="19">
        <f t="shared" si="3457"/>
        <v>0</v>
      </c>
      <c r="AB1329" s="19">
        <f t="shared" si="3458"/>
        <v>0</v>
      </c>
      <c r="AC1329" s="19">
        <f t="shared" si="3459"/>
        <v>0</v>
      </c>
      <c r="AD1329" s="19">
        <f t="shared" si="3460"/>
        <v>0</v>
      </c>
      <c r="AE1329" s="19">
        <f t="shared" si="3461"/>
        <v>0</v>
      </c>
      <c r="AF1329" s="50">
        <f t="shared" si="3462"/>
        <v>1953.75</v>
      </c>
      <c r="AG1329" s="50">
        <f t="shared" si="3463"/>
        <v>0</v>
      </c>
      <c r="AH1329" s="50">
        <f t="shared" si="3464"/>
        <v>0</v>
      </c>
      <c r="AI1329" s="50">
        <f t="shared" si="3465"/>
        <v>0</v>
      </c>
      <c r="AJ1329" s="50">
        <f t="shared" si="3466"/>
        <v>0</v>
      </c>
      <c r="AK1329" s="50">
        <f t="shared" si="3467"/>
        <v>0</v>
      </c>
      <c r="AL1329" s="50">
        <f t="shared" si="3468"/>
        <v>1953.75</v>
      </c>
      <c r="AM1329" s="50">
        <f t="shared" si="3469"/>
        <v>0</v>
      </c>
      <c r="AN1329" s="50">
        <f t="shared" si="3470"/>
        <v>0</v>
      </c>
      <c r="AO1329" s="15">
        <f t="shared" si="3471"/>
        <v>1138.25</v>
      </c>
      <c r="AP1329" s="51">
        <f t="shared" si="3472"/>
        <v>1370</v>
      </c>
      <c r="AQ1329" s="51">
        <f t="shared" si="3473"/>
        <v>0</v>
      </c>
      <c r="AR1329" s="51">
        <f t="shared" si="3474"/>
        <v>0</v>
      </c>
      <c r="AS1329" s="51">
        <f t="shared" si="3475"/>
        <v>0</v>
      </c>
      <c r="AT1329" s="51">
        <f t="shared" si="3476"/>
        <v>0</v>
      </c>
      <c r="AU1329" s="51">
        <f t="shared" si="3436"/>
        <v>1370</v>
      </c>
      <c r="AV1329" s="51">
        <f t="shared" si="3437"/>
        <v>-266</v>
      </c>
      <c r="AW1329" s="51">
        <f t="shared" si="3438"/>
        <v>1104</v>
      </c>
      <c r="AX1329" s="51">
        <f t="shared" si="3439"/>
        <v>1104</v>
      </c>
      <c r="AY1329" s="51">
        <f t="shared" si="3440"/>
        <v>1104</v>
      </c>
      <c r="AZ1329" s="51">
        <f t="shared" si="3477"/>
        <v>0</v>
      </c>
      <c r="BA1329" s="52">
        <f t="shared" si="3441"/>
        <v>100</v>
      </c>
      <c r="BB1329" s="25"/>
    </row>
    <row r="1330">
      <c r="B1330" s="47" t="s">
        <v>566</v>
      </c>
      <c r="C1330" s="47" t="s">
        <v>88</v>
      </c>
      <c r="D1330" s="47" t="s">
        <v>143</v>
      </c>
      <c r="E1330" s="48" t="str">
        <f t="shared" si="3435"/>
        <v>0412</v>
      </c>
      <c r="F1330" s="47" t="s">
        <v>147</v>
      </c>
      <c r="G1330" s="47"/>
      <c r="H1330" s="49" t="s">
        <v>53</v>
      </c>
      <c r="I1330" s="19">
        <f t="shared" si="3442"/>
        <v>1104</v>
      </c>
      <c r="J1330" s="19">
        <f t="shared" si="3443"/>
        <v>1104</v>
      </c>
      <c r="K1330" s="19">
        <f t="shared" si="3444"/>
        <v>1104</v>
      </c>
      <c r="L1330" s="19">
        <f t="shared" si="3445"/>
        <v>0</v>
      </c>
      <c r="M1330" s="19">
        <f t="shared" si="3446"/>
        <v>0</v>
      </c>
      <c r="N1330" s="19">
        <f t="shared" si="3447"/>
        <v>0</v>
      </c>
      <c r="O1330" s="19">
        <f t="shared" si="3448"/>
        <v>0</v>
      </c>
      <c r="P1330" s="19">
        <f t="shared" si="3449"/>
        <v>0</v>
      </c>
      <c r="Q1330" s="19">
        <f t="shared" si="3450"/>
        <v>0</v>
      </c>
      <c r="R1330" s="19">
        <f t="shared" si="3451"/>
        <v>0</v>
      </c>
      <c r="S1330" s="19">
        <f t="shared" si="3452"/>
        <v>0</v>
      </c>
      <c r="T1330" s="19">
        <f t="shared" si="3432"/>
        <v>1104</v>
      </c>
      <c r="U1330" s="19">
        <f t="shared" si="3433"/>
        <v>1104</v>
      </c>
      <c r="V1330" s="19">
        <f t="shared" si="3434"/>
        <v>1104</v>
      </c>
      <c r="W1330" s="19">
        <f t="shared" si="3453"/>
        <v>0</v>
      </c>
      <c r="X1330" s="19">
        <f t="shared" si="3454"/>
        <v>0</v>
      </c>
      <c r="Y1330" s="19">
        <f t="shared" si="3455"/>
        <v>0</v>
      </c>
      <c r="Z1330" s="19">
        <f t="shared" si="3456"/>
        <v>0</v>
      </c>
      <c r="AA1330" s="19">
        <f t="shared" si="3457"/>
        <v>0</v>
      </c>
      <c r="AB1330" s="19">
        <f t="shared" si="3458"/>
        <v>0</v>
      </c>
      <c r="AC1330" s="19">
        <f t="shared" si="3459"/>
        <v>0</v>
      </c>
      <c r="AD1330" s="19">
        <f t="shared" si="3460"/>
        <v>0</v>
      </c>
      <c r="AE1330" s="19">
        <f t="shared" si="3461"/>
        <v>0</v>
      </c>
      <c r="AF1330" s="50">
        <f t="shared" si="3462"/>
        <v>1953.75</v>
      </c>
      <c r="AG1330" s="50">
        <f t="shared" si="3463"/>
        <v>0</v>
      </c>
      <c r="AH1330" s="50">
        <f t="shared" si="3464"/>
        <v>0</v>
      </c>
      <c r="AI1330" s="50">
        <f t="shared" si="3465"/>
        <v>0</v>
      </c>
      <c r="AJ1330" s="50">
        <f t="shared" si="3466"/>
        <v>0</v>
      </c>
      <c r="AK1330" s="50">
        <f t="shared" si="3467"/>
        <v>0</v>
      </c>
      <c r="AL1330" s="50">
        <f t="shared" si="3468"/>
        <v>1953.75</v>
      </c>
      <c r="AM1330" s="50">
        <f t="shared" si="3469"/>
        <v>0</v>
      </c>
      <c r="AN1330" s="50">
        <f t="shared" si="3470"/>
        <v>0</v>
      </c>
      <c r="AO1330" s="51">
        <f t="shared" si="3471"/>
        <v>1138.25</v>
      </c>
      <c r="AP1330" s="51">
        <f t="shared" si="3472"/>
        <v>1370</v>
      </c>
      <c r="AQ1330" s="51">
        <f t="shared" si="3473"/>
        <v>0</v>
      </c>
      <c r="AR1330" s="51">
        <f t="shared" si="3474"/>
        <v>0</v>
      </c>
      <c r="AS1330" s="51">
        <f t="shared" si="3475"/>
        <v>0</v>
      </c>
      <c r="AT1330" s="51">
        <f t="shared" si="3476"/>
        <v>0</v>
      </c>
      <c r="AU1330" s="51">
        <f t="shared" si="3436"/>
        <v>1370</v>
      </c>
      <c r="AV1330" s="51">
        <f t="shared" si="3437"/>
        <v>-266</v>
      </c>
      <c r="AW1330" s="51">
        <f t="shared" si="3438"/>
        <v>1104</v>
      </c>
      <c r="AX1330" s="51">
        <f t="shared" si="3439"/>
        <v>1104</v>
      </c>
      <c r="AY1330" s="51">
        <f t="shared" si="3440"/>
        <v>1104</v>
      </c>
      <c r="AZ1330" s="51">
        <f t="shared" si="3477"/>
        <v>0</v>
      </c>
      <c r="BA1330" s="52">
        <f t="shared" si="3441"/>
        <v>100</v>
      </c>
      <c r="BB1330" s="25"/>
    </row>
    <row r="1331" ht="47.25">
      <c r="B1331" s="47" t="s">
        <v>566</v>
      </c>
      <c r="C1331" s="47" t="s">
        <v>88</v>
      </c>
      <c r="D1331" s="47" t="s">
        <v>143</v>
      </c>
      <c r="E1331" s="48" t="str">
        <f t="shared" si="3435"/>
        <v>0412</v>
      </c>
      <c r="F1331" s="47" t="s">
        <v>148</v>
      </c>
      <c r="G1331" s="47"/>
      <c r="H1331" s="49" t="s">
        <v>149</v>
      </c>
      <c r="I1331" s="19">
        <f t="shared" si="3442"/>
        <v>1104</v>
      </c>
      <c r="J1331" s="19">
        <f t="shared" si="3443"/>
        <v>1104</v>
      </c>
      <c r="K1331" s="19">
        <f t="shared" si="3444"/>
        <v>1104</v>
      </c>
      <c r="L1331" s="19">
        <f t="shared" si="3445"/>
        <v>0</v>
      </c>
      <c r="M1331" s="19">
        <f t="shared" si="3446"/>
        <v>0</v>
      </c>
      <c r="N1331" s="19">
        <f t="shared" si="3447"/>
        <v>0</v>
      </c>
      <c r="O1331" s="19">
        <f t="shared" si="3448"/>
        <v>0</v>
      </c>
      <c r="P1331" s="19">
        <f t="shared" si="3449"/>
        <v>0</v>
      </c>
      <c r="Q1331" s="19">
        <f t="shared" si="3450"/>
        <v>0</v>
      </c>
      <c r="R1331" s="19">
        <f t="shared" si="3451"/>
        <v>0</v>
      </c>
      <c r="S1331" s="19">
        <f t="shared" si="3452"/>
        <v>0</v>
      </c>
      <c r="T1331" s="19">
        <f t="shared" si="3432"/>
        <v>1104</v>
      </c>
      <c r="U1331" s="19">
        <f t="shared" si="3433"/>
        <v>1104</v>
      </c>
      <c r="V1331" s="19">
        <f t="shared" si="3434"/>
        <v>1104</v>
      </c>
      <c r="W1331" s="19">
        <f t="shared" si="3453"/>
        <v>0</v>
      </c>
      <c r="X1331" s="19">
        <f t="shared" si="3454"/>
        <v>0</v>
      </c>
      <c r="Y1331" s="19">
        <f t="shared" si="3455"/>
        <v>0</v>
      </c>
      <c r="Z1331" s="19">
        <f t="shared" si="3456"/>
        <v>0</v>
      </c>
      <c r="AA1331" s="19">
        <f t="shared" si="3457"/>
        <v>0</v>
      </c>
      <c r="AB1331" s="19">
        <f t="shared" si="3458"/>
        <v>0</v>
      </c>
      <c r="AC1331" s="19">
        <f t="shared" si="3459"/>
        <v>0</v>
      </c>
      <c r="AD1331" s="19">
        <f t="shared" si="3460"/>
        <v>0</v>
      </c>
      <c r="AE1331" s="19">
        <f t="shared" si="3461"/>
        <v>0</v>
      </c>
      <c r="AF1331" s="50">
        <f t="shared" si="3462"/>
        <v>1953.75</v>
      </c>
      <c r="AG1331" s="50">
        <f t="shared" si="3463"/>
        <v>0</v>
      </c>
      <c r="AH1331" s="50">
        <f t="shared" si="3464"/>
        <v>0</v>
      </c>
      <c r="AI1331" s="50">
        <f t="shared" si="3465"/>
        <v>0</v>
      </c>
      <c r="AJ1331" s="50">
        <f t="shared" si="3466"/>
        <v>0</v>
      </c>
      <c r="AK1331" s="50">
        <f t="shared" si="3467"/>
        <v>0</v>
      </c>
      <c r="AL1331" s="50">
        <f t="shared" si="3468"/>
        <v>1953.75</v>
      </c>
      <c r="AM1331" s="50">
        <f t="shared" si="3469"/>
        <v>0</v>
      </c>
      <c r="AN1331" s="50">
        <f t="shared" si="3470"/>
        <v>0</v>
      </c>
      <c r="AO1331" s="15">
        <f t="shared" si="3471"/>
        <v>1138.25</v>
      </c>
      <c r="AP1331" s="51">
        <f t="shared" si="3472"/>
        <v>1370</v>
      </c>
      <c r="AQ1331" s="51">
        <f t="shared" si="3473"/>
        <v>0</v>
      </c>
      <c r="AR1331" s="51">
        <f t="shared" si="3474"/>
        <v>0</v>
      </c>
      <c r="AS1331" s="51">
        <f t="shared" si="3475"/>
        <v>0</v>
      </c>
      <c r="AT1331" s="51">
        <f t="shared" si="3476"/>
        <v>0</v>
      </c>
      <c r="AU1331" s="51">
        <f t="shared" si="3436"/>
        <v>1370</v>
      </c>
      <c r="AV1331" s="51">
        <f t="shared" si="3437"/>
        <v>-266</v>
      </c>
      <c r="AW1331" s="51">
        <f t="shared" si="3438"/>
        <v>1104</v>
      </c>
      <c r="AX1331" s="51">
        <f t="shared" si="3439"/>
        <v>1104</v>
      </c>
      <c r="AY1331" s="51">
        <f t="shared" si="3440"/>
        <v>1104</v>
      </c>
      <c r="AZ1331" s="51">
        <f t="shared" si="3477"/>
        <v>0</v>
      </c>
      <c r="BA1331" s="52">
        <f t="shared" si="3441"/>
        <v>100</v>
      </c>
      <c r="BB1331" s="25"/>
    </row>
    <row r="1332" ht="63">
      <c r="B1332" s="47" t="s">
        <v>566</v>
      </c>
      <c r="C1332" s="47" t="s">
        <v>88</v>
      </c>
      <c r="D1332" s="47" t="s">
        <v>143</v>
      </c>
      <c r="E1332" s="48" t="str">
        <f t="shared" si="3435"/>
        <v>0412</v>
      </c>
      <c r="F1332" s="47" t="s">
        <v>526</v>
      </c>
      <c r="G1332" s="47"/>
      <c r="H1332" s="49" t="s">
        <v>527</v>
      </c>
      <c r="I1332" s="19">
        <f t="shared" si="3442"/>
        <v>1104</v>
      </c>
      <c r="J1332" s="19">
        <f t="shared" si="3443"/>
        <v>1104</v>
      </c>
      <c r="K1332" s="19">
        <f t="shared" si="3444"/>
        <v>1104</v>
      </c>
      <c r="L1332" s="19">
        <f t="shared" si="3445"/>
        <v>0</v>
      </c>
      <c r="M1332" s="19">
        <f t="shared" si="3446"/>
        <v>0</v>
      </c>
      <c r="N1332" s="19">
        <f t="shared" si="3447"/>
        <v>0</v>
      </c>
      <c r="O1332" s="19">
        <f t="shared" si="3448"/>
        <v>0</v>
      </c>
      <c r="P1332" s="19">
        <f t="shared" si="3449"/>
        <v>0</v>
      </c>
      <c r="Q1332" s="19">
        <f t="shared" si="3450"/>
        <v>0</v>
      </c>
      <c r="R1332" s="19">
        <f t="shared" si="3451"/>
        <v>0</v>
      </c>
      <c r="S1332" s="19">
        <f t="shared" si="3452"/>
        <v>0</v>
      </c>
      <c r="T1332" s="19">
        <f t="shared" si="3432"/>
        <v>1104</v>
      </c>
      <c r="U1332" s="19">
        <f t="shared" si="3433"/>
        <v>1104</v>
      </c>
      <c r="V1332" s="19">
        <f t="shared" si="3434"/>
        <v>1104</v>
      </c>
      <c r="W1332" s="19">
        <f t="shared" si="3453"/>
        <v>0</v>
      </c>
      <c r="X1332" s="19">
        <f t="shared" si="3454"/>
        <v>0</v>
      </c>
      <c r="Y1332" s="19">
        <f t="shared" si="3455"/>
        <v>0</v>
      </c>
      <c r="Z1332" s="19">
        <f t="shared" si="3456"/>
        <v>0</v>
      </c>
      <c r="AA1332" s="19">
        <f t="shared" si="3457"/>
        <v>0</v>
      </c>
      <c r="AB1332" s="19">
        <f t="shared" si="3458"/>
        <v>0</v>
      </c>
      <c r="AC1332" s="19">
        <f t="shared" si="3459"/>
        <v>0</v>
      </c>
      <c r="AD1332" s="19">
        <f t="shared" si="3460"/>
        <v>0</v>
      </c>
      <c r="AE1332" s="19">
        <f t="shared" si="3461"/>
        <v>0</v>
      </c>
      <c r="AF1332" s="50">
        <f t="shared" si="3462"/>
        <v>1953.75</v>
      </c>
      <c r="AG1332" s="50">
        <f t="shared" si="3463"/>
        <v>0</v>
      </c>
      <c r="AH1332" s="50">
        <f t="shared" si="3464"/>
        <v>0</v>
      </c>
      <c r="AI1332" s="50">
        <f t="shared" si="3465"/>
        <v>0</v>
      </c>
      <c r="AJ1332" s="50">
        <f t="shared" si="3466"/>
        <v>0</v>
      </c>
      <c r="AK1332" s="50">
        <f t="shared" si="3467"/>
        <v>0</v>
      </c>
      <c r="AL1332" s="50">
        <f t="shared" si="3468"/>
        <v>1953.75</v>
      </c>
      <c r="AM1332" s="50">
        <f t="shared" si="3469"/>
        <v>0</v>
      </c>
      <c r="AN1332" s="50">
        <f t="shared" si="3470"/>
        <v>0</v>
      </c>
      <c r="AO1332" s="51">
        <f t="shared" si="3471"/>
        <v>1138.25</v>
      </c>
      <c r="AP1332" s="51">
        <f t="shared" si="3472"/>
        <v>1370</v>
      </c>
      <c r="AQ1332" s="51">
        <f t="shared" si="3473"/>
        <v>0</v>
      </c>
      <c r="AR1332" s="51">
        <f t="shared" si="3474"/>
        <v>0</v>
      </c>
      <c r="AS1332" s="51">
        <f t="shared" si="3475"/>
        <v>0</v>
      </c>
      <c r="AT1332" s="51">
        <f t="shared" si="3476"/>
        <v>0</v>
      </c>
      <c r="AU1332" s="51">
        <f t="shared" si="3436"/>
        <v>1370</v>
      </c>
      <c r="AV1332" s="51">
        <f t="shared" si="3437"/>
        <v>-266</v>
      </c>
      <c r="AW1332" s="51">
        <f t="shared" si="3438"/>
        <v>1104</v>
      </c>
      <c r="AX1332" s="51">
        <f t="shared" si="3439"/>
        <v>1104</v>
      </c>
      <c r="AY1332" s="51">
        <f t="shared" si="3440"/>
        <v>1104</v>
      </c>
      <c r="AZ1332" s="51">
        <f t="shared" si="3477"/>
        <v>0</v>
      </c>
      <c r="BA1332" s="52">
        <f t="shared" si="3441"/>
        <v>100</v>
      </c>
      <c r="BB1332" s="25"/>
    </row>
    <row r="1333">
      <c r="B1333" s="47" t="s">
        <v>566</v>
      </c>
      <c r="C1333" s="47" t="s">
        <v>88</v>
      </c>
      <c r="D1333" s="47" t="s">
        <v>143</v>
      </c>
      <c r="E1333" s="48" t="str">
        <f t="shared" si="3435"/>
        <v>0412</v>
      </c>
      <c r="F1333" s="47" t="s">
        <v>526</v>
      </c>
      <c r="G1333" s="47" t="s">
        <v>60</v>
      </c>
      <c r="H1333" s="49" t="s">
        <v>61</v>
      </c>
      <c r="I1333" s="19">
        <v>1104</v>
      </c>
      <c r="J1333" s="19">
        <v>1104</v>
      </c>
      <c r="K1333" s="19">
        <v>1104</v>
      </c>
      <c r="L1333" s="19"/>
      <c r="M1333" s="19"/>
      <c r="N1333" s="19"/>
      <c r="O1333" s="19">
        <v>0</v>
      </c>
      <c r="P1333" s="19">
        <v>0</v>
      </c>
      <c r="Q1333" s="19">
        <v>0</v>
      </c>
      <c r="R1333" s="19">
        <v>0</v>
      </c>
      <c r="S1333" s="19"/>
      <c r="T1333" s="19">
        <f t="shared" si="3432"/>
        <v>1104</v>
      </c>
      <c r="U1333" s="19">
        <f t="shared" si="3433"/>
        <v>1104</v>
      </c>
      <c r="V1333" s="19">
        <f t="shared" si="3434"/>
        <v>1104</v>
      </c>
      <c r="W1333" s="19"/>
      <c r="X1333" s="19"/>
      <c r="Y1333" s="19"/>
      <c r="Z1333" s="19"/>
      <c r="AA1333" s="19"/>
      <c r="AB1333" s="19"/>
      <c r="AC1333" s="19"/>
      <c r="AD1333" s="19"/>
      <c r="AE1333" s="19"/>
      <c r="AF1333" s="50">
        <v>1953.75</v>
      </c>
      <c r="AG1333" s="50"/>
      <c r="AH1333" s="50">
        <v>0</v>
      </c>
      <c r="AI1333" s="50">
        <v>0</v>
      </c>
      <c r="AJ1333" s="50">
        <v>0</v>
      </c>
      <c r="AK1333" s="50">
        <v>0</v>
      </c>
      <c r="AL1333" s="50">
        <v>1953.75</v>
      </c>
      <c r="AM1333" s="50">
        <v>0</v>
      </c>
      <c r="AN1333" s="50">
        <v>0</v>
      </c>
      <c r="AO1333" s="15">
        <v>1138.25</v>
      </c>
      <c r="AP1333" s="51">
        <v>1370</v>
      </c>
      <c r="AQ1333" s="51">
        <v>0</v>
      </c>
      <c r="AR1333" s="51">
        <v>0</v>
      </c>
      <c r="AS1333" s="51">
        <v>0</v>
      </c>
      <c r="AT1333" s="51">
        <v>0</v>
      </c>
      <c r="AU1333" s="51">
        <f t="shared" si="3436"/>
        <v>1370</v>
      </c>
      <c r="AV1333" s="51">
        <f t="shared" si="3437"/>
        <v>-266</v>
      </c>
      <c r="AW1333" s="51">
        <f t="shared" si="3438"/>
        <v>1104</v>
      </c>
      <c r="AX1333" s="51">
        <f t="shared" si="3439"/>
        <v>1104</v>
      </c>
      <c r="AY1333" s="51">
        <f t="shared" si="3440"/>
        <v>1104</v>
      </c>
      <c r="AZ1333" s="51"/>
      <c r="BA1333" s="52">
        <f t="shared" si="3441"/>
        <v>100</v>
      </c>
      <c r="BB1333" s="53"/>
    </row>
    <row r="1334" s="30" customFormat="1">
      <c r="B1334" s="31" t="s">
        <v>566</v>
      </c>
      <c r="C1334" s="60" t="s">
        <v>96</v>
      </c>
      <c r="D1334" s="60"/>
      <c r="E1334" s="61" t="str">
        <f t="shared" si="3435"/>
        <v>05</v>
      </c>
      <c r="F1334" s="31"/>
      <c r="G1334" s="31"/>
      <c r="H1334" s="33" t="s">
        <v>97</v>
      </c>
      <c r="I1334" s="34">
        <f>I1341</f>
        <v>34107.900000000001</v>
      </c>
      <c r="J1334" s="34">
        <f>J1341</f>
        <v>18203</v>
      </c>
      <c r="K1334" s="34">
        <f>K1341</f>
        <v>14041.6</v>
      </c>
      <c r="L1334" s="34">
        <f>L1341</f>
        <v>15221.200000000001</v>
      </c>
      <c r="M1334" s="34">
        <f>M1341</f>
        <v>15221.200000000001</v>
      </c>
      <c r="N1334" s="34">
        <f>N1341</f>
        <v>15221.200000000001</v>
      </c>
      <c r="O1334" s="34">
        <f>O1341+O1335</f>
        <v>0</v>
      </c>
      <c r="P1334" s="34">
        <f>P1341+P1335</f>
        <v>348.24200000000002</v>
      </c>
      <c r="Q1334" s="34">
        <f>Q1341+Q1335</f>
        <v>1362.6759999999999</v>
      </c>
      <c r="R1334" s="34">
        <f>R1341+R1335</f>
        <v>0</v>
      </c>
      <c r="S1334" s="34">
        <f>S1341+S1335</f>
        <v>608.88186999999994</v>
      </c>
      <c r="T1334" s="34">
        <f t="shared" si="3432"/>
        <v>51648.899870000001</v>
      </c>
      <c r="U1334" s="34">
        <f t="shared" si="3433"/>
        <v>33424.199999999997</v>
      </c>
      <c r="V1334" s="34">
        <f t="shared" si="3434"/>
        <v>29262.800000000003</v>
      </c>
      <c r="W1334" s="34">
        <f>W1341+W1335</f>
        <v>0</v>
      </c>
      <c r="X1334" s="34">
        <f>X1341+X1335</f>
        <v>0</v>
      </c>
      <c r="Y1334" s="34">
        <f>Y1341+Y1335</f>
        <v>0</v>
      </c>
      <c r="Z1334" s="34">
        <f>Z1341+Z1335</f>
        <v>608.88186999999994</v>
      </c>
      <c r="AA1334" s="34">
        <f>AA1341+AA1335</f>
        <v>0</v>
      </c>
      <c r="AB1334" s="34">
        <f>AB1341+AB1335</f>
        <v>0</v>
      </c>
      <c r="AC1334" s="34">
        <f>AC1341+AC1335</f>
        <v>0</v>
      </c>
      <c r="AD1334" s="34">
        <f>AD1341+AD1335</f>
        <v>0</v>
      </c>
      <c r="AE1334" s="34">
        <f>AE1341+AE1335</f>
        <v>0</v>
      </c>
      <c r="AF1334" s="35">
        <f>AF1341+AF1335</f>
        <v>20454.527210000004</v>
      </c>
      <c r="AG1334" s="35">
        <f>AG1341+AG1335</f>
        <v>0</v>
      </c>
      <c r="AH1334" s="35">
        <f>AH1341+AH1335</f>
        <v>0</v>
      </c>
      <c r="AI1334" s="35">
        <f>AI1341+AI1335</f>
        <v>0</v>
      </c>
      <c r="AJ1334" s="35">
        <f>AJ1341+AJ1335</f>
        <v>0</v>
      </c>
      <c r="AK1334" s="35">
        <f>AK1341+AK1335</f>
        <v>0</v>
      </c>
      <c r="AL1334" s="35">
        <f>AL1341+AL1335</f>
        <v>19893.496340000002</v>
      </c>
      <c r="AM1334" s="35">
        <f>AM1341+AM1335</f>
        <v>0</v>
      </c>
      <c r="AN1334" s="35">
        <f>AN1341+AN1335</f>
        <v>0</v>
      </c>
      <c r="AO1334" s="36">
        <f>AO1341+AO1335</f>
        <v>3315.2070400000002</v>
      </c>
      <c r="AP1334" s="36">
        <f>AP1341+AP1335</f>
        <v>46269.802179999999</v>
      </c>
      <c r="AQ1334" s="36">
        <f>AQ1341+AQ1335</f>
        <v>0</v>
      </c>
      <c r="AR1334" s="36">
        <f>AR1341+AR1335</f>
        <v>0</v>
      </c>
      <c r="AS1334" s="36">
        <f>AS1341+AS1335</f>
        <v>0</v>
      </c>
      <c r="AT1334" s="36">
        <f>AT1341+AT1335</f>
        <v>0</v>
      </c>
      <c r="AU1334" s="36">
        <f t="shared" si="3436"/>
        <v>46269.802179999999</v>
      </c>
      <c r="AV1334" s="36">
        <f t="shared" si="3437"/>
        <v>5379.0976900000023</v>
      </c>
      <c r="AW1334" s="36">
        <f t="shared" si="3438"/>
        <v>52257.781739999999</v>
      </c>
      <c r="AX1334" s="36">
        <f t="shared" si="3439"/>
        <v>33424.199999999997</v>
      </c>
      <c r="AY1334" s="36">
        <f t="shared" si="3440"/>
        <v>29262.800000000003</v>
      </c>
      <c r="AZ1334" s="36">
        <f>AZ1341+AZ1335</f>
        <v>0</v>
      </c>
      <c r="BA1334" s="37">
        <f t="shared" si="3441"/>
        <v>97.257179966859752</v>
      </c>
      <c r="BB1334" s="25"/>
    </row>
    <row r="1335" s="39" customFormat="1">
      <c r="B1335" s="40" t="s">
        <v>566</v>
      </c>
      <c r="C1335" s="40" t="s">
        <v>96</v>
      </c>
      <c r="D1335" s="40" t="s">
        <v>378</v>
      </c>
      <c r="E1335" s="38" t="str">
        <f t="shared" si="3435"/>
        <v>0502</v>
      </c>
      <c r="F1335" s="40"/>
      <c r="G1335" s="40"/>
      <c r="H1335" s="41" t="s">
        <v>528</v>
      </c>
      <c r="I1335" s="42"/>
      <c r="J1335" s="42"/>
      <c r="K1335" s="42"/>
      <c r="L1335" s="42"/>
      <c r="M1335" s="42"/>
      <c r="N1335" s="42"/>
      <c r="O1335" s="42">
        <f t="shared" ref="O1335:O1339" si="3478">O1336</f>
        <v>0</v>
      </c>
      <c r="P1335" s="42">
        <f t="shared" ref="P1335:P1339" si="3479">P1336</f>
        <v>0</v>
      </c>
      <c r="Q1335" s="42">
        <f t="shared" ref="Q1335:Q1339" si="3480">Q1336</f>
        <v>0</v>
      </c>
      <c r="R1335" s="42">
        <f t="shared" ref="R1335:R1339" si="3481">R1336</f>
        <v>0</v>
      </c>
      <c r="S1335" s="42">
        <f t="shared" ref="S1335:S1339" si="3482">S1336</f>
        <v>558.88186999999994</v>
      </c>
      <c r="T1335" s="42">
        <f t="shared" si="3432"/>
        <v>558.88186999999994</v>
      </c>
      <c r="U1335" s="42"/>
      <c r="V1335" s="42"/>
      <c r="W1335" s="42">
        <f t="shared" ref="W1335:W1339" si="3483">W1336</f>
        <v>0</v>
      </c>
      <c r="X1335" s="42">
        <f t="shared" ref="X1335:X1339" si="3484">X1336</f>
        <v>0</v>
      </c>
      <c r="Y1335" s="42">
        <f t="shared" ref="Y1335:Y1339" si="3485">Y1336</f>
        <v>0</v>
      </c>
      <c r="Z1335" s="42">
        <f t="shared" ref="Z1335:Z1339" si="3486">Z1336</f>
        <v>558.88186999999994</v>
      </c>
      <c r="AA1335" s="42">
        <f t="shared" ref="AA1335:AA1339" si="3487">AA1336</f>
        <v>0</v>
      </c>
      <c r="AB1335" s="42">
        <f t="shared" ref="AB1335:AB1339" si="3488">AB1336</f>
        <v>0</v>
      </c>
      <c r="AC1335" s="42">
        <f t="shared" ref="AC1335:AC1339" si="3489">AC1336</f>
        <v>0</v>
      </c>
      <c r="AD1335" s="42">
        <f t="shared" ref="AD1335:AD1339" si="3490">AD1336</f>
        <v>0</v>
      </c>
      <c r="AE1335" s="42"/>
      <c r="AF1335" s="43">
        <f t="shared" ref="AF1335:AF1339" si="3491">AF1336</f>
        <v>448.33389</v>
      </c>
      <c r="AG1335" s="43">
        <f t="shared" ref="AG1335:AG1339" si="3492">AG1336</f>
        <v>0</v>
      </c>
      <c r="AH1335" s="43">
        <f t="shared" ref="AH1335:AH1339" si="3493">AH1336</f>
        <v>0</v>
      </c>
      <c r="AI1335" s="43">
        <f t="shared" ref="AI1335:AI1339" si="3494">AI1336</f>
        <v>0</v>
      </c>
      <c r="AJ1335" s="43">
        <f t="shared" ref="AJ1335:AJ1339" si="3495">AJ1336</f>
        <v>0</v>
      </c>
      <c r="AK1335" s="43">
        <f t="shared" ref="AK1335:AK1339" si="3496">AK1336</f>
        <v>0</v>
      </c>
      <c r="AL1335" s="43">
        <f t="shared" ref="AL1335:AL1339" si="3497">AL1336</f>
        <v>277.57539000000003</v>
      </c>
      <c r="AM1335" s="43">
        <f t="shared" ref="AM1335:AM1339" si="3498">AM1336</f>
        <v>0</v>
      </c>
      <c r="AN1335" s="43">
        <f t="shared" ref="AN1335:AN1339" si="3499">AN1336</f>
        <v>0</v>
      </c>
      <c r="AO1335" s="44">
        <f t="shared" ref="AO1335:AO1339" si="3500">AO1336</f>
        <v>0</v>
      </c>
      <c r="AP1335" s="45">
        <f t="shared" ref="AP1335:AP1339" si="3501">AP1336</f>
        <v>468.94036999999997</v>
      </c>
      <c r="AQ1335" s="45">
        <f t="shared" ref="AQ1335:AQ1339" si="3502">AQ1336</f>
        <v>0</v>
      </c>
      <c r="AR1335" s="45">
        <f t="shared" ref="AR1335:AR1339" si="3503">AR1336</f>
        <v>0</v>
      </c>
      <c r="AS1335" s="45">
        <f t="shared" ref="AS1335:AS1339" si="3504">AS1336</f>
        <v>0</v>
      </c>
      <c r="AT1335" s="45">
        <f t="shared" ref="AT1335:AT1339" si="3505">AT1336</f>
        <v>0</v>
      </c>
      <c r="AU1335" s="45">
        <f t="shared" si="3436"/>
        <v>468.94036999999997</v>
      </c>
      <c r="AV1335" s="45">
        <f t="shared" si="3437"/>
        <v>89.941499999999962</v>
      </c>
      <c r="AW1335" s="45">
        <f t="shared" si="3438"/>
        <v>1117.7637399999999</v>
      </c>
      <c r="AX1335" s="45">
        <f t="shared" si="3439"/>
        <v>0</v>
      </c>
      <c r="AY1335" s="45">
        <f t="shared" si="3440"/>
        <v>0</v>
      </c>
      <c r="AZ1335" s="45">
        <f t="shared" ref="AZ1335:AZ1339" si="3506">AZ1336</f>
        <v>0</v>
      </c>
      <c r="BA1335" s="46">
        <f t="shared" si="3441"/>
        <v>61.912649521096888</v>
      </c>
      <c r="BB1335" s="25"/>
    </row>
    <row r="1336" ht="31.5">
      <c r="B1336" s="47" t="s">
        <v>566</v>
      </c>
      <c r="C1336" s="47" t="s">
        <v>96</v>
      </c>
      <c r="D1336" s="47" t="s">
        <v>378</v>
      </c>
      <c r="E1336" s="48" t="str">
        <f t="shared" si="3435"/>
        <v>0502</v>
      </c>
      <c r="F1336" s="47" t="s">
        <v>517</v>
      </c>
      <c r="G1336" s="47"/>
      <c r="H1336" s="49" t="s">
        <v>518</v>
      </c>
      <c r="I1336" s="19"/>
      <c r="J1336" s="19"/>
      <c r="K1336" s="19"/>
      <c r="L1336" s="19"/>
      <c r="M1336" s="19"/>
      <c r="N1336" s="19"/>
      <c r="O1336" s="19">
        <f t="shared" si="3478"/>
        <v>0</v>
      </c>
      <c r="P1336" s="19">
        <f t="shared" si="3479"/>
        <v>0</v>
      </c>
      <c r="Q1336" s="19">
        <f t="shared" si="3480"/>
        <v>0</v>
      </c>
      <c r="R1336" s="19">
        <f t="shared" si="3481"/>
        <v>0</v>
      </c>
      <c r="S1336" s="19">
        <f t="shared" si="3482"/>
        <v>558.88186999999994</v>
      </c>
      <c r="T1336" s="19">
        <f t="shared" si="3432"/>
        <v>558.88186999999994</v>
      </c>
      <c r="U1336" s="19"/>
      <c r="V1336" s="19"/>
      <c r="W1336" s="19">
        <f t="shared" si="3483"/>
        <v>0</v>
      </c>
      <c r="X1336" s="19">
        <f t="shared" si="3484"/>
        <v>0</v>
      </c>
      <c r="Y1336" s="19">
        <f t="shared" si="3485"/>
        <v>0</v>
      </c>
      <c r="Z1336" s="19">
        <f t="shared" si="3486"/>
        <v>558.88186999999994</v>
      </c>
      <c r="AA1336" s="19">
        <f t="shared" si="3487"/>
        <v>0</v>
      </c>
      <c r="AB1336" s="19">
        <f t="shared" si="3488"/>
        <v>0</v>
      </c>
      <c r="AC1336" s="19">
        <f t="shared" si="3489"/>
        <v>0</v>
      </c>
      <c r="AD1336" s="19">
        <f t="shared" si="3490"/>
        <v>0</v>
      </c>
      <c r="AE1336" s="19"/>
      <c r="AF1336" s="50">
        <f t="shared" si="3491"/>
        <v>448.33389</v>
      </c>
      <c r="AG1336" s="50">
        <f t="shared" si="3492"/>
        <v>0</v>
      </c>
      <c r="AH1336" s="50">
        <f t="shared" si="3493"/>
        <v>0</v>
      </c>
      <c r="AI1336" s="50">
        <f t="shared" si="3494"/>
        <v>0</v>
      </c>
      <c r="AJ1336" s="50">
        <f t="shared" si="3495"/>
        <v>0</v>
      </c>
      <c r="AK1336" s="50">
        <f t="shared" si="3496"/>
        <v>0</v>
      </c>
      <c r="AL1336" s="50">
        <f t="shared" si="3497"/>
        <v>277.57539000000003</v>
      </c>
      <c r="AM1336" s="50">
        <f t="shared" si="3498"/>
        <v>0</v>
      </c>
      <c r="AN1336" s="50">
        <f t="shared" si="3499"/>
        <v>0</v>
      </c>
      <c r="AO1336" s="51">
        <f t="shared" si="3500"/>
        <v>0</v>
      </c>
      <c r="AP1336" s="51">
        <f t="shared" si="3501"/>
        <v>468.94036999999997</v>
      </c>
      <c r="AQ1336" s="51">
        <f t="shared" si="3502"/>
        <v>0</v>
      </c>
      <c r="AR1336" s="51">
        <f t="shared" si="3503"/>
        <v>0</v>
      </c>
      <c r="AS1336" s="51">
        <f t="shared" si="3504"/>
        <v>0</v>
      </c>
      <c r="AT1336" s="51">
        <f t="shared" si="3505"/>
        <v>0</v>
      </c>
      <c r="AU1336" s="51">
        <f t="shared" si="3436"/>
        <v>468.94036999999997</v>
      </c>
      <c r="AV1336" s="51">
        <f t="shared" si="3437"/>
        <v>89.941499999999962</v>
      </c>
      <c r="AW1336" s="51">
        <f t="shared" si="3438"/>
        <v>1117.7637399999999</v>
      </c>
      <c r="AX1336" s="51">
        <f t="shared" si="3439"/>
        <v>0</v>
      </c>
      <c r="AY1336" s="51">
        <f t="shared" si="3440"/>
        <v>0</v>
      </c>
      <c r="AZ1336" s="51">
        <f t="shared" si="3506"/>
        <v>0</v>
      </c>
      <c r="BA1336" s="52">
        <f t="shared" si="3441"/>
        <v>61.912649521096888</v>
      </c>
      <c r="BB1336" s="25"/>
    </row>
    <row r="1337">
      <c r="B1337" s="47" t="s">
        <v>566</v>
      </c>
      <c r="C1337" s="47" t="s">
        <v>96</v>
      </c>
      <c r="D1337" s="47" t="s">
        <v>378</v>
      </c>
      <c r="E1337" s="48" t="str">
        <f t="shared" si="3435"/>
        <v>0502</v>
      </c>
      <c r="F1337" s="47" t="s">
        <v>529</v>
      </c>
      <c r="G1337" s="47"/>
      <c r="H1337" s="49" t="s">
        <v>53</v>
      </c>
      <c r="I1337" s="19"/>
      <c r="J1337" s="19"/>
      <c r="K1337" s="19"/>
      <c r="L1337" s="19"/>
      <c r="M1337" s="19"/>
      <c r="N1337" s="19"/>
      <c r="O1337" s="19">
        <f t="shared" si="3478"/>
        <v>0</v>
      </c>
      <c r="P1337" s="19">
        <f t="shared" si="3479"/>
        <v>0</v>
      </c>
      <c r="Q1337" s="19">
        <f t="shared" si="3480"/>
        <v>0</v>
      </c>
      <c r="R1337" s="19">
        <f t="shared" si="3481"/>
        <v>0</v>
      </c>
      <c r="S1337" s="19">
        <f t="shared" si="3482"/>
        <v>558.88186999999994</v>
      </c>
      <c r="T1337" s="19">
        <f t="shared" si="3432"/>
        <v>558.88186999999994</v>
      </c>
      <c r="U1337" s="19"/>
      <c r="V1337" s="19"/>
      <c r="W1337" s="19">
        <f t="shared" si="3483"/>
        <v>0</v>
      </c>
      <c r="X1337" s="19">
        <f t="shared" si="3484"/>
        <v>0</v>
      </c>
      <c r="Y1337" s="19">
        <f t="shared" si="3485"/>
        <v>0</v>
      </c>
      <c r="Z1337" s="19">
        <f t="shared" si="3486"/>
        <v>558.88186999999994</v>
      </c>
      <c r="AA1337" s="19">
        <f t="shared" si="3487"/>
        <v>0</v>
      </c>
      <c r="AB1337" s="19">
        <f t="shared" si="3488"/>
        <v>0</v>
      </c>
      <c r="AC1337" s="19">
        <f t="shared" si="3489"/>
        <v>0</v>
      </c>
      <c r="AD1337" s="19">
        <f t="shared" si="3490"/>
        <v>0</v>
      </c>
      <c r="AE1337" s="19"/>
      <c r="AF1337" s="50">
        <f t="shared" si="3491"/>
        <v>448.33389</v>
      </c>
      <c r="AG1337" s="50">
        <f t="shared" si="3492"/>
        <v>0</v>
      </c>
      <c r="AH1337" s="50">
        <f t="shared" si="3493"/>
        <v>0</v>
      </c>
      <c r="AI1337" s="50">
        <f t="shared" si="3494"/>
        <v>0</v>
      </c>
      <c r="AJ1337" s="50">
        <f t="shared" si="3495"/>
        <v>0</v>
      </c>
      <c r="AK1337" s="50">
        <f t="shared" si="3496"/>
        <v>0</v>
      </c>
      <c r="AL1337" s="50">
        <f t="shared" si="3497"/>
        <v>277.57539000000003</v>
      </c>
      <c r="AM1337" s="50">
        <f t="shared" si="3498"/>
        <v>0</v>
      </c>
      <c r="AN1337" s="50">
        <f t="shared" si="3499"/>
        <v>0</v>
      </c>
      <c r="AO1337" s="15">
        <f t="shared" si="3500"/>
        <v>0</v>
      </c>
      <c r="AP1337" s="51">
        <f t="shared" si="3501"/>
        <v>468.94036999999997</v>
      </c>
      <c r="AQ1337" s="51">
        <f t="shared" si="3502"/>
        <v>0</v>
      </c>
      <c r="AR1337" s="51">
        <f t="shared" si="3503"/>
        <v>0</v>
      </c>
      <c r="AS1337" s="51">
        <f t="shared" si="3504"/>
        <v>0</v>
      </c>
      <c r="AT1337" s="51">
        <f t="shared" si="3505"/>
        <v>0</v>
      </c>
      <c r="AU1337" s="51">
        <f t="shared" si="3436"/>
        <v>468.94036999999997</v>
      </c>
      <c r="AV1337" s="51">
        <f t="shared" si="3437"/>
        <v>89.941499999999962</v>
      </c>
      <c r="AW1337" s="51">
        <f t="shared" si="3438"/>
        <v>1117.7637399999999</v>
      </c>
      <c r="AX1337" s="51">
        <f t="shared" si="3439"/>
        <v>0</v>
      </c>
      <c r="AY1337" s="51">
        <f t="shared" si="3440"/>
        <v>0</v>
      </c>
      <c r="AZ1337" s="51">
        <f t="shared" si="3506"/>
        <v>0</v>
      </c>
      <c r="BA1337" s="52">
        <f t="shared" si="3441"/>
        <v>61.912649521096888</v>
      </c>
      <c r="BB1337" s="25"/>
    </row>
    <row r="1338" ht="31.5">
      <c r="B1338" s="47" t="s">
        <v>566</v>
      </c>
      <c r="C1338" s="47" t="s">
        <v>96</v>
      </c>
      <c r="D1338" s="47" t="s">
        <v>378</v>
      </c>
      <c r="E1338" s="48" t="str">
        <f t="shared" si="3435"/>
        <v>0502</v>
      </c>
      <c r="F1338" s="47" t="s">
        <v>530</v>
      </c>
      <c r="G1338" s="47"/>
      <c r="H1338" s="49" t="s">
        <v>531</v>
      </c>
      <c r="I1338" s="19"/>
      <c r="J1338" s="19"/>
      <c r="K1338" s="19"/>
      <c r="L1338" s="19"/>
      <c r="M1338" s="19"/>
      <c r="N1338" s="19"/>
      <c r="O1338" s="19">
        <f t="shared" si="3478"/>
        <v>0</v>
      </c>
      <c r="P1338" s="19">
        <f t="shared" si="3479"/>
        <v>0</v>
      </c>
      <c r="Q1338" s="19">
        <f t="shared" si="3480"/>
        <v>0</v>
      </c>
      <c r="R1338" s="19">
        <f t="shared" si="3481"/>
        <v>0</v>
      </c>
      <c r="S1338" s="19">
        <f t="shared" si="3482"/>
        <v>558.88186999999994</v>
      </c>
      <c r="T1338" s="19">
        <f t="shared" si="3432"/>
        <v>558.88186999999994</v>
      </c>
      <c r="U1338" s="19"/>
      <c r="V1338" s="19"/>
      <c r="W1338" s="19">
        <f t="shared" si="3483"/>
        <v>0</v>
      </c>
      <c r="X1338" s="19">
        <f t="shared" si="3484"/>
        <v>0</v>
      </c>
      <c r="Y1338" s="19">
        <f t="shared" si="3485"/>
        <v>0</v>
      </c>
      <c r="Z1338" s="19">
        <f t="shared" si="3486"/>
        <v>558.88186999999994</v>
      </c>
      <c r="AA1338" s="19">
        <f t="shared" si="3487"/>
        <v>0</v>
      </c>
      <c r="AB1338" s="19">
        <f t="shared" si="3488"/>
        <v>0</v>
      </c>
      <c r="AC1338" s="19">
        <f t="shared" si="3489"/>
        <v>0</v>
      </c>
      <c r="AD1338" s="19">
        <f t="shared" si="3490"/>
        <v>0</v>
      </c>
      <c r="AE1338" s="19"/>
      <c r="AF1338" s="50">
        <f t="shared" si="3491"/>
        <v>448.33389</v>
      </c>
      <c r="AG1338" s="50">
        <f t="shared" si="3492"/>
        <v>0</v>
      </c>
      <c r="AH1338" s="50">
        <f t="shared" si="3493"/>
        <v>0</v>
      </c>
      <c r="AI1338" s="50">
        <f t="shared" si="3494"/>
        <v>0</v>
      </c>
      <c r="AJ1338" s="50">
        <f t="shared" si="3495"/>
        <v>0</v>
      </c>
      <c r="AK1338" s="50">
        <f t="shared" si="3496"/>
        <v>0</v>
      </c>
      <c r="AL1338" s="50">
        <f t="shared" si="3497"/>
        <v>277.57539000000003</v>
      </c>
      <c r="AM1338" s="50">
        <f t="shared" si="3498"/>
        <v>0</v>
      </c>
      <c r="AN1338" s="50">
        <f t="shared" si="3499"/>
        <v>0</v>
      </c>
      <c r="AO1338" s="51">
        <f t="shared" si="3500"/>
        <v>0</v>
      </c>
      <c r="AP1338" s="51">
        <f t="shared" si="3501"/>
        <v>468.94036999999997</v>
      </c>
      <c r="AQ1338" s="51">
        <f t="shared" si="3502"/>
        <v>0</v>
      </c>
      <c r="AR1338" s="51">
        <f t="shared" si="3503"/>
        <v>0</v>
      </c>
      <c r="AS1338" s="51">
        <f t="shared" si="3504"/>
        <v>0</v>
      </c>
      <c r="AT1338" s="51">
        <f t="shared" si="3505"/>
        <v>0</v>
      </c>
      <c r="AU1338" s="51">
        <f t="shared" si="3436"/>
        <v>468.94036999999997</v>
      </c>
      <c r="AV1338" s="51">
        <f t="shared" si="3437"/>
        <v>89.941499999999962</v>
      </c>
      <c r="AW1338" s="51">
        <f t="shared" si="3438"/>
        <v>1117.7637399999999</v>
      </c>
      <c r="AX1338" s="51">
        <f t="shared" si="3439"/>
        <v>0</v>
      </c>
      <c r="AY1338" s="51">
        <f t="shared" si="3440"/>
        <v>0</v>
      </c>
      <c r="AZ1338" s="51">
        <f t="shared" si="3506"/>
        <v>0</v>
      </c>
      <c r="BA1338" s="52">
        <f t="shared" si="3441"/>
        <v>61.912649521096888</v>
      </c>
      <c r="BB1338" s="25"/>
    </row>
    <row r="1339" ht="31.5">
      <c r="B1339" s="47" t="s">
        <v>566</v>
      </c>
      <c r="C1339" s="47" t="s">
        <v>96</v>
      </c>
      <c r="D1339" s="47" t="s">
        <v>378</v>
      </c>
      <c r="E1339" s="48" t="str">
        <f t="shared" si="3435"/>
        <v>0502</v>
      </c>
      <c r="F1339" s="47" t="s">
        <v>532</v>
      </c>
      <c r="G1339" s="47"/>
      <c r="H1339" s="49" t="s">
        <v>533</v>
      </c>
      <c r="I1339" s="19"/>
      <c r="J1339" s="19"/>
      <c r="K1339" s="19"/>
      <c r="L1339" s="19"/>
      <c r="M1339" s="19"/>
      <c r="N1339" s="19"/>
      <c r="O1339" s="19">
        <f t="shared" si="3478"/>
        <v>0</v>
      </c>
      <c r="P1339" s="19">
        <f t="shared" si="3479"/>
        <v>0</v>
      </c>
      <c r="Q1339" s="19">
        <f t="shared" si="3480"/>
        <v>0</v>
      </c>
      <c r="R1339" s="19">
        <f t="shared" si="3481"/>
        <v>0</v>
      </c>
      <c r="S1339" s="19">
        <f t="shared" si="3482"/>
        <v>558.88186999999994</v>
      </c>
      <c r="T1339" s="19">
        <f t="shared" si="3432"/>
        <v>558.88186999999994</v>
      </c>
      <c r="U1339" s="19"/>
      <c r="V1339" s="19"/>
      <c r="W1339" s="19">
        <f t="shared" si="3483"/>
        <v>0</v>
      </c>
      <c r="X1339" s="19">
        <f t="shared" si="3484"/>
        <v>0</v>
      </c>
      <c r="Y1339" s="19">
        <f t="shared" si="3485"/>
        <v>0</v>
      </c>
      <c r="Z1339" s="19">
        <f t="shared" si="3486"/>
        <v>558.88186999999994</v>
      </c>
      <c r="AA1339" s="19">
        <f t="shared" si="3487"/>
        <v>0</v>
      </c>
      <c r="AB1339" s="19">
        <f t="shared" si="3488"/>
        <v>0</v>
      </c>
      <c r="AC1339" s="19">
        <f t="shared" si="3489"/>
        <v>0</v>
      </c>
      <c r="AD1339" s="19">
        <f t="shared" si="3490"/>
        <v>0</v>
      </c>
      <c r="AE1339" s="19"/>
      <c r="AF1339" s="50">
        <f t="shared" si="3491"/>
        <v>448.33389</v>
      </c>
      <c r="AG1339" s="50">
        <f t="shared" si="3492"/>
        <v>0</v>
      </c>
      <c r="AH1339" s="50">
        <f t="shared" si="3493"/>
        <v>0</v>
      </c>
      <c r="AI1339" s="50">
        <f t="shared" si="3494"/>
        <v>0</v>
      </c>
      <c r="AJ1339" s="50">
        <f t="shared" si="3495"/>
        <v>0</v>
      </c>
      <c r="AK1339" s="50">
        <f t="shared" si="3496"/>
        <v>0</v>
      </c>
      <c r="AL1339" s="50">
        <f t="shared" si="3497"/>
        <v>277.57539000000003</v>
      </c>
      <c r="AM1339" s="50">
        <f t="shared" si="3498"/>
        <v>0</v>
      </c>
      <c r="AN1339" s="50">
        <f t="shared" si="3499"/>
        <v>0</v>
      </c>
      <c r="AO1339" s="15">
        <f t="shared" si="3500"/>
        <v>0</v>
      </c>
      <c r="AP1339" s="51">
        <f t="shared" si="3501"/>
        <v>468.94036999999997</v>
      </c>
      <c r="AQ1339" s="51">
        <f t="shared" si="3502"/>
        <v>0</v>
      </c>
      <c r="AR1339" s="51">
        <f t="shared" si="3503"/>
        <v>0</v>
      </c>
      <c r="AS1339" s="51">
        <f t="shared" si="3504"/>
        <v>0</v>
      </c>
      <c r="AT1339" s="51">
        <f t="shared" si="3505"/>
        <v>0</v>
      </c>
      <c r="AU1339" s="51">
        <f t="shared" si="3436"/>
        <v>468.94036999999997</v>
      </c>
      <c r="AV1339" s="51">
        <f t="shared" si="3437"/>
        <v>89.941499999999962</v>
      </c>
      <c r="AW1339" s="51">
        <f t="shared" si="3438"/>
        <v>1117.7637399999999</v>
      </c>
      <c r="AX1339" s="51">
        <f t="shared" si="3439"/>
        <v>0</v>
      </c>
      <c r="AY1339" s="51">
        <f t="shared" si="3440"/>
        <v>0</v>
      </c>
      <c r="AZ1339" s="51">
        <f t="shared" si="3506"/>
        <v>0</v>
      </c>
      <c r="BA1339" s="52">
        <f t="shared" si="3441"/>
        <v>61.912649521096888</v>
      </c>
      <c r="BB1339" s="25"/>
    </row>
    <row r="1340" ht="31.5">
      <c r="B1340" s="47" t="s">
        <v>566</v>
      </c>
      <c r="C1340" s="47" t="s">
        <v>96</v>
      </c>
      <c r="D1340" s="47" t="s">
        <v>378</v>
      </c>
      <c r="E1340" s="48" t="str">
        <f t="shared" si="3435"/>
        <v>0502</v>
      </c>
      <c r="F1340" s="47" t="s">
        <v>532</v>
      </c>
      <c r="G1340" s="47" t="s">
        <v>58</v>
      </c>
      <c r="H1340" s="49" t="s">
        <v>59</v>
      </c>
      <c r="I1340" s="19"/>
      <c r="J1340" s="19"/>
      <c r="K1340" s="19"/>
      <c r="L1340" s="19"/>
      <c r="M1340" s="19"/>
      <c r="N1340" s="19"/>
      <c r="O1340" s="19">
        <v>0</v>
      </c>
      <c r="P1340" s="19">
        <v>0</v>
      </c>
      <c r="Q1340" s="19">
        <v>0</v>
      </c>
      <c r="R1340" s="19">
        <v>0</v>
      </c>
      <c r="S1340" s="19">
        <f>384+174.88187</f>
        <v>558.88186999999994</v>
      </c>
      <c r="T1340" s="19">
        <f t="shared" si="3432"/>
        <v>558.88186999999994</v>
      </c>
      <c r="U1340" s="19"/>
      <c r="V1340" s="19"/>
      <c r="W1340" s="19"/>
      <c r="X1340" s="19"/>
      <c r="Y1340" s="19"/>
      <c r="Z1340" s="19">
        <f>384+174.88187</f>
        <v>558.88186999999994</v>
      </c>
      <c r="AA1340" s="19"/>
      <c r="AB1340" s="19"/>
      <c r="AC1340" s="19"/>
      <c r="AD1340" s="19"/>
      <c r="AE1340" s="19"/>
      <c r="AF1340" s="50">
        <v>448.33389</v>
      </c>
      <c r="AG1340" s="50"/>
      <c r="AH1340" s="50">
        <v>0</v>
      </c>
      <c r="AI1340" s="50">
        <v>0</v>
      </c>
      <c r="AJ1340" s="50">
        <v>0</v>
      </c>
      <c r="AK1340" s="50">
        <v>0</v>
      </c>
      <c r="AL1340" s="50">
        <v>277.57539000000003</v>
      </c>
      <c r="AM1340" s="50">
        <v>0</v>
      </c>
      <c r="AN1340" s="50">
        <v>0</v>
      </c>
      <c r="AO1340" s="51">
        <v>0</v>
      </c>
      <c r="AP1340" s="51">
        <v>468.94036999999997</v>
      </c>
      <c r="AQ1340" s="51">
        <v>0</v>
      </c>
      <c r="AR1340" s="51">
        <v>0</v>
      </c>
      <c r="AS1340" s="51">
        <v>0</v>
      </c>
      <c r="AT1340" s="51">
        <v>0</v>
      </c>
      <c r="AU1340" s="51">
        <f t="shared" si="3436"/>
        <v>468.94036999999997</v>
      </c>
      <c r="AV1340" s="51">
        <f t="shared" si="3437"/>
        <v>89.941499999999962</v>
      </c>
      <c r="AW1340" s="51">
        <f t="shared" si="3438"/>
        <v>1117.7637399999999</v>
      </c>
      <c r="AX1340" s="51">
        <f t="shared" si="3439"/>
        <v>0</v>
      </c>
      <c r="AY1340" s="51">
        <f t="shared" si="3440"/>
        <v>0</v>
      </c>
      <c r="AZ1340" s="51"/>
      <c r="BA1340" s="52">
        <f t="shared" si="3441"/>
        <v>61.912649521096888</v>
      </c>
      <c r="BB1340" s="53"/>
    </row>
    <row r="1341" s="39" customFormat="1" ht="16.5" customHeight="1">
      <c r="B1341" s="40" t="s">
        <v>566</v>
      </c>
      <c r="C1341" s="40" t="s">
        <v>96</v>
      </c>
      <c r="D1341" s="40" t="s">
        <v>98</v>
      </c>
      <c r="E1341" s="38" t="str">
        <f t="shared" si="3435"/>
        <v>0503</v>
      </c>
      <c r="F1341" s="40"/>
      <c r="G1341" s="40"/>
      <c r="H1341" s="41" t="s">
        <v>99</v>
      </c>
      <c r="I1341" s="42">
        <f>I1342+I1347+I1360</f>
        <v>34107.900000000001</v>
      </c>
      <c r="J1341" s="42">
        <f>J1342+J1347+J1360</f>
        <v>18203</v>
      </c>
      <c r="K1341" s="42">
        <f>K1342+K1347+K1360</f>
        <v>14041.6</v>
      </c>
      <c r="L1341" s="42">
        <f>L1342+L1347+L1360</f>
        <v>15221.200000000001</v>
      </c>
      <c r="M1341" s="42">
        <f>M1342+M1347+M1360</f>
        <v>15221.200000000001</v>
      </c>
      <c r="N1341" s="42">
        <f>N1342+N1347+N1360</f>
        <v>15221.200000000001</v>
      </c>
      <c r="O1341" s="42">
        <f>O1342+O1347+O1360+O1365</f>
        <v>0</v>
      </c>
      <c r="P1341" s="42">
        <f>P1342+P1347+P1360+P1365</f>
        <v>348.24200000000002</v>
      </c>
      <c r="Q1341" s="42">
        <f>Q1342+Q1347+Q1360+Q1365</f>
        <v>1362.6759999999999</v>
      </c>
      <c r="R1341" s="42">
        <f>R1342+R1347+R1360+R1365</f>
        <v>0</v>
      </c>
      <c r="S1341" s="42">
        <f>S1342+S1347+S1360+S1365</f>
        <v>50</v>
      </c>
      <c r="T1341" s="42">
        <f t="shared" si="3432"/>
        <v>51090.018000000004</v>
      </c>
      <c r="U1341" s="42">
        <f t="shared" si="3433"/>
        <v>33424.199999999997</v>
      </c>
      <c r="V1341" s="42">
        <f t="shared" si="3434"/>
        <v>29262.800000000003</v>
      </c>
      <c r="W1341" s="42">
        <f>W1342+W1347+W1360+W1365</f>
        <v>0</v>
      </c>
      <c r="X1341" s="42">
        <f>X1342+X1347+X1360+X1365</f>
        <v>0</v>
      </c>
      <c r="Y1341" s="42">
        <f>Y1342+Y1347+Y1360+Y1365</f>
        <v>0</v>
      </c>
      <c r="Z1341" s="42">
        <f>Z1342+Z1347+Z1360+Z1365</f>
        <v>50</v>
      </c>
      <c r="AA1341" s="42">
        <f>AA1342+AA1347+AA1360+AA1365</f>
        <v>0</v>
      </c>
      <c r="AB1341" s="42">
        <f>AB1342+AB1347+AB1360+AB1365</f>
        <v>0</v>
      </c>
      <c r="AC1341" s="42">
        <f>AC1342+AC1347+AC1360+AC1365</f>
        <v>0</v>
      </c>
      <c r="AD1341" s="42">
        <f>AD1342+AD1347+AD1360+AD1365</f>
        <v>0</v>
      </c>
      <c r="AE1341" s="42">
        <f>AE1342+AE1347+AE1360+AE1365</f>
        <v>0</v>
      </c>
      <c r="AF1341" s="43">
        <f>AF1342+AF1347+AF1360+AF1365</f>
        <v>20006.193320000002</v>
      </c>
      <c r="AG1341" s="43">
        <f>AG1342+AG1347+AG1360+AG1365</f>
        <v>0</v>
      </c>
      <c r="AH1341" s="43">
        <f>AH1342+AH1347+AH1360+AH1365</f>
        <v>0</v>
      </c>
      <c r="AI1341" s="43">
        <f>AI1342+AI1347+AI1360+AI1365</f>
        <v>0</v>
      </c>
      <c r="AJ1341" s="43">
        <f>AJ1342+AJ1347+AJ1360+AJ1365</f>
        <v>0</v>
      </c>
      <c r="AK1341" s="43">
        <f>AK1342+AK1347+AK1360+AK1365</f>
        <v>0</v>
      </c>
      <c r="AL1341" s="43">
        <f>AL1342+AL1347+AL1360+AL1365</f>
        <v>19615.92095</v>
      </c>
      <c r="AM1341" s="43">
        <f>AM1342+AM1347+AM1360+AM1365</f>
        <v>0</v>
      </c>
      <c r="AN1341" s="43">
        <f>AN1342+AN1347+AN1360+AN1365</f>
        <v>0</v>
      </c>
      <c r="AO1341" s="44">
        <f>AO1342+AO1347+AO1360+AO1365</f>
        <v>3315.2070400000002</v>
      </c>
      <c r="AP1341" s="45">
        <f>AP1342+AP1347+AP1360+AP1365</f>
        <v>45800.861810000002</v>
      </c>
      <c r="AQ1341" s="45">
        <f>AQ1342+AQ1347+AQ1360+AQ1365</f>
        <v>0</v>
      </c>
      <c r="AR1341" s="45">
        <f>AR1342+AR1347+AR1360+AR1365</f>
        <v>0</v>
      </c>
      <c r="AS1341" s="45">
        <f>AS1342+AS1347+AS1360+AS1365</f>
        <v>0</v>
      </c>
      <c r="AT1341" s="45">
        <f>AT1342+AT1347+AT1360+AT1365</f>
        <v>0</v>
      </c>
      <c r="AU1341" s="45">
        <f t="shared" si="3436"/>
        <v>45800.861810000002</v>
      </c>
      <c r="AV1341" s="45">
        <f t="shared" si="3437"/>
        <v>5289.1561900000015</v>
      </c>
      <c r="AW1341" s="45">
        <f t="shared" si="3438"/>
        <v>51140.018000000004</v>
      </c>
      <c r="AX1341" s="45">
        <f t="shared" si="3439"/>
        <v>33424.199999999997</v>
      </c>
      <c r="AY1341" s="45">
        <f t="shared" si="3440"/>
        <v>29262.800000000003</v>
      </c>
      <c r="AZ1341" s="45">
        <f>AZ1342+AZ1347+AZ1360+AZ1365</f>
        <v>0</v>
      </c>
      <c r="BA1341" s="46">
        <f t="shared" si="3441"/>
        <v>98.049242233354548</v>
      </c>
      <c r="BB1341" s="25"/>
    </row>
    <row r="1342" ht="31.5">
      <c r="B1342" s="47" t="s">
        <v>566</v>
      </c>
      <c r="C1342" s="47" t="s">
        <v>96</v>
      </c>
      <c r="D1342" s="47" t="s">
        <v>98</v>
      </c>
      <c r="E1342" s="48" t="str">
        <f t="shared" si="3435"/>
        <v>0503</v>
      </c>
      <c r="F1342" s="47" t="s">
        <v>100</v>
      </c>
      <c r="G1342" s="48"/>
      <c r="H1342" s="49" t="s">
        <v>101</v>
      </c>
      <c r="I1342" s="19">
        <f t="shared" ref="I1342:I1345" si="3507">I1343</f>
        <v>268.10000000000002</v>
      </c>
      <c r="J1342" s="19">
        <f t="shared" ref="J1342:J1345" si="3508">J1343</f>
        <v>269.30000000000001</v>
      </c>
      <c r="K1342" s="19">
        <f t="shared" ref="K1342:K1345" si="3509">K1343</f>
        <v>272.89999999999998</v>
      </c>
      <c r="L1342" s="19">
        <f t="shared" ref="L1342:L1345" si="3510">L1343</f>
        <v>0</v>
      </c>
      <c r="M1342" s="19">
        <f t="shared" ref="M1342:M1345" si="3511">M1343</f>
        <v>0</v>
      </c>
      <c r="N1342" s="19">
        <f t="shared" ref="N1342:N1345" si="3512">N1343</f>
        <v>0</v>
      </c>
      <c r="O1342" s="19">
        <f t="shared" ref="O1342:O1345" si="3513">O1343</f>
        <v>0</v>
      </c>
      <c r="P1342" s="19">
        <f t="shared" ref="P1342:P1345" si="3514">P1343</f>
        <v>0</v>
      </c>
      <c r="Q1342" s="19">
        <f t="shared" ref="Q1342:Q1345" si="3515">Q1343</f>
        <v>1362.6759999999999</v>
      </c>
      <c r="R1342" s="19">
        <f t="shared" ref="R1342:R1345" si="3516">R1343</f>
        <v>0</v>
      </c>
      <c r="S1342" s="19">
        <f t="shared" ref="S1342:S1345" si="3517">S1343</f>
        <v>0</v>
      </c>
      <c r="T1342" s="19">
        <f t="shared" si="3432"/>
        <v>1630.7759999999998</v>
      </c>
      <c r="U1342" s="19">
        <f t="shared" si="3433"/>
        <v>269.30000000000001</v>
      </c>
      <c r="V1342" s="19">
        <f t="shared" si="3434"/>
        <v>272.89999999999998</v>
      </c>
      <c r="W1342" s="19">
        <f t="shared" ref="W1342:W1345" si="3518">W1343</f>
        <v>0</v>
      </c>
      <c r="X1342" s="19">
        <f t="shared" ref="X1342:X1345" si="3519">X1343</f>
        <v>0</v>
      </c>
      <c r="Y1342" s="19">
        <f t="shared" ref="Y1342:Y1345" si="3520">Y1343</f>
        <v>0</v>
      </c>
      <c r="Z1342" s="19">
        <f t="shared" ref="Z1342:Z1345" si="3521">Z1343</f>
        <v>0</v>
      </c>
      <c r="AA1342" s="19">
        <f t="shared" ref="AA1342:AA1345" si="3522">AA1343</f>
        <v>0</v>
      </c>
      <c r="AB1342" s="19">
        <f t="shared" ref="AB1342:AB1345" si="3523">AB1343</f>
        <v>0</v>
      </c>
      <c r="AC1342" s="19">
        <f t="shared" ref="AC1342:AC1345" si="3524">AC1343</f>
        <v>0</v>
      </c>
      <c r="AD1342" s="19">
        <f t="shared" ref="AD1342:AD1345" si="3525">AD1343</f>
        <v>0</v>
      </c>
      <c r="AE1342" s="19">
        <f t="shared" ref="AE1342:AE1345" si="3526">AE1343</f>
        <v>0</v>
      </c>
      <c r="AF1342" s="50">
        <f t="shared" ref="AF1342:AF1345" si="3527">AF1343</f>
        <v>1630.7760000000001</v>
      </c>
      <c r="AG1342" s="50">
        <f t="shared" ref="AG1342:AG1345" si="3528">AG1343</f>
        <v>0</v>
      </c>
      <c r="AH1342" s="50">
        <f t="shared" ref="AH1342:AH1345" si="3529">AH1343</f>
        <v>0</v>
      </c>
      <c r="AI1342" s="50">
        <f t="shared" ref="AI1342:AI1345" si="3530">AI1343</f>
        <v>0</v>
      </c>
      <c r="AJ1342" s="50">
        <f t="shared" ref="AJ1342:AJ1345" si="3531">AJ1343</f>
        <v>0</v>
      </c>
      <c r="AK1342" s="50">
        <f t="shared" ref="AK1342:AK1345" si="3532">AK1343</f>
        <v>0</v>
      </c>
      <c r="AL1342" s="50">
        <f t="shared" ref="AL1342:AL1345" si="3533">AL1343</f>
        <v>1327.626</v>
      </c>
      <c r="AM1342" s="50">
        <f t="shared" ref="AM1342:AM1345" si="3534">AM1343</f>
        <v>0</v>
      </c>
      <c r="AN1342" s="50">
        <f t="shared" ref="AN1342:AN1345" si="3535">AN1343</f>
        <v>0</v>
      </c>
      <c r="AO1342" s="51">
        <f t="shared" ref="AO1342:AO1345" si="3536">AO1343</f>
        <v>235.90000000000001</v>
      </c>
      <c r="AP1342" s="51">
        <f t="shared" ref="AP1342:AP1345" si="3537">AP1343</f>
        <v>1630.7760000000001</v>
      </c>
      <c r="AQ1342" s="51">
        <f t="shared" ref="AQ1342:AQ1345" si="3538">AQ1343</f>
        <v>0</v>
      </c>
      <c r="AR1342" s="51">
        <f t="shared" ref="AR1342:AR1345" si="3539">AR1343</f>
        <v>0</v>
      </c>
      <c r="AS1342" s="51">
        <f t="shared" ref="AS1342:AS1345" si="3540">AS1343</f>
        <v>0</v>
      </c>
      <c r="AT1342" s="51">
        <f t="shared" ref="AT1342:AT1345" si="3541">AT1343</f>
        <v>0</v>
      </c>
      <c r="AU1342" s="51">
        <f t="shared" si="3436"/>
        <v>1630.7760000000001</v>
      </c>
      <c r="AV1342" s="51">
        <f t="shared" si="3437"/>
        <v>-2.2737367544323206e-13</v>
      </c>
      <c r="AW1342" s="51">
        <f t="shared" si="3438"/>
        <v>1630.7759999999998</v>
      </c>
      <c r="AX1342" s="51">
        <f t="shared" si="3439"/>
        <v>269.30000000000001</v>
      </c>
      <c r="AY1342" s="51">
        <f t="shared" si="3440"/>
        <v>272.89999999999998</v>
      </c>
      <c r="AZ1342" s="51">
        <f t="shared" ref="AZ1342:AZ1345" si="3542">AZ1343</f>
        <v>0</v>
      </c>
      <c r="BA1342" s="52">
        <f t="shared" si="3441"/>
        <v>81.410690370719209</v>
      </c>
      <c r="BB1342" s="25"/>
    </row>
    <row r="1343" ht="33.75" customHeight="1">
      <c r="B1343" s="47" t="s">
        <v>566</v>
      </c>
      <c r="C1343" s="47" t="s">
        <v>96</v>
      </c>
      <c r="D1343" s="47" t="s">
        <v>98</v>
      </c>
      <c r="E1343" s="48" t="str">
        <f t="shared" si="3435"/>
        <v>0503</v>
      </c>
      <c r="F1343" s="47" t="s">
        <v>102</v>
      </c>
      <c r="G1343" s="48"/>
      <c r="H1343" s="49" t="s">
        <v>53</v>
      </c>
      <c r="I1343" s="19">
        <f t="shared" si="3507"/>
        <v>268.10000000000002</v>
      </c>
      <c r="J1343" s="19">
        <f t="shared" si="3508"/>
        <v>269.30000000000001</v>
      </c>
      <c r="K1343" s="19">
        <f t="shared" si="3509"/>
        <v>272.89999999999998</v>
      </c>
      <c r="L1343" s="19">
        <f t="shared" si="3510"/>
        <v>0</v>
      </c>
      <c r="M1343" s="19">
        <f t="shared" si="3511"/>
        <v>0</v>
      </c>
      <c r="N1343" s="19">
        <f t="shared" si="3512"/>
        <v>0</v>
      </c>
      <c r="O1343" s="19">
        <f t="shared" si="3513"/>
        <v>0</v>
      </c>
      <c r="P1343" s="19">
        <f t="shared" si="3514"/>
        <v>0</v>
      </c>
      <c r="Q1343" s="19">
        <f t="shared" si="3515"/>
        <v>1362.6759999999999</v>
      </c>
      <c r="R1343" s="19">
        <f t="shared" si="3516"/>
        <v>0</v>
      </c>
      <c r="S1343" s="19">
        <f t="shared" si="3517"/>
        <v>0</v>
      </c>
      <c r="T1343" s="19">
        <f t="shared" si="3432"/>
        <v>1630.7759999999998</v>
      </c>
      <c r="U1343" s="19">
        <f t="shared" si="3433"/>
        <v>269.30000000000001</v>
      </c>
      <c r="V1343" s="19">
        <f t="shared" si="3434"/>
        <v>272.89999999999998</v>
      </c>
      <c r="W1343" s="19">
        <f t="shared" si="3518"/>
        <v>0</v>
      </c>
      <c r="X1343" s="19">
        <f t="shared" si="3519"/>
        <v>0</v>
      </c>
      <c r="Y1343" s="19">
        <f t="shared" si="3520"/>
        <v>0</v>
      </c>
      <c r="Z1343" s="19">
        <f t="shared" si="3521"/>
        <v>0</v>
      </c>
      <c r="AA1343" s="19">
        <f t="shared" si="3522"/>
        <v>0</v>
      </c>
      <c r="AB1343" s="19">
        <f t="shared" si="3523"/>
        <v>0</v>
      </c>
      <c r="AC1343" s="19">
        <f t="shared" si="3524"/>
        <v>0</v>
      </c>
      <c r="AD1343" s="19">
        <f t="shared" si="3525"/>
        <v>0</v>
      </c>
      <c r="AE1343" s="19">
        <f t="shared" si="3526"/>
        <v>0</v>
      </c>
      <c r="AF1343" s="50">
        <f t="shared" si="3527"/>
        <v>1630.7760000000001</v>
      </c>
      <c r="AG1343" s="50">
        <f t="shared" si="3528"/>
        <v>0</v>
      </c>
      <c r="AH1343" s="50">
        <f t="shared" si="3529"/>
        <v>0</v>
      </c>
      <c r="AI1343" s="50">
        <f t="shared" si="3530"/>
        <v>0</v>
      </c>
      <c r="AJ1343" s="50">
        <f t="shared" si="3531"/>
        <v>0</v>
      </c>
      <c r="AK1343" s="50">
        <f t="shared" si="3532"/>
        <v>0</v>
      </c>
      <c r="AL1343" s="50">
        <f t="shared" si="3533"/>
        <v>1327.626</v>
      </c>
      <c r="AM1343" s="50">
        <f t="shared" si="3534"/>
        <v>0</v>
      </c>
      <c r="AN1343" s="50">
        <f t="shared" si="3535"/>
        <v>0</v>
      </c>
      <c r="AO1343" s="15">
        <f t="shared" si="3536"/>
        <v>235.90000000000001</v>
      </c>
      <c r="AP1343" s="51">
        <f t="shared" si="3537"/>
        <v>1630.7760000000001</v>
      </c>
      <c r="AQ1343" s="51">
        <f t="shared" si="3538"/>
        <v>0</v>
      </c>
      <c r="AR1343" s="51">
        <f t="shared" si="3539"/>
        <v>0</v>
      </c>
      <c r="AS1343" s="51">
        <f t="shared" si="3540"/>
        <v>0</v>
      </c>
      <c r="AT1343" s="51">
        <f t="shared" si="3541"/>
        <v>0</v>
      </c>
      <c r="AU1343" s="51">
        <f t="shared" si="3436"/>
        <v>1630.7760000000001</v>
      </c>
      <c r="AV1343" s="51">
        <f t="shared" si="3437"/>
        <v>-2.2737367544323206e-13</v>
      </c>
      <c r="AW1343" s="51">
        <f t="shared" si="3438"/>
        <v>1630.7759999999998</v>
      </c>
      <c r="AX1343" s="51">
        <f t="shared" si="3439"/>
        <v>269.30000000000001</v>
      </c>
      <c r="AY1343" s="51">
        <f t="shared" si="3440"/>
        <v>272.89999999999998</v>
      </c>
      <c r="AZ1343" s="51">
        <f t="shared" si="3542"/>
        <v>0</v>
      </c>
      <c r="BA1343" s="52">
        <f t="shared" si="3441"/>
        <v>81.410690370719209</v>
      </c>
      <c r="BB1343" s="25"/>
    </row>
    <row r="1344" ht="33.75" customHeight="1">
      <c r="B1344" s="47" t="s">
        <v>566</v>
      </c>
      <c r="C1344" s="47" t="s">
        <v>96</v>
      </c>
      <c r="D1344" s="47" t="s">
        <v>98</v>
      </c>
      <c r="E1344" s="48" t="str">
        <f t="shared" si="3435"/>
        <v>0503</v>
      </c>
      <c r="F1344" s="47" t="s">
        <v>103</v>
      </c>
      <c r="G1344" s="48"/>
      <c r="H1344" s="49" t="s">
        <v>104</v>
      </c>
      <c r="I1344" s="19">
        <f t="shared" si="3507"/>
        <v>268.10000000000002</v>
      </c>
      <c r="J1344" s="19">
        <f t="shared" si="3508"/>
        <v>269.30000000000001</v>
      </c>
      <c r="K1344" s="19">
        <f t="shared" si="3509"/>
        <v>272.89999999999998</v>
      </c>
      <c r="L1344" s="19">
        <f t="shared" si="3510"/>
        <v>0</v>
      </c>
      <c r="M1344" s="19">
        <f t="shared" si="3511"/>
        <v>0</v>
      </c>
      <c r="N1344" s="19">
        <f t="shared" si="3512"/>
        <v>0</v>
      </c>
      <c r="O1344" s="19">
        <f t="shared" si="3513"/>
        <v>0</v>
      </c>
      <c r="P1344" s="19">
        <f t="shared" si="3514"/>
        <v>0</v>
      </c>
      <c r="Q1344" s="19">
        <f t="shared" si="3515"/>
        <v>1362.6759999999999</v>
      </c>
      <c r="R1344" s="19">
        <f t="shared" si="3516"/>
        <v>0</v>
      </c>
      <c r="S1344" s="19">
        <f t="shared" si="3517"/>
        <v>0</v>
      </c>
      <c r="T1344" s="19">
        <f t="shared" si="3432"/>
        <v>1630.7759999999998</v>
      </c>
      <c r="U1344" s="19">
        <f t="shared" si="3433"/>
        <v>269.30000000000001</v>
      </c>
      <c r="V1344" s="19">
        <f t="shared" si="3434"/>
        <v>272.89999999999998</v>
      </c>
      <c r="W1344" s="19">
        <f t="shared" si="3518"/>
        <v>0</v>
      </c>
      <c r="X1344" s="19">
        <f t="shared" si="3519"/>
        <v>0</v>
      </c>
      <c r="Y1344" s="19">
        <f t="shared" si="3520"/>
        <v>0</v>
      </c>
      <c r="Z1344" s="19">
        <f t="shared" si="3521"/>
        <v>0</v>
      </c>
      <c r="AA1344" s="19">
        <f t="shared" si="3522"/>
        <v>0</v>
      </c>
      <c r="AB1344" s="19">
        <f t="shared" si="3523"/>
        <v>0</v>
      </c>
      <c r="AC1344" s="19">
        <f t="shared" si="3524"/>
        <v>0</v>
      </c>
      <c r="AD1344" s="19">
        <f t="shared" si="3525"/>
        <v>0</v>
      </c>
      <c r="AE1344" s="19">
        <f t="shared" si="3526"/>
        <v>0</v>
      </c>
      <c r="AF1344" s="50">
        <f t="shared" si="3527"/>
        <v>1630.7760000000001</v>
      </c>
      <c r="AG1344" s="50">
        <f t="shared" si="3528"/>
        <v>0</v>
      </c>
      <c r="AH1344" s="50">
        <f t="shared" si="3529"/>
        <v>0</v>
      </c>
      <c r="AI1344" s="50">
        <f t="shared" si="3530"/>
        <v>0</v>
      </c>
      <c r="AJ1344" s="50">
        <f t="shared" si="3531"/>
        <v>0</v>
      </c>
      <c r="AK1344" s="50">
        <f t="shared" si="3532"/>
        <v>0</v>
      </c>
      <c r="AL1344" s="50">
        <f t="shared" si="3533"/>
        <v>1327.626</v>
      </c>
      <c r="AM1344" s="50">
        <f t="shared" si="3534"/>
        <v>0</v>
      </c>
      <c r="AN1344" s="50">
        <f t="shared" si="3535"/>
        <v>0</v>
      </c>
      <c r="AO1344" s="51">
        <f t="shared" si="3536"/>
        <v>235.90000000000001</v>
      </c>
      <c r="AP1344" s="51">
        <f t="shared" si="3537"/>
        <v>1630.7760000000001</v>
      </c>
      <c r="AQ1344" s="51">
        <f t="shared" si="3538"/>
        <v>0</v>
      </c>
      <c r="AR1344" s="51">
        <f t="shared" si="3539"/>
        <v>0</v>
      </c>
      <c r="AS1344" s="51">
        <f t="shared" si="3540"/>
        <v>0</v>
      </c>
      <c r="AT1344" s="51">
        <f t="shared" si="3541"/>
        <v>0</v>
      </c>
      <c r="AU1344" s="51">
        <f t="shared" si="3436"/>
        <v>1630.7760000000001</v>
      </c>
      <c r="AV1344" s="51">
        <f t="shared" si="3437"/>
        <v>-2.2737367544323206e-13</v>
      </c>
      <c r="AW1344" s="51">
        <f t="shared" si="3438"/>
        <v>1630.7759999999998</v>
      </c>
      <c r="AX1344" s="51">
        <f t="shared" si="3439"/>
        <v>269.30000000000001</v>
      </c>
      <c r="AY1344" s="51">
        <f t="shared" si="3440"/>
        <v>272.89999999999998</v>
      </c>
      <c r="AZ1344" s="51">
        <f t="shared" si="3542"/>
        <v>0</v>
      </c>
      <c r="BA1344" s="52">
        <f t="shared" si="3441"/>
        <v>81.410690370719209</v>
      </c>
      <c r="BB1344" s="25"/>
    </row>
    <row r="1345" ht="47.25">
      <c r="B1345" s="47" t="s">
        <v>566</v>
      </c>
      <c r="C1345" s="47" t="s">
        <v>96</v>
      </c>
      <c r="D1345" s="47" t="s">
        <v>98</v>
      </c>
      <c r="E1345" s="48" t="str">
        <f t="shared" si="3435"/>
        <v>0503</v>
      </c>
      <c r="F1345" s="47" t="s">
        <v>534</v>
      </c>
      <c r="G1345" s="48"/>
      <c r="H1345" s="49" t="s">
        <v>535</v>
      </c>
      <c r="I1345" s="19">
        <f t="shared" si="3507"/>
        <v>268.10000000000002</v>
      </c>
      <c r="J1345" s="19">
        <f t="shared" si="3508"/>
        <v>269.30000000000001</v>
      </c>
      <c r="K1345" s="19">
        <f t="shared" si="3509"/>
        <v>272.89999999999998</v>
      </c>
      <c r="L1345" s="19">
        <f t="shared" si="3510"/>
        <v>0</v>
      </c>
      <c r="M1345" s="19">
        <f t="shared" si="3511"/>
        <v>0</v>
      </c>
      <c r="N1345" s="19">
        <f t="shared" si="3512"/>
        <v>0</v>
      </c>
      <c r="O1345" s="19">
        <f t="shared" si="3513"/>
        <v>0</v>
      </c>
      <c r="P1345" s="19">
        <f t="shared" si="3514"/>
        <v>0</v>
      </c>
      <c r="Q1345" s="19">
        <f t="shared" si="3515"/>
        <v>1362.6759999999999</v>
      </c>
      <c r="R1345" s="19">
        <f t="shared" si="3516"/>
        <v>0</v>
      </c>
      <c r="S1345" s="19">
        <f t="shared" si="3517"/>
        <v>0</v>
      </c>
      <c r="T1345" s="19">
        <f t="shared" si="3432"/>
        <v>1630.7759999999998</v>
      </c>
      <c r="U1345" s="19">
        <f t="shared" si="3433"/>
        <v>269.30000000000001</v>
      </c>
      <c r="V1345" s="19">
        <f t="shared" si="3434"/>
        <v>272.89999999999998</v>
      </c>
      <c r="W1345" s="19">
        <f t="shared" si="3518"/>
        <v>0</v>
      </c>
      <c r="X1345" s="19">
        <f t="shared" si="3519"/>
        <v>0</v>
      </c>
      <c r="Y1345" s="19">
        <f t="shared" si="3520"/>
        <v>0</v>
      </c>
      <c r="Z1345" s="19">
        <f t="shared" si="3521"/>
        <v>0</v>
      </c>
      <c r="AA1345" s="19">
        <f t="shared" si="3522"/>
        <v>0</v>
      </c>
      <c r="AB1345" s="19">
        <f t="shared" si="3523"/>
        <v>0</v>
      </c>
      <c r="AC1345" s="19">
        <f t="shared" si="3524"/>
        <v>0</v>
      </c>
      <c r="AD1345" s="19">
        <f t="shared" si="3525"/>
        <v>0</v>
      </c>
      <c r="AE1345" s="19">
        <f t="shared" si="3526"/>
        <v>0</v>
      </c>
      <c r="AF1345" s="50">
        <f t="shared" si="3527"/>
        <v>1630.7760000000001</v>
      </c>
      <c r="AG1345" s="50">
        <f t="shared" si="3528"/>
        <v>0</v>
      </c>
      <c r="AH1345" s="50">
        <f t="shared" si="3529"/>
        <v>0</v>
      </c>
      <c r="AI1345" s="50">
        <f t="shared" si="3530"/>
        <v>0</v>
      </c>
      <c r="AJ1345" s="50">
        <f t="shared" si="3531"/>
        <v>0</v>
      </c>
      <c r="AK1345" s="50">
        <f t="shared" si="3532"/>
        <v>0</v>
      </c>
      <c r="AL1345" s="50">
        <f t="shared" si="3533"/>
        <v>1327.626</v>
      </c>
      <c r="AM1345" s="50">
        <f t="shared" si="3534"/>
        <v>0</v>
      </c>
      <c r="AN1345" s="50">
        <f t="shared" si="3535"/>
        <v>0</v>
      </c>
      <c r="AO1345" s="15">
        <f t="shared" si="3536"/>
        <v>235.90000000000001</v>
      </c>
      <c r="AP1345" s="51">
        <f t="shared" si="3537"/>
        <v>1630.7760000000001</v>
      </c>
      <c r="AQ1345" s="51">
        <f t="shared" si="3538"/>
        <v>0</v>
      </c>
      <c r="AR1345" s="51">
        <f t="shared" si="3539"/>
        <v>0</v>
      </c>
      <c r="AS1345" s="51">
        <f t="shared" si="3540"/>
        <v>0</v>
      </c>
      <c r="AT1345" s="51">
        <f t="shared" si="3541"/>
        <v>0</v>
      </c>
      <c r="AU1345" s="51">
        <f t="shared" si="3436"/>
        <v>1630.7760000000001</v>
      </c>
      <c r="AV1345" s="51">
        <f t="shared" si="3437"/>
        <v>-2.2737367544323206e-13</v>
      </c>
      <c r="AW1345" s="51">
        <f t="shared" si="3438"/>
        <v>1630.7759999999998</v>
      </c>
      <c r="AX1345" s="51">
        <f t="shared" si="3439"/>
        <v>269.30000000000001</v>
      </c>
      <c r="AY1345" s="51">
        <f t="shared" si="3440"/>
        <v>272.89999999999998</v>
      </c>
      <c r="AZ1345" s="51">
        <f t="shared" si="3542"/>
        <v>0</v>
      </c>
      <c r="BA1345" s="52">
        <f t="shared" si="3441"/>
        <v>81.410690370719209</v>
      </c>
      <c r="BB1345" s="25"/>
    </row>
    <row r="1346" ht="31.5">
      <c r="B1346" s="47" t="s">
        <v>566</v>
      </c>
      <c r="C1346" s="47" t="s">
        <v>96</v>
      </c>
      <c r="D1346" s="47" t="s">
        <v>98</v>
      </c>
      <c r="E1346" s="48" t="str">
        <f t="shared" si="3435"/>
        <v>0503</v>
      </c>
      <c r="F1346" s="47" t="s">
        <v>534</v>
      </c>
      <c r="G1346" s="47" t="s">
        <v>58</v>
      </c>
      <c r="H1346" s="49" t="s">
        <v>59</v>
      </c>
      <c r="I1346" s="19">
        <v>268.10000000000002</v>
      </c>
      <c r="J1346" s="19">
        <v>269.30000000000001</v>
      </c>
      <c r="K1346" s="19">
        <v>272.89999999999998</v>
      </c>
      <c r="L1346" s="19"/>
      <c r="M1346" s="19"/>
      <c r="N1346" s="19"/>
      <c r="O1346" s="19">
        <v>0</v>
      </c>
      <c r="P1346" s="19">
        <v>0</v>
      </c>
      <c r="Q1346" s="19">
        <v>1362.6759999999999</v>
      </c>
      <c r="R1346" s="19">
        <v>0</v>
      </c>
      <c r="S1346" s="19"/>
      <c r="T1346" s="19">
        <f t="shared" si="3432"/>
        <v>1630.7759999999998</v>
      </c>
      <c r="U1346" s="19">
        <f t="shared" si="3433"/>
        <v>269.30000000000001</v>
      </c>
      <c r="V1346" s="19">
        <f t="shared" si="3434"/>
        <v>272.89999999999998</v>
      </c>
      <c r="W1346" s="19"/>
      <c r="X1346" s="19"/>
      <c r="Y1346" s="19"/>
      <c r="Z1346" s="19"/>
      <c r="AA1346" s="19"/>
      <c r="AB1346" s="19"/>
      <c r="AC1346" s="19"/>
      <c r="AD1346" s="19"/>
      <c r="AE1346" s="19"/>
      <c r="AF1346" s="50">
        <v>1630.7760000000001</v>
      </c>
      <c r="AG1346" s="50"/>
      <c r="AH1346" s="50">
        <v>0</v>
      </c>
      <c r="AI1346" s="50">
        <v>0</v>
      </c>
      <c r="AJ1346" s="50">
        <v>0</v>
      </c>
      <c r="AK1346" s="50">
        <v>0</v>
      </c>
      <c r="AL1346" s="50">
        <v>1327.626</v>
      </c>
      <c r="AM1346" s="50">
        <v>0</v>
      </c>
      <c r="AN1346" s="50">
        <v>0</v>
      </c>
      <c r="AO1346" s="51">
        <v>235.90000000000001</v>
      </c>
      <c r="AP1346" s="51">
        <v>1630.7760000000001</v>
      </c>
      <c r="AQ1346" s="51">
        <v>0</v>
      </c>
      <c r="AR1346" s="51">
        <v>0</v>
      </c>
      <c r="AS1346" s="51">
        <v>0</v>
      </c>
      <c r="AT1346" s="51">
        <v>0</v>
      </c>
      <c r="AU1346" s="51">
        <f t="shared" si="3436"/>
        <v>1630.7760000000001</v>
      </c>
      <c r="AV1346" s="51">
        <f t="shared" si="3437"/>
        <v>-2.2737367544323206e-13</v>
      </c>
      <c r="AW1346" s="51">
        <f t="shared" si="3438"/>
        <v>1630.7759999999998</v>
      </c>
      <c r="AX1346" s="51">
        <f t="shared" si="3439"/>
        <v>269.30000000000001</v>
      </c>
      <c r="AY1346" s="51">
        <f t="shared" si="3440"/>
        <v>272.89999999999998</v>
      </c>
      <c r="AZ1346" s="51"/>
      <c r="BA1346" s="52">
        <f t="shared" si="3441"/>
        <v>81.410690370719209</v>
      </c>
      <c r="BB1346" s="53"/>
    </row>
    <row r="1347" ht="31.5">
      <c r="B1347" s="47" t="s">
        <v>566</v>
      </c>
      <c r="C1347" s="47" t="s">
        <v>96</v>
      </c>
      <c r="D1347" s="47" t="s">
        <v>98</v>
      </c>
      <c r="E1347" s="48" t="str">
        <f t="shared" si="3435"/>
        <v>0503</v>
      </c>
      <c r="F1347" s="47" t="s">
        <v>517</v>
      </c>
      <c r="G1347" s="48"/>
      <c r="H1347" s="49" t="s">
        <v>518</v>
      </c>
      <c r="I1347" s="19">
        <f>I1348+I1353</f>
        <v>32336.900000000001</v>
      </c>
      <c r="J1347" s="19">
        <f>J1348+J1353</f>
        <v>17181.700000000001</v>
      </c>
      <c r="K1347" s="19">
        <f>K1348+K1353</f>
        <v>13016.700000000001</v>
      </c>
      <c r="L1347" s="19">
        <f>L1348+L1353</f>
        <v>15221.200000000001</v>
      </c>
      <c r="M1347" s="19">
        <f>M1348+M1353</f>
        <v>15221.200000000001</v>
      </c>
      <c r="N1347" s="19">
        <f>N1348+N1353</f>
        <v>15221.200000000001</v>
      </c>
      <c r="O1347" s="19">
        <f>O1348+O1353</f>
        <v>0</v>
      </c>
      <c r="P1347" s="19">
        <f>P1348+P1353</f>
        <v>348.24200000000002</v>
      </c>
      <c r="Q1347" s="19">
        <f>Q1348+Q1353</f>
        <v>0</v>
      </c>
      <c r="R1347" s="19">
        <f>R1348+R1353</f>
        <v>0</v>
      </c>
      <c r="S1347" s="19">
        <f>S1348+S1353</f>
        <v>0</v>
      </c>
      <c r="T1347" s="19">
        <f t="shared" si="3432"/>
        <v>47906.342000000004</v>
      </c>
      <c r="U1347" s="19">
        <f t="shared" si="3433"/>
        <v>32402.900000000001</v>
      </c>
      <c r="V1347" s="19">
        <f t="shared" si="3434"/>
        <v>28237.900000000001</v>
      </c>
      <c r="W1347" s="19">
        <f>W1348+W1353</f>
        <v>0</v>
      </c>
      <c r="X1347" s="19">
        <f>X1348+X1353</f>
        <v>0</v>
      </c>
      <c r="Y1347" s="19">
        <f>Y1348+Y1353</f>
        <v>0</v>
      </c>
      <c r="Z1347" s="19">
        <f>Z1348+Z1353</f>
        <v>0</v>
      </c>
      <c r="AA1347" s="19">
        <f>AA1348+AA1353</f>
        <v>0</v>
      </c>
      <c r="AB1347" s="19">
        <f>AB1348+AB1353</f>
        <v>0</v>
      </c>
      <c r="AC1347" s="19">
        <f>AC1348+AC1353</f>
        <v>0</v>
      </c>
      <c r="AD1347" s="19">
        <f>AD1348+AD1353</f>
        <v>0</v>
      </c>
      <c r="AE1347" s="19">
        <f>AE1348+AE1353</f>
        <v>0</v>
      </c>
      <c r="AF1347" s="50">
        <f>AF1348+AF1353</f>
        <v>16284.273509999999</v>
      </c>
      <c r="AG1347" s="50">
        <f>AG1348+AG1353</f>
        <v>0</v>
      </c>
      <c r="AH1347" s="50">
        <f>AH1348+AH1353</f>
        <v>0</v>
      </c>
      <c r="AI1347" s="50">
        <f>AI1348+AI1353</f>
        <v>0</v>
      </c>
      <c r="AJ1347" s="50">
        <f>AJ1348+AJ1353</f>
        <v>0</v>
      </c>
      <c r="AK1347" s="50">
        <f>AK1348+AK1353</f>
        <v>0</v>
      </c>
      <c r="AL1347" s="50">
        <f>AL1348+AL1353</f>
        <v>16247.18384</v>
      </c>
      <c r="AM1347" s="50">
        <f>AM1348+AM1353</f>
        <v>0</v>
      </c>
      <c r="AN1347" s="50">
        <f>AN1348+AN1353</f>
        <v>0</v>
      </c>
      <c r="AO1347" s="15">
        <f>AO1348+AO1353</f>
        <v>2968.94173</v>
      </c>
      <c r="AP1347" s="51">
        <f>AP1348+AP1353</f>
        <v>41987.542000000001</v>
      </c>
      <c r="AQ1347" s="51">
        <f>AQ1348+AQ1353</f>
        <v>0</v>
      </c>
      <c r="AR1347" s="51">
        <f>AR1348+AR1353</f>
        <v>0</v>
      </c>
      <c r="AS1347" s="51">
        <f>AS1348+AS1353</f>
        <v>0</v>
      </c>
      <c r="AT1347" s="51">
        <f>AT1348+AT1353</f>
        <v>0</v>
      </c>
      <c r="AU1347" s="51">
        <f t="shared" si="3436"/>
        <v>41987.542000000001</v>
      </c>
      <c r="AV1347" s="51">
        <f t="shared" si="3437"/>
        <v>5918.8000000000029</v>
      </c>
      <c r="AW1347" s="51">
        <f t="shared" si="3438"/>
        <v>47906.342000000004</v>
      </c>
      <c r="AX1347" s="51">
        <f t="shared" si="3439"/>
        <v>32402.900000000001</v>
      </c>
      <c r="AY1347" s="51">
        <f t="shared" si="3440"/>
        <v>28237.900000000001</v>
      </c>
      <c r="AZ1347" s="51">
        <f>AZ1348+AZ1353</f>
        <v>0</v>
      </c>
      <c r="BA1347" s="52">
        <f t="shared" si="3441"/>
        <v>99.772236262322522</v>
      </c>
      <c r="BB1347" s="25"/>
    </row>
    <row r="1348" hidden="1">
      <c r="B1348" s="47" t="s">
        <v>566</v>
      </c>
      <c r="C1348" s="47" t="s">
        <v>96</v>
      </c>
      <c r="D1348" s="47" t="s">
        <v>98</v>
      </c>
      <c r="E1348" s="48" t="str">
        <f t="shared" si="3435"/>
        <v>0503</v>
      </c>
      <c r="F1348" s="47" t="s">
        <v>519</v>
      </c>
      <c r="G1348" s="48"/>
      <c r="H1348" s="49" t="s">
        <v>113</v>
      </c>
      <c r="I1348" s="19">
        <f t="shared" ref="I1348:I1349" si="3543">I1349</f>
        <v>10147.4</v>
      </c>
      <c r="J1348" s="19">
        <f t="shared" ref="J1348:J1349" si="3544">J1349</f>
        <v>10147.4</v>
      </c>
      <c r="K1348" s="19">
        <f t="shared" ref="K1348:K1349" si="3545">K1349</f>
        <v>10147.4</v>
      </c>
      <c r="L1348" s="19">
        <f t="shared" ref="L1348:L1349" si="3546">L1349</f>
        <v>15221.200000000001</v>
      </c>
      <c r="M1348" s="19">
        <f t="shared" ref="M1348:M1349" si="3547">M1349</f>
        <v>15221.200000000001</v>
      </c>
      <c r="N1348" s="19">
        <f t="shared" ref="N1348:N1349" si="3548">N1349</f>
        <v>15221.200000000001</v>
      </c>
      <c r="O1348" s="19">
        <f t="shared" ref="O1348:O1349" si="3549">O1349</f>
        <v>0</v>
      </c>
      <c r="P1348" s="19">
        <f t="shared" ref="P1348:P1349" si="3550">P1349</f>
        <v>0</v>
      </c>
      <c r="Q1348" s="19">
        <f t="shared" ref="Q1348:Q1349" si="3551">Q1349</f>
        <v>0</v>
      </c>
      <c r="R1348" s="19">
        <f t="shared" ref="R1348:R1349" si="3552">R1349</f>
        <v>0</v>
      </c>
      <c r="S1348" s="19">
        <f t="shared" ref="S1348:S1349" si="3553">S1349</f>
        <v>0</v>
      </c>
      <c r="T1348" s="19">
        <f t="shared" si="3432"/>
        <v>25368.599999999999</v>
      </c>
      <c r="U1348" s="19">
        <f t="shared" si="3433"/>
        <v>25368.599999999999</v>
      </c>
      <c r="V1348" s="19">
        <f t="shared" si="3434"/>
        <v>25368.599999999999</v>
      </c>
      <c r="W1348" s="19">
        <f t="shared" ref="W1348:W1349" si="3554">W1349</f>
        <v>0</v>
      </c>
      <c r="X1348" s="19">
        <f t="shared" ref="X1348:X1349" si="3555">X1349</f>
        <v>0</v>
      </c>
      <c r="Y1348" s="19">
        <f t="shared" ref="Y1348:Y1349" si="3556">Y1349</f>
        <v>0</v>
      </c>
      <c r="Z1348" s="19">
        <f t="shared" ref="Z1348:Z1349" si="3557">Z1349</f>
        <v>0</v>
      </c>
      <c r="AA1348" s="19">
        <f t="shared" ref="AA1348:AA1349" si="3558">AA1349</f>
        <v>0</v>
      </c>
      <c r="AB1348" s="19">
        <f t="shared" ref="AB1348:AB1349" si="3559">AB1349</f>
        <v>0</v>
      </c>
      <c r="AC1348" s="19">
        <f t="shared" ref="AC1348:AC1349" si="3560">AC1349</f>
        <v>0</v>
      </c>
      <c r="AD1348" s="19">
        <f t="shared" ref="AD1348:AD1349" si="3561">AD1349</f>
        <v>0</v>
      </c>
      <c r="AE1348" s="19">
        <f t="shared" ref="AE1348:AE1349" si="3562">AE1349</f>
        <v>0</v>
      </c>
      <c r="AF1348" s="50">
        <f t="shared" ref="AF1348:AF1349" si="3563">AF1349</f>
        <v>0</v>
      </c>
      <c r="AG1348" s="50">
        <f t="shared" ref="AG1348:AG1349" si="3564">AG1349</f>
        <v>0</v>
      </c>
      <c r="AH1348" s="50">
        <f t="shared" ref="AH1348:AH1349" si="3565">AH1349</f>
        <v>0</v>
      </c>
      <c r="AI1348" s="50">
        <f t="shared" ref="AI1348:AI1349" si="3566">AI1349</f>
        <v>0</v>
      </c>
      <c r="AJ1348" s="50">
        <f t="shared" ref="AJ1348:AJ1349" si="3567">AJ1349</f>
        <v>0</v>
      </c>
      <c r="AK1348" s="50">
        <f t="shared" ref="AK1348:AK1349" si="3568">AK1349</f>
        <v>0</v>
      </c>
      <c r="AL1348" s="50">
        <f t="shared" ref="AL1348:AL1349" si="3569">AL1349</f>
        <v>0</v>
      </c>
      <c r="AM1348" s="50">
        <f t="shared" ref="AM1348:AM1349" si="3570">AM1349</f>
        <v>0</v>
      </c>
      <c r="AN1348" s="50">
        <f t="shared" ref="AN1348:AN1349" si="3571">AN1349</f>
        <v>0</v>
      </c>
      <c r="AO1348" s="51">
        <f t="shared" ref="AO1348:AO1349" si="3572">AO1349</f>
        <v>0</v>
      </c>
      <c r="AP1348" s="51">
        <f t="shared" ref="AP1348:AP1349" si="3573">AP1349</f>
        <v>25368.599999999999</v>
      </c>
      <c r="AQ1348" s="51">
        <f t="shared" ref="AQ1348:AQ1349" si="3574">AQ1349</f>
        <v>0</v>
      </c>
      <c r="AR1348" s="51">
        <f t="shared" ref="AR1348:AR1349" si="3575">AR1349</f>
        <v>0</v>
      </c>
      <c r="AS1348" s="51">
        <f t="shared" ref="AS1348:AS1349" si="3576">AS1349</f>
        <v>0</v>
      </c>
      <c r="AT1348" s="51">
        <f t="shared" ref="AT1348:AT1349" si="3577">AT1349</f>
        <v>0</v>
      </c>
      <c r="AU1348" s="51">
        <f t="shared" si="3436"/>
        <v>25368.599999999999</v>
      </c>
      <c r="AV1348" s="51">
        <f t="shared" si="3437"/>
        <v>0</v>
      </c>
      <c r="AW1348" s="51">
        <f t="shared" si="3438"/>
        <v>25368.599999999999</v>
      </c>
      <c r="AX1348" s="51">
        <f t="shared" si="3439"/>
        <v>25368.599999999999</v>
      </c>
      <c r="AY1348" s="51">
        <f t="shared" si="3440"/>
        <v>25368.599999999999</v>
      </c>
      <c r="AZ1348" s="51">
        <f t="shared" ref="AZ1348:AZ1349" si="3578">AZ1349</f>
        <v>0</v>
      </c>
      <c r="BA1348" s="52"/>
      <c r="BB1348" s="25">
        <v>0</v>
      </c>
    </row>
    <row r="1349" ht="31.5" hidden="1">
      <c r="B1349" s="47" t="s">
        <v>566</v>
      </c>
      <c r="C1349" s="47" t="s">
        <v>96</v>
      </c>
      <c r="D1349" s="47" t="s">
        <v>98</v>
      </c>
      <c r="E1349" s="48" t="str">
        <f t="shared" si="3435"/>
        <v>0503</v>
      </c>
      <c r="F1349" s="47" t="s">
        <v>520</v>
      </c>
      <c r="G1349" s="48"/>
      <c r="H1349" s="49" t="s">
        <v>521</v>
      </c>
      <c r="I1349" s="19">
        <f t="shared" si="3543"/>
        <v>10147.4</v>
      </c>
      <c r="J1349" s="19">
        <f t="shared" si="3544"/>
        <v>10147.4</v>
      </c>
      <c r="K1349" s="19">
        <f t="shared" si="3545"/>
        <v>10147.4</v>
      </c>
      <c r="L1349" s="19">
        <f t="shared" si="3546"/>
        <v>15221.200000000001</v>
      </c>
      <c r="M1349" s="19">
        <f t="shared" si="3547"/>
        <v>15221.200000000001</v>
      </c>
      <c r="N1349" s="19">
        <f t="shared" si="3548"/>
        <v>15221.200000000001</v>
      </c>
      <c r="O1349" s="19">
        <f t="shared" si="3549"/>
        <v>0</v>
      </c>
      <c r="P1349" s="19">
        <f t="shared" si="3550"/>
        <v>0</v>
      </c>
      <c r="Q1349" s="19">
        <f t="shared" si="3551"/>
        <v>0</v>
      </c>
      <c r="R1349" s="19">
        <f t="shared" si="3552"/>
        <v>0</v>
      </c>
      <c r="S1349" s="19">
        <f t="shared" si="3553"/>
        <v>0</v>
      </c>
      <c r="T1349" s="19">
        <f t="shared" si="3432"/>
        <v>25368.599999999999</v>
      </c>
      <c r="U1349" s="19">
        <f t="shared" si="3433"/>
        <v>25368.599999999999</v>
      </c>
      <c r="V1349" s="19">
        <f t="shared" si="3434"/>
        <v>25368.599999999999</v>
      </c>
      <c r="W1349" s="19">
        <f t="shared" si="3554"/>
        <v>0</v>
      </c>
      <c r="X1349" s="19">
        <f t="shared" si="3555"/>
        <v>0</v>
      </c>
      <c r="Y1349" s="19">
        <f t="shared" si="3556"/>
        <v>0</v>
      </c>
      <c r="Z1349" s="19">
        <f t="shared" si="3557"/>
        <v>0</v>
      </c>
      <c r="AA1349" s="19">
        <f t="shared" si="3558"/>
        <v>0</v>
      </c>
      <c r="AB1349" s="19">
        <f t="shared" si="3559"/>
        <v>0</v>
      </c>
      <c r="AC1349" s="19">
        <f t="shared" si="3560"/>
        <v>0</v>
      </c>
      <c r="AD1349" s="19">
        <f t="shared" si="3561"/>
        <v>0</v>
      </c>
      <c r="AE1349" s="19">
        <f t="shared" si="3562"/>
        <v>0</v>
      </c>
      <c r="AF1349" s="50">
        <f t="shared" si="3563"/>
        <v>0</v>
      </c>
      <c r="AG1349" s="50">
        <f t="shared" si="3564"/>
        <v>0</v>
      </c>
      <c r="AH1349" s="50">
        <f t="shared" si="3565"/>
        <v>0</v>
      </c>
      <c r="AI1349" s="50">
        <f t="shared" si="3566"/>
        <v>0</v>
      </c>
      <c r="AJ1349" s="50">
        <f t="shared" si="3567"/>
        <v>0</v>
      </c>
      <c r="AK1349" s="50">
        <f t="shared" si="3568"/>
        <v>0</v>
      </c>
      <c r="AL1349" s="50">
        <f t="shared" si="3569"/>
        <v>0</v>
      </c>
      <c r="AM1349" s="50">
        <f t="shared" si="3570"/>
        <v>0</v>
      </c>
      <c r="AN1349" s="50">
        <f t="shared" si="3571"/>
        <v>0</v>
      </c>
      <c r="AO1349" s="15">
        <f t="shared" si="3572"/>
        <v>0</v>
      </c>
      <c r="AP1349" s="51">
        <f t="shared" si="3573"/>
        <v>25368.599999999999</v>
      </c>
      <c r="AQ1349" s="51">
        <f t="shared" si="3574"/>
        <v>0</v>
      </c>
      <c r="AR1349" s="51">
        <f t="shared" si="3575"/>
        <v>0</v>
      </c>
      <c r="AS1349" s="51">
        <f t="shared" si="3576"/>
        <v>0</v>
      </c>
      <c r="AT1349" s="51">
        <f t="shared" si="3577"/>
        <v>0</v>
      </c>
      <c r="AU1349" s="51">
        <f t="shared" si="3436"/>
        <v>25368.599999999999</v>
      </c>
      <c r="AV1349" s="51">
        <f t="shared" si="3437"/>
        <v>0</v>
      </c>
      <c r="AW1349" s="51">
        <f t="shared" si="3438"/>
        <v>25368.599999999999</v>
      </c>
      <c r="AX1349" s="51">
        <f t="shared" si="3439"/>
        <v>25368.599999999999</v>
      </c>
      <c r="AY1349" s="51">
        <f t="shared" si="3440"/>
        <v>25368.599999999999</v>
      </c>
      <c r="AZ1349" s="51">
        <f t="shared" si="3578"/>
        <v>0</v>
      </c>
      <c r="BA1349" s="52"/>
      <c r="BB1349" s="25">
        <v>0</v>
      </c>
    </row>
    <row r="1350" ht="31.5" hidden="1">
      <c r="B1350" s="47" t="s">
        <v>566</v>
      </c>
      <c r="C1350" s="47" t="s">
        <v>96</v>
      </c>
      <c r="D1350" s="47" t="s">
        <v>98</v>
      </c>
      <c r="E1350" s="48" t="str">
        <f t="shared" si="3435"/>
        <v>0503</v>
      </c>
      <c r="F1350" s="47" t="s">
        <v>537</v>
      </c>
      <c r="G1350" s="48"/>
      <c r="H1350" s="49" t="s">
        <v>523</v>
      </c>
      <c r="I1350" s="19">
        <f>I1352</f>
        <v>10147.4</v>
      </c>
      <c r="J1350" s="19">
        <f>J1352</f>
        <v>10147.4</v>
      </c>
      <c r="K1350" s="19">
        <f>K1352</f>
        <v>10147.4</v>
      </c>
      <c r="L1350" s="19">
        <f>L1352</f>
        <v>15221.200000000001</v>
      </c>
      <c r="M1350" s="19">
        <f>M1352</f>
        <v>15221.200000000001</v>
      </c>
      <c r="N1350" s="19">
        <f>N1352</f>
        <v>15221.200000000001</v>
      </c>
      <c r="O1350" s="19">
        <f>O1352+O1351</f>
        <v>0</v>
      </c>
      <c r="P1350" s="19">
        <f>P1352</f>
        <v>0</v>
      </c>
      <c r="Q1350" s="19">
        <f>Q1352</f>
        <v>0</v>
      </c>
      <c r="R1350" s="19">
        <f>R1352</f>
        <v>0</v>
      </c>
      <c r="S1350" s="19">
        <f>S1352</f>
        <v>0</v>
      </c>
      <c r="T1350" s="19">
        <f t="shared" si="3432"/>
        <v>25368.599999999999</v>
      </c>
      <c r="U1350" s="19">
        <f t="shared" si="3433"/>
        <v>25368.599999999999</v>
      </c>
      <c r="V1350" s="19">
        <f t="shared" si="3434"/>
        <v>25368.599999999999</v>
      </c>
      <c r="W1350" s="19">
        <f>W1352</f>
        <v>0</v>
      </c>
      <c r="X1350" s="19">
        <f>X1352</f>
        <v>0</v>
      </c>
      <c r="Y1350" s="19">
        <f>Y1352</f>
        <v>0</v>
      </c>
      <c r="Z1350" s="19">
        <f>Z1352</f>
        <v>0</v>
      </c>
      <c r="AA1350" s="19">
        <f>AA1352</f>
        <v>0</v>
      </c>
      <c r="AB1350" s="19">
        <f>AB1352</f>
        <v>0</v>
      </c>
      <c r="AC1350" s="19">
        <f>AC1352</f>
        <v>0</v>
      </c>
      <c r="AD1350" s="19">
        <f>AD1352</f>
        <v>0</v>
      </c>
      <c r="AE1350" s="19">
        <f>AE1352</f>
        <v>0</v>
      </c>
      <c r="AF1350" s="50">
        <f>AF1352+AF1351</f>
        <v>0</v>
      </c>
      <c r="AG1350" s="50">
        <f>AG1352+AG1351</f>
        <v>0</v>
      </c>
      <c r="AH1350" s="50">
        <f>AH1352+AH1351</f>
        <v>0</v>
      </c>
      <c r="AI1350" s="50">
        <f>AI1352+AI1351</f>
        <v>0</v>
      </c>
      <c r="AJ1350" s="50">
        <f>AJ1352+AJ1351</f>
        <v>0</v>
      </c>
      <c r="AK1350" s="50">
        <f>AK1352+AK1351</f>
        <v>0</v>
      </c>
      <c r="AL1350" s="50">
        <f>AL1352+AL1351</f>
        <v>0</v>
      </c>
      <c r="AM1350" s="50">
        <f>AM1352+AM1351</f>
        <v>0</v>
      </c>
      <c r="AN1350" s="50">
        <f>AN1352+AN1351</f>
        <v>0</v>
      </c>
      <c r="AO1350" s="51">
        <f>AO1352+AO1351</f>
        <v>0</v>
      </c>
      <c r="AP1350" s="51">
        <f>AP1352+AP1351</f>
        <v>25368.599999999999</v>
      </c>
      <c r="AQ1350" s="51">
        <f>AQ1352+AQ1351</f>
        <v>0</v>
      </c>
      <c r="AR1350" s="51">
        <f>AR1352+AR1351</f>
        <v>0</v>
      </c>
      <c r="AS1350" s="51">
        <f>AS1352+AS1351</f>
        <v>0</v>
      </c>
      <c r="AT1350" s="51">
        <f>AT1352+AT1351</f>
        <v>0</v>
      </c>
      <c r="AU1350" s="51">
        <f t="shared" si="3436"/>
        <v>25368.599999999999</v>
      </c>
      <c r="AV1350" s="51">
        <f t="shared" si="3437"/>
        <v>0</v>
      </c>
      <c r="AW1350" s="51">
        <f t="shared" si="3438"/>
        <v>25368.599999999999</v>
      </c>
      <c r="AX1350" s="51">
        <f t="shared" si="3439"/>
        <v>25368.599999999999</v>
      </c>
      <c r="AY1350" s="51">
        <f t="shared" si="3440"/>
        <v>25368.599999999999</v>
      </c>
      <c r="AZ1350" s="51">
        <f>AZ1352</f>
        <v>0</v>
      </c>
      <c r="BA1350" s="52"/>
      <c r="BB1350" s="25">
        <v>0</v>
      </c>
    </row>
    <row r="1351" ht="31.5" hidden="1">
      <c r="B1351" s="47" t="s">
        <v>566</v>
      </c>
      <c r="C1351" s="47" t="s">
        <v>96</v>
      </c>
      <c r="D1351" s="47" t="s">
        <v>98</v>
      </c>
      <c r="E1351" s="48" t="str">
        <f t="shared" si="3435"/>
        <v>0503</v>
      </c>
      <c r="F1351" s="47" t="s">
        <v>537</v>
      </c>
      <c r="G1351" s="47" t="s">
        <v>154</v>
      </c>
      <c r="H1351" s="49" t="s">
        <v>155</v>
      </c>
      <c r="I1351" s="19"/>
      <c r="J1351" s="19"/>
      <c r="K1351" s="19"/>
      <c r="L1351" s="19"/>
      <c r="M1351" s="19"/>
      <c r="N1351" s="19"/>
      <c r="O1351" s="19">
        <v>0</v>
      </c>
      <c r="P1351" s="19"/>
      <c r="Q1351" s="19"/>
      <c r="R1351" s="19"/>
      <c r="S1351" s="19"/>
      <c r="T1351" s="19">
        <f t="shared" si="3432"/>
        <v>0</v>
      </c>
      <c r="U1351" s="19">
        <v>0</v>
      </c>
      <c r="V1351" s="19">
        <v>0</v>
      </c>
      <c r="W1351" s="19">
        <v>0</v>
      </c>
      <c r="X1351" s="19">
        <v>0</v>
      </c>
      <c r="Y1351" s="19">
        <v>0</v>
      </c>
      <c r="Z1351" s="19">
        <v>0</v>
      </c>
      <c r="AA1351" s="19">
        <v>0</v>
      </c>
      <c r="AB1351" s="19">
        <v>0</v>
      </c>
      <c r="AC1351" s="19">
        <v>0</v>
      </c>
      <c r="AD1351" s="19">
        <v>0</v>
      </c>
      <c r="AE1351" s="19">
        <v>0</v>
      </c>
      <c r="AF1351" s="50">
        <v>0</v>
      </c>
      <c r="AG1351" s="50"/>
      <c r="AH1351" s="50">
        <v>0</v>
      </c>
      <c r="AI1351" s="50">
        <v>0</v>
      </c>
      <c r="AJ1351" s="50">
        <v>0</v>
      </c>
      <c r="AK1351" s="50">
        <v>0</v>
      </c>
      <c r="AL1351" s="50">
        <v>0</v>
      </c>
      <c r="AM1351" s="50">
        <v>0</v>
      </c>
      <c r="AN1351" s="50">
        <v>0</v>
      </c>
      <c r="AO1351" s="15">
        <v>0</v>
      </c>
      <c r="AP1351" s="51">
        <v>18000</v>
      </c>
      <c r="AQ1351" s="51">
        <v>0</v>
      </c>
      <c r="AR1351" s="51">
        <v>0</v>
      </c>
      <c r="AS1351" s="51">
        <v>0</v>
      </c>
      <c r="AT1351" s="51">
        <v>0</v>
      </c>
      <c r="AU1351" s="51">
        <f t="shared" si="3436"/>
        <v>18000</v>
      </c>
      <c r="AV1351" s="51">
        <f t="shared" si="3437"/>
        <v>-18000</v>
      </c>
      <c r="AW1351" s="51"/>
      <c r="AX1351" s="51"/>
      <c r="AY1351" s="51"/>
      <c r="AZ1351" s="51"/>
      <c r="BA1351" s="52"/>
      <c r="BB1351" s="25">
        <v>0</v>
      </c>
    </row>
    <row r="1352" hidden="1">
      <c r="B1352" s="47" t="s">
        <v>566</v>
      </c>
      <c r="C1352" s="47" t="s">
        <v>96</v>
      </c>
      <c r="D1352" s="47" t="s">
        <v>98</v>
      </c>
      <c r="E1352" s="48" t="str">
        <f t="shared" si="3435"/>
        <v>0503</v>
      </c>
      <c r="F1352" s="47" t="s">
        <v>537</v>
      </c>
      <c r="G1352" s="47" t="s">
        <v>60</v>
      </c>
      <c r="H1352" s="49" t="s">
        <v>61</v>
      </c>
      <c r="I1352" s="19">
        <v>10147.4</v>
      </c>
      <c r="J1352" s="19">
        <v>10147.4</v>
      </c>
      <c r="K1352" s="19">
        <v>10147.4</v>
      </c>
      <c r="L1352" s="19">
        <v>15221.200000000001</v>
      </c>
      <c r="M1352" s="19">
        <v>15221.200000000001</v>
      </c>
      <c r="N1352" s="19">
        <v>15221.200000000001</v>
      </c>
      <c r="O1352" s="19">
        <v>0</v>
      </c>
      <c r="P1352" s="19">
        <v>0</v>
      </c>
      <c r="Q1352" s="19">
        <v>0</v>
      </c>
      <c r="R1352" s="19">
        <v>0</v>
      </c>
      <c r="S1352" s="19"/>
      <c r="T1352" s="19">
        <f t="shared" si="3432"/>
        <v>25368.599999999999</v>
      </c>
      <c r="U1352" s="19">
        <f t="shared" si="3433"/>
        <v>25368.599999999999</v>
      </c>
      <c r="V1352" s="19">
        <f t="shared" si="3434"/>
        <v>25368.599999999999</v>
      </c>
      <c r="W1352" s="19"/>
      <c r="X1352" s="19"/>
      <c r="Y1352" s="19"/>
      <c r="Z1352" s="19"/>
      <c r="AA1352" s="19"/>
      <c r="AB1352" s="19"/>
      <c r="AC1352" s="19"/>
      <c r="AD1352" s="19"/>
      <c r="AE1352" s="19"/>
      <c r="AF1352" s="50">
        <v>0</v>
      </c>
      <c r="AG1352" s="50"/>
      <c r="AH1352" s="50">
        <v>0</v>
      </c>
      <c r="AI1352" s="50">
        <v>0</v>
      </c>
      <c r="AJ1352" s="50">
        <v>0</v>
      </c>
      <c r="AK1352" s="50">
        <v>0</v>
      </c>
      <c r="AL1352" s="50">
        <v>0</v>
      </c>
      <c r="AM1352" s="50">
        <v>0</v>
      </c>
      <c r="AN1352" s="50">
        <v>0</v>
      </c>
      <c r="AO1352" s="51">
        <v>0</v>
      </c>
      <c r="AP1352" s="51">
        <v>7368.6000000000004</v>
      </c>
      <c r="AQ1352" s="51">
        <v>0</v>
      </c>
      <c r="AR1352" s="51">
        <v>0</v>
      </c>
      <c r="AS1352" s="51">
        <v>0</v>
      </c>
      <c r="AT1352" s="51">
        <v>0</v>
      </c>
      <c r="AU1352" s="51">
        <f t="shared" si="3436"/>
        <v>7368.6000000000004</v>
      </c>
      <c r="AV1352" s="51">
        <f t="shared" si="3437"/>
        <v>18000</v>
      </c>
      <c r="AW1352" s="51">
        <f t="shared" si="3438"/>
        <v>25368.599999999999</v>
      </c>
      <c r="AX1352" s="51">
        <f t="shared" si="3439"/>
        <v>25368.599999999999</v>
      </c>
      <c r="AY1352" s="51">
        <f t="shared" si="3440"/>
        <v>25368.599999999999</v>
      </c>
      <c r="AZ1352" s="51"/>
      <c r="BA1352" s="52"/>
      <c r="BB1352" s="53">
        <v>0</v>
      </c>
    </row>
    <row r="1353">
      <c r="B1353" s="47" t="s">
        <v>566</v>
      </c>
      <c r="C1353" s="47" t="s">
        <v>96</v>
      </c>
      <c r="D1353" s="47" t="s">
        <v>98</v>
      </c>
      <c r="E1353" s="48" t="str">
        <f t="shared" si="3435"/>
        <v>0503</v>
      </c>
      <c r="F1353" s="47" t="s">
        <v>529</v>
      </c>
      <c r="G1353" s="48"/>
      <c r="H1353" s="49" t="s">
        <v>53</v>
      </c>
      <c r="I1353" s="19">
        <f>I1354</f>
        <v>22189.5</v>
      </c>
      <c r="J1353" s="19">
        <f>J1354</f>
        <v>7034.3000000000002</v>
      </c>
      <c r="K1353" s="19">
        <f>K1354</f>
        <v>2869.3000000000002</v>
      </c>
      <c r="L1353" s="19">
        <f>L1354</f>
        <v>0</v>
      </c>
      <c r="M1353" s="19">
        <f>M1354</f>
        <v>0</v>
      </c>
      <c r="N1353" s="19">
        <f>N1354</f>
        <v>0</v>
      </c>
      <c r="O1353" s="19">
        <f>O1354</f>
        <v>0</v>
      </c>
      <c r="P1353" s="19">
        <f>P1354</f>
        <v>348.24200000000002</v>
      </c>
      <c r="Q1353" s="19">
        <f>Q1354</f>
        <v>0</v>
      </c>
      <c r="R1353" s="19">
        <f>R1354</f>
        <v>0</v>
      </c>
      <c r="S1353" s="19">
        <f>S1354</f>
        <v>0</v>
      </c>
      <c r="T1353" s="19">
        <f t="shared" si="3432"/>
        <v>22537.741999999998</v>
      </c>
      <c r="U1353" s="19">
        <f t="shared" si="3433"/>
        <v>7034.3000000000002</v>
      </c>
      <c r="V1353" s="19">
        <f t="shared" si="3434"/>
        <v>2869.3000000000002</v>
      </c>
      <c r="W1353" s="19">
        <f>W1354</f>
        <v>0</v>
      </c>
      <c r="X1353" s="19">
        <f>X1354</f>
        <v>0</v>
      </c>
      <c r="Y1353" s="19">
        <f>Y1354</f>
        <v>0</v>
      </c>
      <c r="Z1353" s="19">
        <f>Z1354</f>
        <v>0</v>
      </c>
      <c r="AA1353" s="19">
        <f>AA1354</f>
        <v>0</v>
      </c>
      <c r="AB1353" s="19">
        <f>AB1354</f>
        <v>0</v>
      </c>
      <c r="AC1353" s="19">
        <f>AC1354</f>
        <v>0</v>
      </c>
      <c r="AD1353" s="19">
        <f>AD1354</f>
        <v>0</v>
      </c>
      <c r="AE1353" s="19">
        <f>AE1354</f>
        <v>0</v>
      </c>
      <c r="AF1353" s="50">
        <f>AF1354</f>
        <v>16284.273509999999</v>
      </c>
      <c r="AG1353" s="50">
        <f>AG1354</f>
        <v>0</v>
      </c>
      <c r="AH1353" s="50">
        <f>AH1354</f>
        <v>0</v>
      </c>
      <c r="AI1353" s="50">
        <f>AI1354</f>
        <v>0</v>
      </c>
      <c r="AJ1353" s="50">
        <f>AJ1354</f>
        <v>0</v>
      </c>
      <c r="AK1353" s="50">
        <f>AK1354</f>
        <v>0</v>
      </c>
      <c r="AL1353" s="50">
        <f>AL1354</f>
        <v>16247.18384</v>
      </c>
      <c r="AM1353" s="50">
        <f>AM1354</f>
        <v>0</v>
      </c>
      <c r="AN1353" s="50">
        <f>AN1354</f>
        <v>0</v>
      </c>
      <c r="AO1353" s="15">
        <f>AO1354</f>
        <v>2968.94173</v>
      </c>
      <c r="AP1353" s="51">
        <f>AP1354</f>
        <v>16618.941999999999</v>
      </c>
      <c r="AQ1353" s="51">
        <f>AQ1354</f>
        <v>0</v>
      </c>
      <c r="AR1353" s="51">
        <f>AR1354</f>
        <v>0</v>
      </c>
      <c r="AS1353" s="51">
        <f>AS1354</f>
        <v>0</v>
      </c>
      <c r="AT1353" s="51">
        <f>AT1354</f>
        <v>0</v>
      </c>
      <c r="AU1353" s="51">
        <f t="shared" si="3436"/>
        <v>16618.941999999999</v>
      </c>
      <c r="AV1353" s="51">
        <f t="shared" si="3437"/>
        <v>5918.7999999999993</v>
      </c>
      <c r="AW1353" s="51">
        <f t="shared" si="3438"/>
        <v>22537.741999999998</v>
      </c>
      <c r="AX1353" s="51">
        <f t="shared" si="3439"/>
        <v>7034.3000000000002</v>
      </c>
      <c r="AY1353" s="51">
        <f t="shared" si="3440"/>
        <v>2869.3000000000002</v>
      </c>
      <c r="AZ1353" s="51">
        <f>AZ1354</f>
        <v>0</v>
      </c>
      <c r="BA1353" s="52">
        <f t="shared" si="3441"/>
        <v>99.772236262322522</v>
      </c>
      <c r="BB1353" s="25"/>
    </row>
    <row r="1354" ht="47.25">
      <c r="B1354" s="47" t="s">
        <v>566</v>
      </c>
      <c r="C1354" s="47" t="s">
        <v>96</v>
      </c>
      <c r="D1354" s="47" t="s">
        <v>98</v>
      </c>
      <c r="E1354" s="48" t="str">
        <f t="shared" si="3435"/>
        <v>0503</v>
      </c>
      <c r="F1354" s="47" t="s">
        <v>538</v>
      </c>
      <c r="G1354" s="48"/>
      <c r="H1354" s="49" t="s">
        <v>539</v>
      </c>
      <c r="I1354" s="19">
        <f>I1355+I1357</f>
        <v>22189.5</v>
      </c>
      <c r="J1354" s="19">
        <f>J1355+J1357</f>
        <v>7034.3000000000002</v>
      </c>
      <c r="K1354" s="19">
        <f>K1355+K1357</f>
        <v>2869.3000000000002</v>
      </c>
      <c r="L1354" s="19">
        <f>L1355+L1357</f>
        <v>0</v>
      </c>
      <c r="M1354" s="19">
        <f>M1355+M1357</f>
        <v>0</v>
      </c>
      <c r="N1354" s="19">
        <f>N1355+N1357</f>
        <v>0</v>
      </c>
      <c r="O1354" s="19">
        <f>O1355+O1357</f>
        <v>0</v>
      </c>
      <c r="P1354" s="19">
        <f>P1355+P1357</f>
        <v>348.24200000000002</v>
      </c>
      <c r="Q1354" s="19">
        <f>Q1355+Q1357</f>
        <v>0</v>
      </c>
      <c r="R1354" s="19">
        <f>R1355+R1357</f>
        <v>0</v>
      </c>
      <c r="S1354" s="19">
        <f>S1355+S1357</f>
        <v>0</v>
      </c>
      <c r="T1354" s="19">
        <f t="shared" si="3432"/>
        <v>22537.741999999998</v>
      </c>
      <c r="U1354" s="19">
        <f t="shared" si="3433"/>
        <v>7034.3000000000002</v>
      </c>
      <c r="V1354" s="19">
        <f t="shared" si="3434"/>
        <v>2869.3000000000002</v>
      </c>
      <c r="W1354" s="19">
        <f>W1355+W1357</f>
        <v>0</v>
      </c>
      <c r="X1354" s="19">
        <f>X1355+X1357</f>
        <v>0</v>
      </c>
      <c r="Y1354" s="19">
        <f>Y1355+Y1357</f>
        <v>0</v>
      </c>
      <c r="Z1354" s="19">
        <f>Z1355+Z1357</f>
        <v>0</v>
      </c>
      <c r="AA1354" s="19">
        <f>AA1355+AA1357</f>
        <v>0</v>
      </c>
      <c r="AB1354" s="19">
        <f>AB1355+AB1357</f>
        <v>0</v>
      </c>
      <c r="AC1354" s="19">
        <f>AC1355+AC1357</f>
        <v>0</v>
      </c>
      <c r="AD1354" s="19">
        <f>AD1355+AD1357</f>
        <v>0</v>
      </c>
      <c r="AE1354" s="19">
        <f>AE1355+AE1357</f>
        <v>0</v>
      </c>
      <c r="AF1354" s="50">
        <f>AF1355+AF1357</f>
        <v>16284.273509999999</v>
      </c>
      <c r="AG1354" s="50">
        <f>AG1355+AG1357</f>
        <v>0</v>
      </c>
      <c r="AH1354" s="50">
        <f>AH1355+AH1357</f>
        <v>0</v>
      </c>
      <c r="AI1354" s="50">
        <f>AI1355+AI1357</f>
        <v>0</v>
      </c>
      <c r="AJ1354" s="50">
        <f>AJ1355+AJ1357</f>
        <v>0</v>
      </c>
      <c r="AK1354" s="50">
        <f>AK1355+AK1357</f>
        <v>0</v>
      </c>
      <c r="AL1354" s="50">
        <f>AL1355+AL1357</f>
        <v>16247.18384</v>
      </c>
      <c r="AM1354" s="50">
        <f>AM1355+AM1357</f>
        <v>0</v>
      </c>
      <c r="AN1354" s="50">
        <f>AN1355+AN1357</f>
        <v>0</v>
      </c>
      <c r="AO1354" s="51">
        <f>AO1355+AO1357</f>
        <v>2968.94173</v>
      </c>
      <c r="AP1354" s="51">
        <f>AP1355+AP1357</f>
        <v>16618.941999999999</v>
      </c>
      <c r="AQ1354" s="51">
        <f>AQ1355+AQ1357</f>
        <v>0</v>
      </c>
      <c r="AR1354" s="51">
        <f>AR1355+AR1357</f>
        <v>0</v>
      </c>
      <c r="AS1354" s="51">
        <f>AS1355+AS1357</f>
        <v>0</v>
      </c>
      <c r="AT1354" s="51">
        <f>AT1355+AT1357</f>
        <v>0</v>
      </c>
      <c r="AU1354" s="51">
        <f t="shared" si="3436"/>
        <v>16618.941999999999</v>
      </c>
      <c r="AV1354" s="51">
        <f t="shared" si="3437"/>
        <v>5918.7999999999993</v>
      </c>
      <c r="AW1354" s="51">
        <f t="shared" si="3438"/>
        <v>22537.741999999998</v>
      </c>
      <c r="AX1354" s="51">
        <f t="shared" si="3439"/>
        <v>7034.3000000000002</v>
      </c>
      <c r="AY1354" s="51">
        <f t="shared" si="3440"/>
        <v>2869.3000000000002</v>
      </c>
      <c r="AZ1354" s="51">
        <f>AZ1355+AZ1357</f>
        <v>0</v>
      </c>
      <c r="BA1354" s="52">
        <f t="shared" si="3441"/>
        <v>99.772236262322522</v>
      </c>
      <c r="BB1354" s="25"/>
    </row>
    <row r="1355" ht="31.5">
      <c r="B1355" s="47" t="s">
        <v>566</v>
      </c>
      <c r="C1355" s="47" t="s">
        <v>96</v>
      </c>
      <c r="D1355" s="47" t="s">
        <v>98</v>
      </c>
      <c r="E1355" s="48" t="str">
        <f t="shared" si="3435"/>
        <v>0503</v>
      </c>
      <c r="F1355" s="47" t="s">
        <v>540</v>
      </c>
      <c r="G1355" s="48"/>
      <c r="H1355" s="49" t="s">
        <v>541</v>
      </c>
      <c r="I1355" s="19">
        <f>I1356</f>
        <v>17939.5</v>
      </c>
      <c r="J1355" s="19">
        <f>J1356</f>
        <v>2869.3000000000002</v>
      </c>
      <c r="K1355" s="19">
        <f>K1356</f>
        <v>2869.3000000000002</v>
      </c>
      <c r="L1355" s="19">
        <f>L1356</f>
        <v>0</v>
      </c>
      <c r="M1355" s="19">
        <f>M1356</f>
        <v>0</v>
      </c>
      <c r="N1355" s="19">
        <f>N1356</f>
        <v>0</v>
      </c>
      <c r="O1355" s="19">
        <f>O1356</f>
        <v>0</v>
      </c>
      <c r="P1355" s="19">
        <f>P1356</f>
        <v>348.24200000000002</v>
      </c>
      <c r="Q1355" s="19">
        <f>Q1356</f>
        <v>0</v>
      </c>
      <c r="R1355" s="19">
        <f>R1356</f>
        <v>0</v>
      </c>
      <c r="S1355" s="19">
        <f>S1356</f>
        <v>0</v>
      </c>
      <c r="T1355" s="19">
        <f t="shared" si="3432"/>
        <v>18287.741999999998</v>
      </c>
      <c r="U1355" s="19">
        <f t="shared" si="3433"/>
        <v>2869.3000000000002</v>
      </c>
      <c r="V1355" s="19">
        <f t="shared" si="3434"/>
        <v>2869.3000000000002</v>
      </c>
      <c r="W1355" s="19">
        <f>W1356</f>
        <v>0</v>
      </c>
      <c r="X1355" s="19">
        <f>X1356</f>
        <v>0</v>
      </c>
      <c r="Y1355" s="19">
        <f>Y1356</f>
        <v>0</v>
      </c>
      <c r="Z1355" s="19">
        <f>Z1356</f>
        <v>0</v>
      </c>
      <c r="AA1355" s="19">
        <f>AA1356</f>
        <v>0</v>
      </c>
      <c r="AB1355" s="19">
        <f>AB1356</f>
        <v>0</v>
      </c>
      <c r="AC1355" s="19">
        <f>AC1356</f>
        <v>0</v>
      </c>
      <c r="AD1355" s="19">
        <f>AD1356</f>
        <v>0</v>
      </c>
      <c r="AE1355" s="19">
        <f>AE1356</f>
        <v>0</v>
      </c>
      <c r="AF1355" s="50">
        <f>AF1356</f>
        <v>12313.150949999999</v>
      </c>
      <c r="AG1355" s="50">
        <f>AG1356</f>
        <v>0</v>
      </c>
      <c r="AH1355" s="50">
        <f>AH1356</f>
        <v>0</v>
      </c>
      <c r="AI1355" s="50">
        <f>AI1356</f>
        <v>0</v>
      </c>
      <c r="AJ1355" s="50">
        <f>AJ1356</f>
        <v>0</v>
      </c>
      <c r="AK1355" s="50">
        <f>AK1356</f>
        <v>0</v>
      </c>
      <c r="AL1355" s="50">
        <f>AL1356</f>
        <v>12311.84254</v>
      </c>
      <c r="AM1355" s="50">
        <f>AM1356</f>
        <v>0</v>
      </c>
      <c r="AN1355" s="50">
        <f>AN1356</f>
        <v>0</v>
      </c>
      <c r="AO1355" s="15">
        <f>AO1356</f>
        <v>2591.5958900000001</v>
      </c>
      <c r="AP1355" s="51">
        <f>AP1356</f>
        <v>12368.941999999999</v>
      </c>
      <c r="AQ1355" s="51">
        <f>AQ1356</f>
        <v>0</v>
      </c>
      <c r="AR1355" s="51">
        <f>AR1356</f>
        <v>0</v>
      </c>
      <c r="AS1355" s="51">
        <f>AS1356</f>
        <v>0</v>
      </c>
      <c r="AT1355" s="51">
        <f>AT1356</f>
        <v>0</v>
      </c>
      <c r="AU1355" s="51">
        <f t="shared" si="3436"/>
        <v>12368.941999999999</v>
      </c>
      <c r="AV1355" s="51">
        <f t="shared" si="3437"/>
        <v>5918.7999999999993</v>
      </c>
      <c r="AW1355" s="51">
        <f t="shared" si="3438"/>
        <v>18287.741999999998</v>
      </c>
      <c r="AX1355" s="51">
        <f t="shared" si="3439"/>
        <v>2869.3000000000002</v>
      </c>
      <c r="AY1355" s="51">
        <f t="shared" si="3440"/>
        <v>2869.3000000000002</v>
      </c>
      <c r="AZ1355" s="51">
        <f>AZ1356</f>
        <v>0</v>
      </c>
      <c r="BA1355" s="52">
        <f t="shared" si="3441"/>
        <v>99.9893738815896</v>
      </c>
      <c r="BB1355" s="25"/>
    </row>
    <row r="1356" ht="31.5">
      <c r="B1356" s="47" t="s">
        <v>566</v>
      </c>
      <c r="C1356" s="47" t="s">
        <v>96</v>
      </c>
      <c r="D1356" s="47" t="s">
        <v>98</v>
      </c>
      <c r="E1356" s="48" t="str">
        <f t="shared" si="3435"/>
        <v>0503</v>
      </c>
      <c r="F1356" s="47" t="s">
        <v>540</v>
      </c>
      <c r="G1356" s="47" t="s">
        <v>58</v>
      </c>
      <c r="H1356" s="49" t="s">
        <v>59</v>
      </c>
      <c r="I1356" s="19">
        <v>17939.5</v>
      </c>
      <c r="J1356" s="19">
        <v>2869.3000000000002</v>
      </c>
      <c r="K1356" s="19">
        <v>2869.3000000000002</v>
      </c>
      <c r="L1356" s="19"/>
      <c r="M1356" s="19"/>
      <c r="N1356" s="19"/>
      <c r="O1356" s="19">
        <v>0</v>
      </c>
      <c r="P1356" s="19">
        <v>348.24200000000002</v>
      </c>
      <c r="Q1356" s="19">
        <v>0</v>
      </c>
      <c r="R1356" s="19">
        <v>0</v>
      </c>
      <c r="S1356" s="19"/>
      <c r="T1356" s="19">
        <f t="shared" si="3432"/>
        <v>18287.741999999998</v>
      </c>
      <c r="U1356" s="19">
        <f t="shared" si="3433"/>
        <v>2869.3000000000002</v>
      </c>
      <c r="V1356" s="19">
        <f t="shared" si="3434"/>
        <v>2869.3000000000002</v>
      </c>
      <c r="W1356" s="19"/>
      <c r="X1356" s="19"/>
      <c r="Y1356" s="19"/>
      <c r="Z1356" s="19"/>
      <c r="AA1356" s="19"/>
      <c r="AB1356" s="19"/>
      <c r="AC1356" s="19"/>
      <c r="AD1356" s="19"/>
      <c r="AE1356" s="19"/>
      <c r="AF1356" s="50">
        <v>12313.150949999999</v>
      </c>
      <c r="AG1356" s="50"/>
      <c r="AH1356" s="50">
        <v>0</v>
      </c>
      <c r="AI1356" s="50">
        <v>0</v>
      </c>
      <c r="AJ1356" s="50">
        <v>0</v>
      </c>
      <c r="AK1356" s="50">
        <v>0</v>
      </c>
      <c r="AL1356" s="50">
        <v>12311.84254</v>
      </c>
      <c r="AM1356" s="50">
        <v>0</v>
      </c>
      <c r="AN1356" s="50">
        <v>0</v>
      </c>
      <c r="AO1356" s="51">
        <v>2591.5958900000001</v>
      </c>
      <c r="AP1356" s="51">
        <v>12368.941999999999</v>
      </c>
      <c r="AQ1356" s="51">
        <v>0</v>
      </c>
      <c r="AR1356" s="51">
        <v>0</v>
      </c>
      <c r="AS1356" s="51">
        <v>0</v>
      </c>
      <c r="AT1356" s="51">
        <v>0</v>
      </c>
      <c r="AU1356" s="51">
        <f t="shared" si="3436"/>
        <v>12368.941999999999</v>
      </c>
      <c r="AV1356" s="51">
        <f t="shared" si="3437"/>
        <v>5918.7999999999993</v>
      </c>
      <c r="AW1356" s="51">
        <f t="shared" si="3438"/>
        <v>18287.741999999998</v>
      </c>
      <c r="AX1356" s="51">
        <f t="shared" si="3439"/>
        <v>2869.3000000000002</v>
      </c>
      <c r="AY1356" s="51">
        <f t="shared" si="3440"/>
        <v>2869.3000000000002</v>
      </c>
      <c r="AZ1356" s="51"/>
      <c r="BA1356" s="52">
        <f t="shared" si="3441"/>
        <v>99.9893738815896</v>
      </c>
      <c r="BB1356" s="53"/>
    </row>
    <row r="1357" ht="31.5">
      <c r="B1357" s="47" t="s">
        <v>566</v>
      </c>
      <c r="C1357" s="47" t="s">
        <v>96</v>
      </c>
      <c r="D1357" s="47" t="s">
        <v>98</v>
      </c>
      <c r="E1357" s="48" t="str">
        <f t="shared" si="3435"/>
        <v>0503</v>
      </c>
      <c r="F1357" s="47" t="s">
        <v>542</v>
      </c>
      <c r="G1357" s="48"/>
      <c r="H1357" s="49" t="s">
        <v>543</v>
      </c>
      <c r="I1357" s="19">
        <f>I1359</f>
        <v>4250</v>
      </c>
      <c r="J1357" s="19">
        <f>J1359</f>
        <v>4165</v>
      </c>
      <c r="K1357" s="19">
        <f>K1359</f>
        <v>0</v>
      </c>
      <c r="L1357" s="19">
        <f>L1359</f>
        <v>0</v>
      </c>
      <c r="M1357" s="19">
        <f>M1359</f>
        <v>0</v>
      </c>
      <c r="N1357" s="19">
        <f>N1359</f>
        <v>0</v>
      </c>
      <c r="O1357" s="19">
        <f>O1359+O1358</f>
        <v>0</v>
      </c>
      <c r="P1357" s="19">
        <f>P1359</f>
        <v>0</v>
      </c>
      <c r="Q1357" s="19">
        <f>Q1359</f>
        <v>0</v>
      </c>
      <c r="R1357" s="19">
        <f>R1359</f>
        <v>0</v>
      </c>
      <c r="S1357" s="19">
        <f>S1359</f>
        <v>0</v>
      </c>
      <c r="T1357" s="19">
        <f t="shared" si="3432"/>
        <v>4250</v>
      </c>
      <c r="U1357" s="19">
        <f t="shared" si="3433"/>
        <v>4165</v>
      </c>
      <c r="V1357" s="19">
        <f t="shared" si="3434"/>
        <v>0</v>
      </c>
      <c r="W1357" s="19">
        <f>W1359</f>
        <v>0</v>
      </c>
      <c r="X1357" s="19">
        <f>X1359</f>
        <v>0</v>
      </c>
      <c r="Y1357" s="19">
        <f>Y1359</f>
        <v>0</v>
      </c>
      <c r="Z1357" s="19">
        <f>Z1359</f>
        <v>0</v>
      </c>
      <c r="AA1357" s="19">
        <f>AA1359</f>
        <v>0</v>
      </c>
      <c r="AB1357" s="19">
        <f>AB1359</f>
        <v>0</v>
      </c>
      <c r="AC1357" s="19">
        <f>AC1359</f>
        <v>0</v>
      </c>
      <c r="AD1357" s="19">
        <f>AD1359</f>
        <v>0</v>
      </c>
      <c r="AE1357" s="19">
        <f>AE1359</f>
        <v>0</v>
      </c>
      <c r="AF1357" s="50">
        <f>AF1359+AF1358</f>
        <v>3971.1225600000002</v>
      </c>
      <c r="AG1357" s="50">
        <f>AG1359+AG1358</f>
        <v>0</v>
      </c>
      <c r="AH1357" s="50">
        <f>AH1359+AH1358</f>
        <v>0</v>
      </c>
      <c r="AI1357" s="50">
        <f>AI1359+AI1358</f>
        <v>0</v>
      </c>
      <c r="AJ1357" s="50">
        <f>AJ1359+AJ1358</f>
        <v>0</v>
      </c>
      <c r="AK1357" s="50">
        <f>AK1359+AK1358</f>
        <v>0</v>
      </c>
      <c r="AL1357" s="50">
        <f>AL1359+AL1358</f>
        <v>3935.3413</v>
      </c>
      <c r="AM1357" s="50">
        <f>AM1359+AM1358</f>
        <v>0</v>
      </c>
      <c r="AN1357" s="50">
        <f>AN1359+AN1358</f>
        <v>0</v>
      </c>
      <c r="AO1357" s="15">
        <f>AO1359+AO1358</f>
        <v>377.34584000000001</v>
      </c>
      <c r="AP1357" s="51">
        <f>AP1359+AP1358</f>
        <v>4250</v>
      </c>
      <c r="AQ1357" s="51">
        <f>AQ1359+AQ1358</f>
        <v>0</v>
      </c>
      <c r="AR1357" s="51">
        <f>AR1359+AR1358</f>
        <v>0</v>
      </c>
      <c r="AS1357" s="51">
        <f>AS1359+AS1358</f>
        <v>0</v>
      </c>
      <c r="AT1357" s="51">
        <f>AT1359+AT1358</f>
        <v>0</v>
      </c>
      <c r="AU1357" s="51">
        <f t="shared" si="3436"/>
        <v>4250</v>
      </c>
      <c r="AV1357" s="51">
        <f t="shared" si="3437"/>
        <v>0</v>
      </c>
      <c r="AW1357" s="51">
        <f t="shared" si="3438"/>
        <v>4250</v>
      </c>
      <c r="AX1357" s="51">
        <f t="shared" si="3439"/>
        <v>4165</v>
      </c>
      <c r="AY1357" s="51">
        <f t="shared" si="3440"/>
        <v>0</v>
      </c>
      <c r="AZ1357" s="51">
        <f>AZ1359</f>
        <v>0</v>
      </c>
      <c r="BA1357" s="52">
        <f t="shared" si="3441"/>
        <v>99.098963593810609</v>
      </c>
      <c r="BB1357" s="25"/>
    </row>
    <row r="1358" ht="31.5">
      <c r="B1358" s="47" t="s">
        <v>566</v>
      </c>
      <c r="C1358" s="47" t="s">
        <v>96</v>
      </c>
      <c r="D1358" s="47" t="s">
        <v>98</v>
      </c>
      <c r="E1358" s="48" t="str">
        <f t="shared" si="3435"/>
        <v>0503</v>
      </c>
      <c r="F1358" s="47" t="s">
        <v>542</v>
      </c>
      <c r="G1358" s="47" t="s">
        <v>154</v>
      </c>
      <c r="H1358" s="49" t="s">
        <v>155</v>
      </c>
      <c r="I1358" s="19"/>
      <c r="J1358" s="19"/>
      <c r="K1358" s="19"/>
      <c r="L1358" s="19"/>
      <c r="M1358" s="19"/>
      <c r="N1358" s="19"/>
      <c r="O1358" s="19">
        <v>0</v>
      </c>
      <c r="P1358" s="19"/>
      <c r="Q1358" s="19"/>
      <c r="R1358" s="19"/>
      <c r="S1358" s="19"/>
      <c r="T1358" s="19">
        <f t="shared" si="3432"/>
        <v>0</v>
      </c>
      <c r="U1358" s="19">
        <v>0</v>
      </c>
      <c r="V1358" s="19">
        <v>0</v>
      </c>
      <c r="W1358" s="19">
        <v>0</v>
      </c>
      <c r="X1358" s="19">
        <v>0</v>
      </c>
      <c r="Y1358" s="19">
        <v>0</v>
      </c>
      <c r="Z1358" s="19">
        <v>0</v>
      </c>
      <c r="AA1358" s="19">
        <v>0</v>
      </c>
      <c r="AB1358" s="19">
        <v>0</v>
      </c>
      <c r="AC1358" s="19">
        <v>0</v>
      </c>
      <c r="AD1358" s="19">
        <v>0</v>
      </c>
      <c r="AE1358" s="19">
        <v>0</v>
      </c>
      <c r="AF1358" s="50">
        <v>818.62093000000004</v>
      </c>
      <c r="AG1358" s="50"/>
      <c r="AH1358" s="50">
        <v>0</v>
      </c>
      <c r="AI1358" s="50">
        <v>0</v>
      </c>
      <c r="AJ1358" s="50">
        <v>0</v>
      </c>
      <c r="AK1358" s="50">
        <v>0</v>
      </c>
      <c r="AL1358" s="50">
        <v>810.49964999999997</v>
      </c>
      <c r="AM1358" s="50">
        <v>0</v>
      </c>
      <c r="AN1358" s="50">
        <v>0</v>
      </c>
      <c r="AO1358" s="51">
        <v>377.34584000000001</v>
      </c>
      <c r="AP1358" s="51">
        <v>1000</v>
      </c>
      <c r="AQ1358" s="51">
        <v>0</v>
      </c>
      <c r="AR1358" s="51">
        <v>0</v>
      </c>
      <c r="AS1358" s="51">
        <v>0</v>
      </c>
      <c r="AT1358" s="51">
        <v>0</v>
      </c>
      <c r="AU1358" s="51">
        <f t="shared" si="3436"/>
        <v>1000</v>
      </c>
      <c r="AV1358" s="51">
        <f t="shared" si="3437"/>
        <v>-1000</v>
      </c>
      <c r="AW1358" s="51"/>
      <c r="AX1358" s="51"/>
      <c r="AY1358" s="51"/>
      <c r="AZ1358" s="51"/>
      <c r="BA1358" s="52">
        <f t="shared" si="3441"/>
        <v>99.007931546533996</v>
      </c>
      <c r="BB1358" s="25"/>
    </row>
    <row r="1359">
      <c r="B1359" s="47" t="s">
        <v>566</v>
      </c>
      <c r="C1359" s="47" t="s">
        <v>96</v>
      </c>
      <c r="D1359" s="47" t="s">
        <v>98</v>
      </c>
      <c r="E1359" s="48" t="str">
        <f t="shared" si="3435"/>
        <v>0503</v>
      </c>
      <c r="F1359" s="47" t="s">
        <v>542</v>
      </c>
      <c r="G1359" s="47" t="s">
        <v>60</v>
      </c>
      <c r="H1359" s="49" t="s">
        <v>61</v>
      </c>
      <c r="I1359" s="19">
        <v>4250</v>
      </c>
      <c r="J1359" s="19">
        <v>4165</v>
      </c>
      <c r="K1359" s="19">
        <v>0</v>
      </c>
      <c r="L1359" s="19"/>
      <c r="M1359" s="19"/>
      <c r="N1359" s="19"/>
      <c r="O1359" s="19">
        <v>0</v>
      </c>
      <c r="P1359" s="19">
        <v>0</v>
      </c>
      <c r="Q1359" s="19">
        <v>0</v>
      </c>
      <c r="R1359" s="19">
        <v>0</v>
      </c>
      <c r="S1359" s="19"/>
      <c r="T1359" s="19">
        <f t="shared" si="3432"/>
        <v>4250</v>
      </c>
      <c r="U1359" s="19">
        <f t="shared" si="3433"/>
        <v>4165</v>
      </c>
      <c r="V1359" s="19">
        <f t="shared" si="3434"/>
        <v>0</v>
      </c>
      <c r="W1359" s="19"/>
      <c r="X1359" s="19"/>
      <c r="Y1359" s="19"/>
      <c r="Z1359" s="19"/>
      <c r="AA1359" s="19"/>
      <c r="AB1359" s="19"/>
      <c r="AC1359" s="19"/>
      <c r="AD1359" s="19"/>
      <c r="AE1359" s="19"/>
      <c r="AF1359" s="50">
        <v>3152.5016300000002</v>
      </c>
      <c r="AG1359" s="50"/>
      <c r="AH1359" s="50">
        <v>0</v>
      </c>
      <c r="AI1359" s="50">
        <v>0</v>
      </c>
      <c r="AJ1359" s="50">
        <v>0</v>
      </c>
      <c r="AK1359" s="50">
        <v>0</v>
      </c>
      <c r="AL1359" s="50">
        <v>3124.8416499999998</v>
      </c>
      <c r="AM1359" s="50">
        <v>0</v>
      </c>
      <c r="AN1359" s="50">
        <v>0</v>
      </c>
      <c r="AO1359" s="15">
        <v>0</v>
      </c>
      <c r="AP1359" s="51">
        <v>3250</v>
      </c>
      <c r="AQ1359" s="51">
        <v>0</v>
      </c>
      <c r="AR1359" s="51">
        <v>0</v>
      </c>
      <c r="AS1359" s="51">
        <v>0</v>
      </c>
      <c r="AT1359" s="51">
        <v>0</v>
      </c>
      <c r="AU1359" s="51">
        <f t="shared" si="3436"/>
        <v>3250</v>
      </c>
      <c r="AV1359" s="51">
        <f t="shared" si="3437"/>
        <v>1000</v>
      </c>
      <c r="AW1359" s="51">
        <f t="shared" si="3438"/>
        <v>4250</v>
      </c>
      <c r="AX1359" s="51">
        <f t="shared" si="3439"/>
        <v>4165</v>
      </c>
      <c r="AY1359" s="51">
        <f t="shared" si="3440"/>
        <v>0</v>
      </c>
      <c r="AZ1359" s="51"/>
      <c r="BA1359" s="52">
        <f t="shared" si="3441"/>
        <v>99.122602198305586</v>
      </c>
      <c r="BB1359" s="53"/>
    </row>
    <row r="1360" ht="31.5">
      <c r="B1360" s="47" t="s">
        <v>566</v>
      </c>
      <c r="C1360" s="47" t="s">
        <v>96</v>
      </c>
      <c r="D1360" s="47" t="s">
        <v>98</v>
      </c>
      <c r="E1360" s="48" t="str">
        <f t="shared" si="3435"/>
        <v>0503</v>
      </c>
      <c r="F1360" s="47" t="s">
        <v>181</v>
      </c>
      <c r="G1360" s="48"/>
      <c r="H1360" s="49" t="s">
        <v>182</v>
      </c>
      <c r="I1360" s="19">
        <f t="shared" ref="I1360:I1378" si="3579">I1361</f>
        <v>1502.9000000000001</v>
      </c>
      <c r="J1360" s="19">
        <f t="shared" ref="J1360:J1378" si="3580">J1361</f>
        <v>752</v>
      </c>
      <c r="K1360" s="19">
        <f t="shared" ref="K1360:K1378" si="3581">K1361</f>
        <v>752</v>
      </c>
      <c r="L1360" s="19">
        <f t="shared" ref="L1360:L1378" si="3582">L1361</f>
        <v>0</v>
      </c>
      <c r="M1360" s="19">
        <f t="shared" ref="M1360:M1378" si="3583">M1361</f>
        <v>0</v>
      </c>
      <c r="N1360" s="19">
        <f t="shared" ref="N1360:N1378" si="3584">N1361</f>
        <v>0</v>
      </c>
      <c r="O1360" s="19">
        <f t="shared" ref="O1360:O1365" si="3585">O1361</f>
        <v>0</v>
      </c>
      <c r="P1360" s="19">
        <f t="shared" ref="P1360:P1365" si="3586">P1361</f>
        <v>0</v>
      </c>
      <c r="Q1360" s="19">
        <f t="shared" ref="Q1360:Q1365" si="3587">Q1361</f>
        <v>0</v>
      </c>
      <c r="R1360" s="19">
        <f t="shared" ref="R1360:R1365" si="3588">R1361</f>
        <v>0</v>
      </c>
      <c r="S1360" s="19">
        <f t="shared" ref="S1360:S1365" si="3589">S1361</f>
        <v>0</v>
      </c>
      <c r="T1360" s="19">
        <f t="shared" si="3432"/>
        <v>1502.9000000000001</v>
      </c>
      <c r="U1360" s="19">
        <f t="shared" si="3433"/>
        <v>752</v>
      </c>
      <c r="V1360" s="19">
        <f t="shared" si="3434"/>
        <v>752</v>
      </c>
      <c r="W1360" s="19">
        <f t="shared" ref="W1360:W1363" si="3590">W1361</f>
        <v>0</v>
      </c>
      <c r="X1360" s="19">
        <f t="shared" ref="X1360:X1363" si="3591">X1361</f>
        <v>0</v>
      </c>
      <c r="Y1360" s="19">
        <f t="shared" ref="Y1360:Y1363" si="3592">Y1361</f>
        <v>0</v>
      </c>
      <c r="Z1360" s="19">
        <f t="shared" ref="Z1360:Z1363" si="3593">Z1361</f>
        <v>0</v>
      </c>
      <c r="AA1360" s="19">
        <f t="shared" ref="AA1360:AA1363" si="3594">AA1361</f>
        <v>0</v>
      </c>
      <c r="AB1360" s="19">
        <f t="shared" ref="AB1360:AB1363" si="3595">AB1361</f>
        <v>0</v>
      </c>
      <c r="AC1360" s="19">
        <f t="shared" ref="AC1360:AC1363" si="3596">AC1361</f>
        <v>0</v>
      </c>
      <c r="AD1360" s="19">
        <f t="shared" ref="AD1360:AD1363" si="3597">AD1361</f>
        <v>0</v>
      </c>
      <c r="AE1360" s="19">
        <f t="shared" ref="AE1360:AE1378" si="3598">AE1361</f>
        <v>0</v>
      </c>
      <c r="AF1360" s="50">
        <f t="shared" ref="AF1360:AF1365" si="3599">AF1361</f>
        <v>1374</v>
      </c>
      <c r="AG1360" s="50">
        <f t="shared" ref="AG1360:AG1365" si="3600">AG1361</f>
        <v>0</v>
      </c>
      <c r="AH1360" s="50">
        <f t="shared" ref="AH1360:AH1365" si="3601">AH1361</f>
        <v>0</v>
      </c>
      <c r="AI1360" s="50">
        <f t="shared" ref="AI1360:AI1365" si="3602">AI1361</f>
        <v>0</v>
      </c>
      <c r="AJ1360" s="50">
        <f t="shared" ref="AJ1360:AJ1365" si="3603">AJ1361</f>
        <v>0</v>
      </c>
      <c r="AK1360" s="50">
        <f t="shared" ref="AK1360:AK1365" si="3604">AK1361</f>
        <v>0</v>
      </c>
      <c r="AL1360" s="50">
        <f t="shared" ref="AL1360:AL1365" si="3605">AL1361</f>
        <v>1373.9673</v>
      </c>
      <c r="AM1360" s="50">
        <f t="shared" ref="AM1360:AM1365" si="3606">AM1361</f>
        <v>0</v>
      </c>
      <c r="AN1360" s="50">
        <f t="shared" ref="AN1360:AN1365" si="3607">AN1361</f>
        <v>0</v>
      </c>
      <c r="AO1360" s="51">
        <f t="shared" ref="AO1360:AO1365" si="3608">AO1361</f>
        <v>110.36530999999999</v>
      </c>
      <c r="AP1360" s="51">
        <f t="shared" ref="AP1360:AP1365" si="3609">AP1361</f>
        <v>1405.4000000000001</v>
      </c>
      <c r="AQ1360" s="51">
        <f t="shared" ref="AQ1360:AQ1365" si="3610">AQ1361</f>
        <v>0</v>
      </c>
      <c r="AR1360" s="51">
        <f t="shared" ref="AR1360:AR1365" si="3611">AR1361</f>
        <v>0</v>
      </c>
      <c r="AS1360" s="51">
        <f t="shared" ref="AS1360:AS1365" si="3612">AS1361</f>
        <v>0</v>
      </c>
      <c r="AT1360" s="51">
        <f t="shared" ref="AT1360:AT1365" si="3613">AT1361</f>
        <v>0</v>
      </c>
      <c r="AU1360" s="51">
        <f t="shared" si="3436"/>
        <v>1405.4000000000001</v>
      </c>
      <c r="AV1360" s="51">
        <f t="shared" si="3437"/>
        <v>97.5</v>
      </c>
      <c r="AW1360" s="51">
        <f t="shared" si="3438"/>
        <v>1502.9000000000001</v>
      </c>
      <c r="AX1360" s="51">
        <f t="shared" si="3439"/>
        <v>752</v>
      </c>
      <c r="AY1360" s="51">
        <f t="shared" si="3440"/>
        <v>752</v>
      </c>
      <c r="AZ1360" s="51">
        <f t="shared" ref="AZ1360:AZ1363" si="3614">AZ1361</f>
        <v>0</v>
      </c>
      <c r="BA1360" s="52">
        <f t="shared" si="3441"/>
        <v>99.997620087336244</v>
      </c>
      <c r="BB1360" s="25"/>
    </row>
    <row r="1361">
      <c r="B1361" s="47" t="s">
        <v>566</v>
      </c>
      <c r="C1361" s="47" t="s">
        <v>96</v>
      </c>
      <c r="D1361" s="47" t="s">
        <v>98</v>
      </c>
      <c r="E1361" s="48" t="str">
        <f t="shared" si="3435"/>
        <v>0503</v>
      </c>
      <c r="F1361" s="47" t="s">
        <v>183</v>
      </c>
      <c r="G1361" s="48"/>
      <c r="H1361" s="49" t="s">
        <v>53</v>
      </c>
      <c r="I1361" s="19">
        <f t="shared" si="3579"/>
        <v>1502.9000000000001</v>
      </c>
      <c r="J1361" s="19">
        <f t="shared" si="3580"/>
        <v>752</v>
      </c>
      <c r="K1361" s="19">
        <f t="shared" si="3581"/>
        <v>752</v>
      </c>
      <c r="L1361" s="19">
        <f t="shared" si="3582"/>
        <v>0</v>
      </c>
      <c r="M1361" s="19">
        <f t="shared" si="3583"/>
        <v>0</v>
      </c>
      <c r="N1361" s="19">
        <f t="shared" si="3584"/>
        <v>0</v>
      </c>
      <c r="O1361" s="19">
        <f t="shared" si="3585"/>
        <v>0</v>
      </c>
      <c r="P1361" s="19">
        <f t="shared" si="3586"/>
        <v>0</v>
      </c>
      <c r="Q1361" s="19">
        <f t="shared" si="3587"/>
        <v>0</v>
      </c>
      <c r="R1361" s="19">
        <f t="shared" si="3588"/>
        <v>0</v>
      </c>
      <c r="S1361" s="19">
        <f t="shared" si="3589"/>
        <v>0</v>
      </c>
      <c r="T1361" s="19">
        <f t="shared" si="3432"/>
        <v>1502.9000000000001</v>
      </c>
      <c r="U1361" s="19">
        <f t="shared" si="3433"/>
        <v>752</v>
      </c>
      <c r="V1361" s="19">
        <f t="shared" si="3434"/>
        <v>752</v>
      </c>
      <c r="W1361" s="19">
        <f t="shared" si="3590"/>
        <v>0</v>
      </c>
      <c r="X1361" s="19">
        <f t="shared" si="3591"/>
        <v>0</v>
      </c>
      <c r="Y1361" s="19">
        <f t="shared" si="3592"/>
        <v>0</v>
      </c>
      <c r="Z1361" s="19">
        <f t="shared" si="3593"/>
        <v>0</v>
      </c>
      <c r="AA1361" s="19">
        <f t="shared" si="3594"/>
        <v>0</v>
      </c>
      <c r="AB1361" s="19">
        <f t="shared" si="3595"/>
        <v>0</v>
      </c>
      <c r="AC1361" s="19">
        <f t="shared" si="3596"/>
        <v>0</v>
      </c>
      <c r="AD1361" s="19">
        <f t="shared" si="3597"/>
        <v>0</v>
      </c>
      <c r="AE1361" s="19">
        <f t="shared" si="3598"/>
        <v>0</v>
      </c>
      <c r="AF1361" s="50">
        <f t="shared" si="3599"/>
        <v>1374</v>
      </c>
      <c r="AG1361" s="50">
        <f t="shared" si="3600"/>
        <v>0</v>
      </c>
      <c r="AH1361" s="50">
        <f t="shared" si="3601"/>
        <v>0</v>
      </c>
      <c r="AI1361" s="50">
        <f t="shared" si="3602"/>
        <v>0</v>
      </c>
      <c r="AJ1361" s="50">
        <f t="shared" si="3603"/>
        <v>0</v>
      </c>
      <c r="AK1361" s="50">
        <f t="shared" si="3604"/>
        <v>0</v>
      </c>
      <c r="AL1361" s="50">
        <f t="shared" si="3605"/>
        <v>1373.9673</v>
      </c>
      <c r="AM1361" s="50">
        <f t="shared" si="3606"/>
        <v>0</v>
      </c>
      <c r="AN1361" s="50">
        <f t="shared" si="3607"/>
        <v>0</v>
      </c>
      <c r="AO1361" s="15">
        <f t="shared" si="3608"/>
        <v>110.36530999999999</v>
      </c>
      <c r="AP1361" s="51">
        <f t="shared" si="3609"/>
        <v>1405.4000000000001</v>
      </c>
      <c r="AQ1361" s="51">
        <f t="shared" si="3610"/>
        <v>0</v>
      </c>
      <c r="AR1361" s="51">
        <f t="shared" si="3611"/>
        <v>0</v>
      </c>
      <c r="AS1361" s="51">
        <f t="shared" si="3612"/>
        <v>0</v>
      </c>
      <c r="AT1361" s="51">
        <f t="shared" si="3613"/>
        <v>0</v>
      </c>
      <c r="AU1361" s="51">
        <f t="shared" si="3436"/>
        <v>1405.4000000000001</v>
      </c>
      <c r="AV1361" s="51">
        <f t="shared" si="3437"/>
        <v>97.5</v>
      </c>
      <c r="AW1361" s="51">
        <f t="shared" si="3438"/>
        <v>1502.9000000000001</v>
      </c>
      <c r="AX1361" s="51">
        <f t="shared" si="3439"/>
        <v>752</v>
      </c>
      <c r="AY1361" s="51">
        <f t="shared" si="3440"/>
        <v>752</v>
      </c>
      <c r="AZ1361" s="51">
        <f t="shared" si="3614"/>
        <v>0</v>
      </c>
      <c r="BA1361" s="52">
        <f t="shared" si="3441"/>
        <v>99.997620087336244</v>
      </c>
      <c r="BB1361" s="25"/>
    </row>
    <row r="1362" ht="31.5">
      <c r="B1362" s="47" t="s">
        <v>566</v>
      </c>
      <c r="C1362" s="47" t="s">
        <v>96</v>
      </c>
      <c r="D1362" s="47" t="s">
        <v>98</v>
      </c>
      <c r="E1362" s="48" t="str">
        <f t="shared" si="3435"/>
        <v>0503</v>
      </c>
      <c r="F1362" s="47" t="s">
        <v>184</v>
      </c>
      <c r="G1362" s="48"/>
      <c r="H1362" s="49" t="s">
        <v>185</v>
      </c>
      <c r="I1362" s="19">
        <f t="shared" si="3579"/>
        <v>1502.9000000000001</v>
      </c>
      <c r="J1362" s="19">
        <f t="shared" si="3580"/>
        <v>752</v>
      </c>
      <c r="K1362" s="19">
        <f t="shared" si="3581"/>
        <v>752</v>
      </c>
      <c r="L1362" s="19">
        <f t="shared" si="3582"/>
        <v>0</v>
      </c>
      <c r="M1362" s="19">
        <f t="shared" si="3583"/>
        <v>0</v>
      </c>
      <c r="N1362" s="19">
        <f t="shared" si="3584"/>
        <v>0</v>
      </c>
      <c r="O1362" s="19">
        <f t="shared" si="3585"/>
        <v>0</v>
      </c>
      <c r="P1362" s="19">
        <f t="shared" si="3586"/>
        <v>0</v>
      </c>
      <c r="Q1362" s="19">
        <f t="shared" si="3587"/>
        <v>0</v>
      </c>
      <c r="R1362" s="19">
        <f t="shared" si="3588"/>
        <v>0</v>
      </c>
      <c r="S1362" s="19">
        <f t="shared" si="3589"/>
        <v>0</v>
      </c>
      <c r="T1362" s="19">
        <f t="shared" si="3432"/>
        <v>1502.9000000000001</v>
      </c>
      <c r="U1362" s="19">
        <f t="shared" si="3433"/>
        <v>752</v>
      </c>
      <c r="V1362" s="19">
        <f t="shared" si="3434"/>
        <v>752</v>
      </c>
      <c r="W1362" s="19">
        <f t="shared" si="3590"/>
        <v>0</v>
      </c>
      <c r="X1362" s="19">
        <f t="shared" si="3591"/>
        <v>0</v>
      </c>
      <c r="Y1362" s="19">
        <f t="shared" si="3592"/>
        <v>0</v>
      </c>
      <c r="Z1362" s="19">
        <f t="shared" si="3593"/>
        <v>0</v>
      </c>
      <c r="AA1362" s="19">
        <f t="shared" si="3594"/>
        <v>0</v>
      </c>
      <c r="AB1362" s="19">
        <f t="shared" si="3595"/>
        <v>0</v>
      </c>
      <c r="AC1362" s="19">
        <f t="shared" si="3596"/>
        <v>0</v>
      </c>
      <c r="AD1362" s="19">
        <f t="shared" si="3597"/>
        <v>0</v>
      </c>
      <c r="AE1362" s="19">
        <f t="shared" si="3598"/>
        <v>0</v>
      </c>
      <c r="AF1362" s="50">
        <f t="shared" si="3599"/>
        <v>1374</v>
      </c>
      <c r="AG1362" s="50">
        <f t="shared" si="3600"/>
        <v>0</v>
      </c>
      <c r="AH1362" s="50">
        <f t="shared" si="3601"/>
        <v>0</v>
      </c>
      <c r="AI1362" s="50">
        <f t="shared" si="3602"/>
        <v>0</v>
      </c>
      <c r="AJ1362" s="50">
        <f t="shared" si="3603"/>
        <v>0</v>
      </c>
      <c r="AK1362" s="50">
        <f t="shared" si="3604"/>
        <v>0</v>
      </c>
      <c r="AL1362" s="50">
        <f t="shared" si="3605"/>
        <v>1373.9673</v>
      </c>
      <c r="AM1362" s="50">
        <f t="shared" si="3606"/>
        <v>0</v>
      </c>
      <c r="AN1362" s="50">
        <f t="shared" si="3607"/>
        <v>0</v>
      </c>
      <c r="AO1362" s="51">
        <f t="shared" si="3608"/>
        <v>110.36530999999999</v>
      </c>
      <c r="AP1362" s="51">
        <f t="shared" si="3609"/>
        <v>1405.4000000000001</v>
      </c>
      <c r="AQ1362" s="51">
        <f t="shared" si="3610"/>
        <v>0</v>
      </c>
      <c r="AR1362" s="51">
        <f t="shared" si="3611"/>
        <v>0</v>
      </c>
      <c r="AS1362" s="51">
        <f t="shared" si="3612"/>
        <v>0</v>
      </c>
      <c r="AT1362" s="51">
        <f t="shared" si="3613"/>
        <v>0</v>
      </c>
      <c r="AU1362" s="51">
        <f t="shared" si="3436"/>
        <v>1405.4000000000001</v>
      </c>
      <c r="AV1362" s="51">
        <f t="shared" si="3437"/>
        <v>97.5</v>
      </c>
      <c r="AW1362" s="51">
        <f t="shared" si="3438"/>
        <v>1502.9000000000001</v>
      </c>
      <c r="AX1362" s="51">
        <f t="shared" si="3439"/>
        <v>752</v>
      </c>
      <c r="AY1362" s="51">
        <f t="shared" si="3440"/>
        <v>752</v>
      </c>
      <c r="AZ1362" s="51">
        <f t="shared" si="3614"/>
        <v>0</v>
      </c>
      <c r="BA1362" s="52">
        <f t="shared" si="3441"/>
        <v>99.997620087336244</v>
      </c>
      <c r="BB1362" s="25"/>
    </row>
    <row r="1363" ht="31.5">
      <c r="B1363" s="47" t="s">
        <v>566</v>
      </c>
      <c r="C1363" s="47" t="s">
        <v>96</v>
      </c>
      <c r="D1363" s="47" t="s">
        <v>98</v>
      </c>
      <c r="E1363" s="48" t="str">
        <f t="shared" si="3435"/>
        <v>0503</v>
      </c>
      <c r="F1363" s="47" t="s">
        <v>229</v>
      </c>
      <c r="G1363" s="48"/>
      <c r="H1363" s="49" t="s">
        <v>230</v>
      </c>
      <c r="I1363" s="19">
        <f t="shared" si="3579"/>
        <v>1502.9000000000001</v>
      </c>
      <c r="J1363" s="19">
        <f t="shared" si="3580"/>
        <v>752</v>
      </c>
      <c r="K1363" s="19">
        <f t="shared" si="3581"/>
        <v>752</v>
      </c>
      <c r="L1363" s="19">
        <f t="shared" si="3582"/>
        <v>0</v>
      </c>
      <c r="M1363" s="19">
        <f t="shared" si="3583"/>
        <v>0</v>
      </c>
      <c r="N1363" s="19">
        <f t="shared" si="3584"/>
        <v>0</v>
      </c>
      <c r="O1363" s="19">
        <f t="shared" si="3585"/>
        <v>0</v>
      </c>
      <c r="P1363" s="19">
        <f t="shared" si="3586"/>
        <v>0</v>
      </c>
      <c r="Q1363" s="19">
        <f t="shared" si="3587"/>
        <v>0</v>
      </c>
      <c r="R1363" s="19">
        <f t="shared" si="3588"/>
        <v>0</v>
      </c>
      <c r="S1363" s="19">
        <f t="shared" si="3589"/>
        <v>0</v>
      </c>
      <c r="T1363" s="19">
        <f t="shared" si="3432"/>
        <v>1502.9000000000001</v>
      </c>
      <c r="U1363" s="19">
        <f t="shared" si="3433"/>
        <v>752</v>
      </c>
      <c r="V1363" s="19">
        <f t="shared" si="3434"/>
        <v>752</v>
      </c>
      <c r="W1363" s="19">
        <f t="shared" si="3590"/>
        <v>0</v>
      </c>
      <c r="X1363" s="19">
        <f t="shared" si="3591"/>
        <v>0</v>
      </c>
      <c r="Y1363" s="19">
        <f t="shared" si="3592"/>
        <v>0</v>
      </c>
      <c r="Z1363" s="19">
        <f t="shared" si="3593"/>
        <v>0</v>
      </c>
      <c r="AA1363" s="19">
        <f t="shared" si="3594"/>
        <v>0</v>
      </c>
      <c r="AB1363" s="19">
        <f t="shared" si="3595"/>
        <v>0</v>
      </c>
      <c r="AC1363" s="19">
        <f t="shared" si="3596"/>
        <v>0</v>
      </c>
      <c r="AD1363" s="19">
        <f t="shared" si="3597"/>
        <v>0</v>
      </c>
      <c r="AE1363" s="19">
        <f t="shared" si="3598"/>
        <v>0</v>
      </c>
      <c r="AF1363" s="50">
        <f t="shared" si="3599"/>
        <v>1374</v>
      </c>
      <c r="AG1363" s="50">
        <f t="shared" si="3600"/>
        <v>0</v>
      </c>
      <c r="AH1363" s="50">
        <f t="shared" si="3601"/>
        <v>0</v>
      </c>
      <c r="AI1363" s="50">
        <f t="shared" si="3602"/>
        <v>0</v>
      </c>
      <c r="AJ1363" s="50">
        <f t="shared" si="3603"/>
        <v>0</v>
      </c>
      <c r="AK1363" s="50">
        <f t="shared" si="3604"/>
        <v>0</v>
      </c>
      <c r="AL1363" s="50">
        <f t="shared" si="3605"/>
        <v>1373.9673</v>
      </c>
      <c r="AM1363" s="50">
        <f t="shared" si="3606"/>
        <v>0</v>
      </c>
      <c r="AN1363" s="50">
        <f t="shared" si="3607"/>
        <v>0</v>
      </c>
      <c r="AO1363" s="15">
        <f t="shared" si="3608"/>
        <v>110.36530999999999</v>
      </c>
      <c r="AP1363" s="51">
        <f t="shared" si="3609"/>
        <v>1405.4000000000001</v>
      </c>
      <c r="AQ1363" s="51">
        <f t="shared" si="3610"/>
        <v>0</v>
      </c>
      <c r="AR1363" s="51">
        <f t="shared" si="3611"/>
        <v>0</v>
      </c>
      <c r="AS1363" s="51">
        <f t="shared" si="3612"/>
        <v>0</v>
      </c>
      <c r="AT1363" s="51">
        <f t="shared" si="3613"/>
        <v>0</v>
      </c>
      <c r="AU1363" s="51">
        <f t="shared" si="3436"/>
        <v>1405.4000000000001</v>
      </c>
      <c r="AV1363" s="51">
        <f t="shared" si="3437"/>
        <v>97.5</v>
      </c>
      <c r="AW1363" s="51">
        <f t="shared" si="3438"/>
        <v>1502.9000000000001</v>
      </c>
      <c r="AX1363" s="51">
        <f t="shared" si="3439"/>
        <v>752</v>
      </c>
      <c r="AY1363" s="51">
        <f t="shared" si="3440"/>
        <v>752</v>
      </c>
      <c r="AZ1363" s="51">
        <f t="shared" si="3614"/>
        <v>0</v>
      </c>
      <c r="BA1363" s="52">
        <f t="shared" si="3441"/>
        <v>99.997620087336244</v>
      </c>
      <c r="BB1363" s="25"/>
    </row>
    <row r="1364" ht="31.5">
      <c r="B1364" s="47" t="s">
        <v>566</v>
      </c>
      <c r="C1364" s="47" t="s">
        <v>96</v>
      </c>
      <c r="D1364" s="47" t="s">
        <v>98</v>
      </c>
      <c r="E1364" s="48" t="str">
        <f t="shared" si="3435"/>
        <v>0503</v>
      </c>
      <c r="F1364" s="47" t="s">
        <v>229</v>
      </c>
      <c r="G1364" s="47" t="s">
        <v>58</v>
      </c>
      <c r="H1364" s="49" t="s">
        <v>59</v>
      </c>
      <c r="I1364" s="19">
        <v>1502.9000000000001</v>
      </c>
      <c r="J1364" s="19">
        <v>752</v>
      </c>
      <c r="K1364" s="19">
        <v>752</v>
      </c>
      <c r="L1364" s="19"/>
      <c r="M1364" s="19"/>
      <c r="N1364" s="19"/>
      <c r="O1364" s="19">
        <v>0</v>
      </c>
      <c r="P1364" s="19">
        <v>0</v>
      </c>
      <c r="Q1364" s="19">
        <v>0</v>
      </c>
      <c r="R1364" s="19">
        <v>0</v>
      </c>
      <c r="S1364" s="19"/>
      <c r="T1364" s="19">
        <f t="shared" si="3432"/>
        <v>1502.9000000000001</v>
      </c>
      <c r="U1364" s="19">
        <f t="shared" si="3433"/>
        <v>752</v>
      </c>
      <c r="V1364" s="19">
        <f t="shared" si="3434"/>
        <v>752</v>
      </c>
      <c r="W1364" s="19"/>
      <c r="X1364" s="19"/>
      <c r="Y1364" s="19"/>
      <c r="Z1364" s="19"/>
      <c r="AA1364" s="19"/>
      <c r="AB1364" s="19"/>
      <c r="AC1364" s="19"/>
      <c r="AD1364" s="19"/>
      <c r="AE1364" s="19"/>
      <c r="AF1364" s="50">
        <v>1374</v>
      </c>
      <c r="AG1364" s="50"/>
      <c r="AH1364" s="50">
        <v>0</v>
      </c>
      <c r="AI1364" s="50">
        <v>0</v>
      </c>
      <c r="AJ1364" s="50">
        <v>0</v>
      </c>
      <c r="AK1364" s="50">
        <v>0</v>
      </c>
      <c r="AL1364" s="50">
        <v>1373.9673</v>
      </c>
      <c r="AM1364" s="50">
        <v>0</v>
      </c>
      <c r="AN1364" s="50">
        <v>0</v>
      </c>
      <c r="AO1364" s="51">
        <v>110.36530999999999</v>
      </c>
      <c r="AP1364" s="51">
        <v>1405.4000000000001</v>
      </c>
      <c r="AQ1364" s="51">
        <v>0</v>
      </c>
      <c r="AR1364" s="51">
        <v>0</v>
      </c>
      <c r="AS1364" s="51">
        <v>0</v>
      </c>
      <c r="AT1364" s="51">
        <v>0</v>
      </c>
      <c r="AU1364" s="51">
        <f t="shared" si="3436"/>
        <v>1405.4000000000001</v>
      </c>
      <c r="AV1364" s="51">
        <f t="shared" si="3437"/>
        <v>97.5</v>
      </c>
      <c r="AW1364" s="51">
        <f t="shared" si="3438"/>
        <v>1502.9000000000001</v>
      </c>
      <c r="AX1364" s="51">
        <f t="shared" si="3439"/>
        <v>752</v>
      </c>
      <c r="AY1364" s="51">
        <f t="shared" si="3440"/>
        <v>752</v>
      </c>
      <c r="AZ1364" s="51"/>
      <c r="BA1364" s="52">
        <f t="shared" si="3441"/>
        <v>99.997620087336244</v>
      </c>
      <c r="BB1364" s="53"/>
    </row>
    <row r="1365" ht="31.5">
      <c r="B1365" s="47" t="s">
        <v>566</v>
      </c>
      <c r="C1365" s="47" t="s">
        <v>96</v>
      </c>
      <c r="D1365" s="47" t="s">
        <v>98</v>
      </c>
      <c r="E1365" s="48" t="str">
        <f t="shared" si="3435"/>
        <v>0503</v>
      </c>
      <c r="F1365" s="47" t="s">
        <v>76</v>
      </c>
      <c r="G1365" s="48"/>
      <c r="H1365" s="49" t="s">
        <v>77</v>
      </c>
      <c r="I1365" s="19"/>
      <c r="J1365" s="19"/>
      <c r="K1365" s="19"/>
      <c r="L1365" s="19"/>
      <c r="M1365" s="19"/>
      <c r="N1365" s="19"/>
      <c r="O1365" s="19">
        <f t="shared" si="3585"/>
        <v>0</v>
      </c>
      <c r="P1365" s="19">
        <f t="shared" si="3586"/>
        <v>0</v>
      </c>
      <c r="Q1365" s="19">
        <f t="shared" si="3587"/>
        <v>0</v>
      </c>
      <c r="R1365" s="19">
        <f t="shared" si="3588"/>
        <v>0</v>
      </c>
      <c r="S1365" s="19">
        <f t="shared" si="3589"/>
        <v>50</v>
      </c>
      <c r="T1365" s="19">
        <f t="shared" si="3432"/>
        <v>50</v>
      </c>
      <c r="U1365" s="19"/>
      <c r="V1365" s="19"/>
      <c r="W1365" s="19">
        <f>W1368</f>
        <v>0</v>
      </c>
      <c r="X1365" s="19">
        <f>X1368</f>
        <v>0</v>
      </c>
      <c r="Y1365" s="19">
        <f>Y1368</f>
        <v>0</v>
      </c>
      <c r="Z1365" s="19">
        <f>Z1368</f>
        <v>50</v>
      </c>
      <c r="AA1365" s="19">
        <f>AA1368</f>
        <v>0</v>
      </c>
      <c r="AB1365" s="19">
        <f>AB1368</f>
        <v>0</v>
      </c>
      <c r="AC1365" s="19">
        <f>AC1368</f>
        <v>0</v>
      </c>
      <c r="AD1365" s="19">
        <f>AD1368</f>
        <v>0</v>
      </c>
      <c r="AE1365" s="19"/>
      <c r="AF1365" s="50">
        <f t="shared" si="3599"/>
        <v>717.14381000000003</v>
      </c>
      <c r="AG1365" s="50">
        <f t="shared" si="3600"/>
        <v>0</v>
      </c>
      <c r="AH1365" s="50">
        <f t="shared" si="3601"/>
        <v>0</v>
      </c>
      <c r="AI1365" s="50">
        <f t="shared" si="3602"/>
        <v>0</v>
      </c>
      <c r="AJ1365" s="50">
        <f t="shared" si="3603"/>
        <v>0</v>
      </c>
      <c r="AK1365" s="50">
        <f t="shared" si="3604"/>
        <v>0</v>
      </c>
      <c r="AL1365" s="50">
        <f t="shared" si="3605"/>
        <v>667.14381000000003</v>
      </c>
      <c r="AM1365" s="50">
        <f t="shared" si="3606"/>
        <v>0</v>
      </c>
      <c r="AN1365" s="50">
        <f t="shared" si="3607"/>
        <v>0</v>
      </c>
      <c r="AO1365" s="15">
        <f t="shared" si="3608"/>
        <v>0</v>
      </c>
      <c r="AP1365" s="51">
        <f t="shared" si="3609"/>
        <v>777.14381000000003</v>
      </c>
      <c r="AQ1365" s="51">
        <f t="shared" si="3610"/>
        <v>0</v>
      </c>
      <c r="AR1365" s="51">
        <f t="shared" si="3611"/>
        <v>0</v>
      </c>
      <c r="AS1365" s="51">
        <f t="shared" si="3612"/>
        <v>0</v>
      </c>
      <c r="AT1365" s="51">
        <f t="shared" si="3613"/>
        <v>0</v>
      </c>
      <c r="AU1365" s="51">
        <f t="shared" si="3436"/>
        <v>777.14381000000003</v>
      </c>
      <c r="AV1365" s="51">
        <f t="shared" si="3437"/>
        <v>-727.14381000000003</v>
      </c>
      <c r="AW1365" s="51">
        <f t="shared" si="3438"/>
        <v>100</v>
      </c>
      <c r="AX1365" s="51">
        <f t="shared" si="3439"/>
        <v>0</v>
      </c>
      <c r="AY1365" s="51">
        <f t="shared" si="3440"/>
        <v>0</v>
      </c>
      <c r="AZ1365" s="51">
        <f>AZ1368</f>
        <v>0</v>
      </c>
      <c r="BA1365" s="52">
        <f t="shared" si="3441"/>
        <v>93.027897709944668</v>
      </c>
      <c r="BB1365" s="25"/>
    </row>
    <row r="1366" ht="47.25">
      <c r="B1366" s="47" t="s">
        <v>566</v>
      </c>
      <c r="C1366" s="47" t="s">
        <v>96</v>
      </c>
      <c r="D1366" s="47" t="s">
        <v>98</v>
      </c>
      <c r="E1366" s="48" t="str">
        <f t="shared" si="3435"/>
        <v>0503</v>
      </c>
      <c r="F1366" s="17" t="s">
        <v>296</v>
      </c>
      <c r="G1366" s="48"/>
      <c r="H1366" s="64" t="s">
        <v>297</v>
      </c>
      <c r="I1366" s="19"/>
      <c r="J1366" s="19"/>
      <c r="K1366" s="19"/>
      <c r="L1366" s="19"/>
      <c r="M1366" s="19"/>
      <c r="N1366" s="19"/>
      <c r="O1366" s="19">
        <f>O1368+O1367</f>
        <v>0</v>
      </c>
      <c r="P1366" s="19">
        <f>P1368+P1367</f>
        <v>0</v>
      </c>
      <c r="Q1366" s="19">
        <f>Q1368+Q1367</f>
        <v>0</v>
      </c>
      <c r="R1366" s="19">
        <f>R1368+R1367</f>
        <v>0</v>
      </c>
      <c r="S1366" s="19">
        <f>S1368+S1367</f>
        <v>50</v>
      </c>
      <c r="T1366" s="19">
        <f t="shared" si="3432"/>
        <v>50</v>
      </c>
      <c r="U1366" s="19"/>
      <c r="V1366" s="19"/>
      <c r="W1366" s="19"/>
      <c r="X1366" s="19"/>
      <c r="Y1366" s="19"/>
      <c r="Z1366" s="19"/>
      <c r="AA1366" s="19"/>
      <c r="AB1366" s="19"/>
      <c r="AC1366" s="19"/>
      <c r="AD1366" s="19"/>
      <c r="AE1366" s="19"/>
      <c r="AF1366" s="50">
        <f>AF1368+AF1367</f>
        <v>717.14381000000003</v>
      </c>
      <c r="AG1366" s="50">
        <f>AG1368+AG1367</f>
        <v>0</v>
      </c>
      <c r="AH1366" s="50">
        <f>AH1368+AH1367</f>
        <v>0</v>
      </c>
      <c r="AI1366" s="50">
        <f>AI1368+AI1367</f>
        <v>0</v>
      </c>
      <c r="AJ1366" s="50">
        <f>AJ1368+AJ1367</f>
        <v>0</v>
      </c>
      <c r="AK1366" s="50">
        <f>AK1368+AK1367</f>
        <v>0</v>
      </c>
      <c r="AL1366" s="50">
        <f>AL1368+AL1367</f>
        <v>667.14381000000003</v>
      </c>
      <c r="AM1366" s="50">
        <f>AM1368+AM1367</f>
        <v>0</v>
      </c>
      <c r="AN1366" s="50">
        <f>AN1368+AN1367</f>
        <v>0</v>
      </c>
      <c r="AO1366" s="51">
        <f>AO1368+AO1367</f>
        <v>0</v>
      </c>
      <c r="AP1366" s="51">
        <f>AP1368+AP1367</f>
        <v>777.14381000000003</v>
      </c>
      <c r="AQ1366" s="51">
        <f>AQ1368+AQ1367</f>
        <v>0</v>
      </c>
      <c r="AR1366" s="51">
        <f>AR1368+AR1367</f>
        <v>0</v>
      </c>
      <c r="AS1366" s="51">
        <f>AS1368+AS1367</f>
        <v>0</v>
      </c>
      <c r="AT1366" s="51">
        <f>AT1368+AT1367</f>
        <v>0</v>
      </c>
      <c r="AU1366" s="51">
        <f t="shared" si="3436"/>
        <v>777.14381000000003</v>
      </c>
      <c r="AV1366" s="51">
        <f t="shared" si="3437"/>
        <v>-727.14381000000003</v>
      </c>
      <c r="AW1366" s="51"/>
      <c r="AX1366" s="51"/>
      <c r="AY1366" s="51"/>
      <c r="AZ1366" s="51"/>
      <c r="BA1366" s="52">
        <f t="shared" si="3441"/>
        <v>93.027897709944668</v>
      </c>
      <c r="BB1366" s="25"/>
    </row>
    <row r="1367" hidden="1">
      <c r="B1367" s="47" t="s">
        <v>566</v>
      </c>
      <c r="C1367" s="47" t="s">
        <v>96</v>
      </c>
      <c r="D1367" s="47" t="s">
        <v>98</v>
      </c>
      <c r="E1367" s="48" t="str">
        <f t="shared" si="3435"/>
        <v>0503</v>
      </c>
      <c r="F1367" s="17" t="s">
        <v>296</v>
      </c>
      <c r="G1367" s="47" t="s">
        <v>60</v>
      </c>
      <c r="H1367" s="49" t="s">
        <v>61</v>
      </c>
      <c r="I1367" s="19"/>
      <c r="J1367" s="19"/>
      <c r="K1367" s="19"/>
      <c r="L1367" s="19"/>
      <c r="M1367" s="19"/>
      <c r="N1367" s="19"/>
      <c r="O1367" s="19">
        <v>0</v>
      </c>
      <c r="P1367" s="19">
        <v>0</v>
      </c>
      <c r="Q1367" s="19">
        <v>0</v>
      </c>
      <c r="R1367" s="19"/>
      <c r="S1367" s="19">
        <v>50</v>
      </c>
      <c r="T1367" s="19">
        <f t="shared" si="3432"/>
        <v>50</v>
      </c>
      <c r="U1367" s="19"/>
      <c r="V1367" s="19"/>
      <c r="W1367" s="19"/>
      <c r="X1367" s="19"/>
      <c r="Y1367" s="19"/>
      <c r="Z1367" s="19"/>
      <c r="AA1367" s="19"/>
      <c r="AB1367" s="19"/>
      <c r="AC1367" s="19"/>
      <c r="AD1367" s="19"/>
      <c r="AE1367" s="19"/>
      <c r="AF1367" s="50">
        <v>0</v>
      </c>
      <c r="AG1367" s="50"/>
      <c r="AH1367" s="50">
        <v>0</v>
      </c>
      <c r="AI1367" s="50">
        <v>0</v>
      </c>
      <c r="AJ1367" s="50">
        <v>0</v>
      </c>
      <c r="AK1367" s="50">
        <v>0</v>
      </c>
      <c r="AL1367" s="50">
        <v>0</v>
      </c>
      <c r="AM1367" s="50">
        <v>0</v>
      </c>
      <c r="AN1367" s="50">
        <v>0</v>
      </c>
      <c r="AO1367" s="15">
        <v>0</v>
      </c>
      <c r="AP1367" s="51">
        <v>0</v>
      </c>
      <c r="AQ1367" s="51">
        <v>0</v>
      </c>
      <c r="AR1367" s="51">
        <v>0</v>
      </c>
      <c r="AS1367" s="51">
        <v>0</v>
      </c>
      <c r="AT1367" s="51">
        <v>0</v>
      </c>
      <c r="AU1367" s="51">
        <f t="shared" si="3436"/>
        <v>0</v>
      </c>
      <c r="AV1367" s="51">
        <f t="shared" si="3437"/>
        <v>50</v>
      </c>
      <c r="AW1367" s="51"/>
      <c r="AX1367" s="51"/>
      <c r="AY1367" s="51"/>
      <c r="AZ1367" s="51"/>
      <c r="BA1367" s="52"/>
      <c r="BB1367" s="25">
        <v>0</v>
      </c>
    </row>
    <row r="1368" ht="47.25">
      <c r="B1368" s="47" t="s">
        <v>566</v>
      </c>
      <c r="C1368" s="47" t="s">
        <v>96</v>
      </c>
      <c r="D1368" s="47" t="s">
        <v>98</v>
      </c>
      <c r="E1368" s="48" t="str">
        <f t="shared" si="3435"/>
        <v>0503</v>
      </c>
      <c r="F1368" s="17" t="s">
        <v>298</v>
      </c>
      <c r="G1368" s="48"/>
      <c r="H1368" s="64" t="s">
        <v>299</v>
      </c>
      <c r="I1368" s="19"/>
      <c r="J1368" s="19"/>
      <c r="K1368" s="19"/>
      <c r="L1368" s="19"/>
      <c r="M1368" s="19"/>
      <c r="N1368" s="19"/>
      <c r="O1368" s="19">
        <f>O1370+O1369</f>
        <v>0</v>
      </c>
      <c r="P1368" s="19">
        <f>P1370+P1369</f>
        <v>0</v>
      </c>
      <c r="Q1368" s="19">
        <f>Q1370+Q1369</f>
        <v>0</v>
      </c>
      <c r="R1368" s="19">
        <f>R1370+R1369</f>
        <v>0</v>
      </c>
      <c r="S1368" s="19">
        <f>S1370</f>
        <v>0</v>
      </c>
      <c r="T1368" s="19">
        <f t="shared" si="3432"/>
        <v>0</v>
      </c>
      <c r="U1368" s="19"/>
      <c r="V1368" s="19"/>
      <c r="W1368" s="19">
        <f>W1370</f>
        <v>0</v>
      </c>
      <c r="X1368" s="19">
        <f>X1370</f>
        <v>0</v>
      </c>
      <c r="Y1368" s="19">
        <f>Y1370</f>
        <v>0</v>
      </c>
      <c r="Z1368" s="19">
        <f>Z1370</f>
        <v>50</v>
      </c>
      <c r="AA1368" s="19">
        <f>AA1370</f>
        <v>0</v>
      </c>
      <c r="AB1368" s="19">
        <f>AB1370</f>
        <v>0</v>
      </c>
      <c r="AC1368" s="19">
        <f>AC1370</f>
        <v>0</v>
      </c>
      <c r="AD1368" s="19">
        <f>AD1370</f>
        <v>0</v>
      </c>
      <c r="AE1368" s="19"/>
      <c r="AF1368" s="50">
        <f>AF1370+AF1369</f>
        <v>717.14381000000003</v>
      </c>
      <c r="AG1368" s="50">
        <f>AG1370+AG1369</f>
        <v>0</v>
      </c>
      <c r="AH1368" s="50">
        <f>AH1370+AH1369</f>
        <v>0</v>
      </c>
      <c r="AI1368" s="50">
        <f>AI1370+AI1369</f>
        <v>0</v>
      </c>
      <c r="AJ1368" s="50">
        <f>AJ1370+AJ1369</f>
        <v>0</v>
      </c>
      <c r="AK1368" s="50">
        <f>AK1370+AK1369</f>
        <v>0</v>
      </c>
      <c r="AL1368" s="50">
        <f>AL1370+AL1369</f>
        <v>667.14381000000003</v>
      </c>
      <c r="AM1368" s="50">
        <f>AM1370+AM1369</f>
        <v>0</v>
      </c>
      <c r="AN1368" s="50">
        <f>AN1370+AN1369</f>
        <v>0</v>
      </c>
      <c r="AO1368" s="51">
        <f>AO1370+AO1369</f>
        <v>0</v>
      </c>
      <c r="AP1368" s="51">
        <f>AP1370+AP1369</f>
        <v>777.14381000000003</v>
      </c>
      <c r="AQ1368" s="51">
        <f>AQ1370+AQ1369</f>
        <v>0</v>
      </c>
      <c r="AR1368" s="51">
        <f>AR1370+AR1369</f>
        <v>0</v>
      </c>
      <c r="AS1368" s="51">
        <f>AS1370+AS1369</f>
        <v>0</v>
      </c>
      <c r="AT1368" s="51">
        <f>AT1370+AT1369</f>
        <v>0</v>
      </c>
      <c r="AU1368" s="51">
        <f t="shared" si="3436"/>
        <v>777.14381000000003</v>
      </c>
      <c r="AV1368" s="51">
        <f t="shared" si="3437"/>
        <v>-777.14381000000003</v>
      </c>
      <c r="AW1368" s="51">
        <f t="shared" si="3438"/>
        <v>50</v>
      </c>
      <c r="AX1368" s="51">
        <f t="shared" si="3439"/>
        <v>0</v>
      </c>
      <c r="AY1368" s="51">
        <f t="shared" si="3440"/>
        <v>0</v>
      </c>
      <c r="AZ1368" s="51">
        <f>AZ1370</f>
        <v>0</v>
      </c>
      <c r="BA1368" s="52">
        <f t="shared" si="3441"/>
        <v>93.027897709944668</v>
      </c>
      <c r="BB1368" s="25"/>
    </row>
    <row r="1369" ht="31.5" hidden="1">
      <c r="B1369" s="47" t="s">
        <v>566</v>
      </c>
      <c r="C1369" s="47" t="s">
        <v>96</v>
      </c>
      <c r="D1369" s="47" t="s">
        <v>98</v>
      </c>
      <c r="E1369" s="48" t="str">
        <f t="shared" si="3435"/>
        <v>0503</v>
      </c>
      <c r="F1369" s="17" t="s">
        <v>298</v>
      </c>
      <c r="G1369" s="47" t="s">
        <v>154</v>
      </c>
      <c r="H1369" s="49" t="s">
        <v>155</v>
      </c>
      <c r="I1369" s="19"/>
      <c r="J1369" s="19"/>
      <c r="K1369" s="19"/>
      <c r="L1369" s="19"/>
      <c r="M1369" s="19"/>
      <c r="N1369" s="19"/>
      <c r="O1369" s="19">
        <v>0</v>
      </c>
      <c r="P1369" s="19">
        <v>0</v>
      </c>
      <c r="Q1369" s="19">
        <v>0</v>
      </c>
      <c r="R1369" s="19">
        <v>0</v>
      </c>
      <c r="S1369" s="19"/>
      <c r="T1369" s="19">
        <f t="shared" si="3432"/>
        <v>0</v>
      </c>
      <c r="U1369" s="19">
        <v>0</v>
      </c>
      <c r="V1369" s="19">
        <v>0</v>
      </c>
      <c r="W1369" s="19">
        <v>0</v>
      </c>
      <c r="X1369" s="19">
        <v>0</v>
      </c>
      <c r="Y1369" s="19">
        <v>0</v>
      </c>
      <c r="Z1369" s="19">
        <v>0</v>
      </c>
      <c r="AA1369" s="19">
        <v>0</v>
      </c>
      <c r="AB1369" s="19">
        <v>0</v>
      </c>
      <c r="AC1369" s="19">
        <v>0</v>
      </c>
      <c r="AD1369" s="19">
        <v>0</v>
      </c>
      <c r="AE1369" s="19">
        <v>0</v>
      </c>
      <c r="AF1369" s="50">
        <v>0</v>
      </c>
      <c r="AG1369" s="50"/>
      <c r="AH1369" s="50">
        <v>0</v>
      </c>
      <c r="AI1369" s="50">
        <v>0</v>
      </c>
      <c r="AJ1369" s="50">
        <v>0</v>
      </c>
      <c r="AK1369" s="50">
        <v>0</v>
      </c>
      <c r="AL1369" s="50">
        <v>0</v>
      </c>
      <c r="AM1369" s="50">
        <v>0</v>
      </c>
      <c r="AN1369" s="50">
        <v>0</v>
      </c>
      <c r="AO1369" s="15">
        <v>0</v>
      </c>
      <c r="AP1369" s="51">
        <v>60</v>
      </c>
      <c r="AQ1369" s="51">
        <v>0</v>
      </c>
      <c r="AR1369" s="51">
        <v>0</v>
      </c>
      <c r="AS1369" s="51">
        <v>0</v>
      </c>
      <c r="AT1369" s="51">
        <v>0</v>
      </c>
      <c r="AU1369" s="51">
        <f t="shared" si="3436"/>
        <v>60</v>
      </c>
      <c r="AV1369" s="51">
        <f t="shared" si="3437"/>
        <v>-60</v>
      </c>
      <c r="AW1369" s="51"/>
      <c r="AX1369" s="51"/>
      <c r="AY1369" s="51"/>
      <c r="AZ1369" s="51"/>
      <c r="BA1369" s="52"/>
      <c r="BB1369" s="25">
        <v>0</v>
      </c>
    </row>
    <row r="1370">
      <c r="B1370" s="47" t="s">
        <v>566</v>
      </c>
      <c r="C1370" s="47" t="s">
        <v>96</v>
      </c>
      <c r="D1370" s="47" t="s">
        <v>98</v>
      </c>
      <c r="E1370" s="48" t="str">
        <f t="shared" si="3435"/>
        <v>0503</v>
      </c>
      <c r="F1370" s="17" t="s">
        <v>298</v>
      </c>
      <c r="G1370" s="47" t="s">
        <v>60</v>
      </c>
      <c r="H1370" s="49" t="s">
        <v>61</v>
      </c>
      <c r="I1370" s="19"/>
      <c r="J1370" s="19"/>
      <c r="K1370" s="19"/>
      <c r="L1370" s="19"/>
      <c r="M1370" s="19"/>
      <c r="N1370" s="19"/>
      <c r="O1370" s="19">
        <v>0</v>
      </c>
      <c r="P1370" s="19">
        <v>0</v>
      </c>
      <c r="Q1370" s="19">
        <v>0</v>
      </c>
      <c r="R1370" s="19">
        <v>0</v>
      </c>
      <c r="S1370" s="19"/>
      <c r="T1370" s="19">
        <f t="shared" si="3432"/>
        <v>0</v>
      </c>
      <c r="U1370" s="19"/>
      <c r="V1370" s="19"/>
      <c r="W1370" s="19"/>
      <c r="X1370" s="19"/>
      <c r="Y1370" s="19"/>
      <c r="Z1370" s="19">
        <v>50</v>
      </c>
      <c r="AA1370" s="19"/>
      <c r="AB1370" s="19"/>
      <c r="AC1370" s="19"/>
      <c r="AD1370" s="19"/>
      <c r="AE1370" s="19"/>
      <c r="AF1370" s="50">
        <v>717.14381000000003</v>
      </c>
      <c r="AG1370" s="50"/>
      <c r="AH1370" s="50">
        <v>0</v>
      </c>
      <c r="AI1370" s="50">
        <v>0</v>
      </c>
      <c r="AJ1370" s="50">
        <v>0</v>
      </c>
      <c r="AK1370" s="50">
        <v>0</v>
      </c>
      <c r="AL1370" s="50">
        <v>667.14381000000003</v>
      </c>
      <c r="AM1370" s="50">
        <v>0</v>
      </c>
      <c r="AN1370" s="50">
        <v>0</v>
      </c>
      <c r="AO1370" s="51">
        <v>0</v>
      </c>
      <c r="AP1370" s="51">
        <v>717.14381000000003</v>
      </c>
      <c r="AQ1370" s="51">
        <v>0</v>
      </c>
      <c r="AR1370" s="51">
        <v>0</v>
      </c>
      <c r="AS1370" s="51">
        <v>0</v>
      </c>
      <c r="AT1370" s="51">
        <v>0</v>
      </c>
      <c r="AU1370" s="51">
        <f t="shared" si="3436"/>
        <v>717.14381000000003</v>
      </c>
      <c r="AV1370" s="51">
        <f t="shared" si="3437"/>
        <v>-717.14381000000003</v>
      </c>
      <c r="AW1370" s="51">
        <f t="shared" si="3438"/>
        <v>50</v>
      </c>
      <c r="AX1370" s="51">
        <f t="shared" si="3439"/>
        <v>0</v>
      </c>
      <c r="AY1370" s="51">
        <f t="shared" si="3440"/>
        <v>0</v>
      </c>
      <c r="AZ1370" s="51"/>
      <c r="BA1370" s="52">
        <f t="shared" si="3441"/>
        <v>93.027897709944668</v>
      </c>
      <c r="BB1370" s="53"/>
    </row>
    <row r="1371" s="30" customFormat="1">
      <c r="B1371" s="31" t="s">
        <v>566</v>
      </c>
      <c r="C1371" s="31" t="s">
        <v>122</v>
      </c>
      <c r="D1371" s="31"/>
      <c r="E1371" s="32" t="str">
        <f t="shared" si="3435"/>
        <v>06</v>
      </c>
      <c r="F1371" s="31"/>
      <c r="G1371" s="32"/>
      <c r="H1371" s="33" t="s">
        <v>233</v>
      </c>
      <c r="I1371" s="34">
        <f t="shared" si="3579"/>
        <v>44</v>
      </c>
      <c r="J1371" s="34">
        <f t="shared" si="3580"/>
        <v>44</v>
      </c>
      <c r="K1371" s="34">
        <f t="shared" si="3581"/>
        <v>44</v>
      </c>
      <c r="L1371" s="34">
        <f t="shared" si="3582"/>
        <v>0</v>
      </c>
      <c r="M1371" s="34">
        <f t="shared" si="3583"/>
        <v>0</v>
      </c>
      <c r="N1371" s="34">
        <f t="shared" si="3584"/>
        <v>0</v>
      </c>
      <c r="O1371" s="34">
        <f t="shared" ref="O1371:O1378" si="3615">O1372</f>
        <v>-31.399999999999999</v>
      </c>
      <c r="P1371" s="34">
        <f t="shared" ref="P1371:P1378" si="3616">P1372</f>
        <v>22.600000000000001</v>
      </c>
      <c r="Q1371" s="34">
        <f t="shared" ref="Q1371:Q1378" si="3617">Q1372</f>
        <v>0</v>
      </c>
      <c r="R1371" s="34">
        <f t="shared" ref="R1371:R1378" si="3618">R1372</f>
        <v>0</v>
      </c>
      <c r="S1371" s="34">
        <f t="shared" ref="S1371:S1378" si="3619">S1372</f>
        <v>0</v>
      </c>
      <c r="T1371" s="34">
        <f t="shared" si="3432"/>
        <v>35.199999999999996</v>
      </c>
      <c r="U1371" s="34">
        <f t="shared" si="3433"/>
        <v>44</v>
      </c>
      <c r="V1371" s="34">
        <f t="shared" si="3434"/>
        <v>44</v>
      </c>
      <c r="W1371" s="34">
        <f t="shared" ref="W1371:W1378" si="3620">W1372</f>
        <v>0</v>
      </c>
      <c r="X1371" s="34">
        <f t="shared" ref="X1371:X1378" si="3621">X1372</f>
        <v>0</v>
      </c>
      <c r="Y1371" s="34">
        <f t="shared" ref="Y1371:Y1378" si="3622">Y1372</f>
        <v>0</v>
      </c>
      <c r="Z1371" s="34">
        <f t="shared" ref="Z1371:Z1378" si="3623">Z1372</f>
        <v>0</v>
      </c>
      <c r="AA1371" s="34">
        <f t="shared" ref="AA1371:AA1378" si="3624">AA1372</f>
        <v>0</v>
      </c>
      <c r="AB1371" s="34">
        <f t="shared" ref="AB1371:AB1378" si="3625">AB1372</f>
        <v>0</v>
      </c>
      <c r="AC1371" s="34">
        <f t="shared" ref="AC1371:AC1378" si="3626">AC1372</f>
        <v>0</v>
      </c>
      <c r="AD1371" s="34">
        <f t="shared" ref="AD1371:AD1378" si="3627">AD1372</f>
        <v>0</v>
      </c>
      <c r="AE1371" s="34">
        <f t="shared" si="3598"/>
        <v>0</v>
      </c>
      <c r="AF1371" s="35">
        <f t="shared" ref="AF1371:AF1378" si="3628">AF1372</f>
        <v>66.599999999999994</v>
      </c>
      <c r="AG1371" s="35">
        <f t="shared" ref="AG1371:AG1378" si="3629">AG1372</f>
        <v>0</v>
      </c>
      <c r="AH1371" s="35">
        <f t="shared" ref="AH1371:AH1378" si="3630">AH1372</f>
        <v>0</v>
      </c>
      <c r="AI1371" s="35">
        <f t="shared" ref="AI1371:AI1378" si="3631">AI1372</f>
        <v>0</v>
      </c>
      <c r="AJ1371" s="35">
        <f t="shared" ref="AJ1371:AJ1378" si="3632">AJ1372</f>
        <v>0</v>
      </c>
      <c r="AK1371" s="35">
        <f t="shared" ref="AK1371:AK1378" si="3633">AK1372</f>
        <v>0</v>
      </c>
      <c r="AL1371" s="35">
        <f t="shared" ref="AL1371:AL1378" si="3634">AL1372</f>
        <v>66.596680000000006</v>
      </c>
      <c r="AM1371" s="35">
        <f t="shared" ref="AM1371:AM1378" si="3635">AM1372</f>
        <v>0</v>
      </c>
      <c r="AN1371" s="35">
        <f t="shared" ref="AN1371:AN1378" si="3636">AN1372</f>
        <v>0</v>
      </c>
      <c r="AO1371" s="54">
        <f t="shared" ref="AO1371:AO1378" si="3637">AO1372</f>
        <v>66.596680000000006</v>
      </c>
      <c r="AP1371" s="36">
        <f t="shared" ref="AP1371:AP1378" si="3638">AP1372</f>
        <v>66.599999999999994</v>
      </c>
      <c r="AQ1371" s="36">
        <f t="shared" ref="AQ1371:AQ1378" si="3639">AQ1372</f>
        <v>-31.399999999999999</v>
      </c>
      <c r="AR1371" s="36">
        <f t="shared" ref="AR1371:AR1378" si="3640">AR1372</f>
        <v>0</v>
      </c>
      <c r="AS1371" s="36">
        <f t="shared" ref="AS1371:AS1378" si="3641">AS1372</f>
        <v>0</v>
      </c>
      <c r="AT1371" s="36">
        <f t="shared" ref="AT1371:AT1378" si="3642">AT1372</f>
        <v>0</v>
      </c>
      <c r="AU1371" s="36">
        <f t="shared" si="3436"/>
        <v>35.199999999999996</v>
      </c>
      <c r="AV1371" s="36">
        <f t="shared" si="3437"/>
        <v>0</v>
      </c>
      <c r="AW1371" s="36">
        <f t="shared" si="3438"/>
        <v>35.199999999999996</v>
      </c>
      <c r="AX1371" s="36">
        <f t="shared" si="3439"/>
        <v>44</v>
      </c>
      <c r="AY1371" s="36">
        <f t="shared" si="3440"/>
        <v>44</v>
      </c>
      <c r="AZ1371" s="36">
        <f t="shared" ref="AZ1371:AZ1378" si="3643">AZ1372</f>
        <v>0</v>
      </c>
      <c r="BA1371" s="37">
        <f t="shared" si="3441"/>
        <v>99.995015015015028</v>
      </c>
      <c r="BB1371" s="25"/>
    </row>
    <row r="1372" s="39" customFormat="1" ht="31.5">
      <c r="B1372" s="40" t="s">
        <v>566</v>
      </c>
      <c r="C1372" s="40" t="s">
        <v>122</v>
      </c>
      <c r="D1372" s="40" t="s">
        <v>98</v>
      </c>
      <c r="E1372" s="38" t="str">
        <f t="shared" si="3435"/>
        <v>0603</v>
      </c>
      <c r="F1372" s="40"/>
      <c r="G1372" s="38"/>
      <c r="H1372" s="41" t="s">
        <v>234</v>
      </c>
      <c r="I1372" s="42">
        <f t="shared" si="3579"/>
        <v>44</v>
      </c>
      <c r="J1372" s="42">
        <f t="shared" si="3580"/>
        <v>44</v>
      </c>
      <c r="K1372" s="42">
        <f t="shared" si="3581"/>
        <v>44</v>
      </c>
      <c r="L1372" s="42">
        <f t="shared" si="3582"/>
        <v>0</v>
      </c>
      <c r="M1372" s="42">
        <f t="shared" si="3583"/>
        <v>0</v>
      </c>
      <c r="N1372" s="42">
        <f t="shared" si="3584"/>
        <v>0</v>
      </c>
      <c r="O1372" s="42">
        <f t="shared" si="3615"/>
        <v>-31.399999999999999</v>
      </c>
      <c r="P1372" s="42">
        <f t="shared" si="3616"/>
        <v>22.600000000000001</v>
      </c>
      <c r="Q1372" s="42">
        <f t="shared" si="3617"/>
        <v>0</v>
      </c>
      <c r="R1372" s="42">
        <f t="shared" si="3618"/>
        <v>0</v>
      </c>
      <c r="S1372" s="42">
        <f t="shared" si="3619"/>
        <v>0</v>
      </c>
      <c r="T1372" s="42">
        <f t="shared" si="3432"/>
        <v>35.199999999999996</v>
      </c>
      <c r="U1372" s="42">
        <f t="shared" si="3433"/>
        <v>44</v>
      </c>
      <c r="V1372" s="42">
        <f t="shared" si="3434"/>
        <v>44</v>
      </c>
      <c r="W1372" s="42">
        <f t="shared" si="3620"/>
        <v>0</v>
      </c>
      <c r="X1372" s="42">
        <f t="shared" si="3621"/>
        <v>0</v>
      </c>
      <c r="Y1372" s="42">
        <f t="shared" si="3622"/>
        <v>0</v>
      </c>
      <c r="Z1372" s="42">
        <f t="shared" si="3623"/>
        <v>0</v>
      </c>
      <c r="AA1372" s="42">
        <f t="shared" si="3624"/>
        <v>0</v>
      </c>
      <c r="AB1372" s="42">
        <f t="shared" si="3625"/>
        <v>0</v>
      </c>
      <c r="AC1372" s="42">
        <f t="shared" si="3626"/>
        <v>0</v>
      </c>
      <c r="AD1372" s="42">
        <f t="shared" si="3627"/>
        <v>0</v>
      </c>
      <c r="AE1372" s="42">
        <f t="shared" si="3598"/>
        <v>0</v>
      </c>
      <c r="AF1372" s="43">
        <f t="shared" si="3628"/>
        <v>66.599999999999994</v>
      </c>
      <c r="AG1372" s="43">
        <f t="shared" si="3629"/>
        <v>0</v>
      </c>
      <c r="AH1372" s="43">
        <f t="shared" si="3630"/>
        <v>0</v>
      </c>
      <c r="AI1372" s="43">
        <f t="shared" si="3631"/>
        <v>0</v>
      </c>
      <c r="AJ1372" s="43">
        <f t="shared" si="3632"/>
        <v>0</v>
      </c>
      <c r="AK1372" s="43">
        <f t="shared" si="3633"/>
        <v>0</v>
      </c>
      <c r="AL1372" s="43">
        <f t="shared" si="3634"/>
        <v>66.596680000000006</v>
      </c>
      <c r="AM1372" s="43">
        <f t="shared" si="3635"/>
        <v>0</v>
      </c>
      <c r="AN1372" s="43">
        <f t="shared" si="3636"/>
        <v>0</v>
      </c>
      <c r="AO1372" s="45">
        <f t="shared" si="3637"/>
        <v>66.596680000000006</v>
      </c>
      <c r="AP1372" s="45">
        <f t="shared" si="3638"/>
        <v>66.599999999999994</v>
      </c>
      <c r="AQ1372" s="45">
        <f t="shared" si="3639"/>
        <v>-31.399999999999999</v>
      </c>
      <c r="AR1372" s="45">
        <f t="shared" si="3640"/>
        <v>0</v>
      </c>
      <c r="AS1372" s="45">
        <f t="shared" si="3641"/>
        <v>0</v>
      </c>
      <c r="AT1372" s="45">
        <f t="shared" si="3642"/>
        <v>0</v>
      </c>
      <c r="AU1372" s="45">
        <f t="shared" si="3436"/>
        <v>35.199999999999996</v>
      </c>
      <c r="AV1372" s="45">
        <f t="shared" si="3437"/>
        <v>0</v>
      </c>
      <c r="AW1372" s="45">
        <f t="shared" si="3438"/>
        <v>35.199999999999996</v>
      </c>
      <c r="AX1372" s="45">
        <f t="shared" si="3439"/>
        <v>44</v>
      </c>
      <c r="AY1372" s="45">
        <f t="shared" si="3440"/>
        <v>44</v>
      </c>
      <c r="AZ1372" s="45">
        <f t="shared" si="3643"/>
        <v>0</v>
      </c>
      <c r="BA1372" s="46">
        <f t="shared" si="3441"/>
        <v>99.995015015015028</v>
      </c>
      <c r="BB1372" s="25"/>
    </row>
    <row r="1373" ht="31.5">
      <c r="B1373" s="47" t="s">
        <v>566</v>
      </c>
      <c r="C1373" s="47" t="s">
        <v>122</v>
      </c>
      <c r="D1373" s="47" t="s">
        <v>98</v>
      </c>
      <c r="E1373" s="48" t="str">
        <f t="shared" si="3435"/>
        <v>0603</v>
      </c>
      <c r="F1373" s="47" t="s">
        <v>181</v>
      </c>
      <c r="G1373" s="48"/>
      <c r="H1373" s="49" t="s">
        <v>182</v>
      </c>
      <c r="I1373" s="19">
        <f t="shared" si="3579"/>
        <v>44</v>
      </c>
      <c r="J1373" s="19">
        <f t="shared" si="3580"/>
        <v>44</v>
      </c>
      <c r="K1373" s="19">
        <f t="shared" si="3581"/>
        <v>44</v>
      </c>
      <c r="L1373" s="19">
        <f t="shared" si="3582"/>
        <v>0</v>
      </c>
      <c r="M1373" s="19">
        <f t="shared" si="3583"/>
        <v>0</v>
      </c>
      <c r="N1373" s="19">
        <f t="shared" si="3584"/>
        <v>0</v>
      </c>
      <c r="O1373" s="19">
        <f t="shared" si="3615"/>
        <v>-31.399999999999999</v>
      </c>
      <c r="P1373" s="19">
        <f t="shared" si="3616"/>
        <v>22.600000000000001</v>
      </c>
      <c r="Q1373" s="19">
        <f t="shared" si="3617"/>
        <v>0</v>
      </c>
      <c r="R1373" s="19">
        <f t="shared" si="3618"/>
        <v>0</v>
      </c>
      <c r="S1373" s="19">
        <f t="shared" si="3619"/>
        <v>0</v>
      </c>
      <c r="T1373" s="19">
        <f t="shared" si="3432"/>
        <v>35.199999999999996</v>
      </c>
      <c r="U1373" s="19">
        <f t="shared" si="3433"/>
        <v>44</v>
      </c>
      <c r="V1373" s="19">
        <f t="shared" si="3434"/>
        <v>44</v>
      </c>
      <c r="W1373" s="19">
        <f t="shared" si="3620"/>
        <v>0</v>
      </c>
      <c r="X1373" s="19">
        <f t="shared" si="3621"/>
        <v>0</v>
      </c>
      <c r="Y1373" s="19">
        <f t="shared" si="3622"/>
        <v>0</v>
      </c>
      <c r="Z1373" s="19">
        <f t="shared" si="3623"/>
        <v>0</v>
      </c>
      <c r="AA1373" s="19">
        <f t="shared" si="3624"/>
        <v>0</v>
      </c>
      <c r="AB1373" s="19">
        <f t="shared" si="3625"/>
        <v>0</v>
      </c>
      <c r="AC1373" s="19">
        <f t="shared" si="3626"/>
        <v>0</v>
      </c>
      <c r="AD1373" s="19">
        <f t="shared" si="3627"/>
        <v>0</v>
      </c>
      <c r="AE1373" s="19">
        <f t="shared" si="3598"/>
        <v>0</v>
      </c>
      <c r="AF1373" s="50">
        <f t="shared" si="3628"/>
        <v>66.599999999999994</v>
      </c>
      <c r="AG1373" s="50">
        <f t="shared" si="3629"/>
        <v>0</v>
      </c>
      <c r="AH1373" s="50">
        <f t="shared" si="3630"/>
        <v>0</v>
      </c>
      <c r="AI1373" s="50">
        <f t="shared" si="3631"/>
        <v>0</v>
      </c>
      <c r="AJ1373" s="50">
        <f t="shared" si="3632"/>
        <v>0</v>
      </c>
      <c r="AK1373" s="50">
        <f t="shared" si="3633"/>
        <v>0</v>
      </c>
      <c r="AL1373" s="50">
        <f t="shared" si="3634"/>
        <v>66.596680000000006</v>
      </c>
      <c r="AM1373" s="50">
        <f t="shared" si="3635"/>
        <v>0</v>
      </c>
      <c r="AN1373" s="50">
        <f t="shared" si="3636"/>
        <v>0</v>
      </c>
      <c r="AO1373" s="15">
        <f t="shared" si="3637"/>
        <v>66.596680000000006</v>
      </c>
      <c r="AP1373" s="51">
        <f t="shared" si="3638"/>
        <v>66.599999999999994</v>
      </c>
      <c r="AQ1373" s="51">
        <f t="shared" si="3639"/>
        <v>-31.399999999999999</v>
      </c>
      <c r="AR1373" s="51">
        <f t="shared" si="3640"/>
        <v>0</v>
      </c>
      <c r="AS1373" s="51">
        <f t="shared" si="3641"/>
        <v>0</v>
      </c>
      <c r="AT1373" s="51">
        <f t="shared" si="3642"/>
        <v>0</v>
      </c>
      <c r="AU1373" s="51">
        <f t="shared" si="3436"/>
        <v>35.199999999999996</v>
      </c>
      <c r="AV1373" s="51">
        <f t="shared" si="3437"/>
        <v>0</v>
      </c>
      <c r="AW1373" s="51">
        <f t="shared" si="3438"/>
        <v>35.199999999999996</v>
      </c>
      <c r="AX1373" s="51">
        <f t="shared" si="3439"/>
        <v>44</v>
      </c>
      <c r="AY1373" s="51">
        <f t="shared" si="3440"/>
        <v>44</v>
      </c>
      <c r="AZ1373" s="51">
        <f t="shared" si="3643"/>
        <v>0</v>
      </c>
      <c r="BA1373" s="52">
        <f t="shared" si="3441"/>
        <v>99.995015015015028</v>
      </c>
      <c r="BB1373" s="25"/>
    </row>
    <row r="1374">
      <c r="B1374" s="47" t="s">
        <v>566</v>
      </c>
      <c r="C1374" s="47" t="s">
        <v>122</v>
      </c>
      <c r="D1374" s="47" t="s">
        <v>98</v>
      </c>
      <c r="E1374" s="48" t="str">
        <f t="shared" si="3435"/>
        <v>0603</v>
      </c>
      <c r="F1374" s="47" t="s">
        <v>183</v>
      </c>
      <c r="G1374" s="48"/>
      <c r="H1374" s="49" t="s">
        <v>53</v>
      </c>
      <c r="I1374" s="19">
        <f t="shared" si="3579"/>
        <v>44</v>
      </c>
      <c r="J1374" s="19">
        <f t="shared" si="3580"/>
        <v>44</v>
      </c>
      <c r="K1374" s="19">
        <f t="shared" si="3581"/>
        <v>44</v>
      </c>
      <c r="L1374" s="19">
        <f t="shared" si="3582"/>
        <v>0</v>
      </c>
      <c r="M1374" s="19">
        <f t="shared" si="3583"/>
        <v>0</v>
      </c>
      <c r="N1374" s="19">
        <f t="shared" si="3584"/>
        <v>0</v>
      </c>
      <c r="O1374" s="19">
        <f t="shared" si="3615"/>
        <v>-31.399999999999999</v>
      </c>
      <c r="P1374" s="19">
        <f t="shared" si="3616"/>
        <v>22.600000000000001</v>
      </c>
      <c r="Q1374" s="19">
        <f t="shared" si="3617"/>
        <v>0</v>
      </c>
      <c r="R1374" s="19">
        <f t="shared" si="3618"/>
        <v>0</v>
      </c>
      <c r="S1374" s="19">
        <f t="shared" si="3619"/>
        <v>0</v>
      </c>
      <c r="T1374" s="19">
        <f t="shared" si="3432"/>
        <v>35.199999999999996</v>
      </c>
      <c r="U1374" s="19">
        <f t="shared" si="3433"/>
        <v>44</v>
      </c>
      <c r="V1374" s="19">
        <f t="shared" si="3434"/>
        <v>44</v>
      </c>
      <c r="W1374" s="19">
        <f t="shared" si="3620"/>
        <v>0</v>
      </c>
      <c r="X1374" s="19">
        <f t="shared" si="3621"/>
        <v>0</v>
      </c>
      <c r="Y1374" s="19">
        <f t="shared" si="3622"/>
        <v>0</v>
      </c>
      <c r="Z1374" s="19">
        <f t="shared" si="3623"/>
        <v>0</v>
      </c>
      <c r="AA1374" s="19">
        <f t="shared" si="3624"/>
        <v>0</v>
      </c>
      <c r="AB1374" s="19">
        <f t="shared" si="3625"/>
        <v>0</v>
      </c>
      <c r="AC1374" s="19">
        <f t="shared" si="3626"/>
        <v>0</v>
      </c>
      <c r="AD1374" s="19">
        <f t="shared" si="3627"/>
        <v>0</v>
      </c>
      <c r="AE1374" s="19">
        <f t="shared" si="3598"/>
        <v>0</v>
      </c>
      <c r="AF1374" s="50">
        <f t="shared" si="3628"/>
        <v>66.599999999999994</v>
      </c>
      <c r="AG1374" s="50">
        <f t="shared" si="3629"/>
        <v>0</v>
      </c>
      <c r="AH1374" s="50">
        <f t="shared" si="3630"/>
        <v>0</v>
      </c>
      <c r="AI1374" s="50">
        <f t="shared" si="3631"/>
        <v>0</v>
      </c>
      <c r="AJ1374" s="50">
        <f t="shared" si="3632"/>
        <v>0</v>
      </c>
      <c r="AK1374" s="50">
        <f t="shared" si="3633"/>
        <v>0</v>
      </c>
      <c r="AL1374" s="50">
        <f t="shared" si="3634"/>
        <v>66.596680000000006</v>
      </c>
      <c r="AM1374" s="50">
        <f t="shared" si="3635"/>
        <v>0</v>
      </c>
      <c r="AN1374" s="50">
        <f t="shared" si="3636"/>
        <v>0</v>
      </c>
      <c r="AO1374" s="51">
        <f t="shared" si="3637"/>
        <v>66.596680000000006</v>
      </c>
      <c r="AP1374" s="51">
        <f t="shared" si="3638"/>
        <v>66.599999999999994</v>
      </c>
      <c r="AQ1374" s="51">
        <f t="shared" si="3639"/>
        <v>-31.399999999999999</v>
      </c>
      <c r="AR1374" s="51">
        <f t="shared" si="3640"/>
        <v>0</v>
      </c>
      <c r="AS1374" s="51">
        <f t="shared" si="3641"/>
        <v>0</v>
      </c>
      <c r="AT1374" s="51">
        <f t="shared" si="3642"/>
        <v>0</v>
      </c>
      <c r="AU1374" s="51">
        <f t="shared" si="3436"/>
        <v>35.199999999999996</v>
      </c>
      <c r="AV1374" s="51">
        <f t="shared" si="3437"/>
        <v>0</v>
      </c>
      <c r="AW1374" s="51">
        <f t="shared" si="3438"/>
        <v>35.199999999999996</v>
      </c>
      <c r="AX1374" s="51">
        <f t="shared" si="3439"/>
        <v>44</v>
      </c>
      <c r="AY1374" s="51">
        <f t="shared" si="3440"/>
        <v>44</v>
      </c>
      <c r="AZ1374" s="51">
        <f t="shared" si="3643"/>
        <v>0</v>
      </c>
      <c r="BA1374" s="52">
        <f t="shared" si="3441"/>
        <v>99.995015015015028</v>
      </c>
      <c r="BB1374" s="25"/>
    </row>
    <row r="1375" ht="47.25">
      <c r="B1375" s="47" t="s">
        <v>566</v>
      </c>
      <c r="C1375" s="47" t="s">
        <v>122</v>
      </c>
      <c r="D1375" s="47" t="s">
        <v>98</v>
      </c>
      <c r="E1375" s="48" t="str">
        <f t="shared" si="3435"/>
        <v>0603</v>
      </c>
      <c r="F1375" s="47" t="s">
        <v>219</v>
      </c>
      <c r="G1375" s="48"/>
      <c r="H1375" s="49" t="s">
        <v>220</v>
      </c>
      <c r="I1375" s="19">
        <f t="shared" si="3579"/>
        <v>44</v>
      </c>
      <c r="J1375" s="19">
        <f t="shared" si="3580"/>
        <v>44</v>
      </c>
      <c r="K1375" s="19">
        <f t="shared" si="3581"/>
        <v>44</v>
      </c>
      <c r="L1375" s="19">
        <f t="shared" si="3582"/>
        <v>0</v>
      </c>
      <c r="M1375" s="19">
        <f t="shared" si="3583"/>
        <v>0</v>
      </c>
      <c r="N1375" s="19">
        <f t="shared" si="3584"/>
        <v>0</v>
      </c>
      <c r="O1375" s="19">
        <f t="shared" si="3615"/>
        <v>-31.399999999999999</v>
      </c>
      <c r="P1375" s="19">
        <f t="shared" si="3616"/>
        <v>22.600000000000001</v>
      </c>
      <c r="Q1375" s="19">
        <f t="shared" si="3617"/>
        <v>0</v>
      </c>
      <c r="R1375" s="19">
        <f t="shared" si="3618"/>
        <v>0</v>
      </c>
      <c r="S1375" s="19">
        <f t="shared" si="3619"/>
        <v>0</v>
      </c>
      <c r="T1375" s="19">
        <f t="shared" si="3432"/>
        <v>35.199999999999996</v>
      </c>
      <c r="U1375" s="19">
        <f t="shared" si="3433"/>
        <v>44</v>
      </c>
      <c r="V1375" s="19">
        <f t="shared" si="3434"/>
        <v>44</v>
      </c>
      <c r="W1375" s="19">
        <f t="shared" si="3620"/>
        <v>0</v>
      </c>
      <c r="X1375" s="19">
        <f t="shared" si="3621"/>
        <v>0</v>
      </c>
      <c r="Y1375" s="19">
        <f t="shared" si="3622"/>
        <v>0</v>
      </c>
      <c r="Z1375" s="19">
        <f t="shared" si="3623"/>
        <v>0</v>
      </c>
      <c r="AA1375" s="19">
        <f t="shared" si="3624"/>
        <v>0</v>
      </c>
      <c r="AB1375" s="19">
        <f t="shared" si="3625"/>
        <v>0</v>
      </c>
      <c r="AC1375" s="19">
        <f t="shared" si="3626"/>
        <v>0</v>
      </c>
      <c r="AD1375" s="19">
        <f t="shared" si="3627"/>
        <v>0</v>
      </c>
      <c r="AE1375" s="19">
        <f t="shared" si="3598"/>
        <v>0</v>
      </c>
      <c r="AF1375" s="50">
        <f t="shared" si="3628"/>
        <v>66.599999999999994</v>
      </c>
      <c r="AG1375" s="50">
        <f t="shared" si="3629"/>
        <v>0</v>
      </c>
      <c r="AH1375" s="50">
        <f t="shared" si="3630"/>
        <v>0</v>
      </c>
      <c r="AI1375" s="50">
        <f t="shared" si="3631"/>
        <v>0</v>
      </c>
      <c r="AJ1375" s="50">
        <f t="shared" si="3632"/>
        <v>0</v>
      </c>
      <c r="AK1375" s="50">
        <f t="shared" si="3633"/>
        <v>0</v>
      </c>
      <c r="AL1375" s="50">
        <f t="shared" si="3634"/>
        <v>66.596680000000006</v>
      </c>
      <c r="AM1375" s="50">
        <f t="shared" si="3635"/>
        <v>0</v>
      </c>
      <c r="AN1375" s="50">
        <f t="shared" si="3636"/>
        <v>0</v>
      </c>
      <c r="AO1375" s="15">
        <f t="shared" si="3637"/>
        <v>66.596680000000006</v>
      </c>
      <c r="AP1375" s="51">
        <f t="shared" si="3638"/>
        <v>66.599999999999994</v>
      </c>
      <c r="AQ1375" s="51">
        <f t="shared" si="3639"/>
        <v>-31.399999999999999</v>
      </c>
      <c r="AR1375" s="51">
        <f t="shared" si="3640"/>
        <v>0</v>
      </c>
      <c r="AS1375" s="51">
        <f t="shared" si="3641"/>
        <v>0</v>
      </c>
      <c r="AT1375" s="51">
        <f t="shared" si="3642"/>
        <v>0</v>
      </c>
      <c r="AU1375" s="51">
        <f t="shared" si="3436"/>
        <v>35.199999999999996</v>
      </c>
      <c r="AV1375" s="51">
        <f t="shared" si="3437"/>
        <v>0</v>
      </c>
      <c r="AW1375" s="51">
        <f t="shared" si="3438"/>
        <v>35.199999999999996</v>
      </c>
      <c r="AX1375" s="51">
        <f t="shared" si="3439"/>
        <v>44</v>
      </c>
      <c r="AY1375" s="51">
        <f t="shared" si="3440"/>
        <v>44</v>
      </c>
      <c r="AZ1375" s="51">
        <f t="shared" si="3643"/>
        <v>0</v>
      </c>
      <c r="BA1375" s="52">
        <f t="shared" si="3441"/>
        <v>99.995015015015028</v>
      </c>
      <c r="BB1375" s="25"/>
    </row>
    <row r="1376">
      <c r="B1376" s="47" t="s">
        <v>566</v>
      </c>
      <c r="C1376" s="47" t="s">
        <v>122</v>
      </c>
      <c r="D1376" s="47" t="s">
        <v>98</v>
      </c>
      <c r="E1376" s="48" t="str">
        <f t="shared" si="3435"/>
        <v>0603</v>
      </c>
      <c r="F1376" s="47" t="s">
        <v>235</v>
      </c>
      <c r="G1376" s="48"/>
      <c r="H1376" s="49" t="s">
        <v>236</v>
      </c>
      <c r="I1376" s="19">
        <f t="shared" si="3579"/>
        <v>44</v>
      </c>
      <c r="J1376" s="19">
        <f t="shared" si="3580"/>
        <v>44</v>
      </c>
      <c r="K1376" s="19">
        <f t="shared" si="3581"/>
        <v>44</v>
      </c>
      <c r="L1376" s="19">
        <f t="shared" si="3582"/>
        <v>0</v>
      </c>
      <c r="M1376" s="19">
        <f t="shared" si="3583"/>
        <v>0</v>
      </c>
      <c r="N1376" s="19">
        <f t="shared" si="3584"/>
        <v>0</v>
      </c>
      <c r="O1376" s="19">
        <f t="shared" si="3615"/>
        <v>-31.399999999999999</v>
      </c>
      <c r="P1376" s="19">
        <f t="shared" si="3616"/>
        <v>22.600000000000001</v>
      </c>
      <c r="Q1376" s="19">
        <f t="shared" si="3617"/>
        <v>0</v>
      </c>
      <c r="R1376" s="19">
        <f t="shared" si="3618"/>
        <v>0</v>
      </c>
      <c r="S1376" s="19">
        <f t="shared" si="3619"/>
        <v>0</v>
      </c>
      <c r="T1376" s="19">
        <f t="shared" si="3432"/>
        <v>35.199999999999996</v>
      </c>
      <c r="U1376" s="19">
        <f t="shared" si="3433"/>
        <v>44</v>
      </c>
      <c r="V1376" s="19">
        <f t="shared" si="3434"/>
        <v>44</v>
      </c>
      <c r="W1376" s="19">
        <f t="shared" si="3620"/>
        <v>0</v>
      </c>
      <c r="X1376" s="19">
        <f t="shared" si="3621"/>
        <v>0</v>
      </c>
      <c r="Y1376" s="19">
        <f t="shared" si="3622"/>
        <v>0</v>
      </c>
      <c r="Z1376" s="19">
        <f t="shared" si="3623"/>
        <v>0</v>
      </c>
      <c r="AA1376" s="19">
        <f t="shared" si="3624"/>
        <v>0</v>
      </c>
      <c r="AB1376" s="19">
        <f t="shared" si="3625"/>
        <v>0</v>
      </c>
      <c r="AC1376" s="19">
        <f t="shared" si="3626"/>
        <v>0</v>
      </c>
      <c r="AD1376" s="19">
        <f t="shared" si="3627"/>
        <v>0</v>
      </c>
      <c r="AE1376" s="19">
        <f t="shared" si="3598"/>
        <v>0</v>
      </c>
      <c r="AF1376" s="50">
        <f t="shared" si="3628"/>
        <v>66.599999999999994</v>
      </c>
      <c r="AG1376" s="50">
        <f t="shared" si="3629"/>
        <v>0</v>
      </c>
      <c r="AH1376" s="50">
        <f t="shared" si="3630"/>
        <v>0</v>
      </c>
      <c r="AI1376" s="50">
        <f t="shared" si="3631"/>
        <v>0</v>
      </c>
      <c r="AJ1376" s="50">
        <f t="shared" si="3632"/>
        <v>0</v>
      </c>
      <c r="AK1376" s="50">
        <f t="shared" si="3633"/>
        <v>0</v>
      </c>
      <c r="AL1376" s="50">
        <f t="shared" si="3634"/>
        <v>66.596680000000006</v>
      </c>
      <c r="AM1376" s="50">
        <f t="shared" si="3635"/>
        <v>0</v>
      </c>
      <c r="AN1376" s="50">
        <f t="shared" si="3636"/>
        <v>0</v>
      </c>
      <c r="AO1376" s="51">
        <f t="shared" si="3637"/>
        <v>66.596680000000006</v>
      </c>
      <c r="AP1376" s="51">
        <f t="shared" si="3638"/>
        <v>66.599999999999994</v>
      </c>
      <c r="AQ1376" s="51">
        <f t="shared" si="3639"/>
        <v>-31.399999999999999</v>
      </c>
      <c r="AR1376" s="51">
        <f t="shared" si="3640"/>
        <v>0</v>
      </c>
      <c r="AS1376" s="51">
        <f t="shared" si="3641"/>
        <v>0</v>
      </c>
      <c r="AT1376" s="51">
        <f t="shared" si="3642"/>
        <v>0</v>
      </c>
      <c r="AU1376" s="51">
        <f t="shared" si="3436"/>
        <v>35.199999999999996</v>
      </c>
      <c r="AV1376" s="51">
        <f t="shared" si="3437"/>
        <v>0</v>
      </c>
      <c r="AW1376" s="51">
        <f t="shared" si="3438"/>
        <v>35.199999999999996</v>
      </c>
      <c r="AX1376" s="51">
        <f t="shared" si="3439"/>
        <v>44</v>
      </c>
      <c r="AY1376" s="51">
        <f t="shared" si="3440"/>
        <v>44</v>
      </c>
      <c r="AZ1376" s="51">
        <f t="shared" si="3643"/>
        <v>0</v>
      </c>
      <c r="BA1376" s="52">
        <f t="shared" si="3441"/>
        <v>99.995015015015028</v>
      </c>
      <c r="BB1376" s="25"/>
    </row>
    <row r="1377" ht="31.5">
      <c r="B1377" s="47" t="s">
        <v>566</v>
      </c>
      <c r="C1377" s="47" t="s">
        <v>122</v>
      </c>
      <c r="D1377" s="47" t="s">
        <v>98</v>
      </c>
      <c r="E1377" s="48" t="str">
        <f t="shared" si="3435"/>
        <v>0603</v>
      </c>
      <c r="F1377" s="47" t="s">
        <v>235</v>
      </c>
      <c r="G1377" s="47" t="s">
        <v>58</v>
      </c>
      <c r="H1377" s="49" t="s">
        <v>59</v>
      </c>
      <c r="I1377" s="19">
        <v>44</v>
      </c>
      <c r="J1377" s="19">
        <v>44</v>
      </c>
      <c r="K1377" s="19">
        <v>44</v>
      </c>
      <c r="L1377" s="19"/>
      <c r="M1377" s="19"/>
      <c r="N1377" s="19"/>
      <c r="O1377" s="19">
        <v>-31.399999999999999</v>
      </c>
      <c r="P1377" s="19">
        <v>22.600000000000001</v>
      </c>
      <c r="Q1377" s="19">
        <v>0</v>
      </c>
      <c r="R1377" s="19">
        <v>0</v>
      </c>
      <c r="S1377" s="19"/>
      <c r="T1377" s="19">
        <f t="shared" si="3432"/>
        <v>35.199999999999996</v>
      </c>
      <c r="U1377" s="19">
        <f t="shared" si="3433"/>
        <v>44</v>
      </c>
      <c r="V1377" s="19">
        <f t="shared" si="3434"/>
        <v>44</v>
      </c>
      <c r="W1377" s="19"/>
      <c r="X1377" s="19"/>
      <c r="Y1377" s="19"/>
      <c r="Z1377" s="19"/>
      <c r="AA1377" s="19"/>
      <c r="AB1377" s="19"/>
      <c r="AC1377" s="19"/>
      <c r="AD1377" s="19"/>
      <c r="AE1377" s="19"/>
      <c r="AF1377" s="50">
        <v>66.599999999999994</v>
      </c>
      <c r="AG1377" s="50"/>
      <c r="AH1377" s="50">
        <v>0</v>
      </c>
      <c r="AI1377" s="50">
        <v>0</v>
      </c>
      <c r="AJ1377" s="50">
        <v>0</v>
      </c>
      <c r="AK1377" s="50">
        <v>0</v>
      </c>
      <c r="AL1377" s="50">
        <v>66.596680000000006</v>
      </c>
      <c r="AM1377" s="50">
        <v>0</v>
      </c>
      <c r="AN1377" s="50">
        <v>0</v>
      </c>
      <c r="AO1377" s="15">
        <v>66.596680000000006</v>
      </c>
      <c r="AP1377" s="51">
        <v>66.599999999999994</v>
      </c>
      <c r="AQ1377" s="51">
        <v>-31.399999999999999</v>
      </c>
      <c r="AR1377" s="51">
        <v>0</v>
      </c>
      <c r="AS1377" s="51">
        <v>0</v>
      </c>
      <c r="AT1377" s="51">
        <v>0</v>
      </c>
      <c r="AU1377" s="51">
        <f t="shared" si="3436"/>
        <v>35.199999999999996</v>
      </c>
      <c r="AV1377" s="51">
        <f t="shared" si="3437"/>
        <v>0</v>
      </c>
      <c r="AW1377" s="51">
        <f t="shared" si="3438"/>
        <v>35.199999999999996</v>
      </c>
      <c r="AX1377" s="51">
        <f t="shared" si="3439"/>
        <v>44</v>
      </c>
      <c r="AY1377" s="51">
        <f t="shared" si="3440"/>
        <v>44</v>
      </c>
      <c r="AZ1377" s="51"/>
      <c r="BA1377" s="52">
        <f t="shared" si="3441"/>
        <v>99.995015015015028</v>
      </c>
      <c r="BB1377" s="53"/>
    </row>
    <row r="1378" s="30" customFormat="1">
      <c r="B1378" s="31" t="s">
        <v>566</v>
      </c>
      <c r="C1378" s="31" t="s">
        <v>193</v>
      </c>
      <c r="D1378" s="31"/>
      <c r="E1378" s="32" t="str">
        <f t="shared" si="3435"/>
        <v>07</v>
      </c>
      <c r="F1378" s="31"/>
      <c r="G1378" s="31"/>
      <c r="H1378" s="33" t="s">
        <v>245</v>
      </c>
      <c r="I1378" s="34">
        <f t="shared" si="3579"/>
        <v>4846.3999999999996</v>
      </c>
      <c r="J1378" s="34">
        <f t="shared" si="3580"/>
        <v>4846.3999999999996</v>
      </c>
      <c r="K1378" s="34">
        <f t="shared" si="3581"/>
        <v>4846.3999999999996</v>
      </c>
      <c r="L1378" s="34">
        <f t="shared" si="3582"/>
        <v>0</v>
      </c>
      <c r="M1378" s="34">
        <f t="shared" si="3583"/>
        <v>0</v>
      </c>
      <c r="N1378" s="34">
        <f t="shared" si="3584"/>
        <v>0</v>
      </c>
      <c r="O1378" s="34">
        <f t="shared" si="3615"/>
        <v>0</v>
      </c>
      <c r="P1378" s="34">
        <f t="shared" si="3616"/>
        <v>0</v>
      </c>
      <c r="Q1378" s="34">
        <f t="shared" si="3617"/>
        <v>0</v>
      </c>
      <c r="R1378" s="34">
        <f t="shared" si="3618"/>
        <v>0</v>
      </c>
      <c r="S1378" s="34">
        <f t="shared" si="3619"/>
        <v>0</v>
      </c>
      <c r="T1378" s="34">
        <f t="shared" si="3432"/>
        <v>4846.3999999999996</v>
      </c>
      <c r="U1378" s="34">
        <f t="shared" si="3433"/>
        <v>4846.3999999999996</v>
      </c>
      <c r="V1378" s="34">
        <f t="shared" si="3434"/>
        <v>4846.3999999999996</v>
      </c>
      <c r="W1378" s="34">
        <f t="shared" si="3620"/>
        <v>0</v>
      </c>
      <c r="X1378" s="34">
        <f t="shared" si="3621"/>
        <v>0</v>
      </c>
      <c r="Y1378" s="34">
        <f t="shared" si="3622"/>
        <v>0</v>
      </c>
      <c r="Z1378" s="34">
        <f t="shared" si="3623"/>
        <v>0</v>
      </c>
      <c r="AA1378" s="34">
        <f t="shared" si="3624"/>
        <v>0</v>
      </c>
      <c r="AB1378" s="34">
        <f t="shared" si="3625"/>
        <v>0</v>
      </c>
      <c r="AC1378" s="34">
        <f t="shared" si="3626"/>
        <v>0</v>
      </c>
      <c r="AD1378" s="34">
        <f t="shared" si="3627"/>
        <v>0</v>
      </c>
      <c r="AE1378" s="34">
        <f t="shared" si="3598"/>
        <v>0</v>
      </c>
      <c r="AF1378" s="35">
        <f t="shared" si="3628"/>
        <v>4846.3999999999996</v>
      </c>
      <c r="AG1378" s="35">
        <f t="shared" si="3629"/>
        <v>0</v>
      </c>
      <c r="AH1378" s="35">
        <f t="shared" si="3630"/>
        <v>0</v>
      </c>
      <c r="AI1378" s="35">
        <f t="shared" si="3631"/>
        <v>0</v>
      </c>
      <c r="AJ1378" s="35">
        <f t="shared" si="3632"/>
        <v>0</v>
      </c>
      <c r="AK1378" s="35">
        <f t="shared" si="3633"/>
        <v>0</v>
      </c>
      <c r="AL1378" s="35">
        <f t="shared" si="3634"/>
        <v>4846.3999999999996</v>
      </c>
      <c r="AM1378" s="35">
        <f t="shared" si="3635"/>
        <v>0</v>
      </c>
      <c r="AN1378" s="35">
        <f t="shared" si="3636"/>
        <v>0</v>
      </c>
      <c r="AO1378" s="36">
        <f t="shared" si="3637"/>
        <v>4846.3999999999996</v>
      </c>
      <c r="AP1378" s="36">
        <f t="shared" si="3638"/>
        <v>4846.3999999999996</v>
      </c>
      <c r="AQ1378" s="36">
        <f t="shared" si="3639"/>
        <v>0</v>
      </c>
      <c r="AR1378" s="36">
        <f t="shared" si="3640"/>
        <v>0</v>
      </c>
      <c r="AS1378" s="36">
        <f t="shared" si="3641"/>
        <v>0</v>
      </c>
      <c r="AT1378" s="36">
        <f t="shared" si="3642"/>
        <v>0</v>
      </c>
      <c r="AU1378" s="36">
        <f t="shared" si="3436"/>
        <v>4846.3999999999996</v>
      </c>
      <c r="AV1378" s="36">
        <f t="shared" si="3437"/>
        <v>0</v>
      </c>
      <c r="AW1378" s="36">
        <f t="shared" si="3438"/>
        <v>4846.3999999999996</v>
      </c>
      <c r="AX1378" s="36">
        <f t="shared" si="3439"/>
        <v>4846.3999999999996</v>
      </c>
      <c r="AY1378" s="36">
        <f t="shared" si="3440"/>
        <v>4846.3999999999996</v>
      </c>
      <c r="AZ1378" s="36">
        <f t="shared" si="3643"/>
        <v>0</v>
      </c>
      <c r="BA1378" s="37">
        <f t="shared" si="3441"/>
        <v>100</v>
      </c>
      <c r="BB1378" s="25"/>
    </row>
    <row r="1379" s="39" customFormat="1">
      <c r="B1379" s="40" t="s">
        <v>566</v>
      </c>
      <c r="C1379" s="40" t="s">
        <v>193</v>
      </c>
      <c r="D1379" s="40" t="s">
        <v>193</v>
      </c>
      <c r="E1379" s="38" t="str">
        <f t="shared" si="3435"/>
        <v>0707</v>
      </c>
      <c r="F1379" s="40"/>
      <c r="G1379" s="40"/>
      <c r="H1379" s="41" t="s">
        <v>269</v>
      </c>
      <c r="I1379" s="42">
        <f>I1380+I1385</f>
        <v>4846.3999999999996</v>
      </c>
      <c r="J1379" s="42">
        <f>J1380+J1385</f>
        <v>4846.3999999999996</v>
      </c>
      <c r="K1379" s="42">
        <f>K1380+K1385</f>
        <v>4846.3999999999996</v>
      </c>
      <c r="L1379" s="42">
        <f>L1380+L1385</f>
        <v>0</v>
      </c>
      <c r="M1379" s="42">
        <f>M1380+M1385</f>
        <v>0</v>
      </c>
      <c r="N1379" s="42">
        <f>N1380+N1385</f>
        <v>0</v>
      </c>
      <c r="O1379" s="42">
        <f>O1380+O1385</f>
        <v>0</v>
      </c>
      <c r="P1379" s="42">
        <f>P1380+P1385</f>
        <v>0</v>
      </c>
      <c r="Q1379" s="42">
        <f>Q1380+Q1385</f>
        <v>0</v>
      </c>
      <c r="R1379" s="42">
        <f>R1380+R1385</f>
        <v>0</v>
      </c>
      <c r="S1379" s="42">
        <f>S1380+S1385</f>
        <v>0</v>
      </c>
      <c r="T1379" s="42">
        <f t="shared" si="3432"/>
        <v>4846.3999999999996</v>
      </c>
      <c r="U1379" s="42">
        <f t="shared" ref="U1379:U1396" si="3644">J1379+M1379</f>
        <v>4846.3999999999996</v>
      </c>
      <c r="V1379" s="42">
        <f t="shared" ref="V1379:V1396" si="3645">K1379+N1379</f>
        <v>4846.3999999999996</v>
      </c>
      <c r="W1379" s="42">
        <f>W1380+W1385</f>
        <v>0</v>
      </c>
      <c r="X1379" s="42">
        <f>X1380+X1385</f>
        <v>0</v>
      </c>
      <c r="Y1379" s="42">
        <f>Y1380+Y1385</f>
        <v>0</v>
      </c>
      <c r="Z1379" s="42">
        <f>Z1380+Z1385</f>
        <v>0</v>
      </c>
      <c r="AA1379" s="42">
        <f>AA1380+AA1385</f>
        <v>0</v>
      </c>
      <c r="AB1379" s="42">
        <f>AB1380+AB1385</f>
        <v>0</v>
      </c>
      <c r="AC1379" s="42">
        <f>AC1380+AC1385</f>
        <v>0</v>
      </c>
      <c r="AD1379" s="42">
        <f>AD1380+AD1385</f>
        <v>0</v>
      </c>
      <c r="AE1379" s="42">
        <f>AE1380+AE1385</f>
        <v>0</v>
      </c>
      <c r="AF1379" s="43">
        <f>AF1380+AF1385</f>
        <v>4846.3999999999996</v>
      </c>
      <c r="AG1379" s="43">
        <f>AG1380+AG1385</f>
        <v>0</v>
      </c>
      <c r="AH1379" s="43">
        <f>AH1380+AH1385</f>
        <v>0</v>
      </c>
      <c r="AI1379" s="43">
        <f>AI1380+AI1385</f>
        <v>0</v>
      </c>
      <c r="AJ1379" s="43">
        <f>AJ1380+AJ1385</f>
        <v>0</v>
      </c>
      <c r="AK1379" s="43">
        <f>AK1380+AK1385</f>
        <v>0</v>
      </c>
      <c r="AL1379" s="43">
        <f>AL1380+AL1385</f>
        <v>4846.3999999999996</v>
      </c>
      <c r="AM1379" s="43">
        <f>AM1380+AM1385</f>
        <v>0</v>
      </c>
      <c r="AN1379" s="43">
        <f>AN1380+AN1385</f>
        <v>0</v>
      </c>
      <c r="AO1379" s="44">
        <f>AO1380+AO1385</f>
        <v>4846.3999999999996</v>
      </c>
      <c r="AP1379" s="45">
        <f>AP1380+AP1385</f>
        <v>4846.3999999999996</v>
      </c>
      <c r="AQ1379" s="45">
        <f>AQ1380+AQ1385</f>
        <v>0</v>
      </c>
      <c r="AR1379" s="45">
        <f>AR1380+AR1385</f>
        <v>0</v>
      </c>
      <c r="AS1379" s="45">
        <f>AS1380+AS1385</f>
        <v>0</v>
      </c>
      <c r="AT1379" s="45">
        <f>AT1380+AT1385</f>
        <v>0</v>
      </c>
      <c r="AU1379" s="45">
        <f t="shared" si="3436"/>
        <v>4846.3999999999996</v>
      </c>
      <c r="AV1379" s="45">
        <f t="shared" si="3437"/>
        <v>0</v>
      </c>
      <c r="AW1379" s="45">
        <f t="shared" si="3438"/>
        <v>4846.3999999999996</v>
      </c>
      <c r="AX1379" s="45">
        <f t="shared" si="3439"/>
        <v>4846.3999999999996</v>
      </c>
      <c r="AY1379" s="45">
        <f t="shared" si="3440"/>
        <v>4846.3999999999996</v>
      </c>
      <c r="AZ1379" s="45">
        <f>AZ1380+AZ1385</f>
        <v>0</v>
      </c>
      <c r="BA1379" s="46">
        <f t="shared" si="3441"/>
        <v>100</v>
      </c>
      <c r="BB1379" s="25"/>
    </row>
    <row r="1380" ht="31.5">
      <c r="B1380" s="47" t="s">
        <v>566</v>
      </c>
      <c r="C1380" s="47" t="s">
        <v>193</v>
      </c>
      <c r="D1380" s="47" t="s">
        <v>193</v>
      </c>
      <c r="E1380" s="48" t="str">
        <f t="shared" si="3435"/>
        <v>0707</v>
      </c>
      <c r="F1380" s="47" t="s">
        <v>110</v>
      </c>
      <c r="G1380" s="48"/>
      <c r="H1380" s="49" t="s">
        <v>111</v>
      </c>
      <c r="I1380" s="19">
        <f t="shared" ref="I1380:I1408" si="3646">I1381</f>
        <v>4346.3999999999996</v>
      </c>
      <c r="J1380" s="19">
        <f t="shared" ref="J1380:J1408" si="3647">J1381</f>
        <v>4346.3999999999996</v>
      </c>
      <c r="K1380" s="19">
        <f t="shared" ref="K1380:K1408" si="3648">K1381</f>
        <v>4346.3999999999996</v>
      </c>
      <c r="L1380" s="19">
        <f t="shared" ref="L1380:L1408" si="3649">L1381</f>
        <v>0</v>
      </c>
      <c r="M1380" s="19">
        <f t="shared" ref="M1380:M1408" si="3650">M1381</f>
        <v>0</v>
      </c>
      <c r="N1380" s="19">
        <f t="shared" ref="N1380:N1408" si="3651">N1381</f>
        <v>0</v>
      </c>
      <c r="O1380" s="19">
        <f t="shared" ref="O1380:O1390" si="3652">O1381</f>
        <v>0</v>
      </c>
      <c r="P1380" s="19">
        <f t="shared" ref="P1380:P1390" si="3653">P1381</f>
        <v>0</v>
      </c>
      <c r="Q1380" s="19">
        <f t="shared" ref="Q1380:Q1390" si="3654">Q1381</f>
        <v>0</v>
      </c>
      <c r="R1380" s="19">
        <f t="shared" ref="R1380:R1390" si="3655">R1381</f>
        <v>0</v>
      </c>
      <c r="S1380" s="19">
        <f t="shared" ref="S1380:S1390" si="3656">S1381</f>
        <v>0</v>
      </c>
      <c r="T1380" s="19">
        <f t="shared" si="3432"/>
        <v>4346.3999999999996</v>
      </c>
      <c r="U1380" s="19">
        <f t="shared" si="3644"/>
        <v>4346.3999999999996</v>
      </c>
      <c r="V1380" s="19">
        <f t="shared" si="3645"/>
        <v>4346.3999999999996</v>
      </c>
      <c r="W1380" s="19">
        <f t="shared" ref="W1380:W1390" si="3657">W1381</f>
        <v>0</v>
      </c>
      <c r="X1380" s="19">
        <f t="shared" ref="X1380:X1390" si="3658">X1381</f>
        <v>0</v>
      </c>
      <c r="Y1380" s="19">
        <f t="shared" ref="Y1380:Y1390" si="3659">Y1381</f>
        <v>0</v>
      </c>
      <c r="Z1380" s="19">
        <f t="shared" ref="Z1380:Z1390" si="3660">Z1381</f>
        <v>0</v>
      </c>
      <c r="AA1380" s="19">
        <f t="shared" ref="AA1380:AA1390" si="3661">AA1381</f>
        <v>0</v>
      </c>
      <c r="AB1380" s="19">
        <f t="shared" ref="AB1380:AB1390" si="3662">AB1381</f>
        <v>0</v>
      </c>
      <c r="AC1380" s="19">
        <f t="shared" ref="AC1380:AC1390" si="3663">AC1381</f>
        <v>0</v>
      </c>
      <c r="AD1380" s="19">
        <f t="shared" ref="AD1380:AD1390" si="3664">AD1381</f>
        <v>0</v>
      </c>
      <c r="AE1380" s="19">
        <f t="shared" ref="AE1380:AE1390" si="3665">AE1381</f>
        <v>0</v>
      </c>
      <c r="AF1380" s="50">
        <f t="shared" ref="AF1380:AF1390" si="3666">AF1381</f>
        <v>4346.3999999999996</v>
      </c>
      <c r="AG1380" s="50">
        <f t="shared" ref="AG1380:AG1390" si="3667">AG1381</f>
        <v>0</v>
      </c>
      <c r="AH1380" s="50">
        <f t="shared" ref="AH1380:AH1390" si="3668">AH1381</f>
        <v>0</v>
      </c>
      <c r="AI1380" s="50">
        <f t="shared" ref="AI1380:AI1390" si="3669">AI1381</f>
        <v>0</v>
      </c>
      <c r="AJ1380" s="50">
        <f t="shared" ref="AJ1380:AJ1390" si="3670">AJ1381</f>
        <v>0</v>
      </c>
      <c r="AK1380" s="50">
        <f t="shared" ref="AK1380:AK1390" si="3671">AK1381</f>
        <v>0</v>
      </c>
      <c r="AL1380" s="50">
        <f t="shared" ref="AL1380:AL1390" si="3672">AL1381</f>
        <v>4346.3999999999996</v>
      </c>
      <c r="AM1380" s="50">
        <f t="shared" ref="AM1380:AM1390" si="3673">AM1381</f>
        <v>0</v>
      </c>
      <c r="AN1380" s="50">
        <f t="shared" ref="AN1380:AN1390" si="3674">AN1381</f>
        <v>0</v>
      </c>
      <c r="AO1380" s="51">
        <f t="shared" ref="AO1380:AO1390" si="3675">AO1381</f>
        <v>4346.3999999999996</v>
      </c>
      <c r="AP1380" s="51">
        <f t="shared" ref="AP1380:AP1390" si="3676">AP1381</f>
        <v>4346.3999999999996</v>
      </c>
      <c r="AQ1380" s="51">
        <f t="shared" ref="AQ1380:AQ1390" si="3677">AQ1381</f>
        <v>0</v>
      </c>
      <c r="AR1380" s="51">
        <f t="shared" ref="AR1380:AR1390" si="3678">AR1381</f>
        <v>0</v>
      </c>
      <c r="AS1380" s="51">
        <f t="shared" ref="AS1380:AS1390" si="3679">AS1381</f>
        <v>0</v>
      </c>
      <c r="AT1380" s="51">
        <f t="shared" ref="AT1380:AT1390" si="3680">AT1381</f>
        <v>0</v>
      </c>
      <c r="AU1380" s="51">
        <f t="shared" si="3436"/>
        <v>4346.3999999999996</v>
      </c>
      <c r="AV1380" s="51">
        <f t="shared" si="3437"/>
        <v>0</v>
      </c>
      <c r="AW1380" s="51">
        <f t="shared" si="3438"/>
        <v>4346.3999999999996</v>
      </c>
      <c r="AX1380" s="51">
        <f t="shared" si="3439"/>
        <v>4346.3999999999996</v>
      </c>
      <c r="AY1380" s="51">
        <f t="shared" si="3440"/>
        <v>4346.3999999999996</v>
      </c>
      <c r="AZ1380" s="51">
        <f t="shared" ref="AZ1380:AZ1390" si="3681">AZ1381</f>
        <v>0</v>
      </c>
      <c r="BA1380" s="52">
        <f t="shared" si="3441"/>
        <v>100</v>
      </c>
      <c r="BB1380" s="25"/>
    </row>
    <row r="1381">
      <c r="B1381" s="47" t="s">
        <v>566</v>
      </c>
      <c r="C1381" s="47" t="s">
        <v>193</v>
      </c>
      <c r="D1381" s="47" t="s">
        <v>193</v>
      </c>
      <c r="E1381" s="48" t="str">
        <f t="shared" si="3435"/>
        <v>0707</v>
      </c>
      <c r="F1381" s="47" t="s">
        <v>168</v>
      </c>
      <c r="G1381" s="48"/>
      <c r="H1381" s="49" t="s">
        <v>53</v>
      </c>
      <c r="I1381" s="19">
        <f t="shared" si="3646"/>
        <v>4346.3999999999996</v>
      </c>
      <c r="J1381" s="19">
        <f t="shared" si="3647"/>
        <v>4346.3999999999996</v>
      </c>
      <c r="K1381" s="19">
        <f t="shared" si="3648"/>
        <v>4346.3999999999996</v>
      </c>
      <c r="L1381" s="19">
        <f t="shared" si="3649"/>
        <v>0</v>
      </c>
      <c r="M1381" s="19">
        <f t="shared" si="3650"/>
        <v>0</v>
      </c>
      <c r="N1381" s="19">
        <f t="shared" si="3651"/>
        <v>0</v>
      </c>
      <c r="O1381" s="19">
        <f t="shared" si="3652"/>
        <v>0</v>
      </c>
      <c r="P1381" s="19">
        <f t="shared" si="3653"/>
        <v>0</v>
      </c>
      <c r="Q1381" s="19">
        <f t="shared" si="3654"/>
        <v>0</v>
      </c>
      <c r="R1381" s="19">
        <f t="shared" si="3655"/>
        <v>0</v>
      </c>
      <c r="S1381" s="19">
        <f t="shared" si="3656"/>
        <v>0</v>
      </c>
      <c r="T1381" s="19">
        <f t="shared" si="3432"/>
        <v>4346.3999999999996</v>
      </c>
      <c r="U1381" s="19">
        <f t="shared" si="3644"/>
        <v>4346.3999999999996</v>
      </c>
      <c r="V1381" s="19">
        <f t="shared" si="3645"/>
        <v>4346.3999999999996</v>
      </c>
      <c r="W1381" s="19">
        <f t="shared" si="3657"/>
        <v>0</v>
      </c>
      <c r="X1381" s="19">
        <f t="shared" si="3658"/>
        <v>0</v>
      </c>
      <c r="Y1381" s="19">
        <f t="shared" si="3659"/>
        <v>0</v>
      </c>
      <c r="Z1381" s="19">
        <f t="shared" si="3660"/>
        <v>0</v>
      </c>
      <c r="AA1381" s="19">
        <f t="shared" si="3661"/>
        <v>0</v>
      </c>
      <c r="AB1381" s="19">
        <f t="shared" si="3662"/>
        <v>0</v>
      </c>
      <c r="AC1381" s="19">
        <f t="shared" si="3663"/>
        <v>0</v>
      </c>
      <c r="AD1381" s="19">
        <f t="shared" si="3664"/>
        <v>0</v>
      </c>
      <c r="AE1381" s="19">
        <f t="shared" si="3665"/>
        <v>0</v>
      </c>
      <c r="AF1381" s="50">
        <f t="shared" si="3666"/>
        <v>4346.3999999999996</v>
      </c>
      <c r="AG1381" s="50">
        <f t="shared" si="3667"/>
        <v>0</v>
      </c>
      <c r="AH1381" s="50">
        <f t="shared" si="3668"/>
        <v>0</v>
      </c>
      <c r="AI1381" s="50">
        <f t="shared" si="3669"/>
        <v>0</v>
      </c>
      <c r="AJ1381" s="50">
        <f t="shared" si="3670"/>
        <v>0</v>
      </c>
      <c r="AK1381" s="50">
        <f t="shared" si="3671"/>
        <v>0</v>
      </c>
      <c r="AL1381" s="50">
        <f t="shared" si="3672"/>
        <v>4346.3999999999996</v>
      </c>
      <c r="AM1381" s="50">
        <f t="shared" si="3673"/>
        <v>0</v>
      </c>
      <c r="AN1381" s="50">
        <f t="shared" si="3674"/>
        <v>0</v>
      </c>
      <c r="AO1381" s="15">
        <f t="shared" si="3675"/>
        <v>4346.3999999999996</v>
      </c>
      <c r="AP1381" s="51">
        <f t="shared" si="3676"/>
        <v>4346.3999999999996</v>
      </c>
      <c r="AQ1381" s="51">
        <f t="shared" si="3677"/>
        <v>0</v>
      </c>
      <c r="AR1381" s="51">
        <f t="shared" si="3678"/>
        <v>0</v>
      </c>
      <c r="AS1381" s="51">
        <f t="shared" si="3679"/>
        <v>0</v>
      </c>
      <c r="AT1381" s="51">
        <f t="shared" si="3680"/>
        <v>0</v>
      </c>
      <c r="AU1381" s="51">
        <f t="shared" si="3436"/>
        <v>4346.3999999999996</v>
      </c>
      <c r="AV1381" s="51">
        <f t="shared" si="3437"/>
        <v>0</v>
      </c>
      <c r="AW1381" s="51">
        <f t="shared" si="3438"/>
        <v>4346.3999999999996</v>
      </c>
      <c r="AX1381" s="51">
        <f t="shared" si="3439"/>
        <v>4346.3999999999996</v>
      </c>
      <c r="AY1381" s="51">
        <f t="shared" si="3440"/>
        <v>4346.3999999999996</v>
      </c>
      <c r="AZ1381" s="51">
        <f t="shared" si="3681"/>
        <v>0</v>
      </c>
      <c r="BA1381" s="52">
        <f t="shared" si="3441"/>
        <v>100</v>
      </c>
      <c r="BB1381" s="25"/>
    </row>
    <row r="1382" ht="47.25">
      <c r="B1382" s="47" t="s">
        <v>566</v>
      </c>
      <c r="C1382" s="47" t="s">
        <v>193</v>
      </c>
      <c r="D1382" s="47" t="s">
        <v>193</v>
      </c>
      <c r="E1382" s="48" t="str">
        <f t="shared" si="3435"/>
        <v>0707</v>
      </c>
      <c r="F1382" s="47" t="s">
        <v>284</v>
      </c>
      <c r="G1382" s="48"/>
      <c r="H1382" s="49" t="s">
        <v>285</v>
      </c>
      <c r="I1382" s="19">
        <f t="shared" si="3646"/>
        <v>4346.3999999999996</v>
      </c>
      <c r="J1382" s="19">
        <f t="shared" si="3647"/>
        <v>4346.3999999999996</v>
      </c>
      <c r="K1382" s="19">
        <f t="shared" si="3648"/>
        <v>4346.3999999999996</v>
      </c>
      <c r="L1382" s="19">
        <f t="shared" si="3649"/>
        <v>0</v>
      </c>
      <c r="M1382" s="19">
        <f t="shared" si="3650"/>
        <v>0</v>
      </c>
      <c r="N1382" s="19">
        <f t="shared" si="3651"/>
        <v>0</v>
      </c>
      <c r="O1382" s="19">
        <f t="shared" si="3652"/>
        <v>0</v>
      </c>
      <c r="P1382" s="19">
        <f t="shared" si="3653"/>
        <v>0</v>
      </c>
      <c r="Q1382" s="19">
        <f t="shared" si="3654"/>
        <v>0</v>
      </c>
      <c r="R1382" s="19">
        <f t="shared" si="3655"/>
        <v>0</v>
      </c>
      <c r="S1382" s="19">
        <f t="shared" si="3656"/>
        <v>0</v>
      </c>
      <c r="T1382" s="19">
        <f t="shared" ref="T1382:T1445" si="3682">I1382+L1382+S1382+R1382+Q1382+P1382+O1382</f>
        <v>4346.3999999999996</v>
      </c>
      <c r="U1382" s="19">
        <f t="shared" si="3644"/>
        <v>4346.3999999999996</v>
      </c>
      <c r="V1382" s="19">
        <f t="shared" si="3645"/>
        <v>4346.3999999999996</v>
      </c>
      <c r="W1382" s="19">
        <f t="shared" si="3657"/>
        <v>0</v>
      </c>
      <c r="X1382" s="19">
        <f t="shared" si="3658"/>
        <v>0</v>
      </c>
      <c r="Y1382" s="19">
        <f t="shared" si="3659"/>
        <v>0</v>
      </c>
      <c r="Z1382" s="19">
        <f t="shared" si="3660"/>
        <v>0</v>
      </c>
      <c r="AA1382" s="19">
        <f t="shared" si="3661"/>
        <v>0</v>
      </c>
      <c r="AB1382" s="19">
        <f t="shared" si="3662"/>
        <v>0</v>
      </c>
      <c r="AC1382" s="19">
        <f t="shared" si="3663"/>
        <v>0</v>
      </c>
      <c r="AD1382" s="19">
        <f t="shared" si="3664"/>
        <v>0</v>
      </c>
      <c r="AE1382" s="19">
        <f t="shared" si="3665"/>
        <v>0</v>
      </c>
      <c r="AF1382" s="50">
        <f t="shared" si="3666"/>
        <v>4346.3999999999996</v>
      </c>
      <c r="AG1382" s="50">
        <f t="shared" si="3667"/>
        <v>0</v>
      </c>
      <c r="AH1382" s="50">
        <f t="shared" si="3668"/>
        <v>0</v>
      </c>
      <c r="AI1382" s="50">
        <f t="shared" si="3669"/>
        <v>0</v>
      </c>
      <c r="AJ1382" s="50">
        <f t="shared" si="3670"/>
        <v>0</v>
      </c>
      <c r="AK1382" s="50">
        <f t="shared" si="3671"/>
        <v>0</v>
      </c>
      <c r="AL1382" s="50">
        <f t="shared" si="3672"/>
        <v>4346.3999999999996</v>
      </c>
      <c r="AM1382" s="50">
        <f t="shared" si="3673"/>
        <v>0</v>
      </c>
      <c r="AN1382" s="50">
        <f t="shared" si="3674"/>
        <v>0</v>
      </c>
      <c r="AO1382" s="51">
        <f t="shared" si="3675"/>
        <v>4346.3999999999996</v>
      </c>
      <c r="AP1382" s="51">
        <f t="shared" si="3676"/>
        <v>4346.3999999999996</v>
      </c>
      <c r="AQ1382" s="51">
        <f t="shared" si="3677"/>
        <v>0</v>
      </c>
      <c r="AR1382" s="51">
        <f t="shared" si="3678"/>
        <v>0</v>
      </c>
      <c r="AS1382" s="51">
        <f t="shared" si="3679"/>
        <v>0</v>
      </c>
      <c r="AT1382" s="51">
        <f t="shared" si="3680"/>
        <v>0</v>
      </c>
      <c r="AU1382" s="51">
        <f t="shared" si="3436"/>
        <v>4346.3999999999996</v>
      </c>
      <c r="AV1382" s="51">
        <f t="shared" si="3437"/>
        <v>0</v>
      </c>
      <c r="AW1382" s="51">
        <f t="shared" si="3438"/>
        <v>4346.3999999999996</v>
      </c>
      <c r="AX1382" s="51">
        <f t="shared" si="3439"/>
        <v>4346.3999999999996</v>
      </c>
      <c r="AY1382" s="51">
        <f t="shared" si="3440"/>
        <v>4346.3999999999996</v>
      </c>
      <c r="AZ1382" s="51">
        <f t="shared" si="3681"/>
        <v>0</v>
      </c>
      <c r="BA1382" s="52">
        <f t="shared" si="3441"/>
        <v>100</v>
      </c>
      <c r="BB1382" s="25"/>
    </row>
    <row r="1383" ht="63">
      <c r="B1383" s="47" t="s">
        <v>566</v>
      </c>
      <c r="C1383" s="47" t="s">
        <v>193</v>
      </c>
      <c r="D1383" s="47" t="s">
        <v>193</v>
      </c>
      <c r="E1383" s="48" t="str">
        <f t="shared" si="3435"/>
        <v>0707</v>
      </c>
      <c r="F1383" s="47" t="s">
        <v>544</v>
      </c>
      <c r="G1383" s="48"/>
      <c r="H1383" s="49" t="s">
        <v>545</v>
      </c>
      <c r="I1383" s="19">
        <f t="shared" si="3646"/>
        <v>4346.3999999999996</v>
      </c>
      <c r="J1383" s="19">
        <f t="shared" si="3647"/>
        <v>4346.3999999999996</v>
      </c>
      <c r="K1383" s="19">
        <f t="shared" si="3648"/>
        <v>4346.3999999999996</v>
      </c>
      <c r="L1383" s="19">
        <f t="shared" si="3649"/>
        <v>0</v>
      </c>
      <c r="M1383" s="19">
        <f t="shared" si="3650"/>
        <v>0</v>
      </c>
      <c r="N1383" s="19">
        <f t="shared" si="3651"/>
        <v>0</v>
      </c>
      <c r="O1383" s="19">
        <f t="shared" si="3652"/>
        <v>0</v>
      </c>
      <c r="P1383" s="19">
        <f t="shared" si="3653"/>
        <v>0</v>
      </c>
      <c r="Q1383" s="19">
        <f t="shared" si="3654"/>
        <v>0</v>
      </c>
      <c r="R1383" s="19">
        <f t="shared" si="3655"/>
        <v>0</v>
      </c>
      <c r="S1383" s="19">
        <f t="shared" si="3656"/>
        <v>0</v>
      </c>
      <c r="T1383" s="19">
        <f t="shared" si="3682"/>
        <v>4346.3999999999996</v>
      </c>
      <c r="U1383" s="19">
        <f t="shared" si="3644"/>
        <v>4346.3999999999996</v>
      </c>
      <c r="V1383" s="19">
        <f t="shared" si="3645"/>
        <v>4346.3999999999996</v>
      </c>
      <c r="W1383" s="19">
        <f t="shared" si="3657"/>
        <v>0</v>
      </c>
      <c r="X1383" s="19">
        <f t="shared" si="3658"/>
        <v>0</v>
      </c>
      <c r="Y1383" s="19">
        <f t="shared" si="3659"/>
        <v>0</v>
      </c>
      <c r="Z1383" s="19">
        <f t="shared" si="3660"/>
        <v>0</v>
      </c>
      <c r="AA1383" s="19">
        <f t="shared" si="3661"/>
        <v>0</v>
      </c>
      <c r="AB1383" s="19">
        <f t="shared" si="3662"/>
        <v>0</v>
      </c>
      <c r="AC1383" s="19">
        <f t="shared" si="3663"/>
        <v>0</v>
      </c>
      <c r="AD1383" s="19">
        <f t="shared" si="3664"/>
        <v>0</v>
      </c>
      <c r="AE1383" s="19">
        <f t="shared" si="3665"/>
        <v>0</v>
      </c>
      <c r="AF1383" s="50">
        <f t="shared" si="3666"/>
        <v>4346.3999999999996</v>
      </c>
      <c r="AG1383" s="50">
        <f t="shared" si="3667"/>
        <v>0</v>
      </c>
      <c r="AH1383" s="50">
        <f t="shared" si="3668"/>
        <v>0</v>
      </c>
      <c r="AI1383" s="50">
        <f t="shared" si="3669"/>
        <v>0</v>
      </c>
      <c r="AJ1383" s="50">
        <f t="shared" si="3670"/>
        <v>0</v>
      </c>
      <c r="AK1383" s="50">
        <f t="shared" si="3671"/>
        <v>0</v>
      </c>
      <c r="AL1383" s="50">
        <f t="shared" si="3672"/>
        <v>4346.3999999999996</v>
      </c>
      <c r="AM1383" s="50">
        <f t="shared" si="3673"/>
        <v>0</v>
      </c>
      <c r="AN1383" s="50">
        <f t="shared" si="3674"/>
        <v>0</v>
      </c>
      <c r="AO1383" s="15">
        <f t="shared" si="3675"/>
        <v>4346.3999999999996</v>
      </c>
      <c r="AP1383" s="51">
        <f t="shared" si="3676"/>
        <v>4346.3999999999996</v>
      </c>
      <c r="AQ1383" s="51">
        <f t="shared" si="3677"/>
        <v>0</v>
      </c>
      <c r="AR1383" s="51">
        <f t="shared" si="3678"/>
        <v>0</v>
      </c>
      <c r="AS1383" s="51">
        <f t="shared" si="3679"/>
        <v>0</v>
      </c>
      <c r="AT1383" s="51">
        <f t="shared" si="3680"/>
        <v>0</v>
      </c>
      <c r="AU1383" s="51">
        <f t="shared" si="3436"/>
        <v>4346.3999999999996</v>
      </c>
      <c r="AV1383" s="51">
        <f t="shared" si="3437"/>
        <v>0</v>
      </c>
      <c r="AW1383" s="51">
        <f t="shared" si="3438"/>
        <v>4346.3999999999996</v>
      </c>
      <c r="AX1383" s="51">
        <f t="shared" si="3439"/>
        <v>4346.3999999999996</v>
      </c>
      <c r="AY1383" s="51">
        <f t="shared" si="3440"/>
        <v>4346.3999999999996</v>
      </c>
      <c r="AZ1383" s="51">
        <f t="shared" si="3681"/>
        <v>0</v>
      </c>
      <c r="BA1383" s="52">
        <f t="shared" si="3441"/>
        <v>100</v>
      </c>
      <c r="BB1383" s="25"/>
    </row>
    <row r="1384" ht="31.5">
      <c r="B1384" s="47" t="s">
        <v>566</v>
      </c>
      <c r="C1384" s="47" t="s">
        <v>193</v>
      </c>
      <c r="D1384" s="47" t="s">
        <v>193</v>
      </c>
      <c r="E1384" s="48" t="str">
        <f t="shared" ref="E1384:E1447" si="3683">CONCATENATE(C1384,D1384)</f>
        <v>0707</v>
      </c>
      <c r="F1384" s="47" t="s">
        <v>544</v>
      </c>
      <c r="G1384" s="47" t="s">
        <v>154</v>
      </c>
      <c r="H1384" s="49" t="s">
        <v>155</v>
      </c>
      <c r="I1384" s="19">
        <v>4346.3999999999996</v>
      </c>
      <c r="J1384" s="19">
        <v>4346.3999999999996</v>
      </c>
      <c r="K1384" s="19">
        <v>4346.3999999999996</v>
      </c>
      <c r="L1384" s="19"/>
      <c r="M1384" s="19"/>
      <c r="N1384" s="19"/>
      <c r="O1384" s="19">
        <v>0</v>
      </c>
      <c r="P1384" s="19">
        <v>0</v>
      </c>
      <c r="Q1384" s="19">
        <v>0</v>
      </c>
      <c r="R1384" s="19">
        <v>0</v>
      </c>
      <c r="S1384" s="19"/>
      <c r="T1384" s="19">
        <f t="shared" si="3682"/>
        <v>4346.3999999999996</v>
      </c>
      <c r="U1384" s="19">
        <f t="shared" si="3644"/>
        <v>4346.3999999999996</v>
      </c>
      <c r="V1384" s="19">
        <f t="shared" si="3645"/>
        <v>4346.3999999999996</v>
      </c>
      <c r="W1384" s="19"/>
      <c r="X1384" s="19"/>
      <c r="Y1384" s="19"/>
      <c r="Z1384" s="19"/>
      <c r="AA1384" s="19"/>
      <c r="AB1384" s="19"/>
      <c r="AC1384" s="19"/>
      <c r="AD1384" s="19"/>
      <c r="AE1384" s="19"/>
      <c r="AF1384" s="50">
        <v>4346.3999999999996</v>
      </c>
      <c r="AG1384" s="50"/>
      <c r="AH1384" s="50">
        <v>0</v>
      </c>
      <c r="AI1384" s="50">
        <v>0</v>
      </c>
      <c r="AJ1384" s="50">
        <v>0</v>
      </c>
      <c r="AK1384" s="50">
        <v>0</v>
      </c>
      <c r="AL1384" s="50">
        <v>4346.3999999999996</v>
      </c>
      <c r="AM1384" s="50">
        <v>0</v>
      </c>
      <c r="AN1384" s="50">
        <v>0</v>
      </c>
      <c r="AO1384" s="51">
        <v>4346.3999999999996</v>
      </c>
      <c r="AP1384" s="51">
        <v>4346.3999999999996</v>
      </c>
      <c r="AQ1384" s="51">
        <v>0</v>
      </c>
      <c r="AR1384" s="51">
        <v>0</v>
      </c>
      <c r="AS1384" s="51">
        <v>0</v>
      </c>
      <c r="AT1384" s="51">
        <v>0</v>
      </c>
      <c r="AU1384" s="51">
        <f t="shared" ref="AU1384:AU1447" si="3684">AP1384+AS1384+AT1384+AR1384+AQ1384</f>
        <v>4346.3999999999996</v>
      </c>
      <c r="AV1384" s="51">
        <f t="shared" ref="AV1384:AV1447" si="3685">T1384-AU1384</f>
        <v>0</v>
      </c>
      <c r="AW1384" s="51">
        <f t="shared" ref="AW1384:AW1447" si="3686">T1384+W1384+X1384+Y1384+Z1384</f>
        <v>4346.3999999999996</v>
      </c>
      <c r="AX1384" s="51">
        <f t="shared" ref="AX1384:AX1447" si="3687">U1384+AA1384+AB1384</f>
        <v>4346.3999999999996</v>
      </c>
      <c r="AY1384" s="51">
        <f t="shared" ref="AY1384:AY1447" si="3688">V1384+AC1384+AE1384+AD1384</f>
        <v>4346.3999999999996</v>
      </c>
      <c r="AZ1384" s="51"/>
      <c r="BA1384" s="52">
        <f t="shared" ref="BA1384:BA1447" si="3689">AL1384/AF1384*100</f>
        <v>100</v>
      </c>
      <c r="BB1384" s="53"/>
    </row>
    <row r="1385" ht="47.25">
      <c r="B1385" s="47" t="s">
        <v>566</v>
      </c>
      <c r="C1385" s="47" t="s">
        <v>193</v>
      </c>
      <c r="D1385" s="47" t="s">
        <v>193</v>
      </c>
      <c r="E1385" s="48" t="str">
        <f t="shared" si="3683"/>
        <v>0707</v>
      </c>
      <c r="F1385" s="47" t="s">
        <v>262</v>
      </c>
      <c r="G1385" s="48"/>
      <c r="H1385" s="49" t="s">
        <v>263</v>
      </c>
      <c r="I1385" s="19">
        <f t="shared" si="3646"/>
        <v>500</v>
      </c>
      <c r="J1385" s="19">
        <f t="shared" si="3647"/>
        <v>500</v>
      </c>
      <c r="K1385" s="19">
        <f t="shared" si="3648"/>
        <v>500</v>
      </c>
      <c r="L1385" s="19">
        <f t="shared" si="3649"/>
        <v>0</v>
      </c>
      <c r="M1385" s="19">
        <f t="shared" si="3650"/>
        <v>0</v>
      </c>
      <c r="N1385" s="19">
        <f t="shared" si="3651"/>
        <v>0</v>
      </c>
      <c r="O1385" s="19">
        <f t="shared" si="3652"/>
        <v>0</v>
      </c>
      <c r="P1385" s="19">
        <f t="shared" si="3653"/>
        <v>0</v>
      </c>
      <c r="Q1385" s="19">
        <f t="shared" si="3654"/>
        <v>0</v>
      </c>
      <c r="R1385" s="19">
        <f t="shared" si="3655"/>
        <v>0</v>
      </c>
      <c r="S1385" s="19">
        <f t="shared" si="3656"/>
        <v>0</v>
      </c>
      <c r="T1385" s="19">
        <f t="shared" si="3682"/>
        <v>500</v>
      </c>
      <c r="U1385" s="19">
        <f t="shared" si="3644"/>
        <v>500</v>
      </c>
      <c r="V1385" s="19">
        <f t="shared" si="3645"/>
        <v>500</v>
      </c>
      <c r="W1385" s="19">
        <f t="shared" si="3657"/>
        <v>0</v>
      </c>
      <c r="X1385" s="19">
        <f t="shared" si="3658"/>
        <v>0</v>
      </c>
      <c r="Y1385" s="19">
        <f t="shared" si="3659"/>
        <v>0</v>
      </c>
      <c r="Z1385" s="19">
        <f t="shared" si="3660"/>
        <v>0</v>
      </c>
      <c r="AA1385" s="19">
        <f t="shared" si="3661"/>
        <v>0</v>
      </c>
      <c r="AB1385" s="19">
        <f t="shared" si="3662"/>
        <v>0</v>
      </c>
      <c r="AC1385" s="19">
        <f t="shared" si="3663"/>
        <v>0</v>
      </c>
      <c r="AD1385" s="19">
        <f t="shared" si="3664"/>
        <v>0</v>
      </c>
      <c r="AE1385" s="19">
        <f t="shared" si="3665"/>
        <v>0</v>
      </c>
      <c r="AF1385" s="50">
        <f t="shared" si="3666"/>
        <v>500</v>
      </c>
      <c r="AG1385" s="50">
        <f t="shared" si="3667"/>
        <v>0</v>
      </c>
      <c r="AH1385" s="50">
        <f t="shared" si="3668"/>
        <v>0</v>
      </c>
      <c r="AI1385" s="50">
        <f t="shared" si="3669"/>
        <v>0</v>
      </c>
      <c r="AJ1385" s="50">
        <f t="shared" si="3670"/>
        <v>0</v>
      </c>
      <c r="AK1385" s="50">
        <f t="shared" si="3671"/>
        <v>0</v>
      </c>
      <c r="AL1385" s="50">
        <f t="shared" si="3672"/>
        <v>500</v>
      </c>
      <c r="AM1385" s="50">
        <f t="shared" si="3673"/>
        <v>0</v>
      </c>
      <c r="AN1385" s="50">
        <f t="shared" si="3674"/>
        <v>0</v>
      </c>
      <c r="AO1385" s="15">
        <f t="shared" si="3675"/>
        <v>500</v>
      </c>
      <c r="AP1385" s="51">
        <f t="shared" si="3676"/>
        <v>500</v>
      </c>
      <c r="AQ1385" s="51">
        <f t="shared" si="3677"/>
        <v>0</v>
      </c>
      <c r="AR1385" s="51">
        <f t="shared" si="3678"/>
        <v>0</v>
      </c>
      <c r="AS1385" s="51">
        <f t="shared" si="3679"/>
        <v>0</v>
      </c>
      <c r="AT1385" s="51">
        <f t="shared" si="3680"/>
        <v>0</v>
      </c>
      <c r="AU1385" s="51">
        <f t="shared" si="3684"/>
        <v>500</v>
      </c>
      <c r="AV1385" s="51">
        <f t="shared" si="3685"/>
        <v>0</v>
      </c>
      <c r="AW1385" s="51">
        <f t="shared" si="3686"/>
        <v>500</v>
      </c>
      <c r="AX1385" s="51">
        <f t="shared" si="3687"/>
        <v>500</v>
      </c>
      <c r="AY1385" s="51">
        <f t="shared" si="3688"/>
        <v>500</v>
      </c>
      <c r="AZ1385" s="51">
        <f t="shared" si="3681"/>
        <v>0</v>
      </c>
      <c r="BA1385" s="52">
        <f t="shared" si="3689"/>
        <v>100</v>
      </c>
      <c r="BB1385" s="25"/>
    </row>
    <row r="1386">
      <c r="B1386" s="47" t="s">
        <v>566</v>
      </c>
      <c r="C1386" s="47" t="s">
        <v>193</v>
      </c>
      <c r="D1386" s="47" t="s">
        <v>193</v>
      </c>
      <c r="E1386" s="48" t="str">
        <f t="shared" si="3683"/>
        <v>0707</v>
      </c>
      <c r="F1386" s="47" t="s">
        <v>264</v>
      </c>
      <c r="G1386" s="48"/>
      <c r="H1386" s="49" t="s">
        <v>53</v>
      </c>
      <c r="I1386" s="19">
        <f t="shared" si="3646"/>
        <v>500</v>
      </c>
      <c r="J1386" s="19">
        <f t="shared" si="3647"/>
        <v>500</v>
      </c>
      <c r="K1386" s="19">
        <f t="shared" si="3648"/>
        <v>500</v>
      </c>
      <c r="L1386" s="19">
        <f t="shared" si="3649"/>
        <v>0</v>
      </c>
      <c r="M1386" s="19">
        <f t="shared" si="3650"/>
        <v>0</v>
      </c>
      <c r="N1386" s="19">
        <f t="shared" si="3651"/>
        <v>0</v>
      </c>
      <c r="O1386" s="19">
        <f t="shared" si="3652"/>
        <v>0</v>
      </c>
      <c r="P1386" s="19">
        <f t="shared" si="3653"/>
        <v>0</v>
      </c>
      <c r="Q1386" s="19">
        <f t="shared" si="3654"/>
        <v>0</v>
      </c>
      <c r="R1386" s="19">
        <f t="shared" si="3655"/>
        <v>0</v>
      </c>
      <c r="S1386" s="19">
        <f t="shared" si="3656"/>
        <v>0</v>
      </c>
      <c r="T1386" s="19">
        <f t="shared" si="3682"/>
        <v>500</v>
      </c>
      <c r="U1386" s="19">
        <f t="shared" si="3644"/>
        <v>500</v>
      </c>
      <c r="V1386" s="19">
        <f t="shared" si="3645"/>
        <v>500</v>
      </c>
      <c r="W1386" s="19">
        <f t="shared" si="3657"/>
        <v>0</v>
      </c>
      <c r="X1386" s="19">
        <f t="shared" si="3658"/>
        <v>0</v>
      </c>
      <c r="Y1386" s="19">
        <f t="shared" si="3659"/>
        <v>0</v>
      </c>
      <c r="Z1386" s="19">
        <f t="shared" si="3660"/>
        <v>0</v>
      </c>
      <c r="AA1386" s="19">
        <f t="shared" si="3661"/>
        <v>0</v>
      </c>
      <c r="AB1386" s="19">
        <f t="shared" si="3662"/>
        <v>0</v>
      </c>
      <c r="AC1386" s="19">
        <f t="shared" si="3663"/>
        <v>0</v>
      </c>
      <c r="AD1386" s="19">
        <f t="shared" si="3664"/>
        <v>0</v>
      </c>
      <c r="AE1386" s="19">
        <f t="shared" si="3665"/>
        <v>0</v>
      </c>
      <c r="AF1386" s="50">
        <f t="shared" si="3666"/>
        <v>500</v>
      </c>
      <c r="AG1386" s="50">
        <f t="shared" si="3667"/>
        <v>0</v>
      </c>
      <c r="AH1386" s="50">
        <f t="shared" si="3668"/>
        <v>0</v>
      </c>
      <c r="AI1386" s="50">
        <f t="shared" si="3669"/>
        <v>0</v>
      </c>
      <c r="AJ1386" s="50">
        <f t="shared" si="3670"/>
        <v>0</v>
      </c>
      <c r="AK1386" s="50">
        <f t="shared" si="3671"/>
        <v>0</v>
      </c>
      <c r="AL1386" s="50">
        <f t="shared" si="3672"/>
        <v>500</v>
      </c>
      <c r="AM1386" s="50">
        <f t="shared" si="3673"/>
        <v>0</v>
      </c>
      <c r="AN1386" s="50">
        <f t="shared" si="3674"/>
        <v>0</v>
      </c>
      <c r="AO1386" s="51">
        <f t="shared" si="3675"/>
        <v>500</v>
      </c>
      <c r="AP1386" s="51">
        <f t="shared" si="3676"/>
        <v>500</v>
      </c>
      <c r="AQ1386" s="51">
        <f t="shared" si="3677"/>
        <v>0</v>
      </c>
      <c r="AR1386" s="51">
        <f t="shared" si="3678"/>
        <v>0</v>
      </c>
      <c r="AS1386" s="51">
        <f t="shared" si="3679"/>
        <v>0</v>
      </c>
      <c r="AT1386" s="51">
        <f t="shared" si="3680"/>
        <v>0</v>
      </c>
      <c r="AU1386" s="51">
        <f t="shared" si="3684"/>
        <v>500</v>
      </c>
      <c r="AV1386" s="51">
        <f t="shared" si="3685"/>
        <v>0</v>
      </c>
      <c r="AW1386" s="51">
        <f t="shared" si="3686"/>
        <v>500</v>
      </c>
      <c r="AX1386" s="51">
        <f t="shared" si="3687"/>
        <v>500</v>
      </c>
      <c r="AY1386" s="51">
        <f t="shared" si="3688"/>
        <v>500</v>
      </c>
      <c r="AZ1386" s="51">
        <f t="shared" si="3681"/>
        <v>0</v>
      </c>
      <c r="BA1386" s="52">
        <f t="shared" si="3689"/>
        <v>100</v>
      </c>
      <c r="BB1386" s="25"/>
    </row>
    <row r="1387" ht="31.5">
      <c r="B1387" s="47" t="s">
        <v>566</v>
      </c>
      <c r="C1387" s="47" t="s">
        <v>193</v>
      </c>
      <c r="D1387" s="47" t="s">
        <v>193</v>
      </c>
      <c r="E1387" s="48" t="str">
        <f t="shared" si="3683"/>
        <v>0707</v>
      </c>
      <c r="F1387" s="47" t="s">
        <v>303</v>
      </c>
      <c r="G1387" s="48"/>
      <c r="H1387" s="49" t="s">
        <v>304</v>
      </c>
      <c r="I1387" s="19">
        <f t="shared" si="3646"/>
        <v>500</v>
      </c>
      <c r="J1387" s="19">
        <f t="shared" si="3647"/>
        <v>500</v>
      </c>
      <c r="K1387" s="19">
        <f t="shared" si="3648"/>
        <v>500</v>
      </c>
      <c r="L1387" s="19">
        <f t="shared" si="3649"/>
        <v>0</v>
      </c>
      <c r="M1387" s="19">
        <f t="shared" si="3650"/>
        <v>0</v>
      </c>
      <c r="N1387" s="19">
        <f t="shared" si="3651"/>
        <v>0</v>
      </c>
      <c r="O1387" s="19">
        <f t="shared" si="3652"/>
        <v>0</v>
      </c>
      <c r="P1387" s="19">
        <f t="shared" si="3653"/>
        <v>0</v>
      </c>
      <c r="Q1387" s="19">
        <f t="shared" si="3654"/>
        <v>0</v>
      </c>
      <c r="R1387" s="19">
        <f t="shared" si="3655"/>
        <v>0</v>
      </c>
      <c r="S1387" s="19">
        <f t="shared" si="3656"/>
        <v>0</v>
      </c>
      <c r="T1387" s="19">
        <f t="shared" si="3682"/>
        <v>500</v>
      </c>
      <c r="U1387" s="19">
        <f t="shared" si="3644"/>
        <v>500</v>
      </c>
      <c r="V1387" s="19">
        <f t="shared" si="3645"/>
        <v>500</v>
      </c>
      <c r="W1387" s="19">
        <f t="shared" si="3657"/>
        <v>0</v>
      </c>
      <c r="X1387" s="19">
        <f t="shared" si="3658"/>
        <v>0</v>
      </c>
      <c r="Y1387" s="19">
        <f t="shared" si="3659"/>
        <v>0</v>
      </c>
      <c r="Z1387" s="19">
        <f t="shared" si="3660"/>
        <v>0</v>
      </c>
      <c r="AA1387" s="19">
        <f t="shared" si="3661"/>
        <v>0</v>
      </c>
      <c r="AB1387" s="19">
        <f t="shared" si="3662"/>
        <v>0</v>
      </c>
      <c r="AC1387" s="19">
        <f t="shared" si="3663"/>
        <v>0</v>
      </c>
      <c r="AD1387" s="19">
        <f t="shared" si="3664"/>
        <v>0</v>
      </c>
      <c r="AE1387" s="19">
        <f t="shared" si="3665"/>
        <v>0</v>
      </c>
      <c r="AF1387" s="50">
        <f t="shared" si="3666"/>
        <v>500</v>
      </c>
      <c r="AG1387" s="50">
        <f t="shared" si="3667"/>
        <v>0</v>
      </c>
      <c r="AH1387" s="50">
        <f t="shared" si="3668"/>
        <v>0</v>
      </c>
      <c r="AI1387" s="50">
        <f t="shared" si="3669"/>
        <v>0</v>
      </c>
      <c r="AJ1387" s="50">
        <f t="shared" si="3670"/>
        <v>0</v>
      </c>
      <c r="AK1387" s="50">
        <f t="shared" si="3671"/>
        <v>0</v>
      </c>
      <c r="AL1387" s="50">
        <f t="shared" si="3672"/>
        <v>500</v>
      </c>
      <c r="AM1387" s="50">
        <f t="shared" si="3673"/>
        <v>0</v>
      </c>
      <c r="AN1387" s="50">
        <f t="shared" si="3674"/>
        <v>0</v>
      </c>
      <c r="AO1387" s="15">
        <f t="shared" si="3675"/>
        <v>500</v>
      </c>
      <c r="AP1387" s="51">
        <f t="shared" si="3676"/>
        <v>500</v>
      </c>
      <c r="AQ1387" s="51">
        <f t="shared" si="3677"/>
        <v>0</v>
      </c>
      <c r="AR1387" s="51">
        <f t="shared" si="3678"/>
        <v>0</v>
      </c>
      <c r="AS1387" s="51">
        <f t="shared" si="3679"/>
        <v>0</v>
      </c>
      <c r="AT1387" s="51">
        <f t="shared" si="3680"/>
        <v>0</v>
      </c>
      <c r="AU1387" s="51">
        <f t="shared" si="3684"/>
        <v>500</v>
      </c>
      <c r="AV1387" s="51">
        <f t="shared" si="3685"/>
        <v>0</v>
      </c>
      <c r="AW1387" s="51">
        <f t="shared" si="3686"/>
        <v>500</v>
      </c>
      <c r="AX1387" s="51">
        <f t="shared" si="3687"/>
        <v>500</v>
      </c>
      <c r="AY1387" s="51">
        <f t="shared" si="3688"/>
        <v>500</v>
      </c>
      <c r="AZ1387" s="51">
        <f t="shared" si="3681"/>
        <v>0</v>
      </c>
      <c r="BA1387" s="52">
        <f t="shared" si="3689"/>
        <v>100</v>
      </c>
      <c r="BB1387" s="25"/>
    </row>
    <row r="1388" ht="47.25">
      <c r="B1388" s="47" t="s">
        <v>566</v>
      </c>
      <c r="C1388" s="47" t="s">
        <v>193</v>
      </c>
      <c r="D1388" s="47" t="s">
        <v>193</v>
      </c>
      <c r="E1388" s="48" t="str">
        <f t="shared" si="3683"/>
        <v>0707</v>
      </c>
      <c r="F1388" s="47" t="s">
        <v>546</v>
      </c>
      <c r="G1388" s="48"/>
      <c r="H1388" s="49" t="s">
        <v>547</v>
      </c>
      <c r="I1388" s="19">
        <f t="shared" si="3646"/>
        <v>500</v>
      </c>
      <c r="J1388" s="19">
        <f t="shared" si="3647"/>
        <v>500</v>
      </c>
      <c r="K1388" s="19">
        <f t="shared" si="3648"/>
        <v>500</v>
      </c>
      <c r="L1388" s="19">
        <f t="shared" si="3649"/>
        <v>0</v>
      </c>
      <c r="M1388" s="19">
        <f t="shared" si="3650"/>
        <v>0</v>
      </c>
      <c r="N1388" s="19">
        <f t="shared" si="3651"/>
        <v>0</v>
      </c>
      <c r="O1388" s="19">
        <f t="shared" si="3652"/>
        <v>0</v>
      </c>
      <c r="P1388" s="19">
        <f t="shared" si="3653"/>
        <v>0</v>
      </c>
      <c r="Q1388" s="19">
        <f t="shared" si="3654"/>
        <v>0</v>
      </c>
      <c r="R1388" s="19">
        <f t="shared" si="3655"/>
        <v>0</v>
      </c>
      <c r="S1388" s="19">
        <f t="shared" si="3656"/>
        <v>0</v>
      </c>
      <c r="T1388" s="19">
        <f t="shared" si="3682"/>
        <v>500</v>
      </c>
      <c r="U1388" s="19">
        <f t="shared" si="3644"/>
        <v>500</v>
      </c>
      <c r="V1388" s="19">
        <f t="shared" si="3645"/>
        <v>500</v>
      </c>
      <c r="W1388" s="19">
        <f t="shared" si="3657"/>
        <v>0</v>
      </c>
      <c r="X1388" s="19">
        <f t="shared" si="3658"/>
        <v>0</v>
      </c>
      <c r="Y1388" s="19">
        <f t="shared" si="3659"/>
        <v>0</v>
      </c>
      <c r="Z1388" s="19">
        <f t="shared" si="3660"/>
        <v>0</v>
      </c>
      <c r="AA1388" s="19">
        <f t="shared" si="3661"/>
        <v>0</v>
      </c>
      <c r="AB1388" s="19">
        <f t="shared" si="3662"/>
        <v>0</v>
      </c>
      <c r="AC1388" s="19">
        <f t="shared" si="3663"/>
        <v>0</v>
      </c>
      <c r="AD1388" s="19">
        <f t="shared" si="3664"/>
        <v>0</v>
      </c>
      <c r="AE1388" s="19">
        <f t="shared" si="3665"/>
        <v>0</v>
      </c>
      <c r="AF1388" s="50">
        <f t="shared" si="3666"/>
        <v>500</v>
      </c>
      <c r="AG1388" s="50">
        <f t="shared" si="3667"/>
        <v>0</v>
      </c>
      <c r="AH1388" s="50">
        <f t="shared" si="3668"/>
        <v>0</v>
      </c>
      <c r="AI1388" s="50">
        <f t="shared" si="3669"/>
        <v>0</v>
      </c>
      <c r="AJ1388" s="50">
        <f t="shared" si="3670"/>
        <v>0</v>
      </c>
      <c r="AK1388" s="50">
        <f t="shared" si="3671"/>
        <v>0</v>
      </c>
      <c r="AL1388" s="50">
        <f t="shared" si="3672"/>
        <v>500</v>
      </c>
      <c r="AM1388" s="50">
        <f t="shared" si="3673"/>
        <v>0</v>
      </c>
      <c r="AN1388" s="50">
        <f t="shared" si="3674"/>
        <v>0</v>
      </c>
      <c r="AO1388" s="51">
        <f t="shared" si="3675"/>
        <v>500</v>
      </c>
      <c r="AP1388" s="51">
        <f t="shared" si="3676"/>
        <v>500</v>
      </c>
      <c r="AQ1388" s="51">
        <f t="shared" si="3677"/>
        <v>0</v>
      </c>
      <c r="AR1388" s="51">
        <f t="shared" si="3678"/>
        <v>0</v>
      </c>
      <c r="AS1388" s="51">
        <f t="shared" si="3679"/>
        <v>0</v>
      </c>
      <c r="AT1388" s="51">
        <f t="shared" si="3680"/>
        <v>0</v>
      </c>
      <c r="AU1388" s="51">
        <f t="shared" si="3684"/>
        <v>500</v>
      </c>
      <c r="AV1388" s="51">
        <f t="shared" si="3685"/>
        <v>0</v>
      </c>
      <c r="AW1388" s="51">
        <f t="shared" si="3686"/>
        <v>500</v>
      </c>
      <c r="AX1388" s="51">
        <f t="shared" si="3687"/>
        <v>500</v>
      </c>
      <c r="AY1388" s="51">
        <f t="shared" si="3688"/>
        <v>500</v>
      </c>
      <c r="AZ1388" s="51">
        <f t="shared" si="3681"/>
        <v>0</v>
      </c>
      <c r="BA1388" s="52">
        <f t="shared" si="3689"/>
        <v>100</v>
      </c>
      <c r="BB1388" s="25"/>
    </row>
    <row r="1389" ht="31.5">
      <c r="B1389" s="47" t="s">
        <v>566</v>
      </c>
      <c r="C1389" s="47" t="s">
        <v>193</v>
      </c>
      <c r="D1389" s="47" t="s">
        <v>193</v>
      </c>
      <c r="E1389" s="48" t="str">
        <f t="shared" si="3683"/>
        <v>0707</v>
      </c>
      <c r="F1389" s="47" t="s">
        <v>546</v>
      </c>
      <c r="G1389" s="47" t="s">
        <v>58</v>
      </c>
      <c r="H1389" s="49" t="s">
        <v>59</v>
      </c>
      <c r="I1389" s="19">
        <v>500</v>
      </c>
      <c r="J1389" s="19">
        <v>500</v>
      </c>
      <c r="K1389" s="19">
        <v>500</v>
      </c>
      <c r="L1389" s="19"/>
      <c r="M1389" s="19"/>
      <c r="N1389" s="19"/>
      <c r="O1389" s="19">
        <v>0</v>
      </c>
      <c r="P1389" s="19">
        <v>0</v>
      </c>
      <c r="Q1389" s="19">
        <v>0</v>
      </c>
      <c r="R1389" s="19">
        <v>0</v>
      </c>
      <c r="S1389" s="19"/>
      <c r="T1389" s="19">
        <f t="shared" si="3682"/>
        <v>500</v>
      </c>
      <c r="U1389" s="19">
        <f t="shared" si="3644"/>
        <v>500</v>
      </c>
      <c r="V1389" s="19">
        <f t="shared" si="3645"/>
        <v>500</v>
      </c>
      <c r="W1389" s="19"/>
      <c r="X1389" s="19"/>
      <c r="Y1389" s="19"/>
      <c r="Z1389" s="19"/>
      <c r="AA1389" s="19"/>
      <c r="AB1389" s="19"/>
      <c r="AC1389" s="19"/>
      <c r="AD1389" s="19"/>
      <c r="AE1389" s="19"/>
      <c r="AF1389" s="50">
        <v>500</v>
      </c>
      <c r="AG1389" s="50"/>
      <c r="AH1389" s="50">
        <v>0</v>
      </c>
      <c r="AI1389" s="50">
        <v>0</v>
      </c>
      <c r="AJ1389" s="50">
        <v>0</v>
      </c>
      <c r="AK1389" s="50">
        <v>0</v>
      </c>
      <c r="AL1389" s="50">
        <v>500</v>
      </c>
      <c r="AM1389" s="50">
        <v>0</v>
      </c>
      <c r="AN1389" s="50">
        <v>0</v>
      </c>
      <c r="AO1389" s="15">
        <v>500</v>
      </c>
      <c r="AP1389" s="51">
        <v>500</v>
      </c>
      <c r="AQ1389" s="51">
        <v>0</v>
      </c>
      <c r="AR1389" s="51">
        <v>0</v>
      </c>
      <c r="AS1389" s="51">
        <v>0</v>
      </c>
      <c r="AT1389" s="51">
        <v>0</v>
      </c>
      <c r="AU1389" s="51">
        <f t="shared" si="3684"/>
        <v>500</v>
      </c>
      <c r="AV1389" s="51">
        <f t="shared" si="3685"/>
        <v>0</v>
      </c>
      <c r="AW1389" s="51">
        <f t="shared" si="3686"/>
        <v>500</v>
      </c>
      <c r="AX1389" s="51">
        <f t="shared" si="3687"/>
        <v>500</v>
      </c>
      <c r="AY1389" s="51">
        <f t="shared" si="3688"/>
        <v>500</v>
      </c>
      <c r="AZ1389" s="51"/>
      <c r="BA1389" s="52">
        <f t="shared" si="3689"/>
        <v>100</v>
      </c>
      <c r="BB1389" s="53"/>
    </row>
    <row r="1390" s="30" customFormat="1">
      <c r="B1390" s="31" t="s">
        <v>566</v>
      </c>
      <c r="C1390" s="31" t="s">
        <v>107</v>
      </c>
      <c r="D1390" s="31"/>
      <c r="E1390" s="32" t="str">
        <f t="shared" si="3683"/>
        <v>08</v>
      </c>
      <c r="F1390" s="31"/>
      <c r="G1390" s="31"/>
      <c r="H1390" s="33" t="s">
        <v>108</v>
      </c>
      <c r="I1390" s="34">
        <f t="shared" si="3646"/>
        <v>2115</v>
      </c>
      <c r="J1390" s="34">
        <f t="shared" si="3647"/>
        <v>3378</v>
      </c>
      <c r="K1390" s="34">
        <f t="shared" si="3648"/>
        <v>1788</v>
      </c>
      <c r="L1390" s="34">
        <f t="shared" si="3649"/>
        <v>0</v>
      </c>
      <c r="M1390" s="34">
        <f t="shared" si="3650"/>
        <v>0</v>
      </c>
      <c r="N1390" s="34">
        <f t="shared" si="3651"/>
        <v>0</v>
      </c>
      <c r="O1390" s="34">
        <f t="shared" si="3652"/>
        <v>0</v>
      </c>
      <c r="P1390" s="34">
        <f t="shared" si="3653"/>
        <v>0</v>
      </c>
      <c r="Q1390" s="34">
        <f t="shared" si="3654"/>
        <v>0</v>
      </c>
      <c r="R1390" s="34">
        <f t="shared" si="3655"/>
        <v>0</v>
      </c>
      <c r="S1390" s="34">
        <f t="shared" si="3656"/>
        <v>303.39999999999998</v>
      </c>
      <c r="T1390" s="34">
        <f t="shared" si="3682"/>
        <v>2418.4000000000001</v>
      </c>
      <c r="U1390" s="34">
        <f t="shared" si="3644"/>
        <v>3378</v>
      </c>
      <c r="V1390" s="34">
        <f t="shared" si="3645"/>
        <v>1788</v>
      </c>
      <c r="W1390" s="34">
        <f t="shared" si="3657"/>
        <v>0</v>
      </c>
      <c r="X1390" s="34">
        <f t="shared" si="3658"/>
        <v>0</v>
      </c>
      <c r="Y1390" s="34">
        <f t="shared" si="3659"/>
        <v>0</v>
      </c>
      <c r="Z1390" s="34">
        <f t="shared" si="3660"/>
        <v>303.39999999999998</v>
      </c>
      <c r="AA1390" s="34">
        <f t="shared" si="3661"/>
        <v>0</v>
      </c>
      <c r="AB1390" s="34">
        <f t="shared" si="3662"/>
        <v>0</v>
      </c>
      <c r="AC1390" s="34">
        <f t="shared" si="3663"/>
        <v>0</v>
      </c>
      <c r="AD1390" s="34">
        <f t="shared" si="3664"/>
        <v>0</v>
      </c>
      <c r="AE1390" s="34">
        <f t="shared" si="3665"/>
        <v>0</v>
      </c>
      <c r="AF1390" s="35">
        <f t="shared" si="3666"/>
        <v>4633.9977899999994</v>
      </c>
      <c r="AG1390" s="35">
        <f t="shared" si="3667"/>
        <v>0</v>
      </c>
      <c r="AH1390" s="35">
        <f t="shared" si="3668"/>
        <v>0</v>
      </c>
      <c r="AI1390" s="35">
        <f t="shared" si="3669"/>
        <v>0</v>
      </c>
      <c r="AJ1390" s="35">
        <f t="shared" si="3670"/>
        <v>0</v>
      </c>
      <c r="AK1390" s="35">
        <f t="shared" si="3671"/>
        <v>0</v>
      </c>
      <c r="AL1390" s="35">
        <f t="shared" si="3672"/>
        <v>4630.9973100000007</v>
      </c>
      <c r="AM1390" s="35">
        <f t="shared" si="3673"/>
        <v>0</v>
      </c>
      <c r="AN1390" s="35">
        <f t="shared" si="3674"/>
        <v>0</v>
      </c>
      <c r="AO1390" s="36">
        <f t="shared" si="3675"/>
        <v>2254.5999999999999</v>
      </c>
      <c r="AP1390" s="36">
        <f t="shared" si="3676"/>
        <v>4573.9977899999994</v>
      </c>
      <c r="AQ1390" s="36">
        <f t="shared" si="3677"/>
        <v>0</v>
      </c>
      <c r="AR1390" s="36">
        <f t="shared" si="3678"/>
        <v>0</v>
      </c>
      <c r="AS1390" s="36">
        <f t="shared" si="3679"/>
        <v>0</v>
      </c>
      <c r="AT1390" s="36">
        <f t="shared" si="3680"/>
        <v>0</v>
      </c>
      <c r="AU1390" s="36">
        <f t="shared" si="3684"/>
        <v>4573.9977899999994</v>
      </c>
      <c r="AV1390" s="36">
        <f t="shared" si="3685"/>
        <v>-2155.5977899999993</v>
      </c>
      <c r="AW1390" s="36">
        <f t="shared" si="3686"/>
        <v>2721.8000000000002</v>
      </c>
      <c r="AX1390" s="36">
        <f t="shared" si="3687"/>
        <v>3378</v>
      </c>
      <c r="AY1390" s="36">
        <f t="shared" si="3688"/>
        <v>1788</v>
      </c>
      <c r="AZ1390" s="36">
        <f t="shared" si="3681"/>
        <v>0</v>
      </c>
      <c r="BA1390" s="37">
        <f t="shared" si="3689"/>
        <v>99.935250724407481</v>
      </c>
      <c r="BB1390" s="25"/>
    </row>
    <row r="1391" s="39" customFormat="1">
      <c r="B1391" s="40" t="s">
        <v>566</v>
      </c>
      <c r="C1391" s="40" t="s">
        <v>107</v>
      </c>
      <c r="D1391" s="40" t="s">
        <v>46</v>
      </c>
      <c r="E1391" s="38" t="str">
        <f t="shared" si="3683"/>
        <v>0801</v>
      </c>
      <c r="F1391" s="40"/>
      <c r="G1391" s="40"/>
      <c r="H1391" s="41" t="s">
        <v>109</v>
      </c>
      <c r="I1391" s="42">
        <f t="shared" si="3646"/>
        <v>2115</v>
      </c>
      <c r="J1391" s="42">
        <f t="shared" si="3647"/>
        <v>3378</v>
      </c>
      <c r="K1391" s="42">
        <f t="shared" si="3648"/>
        <v>1788</v>
      </c>
      <c r="L1391" s="42">
        <f t="shared" si="3649"/>
        <v>0</v>
      </c>
      <c r="M1391" s="42">
        <f t="shared" si="3650"/>
        <v>0</v>
      </c>
      <c r="N1391" s="42">
        <f t="shared" si="3651"/>
        <v>0</v>
      </c>
      <c r="O1391" s="42">
        <f>O1392+O1397</f>
        <v>0</v>
      </c>
      <c r="P1391" s="42">
        <f>P1392+P1397</f>
        <v>0</v>
      </c>
      <c r="Q1391" s="42">
        <f>Q1392+Q1397</f>
        <v>0</v>
      </c>
      <c r="R1391" s="42">
        <f>R1392+R1397</f>
        <v>0</v>
      </c>
      <c r="S1391" s="42">
        <f>S1392+S1397</f>
        <v>303.39999999999998</v>
      </c>
      <c r="T1391" s="42">
        <f t="shared" si="3682"/>
        <v>2418.4000000000001</v>
      </c>
      <c r="U1391" s="42">
        <f t="shared" si="3644"/>
        <v>3378</v>
      </c>
      <c r="V1391" s="42">
        <f t="shared" si="3645"/>
        <v>1788</v>
      </c>
      <c r="W1391" s="42">
        <f>W1392+W1397</f>
        <v>0</v>
      </c>
      <c r="X1391" s="42">
        <f>X1392+X1397</f>
        <v>0</v>
      </c>
      <c r="Y1391" s="42">
        <f>Y1392+Y1397</f>
        <v>0</v>
      </c>
      <c r="Z1391" s="42">
        <f>Z1392+Z1397</f>
        <v>303.39999999999998</v>
      </c>
      <c r="AA1391" s="42">
        <f>AA1392+AA1397</f>
        <v>0</v>
      </c>
      <c r="AB1391" s="42">
        <f>AB1392+AB1397</f>
        <v>0</v>
      </c>
      <c r="AC1391" s="42">
        <f>AC1392+AC1397</f>
        <v>0</v>
      </c>
      <c r="AD1391" s="42">
        <f>AD1392+AD1397</f>
        <v>0</v>
      </c>
      <c r="AE1391" s="42">
        <f>AE1392+AE1397</f>
        <v>0</v>
      </c>
      <c r="AF1391" s="43">
        <f>AF1392+AF1397</f>
        <v>4633.9977899999994</v>
      </c>
      <c r="AG1391" s="43">
        <f>AG1392+AG1397</f>
        <v>0</v>
      </c>
      <c r="AH1391" s="43">
        <f>AH1392+AH1397</f>
        <v>0</v>
      </c>
      <c r="AI1391" s="43">
        <f>AI1392+AI1397</f>
        <v>0</v>
      </c>
      <c r="AJ1391" s="43">
        <f>AJ1392+AJ1397</f>
        <v>0</v>
      </c>
      <c r="AK1391" s="43">
        <f>AK1392+AK1397</f>
        <v>0</v>
      </c>
      <c r="AL1391" s="43">
        <f>AL1392+AL1397</f>
        <v>4630.9973100000007</v>
      </c>
      <c r="AM1391" s="43">
        <f>AM1392+AM1397</f>
        <v>0</v>
      </c>
      <c r="AN1391" s="43">
        <f>AN1392+AN1397</f>
        <v>0</v>
      </c>
      <c r="AO1391" s="44">
        <f>AO1392+AO1397</f>
        <v>2254.5999999999999</v>
      </c>
      <c r="AP1391" s="45">
        <f>AP1392+AP1397</f>
        <v>4573.9977899999994</v>
      </c>
      <c r="AQ1391" s="45">
        <f>AQ1392+AQ1397</f>
        <v>0</v>
      </c>
      <c r="AR1391" s="45">
        <f>AR1392+AR1397</f>
        <v>0</v>
      </c>
      <c r="AS1391" s="45">
        <f>AS1392+AS1397</f>
        <v>0</v>
      </c>
      <c r="AT1391" s="45">
        <f>AT1392+AT1397</f>
        <v>0</v>
      </c>
      <c r="AU1391" s="45">
        <f t="shared" si="3684"/>
        <v>4573.9977899999994</v>
      </c>
      <c r="AV1391" s="45">
        <f t="shared" si="3685"/>
        <v>-2155.5977899999993</v>
      </c>
      <c r="AW1391" s="45">
        <f t="shared" si="3686"/>
        <v>2721.8000000000002</v>
      </c>
      <c r="AX1391" s="45">
        <f t="shared" si="3687"/>
        <v>3378</v>
      </c>
      <c r="AY1391" s="45">
        <f t="shared" si="3688"/>
        <v>1788</v>
      </c>
      <c r="AZ1391" s="45">
        <f>AZ1392+AZ1397</f>
        <v>0</v>
      </c>
      <c r="BA1391" s="46">
        <f t="shared" si="3689"/>
        <v>99.935250724407481</v>
      </c>
      <c r="BB1391" s="25"/>
    </row>
    <row r="1392" ht="31.5">
      <c r="B1392" s="47" t="s">
        <v>566</v>
      </c>
      <c r="C1392" s="47" t="s">
        <v>107</v>
      </c>
      <c r="D1392" s="47" t="s">
        <v>46</v>
      </c>
      <c r="E1392" s="48" t="str">
        <f t="shared" si="3683"/>
        <v>0801</v>
      </c>
      <c r="F1392" s="47" t="s">
        <v>110</v>
      </c>
      <c r="G1392" s="48"/>
      <c r="H1392" s="49" t="s">
        <v>111</v>
      </c>
      <c r="I1392" s="19">
        <f t="shared" si="3646"/>
        <v>2115</v>
      </c>
      <c r="J1392" s="19">
        <f t="shared" si="3647"/>
        <v>3378</v>
      </c>
      <c r="K1392" s="19">
        <f t="shared" si="3648"/>
        <v>1788</v>
      </c>
      <c r="L1392" s="19">
        <f t="shared" si="3649"/>
        <v>0</v>
      </c>
      <c r="M1392" s="19">
        <f t="shared" si="3650"/>
        <v>0</v>
      </c>
      <c r="N1392" s="19">
        <f t="shared" si="3651"/>
        <v>0</v>
      </c>
      <c r="O1392" s="19">
        <f t="shared" ref="O1392:O1397" si="3690">O1393</f>
        <v>0</v>
      </c>
      <c r="P1392" s="19">
        <f t="shared" ref="P1392:P1397" si="3691">P1393</f>
        <v>0</v>
      </c>
      <c r="Q1392" s="19">
        <f t="shared" ref="Q1392:Q1397" si="3692">Q1393</f>
        <v>0</v>
      </c>
      <c r="R1392" s="19">
        <f t="shared" ref="R1392:R1397" si="3693">R1393</f>
        <v>0</v>
      </c>
      <c r="S1392" s="19">
        <f t="shared" ref="S1392:S1397" si="3694">S1393</f>
        <v>300</v>
      </c>
      <c r="T1392" s="19">
        <f t="shared" si="3682"/>
        <v>2415</v>
      </c>
      <c r="U1392" s="19">
        <f t="shared" si="3644"/>
        <v>3378</v>
      </c>
      <c r="V1392" s="19">
        <f t="shared" si="3645"/>
        <v>1788</v>
      </c>
      <c r="W1392" s="19">
        <f t="shared" ref="W1392:W1395" si="3695">W1393</f>
        <v>0</v>
      </c>
      <c r="X1392" s="19">
        <f t="shared" ref="X1392:X1395" si="3696">X1393</f>
        <v>0</v>
      </c>
      <c r="Y1392" s="19">
        <f t="shared" ref="Y1392:Y1395" si="3697">Y1393</f>
        <v>0</v>
      </c>
      <c r="Z1392" s="19">
        <f t="shared" ref="Z1392:Z1395" si="3698">Z1393</f>
        <v>300</v>
      </c>
      <c r="AA1392" s="19">
        <f t="shared" ref="AA1392:AA1395" si="3699">AA1393</f>
        <v>0</v>
      </c>
      <c r="AB1392" s="19">
        <f t="shared" ref="AB1392:AB1395" si="3700">AB1393</f>
        <v>0</v>
      </c>
      <c r="AC1392" s="19">
        <f t="shared" ref="AC1392:AC1395" si="3701">AC1393</f>
        <v>0</v>
      </c>
      <c r="AD1392" s="19">
        <f t="shared" ref="AD1392:AD1395" si="3702">AD1393</f>
        <v>0</v>
      </c>
      <c r="AE1392" s="19"/>
      <c r="AF1392" s="50">
        <f t="shared" ref="AF1392:AF1397" si="3703">AF1393</f>
        <v>2415</v>
      </c>
      <c r="AG1392" s="50">
        <f t="shared" ref="AG1392:AG1397" si="3704">AG1393</f>
        <v>0</v>
      </c>
      <c r="AH1392" s="50">
        <f t="shared" ref="AH1392:AH1397" si="3705">AH1393</f>
        <v>0</v>
      </c>
      <c r="AI1392" s="50">
        <f t="shared" ref="AI1392:AI1397" si="3706">AI1393</f>
        <v>0</v>
      </c>
      <c r="AJ1392" s="50">
        <f t="shared" ref="AJ1392:AJ1397" si="3707">AJ1393</f>
        <v>0</v>
      </c>
      <c r="AK1392" s="50">
        <f t="shared" ref="AK1392:AK1397" si="3708">AK1393</f>
        <v>0</v>
      </c>
      <c r="AL1392" s="50">
        <f t="shared" ref="AL1392:AL1397" si="3709">AL1393</f>
        <v>2415</v>
      </c>
      <c r="AM1392" s="50">
        <f t="shared" ref="AM1392:AM1397" si="3710">AM1393</f>
        <v>0</v>
      </c>
      <c r="AN1392" s="50">
        <f t="shared" ref="AN1392:AN1397" si="3711">AN1393</f>
        <v>0</v>
      </c>
      <c r="AO1392" s="51">
        <f t="shared" ref="AO1392:AO1397" si="3712">AO1393</f>
        <v>1397.5999999999999</v>
      </c>
      <c r="AP1392" s="51">
        <f t="shared" ref="AP1392:AP1397" si="3713">AP1393</f>
        <v>2415</v>
      </c>
      <c r="AQ1392" s="51">
        <f t="shared" ref="AQ1392:AQ1397" si="3714">AQ1393</f>
        <v>0</v>
      </c>
      <c r="AR1392" s="51">
        <f t="shared" ref="AR1392:AR1397" si="3715">AR1393</f>
        <v>0</v>
      </c>
      <c r="AS1392" s="51">
        <f t="shared" ref="AS1392:AS1397" si="3716">AS1393</f>
        <v>0</v>
      </c>
      <c r="AT1392" s="51">
        <f t="shared" ref="AT1392:AT1397" si="3717">AT1393</f>
        <v>0</v>
      </c>
      <c r="AU1392" s="51">
        <f t="shared" si="3684"/>
        <v>2415</v>
      </c>
      <c r="AV1392" s="51">
        <f t="shared" si="3685"/>
        <v>0</v>
      </c>
      <c r="AW1392" s="51">
        <f t="shared" si="3686"/>
        <v>2715</v>
      </c>
      <c r="AX1392" s="51">
        <f t="shared" si="3687"/>
        <v>3378</v>
      </c>
      <c r="AY1392" s="51">
        <f t="shared" si="3688"/>
        <v>1788</v>
      </c>
      <c r="AZ1392" s="51">
        <f t="shared" ref="AZ1392:AZ1395" si="3718">AZ1393</f>
        <v>0</v>
      </c>
      <c r="BA1392" s="52">
        <f t="shared" si="3689"/>
        <v>100</v>
      </c>
      <c r="BB1392" s="25"/>
    </row>
    <row r="1393">
      <c r="B1393" s="47" t="s">
        <v>566</v>
      </c>
      <c r="C1393" s="47" t="s">
        <v>107</v>
      </c>
      <c r="D1393" s="47" t="s">
        <v>46</v>
      </c>
      <c r="E1393" s="48" t="str">
        <f t="shared" si="3683"/>
        <v>0801</v>
      </c>
      <c r="F1393" s="47" t="s">
        <v>168</v>
      </c>
      <c r="G1393" s="48"/>
      <c r="H1393" s="49" t="s">
        <v>53</v>
      </c>
      <c r="I1393" s="19">
        <f t="shared" si="3646"/>
        <v>2115</v>
      </c>
      <c r="J1393" s="19">
        <f t="shared" si="3647"/>
        <v>3378</v>
      </c>
      <c r="K1393" s="19">
        <f t="shared" si="3648"/>
        <v>1788</v>
      </c>
      <c r="L1393" s="19">
        <f t="shared" si="3649"/>
        <v>0</v>
      </c>
      <c r="M1393" s="19">
        <f t="shared" si="3650"/>
        <v>0</v>
      </c>
      <c r="N1393" s="19">
        <f t="shared" si="3651"/>
        <v>0</v>
      </c>
      <c r="O1393" s="19">
        <f t="shared" si="3690"/>
        <v>0</v>
      </c>
      <c r="P1393" s="19">
        <f t="shared" si="3691"/>
        <v>0</v>
      </c>
      <c r="Q1393" s="19">
        <f t="shared" si="3692"/>
        <v>0</v>
      </c>
      <c r="R1393" s="19">
        <f t="shared" si="3693"/>
        <v>0</v>
      </c>
      <c r="S1393" s="19">
        <f t="shared" si="3694"/>
        <v>300</v>
      </c>
      <c r="T1393" s="19">
        <f t="shared" si="3682"/>
        <v>2415</v>
      </c>
      <c r="U1393" s="19">
        <f t="shared" si="3644"/>
        <v>3378</v>
      </c>
      <c r="V1393" s="19">
        <f t="shared" si="3645"/>
        <v>1788</v>
      </c>
      <c r="W1393" s="19">
        <f t="shared" si="3695"/>
        <v>0</v>
      </c>
      <c r="X1393" s="19">
        <f t="shared" si="3696"/>
        <v>0</v>
      </c>
      <c r="Y1393" s="19">
        <f t="shared" si="3697"/>
        <v>0</v>
      </c>
      <c r="Z1393" s="19">
        <f t="shared" si="3698"/>
        <v>300</v>
      </c>
      <c r="AA1393" s="19">
        <f t="shared" si="3699"/>
        <v>0</v>
      </c>
      <c r="AB1393" s="19">
        <f t="shared" si="3700"/>
        <v>0</v>
      </c>
      <c r="AC1393" s="19">
        <f t="shared" si="3701"/>
        <v>0</v>
      </c>
      <c r="AD1393" s="19">
        <f t="shared" si="3702"/>
        <v>0</v>
      </c>
      <c r="AE1393" s="19"/>
      <c r="AF1393" s="50">
        <f t="shared" si="3703"/>
        <v>2415</v>
      </c>
      <c r="AG1393" s="50">
        <f t="shared" si="3704"/>
        <v>0</v>
      </c>
      <c r="AH1393" s="50">
        <f t="shared" si="3705"/>
        <v>0</v>
      </c>
      <c r="AI1393" s="50">
        <f t="shared" si="3706"/>
        <v>0</v>
      </c>
      <c r="AJ1393" s="50">
        <f t="shared" si="3707"/>
        <v>0</v>
      </c>
      <c r="AK1393" s="50">
        <f t="shared" si="3708"/>
        <v>0</v>
      </c>
      <c r="AL1393" s="50">
        <f t="shared" si="3709"/>
        <v>2415</v>
      </c>
      <c r="AM1393" s="50">
        <f t="shared" si="3710"/>
        <v>0</v>
      </c>
      <c r="AN1393" s="50">
        <f t="shared" si="3711"/>
        <v>0</v>
      </c>
      <c r="AO1393" s="15">
        <f t="shared" si="3712"/>
        <v>1397.5999999999999</v>
      </c>
      <c r="AP1393" s="51">
        <f t="shared" si="3713"/>
        <v>2415</v>
      </c>
      <c r="AQ1393" s="51">
        <f t="shared" si="3714"/>
        <v>0</v>
      </c>
      <c r="AR1393" s="51">
        <f t="shared" si="3715"/>
        <v>0</v>
      </c>
      <c r="AS1393" s="51">
        <f t="shared" si="3716"/>
        <v>0</v>
      </c>
      <c r="AT1393" s="51">
        <f t="shared" si="3717"/>
        <v>0</v>
      </c>
      <c r="AU1393" s="51">
        <f t="shared" si="3684"/>
        <v>2415</v>
      </c>
      <c r="AV1393" s="51">
        <f t="shared" si="3685"/>
        <v>0</v>
      </c>
      <c r="AW1393" s="51">
        <f t="shared" si="3686"/>
        <v>2715</v>
      </c>
      <c r="AX1393" s="51">
        <f t="shared" si="3687"/>
        <v>3378</v>
      </c>
      <c r="AY1393" s="51">
        <f t="shared" si="3688"/>
        <v>1788</v>
      </c>
      <c r="AZ1393" s="51">
        <f t="shared" si="3718"/>
        <v>0</v>
      </c>
      <c r="BA1393" s="52">
        <f t="shared" si="3689"/>
        <v>100</v>
      </c>
      <c r="BB1393" s="25"/>
    </row>
    <row r="1394" ht="31.5">
      <c r="B1394" s="47" t="s">
        <v>566</v>
      </c>
      <c r="C1394" s="47" t="s">
        <v>107</v>
      </c>
      <c r="D1394" s="47" t="s">
        <v>46</v>
      </c>
      <c r="E1394" s="48" t="str">
        <f t="shared" si="3683"/>
        <v>0801</v>
      </c>
      <c r="F1394" s="47" t="s">
        <v>169</v>
      </c>
      <c r="G1394" s="48"/>
      <c r="H1394" s="49" t="s">
        <v>170</v>
      </c>
      <c r="I1394" s="19">
        <f t="shared" si="3646"/>
        <v>2115</v>
      </c>
      <c r="J1394" s="19">
        <f t="shared" si="3647"/>
        <v>3378</v>
      </c>
      <c r="K1394" s="19">
        <f t="shared" si="3648"/>
        <v>1788</v>
      </c>
      <c r="L1394" s="19">
        <f t="shared" si="3649"/>
        <v>0</v>
      </c>
      <c r="M1394" s="19">
        <f t="shared" si="3650"/>
        <v>0</v>
      </c>
      <c r="N1394" s="19">
        <f t="shared" si="3651"/>
        <v>0</v>
      </c>
      <c r="O1394" s="19">
        <f t="shared" si="3690"/>
        <v>0</v>
      </c>
      <c r="P1394" s="19">
        <f t="shared" si="3691"/>
        <v>0</v>
      </c>
      <c r="Q1394" s="19">
        <f t="shared" si="3692"/>
        <v>0</v>
      </c>
      <c r="R1394" s="19">
        <f t="shared" si="3693"/>
        <v>0</v>
      </c>
      <c r="S1394" s="19">
        <f t="shared" si="3694"/>
        <v>300</v>
      </c>
      <c r="T1394" s="19">
        <f t="shared" si="3682"/>
        <v>2415</v>
      </c>
      <c r="U1394" s="19">
        <f t="shared" si="3644"/>
        <v>3378</v>
      </c>
      <c r="V1394" s="19">
        <f t="shared" si="3645"/>
        <v>1788</v>
      </c>
      <c r="W1394" s="19">
        <f t="shared" si="3695"/>
        <v>0</v>
      </c>
      <c r="X1394" s="19">
        <f t="shared" si="3696"/>
        <v>0</v>
      </c>
      <c r="Y1394" s="19">
        <f t="shared" si="3697"/>
        <v>0</v>
      </c>
      <c r="Z1394" s="19">
        <f t="shared" si="3698"/>
        <v>300</v>
      </c>
      <c r="AA1394" s="19">
        <f t="shared" si="3699"/>
        <v>0</v>
      </c>
      <c r="AB1394" s="19">
        <f t="shared" si="3700"/>
        <v>0</v>
      </c>
      <c r="AC1394" s="19">
        <f t="shared" si="3701"/>
        <v>0</v>
      </c>
      <c r="AD1394" s="19">
        <f t="shared" si="3702"/>
        <v>0</v>
      </c>
      <c r="AE1394" s="19"/>
      <c r="AF1394" s="50">
        <f t="shared" si="3703"/>
        <v>2415</v>
      </c>
      <c r="AG1394" s="50">
        <f t="shared" si="3704"/>
        <v>0</v>
      </c>
      <c r="AH1394" s="50">
        <f t="shared" si="3705"/>
        <v>0</v>
      </c>
      <c r="AI1394" s="50">
        <f t="shared" si="3706"/>
        <v>0</v>
      </c>
      <c r="AJ1394" s="50">
        <f t="shared" si="3707"/>
        <v>0</v>
      </c>
      <c r="AK1394" s="50">
        <f t="shared" si="3708"/>
        <v>0</v>
      </c>
      <c r="AL1394" s="50">
        <f t="shared" si="3709"/>
        <v>2415</v>
      </c>
      <c r="AM1394" s="50">
        <f t="shared" si="3710"/>
        <v>0</v>
      </c>
      <c r="AN1394" s="50">
        <f t="shared" si="3711"/>
        <v>0</v>
      </c>
      <c r="AO1394" s="51">
        <f t="shared" si="3712"/>
        <v>1397.5999999999999</v>
      </c>
      <c r="AP1394" s="51">
        <f t="shared" si="3713"/>
        <v>2415</v>
      </c>
      <c r="AQ1394" s="51">
        <f t="shared" si="3714"/>
        <v>0</v>
      </c>
      <c r="AR1394" s="51">
        <f t="shared" si="3715"/>
        <v>0</v>
      </c>
      <c r="AS1394" s="51">
        <f t="shared" si="3716"/>
        <v>0</v>
      </c>
      <c r="AT1394" s="51">
        <f t="shared" si="3717"/>
        <v>0</v>
      </c>
      <c r="AU1394" s="51">
        <f t="shared" si="3684"/>
        <v>2415</v>
      </c>
      <c r="AV1394" s="51">
        <f t="shared" si="3685"/>
        <v>0</v>
      </c>
      <c r="AW1394" s="51">
        <f t="shared" si="3686"/>
        <v>2715</v>
      </c>
      <c r="AX1394" s="51">
        <f t="shared" si="3687"/>
        <v>3378</v>
      </c>
      <c r="AY1394" s="51">
        <f t="shared" si="3688"/>
        <v>1788</v>
      </c>
      <c r="AZ1394" s="51">
        <f t="shared" si="3718"/>
        <v>0</v>
      </c>
      <c r="BA1394" s="52">
        <f t="shared" si="3689"/>
        <v>100</v>
      </c>
      <c r="BB1394" s="25"/>
    </row>
    <row r="1395" ht="31.5">
      <c r="B1395" s="47" t="s">
        <v>566</v>
      </c>
      <c r="C1395" s="47" t="s">
        <v>107</v>
      </c>
      <c r="D1395" s="47" t="s">
        <v>46</v>
      </c>
      <c r="E1395" s="48" t="str">
        <f t="shared" si="3683"/>
        <v>0801</v>
      </c>
      <c r="F1395" s="47" t="s">
        <v>171</v>
      </c>
      <c r="G1395" s="48"/>
      <c r="H1395" s="49" t="s">
        <v>172</v>
      </c>
      <c r="I1395" s="19">
        <f t="shared" si="3646"/>
        <v>2115</v>
      </c>
      <c r="J1395" s="19">
        <f t="shared" si="3647"/>
        <v>3378</v>
      </c>
      <c r="K1395" s="19">
        <f t="shared" si="3648"/>
        <v>1788</v>
      </c>
      <c r="L1395" s="19">
        <f t="shared" si="3649"/>
        <v>0</v>
      </c>
      <c r="M1395" s="19">
        <f t="shared" si="3650"/>
        <v>0</v>
      </c>
      <c r="N1395" s="19">
        <f t="shared" si="3651"/>
        <v>0</v>
      </c>
      <c r="O1395" s="19">
        <f t="shared" si="3690"/>
        <v>0</v>
      </c>
      <c r="P1395" s="19">
        <f t="shared" si="3691"/>
        <v>0</v>
      </c>
      <c r="Q1395" s="19">
        <f t="shared" si="3692"/>
        <v>0</v>
      </c>
      <c r="R1395" s="19">
        <f t="shared" si="3693"/>
        <v>0</v>
      </c>
      <c r="S1395" s="19">
        <f t="shared" si="3694"/>
        <v>300</v>
      </c>
      <c r="T1395" s="19">
        <f t="shared" si="3682"/>
        <v>2415</v>
      </c>
      <c r="U1395" s="19">
        <f t="shared" si="3644"/>
        <v>3378</v>
      </c>
      <c r="V1395" s="19">
        <f t="shared" si="3645"/>
        <v>1788</v>
      </c>
      <c r="W1395" s="19">
        <f t="shared" si="3695"/>
        <v>0</v>
      </c>
      <c r="X1395" s="19">
        <f t="shared" si="3696"/>
        <v>0</v>
      </c>
      <c r="Y1395" s="19">
        <f t="shared" si="3697"/>
        <v>0</v>
      </c>
      <c r="Z1395" s="19">
        <f t="shared" si="3698"/>
        <v>300</v>
      </c>
      <c r="AA1395" s="19">
        <f t="shared" si="3699"/>
        <v>0</v>
      </c>
      <c r="AB1395" s="19">
        <f t="shared" si="3700"/>
        <v>0</v>
      </c>
      <c r="AC1395" s="19">
        <f t="shared" si="3701"/>
        <v>0</v>
      </c>
      <c r="AD1395" s="19">
        <f t="shared" si="3702"/>
        <v>0</v>
      </c>
      <c r="AE1395" s="19"/>
      <c r="AF1395" s="50">
        <f t="shared" si="3703"/>
        <v>2415</v>
      </c>
      <c r="AG1395" s="50">
        <f t="shared" si="3704"/>
        <v>0</v>
      </c>
      <c r="AH1395" s="50">
        <f t="shared" si="3705"/>
        <v>0</v>
      </c>
      <c r="AI1395" s="50">
        <f t="shared" si="3706"/>
        <v>0</v>
      </c>
      <c r="AJ1395" s="50">
        <f t="shared" si="3707"/>
        <v>0</v>
      </c>
      <c r="AK1395" s="50">
        <f t="shared" si="3708"/>
        <v>0</v>
      </c>
      <c r="AL1395" s="50">
        <f t="shared" si="3709"/>
        <v>2415</v>
      </c>
      <c r="AM1395" s="50">
        <f t="shared" si="3710"/>
        <v>0</v>
      </c>
      <c r="AN1395" s="50">
        <f t="shared" si="3711"/>
        <v>0</v>
      </c>
      <c r="AO1395" s="15">
        <f t="shared" si="3712"/>
        <v>1397.5999999999999</v>
      </c>
      <c r="AP1395" s="51">
        <f t="shared" si="3713"/>
        <v>2415</v>
      </c>
      <c r="AQ1395" s="51">
        <f t="shared" si="3714"/>
        <v>0</v>
      </c>
      <c r="AR1395" s="51">
        <f t="shared" si="3715"/>
        <v>0</v>
      </c>
      <c r="AS1395" s="51">
        <f t="shared" si="3716"/>
        <v>0</v>
      </c>
      <c r="AT1395" s="51">
        <f t="shared" si="3717"/>
        <v>0</v>
      </c>
      <c r="AU1395" s="51">
        <f t="shared" si="3684"/>
        <v>2415</v>
      </c>
      <c r="AV1395" s="51">
        <f t="shared" si="3685"/>
        <v>0</v>
      </c>
      <c r="AW1395" s="51">
        <f t="shared" si="3686"/>
        <v>2715</v>
      </c>
      <c r="AX1395" s="51">
        <f t="shared" si="3687"/>
        <v>3378</v>
      </c>
      <c r="AY1395" s="51">
        <f t="shared" si="3688"/>
        <v>1788</v>
      </c>
      <c r="AZ1395" s="51">
        <f t="shared" si="3718"/>
        <v>0</v>
      </c>
      <c r="BA1395" s="52">
        <f t="shared" si="3689"/>
        <v>100</v>
      </c>
      <c r="BB1395" s="25"/>
    </row>
    <row r="1396" ht="31.5">
      <c r="B1396" s="47" t="s">
        <v>566</v>
      </c>
      <c r="C1396" s="47" t="s">
        <v>107</v>
      </c>
      <c r="D1396" s="47" t="s">
        <v>46</v>
      </c>
      <c r="E1396" s="48" t="str">
        <f t="shared" si="3683"/>
        <v>0801</v>
      </c>
      <c r="F1396" s="47" t="s">
        <v>171</v>
      </c>
      <c r="G1396" s="47" t="s">
        <v>58</v>
      </c>
      <c r="H1396" s="49" t="s">
        <v>59</v>
      </c>
      <c r="I1396" s="19">
        <v>2115</v>
      </c>
      <c r="J1396" s="19">
        <v>3378</v>
      </c>
      <c r="K1396" s="19">
        <v>1788</v>
      </c>
      <c r="L1396" s="19"/>
      <c r="M1396" s="19"/>
      <c r="N1396" s="19"/>
      <c r="O1396" s="19">
        <v>0</v>
      </c>
      <c r="P1396" s="19">
        <v>0</v>
      </c>
      <c r="Q1396" s="19">
        <v>0</v>
      </c>
      <c r="R1396" s="19">
        <v>0</v>
      </c>
      <c r="S1396" s="19">
        <v>300</v>
      </c>
      <c r="T1396" s="19">
        <f t="shared" si="3682"/>
        <v>2415</v>
      </c>
      <c r="U1396" s="19">
        <f t="shared" si="3644"/>
        <v>3378</v>
      </c>
      <c r="V1396" s="19">
        <f t="shared" si="3645"/>
        <v>1788</v>
      </c>
      <c r="W1396" s="19"/>
      <c r="X1396" s="19"/>
      <c r="Y1396" s="19"/>
      <c r="Z1396" s="19">
        <v>300</v>
      </c>
      <c r="AA1396" s="19"/>
      <c r="AB1396" s="19"/>
      <c r="AC1396" s="19"/>
      <c r="AD1396" s="19"/>
      <c r="AE1396" s="19"/>
      <c r="AF1396" s="50">
        <v>2415</v>
      </c>
      <c r="AG1396" s="50"/>
      <c r="AH1396" s="50">
        <v>0</v>
      </c>
      <c r="AI1396" s="50">
        <v>0</v>
      </c>
      <c r="AJ1396" s="50">
        <v>0</v>
      </c>
      <c r="AK1396" s="50">
        <v>0</v>
      </c>
      <c r="AL1396" s="50">
        <v>2415</v>
      </c>
      <c r="AM1396" s="50">
        <v>0</v>
      </c>
      <c r="AN1396" s="50">
        <v>0</v>
      </c>
      <c r="AO1396" s="51">
        <v>1397.5999999999999</v>
      </c>
      <c r="AP1396" s="51">
        <v>2415</v>
      </c>
      <c r="AQ1396" s="51">
        <v>0</v>
      </c>
      <c r="AR1396" s="51">
        <v>0</v>
      </c>
      <c r="AS1396" s="51">
        <v>0</v>
      </c>
      <c r="AT1396" s="51">
        <v>0</v>
      </c>
      <c r="AU1396" s="51">
        <f t="shared" si="3684"/>
        <v>2415</v>
      </c>
      <c r="AV1396" s="51">
        <f t="shared" si="3685"/>
        <v>0</v>
      </c>
      <c r="AW1396" s="51">
        <f t="shared" si="3686"/>
        <v>2715</v>
      </c>
      <c r="AX1396" s="51">
        <f t="shared" si="3687"/>
        <v>3378</v>
      </c>
      <c r="AY1396" s="51">
        <f t="shared" si="3688"/>
        <v>1788</v>
      </c>
      <c r="AZ1396" s="51"/>
      <c r="BA1396" s="52">
        <f t="shared" si="3689"/>
        <v>100</v>
      </c>
      <c r="BB1396" s="53"/>
    </row>
    <row r="1397" ht="31.5">
      <c r="B1397" s="47" t="s">
        <v>566</v>
      </c>
      <c r="C1397" s="47" t="s">
        <v>107</v>
      </c>
      <c r="D1397" s="47" t="s">
        <v>46</v>
      </c>
      <c r="E1397" s="48" t="str">
        <f t="shared" si="3683"/>
        <v>0801</v>
      </c>
      <c r="F1397" s="47" t="s">
        <v>76</v>
      </c>
      <c r="G1397" s="48"/>
      <c r="H1397" s="49" t="s">
        <v>77</v>
      </c>
      <c r="I1397" s="19"/>
      <c r="J1397" s="19"/>
      <c r="K1397" s="19"/>
      <c r="L1397" s="19"/>
      <c r="M1397" s="19"/>
      <c r="N1397" s="19"/>
      <c r="O1397" s="19">
        <f t="shared" si="3690"/>
        <v>0</v>
      </c>
      <c r="P1397" s="19">
        <f t="shared" si="3691"/>
        <v>0</v>
      </c>
      <c r="Q1397" s="19">
        <f t="shared" si="3692"/>
        <v>0</v>
      </c>
      <c r="R1397" s="19">
        <f t="shared" si="3693"/>
        <v>0</v>
      </c>
      <c r="S1397" s="19">
        <f t="shared" si="3694"/>
        <v>3.3999999999999999</v>
      </c>
      <c r="T1397" s="19">
        <f t="shared" si="3682"/>
        <v>3.3999999999999999</v>
      </c>
      <c r="U1397" s="19">
        <f>U1400</f>
        <v>0</v>
      </c>
      <c r="V1397" s="19">
        <f>V1400</f>
        <v>0</v>
      </c>
      <c r="W1397" s="19">
        <f>W1400</f>
        <v>0</v>
      </c>
      <c r="X1397" s="19">
        <f>X1400</f>
        <v>0</v>
      </c>
      <c r="Y1397" s="19">
        <f>Y1400</f>
        <v>0</v>
      </c>
      <c r="Z1397" s="19">
        <f>Z1400</f>
        <v>3.3999999999999999</v>
      </c>
      <c r="AA1397" s="19">
        <f>AA1400</f>
        <v>0</v>
      </c>
      <c r="AB1397" s="19">
        <f>AB1400</f>
        <v>0</v>
      </c>
      <c r="AC1397" s="19">
        <f>AC1400</f>
        <v>0</v>
      </c>
      <c r="AD1397" s="19">
        <f>AD1400</f>
        <v>0</v>
      </c>
      <c r="AE1397" s="19">
        <f>AE1400</f>
        <v>0</v>
      </c>
      <c r="AF1397" s="50">
        <f t="shared" si="3703"/>
        <v>2218.9977899999999</v>
      </c>
      <c r="AG1397" s="50">
        <f t="shared" si="3704"/>
        <v>0</v>
      </c>
      <c r="AH1397" s="50">
        <f t="shared" si="3705"/>
        <v>0</v>
      </c>
      <c r="AI1397" s="50">
        <f t="shared" si="3706"/>
        <v>0</v>
      </c>
      <c r="AJ1397" s="50">
        <f t="shared" si="3707"/>
        <v>0</v>
      </c>
      <c r="AK1397" s="50">
        <f t="shared" si="3708"/>
        <v>0</v>
      </c>
      <c r="AL1397" s="50">
        <f t="shared" si="3709"/>
        <v>2215.9973100000002</v>
      </c>
      <c r="AM1397" s="50">
        <f t="shared" si="3710"/>
        <v>0</v>
      </c>
      <c r="AN1397" s="50">
        <f t="shared" si="3711"/>
        <v>0</v>
      </c>
      <c r="AO1397" s="15">
        <f t="shared" si="3712"/>
        <v>857</v>
      </c>
      <c r="AP1397" s="51">
        <f t="shared" si="3713"/>
        <v>2158.9977899999999</v>
      </c>
      <c r="AQ1397" s="51">
        <f t="shared" si="3714"/>
        <v>0</v>
      </c>
      <c r="AR1397" s="51">
        <f t="shared" si="3715"/>
        <v>0</v>
      </c>
      <c r="AS1397" s="51">
        <f t="shared" si="3716"/>
        <v>0</v>
      </c>
      <c r="AT1397" s="51">
        <f t="shared" si="3717"/>
        <v>0</v>
      </c>
      <c r="AU1397" s="51">
        <f t="shared" si="3684"/>
        <v>2158.9977899999999</v>
      </c>
      <c r="AV1397" s="51">
        <f t="shared" si="3685"/>
        <v>-2155.5977899999998</v>
      </c>
      <c r="AW1397" s="51">
        <f t="shared" si="3686"/>
        <v>6.7999999999999998</v>
      </c>
      <c r="AX1397" s="51">
        <f t="shared" si="3687"/>
        <v>0</v>
      </c>
      <c r="AY1397" s="51">
        <f t="shared" si="3688"/>
        <v>0</v>
      </c>
      <c r="AZ1397" s="51">
        <f>AZ1400</f>
        <v>0</v>
      </c>
      <c r="BA1397" s="52">
        <f t="shared" si="3689"/>
        <v>99.864782199715492</v>
      </c>
      <c r="BB1397" s="25"/>
    </row>
    <row r="1398" ht="47.25">
      <c r="B1398" s="47" t="s">
        <v>566</v>
      </c>
      <c r="C1398" s="47" t="s">
        <v>107</v>
      </c>
      <c r="D1398" s="47" t="s">
        <v>46</v>
      </c>
      <c r="E1398" s="48" t="str">
        <f t="shared" si="3683"/>
        <v>0801</v>
      </c>
      <c r="F1398" s="17" t="s">
        <v>296</v>
      </c>
      <c r="G1398" s="48"/>
      <c r="H1398" s="64" t="s">
        <v>297</v>
      </c>
      <c r="I1398" s="19"/>
      <c r="J1398" s="19"/>
      <c r="K1398" s="19"/>
      <c r="L1398" s="19"/>
      <c r="M1398" s="19"/>
      <c r="N1398" s="19"/>
      <c r="O1398" s="19">
        <f>O1400+O1399</f>
        <v>0</v>
      </c>
      <c r="P1398" s="19">
        <f>P1400+P1399</f>
        <v>0</v>
      </c>
      <c r="Q1398" s="19">
        <f>Q1400+Q1399</f>
        <v>0</v>
      </c>
      <c r="R1398" s="19">
        <f>R1400+R1399</f>
        <v>0</v>
      </c>
      <c r="S1398" s="19">
        <f>S1400+S1399</f>
        <v>3.3999999999999999</v>
      </c>
      <c r="T1398" s="19">
        <f t="shared" si="3682"/>
        <v>3.3999999999999999</v>
      </c>
      <c r="U1398" s="19"/>
      <c r="V1398" s="19"/>
      <c r="W1398" s="19"/>
      <c r="X1398" s="19"/>
      <c r="Y1398" s="19"/>
      <c r="Z1398" s="19"/>
      <c r="AA1398" s="19"/>
      <c r="AB1398" s="19"/>
      <c r="AC1398" s="19"/>
      <c r="AD1398" s="19"/>
      <c r="AE1398" s="19"/>
      <c r="AF1398" s="50">
        <f>AF1400+AF1399</f>
        <v>2218.9977899999999</v>
      </c>
      <c r="AG1398" s="50">
        <f>AG1400+AG1399</f>
        <v>0</v>
      </c>
      <c r="AH1398" s="50">
        <f>AH1400+AH1399</f>
        <v>0</v>
      </c>
      <c r="AI1398" s="50">
        <f>AI1400+AI1399</f>
        <v>0</v>
      </c>
      <c r="AJ1398" s="50">
        <f>AJ1400+AJ1399</f>
        <v>0</v>
      </c>
      <c r="AK1398" s="50">
        <f>AK1400+AK1399</f>
        <v>0</v>
      </c>
      <c r="AL1398" s="50">
        <f>AL1400+AL1399</f>
        <v>2215.9973100000002</v>
      </c>
      <c r="AM1398" s="50">
        <f>AM1400+AM1399</f>
        <v>0</v>
      </c>
      <c r="AN1398" s="50">
        <f>AN1400+AN1399</f>
        <v>0</v>
      </c>
      <c r="AO1398" s="51">
        <f>AO1400+AO1399</f>
        <v>857</v>
      </c>
      <c r="AP1398" s="51">
        <f>AP1400+AP1399</f>
        <v>2158.9977899999999</v>
      </c>
      <c r="AQ1398" s="51">
        <f>AQ1400+AQ1399</f>
        <v>0</v>
      </c>
      <c r="AR1398" s="51">
        <f>AR1400+AR1399</f>
        <v>0</v>
      </c>
      <c r="AS1398" s="51">
        <f>AS1400+AS1399</f>
        <v>0</v>
      </c>
      <c r="AT1398" s="51">
        <f>AT1400+AT1399</f>
        <v>0</v>
      </c>
      <c r="AU1398" s="51">
        <f t="shared" si="3684"/>
        <v>2158.9977899999999</v>
      </c>
      <c r="AV1398" s="51">
        <f t="shared" si="3685"/>
        <v>-2155.5977899999998</v>
      </c>
      <c r="AW1398" s="51"/>
      <c r="AX1398" s="51"/>
      <c r="AY1398" s="51"/>
      <c r="AZ1398" s="51"/>
      <c r="BA1398" s="52">
        <f t="shared" si="3689"/>
        <v>99.864782199715492</v>
      </c>
      <c r="BB1398" s="25"/>
    </row>
    <row r="1399" ht="31.5" hidden="1">
      <c r="B1399" s="47" t="s">
        <v>566</v>
      </c>
      <c r="C1399" s="47" t="s">
        <v>107</v>
      </c>
      <c r="D1399" s="47" t="s">
        <v>46</v>
      </c>
      <c r="E1399" s="48" t="str">
        <f t="shared" si="3683"/>
        <v>0801</v>
      </c>
      <c r="F1399" s="17" t="s">
        <v>296</v>
      </c>
      <c r="G1399" s="47" t="s">
        <v>58</v>
      </c>
      <c r="H1399" s="49" t="s">
        <v>59</v>
      </c>
      <c r="I1399" s="19"/>
      <c r="J1399" s="19"/>
      <c r="K1399" s="19"/>
      <c r="L1399" s="19"/>
      <c r="M1399" s="19"/>
      <c r="N1399" s="19"/>
      <c r="O1399" s="19">
        <v>0</v>
      </c>
      <c r="P1399" s="19">
        <v>0</v>
      </c>
      <c r="Q1399" s="19">
        <v>0</v>
      </c>
      <c r="R1399" s="19"/>
      <c r="S1399" s="19">
        <v>3.3999999999999999</v>
      </c>
      <c r="T1399" s="19">
        <f t="shared" si="3682"/>
        <v>3.3999999999999999</v>
      </c>
      <c r="U1399" s="19"/>
      <c r="V1399" s="19"/>
      <c r="W1399" s="19"/>
      <c r="X1399" s="19"/>
      <c r="Y1399" s="19"/>
      <c r="Z1399" s="19"/>
      <c r="AA1399" s="19"/>
      <c r="AB1399" s="19"/>
      <c r="AC1399" s="19"/>
      <c r="AD1399" s="19"/>
      <c r="AE1399" s="19"/>
      <c r="AF1399" s="50">
        <v>0</v>
      </c>
      <c r="AG1399" s="50"/>
      <c r="AH1399" s="50">
        <v>0</v>
      </c>
      <c r="AI1399" s="50">
        <v>0</v>
      </c>
      <c r="AJ1399" s="50">
        <v>0</v>
      </c>
      <c r="AK1399" s="50">
        <v>0</v>
      </c>
      <c r="AL1399" s="50">
        <v>0</v>
      </c>
      <c r="AM1399" s="50">
        <v>0</v>
      </c>
      <c r="AN1399" s="50">
        <v>0</v>
      </c>
      <c r="AO1399" s="15">
        <v>0</v>
      </c>
      <c r="AP1399" s="51">
        <v>0</v>
      </c>
      <c r="AQ1399" s="51">
        <v>0</v>
      </c>
      <c r="AR1399" s="51">
        <v>0</v>
      </c>
      <c r="AS1399" s="51">
        <v>0</v>
      </c>
      <c r="AT1399" s="51">
        <v>0</v>
      </c>
      <c r="AU1399" s="51">
        <f t="shared" si="3684"/>
        <v>0</v>
      </c>
      <c r="AV1399" s="51">
        <f t="shared" si="3685"/>
        <v>3.3999999999999999</v>
      </c>
      <c r="AW1399" s="51"/>
      <c r="AX1399" s="51"/>
      <c r="AY1399" s="51"/>
      <c r="AZ1399" s="51"/>
      <c r="BA1399" s="52"/>
      <c r="BB1399" s="25">
        <v>0</v>
      </c>
    </row>
    <row r="1400" ht="47.25">
      <c r="B1400" s="47" t="s">
        <v>566</v>
      </c>
      <c r="C1400" s="47" t="s">
        <v>107</v>
      </c>
      <c r="D1400" s="47" t="s">
        <v>46</v>
      </c>
      <c r="E1400" s="48" t="str">
        <f t="shared" si="3683"/>
        <v>0801</v>
      </c>
      <c r="F1400" s="17" t="s">
        <v>298</v>
      </c>
      <c r="G1400" s="48"/>
      <c r="H1400" s="64" t="s">
        <v>299</v>
      </c>
      <c r="I1400" s="19"/>
      <c r="J1400" s="19"/>
      <c r="K1400" s="19"/>
      <c r="L1400" s="19"/>
      <c r="M1400" s="19"/>
      <c r="N1400" s="19"/>
      <c r="O1400" s="19">
        <f>O1401+O1402</f>
        <v>0</v>
      </c>
      <c r="P1400" s="19">
        <f>P1401+P1402</f>
        <v>0</v>
      </c>
      <c r="Q1400" s="19">
        <f>Q1401+Q1402</f>
        <v>0</v>
      </c>
      <c r="R1400" s="19">
        <f>R1401+R1402</f>
        <v>0</v>
      </c>
      <c r="S1400" s="19">
        <f>S1401</f>
        <v>0</v>
      </c>
      <c r="T1400" s="19">
        <f t="shared" si="3682"/>
        <v>0</v>
      </c>
      <c r="U1400" s="19">
        <f>U1401</f>
        <v>0</v>
      </c>
      <c r="V1400" s="19">
        <f>V1401</f>
        <v>0</v>
      </c>
      <c r="W1400" s="19">
        <f>W1401</f>
        <v>0</v>
      </c>
      <c r="X1400" s="19">
        <f>X1401</f>
        <v>0</v>
      </c>
      <c r="Y1400" s="19">
        <f>Y1401</f>
        <v>0</v>
      </c>
      <c r="Z1400" s="19">
        <f>Z1401</f>
        <v>3.3999999999999999</v>
      </c>
      <c r="AA1400" s="19">
        <f>AA1401</f>
        <v>0</v>
      </c>
      <c r="AB1400" s="19">
        <f>AB1401</f>
        <v>0</v>
      </c>
      <c r="AC1400" s="19">
        <f>AC1401</f>
        <v>0</v>
      </c>
      <c r="AD1400" s="19">
        <f>AD1401</f>
        <v>0</v>
      </c>
      <c r="AE1400" s="19">
        <f>AE1401</f>
        <v>0</v>
      </c>
      <c r="AF1400" s="50">
        <f>AF1401+AF1402</f>
        <v>2218.9977899999999</v>
      </c>
      <c r="AG1400" s="50">
        <f>AG1401+AG1402</f>
        <v>0</v>
      </c>
      <c r="AH1400" s="50">
        <f>AH1401+AH1402</f>
        <v>0</v>
      </c>
      <c r="AI1400" s="50">
        <f>AI1401+AI1402</f>
        <v>0</v>
      </c>
      <c r="AJ1400" s="50">
        <f>AJ1401+AJ1402</f>
        <v>0</v>
      </c>
      <c r="AK1400" s="50">
        <f>AK1401+AK1402</f>
        <v>0</v>
      </c>
      <c r="AL1400" s="50">
        <f>AL1401+AL1402</f>
        <v>2215.9973100000002</v>
      </c>
      <c r="AM1400" s="50">
        <f>AM1401+AM1402</f>
        <v>0</v>
      </c>
      <c r="AN1400" s="50">
        <f>AN1401+AN1402</f>
        <v>0</v>
      </c>
      <c r="AO1400" s="51">
        <f>AO1401+AO1402</f>
        <v>857</v>
      </c>
      <c r="AP1400" s="51">
        <f>AP1401+AP1402</f>
        <v>2158.9977899999999</v>
      </c>
      <c r="AQ1400" s="51">
        <f>AQ1401+AQ1402</f>
        <v>0</v>
      </c>
      <c r="AR1400" s="51">
        <f>AR1401+AR1402</f>
        <v>0</v>
      </c>
      <c r="AS1400" s="51">
        <f>AS1401+AS1402</f>
        <v>0</v>
      </c>
      <c r="AT1400" s="51">
        <f>AT1401+AT1402</f>
        <v>0</v>
      </c>
      <c r="AU1400" s="51">
        <f t="shared" si="3684"/>
        <v>2158.9977899999999</v>
      </c>
      <c r="AV1400" s="51">
        <f t="shared" si="3685"/>
        <v>-2158.9977899999999</v>
      </c>
      <c r="AW1400" s="51">
        <f t="shared" si="3686"/>
        <v>3.3999999999999999</v>
      </c>
      <c r="AX1400" s="51">
        <f t="shared" si="3687"/>
        <v>0</v>
      </c>
      <c r="AY1400" s="51">
        <f t="shared" si="3688"/>
        <v>0</v>
      </c>
      <c r="AZ1400" s="51">
        <f>AZ1401</f>
        <v>0</v>
      </c>
      <c r="BA1400" s="52">
        <f t="shared" si="3689"/>
        <v>99.864782199715492</v>
      </c>
      <c r="BB1400" s="25"/>
    </row>
    <row r="1401" ht="31.5">
      <c r="B1401" s="47" t="s">
        <v>566</v>
      </c>
      <c r="C1401" s="47" t="s">
        <v>107</v>
      </c>
      <c r="D1401" s="47" t="s">
        <v>46</v>
      </c>
      <c r="E1401" s="48" t="str">
        <f t="shared" si="3683"/>
        <v>0801</v>
      </c>
      <c r="F1401" s="17" t="s">
        <v>298</v>
      </c>
      <c r="G1401" s="47" t="s">
        <v>58</v>
      </c>
      <c r="H1401" s="49" t="s">
        <v>59</v>
      </c>
      <c r="I1401" s="19"/>
      <c r="J1401" s="19"/>
      <c r="K1401" s="19"/>
      <c r="L1401" s="19"/>
      <c r="M1401" s="19"/>
      <c r="N1401" s="19"/>
      <c r="O1401" s="19">
        <v>0</v>
      </c>
      <c r="P1401" s="19">
        <v>0</v>
      </c>
      <c r="Q1401" s="19">
        <v>0</v>
      </c>
      <c r="R1401" s="19">
        <v>0</v>
      </c>
      <c r="S1401" s="19">
        <v>0</v>
      </c>
      <c r="T1401" s="19">
        <f t="shared" si="3682"/>
        <v>0</v>
      </c>
      <c r="U1401" s="19"/>
      <c r="V1401" s="19"/>
      <c r="W1401" s="19"/>
      <c r="X1401" s="19"/>
      <c r="Y1401" s="19"/>
      <c r="Z1401" s="19">
        <v>3.3999999999999999</v>
      </c>
      <c r="AA1401" s="19"/>
      <c r="AB1401" s="19"/>
      <c r="AC1401" s="19"/>
      <c r="AD1401" s="19"/>
      <c r="AE1401" s="19"/>
      <c r="AF1401" s="50">
        <v>1785.12248</v>
      </c>
      <c r="AG1401" s="50"/>
      <c r="AH1401" s="50">
        <v>0</v>
      </c>
      <c r="AI1401" s="50">
        <v>0</v>
      </c>
      <c r="AJ1401" s="50">
        <v>0</v>
      </c>
      <c r="AK1401" s="50">
        <v>0</v>
      </c>
      <c r="AL1401" s="50">
        <v>1782.1220000000001</v>
      </c>
      <c r="AM1401" s="50">
        <v>0</v>
      </c>
      <c r="AN1401" s="50">
        <v>0</v>
      </c>
      <c r="AO1401" s="15">
        <v>657</v>
      </c>
      <c r="AP1401" s="51">
        <v>1425.12248</v>
      </c>
      <c r="AQ1401" s="51">
        <v>0</v>
      </c>
      <c r="AR1401" s="51">
        <v>0</v>
      </c>
      <c r="AS1401" s="51">
        <v>0</v>
      </c>
      <c r="AT1401" s="51">
        <v>0</v>
      </c>
      <c r="AU1401" s="51">
        <f t="shared" si="3684"/>
        <v>1425.12248</v>
      </c>
      <c r="AV1401" s="51">
        <f t="shared" si="3685"/>
        <v>-1425.12248</v>
      </c>
      <c r="AW1401" s="51">
        <f t="shared" si="3686"/>
        <v>3.3999999999999999</v>
      </c>
      <c r="AX1401" s="51">
        <f t="shared" si="3687"/>
        <v>0</v>
      </c>
      <c r="AY1401" s="51">
        <f t="shared" si="3688"/>
        <v>0</v>
      </c>
      <c r="AZ1401" s="51"/>
      <c r="BA1401" s="52">
        <f t="shared" si="3689"/>
        <v>99.831917415548986</v>
      </c>
      <c r="BB1401" s="53"/>
    </row>
    <row r="1402" ht="31.5">
      <c r="B1402" s="47" t="s">
        <v>566</v>
      </c>
      <c r="C1402" s="47" t="s">
        <v>107</v>
      </c>
      <c r="D1402" s="47" t="s">
        <v>46</v>
      </c>
      <c r="E1402" s="48" t="str">
        <f t="shared" si="3683"/>
        <v>0801</v>
      </c>
      <c r="F1402" s="17" t="s">
        <v>298</v>
      </c>
      <c r="G1402" s="47" t="s">
        <v>154</v>
      </c>
      <c r="H1402" s="49" t="s">
        <v>155</v>
      </c>
      <c r="I1402" s="19"/>
      <c r="J1402" s="19"/>
      <c r="K1402" s="19"/>
      <c r="L1402" s="19"/>
      <c r="M1402" s="19"/>
      <c r="N1402" s="19"/>
      <c r="O1402" s="19">
        <v>0</v>
      </c>
      <c r="P1402" s="19">
        <v>0</v>
      </c>
      <c r="Q1402" s="19">
        <v>0</v>
      </c>
      <c r="R1402" s="19">
        <v>0</v>
      </c>
      <c r="S1402" s="19"/>
      <c r="T1402" s="19">
        <f t="shared" si="3682"/>
        <v>0</v>
      </c>
      <c r="U1402" s="19"/>
      <c r="V1402" s="19"/>
      <c r="W1402" s="19"/>
      <c r="X1402" s="19"/>
      <c r="Y1402" s="19"/>
      <c r="Z1402" s="19"/>
      <c r="AA1402" s="19"/>
      <c r="AB1402" s="19"/>
      <c r="AC1402" s="19"/>
      <c r="AD1402" s="19"/>
      <c r="AE1402" s="19"/>
      <c r="AF1402" s="50">
        <v>433.87531000000001</v>
      </c>
      <c r="AG1402" s="50"/>
      <c r="AH1402" s="50">
        <v>0</v>
      </c>
      <c r="AI1402" s="50">
        <v>0</v>
      </c>
      <c r="AJ1402" s="50">
        <v>0</v>
      </c>
      <c r="AK1402" s="50">
        <v>0</v>
      </c>
      <c r="AL1402" s="50">
        <v>433.87531000000001</v>
      </c>
      <c r="AM1402" s="50">
        <v>0</v>
      </c>
      <c r="AN1402" s="50">
        <v>0</v>
      </c>
      <c r="AO1402" s="51">
        <v>200</v>
      </c>
      <c r="AP1402" s="51">
        <v>733.87531000000001</v>
      </c>
      <c r="AQ1402" s="51">
        <v>0</v>
      </c>
      <c r="AR1402" s="51">
        <v>0</v>
      </c>
      <c r="AS1402" s="51">
        <v>0</v>
      </c>
      <c r="AT1402" s="51">
        <v>0</v>
      </c>
      <c r="AU1402" s="51">
        <f t="shared" si="3684"/>
        <v>733.87531000000001</v>
      </c>
      <c r="AV1402" s="51">
        <f t="shared" si="3685"/>
        <v>-733.87531000000001</v>
      </c>
      <c r="AW1402" s="51"/>
      <c r="AX1402" s="51"/>
      <c r="AY1402" s="51"/>
      <c r="AZ1402" s="51"/>
      <c r="BA1402" s="52">
        <f t="shared" si="3689"/>
        <v>100</v>
      </c>
      <c r="BB1402" s="53"/>
    </row>
    <row r="1403" s="30" customFormat="1">
      <c r="B1403" s="31" t="s">
        <v>566</v>
      </c>
      <c r="C1403" s="31" t="s">
        <v>129</v>
      </c>
      <c r="D1403" s="31"/>
      <c r="E1403" s="32" t="str">
        <f t="shared" si="3683"/>
        <v>11</v>
      </c>
      <c r="F1403" s="31"/>
      <c r="G1403" s="32"/>
      <c r="H1403" s="33" t="s">
        <v>467</v>
      </c>
      <c r="I1403" s="34">
        <f t="shared" si="3646"/>
        <v>2196.8000000000002</v>
      </c>
      <c r="J1403" s="34">
        <f t="shared" si="3647"/>
        <v>2196.8000000000002</v>
      </c>
      <c r="K1403" s="34">
        <f t="shared" si="3648"/>
        <v>2196.8000000000002</v>
      </c>
      <c r="L1403" s="34">
        <f t="shared" si="3649"/>
        <v>0</v>
      </c>
      <c r="M1403" s="34">
        <f t="shared" si="3650"/>
        <v>0</v>
      </c>
      <c r="N1403" s="34">
        <f t="shared" si="3651"/>
        <v>0</v>
      </c>
      <c r="O1403" s="34">
        <f>O1404</f>
        <v>0</v>
      </c>
      <c r="P1403" s="34">
        <f>P1404</f>
        <v>0</v>
      </c>
      <c r="Q1403" s="34">
        <f t="shared" ref="Q1403:Q1408" si="3719">Q1404</f>
        <v>0</v>
      </c>
      <c r="R1403" s="34">
        <f t="shared" ref="R1403:R1408" si="3720">R1404</f>
        <v>0</v>
      </c>
      <c r="S1403" s="34">
        <f t="shared" ref="S1403:S1408" si="3721">S1404</f>
        <v>0</v>
      </c>
      <c r="T1403" s="34">
        <f t="shared" si="3682"/>
        <v>2196.8000000000002</v>
      </c>
      <c r="U1403" s="34">
        <f t="shared" ref="U1403:U1466" si="3722">J1403+M1403</f>
        <v>2196.8000000000002</v>
      </c>
      <c r="V1403" s="34">
        <f t="shared" ref="V1403:V1466" si="3723">K1403+N1403</f>
        <v>2196.8000000000002</v>
      </c>
      <c r="W1403" s="34">
        <f t="shared" ref="W1403:W1408" si="3724">W1404</f>
        <v>0</v>
      </c>
      <c r="X1403" s="34">
        <f t="shared" ref="X1403:X1408" si="3725">X1404</f>
        <v>0</v>
      </c>
      <c r="Y1403" s="34">
        <f t="shared" ref="Y1403:Y1408" si="3726">Y1404</f>
        <v>0</v>
      </c>
      <c r="Z1403" s="34">
        <f t="shared" ref="Z1403:Z1408" si="3727">Z1404</f>
        <v>0</v>
      </c>
      <c r="AA1403" s="34">
        <f t="shared" ref="AA1403:AA1408" si="3728">AA1404</f>
        <v>0</v>
      </c>
      <c r="AB1403" s="34">
        <f t="shared" ref="AB1403:AB1408" si="3729">AB1404</f>
        <v>0</v>
      </c>
      <c r="AC1403" s="34">
        <f t="shared" ref="AC1403:AC1408" si="3730">AC1404</f>
        <v>0</v>
      </c>
      <c r="AD1403" s="34">
        <f t="shared" ref="AD1403:AD1408" si="3731">AD1404</f>
        <v>0</v>
      </c>
      <c r="AE1403" s="34">
        <f t="shared" ref="AE1403:AE1408" si="3732">AE1404</f>
        <v>0</v>
      </c>
      <c r="AF1403" s="35">
        <f>AF1404</f>
        <v>2296.8000000000002</v>
      </c>
      <c r="AG1403" s="35">
        <f>AG1404</f>
        <v>0</v>
      </c>
      <c r="AH1403" s="35">
        <f>AH1404</f>
        <v>0</v>
      </c>
      <c r="AI1403" s="35">
        <f>AI1404</f>
        <v>0</v>
      </c>
      <c r="AJ1403" s="35">
        <f>AJ1404</f>
        <v>0</v>
      </c>
      <c r="AK1403" s="35">
        <f>AK1404</f>
        <v>0</v>
      </c>
      <c r="AL1403" s="35">
        <f>AL1404</f>
        <v>2296.8000000000002</v>
      </c>
      <c r="AM1403" s="35">
        <f>AM1404</f>
        <v>0</v>
      </c>
      <c r="AN1403" s="35">
        <f>AN1404</f>
        <v>0</v>
      </c>
      <c r="AO1403" s="54">
        <f>AO1404</f>
        <v>1705.6488999999999</v>
      </c>
      <c r="AP1403" s="36">
        <f>AP1404</f>
        <v>2296.8000000000002</v>
      </c>
      <c r="AQ1403" s="36">
        <f>AQ1404</f>
        <v>0</v>
      </c>
      <c r="AR1403" s="36">
        <f>AR1404</f>
        <v>0</v>
      </c>
      <c r="AS1403" s="36">
        <f>AS1404</f>
        <v>0</v>
      </c>
      <c r="AT1403" s="36">
        <f>AT1404</f>
        <v>0</v>
      </c>
      <c r="AU1403" s="36">
        <f t="shared" si="3684"/>
        <v>2296.8000000000002</v>
      </c>
      <c r="AV1403" s="36">
        <f t="shared" si="3685"/>
        <v>-100</v>
      </c>
      <c r="AW1403" s="36">
        <f t="shared" si="3686"/>
        <v>2196.8000000000002</v>
      </c>
      <c r="AX1403" s="36">
        <f t="shared" si="3687"/>
        <v>2196.8000000000002</v>
      </c>
      <c r="AY1403" s="36">
        <f t="shared" si="3688"/>
        <v>2196.8000000000002</v>
      </c>
      <c r="AZ1403" s="36">
        <f t="shared" ref="AZ1403:AZ1408" si="3733">AZ1404</f>
        <v>0</v>
      </c>
      <c r="BA1403" s="37">
        <f t="shared" si="3689"/>
        <v>100</v>
      </c>
      <c r="BB1403" s="25"/>
    </row>
    <row r="1404" s="39" customFormat="1">
      <c r="B1404" s="40" t="s">
        <v>566</v>
      </c>
      <c r="C1404" s="40" t="s">
        <v>129</v>
      </c>
      <c r="D1404" s="40" t="s">
        <v>46</v>
      </c>
      <c r="E1404" s="38" t="str">
        <f t="shared" si="3683"/>
        <v>1101</v>
      </c>
      <c r="F1404" s="40"/>
      <c r="G1404" s="38"/>
      <c r="H1404" s="41" t="s">
        <v>468</v>
      </c>
      <c r="I1404" s="42">
        <f t="shared" si="3646"/>
        <v>2196.8000000000002</v>
      </c>
      <c r="J1404" s="42">
        <f t="shared" si="3647"/>
        <v>2196.8000000000002</v>
      </c>
      <c r="K1404" s="42">
        <f t="shared" si="3648"/>
        <v>2196.8000000000002</v>
      </c>
      <c r="L1404" s="42">
        <f t="shared" si="3649"/>
        <v>0</v>
      </c>
      <c r="M1404" s="42">
        <f t="shared" si="3650"/>
        <v>0</v>
      </c>
      <c r="N1404" s="42">
        <f t="shared" si="3651"/>
        <v>0</v>
      </c>
      <c r="O1404" s="42">
        <f>O1405+O1410</f>
        <v>0</v>
      </c>
      <c r="P1404" s="42">
        <f>P1405+P1410</f>
        <v>0</v>
      </c>
      <c r="Q1404" s="42">
        <f t="shared" si="3719"/>
        <v>0</v>
      </c>
      <c r="R1404" s="42">
        <f t="shared" si="3720"/>
        <v>0</v>
      </c>
      <c r="S1404" s="42">
        <f t="shared" si="3721"/>
        <v>0</v>
      </c>
      <c r="T1404" s="42">
        <f t="shared" si="3682"/>
        <v>2196.8000000000002</v>
      </c>
      <c r="U1404" s="42">
        <f t="shared" si="3722"/>
        <v>2196.8000000000002</v>
      </c>
      <c r="V1404" s="42">
        <f t="shared" si="3723"/>
        <v>2196.8000000000002</v>
      </c>
      <c r="W1404" s="42">
        <f t="shared" si="3724"/>
        <v>0</v>
      </c>
      <c r="X1404" s="42">
        <f t="shared" si="3725"/>
        <v>0</v>
      </c>
      <c r="Y1404" s="42">
        <f t="shared" si="3726"/>
        <v>0</v>
      </c>
      <c r="Z1404" s="42">
        <f t="shared" si="3727"/>
        <v>0</v>
      </c>
      <c r="AA1404" s="42">
        <f t="shared" si="3728"/>
        <v>0</v>
      </c>
      <c r="AB1404" s="42">
        <f t="shared" si="3729"/>
        <v>0</v>
      </c>
      <c r="AC1404" s="42">
        <f t="shared" si="3730"/>
        <v>0</v>
      </c>
      <c r="AD1404" s="42">
        <f t="shared" si="3731"/>
        <v>0</v>
      </c>
      <c r="AE1404" s="42">
        <f t="shared" si="3732"/>
        <v>0</v>
      </c>
      <c r="AF1404" s="43">
        <f>AF1405+AF1410</f>
        <v>2296.8000000000002</v>
      </c>
      <c r="AG1404" s="43">
        <f>AG1405+AG1410</f>
        <v>0</v>
      </c>
      <c r="AH1404" s="43">
        <f>AH1405+AH1410</f>
        <v>0</v>
      </c>
      <c r="AI1404" s="43">
        <f>AI1405+AI1410</f>
        <v>0</v>
      </c>
      <c r="AJ1404" s="43">
        <f>AJ1405+AJ1410</f>
        <v>0</v>
      </c>
      <c r="AK1404" s="43">
        <f>AK1405+AK1410</f>
        <v>0</v>
      </c>
      <c r="AL1404" s="43">
        <f>AL1405+AL1410</f>
        <v>2296.8000000000002</v>
      </c>
      <c r="AM1404" s="43">
        <f>AM1405+AM1410</f>
        <v>0</v>
      </c>
      <c r="AN1404" s="43">
        <f>AN1405+AN1410</f>
        <v>0</v>
      </c>
      <c r="AO1404" s="45">
        <f>AO1405+AO1410</f>
        <v>1705.6488999999999</v>
      </c>
      <c r="AP1404" s="45">
        <f>AP1405+AP1410</f>
        <v>2296.8000000000002</v>
      </c>
      <c r="AQ1404" s="45">
        <f>AQ1405+AQ1410</f>
        <v>0</v>
      </c>
      <c r="AR1404" s="45">
        <f>AR1405+AR1410</f>
        <v>0</v>
      </c>
      <c r="AS1404" s="45">
        <f>AS1405+AS1410</f>
        <v>0</v>
      </c>
      <c r="AT1404" s="45">
        <f>AT1405+AT1410</f>
        <v>0</v>
      </c>
      <c r="AU1404" s="45">
        <f t="shared" si="3684"/>
        <v>2296.8000000000002</v>
      </c>
      <c r="AV1404" s="45">
        <f t="shared" si="3685"/>
        <v>-100</v>
      </c>
      <c r="AW1404" s="45">
        <f t="shared" si="3686"/>
        <v>2196.8000000000002</v>
      </c>
      <c r="AX1404" s="45">
        <f t="shared" si="3687"/>
        <v>2196.8000000000002</v>
      </c>
      <c r="AY1404" s="45">
        <f t="shared" si="3688"/>
        <v>2196.8000000000002</v>
      </c>
      <c r="AZ1404" s="45">
        <f t="shared" si="3733"/>
        <v>0</v>
      </c>
      <c r="BA1404" s="46">
        <f t="shared" si="3689"/>
        <v>100</v>
      </c>
      <c r="BB1404" s="25"/>
    </row>
    <row r="1405" ht="31.5">
      <c r="B1405" s="47" t="s">
        <v>566</v>
      </c>
      <c r="C1405" s="47" t="s">
        <v>129</v>
      </c>
      <c r="D1405" s="47" t="s">
        <v>46</v>
      </c>
      <c r="E1405" s="48" t="str">
        <f t="shared" si="3683"/>
        <v>1101</v>
      </c>
      <c r="F1405" s="47" t="s">
        <v>469</v>
      </c>
      <c r="G1405" s="48"/>
      <c r="H1405" s="49" t="s">
        <v>470</v>
      </c>
      <c r="I1405" s="19">
        <f t="shared" si="3646"/>
        <v>2196.8000000000002</v>
      </c>
      <c r="J1405" s="19">
        <f t="shared" si="3647"/>
        <v>2196.8000000000002</v>
      </c>
      <c r="K1405" s="19">
        <f t="shared" si="3648"/>
        <v>2196.8000000000002</v>
      </c>
      <c r="L1405" s="19">
        <f t="shared" si="3649"/>
        <v>0</v>
      </c>
      <c r="M1405" s="19">
        <f t="shared" si="3650"/>
        <v>0</v>
      </c>
      <c r="N1405" s="19">
        <f t="shared" si="3651"/>
        <v>0</v>
      </c>
      <c r="O1405" s="19">
        <f t="shared" ref="O1405:O1412" si="3734">O1406</f>
        <v>0</v>
      </c>
      <c r="P1405" s="19">
        <f t="shared" ref="P1405:P1412" si="3735">P1406</f>
        <v>0</v>
      </c>
      <c r="Q1405" s="19">
        <f t="shared" si="3719"/>
        <v>0</v>
      </c>
      <c r="R1405" s="19">
        <f t="shared" si="3720"/>
        <v>0</v>
      </c>
      <c r="S1405" s="19">
        <f t="shared" si="3721"/>
        <v>0</v>
      </c>
      <c r="T1405" s="19">
        <f t="shared" si="3682"/>
        <v>2196.8000000000002</v>
      </c>
      <c r="U1405" s="19">
        <f t="shared" si="3722"/>
        <v>2196.8000000000002</v>
      </c>
      <c r="V1405" s="19">
        <f t="shared" si="3723"/>
        <v>2196.8000000000002</v>
      </c>
      <c r="W1405" s="19">
        <f t="shared" si="3724"/>
        <v>0</v>
      </c>
      <c r="X1405" s="19">
        <f t="shared" si="3725"/>
        <v>0</v>
      </c>
      <c r="Y1405" s="19">
        <f t="shared" si="3726"/>
        <v>0</v>
      </c>
      <c r="Z1405" s="19">
        <f t="shared" si="3727"/>
        <v>0</v>
      </c>
      <c r="AA1405" s="19">
        <f t="shared" si="3728"/>
        <v>0</v>
      </c>
      <c r="AB1405" s="19">
        <f t="shared" si="3729"/>
        <v>0</v>
      </c>
      <c r="AC1405" s="19">
        <f t="shared" si="3730"/>
        <v>0</v>
      </c>
      <c r="AD1405" s="19">
        <f t="shared" si="3731"/>
        <v>0</v>
      </c>
      <c r="AE1405" s="19">
        <f t="shared" si="3732"/>
        <v>0</v>
      </c>
      <c r="AF1405" s="50">
        <f t="shared" ref="AF1405:AF1412" si="3736">AF1406</f>
        <v>2196.8000000000002</v>
      </c>
      <c r="AG1405" s="50">
        <f t="shared" ref="AG1405:AG1412" si="3737">AG1406</f>
        <v>0</v>
      </c>
      <c r="AH1405" s="50">
        <f t="shared" ref="AH1405:AH1412" si="3738">AH1406</f>
        <v>0</v>
      </c>
      <c r="AI1405" s="50">
        <f t="shared" ref="AI1405:AI1412" si="3739">AI1406</f>
        <v>0</v>
      </c>
      <c r="AJ1405" s="50">
        <f t="shared" ref="AJ1405:AJ1412" si="3740">AJ1406</f>
        <v>0</v>
      </c>
      <c r="AK1405" s="50">
        <f t="shared" ref="AK1405:AK1412" si="3741">AK1406</f>
        <v>0</v>
      </c>
      <c r="AL1405" s="50">
        <f t="shared" ref="AL1405:AL1412" si="3742">AL1406</f>
        <v>2196.8000000000002</v>
      </c>
      <c r="AM1405" s="50">
        <f t="shared" ref="AM1405:AM1412" si="3743">AM1406</f>
        <v>0</v>
      </c>
      <c r="AN1405" s="50">
        <f t="shared" ref="AN1405:AN1412" si="3744">AN1406</f>
        <v>0</v>
      </c>
      <c r="AO1405" s="15">
        <f t="shared" ref="AO1405:AO1412" si="3745">AO1406</f>
        <v>1605.6488999999999</v>
      </c>
      <c r="AP1405" s="51">
        <f t="shared" ref="AP1405:AP1412" si="3746">AP1406</f>
        <v>2196.8000000000002</v>
      </c>
      <c r="AQ1405" s="51">
        <f t="shared" ref="AQ1405:AQ1412" si="3747">AQ1406</f>
        <v>0</v>
      </c>
      <c r="AR1405" s="51">
        <f t="shared" ref="AR1405:AR1412" si="3748">AR1406</f>
        <v>0</v>
      </c>
      <c r="AS1405" s="51">
        <f t="shared" ref="AS1405:AS1412" si="3749">AS1406</f>
        <v>0</v>
      </c>
      <c r="AT1405" s="51">
        <f t="shared" ref="AT1405:AT1412" si="3750">AT1406</f>
        <v>0</v>
      </c>
      <c r="AU1405" s="51">
        <f t="shared" si="3684"/>
        <v>2196.8000000000002</v>
      </c>
      <c r="AV1405" s="51">
        <f t="shared" si="3685"/>
        <v>0</v>
      </c>
      <c r="AW1405" s="51">
        <f t="shared" si="3686"/>
        <v>2196.8000000000002</v>
      </c>
      <c r="AX1405" s="51">
        <f t="shared" si="3687"/>
        <v>2196.8000000000002</v>
      </c>
      <c r="AY1405" s="51">
        <f t="shared" si="3688"/>
        <v>2196.8000000000002</v>
      </c>
      <c r="AZ1405" s="51">
        <f t="shared" si="3733"/>
        <v>0</v>
      </c>
      <c r="BA1405" s="52">
        <f t="shared" si="3689"/>
        <v>100</v>
      </c>
      <c r="BB1405" s="25"/>
    </row>
    <row r="1406">
      <c r="B1406" s="47" t="s">
        <v>566</v>
      </c>
      <c r="C1406" s="47" t="s">
        <v>129</v>
      </c>
      <c r="D1406" s="47" t="s">
        <v>46</v>
      </c>
      <c r="E1406" s="48" t="str">
        <f t="shared" si="3683"/>
        <v>1101</v>
      </c>
      <c r="F1406" s="47" t="s">
        <v>471</v>
      </c>
      <c r="G1406" s="48"/>
      <c r="H1406" s="49" t="s">
        <v>53</v>
      </c>
      <c r="I1406" s="19">
        <f t="shared" si="3646"/>
        <v>2196.8000000000002</v>
      </c>
      <c r="J1406" s="19">
        <f t="shared" si="3647"/>
        <v>2196.8000000000002</v>
      </c>
      <c r="K1406" s="19">
        <f t="shared" si="3648"/>
        <v>2196.8000000000002</v>
      </c>
      <c r="L1406" s="19">
        <f t="shared" si="3649"/>
        <v>0</v>
      </c>
      <c r="M1406" s="19">
        <f t="shared" si="3650"/>
        <v>0</v>
      </c>
      <c r="N1406" s="19">
        <f t="shared" si="3651"/>
        <v>0</v>
      </c>
      <c r="O1406" s="19">
        <f t="shared" si="3734"/>
        <v>0</v>
      </c>
      <c r="P1406" s="19">
        <f t="shared" si="3735"/>
        <v>0</v>
      </c>
      <c r="Q1406" s="19">
        <f t="shared" si="3719"/>
        <v>0</v>
      </c>
      <c r="R1406" s="19">
        <f t="shared" si="3720"/>
        <v>0</v>
      </c>
      <c r="S1406" s="19">
        <f t="shared" si="3721"/>
        <v>0</v>
      </c>
      <c r="T1406" s="19">
        <f t="shared" si="3682"/>
        <v>2196.8000000000002</v>
      </c>
      <c r="U1406" s="19">
        <f t="shared" si="3722"/>
        <v>2196.8000000000002</v>
      </c>
      <c r="V1406" s="19">
        <f t="shared" si="3723"/>
        <v>2196.8000000000002</v>
      </c>
      <c r="W1406" s="19">
        <f t="shared" si="3724"/>
        <v>0</v>
      </c>
      <c r="X1406" s="19">
        <f t="shared" si="3725"/>
        <v>0</v>
      </c>
      <c r="Y1406" s="19">
        <f t="shared" si="3726"/>
        <v>0</v>
      </c>
      <c r="Z1406" s="19">
        <f t="shared" si="3727"/>
        <v>0</v>
      </c>
      <c r="AA1406" s="19">
        <f t="shared" si="3728"/>
        <v>0</v>
      </c>
      <c r="AB1406" s="19">
        <f t="shared" si="3729"/>
        <v>0</v>
      </c>
      <c r="AC1406" s="19">
        <f t="shared" si="3730"/>
        <v>0</v>
      </c>
      <c r="AD1406" s="19">
        <f t="shared" si="3731"/>
        <v>0</v>
      </c>
      <c r="AE1406" s="19">
        <f t="shared" si="3732"/>
        <v>0</v>
      </c>
      <c r="AF1406" s="50">
        <f t="shared" si="3736"/>
        <v>2196.8000000000002</v>
      </c>
      <c r="AG1406" s="50">
        <f t="shared" si="3737"/>
        <v>0</v>
      </c>
      <c r="AH1406" s="50">
        <f t="shared" si="3738"/>
        <v>0</v>
      </c>
      <c r="AI1406" s="50">
        <f t="shared" si="3739"/>
        <v>0</v>
      </c>
      <c r="AJ1406" s="50">
        <f t="shared" si="3740"/>
        <v>0</v>
      </c>
      <c r="AK1406" s="50">
        <f t="shared" si="3741"/>
        <v>0</v>
      </c>
      <c r="AL1406" s="50">
        <f t="shared" si="3742"/>
        <v>2196.8000000000002</v>
      </c>
      <c r="AM1406" s="50">
        <f t="shared" si="3743"/>
        <v>0</v>
      </c>
      <c r="AN1406" s="50">
        <f t="shared" si="3744"/>
        <v>0</v>
      </c>
      <c r="AO1406" s="51">
        <f t="shared" si="3745"/>
        <v>1605.6488999999999</v>
      </c>
      <c r="AP1406" s="51">
        <f t="shared" si="3746"/>
        <v>2196.8000000000002</v>
      </c>
      <c r="AQ1406" s="51">
        <f t="shared" si="3747"/>
        <v>0</v>
      </c>
      <c r="AR1406" s="51">
        <f t="shared" si="3748"/>
        <v>0</v>
      </c>
      <c r="AS1406" s="51">
        <f t="shared" si="3749"/>
        <v>0</v>
      </c>
      <c r="AT1406" s="51">
        <f t="shared" si="3750"/>
        <v>0</v>
      </c>
      <c r="AU1406" s="51">
        <f t="shared" si="3684"/>
        <v>2196.8000000000002</v>
      </c>
      <c r="AV1406" s="51">
        <f t="shared" si="3685"/>
        <v>0</v>
      </c>
      <c r="AW1406" s="51">
        <f t="shared" si="3686"/>
        <v>2196.8000000000002</v>
      </c>
      <c r="AX1406" s="51">
        <f t="shared" si="3687"/>
        <v>2196.8000000000002</v>
      </c>
      <c r="AY1406" s="51">
        <f t="shared" si="3688"/>
        <v>2196.8000000000002</v>
      </c>
      <c r="AZ1406" s="51">
        <f t="shared" si="3733"/>
        <v>0</v>
      </c>
      <c r="BA1406" s="52">
        <f t="shared" si="3689"/>
        <v>100</v>
      </c>
      <c r="BB1406" s="25"/>
    </row>
    <row r="1407" ht="47.25">
      <c r="B1407" s="47" t="s">
        <v>566</v>
      </c>
      <c r="C1407" s="47" t="s">
        <v>129</v>
      </c>
      <c r="D1407" s="47" t="s">
        <v>46</v>
      </c>
      <c r="E1407" s="48" t="str">
        <f t="shared" si="3683"/>
        <v>1101</v>
      </c>
      <c r="F1407" s="47" t="s">
        <v>472</v>
      </c>
      <c r="G1407" s="48"/>
      <c r="H1407" s="49" t="s">
        <v>473</v>
      </c>
      <c r="I1407" s="19">
        <f t="shared" si="3646"/>
        <v>2196.8000000000002</v>
      </c>
      <c r="J1407" s="19">
        <f t="shared" si="3647"/>
        <v>2196.8000000000002</v>
      </c>
      <c r="K1407" s="19">
        <f t="shared" si="3648"/>
        <v>2196.8000000000002</v>
      </c>
      <c r="L1407" s="19">
        <f t="shared" si="3649"/>
        <v>0</v>
      </c>
      <c r="M1407" s="19">
        <f t="shared" si="3650"/>
        <v>0</v>
      </c>
      <c r="N1407" s="19">
        <f t="shared" si="3651"/>
        <v>0</v>
      </c>
      <c r="O1407" s="19">
        <f t="shared" si="3734"/>
        <v>0</v>
      </c>
      <c r="P1407" s="19">
        <f t="shared" si="3735"/>
        <v>0</v>
      </c>
      <c r="Q1407" s="19">
        <f t="shared" si="3719"/>
        <v>0</v>
      </c>
      <c r="R1407" s="19">
        <f t="shared" si="3720"/>
        <v>0</v>
      </c>
      <c r="S1407" s="19">
        <f t="shared" si="3721"/>
        <v>0</v>
      </c>
      <c r="T1407" s="19">
        <f t="shared" si="3682"/>
        <v>2196.8000000000002</v>
      </c>
      <c r="U1407" s="19">
        <f t="shared" si="3722"/>
        <v>2196.8000000000002</v>
      </c>
      <c r="V1407" s="19">
        <f t="shared" si="3723"/>
        <v>2196.8000000000002</v>
      </c>
      <c r="W1407" s="19">
        <f t="shared" si="3724"/>
        <v>0</v>
      </c>
      <c r="X1407" s="19">
        <f t="shared" si="3725"/>
        <v>0</v>
      </c>
      <c r="Y1407" s="19">
        <f t="shared" si="3726"/>
        <v>0</v>
      </c>
      <c r="Z1407" s="19">
        <f t="shared" si="3727"/>
        <v>0</v>
      </c>
      <c r="AA1407" s="19">
        <f t="shared" si="3728"/>
        <v>0</v>
      </c>
      <c r="AB1407" s="19">
        <f t="shared" si="3729"/>
        <v>0</v>
      </c>
      <c r="AC1407" s="19">
        <f t="shared" si="3730"/>
        <v>0</v>
      </c>
      <c r="AD1407" s="19">
        <f t="shared" si="3731"/>
        <v>0</v>
      </c>
      <c r="AE1407" s="19">
        <f t="shared" si="3732"/>
        <v>0</v>
      </c>
      <c r="AF1407" s="50">
        <f t="shared" si="3736"/>
        <v>2196.8000000000002</v>
      </c>
      <c r="AG1407" s="50">
        <f t="shared" si="3737"/>
        <v>0</v>
      </c>
      <c r="AH1407" s="50">
        <f t="shared" si="3738"/>
        <v>0</v>
      </c>
      <c r="AI1407" s="50">
        <f t="shared" si="3739"/>
        <v>0</v>
      </c>
      <c r="AJ1407" s="50">
        <f t="shared" si="3740"/>
        <v>0</v>
      </c>
      <c r="AK1407" s="50">
        <f t="shared" si="3741"/>
        <v>0</v>
      </c>
      <c r="AL1407" s="50">
        <f t="shared" si="3742"/>
        <v>2196.8000000000002</v>
      </c>
      <c r="AM1407" s="50">
        <f t="shared" si="3743"/>
        <v>0</v>
      </c>
      <c r="AN1407" s="50">
        <f t="shared" si="3744"/>
        <v>0</v>
      </c>
      <c r="AO1407" s="15">
        <f t="shared" si="3745"/>
        <v>1605.6488999999999</v>
      </c>
      <c r="AP1407" s="51">
        <f t="shared" si="3746"/>
        <v>2196.8000000000002</v>
      </c>
      <c r="AQ1407" s="51">
        <f t="shared" si="3747"/>
        <v>0</v>
      </c>
      <c r="AR1407" s="51">
        <f t="shared" si="3748"/>
        <v>0</v>
      </c>
      <c r="AS1407" s="51">
        <f t="shared" si="3749"/>
        <v>0</v>
      </c>
      <c r="AT1407" s="51">
        <f t="shared" si="3750"/>
        <v>0</v>
      </c>
      <c r="AU1407" s="51">
        <f t="shared" si="3684"/>
        <v>2196.8000000000002</v>
      </c>
      <c r="AV1407" s="51">
        <f t="shared" si="3685"/>
        <v>0</v>
      </c>
      <c r="AW1407" s="51">
        <f t="shared" si="3686"/>
        <v>2196.8000000000002</v>
      </c>
      <c r="AX1407" s="51">
        <f t="shared" si="3687"/>
        <v>2196.8000000000002</v>
      </c>
      <c r="AY1407" s="51">
        <f t="shared" si="3688"/>
        <v>2196.8000000000002</v>
      </c>
      <c r="AZ1407" s="51">
        <f t="shared" si="3733"/>
        <v>0</v>
      </c>
      <c r="BA1407" s="52">
        <f t="shared" si="3689"/>
        <v>100</v>
      </c>
      <c r="BB1407" s="25"/>
    </row>
    <row r="1408" ht="47.25">
      <c r="B1408" s="47" t="s">
        <v>566</v>
      </c>
      <c r="C1408" s="47" t="s">
        <v>129</v>
      </c>
      <c r="D1408" s="47" t="s">
        <v>46</v>
      </c>
      <c r="E1408" s="48" t="str">
        <f t="shared" si="3683"/>
        <v>1101</v>
      </c>
      <c r="F1408" s="47" t="s">
        <v>548</v>
      </c>
      <c r="G1408" s="48"/>
      <c r="H1408" s="49" t="s">
        <v>549</v>
      </c>
      <c r="I1408" s="19">
        <f t="shared" si="3646"/>
        <v>2196.8000000000002</v>
      </c>
      <c r="J1408" s="19">
        <f t="shared" si="3647"/>
        <v>2196.8000000000002</v>
      </c>
      <c r="K1408" s="19">
        <f t="shared" si="3648"/>
        <v>2196.8000000000002</v>
      </c>
      <c r="L1408" s="19">
        <f t="shared" si="3649"/>
        <v>0</v>
      </c>
      <c r="M1408" s="19">
        <f t="shared" si="3650"/>
        <v>0</v>
      </c>
      <c r="N1408" s="19">
        <f t="shared" si="3651"/>
        <v>0</v>
      </c>
      <c r="O1408" s="19">
        <f t="shared" si="3734"/>
        <v>0</v>
      </c>
      <c r="P1408" s="19">
        <f t="shared" si="3735"/>
        <v>0</v>
      </c>
      <c r="Q1408" s="19">
        <f t="shared" si="3719"/>
        <v>0</v>
      </c>
      <c r="R1408" s="19">
        <f t="shared" si="3720"/>
        <v>0</v>
      </c>
      <c r="S1408" s="19">
        <f t="shared" si="3721"/>
        <v>0</v>
      </c>
      <c r="T1408" s="19">
        <f t="shared" si="3682"/>
        <v>2196.8000000000002</v>
      </c>
      <c r="U1408" s="19">
        <f t="shared" si="3722"/>
        <v>2196.8000000000002</v>
      </c>
      <c r="V1408" s="19">
        <f t="shared" si="3723"/>
        <v>2196.8000000000002</v>
      </c>
      <c r="W1408" s="19">
        <f t="shared" si="3724"/>
        <v>0</v>
      </c>
      <c r="X1408" s="19">
        <f t="shared" si="3725"/>
        <v>0</v>
      </c>
      <c r="Y1408" s="19">
        <f t="shared" si="3726"/>
        <v>0</v>
      </c>
      <c r="Z1408" s="19">
        <f t="shared" si="3727"/>
        <v>0</v>
      </c>
      <c r="AA1408" s="19">
        <f t="shared" si="3728"/>
        <v>0</v>
      </c>
      <c r="AB1408" s="19">
        <f t="shared" si="3729"/>
        <v>0</v>
      </c>
      <c r="AC1408" s="19">
        <f t="shared" si="3730"/>
        <v>0</v>
      </c>
      <c r="AD1408" s="19">
        <f t="shared" si="3731"/>
        <v>0</v>
      </c>
      <c r="AE1408" s="19">
        <f t="shared" si="3732"/>
        <v>0</v>
      </c>
      <c r="AF1408" s="50">
        <f t="shared" si="3736"/>
        <v>2196.8000000000002</v>
      </c>
      <c r="AG1408" s="50">
        <f t="shared" si="3737"/>
        <v>0</v>
      </c>
      <c r="AH1408" s="50">
        <f t="shared" si="3738"/>
        <v>0</v>
      </c>
      <c r="AI1408" s="50">
        <f t="shared" si="3739"/>
        <v>0</v>
      </c>
      <c r="AJ1408" s="50">
        <f t="shared" si="3740"/>
        <v>0</v>
      </c>
      <c r="AK1408" s="50">
        <f t="shared" si="3741"/>
        <v>0</v>
      </c>
      <c r="AL1408" s="50">
        <f t="shared" si="3742"/>
        <v>2196.8000000000002</v>
      </c>
      <c r="AM1408" s="50">
        <f t="shared" si="3743"/>
        <v>0</v>
      </c>
      <c r="AN1408" s="50">
        <f t="shared" si="3744"/>
        <v>0</v>
      </c>
      <c r="AO1408" s="51">
        <f t="shared" si="3745"/>
        <v>1605.6488999999999</v>
      </c>
      <c r="AP1408" s="51">
        <f t="shared" si="3746"/>
        <v>2196.8000000000002</v>
      </c>
      <c r="AQ1408" s="51">
        <f t="shared" si="3747"/>
        <v>0</v>
      </c>
      <c r="AR1408" s="51">
        <f t="shared" si="3748"/>
        <v>0</v>
      </c>
      <c r="AS1408" s="51">
        <f t="shared" si="3749"/>
        <v>0</v>
      </c>
      <c r="AT1408" s="51">
        <f t="shared" si="3750"/>
        <v>0</v>
      </c>
      <c r="AU1408" s="51">
        <f t="shared" si="3684"/>
        <v>2196.8000000000002</v>
      </c>
      <c r="AV1408" s="51">
        <f t="shared" si="3685"/>
        <v>0</v>
      </c>
      <c r="AW1408" s="51">
        <f t="shared" si="3686"/>
        <v>2196.8000000000002</v>
      </c>
      <c r="AX1408" s="51">
        <f t="shared" si="3687"/>
        <v>2196.8000000000002</v>
      </c>
      <c r="AY1408" s="51">
        <f t="shared" si="3688"/>
        <v>2196.8000000000002</v>
      </c>
      <c r="AZ1408" s="51">
        <f t="shared" si="3733"/>
        <v>0</v>
      </c>
      <c r="BA1408" s="52">
        <f t="shared" si="3689"/>
        <v>100</v>
      </c>
      <c r="BB1408" s="25"/>
    </row>
    <row r="1409" ht="31.5">
      <c r="B1409" s="47" t="s">
        <v>566</v>
      </c>
      <c r="C1409" s="47" t="s">
        <v>129</v>
      </c>
      <c r="D1409" s="47" t="s">
        <v>46</v>
      </c>
      <c r="E1409" s="48" t="str">
        <f t="shared" si="3683"/>
        <v>1101</v>
      </c>
      <c r="F1409" s="47" t="s">
        <v>548</v>
      </c>
      <c r="G1409" s="47" t="s">
        <v>58</v>
      </c>
      <c r="H1409" s="49" t="s">
        <v>59</v>
      </c>
      <c r="I1409" s="19">
        <v>2196.8000000000002</v>
      </c>
      <c r="J1409" s="19">
        <v>2196.8000000000002</v>
      </c>
      <c r="K1409" s="19">
        <v>2196.8000000000002</v>
      </c>
      <c r="L1409" s="19"/>
      <c r="M1409" s="19"/>
      <c r="N1409" s="19"/>
      <c r="O1409" s="19">
        <v>0</v>
      </c>
      <c r="P1409" s="19">
        <v>0</v>
      </c>
      <c r="Q1409" s="19">
        <v>0</v>
      </c>
      <c r="R1409" s="19">
        <v>0</v>
      </c>
      <c r="S1409" s="19"/>
      <c r="T1409" s="19">
        <f t="shared" si="3682"/>
        <v>2196.8000000000002</v>
      </c>
      <c r="U1409" s="19">
        <f t="shared" si="3722"/>
        <v>2196.8000000000002</v>
      </c>
      <c r="V1409" s="19">
        <f t="shared" si="3723"/>
        <v>2196.8000000000002</v>
      </c>
      <c r="W1409" s="19"/>
      <c r="X1409" s="19"/>
      <c r="Y1409" s="19"/>
      <c r="Z1409" s="19"/>
      <c r="AA1409" s="19"/>
      <c r="AB1409" s="19"/>
      <c r="AC1409" s="19"/>
      <c r="AD1409" s="19"/>
      <c r="AE1409" s="19"/>
      <c r="AF1409" s="50">
        <v>2196.8000000000002</v>
      </c>
      <c r="AG1409" s="50"/>
      <c r="AH1409" s="50">
        <v>0</v>
      </c>
      <c r="AI1409" s="50">
        <v>0</v>
      </c>
      <c r="AJ1409" s="50">
        <v>0</v>
      </c>
      <c r="AK1409" s="50">
        <v>0</v>
      </c>
      <c r="AL1409" s="50">
        <v>2196.8000000000002</v>
      </c>
      <c r="AM1409" s="50">
        <v>0</v>
      </c>
      <c r="AN1409" s="50">
        <v>0</v>
      </c>
      <c r="AO1409" s="15">
        <v>1605.6488999999999</v>
      </c>
      <c r="AP1409" s="51">
        <v>2196.8000000000002</v>
      </c>
      <c r="AQ1409" s="51">
        <v>0</v>
      </c>
      <c r="AR1409" s="51">
        <v>0</v>
      </c>
      <c r="AS1409" s="51">
        <v>0</v>
      </c>
      <c r="AT1409" s="51">
        <v>0</v>
      </c>
      <c r="AU1409" s="51">
        <f t="shared" si="3684"/>
        <v>2196.8000000000002</v>
      </c>
      <c r="AV1409" s="51">
        <f t="shared" si="3685"/>
        <v>0</v>
      </c>
      <c r="AW1409" s="51">
        <f t="shared" si="3686"/>
        <v>2196.8000000000002</v>
      </c>
      <c r="AX1409" s="51">
        <f t="shared" si="3687"/>
        <v>2196.8000000000002</v>
      </c>
      <c r="AY1409" s="51">
        <f t="shared" si="3688"/>
        <v>2196.8000000000002</v>
      </c>
      <c r="AZ1409" s="51"/>
      <c r="BA1409" s="52">
        <f t="shared" si="3689"/>
        <v>100</v>
      </c>
      <c r="BB1409" s="53"/>
    </row>
    <row r="1410" ht="31.5">
      <c r="B1410" s="47" t="s">
        <v>566</v>
      </c>
      <c r="C1410" s="47" t="s">
        <v>129</v>
      </c>
      <c r="D1410" s="47" t="s">
        <v>46</v>
      </c>
      <c r="E1410" s="48" t="str">
        <f t="shared" si="3683"/>
        <v>1101</v>
      </c>
      <c r="F1410" s="47" t="s">
        <v>76</v>
      </c>
      <c r="G1410" s="48"/>
      <c r="H1410" s="49" t="s">
        <v>77</v>
      </c>
      <c r="I1410" s="19"/>
      <c r="J1410" s="19"/>
      <c r="K1410" s="19"/>
      <c r="L1410" s="19"/>
      <c r="M1410" s="19"/>
      <c r="N1410" s="19"/>
      <c r="O1410" s="19">
        <f t="shared" si="3734"/>
        <v>0</v>
      </c>
      <c r="P1410" s="19">
        <f t="shared" si="3735"/>
        <v>0</v>
      </c>
      <c r="Q1410" s="19"/>
      <c r="R1410" s="19"/>
      <c r="S1410" s="19"/>
      <c r="T1410" s="19">
        <f t="shared" si="3682"/>
        <v>0</v>
      </c>
      <c r="U1410" s="19"/>
      <c r="V1410" s="19"/>
      <c r="W1410" s="19"/>
      <c r="X1410" s="19"/>
      <c r="Y1410" s="19"/>
      <c r="Z1410" s="19"/>
      <c r="AA1410" s="19"/>
      <c r="AB1410" s="19"/>
      <c r="AC1410" s="19"/>
      <c r="AD1410" s="19"/>
      <c r="AE1410" s="19"/>
      <c r="AF1410" s="50">
        <f t="shared" si="3736"/>
        <v>100</v>
      </c>
      <c r="AG1410" s="50">
        <f t="shared" si="3737"/>
        <v>0</v>
      </c>
      <c r="AH1410" s="50">
        <f t="shared" si="3738"/>
        <v>0</v>
      </c>
      <c r="AI1410" s="50">
        <f t="shared" si="3739"/>
        <v>0</v>
      </c>
      <c r="AJ1410" s="50">
        <f t="shared" si="3740"/>
        <v>0</v>
      </c>
      <c r="AK1410" s="50">
        <f t="shared" si="3741"/>
        <v>0</v>
      </c>
      <c r="AL1410" s="50">
        <f t="shared" si="3742"/>
        <v>100</v>
      </c>
      <c r="AM1410" s="50">
        <f t="shared" si="3743"/>
        <v>0</v>
      </c>
      <c r="AN1410" s="50">
        <f t="shared" si="3744"/>
        <v>0</v>
      </c>
      <c r="AO1410" s="51">
        <f t="shared" si="3745"/>
        <v>100</v>
      </c>
      <c r="AP1410" s="51">
        <f t="shared" si="3746"/>
        <v>100</v>
      </c>
      <c r="AQ1410" s="51">
        <f t="shared" si="3747"/>
        <v>0</v>
      </c>
      <c r="AR1410" s="51">
        <f t="shared" si="3748"/>
        <v>0</v>
      </c>
      <c r="AS1410" s="51">
        <f t="shared" si="3749"/>
        <v>0</v>
      </c>
      <c r="AT1410" s="51">
        <f t="shared" si="3750"/>
        <v>0</v>
      </c>
      <c r="AU1410" s="51">
        <f t="shared" si="3684"/>
        <v>100</v>
      </c>
      <c r="AV1410" s="51">
        <f t="shared" si="3685"/>
        <v>-100</v>
      </c>
      <c r="AW1410" s="51"/>
      <c r="AX1410" s="51"/>
      <c r="AY1410" s="51"/>
      <c r="AZ1410" s="51"/>
      <c r="BA1410" s="52">
        <f t="shared" si="3689"/>
        <v>100</v>
      </c>
      <c r="BB1410" s="53"/>
    </row>
    <row r="1411" ht="47.25">
      <c r="B1411" s="47" t="s">
        <v>566</v>
      </c>
      <c r="C1411" s="47" t="s">
        <v>129</v>
      </c>
      <c r="D1411" s="47" t="s">
        <v>46</v>
      </c>
      <c r="E1411" s="48" t="str">
        <f t="shared" si="3683"/>
        <v>1101</v>
      </c>
      <c r="F1411" s="17" t="s">
        <v>296</v>
      </c>
      <c r="G1411" s="48"/>
      <c r="H1411" s="64" t="s">
        <v>297</v>
      </c>
      <c r="I1411" s="19"/>
      <c r="J1411" s="19"/>
      <c r="K1411" s="19"/>
      <c r="L1411" s="19"/>
      <c r="M1411" s="19"/>
      <c r="N1411" s="19"/>
      <c r="O1411" s="19">
        <f t="shared" si="3734"/>
        <v>0</v>
      </c>
      <c r="P1411" s="19">
        <f t="shared" si="3735"/>
        <v>0</v>
      </c>
      <c r="Q1411" s="19"/>
      <c r="R1411" s="19"/>
      <c r="S1411" s="19"/>
      <c r="T1411" s="19">
        <f t="shared" si="3682"/>
        <v>0</v>
      </c>
      <c r="U1411" s="19"/>
      <c r="V1411" s="19"/>
      <c r="W1411" s="19"/>
      <c r="X1411" s="19"/>
      <c r="Y1411" s="19"/>
      <c r="Z1411" s="19"/>
      <c r="AA1411" s="19"/>
      <c r="AB1411" s="19"/>
      <c r="AC1411" s="19"/>
      <c r="AD1411" s="19"/>
      <c r="AE1411" s="19"/>
      <c r="AF1411" s="50">
        <f t="shared" si="3736"/>
        <v>100</v>
      </c>
      <c r="AG1411" s="50">
        <f t="shared" si="3737"/>
        <v>0</v>
      </c>
      <c r="AH1411" s="50">
        <f t="shared" si="3738"/>
        <v>0</v>
      </c>
      <c r="AI1411" s="50">
        <f t="shared" si="3739"/>
        <v>0</v>
      </c>
      <c r="AJ1411" s="50">
        <f t="shared" si="3740"/>
        <v>0</v>
      </c>
      <c r="AK1411" s="50">
        <f t="shared" si="3741"/>
        <v>0</v>
      </c>
      <c r="AL1411" s="50">
        <f t="shared" si="3742"/>
        <v>100</v>
      </c>
      <c r="AM1411" s="50">
        <f t="shared" si="3743"/>
        <v>0</v>
      </c>
      <c r="AN1411" s="50">
        <f t="shared" si="3744"/>
        <v>0</v>
      </c>
      <c r="AO1411" s="15">
        <f t="shared" si="3745"/>
        <v>100</v>
      </c>
      <c r="AP1411" s="51">
        <f t="shared" si="3746"/>
        <v>100</v>
      </c>
      <c r="AQ1411" s="51">
        <f t="shared" si="3747"/>
        <v>0</v>
      </c>
      <c r="AR1411" s="51">
        <f t="shared" si="3748"/>
        <v>0</v>
      </c>
      <c r="AS1411" s="51">
        <f t="shared" si="3749"/>
        <v>0</v>
      </c>
      <c r="AT1411" s="51">
        <f t="shared" si="3750"/>
        <v>0</v>
      </c>
      <c r="AU1411" s="51">
        <f t="shared" si="3684"/>
        <v>100</v>
      </c>
      <c r="AV1411" s="51">
        <f t="shared" si="3685"/>
        <v>-100</v>
      </c>
      <c r="AW1411" s="51"/>
      <c r="AX1411" s="51"/>
      <c r="AY1411" s="51"/>
      <c r="AZ1411" s="51"/>
      <c r="BA1411" s="52">
        <f t="shared" si="3689"/>
        <v>100</v>
      </c>
      <c r="BB1411" s="53"/>
    </row>
    <row r="1412" ht="47.25">
      <c r="B1412" s="47" t="s">
        <v>566</v>
      </c>
      <c r="C1412" s="47" t="s">
        <v>129</v>
      </c>
      <c r="D1412" s="47" t="s">
        <v>46</v>
      </c>
      <c r="E1412" s="48" t="str">
        <f t="shared" si="3683"/>
        <v>1101</v>
      </c>
      <c r="F1412" s="17" t="s">
        <v>298</v>
      </c>
      <c r="G1412" s="48"/>
      <c r="H1412" s="64" t="s">
        <v>299</v>
      </c>
      <c r="I1412" s="19"/>
      <c r="J1412" s="19"/>
      <c r="K1412" s="19"/>
      <c r="L1412" s="19"/>
      <c r="M1412" s="19"/>
      <c r="N1412" s="19"/>
      <c r="O1412" s="19">
        <f t="shared" si="3734"/>
        <v>0</v>
      </c>
      <c r="P1412" s="19">
        <f t="shared" si="3735"/>
        <v>0</v>
      </c>
      <c r="Q1412" s="19"/>
      <c r="R1412" s="19"/>
      <c r="S1412" s="19"/>
      <c r="T1412" s="19">
        <f t="shared" si="3682"/>
        <v>0</v>
      </c>
      <c r="U1412" s="19"/>
      <c r="V1412" s="19"/>
      <c r="W1412" s="19"/>
      <c r="X1412" s="19"/>
      <c r="Y1412" s="19"/>
      <c r="Z1412" s="19"/>
      <c r="AA1412" s="19"/>
      <c r="AB1412" s="19"/>
      <c r="AC1412" s="19"/>
      <c r="AD1412" s="19"/>
      <c r="AE1412" s="19"/>
      <c r="AF1412" s="50">
        <f t="shared" si="3736"/>
        <v>100</v>
      </c>
      <c r="AG1412" s="50">
        <f t="shared" si="3737"/>
        <v>0</v>
      </c>
      <c r="AH1412" s="50">
        <f t="shared" si="3738"/>
        <v>0</v>
      </c>
      <c r="AI1412" s="50">
        <f t="shared" si="3739"/>
        <v>0</v>
      </c>
      <c r="AJ1412" s="50">
        <f t="shared" si="3740"/>
        <v>0</v>
      </c>
      <c r="AK1412" s="50">
        <f t="shared" si="3741"/>
        <v>0</v>
      </c>
      <c r="AL1412" s="50">
        <f t="shared" si="3742"/>
        <v>100</v>
      </c>
      <c r="AM1412" s="50">
        <f t="shared" si="3743"/>
        <v>0</v>
      </c>
      <c r="AN1412" s="50">
        <f t="shared" si="3744"/>
        <v>0</v>
      </c>
      <c r="AO1412" s="51">
        <f t="shared" si="3745"/>
        <v>100</v>
      </c>
      <c r="AP1412" s="51">
        <f t="shared" si="3746"/>
        <v>100</v>
      </c>
      <c r="AQ1412" s="51">
        <f t="shared" si="3747"/>
        <v>0</v>
      </c>
      <c r="AR1412" s="51">
        <f t="shared" si="3748"/>
        <v>0</v>
      </c>
      <c r="AS1412" s="51">
        <f t="shared" si="3749"/>
        <v>0</v>
      </c>
      <c r="AT1412" s="51">
        <f t="shared" si="3750"/>
        <v>0</v>
      </c>
      <c r="AU1412" s="51">
        <f t="shared" si="3684"/>
        <v>100</v>
      </c>
      <c r="AV1412" s="51">
        <f t="shared" si="3685"/>
        <v>-100</v>
      </c>
      <c r="AW1412" s="51"/>
      <c r="AX1412" s="51"/>
      <c r="AY1412" s="51"/>
      <c r="AZ1412" s="51"/>
      <c r="BA1412" s="52">
        <f t="shared" si="3689"/>
        <v>100</v>
      </c>
      <c r="BB1412" s="53"/>
    </row>
    <row r="1413" ht="31.5">
      <c r="B1413" s="47" t="s">
        <v>566</v>
      </c>
      <c r="C1413" s="47" t="s">
        <v>129</v>
      </c>
      <c r="D1413" s="47" t="s">
        <v>46</v>
      </c>
      <c r="E1413" s="48" t="str">
        <f t="shared" si="3683"/>
        <v>1101</v>
      </c>
      <c r="F1413" s="17" t="s">
        <v>298</v>
      </c>
      <c r="G1413" s="47" t="s">
        <v>58</v>
      </c>
      <c r="H1413" s="49" t="s">
        <v>59</v>
      </c>
      <c r="I1413" s="19"/>
      <c r="J1413" s="19"/>
      <c r="K1413" s="19"/>
      <c r="L1413" s="19"/>
      <c r="M1413" s="19"/>
      <c r="N1413" s="19"/>
      <c r="O1413" s="19">
        <v>0</v>
      </c>
      <c r="P1413" s="19">
        <v>0</v>
      </c>
      <c r="Q1413" s="19"/>
      <c r="R1413" s="19"/>
      <c r="S1413" s="19"/>
      <c r="T1413" s="19">
        <f t="shared" si="3682"/>
        <v>0</v>
      </c>
      <c r="U1413" s="19"/>
      <c r="V1413" s="19"/>
      <c r="W1413" s="19"/>
      <c r="X1413" s="19"/>
      <c r="Y1413" s="19"/>
      <c r="Z1413" s="19"/>
      <c r="AA1413" s="19"/>
      <c r="AB1413" s="19"/>
      <c r="AC1413" s="19"/>
      <c r="AD1413" s="19"/>
      <c r="AE1413" s="19"/>
      <c r="AF1413" s="50">
        <v>100</v>
      </c>
      <c r="AG1413" s="50"/>
      <c r="AH1413" s="50">
        <v>0</v>
      </c>
      <c r="AI1413" s="50">
        <v>0</v>
      </c>
      <c r="AJ1413" s="50">
        <v>0</v>
      </c>
      <c r="AK1413" s="50">
        <v>0</v>
      </c>
      <c r="AL1413" s="50">
        <v>100</v>
      </c>
      <c r="AM1413" s="50">
        <v>0</v>
      </c>
      <c r="AN1413" s="50">
        <v>0</v>
      </c>
      <c r="AO1413" s="15">
        <v>100</v>
      </c>
      <c r="AP1413" s="51">
        <v>100</v>
      </c>
      <c r="AQ1413" s="51">
        <v>0</v>
      </c>
      <c r="AR1413" s="51">
        <v>0</v>
      </c>
      <c r="AS1413" s="51">
        <v>0</v>
      </c>
      <c r="AT1413" s="51">
        <v>0</v>
      </c>
      <c r="AU1413" s="51">
        <f t="shared" si="3684"/>
        <v>100</v>
      </c>
      <c r="AV1413" s="51">
        <f t="shared" si="3685"/>
        <v>-100</v>
      </c>
      <c r="AW1413" s="51"/>
      <c r="AX1413" s="51"/>
      <c r="AY1413" s="51"/>
      <c r="AZ1413" s="51"/>
      <c r="BA1413" s="52">
        <f t="shared" si="3689"/>
        <v>100</v>
      </c>
      <c r="BB1413" s="53"/>
    </row>
    <row r="1414" s="30" customFormat="1" ht="31.5">
      <c r="B1414" s="31" t="s">
        <v>570</v>
      </c>
      <c r="C1414" s="31"/>
      <c r="D1414" s="31"/>
      <c r="E1414" s="32" t="str">
        <f t="shared" si="3683"/>
        <v/>
      </c>
      <c r="F1414" s="31"/>
      <c r="G1414" s="31"/>
      <c r="H1414" s="33" t="s">
        <v>571</v>
      </c>
      <c r="I1414" s="34">
        <f>I1415+I1483+I1560+I1572+I1515+I1465+I1585+I1553</f>
        <v>143432.09999999998</v>
      </c>
      <c r="J1414" s="34">
        <f>J1415+J1483+J1560+J1572+J1515+J1465+J1585+J1553</f>
        <v>139829.29999999999</v>
      </c>
      <c r="K1414" s="34">
        <f>K1415+K1483+K1560+K1572+K1515+K1465+K1585+K1553</f>
        <v>136422.30000000002</v>
      </c>
      <c r="L1414" s="34">
        <f>L1415+L1483+L1560+L1572+L1515+L1465+L1585+L1553</f>
        <v>15460.4</v>
      </c>
      <c r="M1414" s="34">
        <f>M1415+M1483+M1560+M1572+M1515+M1465+M1585+M1553</f>
        <v>15482.299999999999</v>
      </c>
      <c r="N1414" s="34">
        <f>N1415+N1483+N1560+N1572+N1515+N1465+N1585+N1553</f>
        <v>15482.299999999999</v>
      </c>
      <c r="O1414" s="34">
        <f>O1415+O1483+O1560+O1572+O1515+O1465+O1585+O1553</f>
        <v>764.09299999999996</v>
      </c>
      <c r="P1414" s="34">
        <f>P1415+P1483+P1560+P1572+P1515+P1465+P1585+P1553</f>
        <v>393.39999999999998</v>
      </c>
      <c r="Q1414" s="34">
        <f>Q1415+Q1483+Q1560+Q1572+Q1515+Q1465+Q1585+Q1553</f>
        <v>1648.9090000000001</v>
      </c>
      <c r="R1414" s="34">
        <f>R1415+R1483+R1560+R1572+R1515+R1465+R1585+R1553</f>
        <v>-5.6843418860808015e-14</v>
      </c>
      <c r="S1414" s="34">
        <f>S1415+S1483+S1560+S1572+S1515+S1465+S1585+S1553</f>
        <v>9972.2057399999994</v>
      </c>
      <c r="T1414" s="34">
        <f t="shared" si="3682"/>
        <v>171671.10773999998</v>
      </c>
      <c r="U1414" s="34">
        <f t="shared" si="3722"/>
        <v>155311.59999999998</v>
      </c>
      <c r="V1414" s="34">
        <f t="shared" si="3723"/>
        <v>151904.60000000001</v>
      </c>
      <c r="W1414" s="34">
        <f>W1415+W1483+W1560+W1572+W1515+W1465+W1585+W1553</f>
        <v>8898.7999999999993</v>
      </c>
      <c r="X1414" s="34">
        <f>X1415+X1483+X1560+X1572+X1515+X1465+X1585+X1553</f>
        <v>0</v>
      </c>
      <c r="Y1414" s="34">
        <f>Y1415+Y1483+Y1560+Y1572+Y1515+Y1465+Y1585+Y1553</f>
        <v>0</v>
      </c>
      <c r="Z1414" s="34">
        <f>Z1415+Z1483+Z1560+Z1572+Z1515+Z1465+Z1585+Z1553</f>
        <v>1073.4057399999999</v>
      </c>
      <c r="AA1414" s="34">
        <f>AA1415+AA1483+AA1560+AA1572+AA1515+AA1465+AA1585+AA1553</f>
        <v>10975.5</v>
      </c>
      <c r="AB1414" s="34">
        <f>AB1415+AB1483+AB1560+AB1572+AB1515+AB1465+AB1585+AB1553</f>
        <v>0</v>
      </c>
      <c r="AC1414" s="34">
        <f>AC1415+AC1483+AC1560+AC1572+AC1515+AC1465+AC1585+AC1553</f>
        <v>10975.5</v>
      </c>
      <c r="AD1414" s="34">
        <f>AD1415+AD1483+AD1560+AD1572+AD1515+AD1465+AD1585+AD1553</f>
        <v>0</v>
      </c>
      <c r="AE1414" s="34">
        <f>AE1415+AE1483+AE1560+AE1572+AE1515+AE1465+AE1585+AE1553</f>
        <v>0</v>
      </c>
      <c r="AF1414" s="35">
        <f>AF1415+AF1483+AF1560+AF1572+AF1515+AF1465+AF1585+AF1553</f>
        <v>181204.20874000003</v>
      </c>
      <c r="AG1414" s="35">
        <f>AG1415+AG1483+AG1560+AG1572+AG1515+AG1465+AG1585+AG1553</f>
        <v>0</v>
      </c>
      <c r="AH1414" s="35">
        <f>AH1415+AH1483+AH1560+AH1572+AH1515+AH1465+AH1585+AH1553</f>
        <v>12876.565999999999</v>
      </c>
      <c r="AI1414" s="35">
        <f>AI1415+AI1483+AI1560+AI1572+AI1515+AI1465+AI1585+AI1553</f>
        <v>0</v>
      </c>
      <c r="AJ1414" s="35">
        <f>AJ1415+AJ1483+AJ1560+AJ1572+AJ1515+AJ1465+AJ1585+AJ1553</f>
        <v>0</v>
      </c>
      <c r="AK1414" s="35">
        <f>AK1415+AK1483+AK1560+AK1572+AK1515+AK1465+AK1585+AK1553</f>
        <v>0</v>
      </c>
      <c r="AL1414" s="35">
        <f>AL1415+AL1483+AL1560+AL1572+AL1515+AL1465+AL1585+AL1553</f>
        <v>176791.50669000004</v>
      </c>
      <c r="AM1414" s="35">
        <f>AM1415+AM1483+AM1560+AM1572+AM1515+AM1465+AM1585+AM1553</f>
        <v>12876.565979999998</v>
      </c>
      <c r="AN1414" s="35">
        <f>AN1415+AN1483+AN1560+AN1572+AN1515+AN1465+AN1585+AN1553</f>
        <v>0</v>
      </c>
      <c r="AO1414" s="36">
        <f>AO1415+AO1483+AO1560+AO1572+AO1515+AO1465+AO1585+AO1553</f>
        <v>102890.22577999999</v>
      </c>
      <c r="AP1414" s="36">
        <f>AP1415+AP1483+AP1560+AP1572+AP1515+AP1465+AP1585+AP1553</f>
        <v>182685.60173999998</v>
      </c>
      <c r="AQ1414" s="36">
        <f>AQ1415+AQ1483+AQ1560+AQ1572+AQ1515+AQ1465+AQ1585+AQ1553</f>
        <v>764.09299999999996</v>
      </c>
      <c r="AR1414" s="36">
        <f>AR1415+AR1483+AR1560+AR1572+AR1515+AR1465+AR1585+AR1553</f>
        <v>0</v>
      </c>
      <c r="AS1414" s="36">
        <f>AS1415+AS1483+AS1560+AS1572+AS1515+AS1465+AS1585+AS1553</f>
        <v>0</v>
      </c>
      <c r="AT1414" s="36">
        <f>AT1415+AT1483+AT1560+AT1572+AT1515+AT1465+AT1585+AT1553</f>
        <v>0</v>
      </c>
      <c r="AU1414" s="36">
        <f t="shared" si="3684"/>
        <v>183449.69473999998</v>
      </c>
      <c r="AV1414" s="36">
        <f t="shared" si="3685"/>
        <v>-11778.587</v>
      </c>
      <c r="AW1414" s="36">
        <f t="shared" si="3686"/>
        <v>181643.31347999995</v>
      </c>
      <c r="AX1414" s="36">
        <f t="shared" si="3687"/>
        <v>166287.09999999998</v>
      </c>
      <c r="AY1414" s="36">
        <f t="shared" si="3688"/>
        <v>162880.10000000001</v>
      </c>
      <c r="AZ1414" s="36">
        <f>AZ1415+AZ1483+AZ1560+AZ1572+AZ1515+AZ1465+AZ1585+AZ1553</f>
        <v>0</v>
      </c>
      <c r="BA1414" s="37">
        <f t="shared" si="3689"/>
        <v>97.564790530703661</v>
      </c>
      <c r="BB1414" s="25"/>
    </row>
    <row r="1415" s="30" customFormat="1">
      <c r="B1415" s="31" t="s">
        <v>570</v>
      </c>
      <c r="C1415" s="31" t="s">
        <v>46</v>
      </c>
      <c r="D1415" s="31"/>
      <c r="E1415" s="32" t="str">
        <f t="shared" si="3683"/>
        <v>01</v>
      </c>
      <c r="F1415" s="31"/>
      <c r="G1415" s="31"/>
      <c r="H1415" s="33" t="s">
        <v>47</v>
      </c>
      <c r="I1415" s="34">
        <f>I1431+I1416</f>
        <v>87848.5</v>
      </c>
      <c r="J1415" s="34">
        <f>J1431+J1416</f>
        <v>89651.600000000006</v>
      </c>
      <c r="K1415" s="34">
        <f>K1431+K1416</f>
        <v>89644.700000000012</v>
      </c>
      <c r="L1415" s="34">
        <f>L1431+L1416</f>
        <v>709.5</v>
      </c>
      <c r="M1415" s="34">
        <f>M1431+M1416</f>
        <v>731.39999999999998</v>
      </c>
      <c r="N1415" s="34">
        <f>N1431+N1416</f>
        <v>731.39999999999998</v>
      </c>
      <c r="O1415" s="34">
        <f>O1431+O1416</f>
        <v>1696.991</v>
      </c>
      <c r="P1415" s="34">
        <f>P1431+P1416</f>
        <v>0</v>
      </c>
      <c r="Q1415" s="34">
        <f>Q1431+Q1416</f>
        <v>0</v>
      </c>
      <c r="R1415" s="34">
        <f>R1431+R1416</f>
        <v>0</v>
      </c>
      <c r="S1415" s="34">
        <f>S1431+S1416</f>
        <v>9136.7218400000002</v>
      </c>
      <c r="T1415" s="34">
        <f t="shared" si="3682"/>
        <v>99391.712839999993</v>
      </c>
      <c r="U1415" s="34">
        <f t="shared" si="3722"/>
        <v>90383</v>
      </c>
      <c r="V1415" s="34">
        <f t="shared" si="3723"/>
        <v>90376.100000000006</v>
      </c>
      <c r="W1415" s="34">
        <f>W1431+W1416</f>
        <v>8898.7999999999993</v>
      </c>
      <c r="X1415" s="34">
        <f>X1431+X1416</f>
        <v>0</v>
      </c>
      <c r="Y1415" s="34">
        <f>Y1431+Y1416</f>
        <v>0</v>
      </c>
      <c r="Z1415" s="34">
        <f>Z1431+Z1416</f>
        <v>237.92184</v>
      </c>
      <c r="AA1415" s="34">
        <f>AA1431+AA1416</f>
        <v>10975.5</v>
      </c>
      <c r="AB1415" s="34">
        <f>AB1431+AB1416</f>
        <v>0</v>
      </c>
      <c r="AC1415" s="34">
        <f>AC1431+AC1416</f>
        <v>10975.5</v>
      </c>
      <c r="AD1415" s="34">
        <f>AD1431+AD1416</f>
        <v>0</v>
      </c>
      <c r="AE1415" s="34">
        <f>AE1431+AE1416</f>
        <v>0</v>
      </c>
      <c r="AF1415" s="35">
        <f>AF1431+AF1416</f>
        <v>102064.39722000001</v>
      </c>
      <c r="AG1415" s="35">
        <f>AG1431+AG1416</f>
        <v>0</v>
      </c>
      <c r="AH1415" s="35">
        <f>AH1431+AH1416</f>
        <v>10919.299999999999</v>
      </c>
      <c r="AI1415" s="35">
        <f>AI1431+AI1416</f>
        <v>0</v>
      </c>
      <c r="AJ1415" s="35">
        <f>AJ1431+AJ1416</f>
        <v>0</v>
      </c>
      <c r="AK1415" s="35">
        <f>AK1431+AK1416</f>
        <v>0</v>
      </c>
      <c r="AL1415" s="35">
        <f>AL1431+AL1416</f>
        <v>99525.164739999993</v>
      </c>
      <c r="AM1415" s="35">
        <f>AM1431+AM1416</f>
        <v>10919.299979999998</v>
      </c>
      <c r="AN1415" s="35">
        <f>AN1431+AN1416</f>
        <v>0</v>
      </c>
      <c r="AO1415" s="54">
        <f>AO1431+AO1416</f>
        <v>68119.582269999999</v>
      </c>
      <c r="AP1415" s="36">
        <f>AP1431+AP1416</f>
        <v>101408.34420000001</v>
      </c>
      <c r="AQ1415" s="36">
        <f>AQ1431+AQ1416</f>
        <v>1696.991</v>
      </c>
      <c r="AR1415" s="36">
        <f>AR1431+AR1416</f>
        <v>0</v>
      </c>
      <c r="AS1415" s="36">
        <f>AS1431+AS1416</f>
        <v>0</v>
      </c>
      <c r="AT1415" s="36">
        <f>AT1431+AT1416</f>
        <v>0</v>
      </c>
      <c r="AU1415" s="36">
        <f t="shared" si="3684"/>
        <v>103105.3352</v>
      </c>
      <c r="AV1415" s="36">
        <f t="shared" si="3685"/>
        <v>-3713.6223600000085</v>
      </c>
      <c r="AW1415" s="36">
        <f t="shared" si="3686"/>
        <v>108528.43467999999</v>
      </c>
      <c r="AX1415" s="36">
        <f t="shared" si="3687"/>
        <v>101358.5</v>
      </c>
      <c r="AY1415" s="36">
        <f t="shared" si="3688"/>
        <v>101351.60000000001</v>
      </c>
      <c r="AZ1415" s="36">
        <f>AZ1431+AZ1416</f>
        <v>0</v>
      </c>
      <c r="BA1415" s="37">
        <f t="shared" si="3689"/>
        <v>97.512127099005255</v>
      </c>
      <c r="BB1415" s="25"/>
    </row>
    <row r="1416" s="39" customFormat="1" ht="63">
      <c r="B1416" s="40" t="s">
        <v>570</v>
      </c>
      <c r="C1416" s="40" t="s">
        <v>46</v>
      </c>
      <c r="D1416" s="40" t="s">
        <v>88</v>
      </c>
      <c r="E1416" s="38" t="str">
        <f t="shared" si="3683"/>
        <v>0104</v>
      </c>
      <c r="F1416" s="40"/>
      <c r="G1416" s="40"/>
      <c r="H1416" s="41" t="s">
        <v>486</v>
      </c>
      <c r="I1416" s="42">
        <f>I1417+I1424</f>
        <v>72813.899999999994</v>
      </c>
      <c r="J1416" s="42">
        <f>J1417+J1424</f>
        <v>74916.300000000003</v>
      </c>
      <c r="K1416" s="42">
        <f>K1417+K1424</f>
        <v>74916.300000000003</v>
      </c>
      <c r="L1416" s="42">
        <f>L1417+L1424</f>
        <v>709.5</v>
      </c>
      <c r="M1416" s="42">
        <f>M1417+M1424</f>
        <v>731.39999999999998</v>
      </c>
      <c r="N1416" s="42">
        <f>N1417+N1424</f>
        <v>731.39999999999998</v>
      </c>
      <c r="O1416" s="42">
        <f>O1417+O1424</f>
        <v>0</v>
      </c>
      <c r="P1416" s="42">
        <f>P1417+P1424</f>
        <v>0</v>
      </c>
      <c r="Q1416" s="42">
        <f>Q1417+Q1424</f>
        <v>0</v>
      </c>
      <c r="R1416" s="42">
        <f>R1417+R1424</f>
        <v>0</v>
      </c>
      <c r="S1416" s="42">
        <f>S1417+S1424</f>
        <v>8898.7999999999993</v>
      </c>
      <c r="T1416" s="42">
        <f t="shared" si="3682"/>
        <v>82422.199999999997</v>
      </c>
      <c r="U1416" s="42">
        <f t="shared" si="3722"/>
        <v>75647.699999999997</v>
      </c>
      <c r="V1416" s="42">
        <f t="shared" si="3723"/>
        <v>75647.699999999997</v>
      </c>
      <c r="W1416" s="42">
        <f>W1417+W1424</f>
        <v>8898.7999999999993</v>
      </c>
      <c r="X1416" s="42">
        <f>X1417+X1424</f>
        <v>0</v>
      </c>
      <c r="Y1416" s="42">
        <f>Y1417+Y1424</f>
        <v>0</v>
      </c>
      <c r="Z1416" s="42">
        <f>Z1417+Z1424</f>
        <v>0</v>
      </c>
      <c r="AA1416" s="42">
        <f>AA1417+AA1424</f>
        <v>10865.5</v>
      </c>
      <c r="AB1416" s="42">
        <f>AB1417+AB1424</f>
        <v>0</v>
      </c>
      <c r="AC1416" s="42">
        <f>AC1417+AC1424</f>
        <v>10865.5</v>
      </c>
      <c r="AD1416" s="42">
        <f>AD1417+AD1424</f>
        <v>0</v>
      </c>
      <c r="AE1416" s="42">
        <f>AE1417+AE1424</f>
        <v>0</v>
      </c>
      <c r="AF1416" s="43">
        <f>AF1417+AF1424</f>
        <v>82638.600000000006</v>
      </c>
      <c r="AG1416" s="43">
        <f>AG1417+AG1424</f>
        <v>0</v>
      </c>
      <c r="AH1416" s="43">
        <f>AH1417+AH1424</f>
        <v>10889.299999999999</v>
      </c>
      <c r="AI1416" s="43">
        <f>AI1417+AI1424</f>
        <v>0</v>
      </c>
      <c r="AJ1416" s="43">
        <f>AJ1417+AJ1424</f>
        <v>0</v>
      </c>
      <c r="AK1416" s="43">
        <f>AK1417+AK1424</f>
        <v>0</v>
      </c>
      <c r="AL1416" s="43">
        <f>AL1417+AL1424</f>
        <v>80101.045199999993</v>
      </c>
      <c r="AM1416" s="43">
        <f>AM1417+AM1424</f>
        <v>10889.299979999998</v>
      </c>
      <c r="AN1416" s="43">
        <f>AN1417+AN1424</f>
        <v>0</v>
      </c>
      <c r="AO1416" s="45">
        <f>AO1417+AO1424</f>
        <v>53390.379200000003</v>
      </c>
      <c r="AP1416" s="45">
        <f>AP1417+AP1424</f>
        <v>82713.600000000006</v>
      </c>
      <c r="AQ1416" s="45">
        <f>AQ1417+AQ1424</f>
        <v>0</v>
      </c>
      <c r="AR1416" s="45">
        <f>AR1417+AR1424</f>
        <v>0</v>
      </c>
      <c r="AS1416" s="45">
        <f>AS1417+AS1424</f>
        <v>0</v>
      </c>
      <c r="AT1416" s="45">
        <f>AT1417+AT1424</f>
        <v>0</v>
      </c>
      <c r="AU1416" s="45">
        <f t="shared" si="3684"/>
        <v>82713.600000000006</v>
      </c>
      <c r="AV1416" s="45">
        <f t="shared" si="3685"/>
        <v>-291.40000000000873</v>
      </c>
      <c r="AW1416" s="45">
        <f t="shared" si="3686"/>
        <v>91321</v>
      </c>
      <c r="AX1416" s="45">
        <f t="shared" si="3687"/>
        <v>86513.199999999997</v>
      </c>
      <c r="AY1416" s="45">
        <f t="shared" si="3688"/>
        <v>86513.199999999997</v>
      </c>
      <c r="AZ1416" s="45">
        <f>AZ1417+AZ1424</f>
        <v>0</v>
      </c>
      <c r="BA1416" s="46">
        <f t="shared" si="3689"/>
        <v>96.929334717674294</v>
      </c>
      <c r="BB1416" s="25"/>
    </row>
    <row r="1417" ht="47.25">
      <c r="B1417" s="47" t="s">
        <v>570</v>
      </c>
      <c r="C1417" s="47" t="s">
        <v>46</v>
      </c>
      <c r="D1417" s="47" t="s">
        <v>88</v>
      </c>
      <c r="E1417" s="48" t="str">
        <f t="shared" si="3683"/>
        <v>0104</v>
      </c>
      <c r="F1417" s="47" t="s">
        <v>262</v>
      </c>
      <c r="G1417" s="48"/>
      <c r="H1417" s="49" t="s">
        <v>263</v>
      </c>
      <c r="I1417" s="19">
        <f t="shared" ref="I1417:I1419" si="3751">I1418</f>
        <v>10613.199999999999</v>
      </c>
      <c r="J1417" s="19">
        <f t="shared" ref="J1417:J1419" si="3752">J1418</f>
        <v>10927.4</v>
      </c>
      <c r="K1417" s="19">
        <f t="shared" ref="K1417:K1419" si="3753">K1418</f>
        <v>10927.4</v>
      </c>
      <c r="L1417" s="19">
        <f t="shared" ref="L1417:L1419" si="3754">L1418</f>
        <v>0</v>
      </c>
      <c r="M1417" s="19">
        <f t="shared" ref="M1417:M1419" si="3755">M1418</f>
        <v>0</v>
      </c>
      <c r="N1417" s="19">
        <f t="shared" ref="N1417:N1419" si="3756">N1418</f>
        <v>0</v>
      </c>
      <c r="O1417" s="19">
        <f t="shared" ref="O1417:O1419" si="3757">O1418</f>
        <v>0</v>
      </c>
      <c r="P1417" s="19">
        <f t="shared" ref="P1417:P1419" si="3758">P1418</f>
        <v>0</v>
      </c>
      <c r="Q1417" s="19">
        <f t="shared" ref="Q1417:Q1419" si="3759">Q1418</f>
        <v>0</v>
      </c>
      <c r="R1417" s="19">
        <f t="shared" ref="R1417:R1419" si="3760">R1418</f>
        <v>0</v>
      </c>
      <c r="S1417" s="19">
        <f t="shared" ref="S1417:S1419" si="3761">S1418</f>
        <v>0</v>
      </c>
      <c r="T1417" s="19">
        <f t="shared" si="3682"/>
        <v>10613.199999999999</v>
      </c>
      <c r="U1417" s="19">
        <f t="shared" si="3722"/>
        <v>10927.4</v>
      </c>
      <c r="V1417" s="19">
        <f t="shared" si="3723"/>
        <v>10927.4</v>
      </c>
      <c r="W1417" s="19">
        <f t="shared" ref="W1417:W1419" si="3762">W1418</f>
        <v>0</v>
      </c>
      <c r="X1417" s="19">
        <f t="shared" ref="X1417:X1419" si="3763">X1418</f>
        <v>0</v>
      </c>
      <c r="Y1417" s="19">
        <f t="shared" ref="Y1417:Y1419" si="3764">Y1418</f>
        <v>0</v>
      </c>
      <c r="Z1417" s="19">
        <f t="shared" ref="Z1417:Z1419" si="3765">Z1418</f>
        <v>0</v>
      </c>
      <c r="AA1417" s="19">
        <f t="shared" ref="AA1417:AA1419" si="3766">AA1418</f>
        <v>0</v>
      </c>
      <c r="AB1417" s="19">
        <f t="shared" ref="AB1417:AB1419" si="3767">AB1418</f>
        <v>0</v>
      </c>
      <c r="AC1417" s="19">
        <f t="shared" ref="AC1417:AC1419" si="3768">AC1418</f>
        <v>0</v>
      </c>
      <c r="AD1417" s="19">
        <f t="shared" ref="AD1417:AD1419" si="3769">AD1418</f>
        <v>0</v>
      </c>
      <c r="AE1417" s="19">
        <f t="shared" ref="AE1417:AE1419" si="3770">AE1418</f>
        <v>0</v>
      </c>
      <c r="AF1417" s="50">
        <f t="shared" ref="AF1417:AF1419" si="3771">AF1418</f>
        <v>10889.299999999999</v>
      </c>
      <c r="AG1417" s="50">
        <f t="shared" ref="AG1417:AG1419" si="3772">AG1418</f>
        <v>0</v>
      </c>
      <c r="AH1417" s="50">
        <f t="shared" ref="AH1417:AH1419" si="3773">AH1418</f>
        <v>10889.299999999999</v>
      </c>
      <c r="AI1417" s="50">
        <f t="shared" ref="AI1417:AI1419" si="3774">AI1418</f>
        <v>0</v>
      </c>
      <c r="AJ1417" s="50">
        <f t="shared" ref="AJ1417:AJ1419" si="3775">AJ1418</f>
        <v>0</v>
      </c>
      <c r="AK1417" s="50">
        <f t="shared" ref="AK1417:AK1419" si="3776">AK1418</f>
        <v>0</v>
      </c>
      <c r="AL1417" s="50">
        <f t="shared" ref="AL1417:AL1419" si="3777">AL1418</f>
        <v>10889.299979999998</v>
      </c>
      <c r="AM1417" s="50">
        <f t="shared" ref="AM1417:AM1419" si="3778">AM1418</f>
        <v>10889.299979999998</v>
      </c>
      <c r="AN1417" s="50">
        <f t="shared" ref="AN1417:AN1419" si="3779">AN1418</f>
        <v>0</v>
      </c>
      <c r="AO1417" s="15">
        <f t="shared" ref="AO1417:AO1419" si="3780">AO1418</f>
        <v>6921.5006599999997</v>
      </c>
      <c r="AP1417" s="51">
        <f t="shared" ref="AP1417:AP1419" si="3781">AP1418</f>
        <v>10889.299999999999</v>
      </c>
      <c r="AQ1417" s="51">
        <f t="shared" ref="AQ1417:AQ1419" si="3782">AQ1418</f>
        <v>0</v>
      </c>
      <c r="AR1417" s="51">
        <f t="shared" ref="AR1417:AR1419" si="3783">AR1418</f>
        <v>0</v>
      </c>
      <c r="AS1417" s="51">
        <f t="shared" ref="AS1417:AS1419" si="3784">AS1418</f>
        <v>0</v>
      </c>
      <c r="AT1417" s="51">
        <f t="shared" ref="AT1417:AT1419" si="3785">AT1418</f>
        <v>0</v>
      </c>
      <c r="AU1417" s="51">
        <f t="shared" si="3684"/>
        <v>10889.299999999999</v>
      </c>
      <c r="AV1417" s="51">
        <f t="shared" si="3685"/>
        <v>-276.10000000000036</v>
      </c>
      <c r="AW1417" s="51">
        <f t="shared" si="3686"/>
        <v>10613.199999999999</v>
      </c>
      <c r="AX1417" s="51">
        <f t="shared" si="3687"/>
        <v>10927.4</v>
      </c>
      <c r="AY1417" s="51">
        <f t="shared" si="3688"/>
        <v>10927.4</v>
      </c>
      <c r="AZ1417" s="51">
        <f t="shared" ref="AZ1417:AZ1419" si="3786">AZ1418</f>
        <v>0</v>
      </c>
      <c r="BA1417" s="52">
        <f t="shared" si="3689"/>
        <v>99.999999816333457</v>
      </c>
      <c r="BB1417" s="25"/>
    </row>
    <row r="1418">
      <c r="B1418" s="47" t="s">
        <v>570</v>
      </c>
      <c r="C1418" s="47" t="s">
        <v>46</v>
      </c>
      <c r="D1418" s="47" t="s">
        <v>88</v>
      </c>
      <c r="E1418" s="48" t="str">
        <f t="shared" si="3683"/>
        <v>0104</v>
      </c>
      <c r="F1418" s="47" t="s">
        <v>264</v>
      </c>
      <c r="G1418" s="48"/>
      <c r="H1418" s="49" t="s">
        <v>53</v>
      </c>
      <c r="I1418" s="19">
        <f t="shared" si="3751"/>
        <v>10613.199999999999</v>
      </c>
      <c r="J1418" s="19">
        <f t="shared" si="3752"/>
        <v>10927.4</v>
      </c>
      <c r="K1418" s="19">
        <f t="shared" si="3753"/>
        <v>10927.4</v>
      </c>
      <c r="L1418" s="19">
        <f t="shared" si="3754"/>
        <v>0</v>
      </c>
      <c r="M1418" s="19">
        <f t="shared" si="3755"/>
        <v>0</v>
      </c>
      <c r="N1418" s="19">
        <f t="shared" si="3756"/>
        <v>0</v>
      </c>
      <c r="O1418" s="19">
        <f t="shared" si="3757"/>
        <v>0</v>
      </c>
      <c r="P1418" s="19">
        <f t="shared" si="3758"/>
        <v>0</v>
      </c>
      <c r="Q1418" s="19">
        <f t="shared" si="3759"/>
        <v>0</v>
      </c>
      <c r="R1418" s="19">
        <f t="shared" si="3760"/>
        <v>0</v>
      </c>
      <c r="S1418" s="19">
        <f t="shared" si="3761"/>
        <v>0</v>
      </c>
      <c r="T1418" s="19">
        <f t="shared" si="3682"/>
        <v>10613.199999999999</v>
      </c>
      <c r="U1418" s="19">
        <f t="shared" si="3722"/>
        <v>10927.4</v>
      </c>
      <c r="V1418" s="19">
        <f t="shared" si="3723"/>
        <v>10927.4</v>
      </c>
      <c r="W1418" s="19">
        <f t="shared" si="3762"/>
        <v>0</v>
      </c>
      <c r="X1418" s="19">
        <f t="shared" si="3763"/>
        <v>0</v>
      </c>
      <c r="Y1418" s="19">
        <f t="shared" si="3764"/>
        <v>0</v>
      </c>
      <c r="Z1418" s="19">
        <f t="shared" si="3765"/>
        <v>0</v>
      </c>
      <c r="AA1418" s="19">
        <f t="shared" si="3766"/>
        <v>0</v>
      </c>
      <c r="AB1418" s="19">
        <f t="shared" si="3767"/>
        <v>0</v>
      </c>
      <c r="AC1418" s="19">
        <f t="shared" si="3768"/>
        <v>0</v>
      </c>
      <c r="AD1418" s="19">
        <f t="shared" si="3769"/>
        <v>0</v>
      </c>
      <c r="AE1418" s="19">
        <f t="shared" si="3770"/>
        <v>0</v>
      </c>
      <c r="AF1418" s="50">
        <f t="shared" si="3771"/>
        <v>10889.299999999999</v>
      </c>
      <c r="AG1418" s="50">
        <f t="shared" si="3772"/>
        <v>0</v>
      </c>
      <c r="AH1418" s="50">
        <f t="shared" si="3773"/>
        <v>10889.299999999999</v>
      </c>
      <c r="AI1418" s="50">
        <f t="shared" si="3774"/>
        <v>0</v>
      </c>
      <c r="AJ1418" s="50">
        <f t="shared" si="3775"/>
        <v>0</v>
      </c>
      <c r="AK1418" s="50">
        <f t="shared" si="3776"/>
        <v>0</v>
      </c>
      <c r="AL1418" s="50">
        <f t="shared" si="3777"/>
        <v>10889.299979999998</v>
      </c>
      <c r="AM1418" s="50">
        <f t="shared" si="3778"/>
        <v>10889.299979999998</v>
      </c>
      <c r="AN1418" s="50">
        <f t="shared" si="3779"/>
        <v>0</v>
      </c>
      <c r="AO1418" s="51">
        <f t="shared" si="3780"/>
        <v>6921.5006599999997</v>
      </c>
      <c r="AP1418" s="51">
        <f t="shared" si="3781"/>
        <v>10889.299999999999</v>
      </c>
      <c r="AQ1418" s="51">
        <f t="shared" si="3782"/>
        <v>0</v>
      </c>
      <c r="AR1418" s="51">
        <f t="shared" si="3783"/>
        <v>0</v>
      </c>
      <c r="AS1418" s="51">
        <f t="shared" si="3784"/>
        <v>0</v>
      </c>
      <c r="AT1418" s="51">
        <f t="shared" si="3785"/>
        <v>0</v>
      </c>
      <c r="AU1418" s="51">
        <f t="shared" si="3684"/>
        <v>10889.299999999999</v>
      </c>
      <c r="AV1418" s="51">
        <f t="shared" si="3685"/>
        <v>-276.10000000000036</v>
      </c>
      <c r="AW1418" s="51">
        <f t="shared" si="3686"/>
        <v>10613.199999999999</v>
      </c>
      <c r="AX1418" s="51">
        <f t="shared" si="3687"/>
        <v>10927.4</v>
      </c>
      <c r="AY1418" s="51">
        <f t="shared" si="3688"/>
        <v>10927.4</v>
      </c>
      <c r="AZ1418" s="51">
        <f t="shared" si="3786"/>
        <v>0</v>
      </c>
      <c r="BA1418" s="52">
        <f t="shared" si="3689"/>
        <v>99.999999816333457</v>
      </c>
      <c r="BB1418" s="25"/>
    </row>
    <row r="1419" ht="78.75">
      <c r="B1419" s="47" t="s">
        <v>570</v>
      </c>
      <c r="C1419" s="47" t="s">
        <v>46</v>
      </c>
      <c r="D1419" s="47" t="s">
        <v>88</v>
      </c>
      <c r="E1419" s="48" t="str">
        <f t="shared" si="3683"/>
        <v>0104</v>
      </c>
      <c r="F1419" s="47" t="s">
        <v>487</v>
      </c>
      <c r="G1419" s="48"/>
      <c r="H1419" s="49" t="s">
        <v>488</v>
      </c>
      <c r="I1419" s="19">
        <f t="shared" si="3751"/>
        <v>10613.199999999999</v>
      </c>
      <c r="J1419" s="19">
        <f t="shared" si="3752"/>
        <v>10927.4</v>
      </c>
      <c r="K1419" s="19">
        <f t="shared" si="3753"/>
        <v>10927.4</v>
      </c>
      <c r="L1419" s="19">
        <f t="shared" si="3754"/>
        <v>0</v>
      </c>
      <c r="M1419" s="19">
        <f t="shared" si="3755"/>
        <v>0</v>
      </c>
      <c r="N1419" s="19">
        <f t="shared" si="3756"/>
        <v>0</v>
      </c>
      <c r="O1419" s="19">
        <f t="shared" si="3757"/>
        <v>0</v>
      </c>
      <c r="P1419" s="19">
        <f t="shared" si="3758"/>
        <v>0</v>
      </c>
      <c r="Q1419" s="19">
        <f t="shared" si="3759"/>
        <v>0</v>
      </c>
      <c r="R1419" s="19">
        <f t="shared" si="3760"/>
        <v>0</v>
      </c>
      <c r="S1419" s="19">
        <f t="shared" si="3761"/>
        <v>0</v>
      </c>
      <c r="T1419" s="19">
        <f t="shared" si="3682"/>
        <v>10613.199999999999</v>
      </c>
      <c r="U1419" s="19">
        <f t="shared" si="3722"/>
        <v>10927.4</v>
      </c>
      <c r="V1419" s="19">
        <f t="shared" si="3723"/>
        <v>10927.4</v>
      </c>
      <c r="W1419" s="19">
        <f t="shared" si="3762"/>
        <v>0</v>
      </c>
      <c r="X1419" s="19">
        <f t="shared" si="3763"/>
        <v>0</v>
      </c>
      <c r="Y1419" s="19">
        <f t="shared" si="3764"/>
        <v>0</v>
      </c>
      <c r="Z1419" s="19">
        <f t="shared" si="3765"/>
        <v>0</v>
      </c>
      <c r="AA1419" s="19">
        <f t="shared" si="3766"/>
        <v>0</v>
      </c>
      <c r="AB1419" s="19">
        <f t="shared" si="3767"/>
        <v>0</v>
      </c>
      <c r="AC1419" s="19">
        <f t="shared" si="3768"/>
        <v>0</v>
      </c>
      <c r="AD1419" s="19">
        <f t="shared" si="3769"/>
        <v>0</v>
      </c>
      <c r="AE1419" s="19">
        <f t="shared" si="3770"/>
        <v>0</v>
      </c>
      <c r="AF1419" s="50">
        <f t="shared" si="3771"/>
        <v>10889.299999999999</v>
      </c>
      <c r="AG1419" s="50">
        <f t="shared" si="3772"/>
        <v>0</v>
      </c>
      <c r="AH1419" s="50">
        <f t="shared" si="3773"/>
        <v>10889.299999999999</v>
      </c>
      <c r="AI1419" s="50">
        <f t="shared" si="3774"/>
        <v>0</v>
      </c>
      <c r="AJ1419" s="50">
        <f t="shared" si="3775"/>
        <v>0</v>
      </c>
      <c r="AK1419" s="50">
        <f t="shared" si="3776"/>
        <v>0</v>
      </c>
      <c r="AL1419" s="50">
        <f t="shared" si="3777"/>
        <v>10889.299979999998</v>
      </c>
      <c r="AM1419" s="50">
        <f t="shared" si="3778"/>
        <v>10889.299979999998</v>
      </c>
      <c r="AN1419" s="50">
        <f t="shared" si="3779"/>
        <v>0</v>
      </c>
      <c r="AO1419" s="15">
        <f t="shared" si="3780"/>
        <v>6921.5006599999997</v>
      </c>
      <c r="AP1419" s="51">
        <f t="shared" si="3781"/>
        <v>10889.299999999999</v>
      </c>
      <c r="AQ1419" s="51">
        <f t="shared" si="3782"/>
        <v>0</v>
      </c>
      <c r="AR1419" s="51">
        <f t="shared" si="3783"/>
        <v>0</v>
      </c>
      <c r="AS1419" s="51">
        <f t="shared" si="3784"/>
        <v>0</v>
      </c>
      <c r="AT1419" s="51">
        <f t="shared" si="3785"/>
        <v>0</v>
      </c>
      <c r="AU1419" s="51">
        <f t="shared" si="3684"/>
        <v>10889.299999999999</v>
      </c>
      <c r="AV1419" s="51">
        <f t="shared" si="3685"/>
        <v>-276.10000000000036</v>
      </c>
      <c r="AW1419" s="51">
        <f t="shared" si="3686"/>
        <v>10613.199999999999</v>
      </c>
      <c r="AX1419" s="51">
        <f t="shared" si="3687"/>
        <v>10927.4</v>
      </c>
      <c r="AY1419" s="51">
        <f t="shared" si="3688"/>
        <v>10927.4</v>
      </c>
      <c r="AZ1419" s="51">
        <f t="shared" si="3786"/>
        <v>0</v>
      </c>
      <c r="BA1419" s="52">
        <f t="shared" si="3689"/>
        <v>99.999999816333457</v>
      </c>
      <c r="BB1419" s="25"/>
    </row>
    <row r="1420" ht="31.5">
      <c r="B1420" s="47" t="s">
        <v>570</v>
      </c>
      <c r="C1420" s="47" t="s">
        <v>46</v>
      </c>
      <c r="D1420" s="47" t="s">
        <v>88</v>
      </c>
      <c r="E1420" s="48" t="str">
        <f t="shared" si="3683"/>
        <v>0104</v>
      </c>
      <c r="F1420" s="47" t="s">
        <v>489</v>
      </c>
      <c r="G1420" s="48"/>
      <c r="H1420" s="49" t="s">
        <v>490</v>
      </c>
      <c r="I1420" s="19">
        <f>I1421+I1422</f>
        <v>10613.199999999999</v>
      </c>
      <c r="J1420" s="19">
        <f>J1421+J1422</f>
        <v>10927.4</v>
      </c>
      <c r="K1420" s="19">
        <f>K1421+K1422</f>
        <v>10927.4</v>
      </c>
      <c r="L1420" s="19">
        <f>L1421+L1422</f>
        <v>0</v>
      </c>
      <c r="M1420" s="19">
        <f>M1421+M1422</f>
        <v>0</v>
      </c>
      <c r="N1420" s="19">
        <f>N1421+N1422</f>
        <v>0</v>
      </c>
      <c r="O1420" s="19">
        <f>O1421+O1422</f>
        <v>0</v>
      </c>
      <c r="P1420" s="19">
        <f>P1421+P1422</f>
        <v>0</v>
      </c>
      <c r="Q1420" s="19">
        <f>Q1421+Q1422</f>
        <v>0</v>
      </c>
      <c r="R1420" s="19">
        <f>R1421+R1422</f>
        <v>0</v>
      </c>
      <c r="S1420" s="19">
        <f>S1421+S1422</f>
        <v>0</v>
      </c>
      <c r="T1420" s="19">
        <f t="shared" si="3682"/>
        <v>10613.199999999999</v>
      </c>
      <c r="U1420" s="19">
        <f t="shared" si="3722"/>
        <v>10927.4</v>
      </c>
      <c r="V1420" s="19">
        <f t="shared" si="3723"/>
        <v>10927.4</v>
      </c>
      <c r="W1420" s="19">
        <f>W1421+W1422</f>
        <v>0</v>
      </c>
      <c r="X1420" s="19">
        <f>X1421+X1422</f>
        <v>0</v>
      </c>
      <c r="Y1420" s="19">
        <f>Y1421+Y1422</f>
        <v>0</v>
      </c>
      <c r="Z1420" s="19">
        <f>Z1421+Z1422</f>
        <v>0</v>
      </c>
      <c r="AA1420" s="19">
        <f>AA1421+AA1422</f>
        <v>0</v>
      </c>
      <c r="AB1420" s="19">
        <f>AB1421+AB1422</f>
        <v>0</v>
      </c>
      <c r="AC1420" s="19">
        <f>AC1421+AC1422</f>
        <v>0</v>
      </c>
      <c r="AD1420" s="19">
        <f>AD1421+AD1422</f>
        <v>0</v>
      </c>
      <c r="AE1420" s="19">
        <f>AE1421+AE1422</f>
        <v>0</v>
      </c>
      <c r="AF1420" s="50">
        <f>AF1421+AF1422+AF1423</f>
        <v>10889.299999999999</v>
      </c>
      <c r="AG1420" s="50">
        <f>AG1421+AG1422+AG1423</f>
        <v>0</v>
      </c>
      <c r="AH1420" s="50">
        <f>AH1421+AH1422+AH1423</f>
        <v>10889.299999999999</v>
      </c>
      <c r="AI1420" s="50">
        <f>AI1421+AI1422+AI1423</f>
        <v>0</v>
      </c>
      <c r="AJ1420" s="50">
        <f>AJ1421+AJ1422+AJ1423</f>
        <v>0</v>
      </c>
      <c r="AK1420" s="50">
        <f>AK1421+AK1422+AK1423</f>
        <v>0</v>
      </c>
      <c r="AL1420" s="50">
        <f>AL1421+AL1422+AL1423</f>
        <v>10889.299979999998</v>
      </c>
      <c r="AM1420" s="50">
        <f>AM1421+AM1422+AM1423</f>
        <v>10889.299979999998</v>
      </c>
      <c r="AN1420" s="50">
        <f>AN1421+AN1422+AN1423</f>
        <v>0</v>
      </c>
      <c r="AO1420" s="51">
        <f>AO1421+AO1422</f>
        <v>6921.5006599999997</v>
      </c>
      <c r="AP1420" s="51">
        <f>AP1421+AP1422</f>
        <v>10889.299999999999</v>
      </c>
      <c r="AQ1420" s="51">
        <f>AQ1421+AQ1422</f>
        <v>0</v>
      </c>
      <c r="AR1420" s="51">
        <f>AR1421+AR1422</f>
        <v>0</v>
      </c>
      <c r="AS1420" s="51">
        <f>AS1421+AS1422</f>
        <v>0</v>
      </c>
      <c r="AT1420" s="51">
        <f>AT1421+AT1422</f>
        <v>0</v>
      </c>
      <c r="AU1420" s="51">
        <f t="shared" si="3684"/>
        <v>10889.299999999999</v>
      </c>
      <c r="AV1420" s="51">
        <f t="shared" si="3685"/>
        <v>-276.10000000000036</v>
      </c>
      <c r="AW1420" s="51">
        <f t="shared" si="3686"/>
        <v>10613.199999999999</v>
      </c>
      <c r="AX1420" s="51">
        <f t="shared" si="3687"/>
        <v>10927.4</v>
      </c>
      <c r="AY1420" s="51">
        <f t="shared" si="3688"/>
        <v>10927.4</v>
      </c>
      <c r="AZ1420" s="51">
        <f>AZ1421+AZ1422</f>
        <v>0</v>
      </c>
      <c r="BA1420" s="52">
        <f t="shared" si="3689"/>
        <v>99.999999816333457</v>
      </c>
      <c r="BB1420" s="25"/>
    </row>
    <row r="1421" ht="78.75">
      <c r="B1421" s="47" t="s">
        <v>570</v>
      </c>
      <c r="C1421" s="47" t="s">
        <v>46</v>
      </c>
      <c r="D1421" s="47" t="s">
        <v>88</v>
      </c>
      <c r="E1421" s="48" t="str">
        <f t="shared" si="3683"/>
        <v>0104</v>
      </c>
      <c r="F1421" s="47" t="s">
        <v>489</v>
      </c>
      <c r="G1421" s="47" t="s">
        <v>70</v>
      </c>
      <c r="H1421" s="49" t="s">
        <v>71</v>
      </c>
      <c r="I1421" s="19">
        <v>10220.599999999999</v>
      </c>
      <c r="J1421" s="19">
        <v>10534.9</v>
      </c>
      <c r="K1421" s="19">
        <v>10534.9</v>
      </c>
      <c r="L1421" s="19"/>
      <c r="M1421" s="19"/>
      <c r="N1421" s="19"/>
      <c r="O1421" s="19">
        <v>0</v>
      </c>
      <c r="P1421" s="19">
        <v>0</v>
      </c>
      <c r="Q1421" s="19">
        <v>0</v>
      </c>
      <c r="R1421" s="19">
        <v>0</v>
      </c>
      <c r="S1421" s="19"/>
      <c r="T1421" s="19">
        <f t="shared" si="3682"/>
        <v>10220.599999999999</v>
      </c>
      <c r="U1421" s="19">
        <f t="shared" si="3722"/>
        <v>10534.9</v>
      </c>
      <c r="V1421" s="19">
        <f t="shared" si="3723"/>
        <v>10534.9</v>
      </c>
      <c r="W1421" s="19"/>
      <c r="X1421" s="19"/>
      <c r="Y1421" s="19"/>
      <c r="Z1421" s="19"/>
      <c r="AA1421" s="19"/>
      <c r="AB1421" s="19"/>
      <c r="AC1421" s="19"/>
      <c r="AD1421" s="19"/>
      <c r="AE1421" s="19"/>
      <c r="AF1421" s="50">
        <v>10535.659530000001</v>
      </c>
      <c r="AG1421" s="50"/>
      <c r="AH1421" s="50">
        <f t="shared" ref="AH1421:AH1423" si="3787">AF1421</f>
        <v>10535.659530000001</v>
      </c>
      <c r="AI1421" s="50">
        <f t="shared" ref="AI1421:AI1422" si="3788">AG1421</f>
        <v>0</v>
      </c>
      <c r="AJ1421" s="50">
        <v>0</v>
      </c>
      <c r="AK1421" s="50">
        <v>0</v>
      </c>
      <c r="AL1421" s="50">
        <v>10535.659509999999</v>
      </c>
      <c r="AM1421" s="50">
        <f t="shared" ref="AM1421:AM1423" si="3789">AL1421</f>
        <v>10535.659509999999</v>
      </c>
      <c r="AN1421" s="50">
        <v>0</v>
      </c>
      <c r="AO1421" s="15">
        <v>6703.5568199999998</v>
      </c>
      <c r="AP1421" s="51">
        <v>10530.299999999999</v>
      </c>
      <c r="AQ1421" s="51">
        <v>0</v>
      </c>
      <c r="AR1421" s="51">
        <v>0</v>
      </c>
      <c r="AS1421" s="51">
        <v>0</v>
      </c>
      <c r="AT1421" s="51">
        <v>0</v>
      </c>
      <c r="AU1421" s="51">
        <f t="shared" si="3684"/>
        <v>10530.299999999999</v>
      </c>
      <c r="AV1421" s="51">
        <f t="shared" si="3685"/>
        <v>-309.70000000000073</v>
      </c>
      <c r="AW1421" s="51">
        <f t="shared" si="3686"/>
        <v>10220.599999999999</v>
      </c>
      <c r="AX1421" s="51">
        <f t="shared" si="3687"/>
        <v>10534.9</v>
      </c>
      <c r="AY1421" s="51">
        <f t="shared" si="3688"/>
        <v>10534.9</v>
      </c>
      <c r="AZ1421" s="51"/>
      <c r="BA1421" s="52">
        <f t="shared" si="3689"/>
        <v>99.999999810168489</v>
      </c>
      <c r="BB1421" s="53"/>
    </row>
    <row r="1422" ht="31.5">
      <c r="B1422" s="47" t="s">
        <v>570</v>
      </c>
      <c r="C1422" s="47" t="s">
        <v>46</v>
      </c>
      <c r="D1422" s="47" t="s">
        <v>88</v>
      </c>
      <c r="E1422" s="48" t="str">
        <f t="shared" si="3683"/>
        <v>0104</v>
      </c>
      <c r="F1422" s="47" t="s">
        <v>489</v>
      </c>
      <c r="G1422" s="47" t="s">
        <v>58</v>
      </c>
      <c r="H1422" s="49" t="s">
        <v>59</v>
      </c>
      <c r="I1422" s="19">
        <v>392.60000000000002</v>
      </c>
      <c r="J1422" s="19">
        <v>392.5</v>
      </c>
      <c r="K1422" s="19">
        <v>392.5</v>
      </c>
      <c r="L1422" s="19"/>
      <c r="M1422" s="19"/>
      <c r="N1422" s="19"/>
      <c r="O1422" s="19">
        <v>0</v>
      </c>
      <c r="P1422" s="19">
        <v>0</v>
      </c>
      <c r="Q1422" s="19">
        <v>0</v>
      </c>
      <c r="R1422" s="19">
        <v>0</v>
      </c>
      <c r="S1422" s="19"/>
      <c r="T1422" s="19">
        <f t="shared" si="3682"/>
        <v>392.60000000000002</v>
      </c>
      <c r="U1422" s="19">
        <f t="shared" si="3722"/>
        <v>392.5</v>
      </c>
      <c r="V1422" s="19">
        <f t="shared" si="3723"/>
        <v>392.5</v>
      </c>
      <c r="W1422" s="19"/>
      <c r="X1422" s="19"/>
      <c r="Y1422" s="19"/>
      <c r="Z1422" s="19"/>
      <c r="AA1422" s="19"/>
      <c r="AB1422" s="19"/>
      <c r="AC1422" s="19"/>
      <c r="AD1422" s="19"/>
      <c r="AE1422" s="19"/>
      <c r="AF1422" s="50">
        <v>351.05986999999999</v>
      </c>
      <c r="AG1422" s="50"/>
      <c r="AH1422" s="50">
        <f t="shared" si="3787"/>
        <v>351.05986999999999</v>
      </c>
      <c r="AI1422" s="50">
        <f t="shared" si="3788"/>
        <v>0</v>
      </c>
      <c r="AJ1422" s="50">
        <v>0</v>
      </c>
      <c r="AK1422" s="50">
        <v>0</v>
      </c>
      <c r="AL1422" s="50">
        <v>351.05986999999999</v>
      </c>
      <c r="AM1422" s="50">
        <f t="shared" si="3789"/>
        <v>351.05986999999999</v>
      </c>
      <c r="AN1422" s="50">
        <v>0</v>
      </c>
      <c r="AO1422" s="51">
        <v>217.94383999999999</v>
      </c>
      <c r="AP1422" s="51">
        <v>359</v>
      </c>
      <c r="AQ1422" s="51">
        <v>0</v>
      </c>
      <c r="AR1422" s="51">
        <v>0</v>
      </c>
      <c r="AS1422" s="51">
        <v>0</v>
      </c>
      <c r="AT1422" s="51">
        <v>0</v>
      </c>
      <c r="AU1422" s="51">
        <f t="shared" si="3684"/>
        <v>359</v>
      </c>
      <c r="AV1422" s="51">
        <f t="shared" si="3685"/>
        <v>33.600000000000023</v>
      </c>
      <c r="AW1422" s="51">
        <f t="shared" si="3686"/>
        <v>392.60000000000002</v>
      </c>
      <c r="AX1422" s="51">
        <f t="shared" si="3687"/>
        <v>392.5</v>
      </c>
      <c r="AY1422" s="51">
        <f t="shared" si="3688"/>
        <v>392.5</v>
      </c>
      <c r="AZ1422" s="51"/>
      <c r="BA1422" s="52">
        <f t="shared" si="3689"/>
        <v>100</v>
      </c>
      <c r="BB1422" s="53"/>
    </row>
    <row r="1423" ht="31.5">
      <c r="B1423" s="47" t="s">
        <v>570</v>
      </c>
      <c r="C1423" s="47" t="s">
        <v>46</v>
      </c>
      <c r="D1423" s="47" t="s">
        <v>88</v>
      </c>
      <c r="E1423" s="48" t="str">
        <f t="shared" si="3683"/>
        <v>0104</v>
      </c>
      <c r="F1423" s="47" t="s">
        <v>489</v>
      </c>
      <c r="G1423" s="47" t="s">
        <v>72</v>
      </c>
      <c r="H1423" s="49" t="s">
        <v>73</v>
      </c>
      <c r="I1423" s="19"/>
      <c r="J1423" s="19"/>
      <c r="K1423" s="19"/>
      <c r="L1423" s="19"/>
      <c r="M1423" s="19"/>
      <c r="N1423" s="19"/>
      <c r="O1423" s="19"/>
      <c r="P1423" s="19"/>
      <c r="Q1423" s="19"/>
      <c r="R1423" s="19"/>
      <c r="S1423" s="19"/>
      <c r="T1423" s="19">
        <v>0</v>
      </c>
      <c r="U1423" s="19">
        <v>0</v>
      </c>
      <c r="V1423" s="19">
        <v>0</v>
      </c>
      <c r="W1423" s="19">
        <v>0</v>
      </c>
      <c r="X1423" s="19">
        <v>0</v>
      </c>
      <c r="Y1423" s="19">
        <v>0</v>
      </c>
      <c r="Z1423" s="19">
        <v>0</v>
      </c>
      <c r="AA1423" s="19">
        <v>0</v>
      </c>
      <c r="AB1423" s="19">
        <v>0</v>
      </c>
      <c r="AC1423" s="19">
        <v>0</v>
      </c>
      <c r="AD1423" s="19">
        <v>0</v>
      </c>
      <c r="AE1423" s="19">
        <v>0</v>
      </c>
      <c r="AF1423" s="51">
        <v>2.5806</v>
      </c>
      <c r="AG1423" s="51"/>
      <c r="AH1423" s="51">
        <f t="shared" si="3787"/>
        <v>2.5806</v>
      </c>
      <c r="AI1423" s="51">
        <v>0</v>
      </c>
      <c r="AJ1423" s="51">
        <v>0</v>
      </c>
      <c r="AK1423" s="51">
        <v>0</v>
      </c>
      <c r="AL1423" s="51">
        <v>2.5806</v>
      </c>
      <c r="AM1423" s="51">
        <f t="shared" si="3789"/>
        <v>2.5806</v>
      </c>
      <c r="AN1423" s="51">
        <v>0</v>
      </c>
      <c r="AO1423" s="15"/>
      <c r="AP1423" s="51"/>
      <c r="AQ1423" s="51"/>
      <c r="AR1423" s="51"/>
      <c r="AS1423" s="51"/>
      <c r="AT1423" s="51"/>
      <c r="AU1423" s="51"/>
      <c r="AV1423" s="51"/>
      <c r="AW1423" s="51"/>
      <c r="AX1423" s="51"/>
      <c r="AY1423" s="51"/>
      <c r="AZ1423" s="51"/>
      <c r="BA1423" s="58">
        <f t="shared" si="3689"/>
        <v>100</v>
      </c>
      <c r="BB1423" s="53"/>
    </row>
    <row r="1424" ht="31.5">
      <c r="B1424" s="47" t="s">
        <v>570</v>
      </c>
      <c r="C1424" s="47" t="s">
        <v>46</v>
      </c>
      <c r="D1424" s="47" t="s">
        <v>88</v>
      </c>
      <c r="E1424" s="48" t="str">
        <f t="shared" si="3683"/>
        <v>0104</v>
      </c>
      <c r="F1424" s="47" t="s">
        <v>124</v>
      </c>
      <c r="G1424" s="48"/>
      <c r="H1424" s="49" t="s">
        <v>125</v>
      </c>
      <c r="I1424" s="19">
        <f t="shared" ref="I1424:I1425" si="3790">I1425</f>
        <v>62200.699999999997</v>
      </c>
      <c r="J1424" s="19">
        <f t="shared" ref="J1424:J1425" si="3791">J1425</f>
        <v>63988.900000000001</v>
      </c>
      <c r="K1424" s="19">
        <f t="shared" ref="K1424:K1425" si="3792">K1425</f>
        <v>63988.900000000001</v>
      </c>
      <c r="L1424" s="19">
        <f t="shared" ref="L1424:L1425" si="3793">L1425</f>
        <v>709.5</v>
      </c>
      <c r="M1424" s="19">
        <f t="shared" ref="M1424:M1425" si="3794">M1425</f>
        <v>731.39999999999998</v>
      </c>
      <c r="N1424" s="19">
        <f t="shared" ref="N1424:N1425" si="3795">N1425</f>
        <v>731.39999999999998</v>
      </c>
      <c r="O1424" s="19">
        <f t="shared" ref="O1424:O1425" si="3796">O1425</f>
        <v>0</v>
      </c>
      <c r="P1424" s="19">
        <f t="shared" ref="P1424:P1425" si="3797">P1425</f>
        <v>0</v>
      </c>
      <c r="Q1424" s="19">
        <f t="shared" ref="Q1424:Q1425" si="3798">Q1425</f>
        <v>0</v>
      </c>
      <c r="R1424" s="19">
        <f t="shared" ref="R1424:R1425" si="3799">R1425</f>
        <v>0</v>
      </c>
      <c r="S1424" s="19">
        <f t="shared" ref="S1424:S1425" si="3800">S1425</f>
        <v>8898.7999999999993</v>
      </c>
      <c r="T1424" s="19">
        <f t="shared" si="3682"/>
        <v>71809</v>
      </c>
      <c r="U1424" s="19">
        <f t="shared" si="3722"/>
        <v>64720.300000000003</v>
      </c>
      <c r="V1424" s="19">
        <f t="shared" si="3723"/>
        <v>64720.300000000003</v>
      </c>
      <c r="W1424" s="19">
        <f t="shared" ref="W1424:W1425" si="3801">W1425</f>
        <v>8898.7999999999993</v>
      </c>
      <c r="X1424" s="19">
        <f t="shared" ref="X1424:X1425" si="3802">X1425</f>
        <v>0</v>
      </c>
      <c r="Y1424" s="19">
        <f t="shared" ref="Y1424:Y1425" si="3803">Y1425</f>
        <v>0</v>
      </c>
      <c r="Z1424" s="19">
        <f t="shared" ref="Z1424:Z1425" si="3804">Z1425</f>
        <v>0</v>
      </c>
      <c r="AA1424" s="19">
        <f t="shared" ref="AA1424:AA1425" si="3805">AA1425</f>
        <v>10865.5</v>
      </c>
      <c r="AB1424" s="19">
        <f t="shared" ref="AB1424:AB1425" si="3806">AB1425</f>
        <v>0</v>
      </c>
      <c r="AC1424" s="19">
        <f t="shared" ref="AC1424:AC1425" si="3807">AC1425</f>
        <v>10865.5</v>
      </c>
      <c r="AD1424" s="19">
        <f t="shared" ref="AD1424:AD1425" si="3808">AD1425</f>
        <v>0</v>
      </c>
      <c r="AE1424" s="19">
        <f t="shared" ref="AE1424:AE1425" si="3809">AE1425</f>
        <v>0</v>
      </c>
      <c r="AF1424" s="50">
        <f t="shared" ref="AF1424:AF1425" si="3810">AF1425</f>
        <v>71749.300000000003</v>
      </c>
      <c r="AG1424" s="50">
        <f t="shared" ref="AG1424:AG1425" si="3811">AG1425</f>
        <v>0</v>
      </c>
      <c r="AH1424" s="50">
        <f t="shared" ref="AH1424:AH1425" si="3812">AH1425</f>
        <v>0</v>
      </c>
      <c r="AI1424" s="50">
        <f t="shared" ref="AI1424:AI1425" si="3813">AI1425</f>
        <v>0</v>
      </c>
      <c r="AJ1424" s="50">
        <f t="shared" ref="AJ1424:AJ1425" si="3814">AJ1425</f>
        <v>0</v>
      </c>
      <c r="AK1424" s="50">
        <f t="shared" ref="AK1424:AK1425" si="3815">AK1425</f>
        <v>0</v>
      </c>
      <c r="AL1424" s="50">
        <f t="shared" ref="AL1424:AL1425" si="3816">AL1425</f>
        <v>69211.745219999997</v>
      </c>
      <c r="AM1424" s="50">
        <f t="shared" ref="AM1424:AM1425" si="3817">AM1425</f>
        <v>0</v>
      </c>
      <c r="AN1424" s="50">
        <f t="shared" ref="AN1424:AN1425" si="3818">AN1425</f>
        <v>0</v>
      </c>
      <c r="AO1424" s="15">
        <f t="shared" ref="AO1424:AO1425" si="3819">AO1425</f>
        <v>46468.878540000005</v>
      </c>
      <c r="AP1424" s="51">
        <f t="shared" ref="AP1424:AP1425" si="3820">AP1425</f>
        <v>71824.300000000003</v>
      </c>
      <c r="AQ1424" s="51">
        <f t="shared" ref="AQ1424:AQ1425" si="3821">AQ1425</f>
        <v>0</v>
      </c>
      <c r="AR1424" s="51">
        <f t="shared" ref="AR1424:AR1425" si="3822">AR1425</f>
        <v>0</v>
      </c>
      <c r="AS1424" s="51">
        <f t="shared" ref="AS1424:AS1425" si="3823">AS1425</f>
        <v>0</v>
      </c>
      <c r="AT1424" s="51">
        <f t="shared" ref="AT1424:AT1425" si="3824">AT1425</f>
        <v>0</v>
      </c>
      <c r="AU1424" s="51">
        <f t="shared" si="3684"/>
        <v>71824.300000000003</v>
      </c>
      <c r="AV1424" s="51">
        <f t="shared" si="3685"/>
        <v>-15.30000000000291</v>
      </c>
      <c r="AW1424" s="51">
        <f t="shared" si="3686"/>
        <v>80707.800000000003</v>
      </c>
      <c r="AX1424" s="51">
        <f t="shared" si="3687"/>
        <v>75585.800000000003</v>
      </c>
      <c r="AY1424" s="51">
        <f t="shared" si="3688"/>
        <v>75585.800000000003</v>
      </c>
      <c r="AZ1424" s="51">
        <f t="shared" ref="AZ1424:AZ1425" si="3825">AZ1425</f>
        <v>0</v>
      </c>
      <c r="BA1424" s="52">
        <f t="shared" si="3689"/>
        <v>96.463303781360921</v>
      </c>
      <c r="BB1424" s="25"/>
    </row>
    <row r="1425" ht="31.5">
      <c r="B1425" s="47" t="s">
        <v>570</v>
      </c>
      <c r="C1425" s="47" t="s">
        <v>46</v>
      </c>
      <c r="D1425" s="47" t="s">
        <v>88</v>
      </c>
      <c r="E1425" s="48" t="str">
        <f t="shared" si="3683"/>
        <v>0104</v>
      </c>
      <c r="F1425" s="47" t="s">
        <v>491</v>
      </c>
      <c r="G1425" s="48"/>
      <c r="H1425" s="49" t="s">
        <v>492</v>
      </c>
      <c r="I1425" s="19">
        <f t="shared" si="3790"/>
        <v>62200.699999999997</v>
      </c>
      <c r="J1425" s="19">
        <f t="shared" si="3791"/>
        <v>63988.900000000001</v>
      </c>
      <c r="K1425" s="19">
        <f t="shared" si="3792"/>
        <v>63988.900000000001</v>
      </c>
      <c r="L1425" s="19">
        <f t="shared" si="3793"/>
        <v>709.5</v>
      </c>
      <c r="M1425" s="19">
        <f t="shared" si="3794"/>
        <v>731.39999999999998</v>
      </c>
      <c r="N1425" s="19">
        <f t="shared" si="3795"/>
        <v>731.39999999999998</v>
      </c>
      <c r="O1425" s="19">
        <f t="shared" si="3796"/>
        <v>0</v>
      </c>
      <c r="P1425" s="19">
        <f t="shared" si="3797"/>
        <v>0</v>
      </c>
      <c r="Q1425" s="19">
        <f t="shared" si="3798"/>
        <v>0</v>
      </c>
      <c r="R1425" s="19">
        <f t="shared" si="3799"/>
        <v>0</v>
      </c>
      <c r="S1425" s="19">
        <f t="shared" si="3800"/>
        <v>8898.7999999999993</v>
      </c>
      <c r="T1425" s="19">
        <f t="shared" si="3682"/>
        <v>71809</v>
      </c>
      <c r="U1425" s="19">
        <f t="shared" si="3722"/>
        <v>64720.300000000003</v>
      </c>
      <c r="V1425" s="19">
        <f t="shared" si="3723"/>
        <v>64720.300000000003</v>
      </c>
      <c r="W1425" s="19">
        <f t="shared" si="3801"/>
        <v>8898.7999999999993</v>
      </c>
      <c r="X1425" s="19">
        <f t="shared" si="3802"/>
        <v>0</v>
      </c>
      <c r="Y1425" s="19">
        <f t="shared" si="3803"/>
        <v>0</v>
      </c>
      <c r="Z1425" s="19">
        <f t="shared" si="3804"/>
        <v>0</v>
      </c>
      <c r="AA1425" s="19">
        <f t="shared" si="3805"/>
        <v>10865.5</v>
      </c>
      <c r="AB1425" s="19">
        <f t="shared" si="3806"/>
        <v>0</v>
      </c>
      <c r="AC1425" s="19">
        <f t="shared" si="3807"/>
        <v>10865.5</v>
      </c>
      <c r="AD1425" s="19">
        <f t="shared" si="3808"/>
        <v>0</v>
      </c>
      <c r="AE1425" s="19">
        <f t="shared" si="3809"/>
        <v>0</v>
      </c>
      <c r="AF1425" s="50">
        <f t="shared" si="3810"/>
        <v>71749.300000000003</v>
      </c>
      <c r="AG1425" s="50">
        <f t="shared" si="3811"/>
        <v>0</v>
      </c>
      <c r="AH1425" s="50">
        <f t="shared" si="3812"/>
        <v>0</v>
      </c>
      <c r="AI1425" s="50">
        <f t="shared" si="3813"/>
        <v>0</v>
      </c>
      <c r="AJ1425" s="50">
        <f t="shared" si="3814"/>
        <v>0</v>
      </c>
      <c r="AK1425" s="50">
        <f t="shared" si="3815"/>
        <v>0</v>
      </c>
      <c r="AL1425" s="50">
        <f t="shared" si="3816"/>
        <v>69211.745219999997</v>
      </c>
      <c r="AM1425" s="50">
        <f t="shared" si="3817"/>
        <v>0</v>
      </c>
      <c r="AN1425" s="50">
        <f t="shared" si="3818"/>
        <v>0</v>
      </c>
      <c r="AO1425" s="51">
        <f t="shared" si="3819"/>
        <v>46468.878540000005</v>
      </c>
      <c r="AP1425" s="51">
        <f t="shared" si="3820"/>
        <v>71824.300000000003</v>
      </c>
      <c r="AQ1425" s="51">
        <f t="shared" si="3821"/>
        <v>0</v>
      </c>
      <c r="AR1425" s="51">
        <f t="shared" si="3822"/>
        <v>0</v>
      </c>
      <c r="AS1425" s="51">
        <f t="shared" si="3823"/>
        <v>0</v>
      </c>
      <c r="AT1425" s="51">
        <f t="shared" si="3824"/>
        <v>0</v>
      </c>
      <c r="AU1425" s="51">
        <f t="shared" si="3684"/>
        <v>71824.300000000003</v>
      </c>
      <c r="AV1425" s="51">
        <f t="shared" si="3685"/>
        <v>-15.30000000000291</v>
      </c>
      <c r="AW1425" s="51">
        <f t="shared" si="3686"/>
        <v>80707.800000000003</v>
      </c>
      <c r="AX1425" s="51">
        <f t="shared" si="3687"/>
        <v>75585.800000000003</v>
      </c>
      <c r="AY1425" s="51">
        <f t="shared" si="3688"/>
        <v>75585.800000000003</v>
      </c>
      <c r="AZ1425" s="51">
        <f t="shared" si="3825"/>
        <v>0</v>
      </c>
      <c r="BA1425" s="52">
        <f t="shared" si="3689"/>
        <v>96.463303781360921</v>
      </c>
      <c r="BB1425" s="25"/>
    </row>
    <row r="1426">
      <c r="B1426" s="47" t="s">
        <v>570</v>
      </c>
      <c r="C1426" s="47" t="s">
        <v>46</v>
      </c>
      <c r="D1426" s="47" t="s">
        <v>88</v>
      </c>
      <c r="E1426" s="48" t="str">
        <f t="shared" si="3683"/>
        <v>0104</v>
      </c>
      <c r="F1426" s="47" t="s">
        <v>493</v>
      </c>
      <c r="G1426" s="48"/>
      <c r="H1426" s="49" t="s">
        <v>69</v>
      </c>
      <c r="I1426" s="19">
        <f>I1427+I1428</f>
        <v>62200.699999999997</v>
      </c>
      <c r="J1426" s="19">
        <f>J1427+J1428</f>
        <v>63988.900000000001</v>
      </c>
      <c r="K1426" s="19">
        <f>K1427+K1428</f>
        <v>63988.900000000001</v>
      </c>
      <c r="L1426" s="19">
        <f>L1427+L1428</f>
        <v>709.5</v>
      </c>
      <c r="M1426" s="19">
        <f>M1427+M1428</f>
        <v>731.39999999999998</v>
      </c>
      <c r="N1426" s="19">
        <f>N1427+N1428</f>
        <v>731.39999999999998</v>
      </c>
      <c r="O1426" s="19">
        <f>O1427+O1428+O1430+O1429</f>
        <v>0</v>
      </c>
      <c r="P1426" s="19">
        <f>P1427+P1428+P1430+P1429</f>
        <v>0</v>
      </c>
      <c r="Q1426" s="19">
        <f>Q1427+Q1428+Q1430</f>
        <v>0</v>
      </c>
      <c r="R1426" s="19">
        <f>R1427+R1428+R1430</f>
        <v>0</v>
      </c>
      <c r="S1426" s="19">
        <f>S1427+S1428</f>
        <v>8898.7999999999993</v>
      </c>
      <c r="T1426" s="19">
        <f t="shared" si="3682"/>
        <v>71809</v>
      </c>
      <c r="U1426" s="19">
        <f t="shared" si="3722"/>
        <v>64720.300000000003</v>
      </c>
      <c r="V1426" s="19">
        <f t="shared" si="3723"/>
        <v>64720.300000000003</v>
      </c>
      <c r="W1426" s="19">
        <f>W1427+W1428</f>
        <v>8898.7999999999993</v>
      </c>
      <c r="X1426" s="19">
        <f>X1427+X1428</f>
        <v>0</v>
      </c>
      <c r="Y1426" s="19">
        <f>Y1427+Y1428</f>
        <v>0</v>
      </c>
      <c r="Z1426" s="19">
        <f>Z1427+Z1428</f>
        <v>0</v>
      </c>
      <c r="AA1426" s="19">
        <f>AA1427+AA1428</f>
        <v>10865.5</v>
      </c>
      <c r="AB1426" s="19">
        <f>AB1427+AB1428</f>
        <v>0</v>
      </c>
      <c r="AC1426" s="19">
        <f>AC1427+AC1428</f>
        <v>10865.5</v>
      </c>
      <c r="AD1426" s="19">
        <f>AD1427+AD1428</f>
        <v>0</v>
      </c>
      <c r="AE1426" s="19">
        <f>AE1427+AE1428</f>
        <v>0</v>
      </c>
      <c r="AF1426" s="50">
        <f>AF1427+AF1428+AF1430+AF1429</f>
        <v>71749.300000000003</v>
      </c>
      <c r="AG1426" s="50">
        <f>AG1427+AG1428+AG1430+AG1429</f>
        <v>0</v>
      </c>
      <c r="AH1426" s="50">
        <f>AH1427+AH1428+AH1430+AH1429</f>
        <v>0</v>
      </c>
      <c r="AI1426" s="50">
        <f>AI1427+AI1428+AI1430+AI1429</f>
        <v>0</v>
      </c>
      <c r="AJ1426" s="50">
        <f>AJ1427+AJ1428+AJ1430+AJ1429</f>
        <v>0</v>
      </c>
      <c r="AK1426" s="50">
        <f>AK1427+AK1428+AK1430+AK1429</f>
        <v>0</v>
      </c>
      <c r="AL1426" s="50">
        <f>AL1427+AL1428+AL1430+AL1429</f>
        <v>69211.745219999997</v>
      </c>
      <c r="AM1426" s="50">
        <f>AM1427+AM1428+AM1430+AM1429</f>
        <v>0</v>
      </c>
      <c r="AN1426" s="50">
        <f>AN1427+AN1428+AN1430+AN1429</f>
        <v>0</v>
      </c>
      <c r="AO1426" s="15">
        <f>AO1427+AO1428+AO1430+AO1429</f>
        <v>46468.878540000005</v>
      </c>
      <c r="AP1426" s="51">
        <f>AP1427+AP1428+AP1430+AP1429</f>
        <v>71824.300000000003</v>
      </c>
      <c r="AQ1426" s="51">
        <f>AQ1427+AQ1428+AQ1430+AQ1429</f>
        <v>0</v>
      </c>
      <c r="AR1426" s="51">
        <f>AR1427+AR1428+AR1430+AR1429</f>
        <v>0</v>
      </c>
      <c r="AS1426" s="51">
        <f>AS1427+AS1428+AS1430+AS1429</f>
        <v>0</v>
      </c>
      <c r="AT1426" s="51">
        <f>AT1427+AT1428+AT1430+AT1429</f>
        <v>0</v>
      </c>
      <c r="AU1426" s="51">
        <f t="shared" si="3684"/>
        <v>71824.300000000003</v>
      </c>
      <c r="AV1426" s="51">
        <f t="shared" si="3685"/>
        <v>-15.30000000000291</v>
      </c>
      <c r="AW1426" s="51">
        <f t="shared" si="3686"/>
        <v>80707.800000000003</v>
      </c>
      <c r="AX1426" s="51">
        <f t="shared" si="3687"/>
        <v>75585.800000000003</v>
      </c>
      <c r="AY1426" s="51">
        <f t="shared" si="3688"/>
        <v>75585.800000000003</v>
      </c>
      <c r="AZ1426" s="51">
        <f>AZ1427+AZ1428</f>
        <v>0</v>
      </c>
      <c r="BA1426" s="52">
        <f t="shared" si="3689"/>
        <v>96.463303781360921</v>
      </c>
      <c r="BB1426" s="25"/>
    </row>
    <row r="1427" ht="78.75">
      <c r="B1427" s="47" t="s">
        <v>570</v>
      </c>
      <c r="C1427" s="47" t="s">
        <v>46</v>
      </c>
      <c r="D1427" s="47" t="s">
        <v>88</v>
      </c>
      <c r="E1427" s="48" t="str">
        <f t="shared" si="3683"/>
        <v>0104</v>
      </c>
      <c r="F1427" s="47" t="s">
        <v>493</v>
      </c>
      <c r="G1427" s="47" t="s">
        <v>70</v>
      </c>
      <c r="H1427" s="49" t="s">
        <v>71</v>
      </c>
      <c r="I1427" s="19">
        <v>58139.199999999997</v>
      </c>
      <c r="J1427" s="19">
        <v>59927.400000000001</v>
      </c>
      <c r="K1427" s="19">
        <v>59927.400000000001</v>
      </c>
      <c r="L1427" s="19">
        <v>709.5</v>
      </c>
      <c r="M1427" s="19">
        <v>731.39999999999998</v>
      </c>
      <c r="N1427" s="19">
        <v>731.39999999999998</v>
      </c>
      <c r="O1427" s="19">
        <v>0</v>
      </c>
      <c r="P1427" s="19">
        <v>0</v>
      </c>
      <c r="Q1427" s="19">
        <v>0</v>
      </c>
      <c r="R1427" s="19">
        <v>0</v>
      </c>
      <c r="S1427" s="19">
        <v>8898.7999999999993</v>
      </c>
      <c r="T1427" s="19">
        <f t="shared" si="3682"/>
        <v>67747.5</v>
      </c>
      <c r="U1427" s="19">
        <f t="shared" si="3722"/>
        <v>60658.800000000003</v>
      </c>
      <c r="V1427" s="19">
        <f t="shared" si="3723"/>
        <v>60658.800000000003</v>
      </c>
      <c r="W1427" s="19">
        <v>8898.7999999999993</v>
      </c>
      <c r="X1427" s="19"/>
      <c r="Y1427" s="19"/>
      <c r="Z1427" s="19"/>
      <c r="AA1427" s="19">
        <v>10865.5</v>
      </c>
      <c r="AB1427" s="19"/>
      <c r="AC1427" s="19">
        <v>10865.5</v>
      </c>
      <c r="AD1427" s="19"/>
      <c r="AE1427" s="19"/>
      <c r="AF1427" s="50">
        <v>67745.647389999998</v>
      </c>
      <c r="AG1427" s="50"/>
      <c r="AH1427" s="50">
        <v>0</v>
      </c>
      <c r="AI1427" s="50">
        <v>0</v>
      </c>
      <c r="AJ1427" s="50">
        <v>0</v>
      </c>
      <c r="AK1427" s="50">
        <v>0</v>
      </c>
      <c r="AL1427" s="50">
        <v>65208.09261</v>
      </c>
      <c r="AM1427" s="50">
        <v>0</v>
      </c>
      <c r="AN1427" s="50">
        <v>0</v>
      </c>
      <c r="AO1427" s="51">
        <v>43927.31768</v>
      </c>
      <c r="AP1427" s="51">
        <v>67704.841570000004</v>
      </c>
      <c r="AQ1427" s="51">
        <v>0</v>
      </c>
      <c r="AR1427" s="51">
        <v>0</v>
      </c>
      <c r="AS1427" s="51">
        <v>0</v>
      </c>
      <c r="AT1427" s="51">
        <v>0</v>
      </c>
      <c r="AU1427" s="51">
        <f t="shared" si="3684"/>
        <v>67704.841570000004</v>
      </c>
      <c r="AV1427" s="51">
        <f t="shared" si="3685"/>
        <v>42.65842999999586</v>
      </c>
      <c r="AW1427" s="51">
        <f t="shared" si="3686"/>
        <v>76646.300000000003</v>
      </c>
      <c r="AX1427" s="51">
        <f t="shared" si="3687"/>
        <v>71524.300000000003</v>
      </c>
      <c r="AY1427" s="51">
        <f t="shared" si="3688"/>
        <v>71524.300000000003</v>
      </c>
      <c r="AZ1427" s="51"/>
      <c r="BA1427" s="52">
        <f t="shared" si="3689"/>
        <v>96.254291046343198</v>
      </c>
      <c r="BB1427" s="53"/>
    </row>
    <row r="1428" ht="31.5">
      <c r="B1428" s="47" t="s">
        <v>570</v>
      </c>
      <c r="C1428" s="47" t="s">
        <v>46</v>
      </c>
      <c r="D1428" s="47" t="s">
        <v>88</v>
      </c>
      <c r="E1428" s="48" t="str">
        <f t="shared" si="3683"/>
        <v>0104</v>
      </c>
      <c r="F1428" s="47" t="s">
        <v>493</v>
      </c>
      <c r="G1428" s="47" t="s">
        <v>58</v>
      </c>
      <c r="H1428" s="49" t="s">
        <v>59</v>
      </c>
      <c r="I1428" s="19">
        <v>4061.5</v>
      </c>
      <c r="J1428" s="19">
        <v>4061.5</v>
      </c>
      <c r="K1428" s="19">
        <v>4061.5</v>
      </c>
      <c r="L1428" s="19"/>
      <c r="M1428" s="19"/>
      <c r="N1428" s="19"/>
      <c r="O1428" s="19">
        <v>0</v>
      </c>
      <c r="P1428" s="19">
        <v>0</v>
      </c>
      <c r="Q1428" s="19">
        <v>0</v>
      </c>
      <c r="R1428" s="19">
        <v>0</v>
      </c>
      <c r="S1428" s="19"/>
      <c r="T1428" s="19">
        <f t="shared" si="3682"/>
        <v>4061.5</v>
      </c>
      <c r="U1428" s="19">
        <f t="shared" si="3722"/>
        <v>4061.5</v>
      </c>
      <c r="V1428" s="19">
        <f t="shared" si="3723"/>
        <v>4061.5</v>
      </c>
      <c r="W1428" s="19"/>
      <c r="X1428" s="19"/>
      <c r="Y1428" s="19"/>
      <c r="Z1428" s="19"/>
      <c r="AA1428" s="19"/>
      <c r="AB1428" s="19"/>
      <c r="AC1428" s="19"/>
      <c r="AD1428" s="19"/>
      <c r="AE1428" s="19"/>
      <c r="AF1428" s="50">
        <v>4000.2691799999998</v>
      </c>
      <c r="AG1428" s="50"/>
      <c r="AH1428" s="50">
        <v>0</v>
      </c>
      <c r="AI1428" s="50">
        <v>0</v>
      </c>
      <c r="AJ1428" s="50">
        <v>0</v>
      </c>
      <c r="AK1428" s="50">
        <v>0</v>
      </c>
      <c r="AL1428" s="50">
        <v>4000.2691799999998</v>
      </c>
      <c r="AM1428" s="50">
        <v>0</v>
      </c>
      <c r="AN1428" s="50">
        <v>0</v>
      </c>
      <c r="AO1428" s="15">
        <v>2538.1774300000002</v>
      </c>
      <c r="AP1428" s="51">
        <v>4041.0749999999998</v>
      </c>
      <c r="AQ1428" s="51">
        <v>0</v>
      </c>
      <c r="AR1428" s="51">
        <v>0</v>
      </c>
      <c r="AS1428" s="51">
        <v>0</v>
      </c>
      <c r="AT1428" s="51">
        <v>0</v>
      </c>
      <c r="AU1428" s="51">
        <f t="shared" si="3684"/>
        <v>4041.0749999999998</v>
      </c>
      <c r="AV1428" s="51">
        <f t="shared" si="3685"/>
        <v>20.425000000000182</v>
      </c>
      <c r="AW1428" s="51">
        <f t="shared" si="3686"/>
        <v>4061.5</v>
      </c>
      <c r="AX1428" s="51">
        <f t="shared" si="3687"/>
        <v>4061.5</v>
      </c>
      <c r="AY1428" s="51">
        <f t="shared" si="3688"/>
        <v>4061.5</v>
      </c>
      <c r="AZ1428" s="51"/>
      <c r="BA1428" s="52">
        <f t="shared" si="3689"/>
        <v>100</v>
      </c>
      <c r="BB1428" s="53"/>
    </row>
    <row r="1429">
      <c r="B1429" s="47" t="s">
        <v>570</v>
      </c>
      <c r="C1429" s="47" t="s">
        <v>46</v>
      </c>
      <c r="D1429" s="47" t="s">
        <v>88</v>
      </c>
      <c r="E1429" s="48" t="str">
        <f t="shared" si="3683"/>
        <v>0104</v>
      </c>
      <c r="F1429" s="47" t="s">
        <v>493</v>
      </c>
      <c r="G1429" s="47" t="s">
        <v>72</v>
      </c>
      <c r="H1429" s="49" t="s">
        <v>73</v>
      </c>
      <c r="I1429" s="19"/>
      <c r="J1429" s="19"/>
      <c r="K1429" s="19"/>
      <c r="L1429" s="19"/>
      <c r="M1429" s="19"/>
      <c r="N1429" s="19"/>
      <c r="O1429" s="19">
        <v>0</v>
      </c>
      <c r="P1429" s="19">
        <v>0</v>
      </c>
      <c r="Q1429" s="19"/>
      <c r="R1429" s="19"/>
      <c r="S1429" s="19"/>
      <c r="T1429" s="19">
        <f t="shared" si="3682"/>
        <v>0</v>
      </c>
      <c r="U1429" s="19">
        <v>0</v>
      </c>
      <c r="V1429" s="19">
        <v>0</v>
      </c>
      <c r="W1429" s="19">
        <v>0</v>
      </c>
      <c r="X1429" s="19">
        <v>0</v>
      </c>
      <c r="Y1429" s="19">
        <v>0</v>
      </c>
      <c r="Z1429" s="19">
        <v>0</v>
      </c>
      <c r="AA1429" s="19">
        <v>0</v>
      </c>
      <c r="AB1429" s="19">
        <v>0</v>
      </c>
      <c r="AC1429" s="19">
        <v>0</v>
      </c>
      <c r="AD1429" s="19">
        <v>0</v>
      </c>
      <c r="AE1429" s="19">
        <v>0</v>
      </c>
      <c r="AF1429" s="50">
        <v>3.3834300000000002</v>
      </c>
      <c r="AG1429" s="50"/>
      <c r="AH1429" s="50">
        <v>0</v>
      </c>
      <c r="AI1429" s="50">
        <v>0</v>
      </c>
      <c r="AJ1429" s="50">
        <v>0</v>
      </c>
      <c r="AK1429" s="50">
        <v>0</v>
      </c>
      <c r="AL1429" s="50">
        <v>3.3834300000000002</v>
      </c>
      <c r="AM1429" s="50">
        <v>0</v>
      </c>
      <c r="AN1429" s="50">
        <v>0</v>
      </c>
      <c r="AO1429" s="51">
        <v>3.3834300000000002</v>
      </c>
      <c r="AP1429" s="51">
        <v>3.3834300000000002</v>
      </c>
      <c r="AQ1429" s="51">
        <v>0</v>
      </c>
      <c r="AR1429" s="51">
        <v>0</v>
      </c>
      <c r="AS1429" s="51">
        <v>0</v>
      </c>
      <c r="AT1429" s="51">
        <v>0</v>
      </c>
      <c r="AU1429" s="51">
        <f t="shared" si="3684"/>
        <v>3.3834300000000002</v>
      </c>
      <c r="AV1429" s="51">
        <f t="shared" si="3685"/>
        <v>-3.3834300000000002</v>
      </c>
      <c r="AW1429" s="51"/>
      <c r="AX1429" s="51"/>
      <c r="AY1429" s="51"/>
      <c r="AZ1429" s="51"/>
      <c r="BA1429" s="52">
        <f t="shared" si="3689"/>
        <v>100</v>
      </c>
      <c r="BB1429" s="53"/>
    </row>
    <row r="1430" hidden="1">
      <c r="B1430" s="47" t="s">
        <v>570</v>
      </c>
      <c r="C1430" s="47" t="s">
        <v>46</v>
      </c>
      <c r="D1430" s="47" t="s">
        <v>88</v>
      </c>
      <c r="E1430" s="48" t="str">
        <f t="shared" si="3683"/>
        <v>0104</v>
      </c>
      <c r="F1430" s="47" t="s">
        <v>493</v>
      </c>
      <c r="G1430" s="47" t="s">
        <v>60</v>
      </c>
      <c r="H1430" s="49" t="s">
        <v>61</v>
      </c>
      <c r="I1430" s="19"/>
      <c r="J1430" s="19"/>
      <c r="K1430" s="19"/>
      <c r="L1430" s="19"/>
      <c r="M1430" s="19"/>
      <c r="N1430" s="19"/>
      <c r="O1430" s="19">
        <v>0</v>
      </c>
      <c r="P1430" s="19">
        <v>0</v>
      </c>
      <c r="Q1430" s="19">
        <v>0</v>
      </c>
      <c r="R1430" s="19">
        <v>0</v>
      </c>
      <c r="S1430" s="19"/>
      <c r="T1430" s="19">
        <f t="shared" si="3682"/>
        <v>0</v>
      </c>
      <c r="U1430" s="19">
        <v>0</v>
      </c>
      <c r="V1430" s="19">
        <v>0</v>
      </c>
      <c r="W1430" s="19">
        <v>0</v>
      </c>
      <c r="X1430" s="19">
        <v>0</v>
      </c>
      <c r="Y1430" s="19">
        <v>0</v>
      </c>
      <c r="Z1430" s="19">
        <v>0</v>
      </c>
      <c r="AA1430" s="19">
        <v>0</v>
      </c>
      <c r="AB1430" s="19">
        <v>0</v>
      </c>
      <c r="AC1430" s="19">
        <v>0</v>
      </c>
      <c r="AD1430" s="19">
        <v>0</v>
      </c>
      <c r="AE1430" s="19">
        <v>0</v>
      </c>
      <c r="AF1430" s="50">
        <v>0</v>
      </c>
      <c r="AG1430" s="50"/>
      <c r="AH1430" s="50">
        <v>0</v>
      </c>
      <c r="AI1430" s="50">
        <v>0</v>
      </c>
      <c r="AJ1430" s="50">
        <v>0</v>
      </c>
      <c r="AK1430" s="50">
        <v>0</v>
      </c>
      <c r="AL1430" s="50">
        <v>0</v>
      </c>
      <c r="AM1430" s="50">
        <v>0</v>
      </c>
      <c r="AN1430" s="50">
        <v>0</v>
      </c>
      <c r="AO1430" s="15">
        <v>0</v>
      </c>
      <c r="AP1430" s="51">
        <v>75</v>
      </c>
      <c r="AQ1430" s="51">
        <v>0</v>
      </c>
      <c r="AR1430" s="51">
        <v>0</v>
      </c>
      <c r="AS1430" s="51">
        <v>0</v>
      </c>
      <c r="AT1430" s="51">
        <v>0</v>
      </c>
      <c r="AU1430" s="51">
        <f t="shared" si="3684"/>
        <v>75</v>
      </c>
      <c r="AV1430" s="51">
        <f t="shared" si="3685"/>
        <v>-75</v>
      </c>
      <c r="AW1430" s="51"/>
      <c r="AX1430" s="51"/>
      <c r="AY1430" s="51"/>
      <c r="AZ1430" s="51"/>
      <c r="BA1430" s="52"/>
      <c r="BB1430" s="53">
        <v>0</v>
      </c>
    </row>
    <row r="1431" s="39" customFormat="1">
      <c r="B1431" s="40" t="s">
        <v>570</v>
      </c>
      <c r="C1431" s="40" t="s">
        <v>46</v>
      </c>
      <c r="D1431" s="40" t="s">
        <v>48</v>
      </c>
      <c r="E1431" s="38" t="str">
        <f t="shared" si="3683"/>
        <v>0113</v>
      </c>
      <c r="F1431" s="40"/>
      <c r="G1431" s="40"/>
      <c r="H1431" s="41" t="s">
        <v>49</v>
      </c>
      <c r="I1431" s="42">
        <f>I1432</f>
        <v>15034.6</v>
      </c>
      <c r="J1431" s="42">
        <f>J1432</f>
        <v>14735.299999999999</v>
      </c>
      <c r="K1431" s="42">
        <f>K1432</f>
        <v>14728.400000000001</v>
      </c>
      <c r="L1431" s="42">
        <f>L1432</f>
        <v>0</v>
      </c>
      <c r="M1431" s="42">
        <f>M1432</f>
        <v>0</v>
      </c>
      <c r="N1431" s="42">
        <f>N1432</f>
        <v>0</v>
      </c>
      <c r="O1431" s="42">
        <f>O1432+O1452+O1461+O1457</f>
        <v>1696.991</v>
      </c>
      <c r="P1431" s="42">
        <f>P1432+P1452+P1461+P1457</f>
        <v>0</v>
      </c>
      <c r="Q1431" s="42">
        <f>Q1432+Q1452+Q1461</f>
        <v>0</v>
      </c>
      <c r="R1431" s="42">
        <f>R1432+R1452+R1461</f>
        <v>0</v>
      </c>
      <c r="S1431" s="42">
        <f>S1432+S1452</f>
        <v>237.92184</v>
      </c>
      <c r="T1431" s="42">
        <f t="shared" si="3682"/>
        <v>16969.512840000003</v>
      </c>
      <c r="U1431" s="42">
        <f t="shared" si="3722"/>
        <v>14735.299999999999</v>
      </c>
      <c r="V1431" s="42">
        <f t="shared" si="3723"/>
        <v>14728.400000000001</v>
      </c>
      <c r="W1431" s="42">
        <f>W1432+W1452</f>
        <v>0</v>
      </c>
      <c r="X1431" s="42">
        <f>X1432+X1452</f>
        <v>0</v>
      </c>
      <c r="Y1431" s="42">
        <f>Y1432+Y1452</f>
        <v>0</v>
      </c>
      <c r="Z1431" s="42">
        <f>Z1432+Z1452</f>
        <v>237.92184</v>
      </c>
      <c r="AA1431" s="42">
        <f>AA1432+AA1452</f>
        <v>110</v>
      </c>
      <c r="AB1431" s="42">
        <f>AB1432+AB1452</f>
        <v>0</v>
      </c>
      <c r="AC1431" s="42">
        <f>AC1432+AC1452</f>
        <v>110</v>
      </c>
      <c r="AD1431" s="42">
        <f>AD1432+AD1452</f>
        <v>0</v>
      </c>
      <c r="AE1431" s="42">
        <f>AE1432+AE1452</f>
        <v>0</v>
      </c>
      <c r="AF1431" s="43">
        <f>AF1432+AF1452+AF1461+AF1457</f>
        <v>19425.79722</v>
      </c>
      <c r="AG1431" s="43">
        <f>AG1432+AG1452+AG1461+AG1457</f>
        <v>0</v>
      </c>
      <c r="AH1431" s="43">
        <f>AH1432+AH1452+AH1461+AH1457</f>
        <v>30</v>
      </c>
      <c r="AI1431" s="43">
        <f>AI1432+AI1452+AI1461+AI1457</f>
        <v>0</v>
      </c>
      <c r="AJ1431" s="43">
        <f>AJ1432+AJ1452+AJ1461+AJ1457</f>
        <v>0</v>
      </c>
      <c r="AK1431" s="43">
        <f>AK1432+AK1452+AK1461+AK1457</f>
        <v>0</v>
      </c>
      <c r="AL1431" s="43">
        <f>AL1432+AL1452+AL1461+AL1457</f>
        <v>19424.11954</v>
      </c>
      <c r="AM1431" s="43">
        <f>AM1432+AM1452+AM1461+AM1457</f>
        <v>30</v>
      </c>
      <c r="AN1431" s="43">
        <f>AN1432+AN1452+AN1461+AN1457</f>
        <v>0</v>
      </c>
      <c r="AO1431" s="45">
        <f>AO1432+AO1452+AO1461+AO1457</f>
        <v>14729.20307</v>
      </c>
      <c r="AP1431" s="45">
        <f>AP1432+AP1452+AP1461+AP1457</f>
        <v>18694.744199999997</v>
      </c>
      <c r="AQ1431" s="45">
        <f>AQ1432+AQ1452+AQ1461+AQ1457</f>
        <v>1696.991</v>
      </c>
      <c r="AR1431" s="45">
        <f>AR1432+AR1452+AR1461+AR1457</f>
        <v>0</v>
      </c>
      <c r="AS1431" s="45">
        <f>AS1432+AS1452+AS1461+AS1457</f>
        <v>0</v>
      </c>
      <c r="AT1431" s="45">
        <f>AT1432+AT1452+AT1461+AT1457</f>
        <v>0</v>
      </c>
      <c r="AU1431" s="45">
        <f t="shared" si="3684"/>
        <v>20391.735199999996</v>
      </c>
      <c r="AV1431" s="45">
        <f t="shared" si="3685"/>
        <v>-3422.2223599999925</v>
      </c>
      <c r="AW1431" s="45">
        <f t="shared" si="3686"/>
        <v>17207.434680000002</v>
      </c>
      <c r="AX1431" s="45">
        <f t="shared" si="3687"/>
        <v>14845.299999999999</v>
      </c>
      <c r="AY1431" s="45">
        <f t="shared" si="3688"/>
        <v>14838.400000000001</v>
      </c>
      <c r="AZ1431" s="45">
        <f>AZ1432+AZ1452</f>
        <v>0</v>
      </c>
      <c r="BA1431" s="46">
        <f t="shared" si="3689"/>
        <v>99.991363649167127</v>
      </c>
      <c r="BB1431" s="25"/>
    </row>
    <row r="1432">
      <c r="B1432" s="47" t="s">
        <v>570</v>
      </c>
      <c r="C1432" s="47" t="s">
        <v>46</v>
      </c>
      <c r="D1432" s="47" t="s">
        <v>48</v>
      </c>
      <c r="E1432" s="48" t="str">
        <f t="shared" si="3683"/>
        <v>0113</v>
      </c>
      <c r="F1432" s="47" t="s">
        <v>195</v>
      </c>
      <c r="G1432" s="47"/>
      <c r="H1432" s="49" t="s">
        <v>196</v>
      </c>
      <c r="I1432" s="19">
        <f>I1441</f>
        <v>15034.6</v>
      </c>
      <c r="J1432" s="19">
        <f>J1441</f>
        <v>14735.299999999999</v>
      </c>
      <c r="K1432" s="19">
        <f>K1441</f>
        <v>14728.400000000001</v>
      </c>
      <c r="L1432" s="19">
        <f>L1441</f>
        <v>0</v>
      </c>
      <c r="M1432" s="19">
        <f>M1441</f>
        <v>0</v>
      </c>
      <c r="N1432" s="19">
        <f>N1441</f>
        <v>0</v>
      </c>
      <c r="O1432" s="19">
        <f>O1441+O1433</f>
        <v>1696.991</v>
      </c>
      <c r="P1432" s="19">
        <f>P1441+P1433</f>
        <v>0</v>
      </c>
      <c r="Q1432" s="19">
        <f>Q1441+Q1433</f>
        <v>0</v>
      </c>
      <c r="R1432" s="19">
        <f>R1441+R1433</f>
        <v>0</v>
      </c>
      <c r="S1432" s="19">
        <f>S1441</f>
        <v>110</v>
      </c>
      <c r="T1432" s="19">
        <f t="shared" si="3682"/>
        <v>16841.591</v>
      </c>
      <c r="U1432" s="19">
        <f t="shared" si="3722"/>
        <v>14735.299999999999</v>
      </c>
      <c r="V1432" s="19">
        <f t="shared" si="3723"/>
        <v>14728.400000000001</v>
      </c>
      <c r="W1432" s="19">
        <f>W1441</f>
        <v>0</v>
      </c>
      <c r="X1432" s="19">
        <f>X1441</f>
        <v>0</v>
      </c>
      <c r="Y1432" s="19">
        <f>Y1441</f>
        <v>0</v>
      </c>
      <c r="Z1432" s="19">
        <f>Z1441</f>
        <v>110</v>
      </c>
      <c r="AA1432" s="19">
        <f>AA1441</f>
        <v>110</v>
      </c>
      <c r="AB1432" s="19">
        <f>AB1441</f>
        <v>0</v>
      </c>
      <c r="AC1432" s="19">
        <f>AC1441</f>
        <v>110</v>
      </c>
      <c r="AD1432" s="19">
        <f>AD1441</f>
        <v>0</v>
      </c>
      <c r="AE1432" s="19">
        <f>AE1441</f>
        <v>0</v>
      </c>
      <c r="AF1432" s="50">
        <f>AF1441+AF1433</f>
        <v>17998.199890000004</v>
      </c>
      <c r="AG1432" s="50">
        <f>AG1441+AG1433</f>
        <v>0</v>
      </c>
      <c r="AH1432" s="50">
        <f>AH1441+AH1433</f>
        <v>0</v>
      </c>
      <c r="AI1432" s="50">
        <f>AI1441+AI1433</f>
        <v>0</v>
      </c>
      <c r="AJ1432" s="50">
        <f>AJ1441+AJ1433</f>
        <v>0</v>
      </c>
      <c r="AK1432" s="50">
        <f>AK1441+AK1433</f>
        <v>0</v>
      </c>
      <c r="AL1432" s="50">
        <f>AL1441+AL1433</f>
        <v>17998.199630000003</v>
      </c>
      <c r="AM1432" s="50">
        <f>AM1441+AM1433</f>
        <v>0</v>
      </c>
      <c r="AN1432" s="50">
        <f>AN1441+AN1433</f>
        <v>0</v>
      </c>
      <c r="AO1432" s="15">
        <f>AO1441+AO1433</f>
        <v>14155.149869999999</v>
      </c>
      <c r="AP1432" s="51">
        <f>AP1441+AP1433</f>
        <v>17430.690999999999</v>
      </c>
      <c r="AQ1432" s="51">
        <f>AQ1441+AQ1433</f>
        <v>1696.991</v>
      </c>
      <c r="AR1432" s="51">
        <f>AR1441+AR1433</f>
        <v>0</v>
      </c>
      <c r="AS1432" s="51">
        <f>AS1441+AS1433</f>
        <v>0</v>
      </c>
      <c r="AT1432" s="51">
        <f>AT1441+AT1433</f>
        <v>0</v>
      </c>
      <c r="AU1432" s="51">
        <f t="shared" si="3684"/>
        <v>19127.682000000001</v>
      </c>
      <c r="AV1432" s="51">
        <f t="shared" si="3685"/>
        <v>-2286.0910000000003</v>
      </c>
      <c r="AW1432" s="51">
        <f t="shared" si="3686"/>
        <v>16951.591</v>
      </c>
      <c r="AX1432" s="51">
        <f t="shared" si="3687"/>
        <v>14845.299999999999</v>
      </c>
      <c r="AY1432" s="51">
        <f t="shared" si="3688"/>
        <v>14838.400000000001</v>
      </c>
      <c r="AZ1432" s="51">
        <f>AZ1441</f>
        <v>0</v>
      </c>
      <c r="BA1432" s="52">
        <f t="shared" si="3689"/>
        <v>99.999998555411082</v>
      </c>
      <c r="BB1432" s="25"/>
    </row>
    <row r="1433">
      <c r="B1433" s="47" t="s">
        <v>570</v>
      </c>
      <c r="C1433" s="47" t="s">
        <v>46</v>
      </c>
      <c r="D1433" s="47" t="s">
        <v>48</v>
      </c>
      <c r="E1433" s="48" t="str">
        <f t="shared" si="3683"/>
        <v>0113</v>
      </c>
      <c r="F1433" s="47" t="s">
        <v>197</v>
      </c>
      <c r="G1433" s="48"/>
      <c r="H1433" s="49" t="s">
        <v>113</v>
      </c>
      <c r="I1433" s="19"/>
      <c r="J1433" s="19"/>
      <c r="K1433" s="19"/>
      <c r="L1433" s="19"/>
      <c r="M1433" s="19"/>
      <c r="N1433" s="19"/>
      <c r="O1433" s="19">
        <f>O1434</f>
        <v>1696.991</v>
      </c>
      <c r="P1433" s="19">
        <f>P1434</f>
        <v>0</v>
      </c>
      <c r="Q1433" s="19">
        <f>Q1434</f>
        <v>0</v>
      </c>
      <c r="R1433" s="19">
        <f>R1434</f>
        <v>665</v>
      </c>
      <c r="S1433" s="19"/>
      <c r="T1433" s="19">
        <f t="shared" si="3682"/>
        <v>2361.991</v>
      </c>
      <c r="U1433" s="19"/>
      <c r="V1433" s="19"/>
      <c r="W1433" s="19"/>
      <c r="X1433" s="19"/>
      <c r="Y1433" s="19"/>
      <c r="Z1433" s="19"/>
      <c r="AA1433" s="19"/>
      <c r="AB1433" s="19"/>
      <c r="AC1433" s="19"/>
      <c r="AD1433" s="19"/>
      <c r="AE1433" s="19"/>
      <c r="AF1433" s="50">
        <f>AF1434</f>
        <v>2179.7892499999998</v>
      </c>
      <c r="AG1433" s="50">
        <f>AG1434</f>
        <v>0</v>
      </c>
      <c r="AH1433" s="50">
        <f>AH1434</f>
        <v>0</v>
      </c>
      <c r="AI1433" s="50">
        <f>AI1434</f>
        <v>0</v>
      </c>
      <c r="AJ1433" s="50">
        <f>AJ1434</f>
        <v>0</v>
      </c>
      <c r="AK1433" s="50">
        <f>AK1434</f>
        <v>0</v>
      </c>
      <c r="AL1433" s="50">
        <f>AL1434</f>
        <v>2179.7892499999998</v>
      </c>
      <c r="AM1433" s="50">
        <f>AM1434</f>
        <v>0</v>
      </c>
      <c r="AN1433" s="50">
        <f>AN1434</f>
        <v>0</v>
      </c>
      <c r="AO1433" s="51">
        <f>AO1434</f>
        <v>1540.66707</v>
      </c>
      <c r="AP1433" s="51">
        <f>AP1434</f>
        <v>2361.991</v>
      </c>
      <c r="AQ1433" s="51">
        <f>AQ1434</f>
        <v>1696.991</v>
      </c>
      <c r="AR1433" s="51">
        <f>AR1434</f>
        <v>0</v>
      </c>
      <c r="AS1433" s="51">
        <f>AS1434</f>
        <v>0</v>
      </c>
      <c r="AT1433" s="51">
        <f>AT1434</f>
        <v>0</v>
      </c>
      <c r="AU1433" s="51">
        <f t="shared" si="3684"/>
        <v>4058.982</v>
      </c>
      <c r="AV1433" s="51">
        <f t="shared" si="3685"/>
        <v>-1696.991</v>
      </c>
      <c r="AW1433" s="51"/>
      <c r="AX1433" s="51"/>
      <c r="AY1433" s="51"/>
      <c r="AZ1433" s="51"/>
      <c r="BA1433" s="52">
        <f t="shared" si="3689"/>
        <v>100</v>
      </c>
      <c r="BB1433" s="25"/>
    </row>
    <row r="1434" ht="47.25">
      <c r="B1434" s="47" t="s">
        <v>570</v>
      </c>
      <c r="C1434" s="47" t="s">
        <v>46</v>
      </c>
      <c r="D1434" s="47" t="s">
        <v>48</v>
      </c>
      <c r="E1434" s="48" t="str">
        <f t="shared" si="3683"/>
        <v>0113</v>
      </c>
      <c r="F1434" s="47" t="s">
        <v>198</v>
      </c>
      <c r="G1434" s="48"/>
      <c r="H1434" s="49" t="s">
        <v>199</v>
      </c>
      <c r="I1434" s="19"/>
      <c r="J1434" s="19"/>
      <c r="K1434" s="19"/>
      <c r="L1434" s="19"/>
      <c r="M1434" s="19"/>
      <c r="N1434" s="19"/>
      <c r="O1434" s="19">
        <f>O1435+O1439+O1437</f>
        <v>1696.991</v>
      </c>
      <c r="P1434" s="19">
        <f>P1435+P1439</f>
        <v>0</v>
      </c>
      <c r="Q1434" s="19">
        <f>Q1435+Q1439</f>
        <v>0</v>
      </c>
      <c r="R1434" s="19">
        <f>R1435+R1439</f>
        <v>665</v>
      </c>
      <c r="S1434" s="19"/>
      <c r="T1434" s="19">
        <f t="shared" si="3682"/>
        <v>2361.991</v>
      </c>
      <c r="U1434" s="19"/>
      <c r="V1434" s="19"/>
      <c r="W1434" s="19"/>
      <c r="X1434" s="19"/>
      <c r="Y1434" s="19"/>
      <c r="Z1434" s="19"/>
      <c r="AA1434" s="19"/>
      <c r="AB1434" s="19"/>
      <c r="AC1434" s="19"/>
      <c r="AD1434" s="19"/>
      <c r="AE1434" s="19"/>
      <c r="AF1434" s="50">
        <f>AF1435+AF1439+AF1437</f>
        <v>2179.7892499999998</v>
      </c>
      <c r="AG1434" s="50">
        <f>AG1435+AG1439+AG1437</f>
        <v>0</v>
      </c>
      <c r="AH1434" s="50">
        <f>AH1435+AH1439+AH1437</f>
        <v>0</v>
      </c>
      <c r="AI1434" s="50">
        <f>AI1435+AI1439+AI1437</f>
        <v>0</v>
      </c>
      <c r="AJ1434" s="50">
        <f>AJ1435+AJ1439+AJ1437</f>
        <v>0</v>
      </c>
      <c r="AK1434" s="50">
        <f>AK1435+AK1439+AK1437</f>
        <v>0</v>
      </c>
      <c r="AL1434" s="50">
        <f>AL1435+AL1439+AL1437</f>
        <v>2179.7892499999998</v>
      </c>
      <c r="AM1434" s="50">
        <f>AM1435+AM1439+AM1437</f>
        <v>0</v>
      </c>
      <c r="AN1434" s="50">
        <f>AN1435+AN1439+AN1437</f>
        <v>0</v>
      </c>
      <c r="AO1434" s="15">
        <f>AO1435+AO1439+AO1437</f>
        <v>1540.66707</v>
      </c>
      <c r="AP1434" s="51">
        <f>AP1435+AP1439+AP1437</f>
        <v>2361.991</v>
      </c>
      <c r="AQ1434" s="51">
        <f>AQ1435+AQ1439+AQ1437</f>
        <v>1696.991</v>
      </c>
      <c r="AR1434" s="51">
        <f>AR1435+AR1439+AR1437</f>
        <v>0</v>
      </c>
      <c r="AS1434" s="51">
        <f>AS1435+AS1439+AS1437</f>
        <v>0</v>
      </c>
      <c r="AT1434" s="51">
        <f>AT1435+AT1439+AT1437</f>
        <v>0</v>
      </c>
      <c r="AU1434" s="51">
        <f t="shared" si="3684"/>
        <v>4058.982</v>
      </c>
      <c r="AV1434" s="51">
        <f t="shared" si="3685"/>
        <v>-1696.991</v>
      </c>
      <c r="AW1434" s="51"/>
      <c r="AX1434" s="51"/>
      <c r="AY1434" s="51"/>
      <c r="AZ1434" s="51"/>
      <c r="BA1434" s="52">
        <f t="shared" si="3689"/>
        <v>100</v>
      </c>
      <c r="BB1434" s="25"/>
    </row>
    <row r="1435" ht="31.5" hidden="1">
      <c r="B1435" s="47" t="s">
        <v>570</v>
      </c>
      <c r="C1435" s="47" t="s">
        <v>46</v>
      </c>
      <c r="D1435" s="47" t="s">
        <v>48</v>
      </c>
      <c r="E1435" s="48" t="str">
        <f t="shared" si="3683"/>
        <v>0113</v>
      </c>
      <c r="F1435" s="47" t="s">
        <v>200</v>
      </c>
      <c r="G1435" s="48"/>
      <c r="H1435" s="49" t="s">
        <v>201</v>
      </c>
      <c r="I1435" s="19"/>
      <c r="J1435" s="19"/>
      <c r="K1435" s="19"/>
      <c r="L1435" s="19"/>
      <c r="M1435" s="19"/>
      <c r="N1435" s="19"/>
      <c r="O1435" s="19">
        <f>O1436</f>
        <v>0</v>
      </c>
      <c r="P1435" s="19">
        <f>P1436</f>
        <v>0</v>
      </c>
      <c r="Q1435" s="19">
        <f>Q1436</f>
        <v>0</v>
      </c>
      <c r="R1435" s="19">
        <f>R1436</f>
        <v>0</v>
      </c>
      <c r="S1435" s="19"/>
      <c r="T1435" s="19">
        <f t="shared" si="3682"/>
        <v>0</v>
      </c>
      <c r="U1435" s="19"/>
      <c r="V1435" s="19"/>
      <c r="W1435" s="19"/>
      <c r="X1435" s="19"/>
      <c r="Y1435" s="19"/>
      <c r="Z1435" s="19"/>
      <c r="AA1435" s="19"/>
      <c r="AB1435" s="19"/>
      <c r="AC1435" s="19"/>
      <c r="AD1435" s="19"/>
      <c r="AE1435" s="19"/>
      <c r="AF1435" s="50">
        <f>AF1436</f>
        <v>0</v>
      </c>
      <c r="AG1435" s="50">
        <f>AG1436</f>
        <v>0</v>
      </c>
      <c r="AH1435" s="50">
        <f>AH1436</f>
        <v>0</v>
      </c>
      <c r="AI1435" s="50">
        <f>AI1436</f>
        <v>0</v>
      </c>
      <c r="AJ1435" s="50">
        <f>AJ1436</f>
        <v>0</v>
      </c>
      <c r="AK1435" s="50">
        <f>AK1436</f>
        <v>0</v>
      </c>
      <c r="AL1435" s="50">
        <f>AL1436</f>
        <v>0</v>
      </c>
      <c r="AM1435" s="50">
        <f>AM1436</f>
        <v>0</v>
      </c>
      <c r="AN1435" s="50">
        <f>AN1436</f>
        <v>0</v>
      </c>
      <c r="AO1435" s="51">
        <f>AO1436</f>
        <v>1108.16707</v>
      </c>
      <c r="AP1435" s="51">
        <f>AP1436</f>
        <v>1696.991</v>
      </c>
      <c r="AQ1435" s="51">
        <f>AQ1436</f>
        <v>0</v>
      </c>
      <c r="AR1435" s="51">
        <f>AR1436</f>
        <v>0</v>
      </c>
      <c r="AS1435" s="51">
        <f>AS1436</f>
        <v>0</v>
      </c>
      <c r="AT1435" s="51">
        <f>AT1436</f>
        <v>0</v>
      </c>
      <c r="AU1435" s="51">
        <f t="shared" si="3684"/>
        <v>1696.991</v>
      </c>
      <c r="AV1435" s="51">
        <f t="shared" si="3685"/>
        <v>-1696.991</v>
      </c>
      <c r="AW1435" s="51"/>
      <c r="AX1435" s="51"/>
      <c r="AY1435" s="51"/>
      <c r="AZ1435" s="51"/>
      <c r="BA1435" s="52"/>
      <c r="BB1435" s="25">
        <v>0</v>
      </c>
    </row>
    <row r="1436" ht="31.5" hidden="1">
      <c r="B1436" s="47" t="s">
        <v>570</v>
      </c>
      <c r="C1436" s="47" t="s">
        <v>46</v>
      </c>
      <c r="D1436" s="47" t="s">
        <v>48</v>
      </c>
      <c r="E1436" s="48" t="str">
        <f t="shared" si="3683"/>
        <v>0113</v>
      </c>
      <c r="F1436" s="47" t="s">
        <v>200</v>
      </c>
      <c r="G1436" s="47" t="s">
        <v>58</v>
      </c>
      <c r="H1436" s="49" t="s">
        <v>59</v>
      </c>
      <c r="I1436" s="19"/>
      <c r="J1436" s="19"/>
      <c r="K1436" s="19"/>
      <c r="L1436" s="19"/>
      <c r="M1436" s="19"/>
      <c r="N1436" s="19"/>
      <c r="O1436" s="19">
        <v>0</v>
      </c>
      <c r="P1436" s="19">
        <v>0</v>
      </c>
      <c r="Q1436" s="19">
        <v>0</v>
      </c>
      <c r="R1436" s="19">
        <v>0</v>
      </c>
      <c r="S1436" s="19"/>
      <c r="T1436" s="19">
        <f t="shared" si="3682"/>
        <v>0</v>
      </c>
      <c r="U1436" s="19"/>
      <c r="V1436" s="19"/>
      <c r="W1436" s="19"/>
      <c r="X1436" s="19"/>
      <c r="Y1436" s="19"/>
      <c r="Z1436" s="19"/>
      <c r="AA1436" s="19"/>
      <c r="AB1436" s="19"/>
      <c r="AC1436" s="19"/>
      <c r="AD1436" s="19"/>
      <c r="AE1436" s="19"/>
      <c r="AF1436" s="50">
        <v>0</v>
      </c>
      <c r="AG1436" s="50"/>
      <c r="AH1436" s="50">
        <v>0</v>
      </c>
      <c r="AI1436" s="50">
        <v>0</v>
      </c>
      <c r="AJ1436" s="50">
        <v>0</v>
      </c>
      <c r="AK1436" s="50">
        <v>0</v>
      </c>
      <c r="AL1436" s="50">
        <v>0</v>
      </c>
      <c r="AM1436" s="50">
        <v>0</v>
      </c>
      <c r="AN1436" s="50">
        <v>0</v>
      </c>
      <c r="AO1436" s="15">
        <v>1108.16707</v>
      </c>
      <c r="AP1436" s="51">
        <v>1696.991</v>
      </c>
      <c r="AQ1436" s="51">
        <v>0</v>
      </c>
      <c r="AR1436" s="51">
        <v>0</v>
      </c>
      <c r="AS1436" s="51">
        <v>0</v>
      </c>
      <c r="AT1436" s="51">
        <v>0</v>
      </c>
      <c r="AU1436" s="51">
        <f t="shared" si="3684"/>
        <v>1696.991</v>
      </c>
      <c r="AV1436" s="51">
        <f t="shared" si="3685"/>
        <v>-1696.991</v>
      </c>
      <c r="AW1436" s="51"/>
      <c r="AX1436" s="51"/>
      <c r="AY1436" s="51"/>
      <c r="AZ1436" s="51"/>
      <c r="BA1436" s="52"/>
      <c r="BB1436" s="25">
        <v>0</v>
      </c>
    </row>
    <row r="1437" ht="31.5">
      <c r="B1437" s="47" t="s">
        <v>570</v>
      </c>
      <c r="C1437" s="47" t="s">
        <v>46</v>
      </c>
      <c r="D1437" s="47" t="s">
        <v>48</v>
      </c>
      <c r="E1437" s="48" t="str">
        <f t="shared" si="3683"/>
        <v>0113</v>
      </c>
      <c r="F1437" s="47" t="s">
        <v>552</v>
      </c>
      <c r="G1437" s="47"/>
      <c r="H1437" s="49" t="s">
        <v>553</v>
      </c>
      <c r="I1437" s="19"/>
      <c r="J1437" s="19"/>
      <c r="K1437" s="19"/>
      <c r="L1437" s="19"/>
      <c r="M1437" s="19"/>
      <c r="N1437" s="19"/>
      <c r="O1437" s="19">
        <f>O1438</f>
        <v>1696.991</v>
      </c>
      <c r="P1437" s="19"/>
      <c r="Q1437" s="19"/>
      <c r="R1437" s="19"/>
      <c r="S1437" s="19"/>
      <c r="T1437" s="19">
        <f t="shared" si="3682"/>
        <v>1696.991</v>
      </c>
      <c r="U1437" s="19"/>
      <c r="V1437" s="19"/>
      <c r="W1437" s="19"/>
      <c r="X1437" s="19"/>
      <c r="Y1437" s="19"/>
      <c r="Z1437" s="19"/>
      <c r="AA1437" s="19"/>
      <c r="AB1437" s="19"/>
      <c r="AC1437" s="19"/>
      <c r="AD1437" s="19"/>
      <c r="AE1437" s="19"/>
      <c r="AF1437" s="50">
        <f>AF1438</f>
        <v>1514.78925</v>
      </c>
      <c r="AG1437" s="50">
        <f>AG1438</f>
        <v>0</v>
      </c>
      <c r="AH1437" s="50">
        <f>AH1438</f>
        <v>0</v>
      </c>
      <c r="AI1437" s="50">
        <f>AI1438</f>
        <v>0</v>
      </c>
      <c r="AJ1437" s="50">
        <f>AJ1438</f>
        <v>0</v>
      </c>
      <c r="AK1437" s="50">
        <f>AK1438</f>
        <v>0</v>
      </c>
      <c r="AL1437" s="50">
        <f>AL1438</f>
        <v>1514.78925</v>
      </c>
      <c r="AM1437" s="50">
        <f>AM1438</f>
        <v>0</v>
      </c>
      <c r="AN1437" s="50">
        <f>AN1438</f>
        <v>0</v>
      </c>
      <c r="AO1437" s="63">
        <f>AO1438</f>
        <v>0</v>
      </c>
      <c r="AP1437" s="15">
        <f>AP1438</f>
        <v>0</v>
      </c>
      <c r="AQ1437" s="51">
        <f>AQ1438</f>
        <v>1696.991</v>
      </c>
      <c r="AR1437" s="15">
        <f>AR1438</f>
        <v>0</v>
      </c>
      <c r="AS1437" s="51">
        <f>AS1438</f>
        <v>0</v>
      </c>
      <c r="AT1437" s="15">
        <f>AT1438</f>
        <v>0</v>
      </c>
      <c r="AU1437" s="51">
        <f t="shared" si="3684"/>
        <v>1696.991</v>
      </c>
      <c r="AV1437" s="51">
        <f t="shared" si="3685"/>
        <v>0</v>
      </c>
      <c r="AW1437" s="51"/>
      <c r="AX1437" s="51"/>
      <c r="AY1437" s="51"/>
      <c r="AZ1437" s="51"/>
      <c r="BA1437" s="52">
        <f t="shared" si="3689"/>
        <v>100</v>
      </c>
      <c r="BB1437" s="25"/>
    </row>
    <row r="1438" ht="31.5">
      <c r="B1438" s="47" t="s">
        <v>570</v>
      </c>
      <c r="C1438" s="47" t="s">
        <v>46</v>
      </c>
      <c r="D1438" s="47" t="s">
        <v>48</v>
      </c>
      <c r="E1438" s="48" t="str">
        <f t="shared" si="3683"/>
        <v>0113</v>
      </c>
      <c r="F1438" s="47" t="s">
        <v>552</v>
      </c>
      <c r="G1438" s="47" t="s">
        <v>58</v>
      </c>
      <c r="H1438" s="49" t="s">
        <v>59</v>
      </c>
      <c r="I1438" s="19"/>
      <c r="J1438" s="19"/>
      <c r="K1438" s="19"/>
      <c r="L1438" s="19"/>
      <c r="M1438" s="19"/>
      <c r="N1438" s="19"/>
      <c r="O1438" s="19">
        <v>1696.991</v>
      </c>
      <c r="P1438" s="19"/>
      <c r="Q1438" s="19"/>
      <c r="R1438" s="19"/>
      <c r="S1438" s="19"/>
      <c r="T1438" s="19">
        <f t="shared" si="3682"/>
        <v>1696.991</v>
      </c>
      <c r="U1438" s="19"/>
      <c r="V1438" s="19"/>
      <c r="W1438" s="19"/>
      <c r="X1438" s="19"/>
      <c r="Y1438" s="19"/>
      <c r="Z1438" s="19"/>
      <c r="AA1438" s="19"/>
      <c r="AB1438" s="19"/>
      <c r="AC1438" s="19"/>
      <c r="AD1438" s="19"/>
      <c r="AE1438" s="19"/>
      <c r="AF1438" s="50">
        <v>1514.78925</v>
      </c>
      <c r="AG1438" s="50"/>
      <c r="AH1438" s="50">
        <v>0</v>
      </c>
      <c r="AI1438" s="50">
        <v>0</v>
      </c>
      <c r="AJ1438" s="50">
        <v>0</v>
      </c>
      <c r="AK1438" s="50">
        <v>0</v>
      </c>
      <c r="AL1438" s="50">
        <v>1514.78925</v>
      </c>
      <c r="AM1438" s="50">
        <v>0</v>
      </c>
      <c r="AN1438" s="50">
        <v>0</v>
      </c>
      <c r="AO1438" s="15">
        <v>0</v>
      </c>
      <c r="AP1438" s="51">
        <v>0</v>
      </c>
      <c r="AQ1438" s="15">
        <v>1696.991</v>
      </c>
      <c r="AR1438" s="51">
        <v>0</v>
      </c>
      <c r="AS1438" s="15">
        <v>0</v>
      </c>
      <c r="AT1438" s="51">
        <v>0</v>
      </c>
      <c r="AU1438" s="51">
        <f t="shared" si="3684"/>
        <v>1696.991</v>
      </c>
      <c r="AV1438" s="51">
        <f t="shared" si="3685"/>
        <v>0</v>
      </c>
      <c r="AW1438" s="51"/>
      <c r="AX1438" s="51"/>
      <c r="AY1438" s="51"/>
      <c r="AZ1438" s="51"/>
      <c r="BA1438" s="52">
        <f t="shared" si="3689"/>
        <v>100</v>
      </c>
      <c r="BB1438" s="25"/>
    </row>
    <row r="1439" ht="47.25">
      <c r="B1439" s="47" t="s">
        <v>570</v>
      </c>
      <c r="C1439" s="47" t="s">
        <v>46</v>
      </c>
      <c r="D1439" s="47" t="s">
        <v>48</v>
      </c>
      <c r="E1439" s="48" t="str">
        <f t="shared" si="3683"/>
        <v>0113</v>
      </c>
      <c r="F1439" s="47" t="s">
        <v>494</v>
      </c>
      <c r="G1439" s="47"/>
      <c r="H1439" s="49" t="s">
        <v>495</v>
      </c>
      <c r="I1439" s="19"/>
      <c r="J1439" s="19"/>
      <c r="K1439" s="19"/>
      <c r="L1439" s="19"/>
      <c r="M1439" s="19"/>
      <c r="N1439" s="19"/>
      <c r="O1439" s="19">
        <f>O1440</f>
        <v>0</v>
      </c>
      <c r="P1439" s="19">
        <f>P1440</f>
        <v>0</v>
      </c>
      <c r="Q1439" s="19">
        <f>Q1440</f>
        <v>0</v>
      </c>
      <c r="R1439" s="19">
        <f>R1440</f>
        <v>665</v>
      </c>
      <c r="S1439" s="19"/>
      <c r="T1439" s="19">
        <f t="shared" si="3682"/>
        <v>665</v>
      </c>
      <c r="U1439" s="19"/>
      <c r="V1439" s="19"/>
      <c r="W1439" s="19"/>
      <c r="X1439" s="19"/>
      <c r="Y1439" s="19"/>
      <c r="Z1439" s="19"/>
      <c r="AA1439" s="19"/>
      <c r="AB1439" s="19"/>
      <c r="AC1439" s="19"/>
      <c r="AD1439" s="19"/>
      <c r="AE1439" s="19"/>
      <c r="AF1439" s="50">
        <f>AF1440</f>
        <v>665</v>
      </c>
      <c r="AG1439" s="50">
        <f>AG1440</f>
        <v>0</v>
      </c>
      <c r="AH1439" s="50">
        <f>AH1440</f>
        <v>0</v>
      </c>
      <c r="AI1439" s="50">
        <f>AI1440</f>
        <v>0</v>
      </c>
      <c r="AJ1439" s="50">
        <f>AJ1440</f>
        <v>0</v>
      </c>
      <c r="AK1439" s="50">
        <f>AK1440</f>
        <v>0</v>
      </c>
      <c r="AL1439" s="50">
        <f>AL1440</f>
        <v>665</v>
      </c>
      <c r="AM1439" s="50">
        <f>AM1440</f>
        <v>0</v>
      </c>
      <c r="AN1439" s="50">
        <f>AN1440</f>
        <v>0</v>
      </c>
      <c r="AO1439" s="51">
        <f>AO1440</f>
        <v>432.5</v>
      </c>
      <c r="AP1439" s="51">
        <f>AP1440</f>
        <v>665</v>
      </c>
      <c r="AQ1439" s="51">
        <f>AQ1440</f>
        <v>0</v>
      </c>
      <c r="AR1439" s="51">
        <f>AR1440</f>
        <v>0</v>
      </c>
      <c r="AS1439" s="51">
        <f>AS1440</f>
        <v>0</v>
      </c>
      <c r="AT1439" s="51">
        <f>AT1440</f>
        <v>0</v>
      </c>
      <c r="AU1439" s="51">
        <f t="shared" si="3684"/>
        <v>665</v>
      </c>
      <c r="AV1439" s="51">
        <f t="shared" si="3685"/>
        <v>0</v>
      </c>
      <c r="AW1439" s="51"/>
      <c r="AX1439" s="51"/>
      <c r="AY1439" s="51"/>
      <c r="AZ1439" s="51"/>
      <c r="BA1439" s="52">
        <f t="shared" si="3689"/>
        <v>100</v>
      </c>
      <c r="BB1439" s="25"/>
    </row>
    <row r="1440" ht="31.5">
      <c r="B1440" s="47" t="s">
        <v>570</v>
      </c>
      <c r="C1440" s="47" t="s">
        <v>46</v>
      </c>
      <c r="D1440" s="47" t="s">
        <v>48</v>
      </c>
      <c r="E1440" s="48" t="str">
        <f t="shared" si="3683"/>
        <v>0113</v>
      </c>
      <c r="F1440" s="47" t="s">
        <v>494</v>
      </c>
      <c r="G1440" s="47" t="s">
        <v>154</v>
      </c>
      <c r="H1440" s="49" t="s">
        <v>155</v>
      </c>
      <c r="I1440" s="19"/>
      <c r="J1440" s="19"/>
      <c r="K1440" s="19"/>
      <c r="L1440" s="19"/>
      <c r="M1440" s="19"/>
      <c r="N1440" s="19"/>
      <c r="O1440" s="19">
        <v>0</v>
      </c>
      <c r="P1440" s="19">
        <v>0</v>
      </c>
      <c r="Q1440" s="19">
        <v>0</v>
      </c>
      <c r="R1440" s="19">
        <v>665</v>
      </c>
      <c r="S1440" s="19"/>
      <c r="T1440" s="19">
        <f t="shared" si="3682"/>
        <v>665</v>
      </c>
      <c r="U1440" s="19"/>
      <c r="V1440" s="19"/>
      <c r="W1440" s="19"/>
      <c r="X1440" s="19"/>
      <c r="Y1440" s="19"/>
      <c r="Z1440" s="19"/>
      <c r="AA1440" s="19"/>
      <c r="AB1440" s="19"/>
      <c r="AC1440" s="19"/>
      <c r="AD1440" s="19"/>
      <c r="AE1440" s="19"/>
      <c r="AF1440" s="50">
        <v>665</v>
      </c>
      <c r="AG1440" s="50"/>
      <c r="AH1440" s="50">
        <v>0</v>
      </c>
      <c r="AI1440" s="50">
        <v>0</v>
      </c>
      <c r="AJ1440" s="50">
        <v>0</v>
      </c>
      <c r="AK1440" s="50">
        <v>0</v>
      </c>
      <c r="AL1440" s="50">
        <v>665</v>
      </c>
      <c r="AM1440" s="50">
        <v>0</v>
      </c>
      <c r="AN1440" s="50">
        <v>0</v>
      </c>
      <c r="AO1440" s="15">
        <v>432.5</v>
      </c>
      <c r="AP1440" s="51">
        <v>665</v>
      </c>
      <c r="AQ1440" s="51">
        <v>0</v>
      </c>
      <c r="AR1440" s="51">
        <v>0</v>
      </c>
      <c r="AS1440" s="51">
        <v>0</v>
      </c>
      <c r="AT1440" s="51">
        <v>0</v>
      </c>
      <c r="AU1440" s="51">
        <f t="shared" si="3684"/>
        <v>665</v>
      </c>
      <c r="AV1440" s="51">
        <f t="shared" si="3685"/>
        <v>0</v>
      </c>
      <c r="AW1440" s="51"/>
      <c r="AX1440" s="51"/>
      <c r="AY1440" s="51"/>
      <c r="AZ1440" s="51"/>
      <c r="BA1440" s="52">
        <f t="shared" si="3689"/>
        <v>100</v>
      </c>
      <c r="BB1440" s="25"/>
    </row>
    <row r="1441">
      <c r="B1441" s="47" t="s">
        <v>570</v>
      </c>
      <c r="C1441" s="47" t="s">
        <v>46</v>
      </c>
      <c r="D1441" s="47" t="s">
        <v>48</v>
      </c>
      <c r="E1441" s="48" t="str">
        <f t="shared" si="3683"/>
        <v>0113</v>
      </c>
      <c r="F1441" s="47" t="s">
        <v>270</v>
      </c>
      <c r="G1441" s="47"/>
      <c r="H1441" s="49" t="s">
        <v>53</v>
      </c>
      <c r="I1441" s="19">
        <f>I1442</f>
        <v>15034.6</v>
      </c>
      <c r="J1441" s="19">
        <f>J1442</f>
        <v>14735.299999999999</v>
      </c>
      <c r="K1441" s="19">
        <f>K1442</f>
        <v>14728.400000000001</v>
      </c>
      <c r="L1441" s="19">
        <f>L1442</f>
        <v>0</v>
      </c>
      <c r="M1441" s="19">
        <f>M1442</f>
        <v>0</v>
      </c>
      <c r="N1441" s="19">
        <f>N1442</f>
        <v>0</v>
      </c>
      <c r="O1441" s="19">
        <f>O1442</f>
        <v>0</v>
      </c>
      <c r="P1441" s="19">
        <f>P1442</f>
        <v>0</v>
      </c>
      <c r="Q1441" s="19">
        <f>Q1442</f>
        <v>0</v>
      </c>
      <c r="R1441" s="19">
        <f>R1442</f>
        <v>-665</v>
      </c>
      <c r="S1441" s="19">
        <f>S1442</f>
        <v>110</v>
      </c>
      <c r="T1441" s="19">
        <f t="shared" si="3682"/>
        <v>14479.6</v>
      </c>
      <c r="U1441" s="19">
        <f t="shared" si="3722"/>
        <v>14735.299999999999</v>
      </c>
      <c r="V1441" s="19">
        <f t="shared" si="3723"/>
        <v>14728.400000000001</v>
      </c>
      <c r="W1441" s="19">
        <f>W1442</f>
        <v>0</v>
      </c>
      <c r="X1441" s="19">
        <f>X1442</f>
        <v>0</v>
      </c>
      <c r="Y1441" s="19">
        <f>Y1442</f>
        <v>0</v>
      </c>
      <c r="Z1441" s="19">
        <f>Z1442</f>
        <v>110</v>
      </c>
      <c r="AA1441" s="19">
        <f>AA1442</f>
        <v>110</v>
      </c>
      <c r="AB1441" s="19">
        <f>AB1442</f>
        <v>0</v>
      </c>
      <c r="AC1441" s="19">
        <f>AC1442</f>
        <v>110</v>
      </c>
      <c r="AD1441" s="19">
        <f>AD1442</f>
        <v>0</v>
      </c>
      <c r="AE1441" s="19">
        <f>AE1442</f>
        <v>0</v>
      </c>
      <c r="AF1441" s="50">
        <f>AF1442</f>
        <v>15818.410640000002</v>
      </c>
      <c r="AG1441" s="50">
        <f>AG1442</f>
        <v>0</v>
      </c>
      <c r="AH1441" s="50">
        <f>AH1442</f>
        <v>0</v>
      </c>
      <c r="AI1441" s="50">
        <f>AI1442</f>
        <v>0</v>
      </c>
      <c r="AJ1441" s="50">
        <f>AJ1442</f>
        <v>0</v>
      </c>
      <c r="AK1441" s="50">
        <f>AK1442</f>
        <v>0</v>
      </c>
      <c r="AL1441" s="50">
        <f>AL1442</f>
        <v>15818.410380000001</v>
      </c>
      <c r="AM1441" s="50">
        <f>AM1442</f>
        <v>0</v>
      </c>
      <c r="AN1441" s="50">
        <f>AN1442</f>
        <v>0</v>
      </c>
      <c r="AO1441" s="51">
        <f>AO1442</f>
        <v>12614.4828</v>
      </c>
      <c r="AP1441" s="51">
        <f>AP1442</f>
        <v>15068.700000000001</v>
      </c>
      <c r="AQ1441" s="51">
        <f>AQ1442</f>
        <v>0</v>
      </c>
      <c r="AR1441" s="51">
        <f>AR1442</f>
        <v>0</v>
      </c>
      <c r="AS1441" s="51">
        <f>AS1442</f>
        <v>0</v>
      </c>
      <c r="AT1441" s="51">
        <f>AT1442</f>
        <v>0</v>
      </c>
      <c r="AU1441" s="51">
        <f t="shared" si="3684"/>
        <v>15068.700000000001</v>
      </c>
      <c r="AV1441" s="51">
        <f t="shared" si="3685"/>
        <v>-589.10000000000036</v>
      </c>
      <c r="AW1441" s="51">
        <f t="shared" si="3686"/>
        <v>14589.6</v>
      </c>
      <c r="AX1441" s="51">
        <f t="shared" si="3687"/>
        <v>14845.299999999999</v>
      </c>
      <c r="AY1441" s="51">
        <f t="shared" si="3688"/>
        <v>14838.400000000001</v>
      </c>
      <c r="AZ1441" s="51">
        <f>AZ1442</f>
        <v>0</v>
      </c>
      <c r="BA1441" s="52">
        <f t="shared" si="3689"/>
        <v>99.999998356345614</v>
      </c>
      <c r="BB1441" s="25"/>
    </row>
    <row r="1442" ht="47.25">
      <c r="B1442" s="47" t="s">
        <v>570</v>
      </c>
      <c r="C1442" s="47" t="s">
        <v>46</v>
      </c>
      <c r="D1442" s="47" t="s">
        <v>48</v>
      </c>
      <c r="E1442" s="48" t="str">
        <f t="shared" si="3683"/>
        <v>0113</v>
      </c>
      <c r="F1442" s="47" t="s">
        <v>271</v>
      </c>
      <c r="G1442" s="47"/>
      <c r="H1442" s="49" t="s">
        <v>272</v>
      </c>
      <c r="I1442" s="19">
        <f>I1443+I1446+I1450+I1448</f>
        <v>15034.6</v>
      </c>
      <c r="J1442" s="19">
        <f>J1443+J1446+J1450+J1448</f>
        <v>14735.299999999999</v>
      </c>
      <c r="K1442" s="19">
        <f>K1443+K1446+K1450+K1448</f>
        <v>14728.400000000001</v>
      </c>
      <c r="L1442" s="19">
        <f>L1443+L1446+L1450+L1448</f>
        <v>0</v>
      </c>
      <c r="M1442" s="19">
        <f>M1443+M1446+M1450+M1448</f>
        <v>0</v>
      </c>
      <c r="N1442" s="19">
        <f>N1443+N1446+N1450+N1448</f>
        <v>0</v>
      </c>
      <c r="O1442" s="19">
        <f>O1443+O1446+O1450+O1448</f>
        <v>0</v>
      </c>
      <c r="P1442" s="19">
        <f>P1443+P1446+P1450+P1448</f>
        <v>0</v>
      </c>
      <c r="Q1442" s="19">
        <f>Q1443+Q1446+Q1450+Q1448</f>
        <v>0</v>
      </c>
      <c r="R1442" s="19">
        <f>R1443+R1446+R1450+R1448</f>
        <v>-665</v>
      </c>
      <c r="S1442" s="19">
        <f>S1443+S1446+S1450+S1448</f>
        <v>110</v>
      </c>
      <c r="T1442" s="19">
        <f t="shared" si="3682"/>
        <v>14479.6</v>
      </c>
      <c r="U1442" s="19">
        <f t="shared" si="3722"/>
        <v>14735.299999999999</v>
      </c>
      <c r="V1442" s="19">
        <f t="shared" si="3723"/>
        <v>14728.400000000001</v>
      </c>
      <c r="W1442" s="19">
        <f>W1443+W1446+W1450+W1448</f>
        <v>0</v>
      </c>
      <c r="X1442" s="19">
        <f>X1443+X1446+X1450+X1448</f>
        <v>0</v>
      </c>
      <c r="Y1442" s="19">
        <f>Y1443+Y1446+Y1450+Y1448</f>
        <v>0</v>
      </c>
      <c r="Z1442" s="19">
        <f>Z1443+Z1446+Z1450+Z1448</f>
        <v>110</v>
      </c>
      <c r="AA1442" s="19">
        <f>AA1443+AA1446+AA1450+AA1448</f>
        <v>110</v>
      </c>
      <c r="AB1442" s="19">
        <f>AB1443+AB1446+AB1450+AB1448</f>
        <v>0</v>
      </c>
      <c r="AC1442" s="19">
        <f>AC1443+AC1446+AC1450+AC1448</f>
        <v>110</v>
      </c>
      <c r="AD1442" s="19">
        <f>AD1443+AD1446+AD1450+AD1448</f>
        <v>0</v>
      </c>
      <c r="AE1442" s="19">
        <f>AE1443+AE1446+AE1450+AE1448</f>
        <v>0</v>
      </c>
      <c r="AF1442" s="50">
        <f>AF1443+AF1446+AF1450+AF1448</f>
        <v>15818.410640000002</v>
      </c>
      <c r="AG1442" s="50">
        <f>AG1443+AG1446+AG1450+AG1448</f>
        <v>0</v>
      </c>
      <c r="AH1442" s="50">
        <f>AH1443+AH1446+AH1450+AH1448</f>
        <v>0</v>
      </c>
      <c r="AI1442" s="50">
        <f>AI1443+AI1446+AI1450+AI1448</f>
        <v>0</v>
      </c>
      <c r="AJ1442" s="50">
        <f>AJ1443+AJ1446+AJ1450+AJ1448</f>
        <v>0</v>
      </c>
      <c r="AK1442" s="50">
        <f>AK1443+AK1446+AK1450+AK1448</f>
        <v>0</v>
      </c>
      <c r="AL1442" s="50">
        <f>AL1443+AL1446+AL1450+AL1448</f>
        <v>15818.410380000001</v>
      </c>
      <c r="AM1442" s="50">
        <f>AM1443+AM1446+AM1450+AM1448</f>
        <v>0</v>
      </c>
      <c r="AN1442" s="50">
        <f>AN1443+AN1446+AN1450+AN1448</f>
        <v>0</v>
      </c>
      <c r="AO1442" s="15">
        <f>AO1443+AO1446+AO1450+AO1448</f>
        <v>12614.4828</v>
      </c>
      <c r="AP1442" s="51">
        <f>AP1443+AP1446+AP1450+AP1448</f>
        <v>15068.700000000001</v>
      </c>
      <c r="AQ1442" s="51">
        <f>AQ1443+AQ1446+AQ1450+AQ1448</f>
        <v>0</v>
      </c>
      <c r="AR1442" s="51">
        <f>AR1443+AR1446+AR1450+AR1448</f>
        <v>0</v>
      </c>
      <c r="AS1442" s="51">
        <f>AS1443+AS1446+AS1450+AS1448</f>
        <v>0</v>
      </c>
      <c r="AT1442" s="51">
        <f>AT1443+AT1446+AT1450+AT1448</f>
        <v>0</v>
      </c>
      <c r="AU1442" s="51">
        <f t="shared" si="3684"/>
        <v>15068.700000000001</v>
      </c>
      <c r="AV1442" s="51">
        <f t="shared" si="3685"/>
        <v>-589.10000000000036</v>
      </c>
      <c r="AW1442" s="51">
        <f t="shared" si="3686"/>
        <v>14589.6</v>
      </c>
      <c r="AX1442" s="51">
        <f t="shared" si="3687"/>
        <v>14845.299999999999</v>
      </c>
      <c r="AY1442" s="51">
        <f t="shared" si="3688"/>
        <v>14838.400000000001</v>
      </c>
      <c r="AZ1442" s="51">
        <f>AZ1443+AZ1446+AZ1450+AZ1448</f>
        <v>0</v>
      </c>
      <c r="BA1442" s="52">
        <f t="shared" si="3689"/>
        <v>99.999998356345614</v>
      </c>
      <c r="BB1442" s="25"/>
    </row>
    <row r="1443" ht="31.5">
      <c r="B1443" s="47" t="s">
        <v>570</v>
      </c>
      <c r="C1443" s="47" t="s">
        <v>46</v>
      </c>
      <c r="D1443" s="47" t="s">
        <v>48</v>
      </c>
      <c r="E1443" s="48" t="str">
        <f t="shared" si="3683"/>
        <v>0113</v>
      </c>
      <c r="F1443" s="47" t="s">
        <v>496</v>
      </c>
      <c r="G1443" s="47"/>
      <c r="H1443" s="49" t="s">
        <v>497</v>
      </c>
      <c r="I1443" s="19">
        <f>I1444+I1445</f>
        <v>7492.4000000000005</v>
      </c>
      <c r="J1443" s="19">
        <f>J1444+J1445</f>
        <v>7193.0999999999995</v>
      </c>
      <c r="K1443" s="19">
        <f>K1444+K1445</f>
        <v>7186.2000000000007</v>
      </c>
      <c r="L1443" s="19">
        <f>L1444+L1445</f>
        <v>0</v>
      </c>
      <c r="M1443" s="19">
        <f>M1444+M1445</f>
        <v>0</v>
      </c>
      <c r="N1443" s="19">
        <f>N1444+N1445</f>
        <v>0</v>
      </c>
      <c r="O1443" s="19">
        <f>O1444+O1445</f>
        <v>0</v>
      </c>
      <c r="P1443" s="19">
        <f>P1444+P1445</f>
        <v>0</v>
      </c>
      <c r="Q1443" s="19">
        <f>Q1444+Q1445</f>
        <v>0</v>
      </c>
      <c r="R1443" s="19">
        <f>R1444+R1445</f>
        <v>0</v>
      </c>
      <c r="S1443" s="19">
        <f>S1444+S1445</f>
        <v>0</v>
      </c>
      <c r="T1443" s="19">
        <f t="shared" si="3682"/>
        <v>7492.4000000000005</v>
      </c>
      <c r="U1443" s="19">
        <f t="shared" si="3722"/>
        <v>7193.0999999999995</v>
      </c>
      <c r="V1443" s="19">
        <f t="shared" si="3723"/>
        <v>7186.2000000000007</v>
      </c>
      <c r="W1443" s="19">
        <f>W1444+W1445</f>
        <v>0</v>
      </c>
      <c r="X1443" s="19">
        <f>X1444+X1445</f>
        <v>0</v>
      </c>
      <c r="Y1443" s="19">
        <f>Y1444+Y1445</f>
        <v>0</v>
      </c>
      <c r="Z1443" s="19">
        <f>Z1444+Z1445</f>
        <v>0</v>
      </c>
      <c r="AA1443" s="19">
        <f>AA1444+AA1445</f>
        <v>0</v>
      </c>
      <c r="AB1443" s="19">
        <f>AB1444+AB1445</f>
        <v>0</v>
      </c>
      <c r="AC1443" s="19">
        <f>AC1444+AC1445</f>
        <v>0</v>
      </c>
      <c r="AD1443" s="19">
        <f>AD1444+AD1445</f>
        <v>0</v>
      </c>
      <c r="AE1443" s="19">
        <f>AE1444+AE1445</f>
        <v>0</v>
      </c>
      <c r="AF1443" s="50">
        <f>AF1444+AF1445</f>
        <v>8242.1106400000008</v>
      </c>
      <c r="AG1443" s="50">
        <f>AG1444+AG1445</f>
        <v>0</v>
      </c>
      <c r="AH1443" s="50">
        <f>AH1444+AH1445</f>
        <v>0</v>
      </c>
      <c r="AI1443" s="50">
        <f>AI1444+AI1445</f>
        <v>0</v>
      </c>
      <c r="AJ1443" s="50">
        <f>AJ1444+AJ1445</f>
        <v>0</v>
      </c>
      <c r="AK1443" s="50">
        <f>AK1444+AK1445</f>
        <v>0</v>
      </c>
      <c r="AL1443" s="50">
        <f>AL1444+AL1445</f>
        <v>8242.1103800000001</v>
      </c>
      <c r="AM1443" s="50">
        <f>AM1444+AM1445</f>
        <v>0</v>
      </c>
      <c r="AN1443" s="50">
        <f>AN1444+AN1445</f>
        <v>0</v>
      </c>
      <c r="AO1443" s="51">
        <f>AO1444+AO1445</f>
        <v>5378.1827999999996</v>
      </c>
      <c r="AP1443" s="51">
        <f>AP1444+AP1445</f>
        <v>7492.4000000000005</v>
      </c>
      <c r="AQ1443" s="51">
        <f>AQ1444+AQ1445</f>
        <v>0</v>
      </c>
      <c r="AR1443" s="51">
        <f>AR1444+AR1445</f>
        <v>0</v>
      </c>
      <c r="AS1443" s="51">
        <f>AS1444+AS1445</f>
        <v>0</v>
      </c>
      <c r="AT1443" s="51">
        <f>AT1444+AT1445</f>
        <v>0</v>
      </c>
      <c r="AU1443" s="51">
        <f t="shared" si="3684"/>
        <v>7492.4000000000005</v>
      </c>
      <c r="AV1443" s="51">
        <f t="shared" si="3685"/>
        <v>0</v>
      </c>
      <c r="AW1443" s="51">
        <f t="shared" si="3686"/>
        <v>7492.4000000000005</v>
      </c>
      <c r="AX1443" s="51">
        <f t="shared" si="3687"/>
        <v>7193.0999999999995</v>
      </c>
      <c r="AY1443" s="51">
        <f t="shared" si="3688"/>
        <v>7186.2000000000007</v>
      </c>
      <c r="AZ1443" s="51">
        <f>AZ1444+AZ1445</f>
        <v>0</v>
      </c>
      <c r="BA1443" s="52">
        <f t="shared" si="3689"/>
        <v>99.999996845468203</v>
      </c>
      <c r="BB1443" s="25"/>
    </row>
    <row r="1444" ht="31.5">
      <c r="B1444" s="47" t="s">
        <v>570</v>
      </c>
      <c r="C1444" s="47" t="s">
        <v>46</v>
      </c>
      <c r="D1444" s="47" t="s">
        <v>48</v>
      </c>
      <c r="E1444" s="48" t="str">
        <f t="shared" si="3683"/>
        <v>0113</v>
      </c>
      <c r="F1444" s="47" t="s">
        <v>496</v>
      </c>
      <c r="G1444" s="47" t="s">
        <v>58</v>
      </c>
      <c r="H1444" s="49" t="s">
        <v>59</v>
      </c>
      <c r="I1444" s="19">
        <v>7393.8000000000002</v>
      </c>
      <c r="J1444" s="19">
        <v>7099.1999999999998</v>
      </c>
      <c r="K1444" s="19">
        <v>7096.9000000000005</v>
      </c>
      <c r="L1444" s="19"/>
      <c r="M1444" s="19"/>
      <c r="N1444" s="19"/>
      <c r="O1444" s="19">
        <v>0</v>
      </c>
      <c r="P1444" s="19">
        <v>0</v>
      </c>
      <c r="Q1444" s="19">
        <v>0</v>
      </c>
      <c r="R1444" s="19">
        <v>0</v>
      </c>
      <c r="S1444" s="19"/>
      <c r="T1444" s="19">
        <f t="shared" si="3682"/>
        <v>7393.8000000000002</v>
      </c>
      <c r="U1444" s="19">
        <f t="shared" si="3722"/>
        <v>7099.1999999999998</v>
      </c>
      <c r="V1444" s="19">
        <f t="shared" si="3723"/>
        <v>7096.9000000000005</v>
      </c>
      <c r="W1444" s="19"/>
      <c r="X1444" s="19"/>
      <c r="Y1444" s="19"/>
      <c r="Z1444" s="19"/>
      <c r="AA1444" s="19"/>
      <c r="AB1444" s="19"/>
      <c r="AC1444" s="19"/>
      <c r="AD1444" s="19"/>
      <c r="AE1444" s="19"/>
      <c r="AF1444" s="50">
        <v>8138.9116400000003</v>
      </c>
      <c r="AG1444" s="50"/>
      <c r="AH1444" s="50">
        <v>0</v>
      </c>
      <c r="AI1444" s="50">
        <v>0</v>
      </c>
      <c r="AJ1444" s="50">
        <v>0</v>
      </c>
      <c r="AK1444" s="50">
        <v>0</v>
      </c>
      <c r="AL1444" s="50">
        <v>8138.9113799999996</v>
      </c>
      <c r="AM1444" s="50">
        <v>0</v>
      </c>
      <c r="AN1444" s="50">
        <v>0</v>
      </c>
      <c r="AO1444" s="15">
        <v>5301.8437999999996</v>
      </c>
      <c r="AP1444" s="51">
        <v>7393.8000000000002</v>
      </c>
      <c r="AQ1444" s="51">
        <v>0</v>
      </c>
      <c r="AR1444" s="51">
        <v>0</v>
      </c>
      <c r="AS1444" s="51">
        <v>0</v>
      </c>
      <c r="AT1444" s="51">
        <v>0</v>
      </c>
      <c r="AU1444" s="51">
        <f t="shared" si="3684"/>
        <v>7393.8000000000002</v>
      </c>
      <c r="AV1444" s="51">
        <f t="shared" si="3685"/>
        <v>0</v>
      </c>
      <c r="AW1444" s="51">
        <f t="shared" si="3686"/>
        <v>7393.8000000000002</v>
      </c>
      <c r="AX1444" s="51">
        <f t="shared" si="3687"/>
        <v>7099.1999999999998</v>
      </c>
      <c r="AY1444" s="51">
        <f t="shared" si="3688"/>
        <v>7096.9000000000005</v>
      </c>
      <c r="AZ1444" s="51"/>
      <c r="BA1444" s="52">
        <f t="shared" si="3689"/>
        <v>99.999996805469664</v>
      </c>
      <c r="BB1444" s="53"/>
    </row>
    <row r="1445">
      <c r="B1445" s="47" t="s">
        <v>570</v>
      </c>
      <c r="C1445" s="47" t="s">
        <v>46</v>
      </c>
      <c r="D1445" s="47" t="s">
        <v>48</v>
      </c>
      <c r="E1445" s="48" t="str">
        <f t="shared" si="3683"/>
        <v>0113</v>
      </c>
      <c r="F1445" s="47" t="s">
        <v>496</v>
      </c>
      <c r="G1445" s="47" t="s">
        <v>60</v>
      </c>
      <c r="H1445" s="49" t="s">
        <v>61</v>
      </c>
      <c r="I1445" s="19">
        <v>98.599999999999994</v>
      </c>
      <c r="J1445" s="19">
        <v>93.900000000000006</v>
      </c>
      <c r="K1445" s="19">
        <v>89.299999999999997</v>
      </c>
      <c r="L1445" s="19"/>
      <c r="M1445" s="19"/>
      <c r="N1445" s="19"/>
      <c r="O1445" s="19">
        <v>0</v>
      </c>
      <c r="P1445" s="19">
        <v>0</v>
      </c>
      <c r="Q1445" s="19">
        <v>0</v>
      </c>
      <c r="R1445" s="19">
        <v>0</v>
      </c>
      <c r="S1445" s="19"/>
      <c r="T1445" s="19">
        <f t="shared" si="3682"/>
        <v>98.599999999999994</v>
      </c>
      <c r="U1445" s="19">
        <f t="shared" si="3722"/>
        <v>93.900000000000006</v>
      </c>
      <c r="V1445" s="19">
        <f t="shared" si="3723"/>
        <v>89.299999999999997</v>
      </c>
      <c r="W1445" s="19"/>
      <c r="X1445" s="19"/>
      <c r="Y1445" s="19"/>
      <c r="Z1445" s="19"/>
      <c r="AA1445" s="19"/>
      <c r="AB1445" s="19"/>
      <c r="AC1445" s="19"/>
      <c r="AD1445" s="19"/>
      <c r="AE1445" s="19"/>
      <c r="AF1445" s="50">
        <v>103.199</v>
      </c>
      <c r="AG1445" s="50"/>
      <c r="AH1445" s="50">
        <v>0</v>
      </c>
      <c r="AI1445" s="50">
        <v>0</v>
      </c>
      <c r="AJ1445" s="50">
        <v>0</v>
      </c>
      <c r="AK1445" s="50">
        <v>0</v>
      </c>
      <c r="AL1445" s="50">
        <v>103.199</v>
      </c>
      <c r="AM1445" s="50">
        <v>0</v>
      </c>
      <c r="AN1445" s="50">
        <v>0</v>
      </c>
      <c r="AO1445" s="51">
        <v>76.338999999999999</v>
      </c>
      <c r="AP1445" s="51">
        <v>98.599999999999994</v>
      </c>
      <c r="AQ1445" s="51">
        <v>0</v>
      </c>
      <c r="AR1445" s="51">
        <v>0</v>
      </c>
      <c r="AS1445" s="51">
        <v>0</v>
      </c>
      <c r="AT1445" s="51">
        <v>0</v>
      </c>
      <c r="AU1445" s="51">
        <f t="shared" si="3684"/>
        <v>98.599999999999994</v>
      </c>
      <c r="AV1445" s="51">
        <f t="shared" si="3685"/>
        <v>0</v>
      </c>
      <c r="AW1445" s="51">
        <f t="shared" si="3686"/>
        <v>98.599999999999994</v>
      </c>
      <c r="AX1445" s="51">
        <f t="shared" si="3687"/>
        <v>93.900000000000006</v>
      </c>
      <c r="AY1445" s="51">
        <f t="shared" si="3688"/>
        <v>89.299999999999997</v>
      </c>
      <c r="AZ1445" s="51"/>
      <c r="BA1445" s="52">
        <f t="shared" si="3689"/>
        <v>100</v>
      </c>
      <c r="BB1445" s="53"/>
    </row>
    <row r="1446" ht="31.5">
      <c r="B1446" s="47" t="s">
        <v>570</v>
      </c>
      <c r="C1446" s="47" t="s">
        <v>46</v>
      </c>
      <c r="D1446" s="47" t="s">
        <v>48</v>
      </c>
      <c r="E1446" s="48" t="str">
        <f t="shared" si="3683"/>
        <v>0113</v>
      </c>
      <c r="F1446" s="47" t="s">
        <v>498</v>
      </c>
      <c r="G1446" s="48"/>
      <c r="H1446" s="49" t="s">
        <v>499</v>
      </c>
      <c r="I1446" s="19">
        <f>I1447</f>
        <v>5665.6999999999998</v>
      </c>
      <c r="J1446" s="19">
        <f>J1447</f>
        <v>5665.6999999999998</v>
      </c>
      <c r="K1446" s="19">
        <f>K1447</f>
        <v>5665.6999999999998</v>
      </c>
      <c r="L1446" s="19">
        <f>L1447</f>
        <v>0</v>
      </c>
      <c r="M1446" s="19">
        <f>M1447</f>
        <v>0</v>
      </c>
      <c r="N1446" s="19">
        <f>N1447</f>
        <v>0</v>
      </c>
      <c r="O1446" s="19">
        <f>O1447</f>
        <v>0</v>
      </c>
      <c r="P1446" s="19">
        <f>P1447</f>
        <v>0</v>
      </c>
      <c r="Q1446" s="19">
        <f>Q1447</f>
        <v>0</v>
      </c>
      <c r="R1446" s="19">
        <f>R1447</f>
        <v>0</v>
      </c>
      <c r="S1446" s="19">
        <f>S1447</f>
        <v>0</v>
      </c>
      <c r="T1446" s="19">
        <f t="shared" ref="T1446:T1509" si="3826">I1446+L1446+S1446+R1446+Q1446+P1446+O1446</f>
        <v>5665.6999999999998</v>
      </c>
      <c r="U1446" s="19">
        <f t="shared" si="3722"/>
        <v>5665.6999999999998</v>
      </c>
      <c r="V1446" s="19">
        <f t="shared" si="3723"/>
        <v>5665.6999999999998</v>
      </c>
      <c r="W1446" s="19">
        <f>W1447</f>
        <v>0</v>
      </c>
      <c r="X1446" s="19">
        <f>X1447</f>
        <v>0</v>
      </c>
      <c r="Y1446" s="19">
        <f>Y1447</f>
        <v>0</v>
      </c>
      <c r="Z1446" s="19">
        <f>Z1447</f>
        <v>0</v>
      </c>
      <c r="AA1446" s="19">
        <f>AA1447</f>
        <v>0</v>
      </c>
      <c r="AB1446" s="19">
        <f>AB1447</f>
        <v>0</v>
      </c>
      <c r="AC1446" s="19">
        <f>AC1447</f>
        <v>0</v>
      </c>
      <c r="AD1446" s="19">
        <f>AD1447</f>
        <v>0</v>
      </c>
      <c r="AE1446" s="19">
        <f>AE1447</f>
        <v>0</v>
      </c>
      <c r="AF1446" s="50">
        <f>AF1447</f>
        <v>6254.8000000000002</v>
      </c>
      <c r="AG1446" s="50">
        <f>AG1447</f>
        <v>0</v>
      </c>
      <c r="AH1446" s="50">
        <f>AH1447</f>
        <v>0</v>
      </c>
      <c r="AI1446" s="50">
        <f>AI1447</f>
        <v>0</v>
      </c>
      <c r="AJ1446" s="50">
        <f>AJ1447</f>
        <v>0</v>
      </c>
      <c r="AK1446" s="50">
        <f>AK1447</f>
        <v>0</v>
      </c>
      <c r="AL1446" s="50">
        <f>AL1447</f>
        <v>6254.8000000000002</v>
      </c>
      <c r="AM1446" s="50">
        <f>AM1447</f>
        <v>0</v>
      </c>
      <c r="AN1446" s="50">
        <f>AN1447</f>
        <v>0</v>
      </c>
      <c r="AO1446" s="15">
        <f>AO1447</f>
        <v>6254.8000000000002</v>
      </c>
      <c r="AP1446" s="51">
        <f>AP1447</f>
        <v>6254.8000000000002</v>
      </c>
      <c r="AQ1446" s="51">
        <f>AQ1447</f>
        <v>0</v>
      </c>
      <c r="AR1446" s="51">
        <f>AR1447</f>
        <v>0</v>
      </c>
      <c r="AS1446" s="51">
        <f>AS1447</f>
        <v>0</v>
      </c>
      <c r="AT1446" s="51">
        <f>AT1447</f>
        <v>0</v>
      </c>
      <c r="AU1446" s="51">
        <f t="shared" si="3684"/>
        <v>6254.8000000000002</v>
      </c>
      <c r="AV1446" s="51">
        <f t="shared" si="3685"/>
        <v>-589.10000000000036</v>
      </c>
      <c r="AW1446" s="51">
        <f t="shared" si="3686"/>
        <v>5665.6999999999998</v>
      </c>
      <c r="AX1446" s="51">
        <f t="shared" si="3687"/>
        <v>5665.6999999999998</v>
      </c>
      <c r="AY1446" s="51">
        <f t="shared" si="3688"/>
        <v>5665.6999999999998</v>
      </c>
      <c r="AZ1446" s="51">
        <f>AZ1447</f>
        <v>0</v>
      </c>
      <c r="BA1446" s="52">
        <f t="shared" si="3689"/>
        <v>100</v>
      </c>
      <c r="BB1446" s="25"/>
    </row>
    <row r="1447" ht="31.5">
      <c r="B1447" s="47" t="s">
        <v>570</v>
      </c>
      <c r="C1447" s="47" t="s">
        <v>46</v>
      </c>
      <c r="D1447" s="47" t="s">
        <v>48</v>
      </c>
      <c r="E1447" s="48" t="str">
        <f t="shared" si="3683"/>
        <v>0113</v>
      </c>
      <c r="F1447" s="47" t="s">
        <v>498</v>
      </c>
      <c r="G1447" s="47" t="s">
        <v>154</v>
      </c>
      <c r="H1447" s="49" t="s">
        <v>155</v>
      </c>
      <c r="I1447" s="19">
        <v>5665.6999999999998</v>
      </c>
      <c r="J1447" s="19">
        <v>5665.6999999999998</v>
      </c>
      <c r="K1447" s="19">
        <v>5665.6999999999998</v>
      </c>
      <c r="L1447" s="19"/>
      <c r="M1447" s="19"/>
      <c r="N1447" s="19"/>
      <c r="O1447" s="19">
        <v>0</v>
      </c>
      <c r="P1447" s="19">
        <v>0</v>
      </c>
      <c r="Q1447" s="19">
        <v>0</v>
      </c>
      <c r="R1447" s="19">
        <v>0</v>
      </c>
      <c r="S1447" s="19"/>
      <c r="T1447" s="19">
        <f t="shared" si="3826"/>
        <v>5665.6999999999998</v>
      </c>
      <c r="U1447" s="19">
        <f t="shared" si="3722"/>
        <v>5665.6999999999998</v>
      </c>
      <c r="V1447" s="19">
        <f t="shared" si="3723"/>
        <v>5665.6999999999998</v>
      </c>
      <c r="W1447" s="19"/>
      <c r="X1447" s="19"/>
      <c r="Y1447" s="19"/>
      <c r="Z1447" s="19"/>
      <c r="AA1447" s="19"/>
      <c r="AB1447" s="19"/>
      <c r="AC1447" s="19"/>
      <c r="AD1447" s="19"/>
      <c r="AE1447" s="19"/>
      <c r="AF1447" s="50">
        <v>6254.8000000000002</v>
      </c>
      <c r="AG1447" s="50"/>
      <c r="AH1447" s="50">
        <v>0</v>
      </c>
      <c r="AI1447" s="50">
        <v>0</v>
      </c>
      <c r="AJ1447" s="50">
        <v>0</v>
      </c>
      <c r="AK1447" s="50">
        <v>0</v>
      </c>
      <c r="AL1447" s="50">
        <v>6254.8000000000002</v>
      </c>
      <c r="AM1447" s="50">
        <v>0</v>
      </c>
      <c r="AN1447" s="50">
        <v>0</v>
      </c>
      <c r="AO1447" s="51">
        <v>6254.8000000000002</v>
      </c>
      <c r="AP1447" s="51">
        <v>6254.8000000000002</v>
      </c>
      <c r="AQ1447" s="51">
        <v>0</v>
      </c>
      <c r="AR1447" s="51">
        <v>0</v>
      </c>
      <c r="AS1447" s="51">
        <v>0</v>
      </c>
      <c r="AT1447" s="51">
        <v>0</v>
      </c>
      <c r="AU1447" s="51">
        <f t="shared" si="3684"/>
        <v>6254.8000000000002</v>
      </c>
      <c r="AV1447" s="51">
        <f t="shared" si="3685"/>
        <v>-589.10000000000036</v>
      </c>
      <c r="AW1447" s="51">
        <f t="shared" si="3686"/>
        <v>5665.6999999999998</v>
      </c>
      <c r="AX1447" s="51">
        <f t="shared" si="3687"/>
        <v>5665.6999999999998</v>
      </c>
      <c r="AY1447" s="51">
        <f t="shared" si="3688"/>
        <v>5665.6999999999998</v>
      </c>
      <c r="AZ1447" s="51"/>
      <c r="BA1447" s="52">
        <f t="shared" si="3689"/>
        <v>100</v>
      </c>
      <c r="BB1447" s="53"/>
    </row>
    <row r="1448" ht="63">
      <c r="B1448" s="47" t="s">
        <v>570</v>
      </c>
      <c r="C1448" s="47" t="s">
        <v>46</v>
      </c>
      <c r="D1448" s="47" t="s">
        <v>48</v>
      </c>
      <c r="E1448" s="48" t="str">
        <f t="shared" ref="E1448:E1511" si="3827">CONCATENATE(C1448,D1448)</f>
        <v>0113</v>
      </c>
      <c r="F1448" s="47" t="s">
        <v>572</v>
      </c>
      <c r="G1448" s="47"/>
      <c r="H1448" s="49" t="s">
        <v>573</v>
      </c>
      <c r="I1448" s="19">
        <f>I1449</f>
        <v>1050</v>
      </c>
      <c r="J1448" s="19">
        <f>J1449</f>
        <v>1050</v>
      </c>
      <c r="K1448" s="19">
        <f>K1449</f>
        <v>1050</v>
      </c>
      <c r="L1448" s="19">
        <f>L1449</f>
        <v>0</v>
      </c>
      <c r="M1448" s="19">
        <f>M1449</f>
        <v>0</v>
      </c>
      <c r="N1448" s="19">
        <f>N1449</f>
        <v>0</v>
      </c>
      <c r="O1448" s="19">
        <f>O1449</f>
        <v>0</v>
      </c>
      <c r="P1448" s="19">
        <f>P1449</f>
        <v>0</v>
      </c>
      <c r="Q1448" s="19">
        <f>Q1449</f>
        <v>0</v>
      </c>
      <c r="R1448" s="19">
        <f>R1449</f>
        <v>0</v>
      </c>
      <c r="S1448" s="19">
        <f>S1449</f>
        <v>0</v>
      </c>
      <c r="T1448" s="19">
        <f t="shared" si="3826"/>
        <v>1050</v>
      </c>
      <c r="U1448" s="19">
        <f t="shared" si="3722"/>
        <v>1050</v>
      </c>
      <c r="V1448" s="19">
        <f t="shared" si="3723"/>
        <v>1050</v>
      </c>
      <c r="W1448" s="19">
        <f>W1449</f>
        <v>0</v>
      </c>
      <c r="X1448" s="19">
        <f>X1449</f>
        <v>0</v>
      </c>
      <c r="Y1448" s="19">
        <f>Y1449</f>
        <v>0</v>
      </c>
      <c r="Z1448" s="19">
        <f>Z1449</f>
        <v>0</v>
      </c>
      <c r="AA1448" s="19">
        <f>AA1449</f>
        <v>0</v>
      </c>
      <c r="AB1448" s="19">
        <f>AB1449</f>
        <v>0</v>
      </c>
      <c r="AC1448" s="19">
        <f>AC1449</f>
        <v>0</v>
      </c>
      <c r="AD1448" s="19">
        <f>AD1449</f>
        <v>0</v>
      </c>
      <c r="AE1448" s="19">
        <f>AE1449</f>
        <v>0</v>
      </c>
      <c r="AF1448" s="50">
        <f>AF1449</f>
        <v>1050</v>
      </c>
      <c r="AG1448" s="50">
        <f>AG1449</f>
        <v>0</v>
      </c>
      <c r="AH1448" s="50">
        <f>AH1449</f>
        <v>0</v>
      </c>
      <c r="AI1448" s="50">
        <f>AI1449</f>
        <v>0</v>
      </c>
      <c r="AJ1448" s="50">
        <f>AJ1449</f>
        <v>0</v>
      </c>
      <c r="AK1448" s="50">
        <f>AK1449</f>
        <v>0</v>
      </c>
      <c r="AL1448" s="50">
        <f>AL1449</f>
        <v>1050</v>
      </c>
      <c r="AM1448" s="50">
        <f>AM1449</f>
        <v>0</v>
      </c>
      <c r="AN1448" s="50">
        <f>AN1449</f>
        <v>0</v>
      </c>
      <c r="AO1448" s="15">
        <f>AO1449</f>
        <v>710</v>
      </c>
      <c r="AP1448" s="51">
        <f>AP1449</f>
        <v>1050</v>
      </c>
      <c r="AQ1448" s="51">
        <f>AQ1449</f>
        <v>0</v>
      </c>
      <c r="AR1448" s="51">
        <f>AR1449</f>
        <v>0</v>
      </c>
      <c r="AS1448" s="51">
        <f>AS1449</f>
        <v>0</v>
      </c>
      <c r="AT1448" s="51">
        <f>AT1449</f>
        <v>0</v>
      </c>
      <c r="AU1448" s="51">
        <f t="shared" ref="AU1448:AU1511" si="3828">AP1448+AS1448+AT1448+AR1448+AQ1448</f>
        <v>1050</v>
      </c>
      <c r="AV1448" s="51">
        <f t="shared" ref="AV1448:AV1511" si="3829">T1448-AU1448</f>
        <v>0</v>
      </c>
      <c r="AW1448" s="51">
        <f t="shared" ref="AW1448:AW1511" si="3830">T1448+W1448+X1448+Y1448+Z1448</f>
        <v>1050</v>
      </c>
      <c r="AX1448" s="51">
        <f t="shared" ref="AX1448:AX1511" si="3831">U1448+AA1448+AB1448</f>
        <v>1050</v>
      </c>
      <c r="AY1448" s="51">
        <f t="shared" ref="AY1448:AY1511" si="3832">V1448+AC1448+AE1448+AD1448</f>
        <v>1050</v>
      </c>
      <c r="AZ1448" s="51">
        <f>AZ1449</f>
        <v>0</v>
      </c>
      <c r="BA1448" s="52">
        <f t="shared" ref="BA1448:BA1511" si="3833">AL1448/AF1448*100</f>
        <v>100</v>
      </c>
      <c r="BB1448" s="25"/>
    </row>
    <row r="1449" ht="31.5">
      <c r="B1449" s="47" t="s">
        <v>570</v>
      </c>
      <c r="C1449" s="47" t="s">
        <v>46</v>
      </c>
      <c r="D1449" s="47" t="s">
        <v>48</v>
      </c>
      <c r="E1449" s="48" t="str">
        <f t="shared" si="3827"/>
        <v>0113</v>
      </c>
      <c r="F1449" s="47" t="s">
        <v>572</v>
      </c>
      <c r="G1449" s="47" t="s">
        <v>154</v>
      </c>
      <c r="H1449" s="49" t="s">
        <v>155</v>
      </c>
      <c r="I1449" s="19">
        <v>1050</v>
      </c>
      <c r="J1449" s="19">
        <v>1050</v>
      </c>
      <c r="K1449" s="19">
        <v>1050</v>
      </c>
      <c r="L1449" s="19"/>
      <c r="M1449" s="19"/>
      <c r="N1449" s="19"/>
      <c r="O1449" s="19">
        <v>0</v>
      </c>
      <c r="P1449" s="19">
        <v>0</v>
      </c>
      <c r="Q1449" s="19">
        <v>0</v>
      </c>
      <c r="R1449" s="19">
        <v>0</v>
      </c>
      <c r="S1449" s="19"/>
      <c r="T1449" s="19">
        <f t="shared" si="3826"/>
        <v>1050</v>
      </c>
      <c r="U1449" s="19">
        <f t="shared" si="3722"/>
        <v>1050</v>
      </c>
      <c r="V1449" s="19">
        <f t="shared" si="3723"/>
        <v>1050</v>
      </c>
      <c r="W1449" s="19"/>
      <c r="X1449" s="19"/>
      <c r="Y1449" s="19"/>
      <c r="Z1449" s="19"/>
      <c r="AA1449" s="19"/>
      <c r="AB1449" s="19"/>
      <c r="AC1449" s="19"/>
      <c r="AD1449" s="19"/>
      <c r="AE1449" s="19"/>
      <c r="AF1449" s="50">
        <v>1050</v>
      </c>
      <c r="AG1449" s="50"/>
      <c r="AH1449" s="50">
        <v>0</v>
      </c>
      <c r="AI1449" s="50">
        <v>0</v>
      </c>
      <c r="AJ1449" s="50">
        <v>0</v>
      </c>
      <c r="AK1449" s="50">
        <v>0</v>
      </c>
      <c r="AL1449" s="50">
        <v>1050</v>
      </c>
      <c r="AM1449" s="50">
        <v>0</v>
      </c>
      <c r="AN1449" s="50">
        <v>0</v>
      </c>
      <c r="AO1449" s="51">
        <v>710</v>
      </c>
      <c r="AP1449" s="51">
        <v>1050</v>
      </c>
      <c r="AQ1449" s="51">
        <v>0</v>
      </c>
      <c r="AR1449" s="51">
        <v>0</v>
      </c>
      <c r="AS1449" s="51">
        <v>0</v>
      </c>
      <c r="AT1449" s="51">
        <v>0</v>
      </c>
      <c r="AU1449" s="51">
        <f t="shared" si="3828"/>
        <v>1050</v>
      </c>
      <c r="AV1449" s="51">
        <f t="shared" si="3829"/>
        <v>0</v>
      </c>
      <c r="AW1449" s="51">
        <f t="shared" si="3830"/>
        <v>1050</v>
      </c>
      <c r="AX1449" s="51">
        <f t="shared" si="3831"/>
        <v>1050</v>
      </c>
      <c r="AY1449" s="51">
        <f t="shared" si="3832"/>
        <v>1050</v>
      </c>
      <c r="AZ1449" s="51"/>
      <c r="BA1449" s="52">
        <f t="shared" si="3833"/>
        <v>100</v>
      </c>
      <c r="BB1449" s="53"/>
    </row>
    <row r="1450" ht="63">
      <c r="B1450" s="47" t="s">
        <v>570</v>
      </c>
      <c r="C1450" s="47" t="s">
        <v>46</v>
      </c>
      <c r="D1450" s="47" t="s">
        <v>48</v>
      </c>
      <c r="E1450" s="48" t="str">
        <f t="shared" si="3827"/>
        <v>0113</v>
      </c>
      <c r="F1450" s="47" t="s">
        <v>275</v>
      </c>
      <c r="G1450" s="48"/>
      <c r="H1450" s="49" t="s">
        <v>276</v>
      </c>
      <c r="I1450" s="19">
        <f>I1451</f>
        <v>826.5</v>
      </c>
      <c r="J1450" s="19">
        <f>J1451</f>
        <v>826.5</v>
      </c>
      <c r="K1450" s="19">
        <f>K1451</f>
        <v>826.5</v>
      </c>
      <c r="L1450" s="19">
        <f>L1451</f>
        <v>0</v>
      </c>
      <c r="M1450" s="19">
        <f>M1451</f>
        <v>0</v>
      </c>
      <c r="N1450" s="19">
        <f>N1451</f>
        <v>0</v>
      </c>
      <c r="O1450" s="19">
        <f>O1451</f>
        <v>0</v>
      </c>
      <c r="P1450" s="19">
        <f>P1451</f>
        <v>0</v>
      </c>
      <c r="Q1450" s="19">
        <f>Q1451</f>
        <v>0</v>
      </c>
      <c r="R1450" s="19">
        <f>R1451</f>
        <v>-665</v>
      </c>
      <c r="S1450" s="19">
        <f>S1451</f>
        <v>110</v>
      </c>
      <c r="T1450" s="19">
        <f t="shared" si="3826"/>
        <v>271.5</v>
      </c>
      <c r="U1450" s="19">
        <f t="shared" si="3722"/>
        <v>826.5</v>
      </c>
      <c r="V1450" s="19">
        <f t="shared" si="3723"/>
        <v>826.5</v>
      </c>
      <c r="W1450" s="19">
        <f>W1451</f>
        <v>0</v>
      </c>
      <c r="X1450" s="19">
        <f>X1451</f>
        <v>0</v>
      </c>
      <c r="Y1450" s="19">
        <f>Y1451</f>
        <v>0</v>
      </c>
      <c r="Z1450" s="19">
        <f>Z1451</f>
        <v>110</v>
      </c>
      <c r="AA1450" s="19">
        <f>AA1451</f>
        <v>110</v>
      </c>
      <c r="AB1450" s="19">
        <f>AB1451</f>
        <v>0</v>
      </c>
      <c r="AC1450" s="19">
        <f>AC1451</f>
        <v>110</v>
      </c>
      <c r="AD1450" s="19">
        <f>AD1451</f>
        <v>0</v>
      </c>
      <c r="AE1450" s="19"/>
      <c r="AF1450" s="50">
        <f>AF1451</f>
        <v>271.5</v>
      </c>
      <c r="AG1450" s="50">
        <f>AG1451</f>
        <v>0</v>
      </c>
      <c r="AH1450" s="50">
        <f>AH1451</f>
        <v>0</v>
      </c>
      <c r="AI1450" s="50">
        <f>AI1451</f>
        <v>0</v>
      </c>
      <c r="AJ1450" s="50">
        <f>AJ1451</f>
        <v>0</v>
      </c>
      <c r="AK1450" s="50">
        <f>AK1451</f>
        <v>0</v>
      </c>
      <c r="AL1450" s="50">
        <f>AL1451</f>
        <v>271.5</v>
      </c>
      <c r="AM1450" s="50">
        <f>AM1451</f>
        <v>0</v>
      </c>
      <c r="AN1450" s="50">
        <f>AN1451</f>
        <v>0</v>
      </c>
      <c r="AO1450" s="15">
        <f>AO1451</f>
        <v>271.5</v>
      </c>
      <c r="AP1450" s="51">
        <f>AP1451</f>
        <v>271.5</v>
      </c>
      <c r="AQ1450" s="51">
        <f>AQ1451</f>
        <v>0</v>
      </c>
      <c r="AR1450" s="51">
        <f>AR1451</f>
        <v>0</v>
      </c>
      <c r="AS1450" s="51">
        <f>AS1451</f>
        <v>0</v>
      </c>
      <c r="AT1450" s="51">
        <f>AT1451</f>
        <v>0</v>
      </c>
      <c r="AU1450" s="51">
        <f t="shared" si="3828"/>
        <v>271.5</v>
      </c>
      <c r="AV1450" s="51">
        <f t="shared" si="3829"/>
        <v>0</v>
      </c>
      <c r="AW1450" s="51">
        <f t="shared" si="3830"/>
        <v>381.5</v>
      </c>
      <c r="AX1450" s="51">
        <f t="shared" si="3831"/>
        <v>936.5</v>
      </c>
      <c r="AY1450" s="51">
        <f t="shared" si="3832"/>
        <v>936.5</v>
      </c>
      <c r="AZ1450" s="51">
        <f>AZ1451</f>
        <v>0</v>
      </c>
      <c r="BA1450" s="52">
        <f t="shared" si="3833"/>
        <v>100</v>
      </c>
      <c r="BB1450" s="25"/>
    </row>
    <row r="1451" ht="31.5">
      <c r="B1451" s="47" t="s">
        <v>570</v>
      </c>
      <c r="C1451" s="47" t="s">
        <v>46</v>
      </c>
      <c r="D1451" s="47" t="s">
        <v>48</v>
      </c>
      <c r="E1451" s="48" t="str">
        <f t="shared" si="3827"/>
        <v>0113</v>
      </c>
      <c r="F1451" s="47" t="s">
        <v>275</v>
      </c>
      <c r="G1451" s="47" t="s">
        <v>154</v>
      </c>
      <c r="H1451" s="49" t="s">
        <v>155</v>
      </c>
      <c r="I1451" s="19">
        <v>826.5</v>
      </c>
      <c r="J1451" s="19">
        <v>826.5</v>
      </c>
      <c r="K1451" s="19">
        <v>826.5</v>
      </c>
      <c r="L1451" s="19"/>
      <c r="M1451" s="19"/>
      <c r="N1451" s="19"/>
      <c r="O1451" s="19">
        <v>0</v>
      </c>
      <c r="P1451" s="19">
        <v>0</v>
      </c>
      <c r="Q1451" s="19">
        <v>0</v>
      </c>
      <c r="R1451" s="19">
        <v>-665</v>
      </c>
      <c r="S1451" s="19">
        <v>110</v>
      </c>
      <c r="T1451" s="19">
        <f t="shared" si="3826"/>
        <v>271.5</v>
      </c>
      <c r="U1451" s="19">
        <f t="shared" si="3722"/>
        <v>826.5</v>
      </c>
      <c r="V1451" s="19">
        <f t="shared" si="3723"/>
        <v>826.5</v>
      </c>
      <c r="W1451" s="19"/>
      <c r="X1451" s="19"/>
      <c r="Y1451" s="19"/>
      <c r="Z1451" s="19">
        <v>110</v>
      </c>
      <c r="AA1451" s="19">
        <v>110</v>
      </c>
      <c r="AB1451" s="19"/>
      <c r="AC1451" s="19">
        <v>110</v>
      </c>
      <c r="AD1451" s="19"/>
      <c r="AE1451" s="19"/>
      <c r="AF1451" s="50">
        <v>271.5</v>
      </c>
      <c r="AG1451" s="50"/>
      <c r="AH1451" s="50">
        <v>0</v>
      </c>
      <c r="AI1451" s="50">
        <v>0</v>
      </c>
      <c r="AJ1451" s="50">
        <v>0</v>
      </c>
      <c r="AK1451" s="50">
        <v>0</v>
      </c>
      <c r="AL1451" s="50">
        <v>271.5</v>
      </c>
      <c r="AM1451" s="50">
        <v>0</v>
      </c>
      <c r="AN1451" s="50">
        <v>0</v>
      </c>
      <c r="AO1451" s="51">
        <v>271.5</v>
      </c>
      <c r="AP1451" s="51">
        <v>271.5</v>
      </c>
      <c r="AQ1451" s="51">
        <v>0</v>
      </c>
      <c r="AR1451" s="51">
        <v>0</v>
      </c>
      <c r="AS1451" s="51">
        <v>0</v>
      </c>
      <c r="AT1451" s="51">
        <v>0</v>
      </c>
      <c r="AU1451" s="51">
        <f t="shared" si="3828"/>
        <v>271.5</v>
      </c>
      <c r="AV1451" s="51">
        <f t="shared" si="3829"/>
        <v>0</v>
      </c>
      <c r="AW1451" s="51">
        <f t="shared" si="3830"/>
        <v>381.5</v>
      </c>
      <c r="AX1451" s="51">
        <f t="shared" si="3831"/>
        <v>936.5</v>
      </c>
      <c r="AY1451" s="51">
        <f t="shared" si="3832"/>
        <v>936.5</v>
      </c>
      <c r="AZ1451" s="51"/>
      <c r="BA1451" s="52">
        <f t="shared" si="3833"/>
        <v>100</v>
      </c>
      <c r="BB1451" s="53"/>
    </row>
    <row r="1452" ht="31.5">
      <c r="B1452" s="47" t="s">
        <v>570</v>
      </c>
      <c r="C1452" s="47" t="s">
        <v>46</v>
      </c>
      <c r="D1452" s="47" t="s">
        <v>48</v>
      </c>
      <c r="E1452" s="48" t="str">
        <f t="shared" si="3827"/>
        <v>0113</v>
      </c>
      <c r="F1452" s="47" t="s">
        <v>76</v>
      </c>
      <c r="G1452" s="48"/>
      <c r="H1452" s="49" t="s">
        <v>77</v>
      </c>
      <c r="I1452" s="19"/>
      <c r="J1452" s="19"/>
      <c r="K1452" s="19"/>
      <c r="L1452" s="19"/>
      <c r="M1452" s="19"/>
      <c r="N1452" s="19"/>
      <c r="O1452" s="19">
        <f>O1453</f>
        <v>0</v>
      </c>
      <c r="P1452" s="19">
        <f>P1453</f>
        <v>0</v>
      </c>
      <c r="Q1452" s="19">
        <f>Q1453</f>
        <v>0</v>
      </c>
      <c r="R1452" s="19">
        <f>R1453</f>
        <v>0</v>
      </c>
      <c r="S1452" s="19">
        <f>S1453</f>
        <v>127.92184</v>
      </c>
      <c r="T1452" s="19">
        <f t="shared" si="3826"/>
        <v>127.92184</v>
      </c>
      <c r="U1452" s="19"/>
      <c r="V1452" s="19"/>
      <c r="W1452" s="19">
        <f>W1455</f>
        <v>0</v>
      </c>
      <c r="X1452" s="19">
        <f>X1455</f>
        <v>0</v>
      </c>
      <c r="Y1452" s="19">
        <f>Y1455</f>
        <v>0</v>
      </c>
      <c r="Z1452" s="19">
        <f>Z1455</f>
        <v>127.92184</v>
      </c>
      <c r="AA1452" s="19">
        <f>AA1455</f>
        <v>0</v>
      </c>
      <c r="AB1452" s="19">
        <f>AB1455</f>
        <v>0</v>
      </c>
      <c r="AC1452" s="19">
        <f>AC1455</f>
        <v>0</v>
      </c>
      <c r="AD1452" s="19">
        <f>AD1455</f>
        <v>0</v>
      </c>
      <c r="AE1452" s="19"/>
      <c r="AF1452" s="50">
        <f>AF1453</f>
        <v>537.63313000000005</v>
      </c>
      <c r="AG1452" s="50">
        <f>AG1453</f>
        <v>0</v>
      </c>
      <c r="AH1452" s="50">
        <f>AH1453</f>
        <v>0</v>
      </c>
      <c r="AI1452" s="50">
        <f>AI1453</f>
        <v>0</v>
      </c>
      <c r="AJ1452" s="50">
        <f>AJ1453</f>
        <v>0</v>
      </c>
      <c r="AK1452" s="50">
        <f>AK1453</f>
        <v>0</v>
      </c>
      <c r="AL1452" s="50">
        <f>AL1453</f>
        <v>535.95570999999995</v>
      </c>
      <c r="AM1452" s="50">
        <f>AM1453</f>
        <v>0</v>
      </c>
      <c r="AN1452" s="50">
        <f>AN1453</f>
        <v>0</v>
      </c>
      <c r="AO1452" s="15">
        <f>AO1453</f>
        <v>0</v>
      </c>
      <c r="AP1452" s="51">
        <f>AP1453</f>
        <v>690</v>
      </c>
      <c r="AQ1452" s="51">
        <f>AQ1453</f>
        <v>0</v>
      </c>
      <c r="AR1452" s="51">
        <f>AR1453</f>
        <v>0</v>
      </c>
      <c r="AS1452" s="51">
        <f>AS1453</f>
        <v>0</v>
      </c>
      <c r="AT1452" s="51">
        <f>AT1453</f>
        <v>0</v>
      </c>
      <c r="AU1452" s="51">
        <f t="shared" si="3828"/>
        <v>690</v>
      </c>
      <c r="AV1452" s="51">
        <f t="shared" si="3829"/>
        <v>-562.07816000000003</v>
      </c>
      <c r="AW1452" s="51">
        <f t="shared" si="3830"/>
        <v>255.84368000000001</v>
      </c>
      <c r="AX1452" s="51">
        <f t="shared" si="3831"/>
        <v>0</v>
      </c>
      <c r="AY1452" s="51">
        <f t="shared" si="3832"/>
        <v>0</v>
      </c>
      <c r="AZ1452" s="51">
        <f>AZ1455</f>
        <v>0</v>
      </c>
      <c r="BA1452" s="52">
        <f t="shared" si="3833"/>
        <v>99.687999137999526</v>
      </c>
      <c r="BB1452" s="25"/>
    </row>
    <row r="1453" ht="47.25">
      <c r="B1453" s="47" t="s">
        <v>570</v>
      </c>
      <c r="C1453" s="47" t="s">
        <v>46</v>
      </c>
      <c r="D1453" s="47" t="s">
        <v>48</v>
      </c>
      <c r="E1453" s="48" t="str">
        <f t="shared" si="3827"/>
        <v>0113</v>
      </c>
      <c r="F1453" s="17" t="s">
        <v>296</v>
      </c>
      <c r="G1453" s="48"/>
      <c r="H1453" s="64" t="s">
        <v>297</v>
      </c>
      <c r="I1453" s="19"/>
      <c r="J1453" s="19"/>
      <c r="K1453" s="19"/>
      <c r="L1453" s="19"/>
      <c r="M1453" s="19"/>
      <c r="N1453" s="19"/>
      <c r="O1453" s="19">
        <f>O1455+O1454</f>
        <v>0</v>
      </c>
      <c r="P1453" s="19">
        <f>P1455+P1454</f>
        <v>0</v>
      </c>
      <c r="Q1453" s="19">
        <f>Q1455+Q1454</f>
        <v>0</v>
      </c>
      <c r="R1453" s="19">
        <f>R1455+R1454</f>
        <v>0</v>
      </c>
      <c r="S1453" s="19">
        <f>S1455+S1454</f>
        <v>127.92184</v>
      </c>
      <c r="T1453" s="19">
        <f t="shared" si="3826"/>
        <v>127.92184</v>
      </c>
      <c r="U1453" s="19"/>
      <c r="V1453" s="19"/>
      <c r="W1453" s="19"/>
      <c r="X1453" s="19"/>
      <c r="Y1453" s="19"/>
      <c r="Z1453" s="19"/>
      <c r="AA1453" s="19"/>
      <c r="AB1453" s="19"/>
      <c r="AC1453" s="19"/>
      <c r="AD1453" s="19"/>
      <c r="AE1453" s="19"/>
      <c r="AF1453" s="50">
        <f>AF1455+AF1454</f>
        <v>537.63313000000005</v>
      </c>
      <c r="AG1453" s="50">
        <f>AG1455+AG1454</f>
        <v>0</v>
      </c>
      <c r="AH1453" s="50">
        <f>AH1455+AH1454</f>
        <v>0</v>
      </c>
      <c r="AI1453" s="50">
        <f>AI1455+AI1454</f>
        <v>0</v>
      </c>
      <c r="AJ1453" s="50">
        <f>AJ1455+AJ1454</f>
        <v>0</v>
      </c>
      <c r="AK1453" s="50">
        <f>AK1455+AK1454</f>
        <v>0</v>
      </c>
      <c r="AL1453" s="50">
        <f>AL1455+AL1454</f>
        <v>535.95570999999995</v>
      </c>
      <c r="AM1453" s="50">
        <f>AM1455+AM1454</f>
        <v>0</v>
      </c>
      <c r="AN1453" s="50">
        <f>AN1455+AN1454</f>
        <v>0</v>
      </c>
      <c r="AO1453" s="51">
        <f>AO1455+AO1454</f>
        <v>0</v>
      </c>
      <c r="AP1453" s="51">
        <f>AP1455+AP1454</f>
        <v>690</v>
      </c>
      <c r="AQ1453" s="51">
        <f>AQ1455+AQ1454</f>
        <v>0</v>
      </c>
      <c r="AR1453" s="51">
        <f>AR1455+AR1454</f>
        <v>0</v>
      </c>
      <c r="AS1453" s="51">
        <f>AS1455+AS1454</f>
        <v>0</v>
      </c>
      <c r="AT1453" s="51">
        <f>AT1455+AT1454</f>
        <v>0</v>
      </c>
      <c r="AU1453" s="51">
        <f t="shared" si="3828"/>
        <v>690</v>
      </c>
      <c r="AV1453" s="51">
        <f t="shared" si="3829"/>
        <v>-562.07816000000003</v>
      </c>
      <c r="AW1453" s="51"/>
      <c r="AX1453" s="51"/>
      <c r="AY1453" s="51"/>
      <c r="AZ1453" s="51"/>
      <c r="BA1453" s="52">
        <f t="shared" si="3833"/>
        <v>99.687999137999526</v>
      </c>
      <c r="BB1453" s="25"/>
    </row>
    <row r="1454" ht="31.5" hidden="1">
      <c r="B1454" s="47" t="s">
        <v>570</v>
      </c>
      <c r="C1454" s="47" t="s">
        <v>46</v>
      </c>
      <c r="D1454" s="47" t="s">
        <v>48</v>
      </c>
      <c r="E1454" s="48" t="str">
        <f t="shared" si="3827"/>
        <v>0113</v>
      </c>
      <c r="F1454" s="17" t="s">
        <v>296</v>
      </c>
      <c r="G1454" s="47" t="s">
        <v>58</v>
      </c>
      <c r="H1454" s="49" t="s">
        <v>59</v>
      </c>
      <c r="I1454" s="19"/>
      <c r="J1454" s="19"/>
      <c r="K1454" s="19"/>
      <c r="L1454" s="19"/>
      <c r="M1454" s="19"/>
      <c r="N1454" s="19"/>
      <c r="O1454" s="19">
        <v>0</v>
      </c>
      <c r="P1454" s="19">
        <v>0</v>
      </c>
      <c r="Q1454" s="19">
        <v>0</v>
      </c>
      <c r="R1454" s="19"/>
      <c r="S1454" s="19">
        <v>127.92184</v>
      </c>
      <c r="T1454" s="19">
        <f t="shared" si="3826"/>
        <v>127.92184</v>
      </c>
      <c r="U1454" s="19"/>
      <c r="V1454" s="19"/>
      <c r="W1454" s="19"/>
      <c r="X1454" s="19"/>
      <c r="Y1454" s="19"/>
      <c r="Z1454" s="19"/>
      <c r="AA1454" s="19"/>
      <c r="AB1454" s="19"/>
      <c r="AC1454" s="19"/>
      <c r="AD1454" s="19"/>
      <c r="AE1454" s="19"/>
      <c r="AF1454" s="50">
        <v>0</v>
      </c>
      <c r="AG1454" s="50"/>
      <c r="AH1454" s="50">
        <v>0</v>
      </c>
      <c r="AI1454" s="50">
        <v>0</v>
      </c>
      <c r="AJ1454" s="50">
        <v>0</v>
      </c>
      <c r="AK1454" s="50">
        <v>0</v>
      </c>
      <c r="AL1454" s="50">
        <v>0</v>
      </c>
      <c r="AM1454" s="50">
        <v>0</v>
      </c>
      <c r="AN1454" s="50">
        <v>0</v>
      </c>
      <c r="AO1454" s="15">
        <v>0</v>
      </c>
      <c r="AP1454" s="51">
        <v>0</v>
      </c>
      <c r="AQ1454" s="51">
        <v>0</v>
      </c>
      <c r="AR1454" s="51">
        <v>0</v>
      </c>
      <c r="AS1454" s="51">
        <v>0</v>
      </c>
      <c r="AT1454" s="51">
        <v>0</v>
      </c>
      <c r="AU1454" s="51">
        <f t="shared" si="3828"/>
        <v>0</v>
      </c>
      <c r="AV1454" s="51">
        <f t="shared" si="3829"/>
        <v>127.92184</v>
      </c>
      <c r="AW1454" s="51"/>
      <c r="AX1454" s="51"/>
      <c r="AY1454" s="51"/>
      <c r="AZ1454" s="51"/>
      <c r="BA1454" s="52"/>
      <c r="BB1454" s="25">
        <v>0</v>
      </c>
    </row>
    <row r="1455" ht="47.25">
      <c r="B1455" s="47" t="s">
        <v>570</v>
      </c>
      <c r="C1455" s="47" t="s">
        <v>46</v>
      </c>
      <c r="D1455" s="47" t="s">
        <v>48</v>
      </c>
      <c r="E1455" s="48" t="str">
        <f t="shared" si="3827"/>
        <v>0113</v>
      </c>
      <c r="F1455" s="17" t="s">
        <v>298</v>
      </c>
      <c r="G1455" s="48"/>
      <c r="H1455" s="64" t="s">
        <v>299</v>
      </c>
      <c r="I1455" s="19"/>
      <c r="J1455" s="19"/>
      <c r="K1455" s="19"/>
      <c r="L1455" s="19"/>
      <c r="M1455" s="19"/>
      <c r="N1455" s="19"/>
      <c r="O1455" s="19">
        <f>O1456</f>
        <v>0</v>
      </c>
      <c r="P1455" s="19">
        <f>P1456</f>
        <v>0</v>
      </c>
      <c r="Q1455" s="19">
        <f>Q1456</f>
        <v>0</v>
      </c>
      <c r="R1455" s="19">
        <f>R1456</f>
        <v>0</v>
      </c>
      <c r="S1455" s="19">
        <f>S1456</f>
        <v>0</v>
      </c>
      <c r="T1455" s="19">
        <f t="shared" si="3826"/>
        <v>0</v>
      </c>
      <c r="U1455" s="19"/>
      <c r="V1455" s="19"/>
      <c r="W1455" s="19">
        <f>W1456</f>
        <v>0</v>
      </c>
      <c r="X1455" s="19">
        <f>X1456</f>
        <v>0</v>
      </c>
      <c r="Y1455" s="19">
        <f>Y1456</f>
        <v>0</v>
      </c>
      <c r="Z1455" s="19">
        <f>Z1456</f>
        <v>127.92184</v>
      </c>
      <c r="AA1455" s="19">
        <f>AA1456</f>
        <v>0</v>
      </c>
      <c r="AB1455" s="19">
        <f>AB1456</f>
        <v>0</v>
      </c>
      <c r="AC1455" s="19">
        <f>AC1456</f>
        <v>0</v>
      </c>
      <c r="AD1455" s="19">
        <f>AD1456</f>
        <v>0</v>
      </c>
      <c r="AE1455" s="19"/>
      <c r="AF1455" s="50">
        <f>AF1456</f>
        <v>537.63313000000005</v>
      </c>
      <c r="AG1455" s="50">
        <f>AG1456</f>
        <v>0</v>
      </c>
      <c r="AH1455" s="50">
        <f>AH1456</f>
        <v>0</v>
      </c>
      <c r="AI1455" s="50">
        <f>AI1456</f>
        <v>0</v>
      </c>
      <c r="AJ1455" s="50">
        <f>AJ1456</f>
        <v>0</v>
      </c>
      <c r="AK1455" s="50">
        <f>AK1456</f>
        <v>0</v>
      </c>
      <c r="AL1455" s="50">
        <f>AL1456</f>
        <v>535.95570999999995</v>
      </c>
      <c r="AM1455" s="50">
        <f>AM1456</f>
        <v>0</v>
      </c>
      <c r="AN1455" s="50">
        <f>AN1456</f>
        <v>0</v>
      </c>
      <c r="AO1455" s="51">
        <f>AO1456</f>
        <v>0</v>
      </c>
      <c r="AP1455" s="51">
        <f>AP1456</f>
        <v>690</v>
      </c>
      <c r="AQ1455" s="51">
        <f>AQ1456</f>
        <v>0</v>
      </c>
      <c r="AR1455" s="51">
        <f>AR1456</f>
        <v>0</v>
      </c>
      <c r="AS1455" s="51">
        <f>AS1456</f>
        <v>0</v>
      </c>
      <c r="AT1455" s="51">
        <f>AT1456</f>
        <v>0</v>
      </c>
      <c r="AU1455" s="51">
        <f t="shared" si="3828"/>
        <v>690</v>
      </c>
      <c r="AV1455" s="51">
        <f t="shared" si="3829"/>
        <v>-690</v>
      </c>
      <c r="AW1455" s="51">
        <f t="shared" si="3830"/>
        <v>127.92184</v>
      </c>
      <c r="AX1455" s="51">
        <f t="shared" si="3831"/>
        <v>0</v>
      </c>
      <c r="AY1455" s="51">
        <f t="shared" si="3832"/>
        <v>0</v>
      </c>
      <c r="AZ1455" s="51">
        <f>AZ1456</f>
        <v>0</v>
      </c>
      <c r="BA1455" s="52">
        <f t="shared" si="3833"/>
        <v>99.687999137999526</v>
      </c>
      <c r="BB1455" s="25"/>
    </row>
    <row r="1456" ht="31.5">
      <c r="B1456" s="47" t="s">
        <v>570</v>
      </c>
      <c r="C1456" s="47" t="s">
        <v>46</v>
      </c>
      <c r="D1456" s="47" t="s">
        <v>48</v>
      </c>
      <c r="E1456" s="48" t="str">
        <f t="shared" si="3827"/>
        <v>0113</v>
      </c>
      <c r="F1456" s="17" t="s">
        <v>298</v>
      </c>
      <c r="G1456" s="47" t="s">
        <v>58</v>
      </c>
      <c r="H1456" s="49" t="s">
        <v>59</v>
      </c>
      <c r="I1456" s="19"/>
      <c r="J1456" s="19"/>
      <c r="K1456" s="19"/>
      <c r="L1456" s="19"/>
      <c r="M1456" s="19"/>
      <c r="N1456" s="19"/>
      <c r="O1456" s="19">
        <v>0</v>
      </c>
      <c r="P1456" s="19">
        <v>0</v>
      </c>
      <c r="Q1456" s="19">
        <v>0</v>
      </c>
      <c r="R1456" s="19">
        <v>0</v>
      </c>
      <c r="S1456" s="19">
        <v>0</v>
      </c>
      <c r="T1456" s="19">
        <f t="shared" si="3826"/>
        <v>0</v>
      </c>
      <c r="U1456" s="19"/>
      <c r="V1456" s="19"/>
      <c r="W1456" s="19"/>
      <c r="X1456" s="19"/>
      <c r="Y1456" s="19"/>
      <c r="Z1456" s="19">
        <v>127.92184</v>
      </c>
      <c r="AA1456" s="19"/>
      <c r="AB1456" s="19"/>
      <c r="AC1456" s="19"/>
      <c r="AD1456" s="19"/>
      <c r="AE1456" s="19"/>
      <c r="AF1456" s="50">
        <v>537.63313000000005</v>
      </c>
      <c r="AG1456" s="50"/>
      <c r="AH1456" s="50">
        <v>0</v>
      </c>
      <c r="AI1456" s="50">
        <v>0</v>
      </c>
      <c r="AJ1456" s="50">
        <v>0</v>
      </c>
      <c r="AK1456" s="50">
        <v>0</v>
      </c>
      <c r="AL1456" s="50">
        <v>535.95570999999995</v>
      </c>
      <c r="AM1456" s="50">
        <v>0</v>
      </c>
      <c r="AN1456" s="50">
        <v>0</v>
      </c>
      <c r="AO1456" s="15">
        <v>0</v>
      </c>
      <c r="AP1456" s="51">
        <v>690</v>
      </c>
      <c r="AQ1456" s="51">
        <v>0</v>
      </c>
      <c r="AR1456" s="51">
        <v>0</v>
      </c>
      <c r="AS1456" s="51">
        <v>0</v>
      </c>
      <c r="AT1456" s="51">
        <v>0</v>
      </c>
      <c r="AU1456" s="51">
        <f t="shared" si="3828"/>
        <v>690</v>
      </c>
      <c r="AV1456" s="51">
        <f t="shared" si="3829"/>
        <v>-690</v>
      </c>
      <c r="AW1456" s="51">
        <f t="shared" si="3830"/>
        <v>127.92184</v>
      </c>
      <c r="AX1456" s="51">
        <f t="shared" si="3831"/>
        <v>0</v>
      </c>
      <c r="AY1456" s="51">
        <f t="shared" si="3832"/>
        <v>0</v>
      </c>
      <c r="AZ1456" s="51"/>
      <c r="BA1456" s="52">
        <f t="shared" si="3833"/>
        <v>99.687999137999526</v>
      </c>
      <c r="BB1456" s="53"/>
    </row>
    <row r="1457" ht="31.5">
      <c r="B1457" s="47" t="s">
        <v>570</v>
      </c>
      <c r="C1457" s="47" t="s">
        <v>46</v>
      </c>
      <c r="D1457" s="47" t="s">
        <v>48</v>
      </c>
      <c r="E1457" s="48" t="str">
        <f t="shared" si="3827"/>
        <v>0113</v>
      </c>
      <c r="F1457" s="17" t="s">
        <v>124</v>
      </c>
      <c r="G1457" s="48"/>
      <c r="H1457" s="49" t="s">
        <v>125</v>
      </c>
      <c r="I1457" s="19"/>
      <c r="J1457" s="19"/>
      <c r="K1457" s="19"/>
      <c r="L1457" s="19"/>
      <c r="M1457" s="19"/>
      <c r="N1457" s="19"/>
      <c r="O1457" s="19">
        <f t="shared" ref="O1457:O1463" si="3834">O1458</f>
        <v>0</v>
      </c>
      <c r="P1457" s="19">
        <f t="shared" ref="P1457:P1463" si="3835">P1458</f>
        <v>0</v>
      </c>
      <c r="Q1457" s="19"/>
      <c r="R1457" s="19"/>
      <c r="S1457" s="19"/>
      <c r="T1457" s="19">
        <f t="shared" si="3826"/>
        <v>0</v>
      </c>
      <c r="U1457" s="19"/>
      <c r="V1457" s="19"/>
      <c r="W1457" s="19"/>
      <c r="X1457" s="19"/>
      <c r="Y1457" s="19"/>
      <c r="Z1457" s="19"/>
      <c r="AA1457" s="19"/>
      <c r="AB1457" s="19"/>
      <c r="AC1457" s="19"/>
      <c r="AD1457" s="19"/>
      <c r="AE1457" s="19"/>
      <c r="AF1457" s="50">
        <f t="shared" ref="AF1457:AF1463" si="3836">AF1458</f>
        <v>30</v>
      </c>
      <c r="AG1457" s="50">
        <f t="shared" ref="AG1457:AG1463" si="3837">AG1458</f>
        <v>0</v>
      </c>
      <c r="AH1457" s="50">
        <f t="shared" ref="AH1457:AH1459" si="3838">AH1458</f>
        <v>30</v>
      </c>
      <c r="AI1457" s="50">
        <f t="shared" ref="AI1457:AI1459" si="3839">AI1458</f>
        <v>0</v>
      </c>
      <c r="AJ1457" s="50">
        <f t="shared" ref="AJ1457:AJ1463" si="3840">AJ1458</f>
        <v>0</v>
      </c>
      <c r="AK1457" s="50">
        <f t="shared" ref="AK1457:AK1463" si="3841">AK1458</f>
        <v>0</v>
      </c>
      <c r="AL1457" s="50">
        <f t="shared" ref="AL1457:AL1463" si="3842">AL1458</f>
        <v>30</v>
      </c>
      <c r="AM1457" s="50">
        <f t="shared" ref="AM1457:AM1459" si="3843">AM1458</f>
        <v>30</v>
      </c>
      <c r="AN1457" s="50">
        <f t="shared" ref="AN1457:AN1463" si="3844">AN1458</f>
        <v>0</v>
      </c>
      <c r="AO1457" s="51">
        <f t="shared" ref="AO1457:AO1463" si="3845">AO1458</f>
        <v>30</v>
      </c>
      <c r="AP1457" s="51">
        <f t="shared" ref="AP1457:AP1463" si="3846">AP1458</f>
        <v>30</v>
      </c>
      <c r="AQ1457" s="51">
        <f t="shared" ref="AQ1457:AQ1463" si="3847">AQ1458</f>
        <v>0</v>
      </c>
      <c r="AR1457" s="51">
        <f t="shared" ref="AR1457:AR1463" si="3848">AR1458</f>
        <v>0</v>
      </c>
      <c r="AS1457" s="51">
        <f t="shared" ref="AS1457:AS1463" si="3849">AS1458</f>
        <v>0</v>
      </c>
      <c r="AT1457" s="51">
        <f t="shared" ref="AT1457:AT1463" si="3850">AT1458</f>
        <v>0</v>
      </c>
      <c r="AU1457" s="51">
        <f t="shared" si="3828"/>
        <v>30</v>
      </c>
      <c r="AV1457" s="51">
        <f t="shared" si="3829"/>
        <v>-30</v>
      </c>
      <c r="AW1457" s="51"/>
      <c r="AX1457" s="51"/>
      <c r="AY1457" s="51"/>
      <c r="AZ1457" s="51"/>
      <c r="BA1457" s="52">
        <f t="shared" si="3833"/>
        <v>100</v>
      </c>
      <c r="BB1457" s="53"/>
    </row>
    <row r="1458" ht="31.5">
      <c r="B1458" s="47" t="s">
        <v>570</v>
      </c>
      <c r="C1458" s="47" t="s">
        <v>46</v>
      </c>
      <c r="D1458" s="47" t="s">
        <v>48</v>
      </c>
      <c r="E1458" s="48" t="str">
        <f t="shared" si="3827"/>
        <v>0113</v>
      </c>
      <c r="F1458" s="17" t="s">
        <v>491</v>
      </c>
      <c r="G1458" s="48"/>
      <c r="H1458" s="49" t="s">
        <v>492</v>
      </c>
      <c r="I1458" s="19"/>
      <c r="J1458" s="19"/>
      <c r="K1458" s="19"/>
      <c r="L1458" s="19"/>
      <c r="M1458" s="19"/>
      <c r="N1458" s="19"/>
      <c r="O1458" s="19">
        <f t="shared" si="3834"/>
        <v>0</v>
      </c>
      <c r="P1458" s="19">
        <f t="shared" si="3835"/>
        <v>0</v>
      </c>
      <c r="Q1458" s="19"/>
      <c r="R1458" s="19"/>
      <c r="S1458" s="19"/>
      <c r="T1458" s="19">
        <f t="shared" si="3826"/>
        <v>0</v>
      </c>
      <c r="U1458" s="19"/>
      <c r="V1458" s="19"/>
      <c r="W1458" s="19"/>
      <c r="X1458" s="19"/>
      <c r="Y1458" s="19"/>
      <c r="Z1458" s="19"/>
      <c r="AA1458" s="19"/>
      <c r="AB1458" s="19"/>
      <c r="AC1458" s="19"/>
      <c r="AD1458" s="19"/>
      <c r="AE1458" s="19"/>
      <c r="AF1458" s="50">
        <f t="shared" si="3836"/>
        <v>30</v>
      </c>
      <c r="AG1458" s="50">
        <f t="shared" si="3837"/>
        <v>0</v>
      </c>
      <c r="AH1458" s="50">
        <f t="shared" si="3838"/>
        <v>30</v>
      </c>
      <c r="AI1458" s="50">
        <f t="shared" si="3839"/>
        <v>0</v>
      </c>
      <c r="AJ1458" s="50">
        <f t="shared" si="3840"/>
        <v>0</v>
      </c>
      <c r="AK1458" s="50">
        <f t="shared" si="3841"/>
        <v>0</v>
      </c>
      <c r="AL1458" s="50">
        <f t="shared" si="3842"/>
        <v>30</v>
      </c>
      <c r="AM1458" s="50">
        <f t="shared" si="3843"/>
        <v>30</v>
      </c>
      <c r="AN1458" s="50">
        <f t="shared" si="3844"/>
        <v>0</v>
      </c>
      <c r="AO1458" s="15">
        <f t="shared" si="3845"/>
        <v>30</v>
      </c>
      <c r="AP1458" s="51">
        <f t="shared" si="3846"/>
        <v>30</v>
      </c>
      <c r="AQ1458" s="51">
        <f t="shared" si="3847"/>
        <v>0</v>
      </c>
      <c r="AR1458" s="51">
        <f t="shared" si="3848"/>
        <v>0</v>
      </c>
      <c r="AS1458" s="51">
        <f t="shared" si="3849"/>
        <v>0</v>
      </c>
      <c r="AT1458" s="51">
        <f t="shared" si="3850"/>
        <v>0</v>
      </c>
      <c r="AU1458" s="51">
        <f t="shared" si="3828"/>
        <v>30</v>
      </c>
      <c r="AV1458" s="51">
        <f t="shared" si="3829"/>
        <v>-30</v>
      </c>
      <c r="AW1458" s="51"/>
      <c r="AX1458" s="51"/>
      <c r="AY1458" s="51"/>
      <c r="AZ1458" s="51"/>
      <c r="BA1458" s="52">
        <f t="shared" si="3833"/>
        <v>100</v>
      </c>
      <c r="BB1458" s="53"/>
    </row>
    <row r="1459" ht="63">
      <c r="B1459" s="47" t="s">
        <v>570</v>
      </c>
      <c r="C1459" s="47" t="s">
        <v>46</v>
      </c>
      <c r="D1459" s="47" t="s">
        <v>48</v>
      </c>
      <c r="E1459" s="48" t="str">
        <f t="shared" si="3827"/>
        <v>0113</v>
      </c>
      <c r="F1459" s="17" t="s">
        <v>556</v>
      </c>
      <c r="G1459" s="47"/>
      <c r="H1459" s="57" t="s">
        <v>557</v>
      </c>
      <c r="I1459" s="19"/>
      <c r="J1459" s="19"/>
      <c r="K1459" s="19"/>
      <c r="L1459" s="19"/>
      <c r="M1459" s="19"/>
      <c r="N1459" s="19"/>
      <c r="O1459" s="19">
        <f t="shared" si="3834"/>
        <v>0</v>
      </c>
      <c r="P1459" s="19">
        <f t="shared" si="3835"/>
        <v>0</v>
      </c>
      <c r="Q1459" s="19"/>
      <c r="R1459" s="19"/>
      <c r="S1459" s="19"/>
      <c r="T1459" s="19">
        <f t="shared" si="3826"/>
        <v>0</v>
      </c>
      <c r="U1459" s="19"/>
      <c r="V1459" s="19"/>
      <c r="W1459" s="19"/>
      <c r="X1459" s="19"/>
      <c r="Y1459" s="19"/>
      <c r="Z1459" s="19"/>
      <c r="AA1459" s="19"/>
      <c r="AB1459" s="19"/>
      <c r="AC1459" s="19"/>
      <c r="AD1459" s="19"/>
      <c r="AE1459" s="19"/>
      <c r="AF1459" s="50">
        <f t="shared" si="3836"/>
        <v>30</v>
      </c>
      <c r="AG1459" s="50">
        <f t="shared" si="3837"/>
        <v>0</v>
      </c>
      <c r="AH1459" s="50">
        <f t="shared" si="3838"/>
        <v>30</v>
      </c>
      <c r="AI1459" s="50">
        <f t="shared" si="3839"/>
        <v>0</v>
      </c>
      <c r="AJ1459" s="50">
        <f t="shared" si="3840"/>
        <v>0</v>
      </c>
      <c r="AK1459" s="50">
        <f t="shared" si="3841"/>
        <v>0</v>
      </c>
      <c r="AL1459" s="50">
        <f t="shared" si="3842"/>
        <v>30</v>
      </c>
      <c r="AM1459" s="50">
        <f t="shared" si="3843"/>
        <v>30</v>
      </c>
      <c r="AN1459" s="50">
        <f t="shared" si="3844"/>
        <v>0</v>
      </c>
      <c r="AO1459" s="51">
        <f t="shared" si="3845"/>
        <v>30</v>
      </c>
      <c r="AP1459" s="51">
        <f t="shared" si="3846"/>
        <v>30</v>
      </c>
      <c r="AQ1459" s="51">
        <f t="shared" si="3847"/>
        <v>0</v>
      </c>
      <c r="AR1459" s="51">
        <f t="shared" si="3848"/>
        <v>0</v>
      </c>
      <c r="AS1459" s="51">
        <f t="shared" si="3849"/>
        <v>0</v>
      </c>
      <c r="AT1459" s="51">
        <f t="shared" si="3850"/>
        <v>0</v>
      </c>
      <c r="AU1459" s="51">
        <f t="shared" si="3828"/>
        <v>30</v>
      </c>
      <c r="AV1459" s="51">
        <f t="shared" si="3829"/>
        <v>-30</v>
      </c>
      <c r="AW1459" s="51"/>
      <c r="AX1459" s="51"/>
      <c r="AY1459" s="51"/>
      <c r="AZ1459" s="51"/>
      <c r="BA1459" s="52">
        <f t="shared" si="3833"/>
        <v>100</v>
      </c>
      <c r="BB1459" s="53"/>
    </row>
    <row r="1460" ht="78.75">
      <c r="B1460" s="47" t="s">
        <v>570</v>
      </c>
      <c r="C1460" s="47" t="s">
        <v>46</v>
      </c>
      <c r="D1460" s="47" t="s">
        <v>48</v>
      </c>
      <c r="E1460" s="48" t="str">
        <f t="shared" si="3827"/>
        <v>0113</v>
      </c>
      <c r="F1460" s="17" t="s">
        <v>556</v>
      </c>
      <c r="G1460" s="47" t="s">
        <v>70</v>
      </c>
      <c r="H1460" s="49" t="s">
        <v>71</v>
      </c>
      <c r="I1460" s="19"/>
      <c r="J1460" s="19"/>
      <c r="K1460" s="19"/>
      <c r="L1460" s="19"/>
      <c r="M1460" s="19"/>
      <c r="N1460" s="19"/>
      <c r="O1460" s="19">
        <v>0</v>
      </c>
      <c r="P1460" s="19">
        <v>0</v>
      </c>
      <c r="Q1460" s="19"/>
      <c r="R1460" s="19"/>
      <c r="S1460" s="19"/>
      <c r="T1460" s="19">
        <f t="shared" si="3826"/>
        <v>0</v>
      </c>
      <c r="U1460" s="19"/>
      <c r="V1460" s="19"/>
      <c r="W1460" s="19"/>
      <c r="X1460" s="19"/>
      <c r="Y1460" s="19"/>
      <c r="Z1460" s="19"/>
      <c r="AA1460" s="19"/>
      <c r="AB1460" s="19"/>
      <c r="AC1460" s="19"/>
      <c r="AD1460" s="19"/>
      <c r="AE1460" s="19"/>
      <c r="AF1460" s="50">
        <v>30</v>
      </c>
      <c r="AG1460" s="50"/>
      <c r="AH1460" s="50">
        <f>AF1460</f>
        <v>30</v>
      </c>
      <c r="AI1460" s="50">
        <f>AG1460</f>
        <v>0</v>
      </c>
      <c r="AJ1460" s="50">
        <v>0</v>
      </c>
      <c r="AK1460" s="50">
        <v>0</v>
      </c>
      <c r="AL1460" s="50">
        <v>30</v>
      </c>
      <c r="AM1460" s="50">
        <f>AL1460</f>
        <v>30</v>
      </c>
      <c r="AN1460" s="50">
        <v>0</v>
      </c>
      <c r="AO1460" s="15">
        <v>30</v>
      </c>
      <c r="AP1460" s="51">
        <v>30</v>
      </c>
      <c r="AQ1460" s="51">
        <v>0</v>
      </c>
      <c r="AR1460" s="51">
        <v>0</v>
      </c>
      <c r="AS1460" s="51">
        <v>0</v>
      </c>
      <c r="AT1460" s="51">
        <v>0</v>
      </c>
      <c r="AU1460" s="51">
        <f t="shared" si="3828"/>
        <v>30</v>
      </c>
      <c r="AV1460" s="51">
        <f t="shared" si="3829"/>
        <v>-30</v>
      </c>
      <c r="AW1460" s="51"/>
      <c r="AX1460" s="51"/>
      <c r="AY1460" s="51"/>
      <c r="AZ1460" s="51"/>
      <c r="BA1460" s="52">
        <f t="shared" si="3833"/>
        <v>100</v>
      </c>
      <c r="BB1460" s="53"/>
    </row>
    <row r="1461" ht="47.25">
      <c r="B1461" s="47" t="s">
        <v>570</v>
      </c>
      <c r="C1461" s="47" t="s">
        <v>46</v>
      </c>
      <c r="D1461" s="47" t="s">
        <v>48</v>
      </c>
      <c r="E1461" s="48" t="str">
        <f t="shared" si="3827"/>
        <v>0113</v>
      </c>
      <c r="F1461" s="17" t="s">
        <v>82</v>
      </c>
      <c r="G1461" s="48"/>
      <c r="H1461" s="49" t="s">
        <v>83</v>
      </c>
      <c r="I1461" s="19"/>
      <c r="J1461" s="19"/>
      <c r="K1461" s="19"/>
      <c r="L1461" s="19"/>
      <c r="M1461" s="19"/>
      <c r="N1461" s="19"/>
      <c r="O1461" s="19">
        <f t="shared" si="3834"/>
        <v>0</v>
      </c>
      <c r="P1461" s="19">
        <f t="shared" si="3835"/>
        <v>0</v>
      </c>
      <c r="Q1461" s="19">
        <f t="shared" ref="Q1461:Q1463" si="3851">Q1462</f>
        <v>0</v>
      </c>
      <c r="R1461" s="19">
        <f t="shared" ref="R1461:R1463" si="3852">R1462</f>
        <v>0</v>
      </c>
      <c r="S1461" s="19"/>
      <c r="T1461" s="19">
        <f t="shared" si="3826"/>
        <v>0</v>
      </c>
      <c r="U1461" s="19"/>
      <c r="V1461" s="19"/>
      <c r="W1461" s="19"/>
      <c r="X1461" s="19"/>
      <c r="Y1461" s="19"/>
      <c r="Z1461" s="19"/>
      <c r="AA1461" s="19"/>
      <c r="AB1461" s="19"/>
      <c r="AC1461" s="19"/>
      <c r="AD1461" s="19"/>
      <c r="AE1461" s="19"/>
      <c r="AF1461" s="50">
        <f t="shared" si="3836"/>
        <v>859.96420000000001</v>
      </c>
      <c r="AG1461" s="50">
        <f t="shared" si="3837"/>
        <v>0</v>
      </c>
      <c r="AH1461" s="50">
        <f t="shared" ref="AH1461:AH1463" si="3853">AH1462</f>
        <v>0</v>
      </c>
      <c r="AI1461" s="50">
        <f t="shared" ref="AI1461:AI1463" si="3854">AI1462</f>
        <v>0</v>
      </c>
      <c r="AJ1461" s="50">
        <f t="shared" si="3840"/>
        <v>0</v>
      </c>
      <c r="AK1461" s="50">
        <f t="shared" si="3841"/>
        <v>0</v>
      </c>
      <c r="AL1461" s="50">
        <f t="shared" si="3842"/>
        <v>859.96420000000001</v>
      </c>
      <c r="AM1461" s="50">
        <f t="shared" ref="AM1461:AM1463" si="3855">AM1462</f>
        <v>0</v>
      </c>
      <c r="AN1461" s="50">
        <f t="shared" si="3844"/>
        <v>0</v>
      </c>
      <c r="AO1461" s="51">
        <f t="shared" si="3845"/>
        <v>544.05319999999995</v>
      </c>
      <c r="AP1461" s="51">
        <f t="shared" si="3846"/>
        <v>544.05319999999995</v>
      </c>
      <c r="AQ1461" s="51">
        <f t="shared" si="3847"/>
        <v>0</v>
      </c>
      <c r="AR1461" s="51">
        <f t="shared" si="3848"/>
        <v>0</v>
      </c>
      <c r="AS1461" s="51">
        <f t="shared" si="3849"/>
        <v>0</v>
      </c>
      <c r="AT1461" s="51">
        <f t="shared" si="3850"/>
        <v>0</v>
      </c>
      <c r="AU1461" s="51">
        <f t="shared" si="3828"/>
        <v>544.05319999999995</v>
      </c>
      <c r="AV1461" s="51">
        <f t="shared" si="3829"/>
        <v>-544.05319999999995</v>
      </c>
      <c r="AW1461" s="51"/>
      <c r="AX1461" s="51"/>
      <c r="AY1461" s="51"/>
      <c r="AZ1461" s="51"/>
      <c r="BA1461" s="52">
        <f t="shared" si="3833"/>
        <v>100</v>
      </c>
      <c r="BB1461" s="53"/>
    </row>
    <row r="1462" ht="31.5">
      <c r="B1462" s="47" t="s">
        <v>570</v>
      </c>
      <c r="C1462" s="47" t="s">
        <v>46</v>
      </c>
      <c r="D1462" s="47" t="s">
        <v>48</v>
      </c>
      <c r="E1462" s="48" t="str">
        <f t="shared" si="3827"/>
        <v>0113</v>
      </c>
      <c r="F1462" s="17" t="s">
        <v>84</v>
      </c>
      <c r="G1462" s="48"/>
      <c r="H1462" s="49" t="s">
        <v>85</v>
      </c>
      <c r="I1462" s="19"/>
      <c r="J1462" s="19"/>
      <c r="K1462" s="19"/>
      <c r="L1462" s="19"/>
      <c r="M1462" s="19"/>
      <c r="N1462" s="19"/>
      <c r="O1462" s="19">
        <f t="shared" si="3834"/>
        <v>0</v>
      </c>
      <c r="P1462" s="19">
        <f t="shared" si="3835"/>
        <v>0</v>
      </c>
      <c r="Q1462" s="19">
        <f t="shared" si="3851"/>
        <v>0</v>
      </c>
      <c r="R1462" s="19">
        <f t="shared" si="3852"/>
        <v>0</v>
      </c>
      <c r="S1462" s="19"/>
      <c r="T1462" s="19">
        <f t="shared" si="3826"/>
        <v>0</v>
      </c>
      <c r="U1462" s="19"/>
      <c r="V1462" s="19"/>
      <c r="W1462" s="19"/>
      <c r="X1462" s="19"/>
      <c r="Y1462" s="19"/>
      <c r="Z1462" s="19"/>
      <c r="AA1462" s="19"/>
      <c r="AB1462" s="19"/>
      <c r="AC1462" s="19"/>
      <c r="AD1462" s="19"/>
      <c r="AE1462" s="19"/>
      <c r="AF1462" s="50">
        <f t="shared" si="3836"/>
        <v>859.96420000000001</v>
      </c>
      <c r="AG1462" s="50">
        <f t="shared" si="3837"/>
        <v>0</v>
      </c>
      <c r="AH1462" s="50">
        <f t="shared" si="3853"/>
        <v>0</v>
      </c>
      <c r="AI1462" s="50">
        <f t="shared" si="3854"/>
        <v>0</v>
      </c>
      <c r="AJ1462" s="50">
        <f t="shared" si="3840"/>
        <v>0</v>
      </c>
      <c r="AK1462" s="50">
        <f t="shared" si="3841"/>
        <v>0</v>
      </c>
      <c r="AL1462" s="50">
        <f t="shared" si="3842"/>
        <v>859.96420000000001</v>
      </c>
      <c r="AM1462" s="50">
        <f t="shared" si="3855"/>
        <v>0</v>
      </c>
      <c r="AN1462" s="50">
        <f t="shared" si="3844"/>
        <v>0</v>
      </c>
      <c r="AO1462" s="15">
        <f t="shared" si="3845"/>
        <v>544.05319999999995</v>
      </c>
      <c r="AP1462" s="51">
        <f t="shared" si="3846"/>
        <v>544.05319999999995</v>
      </c>
      <c r="AQ1462" s="51">
        <f t="shared" si="3847"/>
        <v>0</v>
      </c>
      <c r="AR1462" s="51">
        <f t="shared" si="3848"/>
        <v>0</v>
      </c>
      <c r="AS1462" s="51">
        <f t="shared" si="3849"/>
        <v>0</v>
      </c>
      <c r="AT1462" s="51">
        <f t="shared" si="3850"/>
        <v>0</v>
      </c>
      <c r="AU1462" s="51">
        <f t="shared" si="3828"/>
        <v>544.05319999999995</v>
      </c>
      <c r="AV1462" s="51">
        <f t="shared" si="3829"/>
        <v>-544.05319999999995</v>
      </c>
      <c r="AW1462" s="51"/>
      <c r="AX1462" s="51"/>
      <c r="AY1462" s="51"/>
      <c r="AZ1462" s="51"/>
      <c r="BA1462" s="52">
        <f t="shared" si="3833"/>
        <v>100</v>
      </c>
      <c r="BB1462" s="53"/>
    </row>
    <row r="1463" ht="31.5">
      <c r="B1463" s="47" t="s">
        <v>570</v>
      </c>
      <c r="C1463" s="47" t="s">
        <v>46</v>
      </c>
      <c r="D1463" s="47" t="s">
        <v>48</v>
      </c>
      <c r="E1463" s="48" t="str">
        <f t="shared" si="3827"/>
        <v>0113</v>
      </c>
      <c r="F1463" s="17" t="s">
        <v>86</v>
      </c>
      <c r="G1463" s="48"/>
      <c r="H1463" s="49" t="s">
        <v>87</v>
      </c>
      <c r="I1463" s="19"/>
      <c r="J1463" s="19"/>
      <c r="K1463" s="19"/>
      <c r="L1463" s="19"/>
      <c r="M1463" s="19"/>
      <c r="N1463" s="19"/>
      <c r="O1463" s="19">
        <f t="shared" si="3834"/>
        <v>0</v>
      </c>
      <c r="P1463" s="19">
        <f t="shared" si="3835"/>
        <v>0</v>
      </c>
      <c r="Q1463" s="19">
        <f t="shared" si="3851"/>
        <v>0</v>
      </c>
      <c r="R1463" s="19">
        <f t="shared" si="3852"/>
        <v>0</v>
      </c>
      <c r="S1463" s="19"/>
      <c r="T1463" s="19">
        <f t="shared" si="3826"/>
        <v>0</v>
      </c>
      <c r="U1463" s="19"/>
      <c r="V1463" s="19"/>
      <c r="W1463" s="19"/>
      <c r="X1463" s="19"/>
      <c r="Y1463" s="19"/>
      <c r="Z1463" s="19"/>
      <c r="AA1463" s="19"/>
      <c r="AB1463" s="19"/>
      <c r="AC1463" s="19"/>
      <c r="AD1463" s="19"/>
      <c r="AE1463" s="19"/>
      <c r="AF1463" s="50">
        <f t="shared" si="3836"/>
        <v>859.96420000000001</v>
      </c>
      <c r="AG1463" s="50">
        <f t="shared" si="3837"/>
        <v>0</v>
      </c>
      <c r="AH1463" s="50">
        <f t="shared" si="3853"/>
        <v>0</v>
      </c>
      <c r="AI1463" s="50">
        <f t="shared" si="3854"/>
        <v>0</v>
      </c>
      <c r="AJ1463" s="50">
        <f t="shared" si="3840"/>
        <v>0</v>
      </c>
      <c r="AK1463" s="50">
        <f t="shared" si="3841"/>
        <v>0</v>
      </c>
      <c r="AL1463" s="50">
        <f t="shared" si="3842"/>
        <v>859.96420000000001</v>
      </c>
      <c r="AM1463" s="50">
        <f t="shared" si="3855"/>
        <v>0</v>
      </c>
      <c r="AN1463" s="50">
        <f t="shared" si="3844"/>
        <v>0</v>
      </c>
      <c r="AO1463" s="51">
        <f t="shared" si="3845"/>
        <v>544.05319999999995</v>
      </c>
      <c r="AP1463" s="51">
        <f t="shared" si="3846"/>
        <v>544.05319999999995</v>
      </c>
      <c r="AQ1463" s="51">
        <f t="shared" si="3847"/>
        <v>0</v>
      </c>
      <c r="AR1463" s="51">
        <f t="shared" si="3848"/>
        <v>0</v>
      </c>
      <c r="AS1463" s="51">
        <f t="shared" si="3849"/>
        <v>0</v>
      </c>
      <c r="AT1463" s="51">
        <f t="shared" si="3850"/>
        <v>0</v>
      </c>
      <c r="AU1463" s="51">
        <f t="shared" si="3828"/>
        <v>544.05319999999995</v>
      </c>
      <c r="AV1463" s="51">
        <f t="shared" si="3829"/>
        <v>-544.05319999999995</v>
      </c>
      <c r="AW1463" s="51"/>
      <c r="AX1463" s="51"/>
      <c r="AY1463" s="51"/>
      <c r="AZ1463" s="51"/>
      <c r="BA1463" s="52">
        <f t="shared" si="3833"/>
        <v>100</v>
      </c>
      <c r="BB1463" s="53"/>
    </row>
    <row r="1464">
      <c r="B1464" s="47" t="s">
        <v>570</v>
      </c>
      <c r="C1464" s="47" t="s">
        <v>46</v>
      </c>
      <c r="D1464" s="47" t="s">
        <v>48</v>
      </c>
      <c r="E1464" s="48" t="str">
        <f t="shared" si="3827"/>
        <v>0113</v>
      </c>
      <c r="F1464" s="17" t="s">
        <v>86</v>
      </c>
      <c r="G1464" s="47" t="s">
        <v>60</v>
      </c>
      <c r="H1464" s="49" t="s">
        <v>61</v>
      </c>
      <c r="I1464" s="19"/>
      <c r="J1464" s="19"/>
      <c r="K1464" s="19"/>
      <c r="L1464" s="19"/>
      <c r="M1464" s="19"/>
      <c r="N1464" s="19"/>
      <c r="O1464" s="19">
        <v>0</v>
      </c>
      <c r="P1464" s="19">
        <v>0</v>
      </c>
      <c r="Q1464" s="19">
        <v>0</v>
      </c>
      <c r="R1464" s="19">
        <v>0</v>
      </c>
      <c r="S1464" s="19"/>
      <c r="T1464" s="19">
        <f t="shared" si="3826"/>
        <v>0</v>
      </c>
      <c r="U1464" s="19"/>
      <c r="V1464" s="19"/>
      <c r="W1464" s="19"/>
      <c r="X1464" s="19"/>
      <c r="Y1464" s="19"/>
      <c r="Z1464" s="19"/>
      <c r="AA1464" s="19"/>
      <c r="AB1464" s="19"/>
      <c r="AC1464" s="19"/>
      <c r="AD1464" s="19"/>
      <c r="AE1464" s="19"/>
      <c r="AF1464" s="50">
        <v>859.96420000000001</v>
      </c>
      <c r="AG1464" s="50"/>
      <c r="AH1464" s="50">
        <v>0</v>
      </c>
      <c r="AI1464" s="50">
        <v>0</v>
      </c>
      <c r="AJ1464" s="50">
        <v>0</v>
      </c>
      <c r="AK1464" s="50">
        <v>0</v>
      </c>
      <c r="AL1464" s="50">
        <v>859.96420000000001</v>
      </c>
      <c r="AM1464" s="50">
        <v>0</v>
      </c>
      <c r="AN1464" s="50">
        <v>0</v>
      </c>
      <c r="AO1464" s="15">
        <v>544.05319999999995</v>
      </c>
      <c r="AP1464" s="51">
        <v>544.05319999999995</v>
      </c>
      <c r="AQ1464" s="51">
        <v>0</v>
      </c>
      <c r="AR1464" s="51">
        <v>0</v>
      </c>
      <c r="AS1464" s="51">
        <v>0</v>
      </c>
      <c r="AT1464" s="51">
        <v>0</v>
      </c>
      <c r="AU1464" s="51">
        <f t="shared" si="3828"/>
        <v>544.05319999999995</v>
      </c>
      <c r="AV1464" s="51">
        <f t="shared" si="3829"/>
        <v>-544.05319999999995</v>
      </c>
      <c r="AW1464" s="51"/>
      <c r="AX1464" s="51"/>
      <c r="AY1464" s="51"/>
      <c r="AZ1464" s="51"/>
      <c r="BA1464" s="52">
        <f t="shared" si="3833"/>
        <v>100</v>
      </c>
      <c r="BB1464" s="53"/>
    </row>
    <row r="1465" s="30" customFormat="1" ht="31.5">
      <c r="B1465" s="31" t="s">
        <v>570</v>
      </c>
      <c r="C1465" s="31" t="s">
        <v>98</v>
      </c>
      <c r="D1465" s="31"/>
      <c r="E1465" s="32" t="str">
        <f t="shared" si="3827"/>
        <v>03</v>
      </c>
      <c r="F1465" s="31"/>
      <c r="G1465" s="32"/>
      <c r="H1465" s="33" t="s">
        <v>175</v>
      </c>
      <c r="I1465" s="34">
        <f>I1466+I1475</f>
        <v>2330.9000000000001</v>
      </c>
      <c r="J1465" s="34">
        <f>J1466+J1475</f>
        <v>2363.8000000000002</v>
      </c>
      <c r="K1465" s="34">
        <f>K1466+K1475</f>
        <v>2425.0999999999999</v>
      </c>
      <c r="L1465" s="34">
        <f>L1466+L1475</f>
        <v>0</v>
      </c>
      <c r="M1465" s="34">
        <f>M1466+M1475</f>
        <v>0</v>
      </c>
      <c r="N1465" s="34">
        <f>N1466+N1475</f>
        <v>0</v>
      </c>
      <c r="O1465" s="34">
        <f>O1466+O1475</f>
        <v>0</v>
      </c>
      <c r="P1465" s="34">
        <f>P1466+P1475</f>
        <v>0</v>
      </c>
      <c r="Q1465" s="34">
        <f>Q1466+Q1475</f>
        <v>0</v>
      </c>
      <c r="R1465" s="34">
        <f>R1466+R1475</f>
        <v>0</v>
      </c>
      <c r="S1465" s="34">
        <f>S1466+S1475</f>
        <v>0</v>
      </c>
      <c r="T1465" s="34">
        <f t="shared" si="3826"/>
        <v>2330.9000000000001</v>
      </c>
      <c r="U1465" s="34">
        <f t="shared" si="3722"/>
        <v>2363.8000000000002</v>
      </c>
      <c r="V1465" s="34">
        <f t="shared" si="3723"/>
        <v>2425.0999999999999</v>
      </c>
      <c r="W1465" s="34">
        <f>W1466+W1475</f>
        <v>0</v>
      </c>
      <c r="X1465" s="34">
        <f>X1466+X1475</f>
        <v>0</v>
      </c>
      <c r="Y1465" s="34">
        <f>Y1466+Y1475</f>
        <v>0</v>
      </c>
      <c r="Z1465" s="34">
        <f>Z1466+Z1475</f>
        <v>0</v>
      </c>
      <c r="AA1465" s="34">
        <f>AA1466+AA1475</f>
        <v>0</v>
      </c>
      <c r="AB1465" s="34">
        <f>AB1466+AB1475</f>
        <v>0</v>
      </c>
      <c r="AC1465" s="34">
        <f>AC1466+AC1475</f>
        <v>0</v>
      </c>
      <c r="AD1465" s="34">
        <f>AD1466+AD1475</f>
        <v>0</v>
      </c>
      <c r="AE1465" s="34">
        <f>AE1466+AE1475</f>
        <v>0</v>
      </c>
      <c r="AF1465" s="35">
        <f>AF1466+AF1475</f>
        <v>2400.97327</v>
      </c>
      <c r="AG1465" s="35">
        <f>AG1466+AG1475</f>
        <v>0</v>
      </c>
      <c r="AH1465" s="35">
        <f>AH1466+AH1475</f>
        <v>1957.2660000000001</v>
      </c>
      <c r="AI1465" s="35">
        <f>AI1466+AI1475</f>
        <v>0</v>
      </c>
      <c r="AJ1465" s="35">
        <f>AJ1466+AJ1475</f>
        <v>0</v>
      </c>
      <c r="AK1465" s="35">
        <f>AK1466+AK1475</f>
        <v>0</v>
      </c>
      <c r="AL1465" s="35">
        <f>AL1466+AL1475</f>
        <v>2400.9412700000003</v>
      </c>
      <c r="AM1465" s="35">
        <f>AM1466+AM1475</f>
        <v>1957.2660000000001</v>
      </c>
      <c r="AN1465" s="35">
        <f>AN1466+AN1475</f>
        <v>0</v>
      </c>
      <c r="AO1465" s="36">
        <f>AO1466+AO1475</f>
        <v>1514.4789400000002</v>
      </c>
      <c r="AP1465" s="36">
        <f>AP1466+AP1475</f>
        <v>2400.97327</v>
      </c>
      <c r="AQ1465" s="36">
        <f>AQ1466+AQ1475</f>
        <v>0</v>
      </c>
      <c r="AR1465" s="36">
        <f>AR1466+AR1475</f>
        <v>0</v>
      </c>
      <c r="AS1465" s="36">
        <f>AS1466+AS1475</f>
        <v>0</v>
      </c>
      <c r="AT1465" s="36">
        <f>AT1466+AT1475</f>
        <v>0</v>
      </c>
      <c r="AU1465" s="36">
        <f t="shared" si="3828"/>
        <v>2400.97327</v>
      </c>
      <c r="AV1465" s="36">
        <f t="shared" si="3829"/>
        <v>-70.073269999999866</v>
      </c>
      <c r="AW1465" s="36">
        <f t="shared" si="3830"/>
        <v>2330.9000000000001</v>
      </c>
      <c r="AX1465" s="36">
        <f t="shared" si="3831"/>
        <v>2363.8000000000002</v>
      </c>
      <c r="AY1465" s="36">
        <f t="shared" si="3832"/>
        <v>2425.0999999999999</v>
      </c>
      <c r="AZ1465" s="36">
        <f>AZ1466+AZ1475</f>
        <v>0</v>
      </c>
      <c r="BA1465" s="37">
        <f t="shared" si="3833"/>
        <v>99.998667207153048</v>
      </c>
      <c r="BB1465" s="25"/>
    </row>
    <row r="1466" s="39" customFormat="1" ht="47.25">
      <c r="B1466" s="40" t="s">
        <v>570</v>
      </c>
      <c r="C1466" s="40" t="s">
        <v>98</v>
      </c>
      <c r="D1466" s="40" t="s">
        <v>343</v>
      </c>
      <c r="E1466" s="38" t="str">
        <f t="shared" si="3827"/>
        <v>0310</v>
      </c>
      <c r="F1466" s="40"/>
      <c r="G1466" s="38"/>
      <c r="H1466" s="41" t="s">
        <v>504</v>
      </c>
      <c r="I1466" s="42">
        <f t="shared" ref="I1466:I1468" si="3856">I1467</f>
        <v>544.89999999999998</v>
      </c>
      <c r="J1466" s="42">
        <f t="shared" ref="J1466:J1468" si="3857">J1467</f>
        <v>486.60000000000002</v>
      </c>
      <c r="K1466" s="42">
        <f t="shared" ref="K1466:K1468" si="3858">K1467</f>
        <v>547.89999999999998</v>
      </c>
      <c r="L1466" s="42">
        <f t="shared" ref="L1466:L1468" si="3859">L1467</f>
        <v>0</v>
      </c>
      <c r="M1466" s="42">
        <f t="shared" ref="M1466:M1468" si="3860">M1467</f>
        <v>0</v>
      </c>
      <c r="N1466" s="42">
        <f t="shared" ref="N1466:N1468" si="3861">N1467</f>
        <v>0</v>
      </c>
      <c r="O1466" s="42">
        <f t="shared" ref="O1466:O1468" si="3862">O1467</f>
        <v>0</v>
      </c>
      <c r="P1466" s="42">
        <f t="shared" ref="P1466:P1468" si="3863">P1467</f>
        <v>0</v>
      </c>
      <c r="Q1466" s="42">
        <f t="shared" ref="Q1466:Q1468" si="3864">Q1467</f>
        <v>0</v>
      </c>
      <c r="R1466" s="42">
        <f t="shared" ref="R1466:R1468" si="3865">R1467</f>
        <v>0</v>
      </c>
      <c r="S1466" s="42">
        <f t="shared" ref="S1466:S1468" si="3866">S1467</f>
        <v>0</v>
      </c>
      <c r="T1466" s="42">
        <f t="shared" si="3826"/>
        <v>544.89999999999998</v>
      </c>
      <c r="U1466" s="42">
        <f t="shared" si="3722"/>
        <v>486.60000000000002</v>
      </c>
      <c r="V1466" s="42">
        <f t="shared" si="3723"/>
        <v>547.89999999999998</v>
      </c>
      <c r="W1466" s="42">
        <f t="shared" ref="W1466:W1468" si="3867">W1467</f>
        <v>0</v>
      </c>
      <c r="X1466" s="42">
        <f t="shared" ref="X1466:X1468" si="3868">X1467</f>
        <v>0</v>
      </c>
      <c r="Y1466" s="42">
        <f t="shared" ref="Y1466:Y1468" si="3869">Y1467</f>
        <v>0</v>
      </c>
      <c r="Z1466" s="42">
        <f t="shared" ref="Z1466:Z1468" si="3870">Z1467</f>
        <v>0</v>
      </c>
      <c r="AA1466" s="42">
        <f t="shared" ref="AA1466:AA1468" si="3871">AA1467</f>
        <v>0</v>
      </c>
      <c r="AB1466" s="42">
        <f t="shared" ref="AB1466:AB1468" si="3872">AB1467</f>
        <v>0</v>
      </c>
      <c r="AC1466" s="42">
        <f t="shared" ref="AC1466:AC1468" si="3873">AC1467</f>
        <v>0</v>
      </c>
      <c r="AD1466" s="42">
        <f t="shared" ref="AD1466:AD1468" si="3874">AD1467</f>
        <v>0</v>
      </c>
      <c r="AE1466" s="42">
        <f t="shared" ref="AE1466:AE1468" si="3875">AE1467</f>
        <v>0</v>
      </c>
      <c r="AF1466" s="43">
        <f t="shared" ref="AF1466:AF1468" si="3876">AF1467</f>
        <v>443.70726999999999</v>
      </c>
      <c r="AG1466" s="43">
        <f t="shared" ref="AG1466:AG1468" si="3877">AG1467</f>
        <v>0</v>
      </c>
      <c r="AH1466" s="43">
        <f t="shared" ref="AH1466:AH1468" si="3878">AH1467</f>
        <v>0</v>
      </c>
      <c r="AI1466" s="43">
        <f t="shared" ref="AI1466:AI1468" si="3879">AI1467</f>
        <v>0</v>
      </c>
      <c r="AJ1466" s="43">
        <f t="shared" ref="AJ1466:AJ1468" si="3880">AJ1467</f>
        <v>0</v>
      </c>
      <c r="AK1466" s="43">
        <f t="shared" ref="AK1466:AK1468" si="3881">AK1467</f>
        <v>0</v>
      </c>
      <c r="AL1466" s="43">
        <f t="shared" ref="AL1466:AL1468" si="3882">AL1467</f>
        <v>443.67527000000001</v>
      </c>
      <c r="AM1466" s="43">
        <f t="shared" ref="AM1466:AM1468" si="3883">AM1467</f>
        <v>0</v>
      </c>
      <c r="AN1466" s="43">
        <f t="shared" ref="AN1466:AN1468" si="3884">AN1467</f>
        <v>0</v>
      </c>
      <c r="AO1466" s="44">
        <f t="shared" ref="AO1466:AO1468" si="3885">AO1467</f>
        <v>265.48442</v>
      </c>
      <c r="AP1466" s="45">
        <f t="shared" ref="AP1466:AP1468" si="3886">AP1467</f>
        <v>443.70726999999999</v>
      </c>
      <c r="AQ1466" s="45">
        <f t="shared" ref="AQ1466:AQ1468" si="3887">AQ1467</f>
        <v>0</v>
      </c>
      <c r="AR1466" s="45">
        <f t="shared" ref="AR1466:AR1468" si="3888">AR1467</f>
        <v>0</v>
      </c>
      <c r="AS1466" s="45">
        <f t="shared" ref="AS1466:AS1468" si="3889">AS1467</f>
        <v>0</v>
      </c>
      <c r="AT1466" s="45">
        <f t="shared" ref="AT1466:AT1468" si="3890">AT1467</f>
        <v>0</v>
      </c>
      <c r="AU1466" s="45">
        <f t="shared" si="3828"/>
        <v>443.70726999999999</v>
      </c>
      <c r="AV1466" s="45">
        <f t="shared" si="3829"/>
        <v>101.19272999999998</v>
      </c>
      <c r="AW1466" s="45">
        <f t="shared" si="3830"/>
        <v>544.89999999999998</v>
      </c>
      <c r="AX1466" s="45">
        <f t="shared" si="3831"/>
        <v>486.60000000000002</v>
      </c>
      <c r="AY1466" s="45">
        <f t="shared" si="3832"/>
        <v>547.89999999999998</v>
      </c>
      <c r="AZ1466" s="45">
        <f t="shared" ref="AZ1466:AZ1468" si="3891">AZ1467</f>
        <v>0</v>
      </c>
      <c r="BA1466" s="46">
        <f t="shared" si="3833"/>
        <v>99.992788037933209</v>
      </c>
      <c r="BB1466" s="25"/>
    </row>
    <row r="1467">
      <c r="B1467" s="47" t="s">
        <v>570</v>
      </c>
      <c r="C1467" s="47" t="s">
        <v>98</v>
      </c>
      <c r="D1467" s="47" t="s">
        <v>343</v>
      </c>
      <c r="E1467" s="48" t="str">
        <f t="shared" si="3827"/>
        <v>0310</v>
      </c>
      <c r="F1467" s="47" t="s">
        <v>277</v>
      </c>
      <c r="G1467" s="48"/>
      <c r="H1467" s="49" t="s">
        <v>278</v>
      </c>
      <c r="I1467" s="19">
        <f t="shared" si="3856"/>
        <v>544.89999999999998</v>
      </c>
      <c r="J1467" s="19">
        <f t="shared" si="3857"/>
        <v>486.60000000000002</v>
      </c>
      <c r="K1467" s="19">
        <f t="shared" si="3858"/>
        <v>547.89999999999998</v>
      </c>
      <c r="L1467" s="19">
        <f t="shared" si="3859"/>
        <v>0</v>
      </c>
      <c r="M1467" s="19">
        <f t="shared" si="3860"/>
        <v>0</v>
      </c>
      <c r="N1467" s="19">
        <f t="shared" si="3861"/>
        <v>0</v>
      </c>
      <c r="O1467" s="19">
        <f t="shared" si="3862"/>
        <v>0</v>
      </c>
      <c r="P1467" s="19">
        <f t="shared" si="3863"/>
        <v>0</v>
      </c>
      <c r="Q1467" s="19">
        <f t="shared" si="3864"/>
        <v>0</v>
      </c>
      <c r="R1467" s="19">
        <f t="shared" si="3865"/>
        <v>0</v>
      </c>
      <c r="S1467" s="19">
        <f t="shared" si="3866"/>
        <v>0</v>
      </c>
      <c r="T1467" s="19">
        <f t="shared" si="3826"/>
        <v>544.89999999999998</v>
      </c>
      <c r="U1467" s="19">
        <f t="shared" ref="U1467:U1515" si="3892">J1467+M1467</f>
        <v>486.60000000000002</v>
      </c>
      <c r="V1467" s="19">
        <f t="shared" ref="V1467:V1515" si="3893">K1467+N1467</f>
        <v>547.89999999999998</v>
      </c>
      <c r="W1467" s="19">
        <f t="shared" si="3867"/>
        <v>0</v>
      </c>
      <c r="X1467" s="19">
        <f t="shared" si="3868"/>
        <v>0</v>
      </c>
      <c r="Y1467" s="19">
        <f t="shared" si="3869"/>
        <v>0</v>
      </c>
      <c r="Z1467" s="19">
        <f t="shared" si="3870"/>
        <v>0</v>
      </c>
      <c r="AA1467" s="19">
        <f t="shared" si="3871"/>
        <v>0</v>
      </c>
      <c r="AB1467" s="19">
        <f t="shared" si="3872"/>
        <v>0</v>
      </c>
      <c r="AC1467" s="19">
        <f t="shared" si="3873"/>
        <v>0</v>
      </c>
      <c r="AD1467" s="19">
        <f t="shared" si="3874"/>
        <v>0</v>
      </c>
      <c r="AE1467" s="19">
        <f t="shared" si="3875"/>
        <v>0</v>
      </c>
      <c r="AF1467" s="50">
        <f t="shared" si="3876"/>
        <v>443.70726999999999</v>
      </c>
      <c r="AG1467" s="50">
        <f t="shared" si="3877"/>
        <v>0</v>
      </c>
      <c r="AH1467" s="50">
        <f t="shared" si="3878"/>
        <v>0</v>
      </c>
      <c r="AI1467" s="50">
        <f t="shared" si="3879"/>
        <v>0</v>
      </c>
      <c r="AJ1467" s="50">
        <f t="shared" si="3880"/>
        <v>0</v>
      </c>
      <c r="AK1467" s="50">
        <f t="shared" si="3881"/>
        <v>0</v>
      </c>
      <c r="AL1467" s="50">
        <f t="shared" si="3882"/>
        <v>443.67527000000001</v>
      </c>
      <c r="AM1467" s="50">
        <f t="shared" si="3883"/>
        <v>0</v>
      </c>
      <c r="AN1467" s="50">
        <f t="shared" si="3884"/>
        <v>0</v>
      </c>
      <c r="AO1467" s="51">
        <f t="shared" si="3885"/>
        <v>265.48442</v>
      </c>
      <c r="AP1467" s="51">
        <f t="shared" si="3886"/>
        <v>443.70726999999999</v>
      </c>
      <c r="AQ1467" s="51">
        <f t="shared" si="3887"/>
        <v>0</v>
      </c>
      <c r="AR1467" s="51">
        <f t="shared" si="3888"/>
        <v>0</v>
      </c>
      <c r="AS1467" s="51">
        <f t="shared" si="3889"/>
        <v>0</v>
      </c>
      <c r="AT1467" s="51">
        <f t="shared" si="3890"/>
        <v>0</v>
      </c>
      <c r="AU1467" s="51">
        <f t="shared" si="3828"/>
        <v>443.70726999999999</v>
      </c>
      <c r="AV1467" s="51">
        <f t="shared" si="3829"/>
        <v>101.19272999999998</v>
      </c>
      <c r="AW1467" s="51">
        <f t="shared" si="3830"/>
        <v>544.89999999999998</v>
      </c>
      <c r="AX1467" s="51">
        <f t="shared" si="3831"/>
        <v>486.60000000000002</v>
      </c>
      <c r="AY1467" s="51">
        <f t="shared" si="3832"/>
        <v>547.89999999999998</v>
      </c>
      <c r="AZ1467" s="51">
        <f t="shared" si="3891"/>
        <v>0</v>
      </c>
      <c r="BA1467" s="52">
        <f t="shared" si="3833"/>
        <v>99.992788037933209</v>
      </c>
      <c r="BB1467" s="25"/>
    </row>
    <row r="1468">
      <c r="B1468" s="47" t="s">
        <v>570</v>
      </c>
      <c r="C1468" s="47" t="s">
        <v>98</v>
      </c>
      <c r="D1468" s="47" t="s">
        <v>343</v>
      </c>
      <c r="E1468" s="48" t="str">
        <f t="shared" si="3827"/>
        <v>0310</v>
      </c>
      <c r="F1468" s="47" t="s">
        <v>279</v>
      </c>
      <c r="G1468" s="48"/>
      <c r="H1468" s="49" t="s">
        <v>53</v>
      </c>
      <c r="I1468" s="19">
        <f t="shared" si="3856"/>
        <v>544.89999999999998</v>
      </c>
      <c r="J1468" s="19">
        <f t="shared" si="3857"/>
        <v>486.60000000000002</v>
      </c>
      <c r="K1468" s="19">
        <f t="shared" si="3858"/>
        <v>547.89999999999998</v>
      </c>
      <c r="L1468" s="19">
        <f t="shared" si="3859"/>
        <v>0</v>
      </c>
      <c r="M1468" s="19">
        <f t="shared" si="3860"/>
        <v>0</v>
      </c>
      <c r="N1468" s="19">
        <f t="shared" si="3861"/>
        <v>0</v>
      </c>
      <c r="O1468" s="19">
        <f t="shared" si="3862"/>
        <v>0</v>
      </c>
      <c r="P1468" s="19">
        <f t="shared" si="3863"/>
        <v>0</v>
      </c>
      <c r="Q1468" s="19">
        <f t="shared" si="3864"/>
        <v>0</v>
      </c>
      <c r="R1468" s="19">
        <f t="shared" si="3865"/>
        <v>0</v>
      </c>
      <c r="S1468" s="19">
        <f t="shared" si="3866"/>
        <v>0</v>
      </c>
      <c r="T1468" s="19">
        <f t="shared" si="3826"/>
        <v>544.89999999999998</v>
      </c>
      <c r="U1468" s="19">
        <f t="shared" si="3892"/>
        <v>486.60000000000002</v>
      </c>
      <c r="V1468" s="19">
        <f t="shared" si="3893"/>
        <v>547.89999999999998</v>
      </c>
      <c r="W1468" s="19">
        <f t="shared" si="3867"/>
        <v>0</v>
      </c>
      <c r="X1468" s="19">
        <f t="shared" si="3868"/>
        <v>0</v>
      </c>
      <c r="Y1468" s="19">
        <f t="shared" si="3869"/>
        <v>0</v>
      </c>
      <c r="Z1468" s="19">
        <f t="shared" si="3870"/>
        <v>0</v>
      </c>
      <c r="AA1468" s="19">
        <f t="shared" si="3871"/>
        <v>0</v>
      </c>
      <c r="AB1468" s="19">
        <f t="shared" si="3872"/>
        <v>0</v>
      </c>
      <c r="AC1468" s="19">
        <f t="shared" si="3873"/>
        <v>0</v>
      </c>
      <c r="AD1468" s="19">
        <f t="shared" si="3874"/>
        <v>0</v>
      </c>
      <c r="AE1468" s="19">
        <f t="shared" si="3875"/>
        <v>0</v>
      </c>
      <c r="AF1468" s="50">
        <f t="shared" si="3876"/>
        <v>443.70726999999999</v>
      </c>
      <c r="AG1468" s="50">
        <f t="shared" si="3877"/>
        <v>0</v>
      </c>
      <c r="AH1468" s="50">
        <f t="shared" si="3878"/>
        <v>0</v>
      </c>
      <c r="AI1468" s="50">
        <f t="shared" si="3879"/>
        <v>0</v>
      </c>
      <c r="AJ1468" s="50">
        <f t="shared" si="3880"/>
        <v>0</v>
      </c>
      <c r="AK1468" s="50">
        <f t="shared" si="3881"/>
        <v>0</v>
      </c>
      <c r="AL1468" s="50">
        <f t="shared" si="3882"/>
        <v>443.67527000000001</v>
      </c>
      <c r="AM1468" s="50">
        <f t="shared" si="3883"/>
        <v>0</v>
      </c>
      <c r="AN1468" s="50">
        <f t="shared" si="3884"/>
        <v>0</v>
      </c>
      <c r="AO1468" s="15">
        <f t="shared" si="3885"/>
        <v>265.48442</v>
      </c>
      <c r="AP1468" s="51">
        <f t="shared" si="3886"/>
        <v>443.70726999999999</v>
      </c>
      <c r="AQ1468" s="51">
        <f t="shared" si="3887"/>
        <v>0</v>
      </c>
      <c r="AR1468" s="51">
        <f t="shared" si="3888"/>
        <v>0</v>
      </c>
      <c r="AS1468" s="51">
        <f t="shared" si="3889"/>
        <v>0</v>
      </c>
      <c r="AT1468" s="51">
        <f t="shared" si="3890"/>
        <v>0</v>
      </c>
      <c r="AU1468" s="51">
        <f t="shared" si="3828"/>
        <v>443.70726999999999</v>
      </c>
      <c r="AV1468" s="51">
        <f t="shared" si="3829"/>
        <v>101.19272999999998</v>
      </c>
      <c r="AW1468" s="51">
        <f t="shared" si="3830"/>
        <v>544.89999999999998</v>
      </c>
      <c r="AX1468" s="51">
        <f t="shared" si="3831"/>
        <v>486.60000000000002</v>
      </c>
      <c r="AY1468" s="51">
        <f t="shared" si="3832"/>
        <v>547.89999999999998</v>
      </c>
      <c r="AZ1468" s="51">
        <f t="shared" si="3891"/>
        <v>0</v>
      </c>
      <c r="BA1468" s="52">
        <f t="shared" si="3833"/>
        <v>99.992788037933209</v>
      </c>
      <c r="BB1468" s="25"/>
    </row>
    <row r="1469" ht="94.5">
      <c r="B1469" s="47" t="s">
        <v>570</v>
      </c>
      <c r="C1469" s="47" t="s">
        <v>98</v>
      </c>
      <c r="D1469" s="47" t="s">
        <v>343</v>
      </c>
      <c r="E1469" s="48" t="str">
        <f t="shared" si="3827"/>
        <v>0310</v>
      </c>
      <c r="F1469" s="47" t="s">
        <v>505</v>
      </c>
      <c r="G1469" s="48"/>
      <c r="H1469" s="49" t="s">
        <v>506</v>
      </c>
      <c r="I1469" s="19">
        <f>I1470+I1472</f>
        <v>544.89999999999998</v>
      </c>
      <c r="J1469" s="19">
        <f>J1470+J1472</f>
        <v>486.60000000000002</v>
      </c>
      <c r="K1469" s="19">
        <f>K1470+K1472</f>
        <v>547.89999999999998</v>
      </c>
      <c r="L1469" s="19">
        <f>L1470+L1472</f>
        <v>0</v>
      </c>
      <c r="M1469" s="19">
        <f>M1470+M1472</f>
        <v>0</v>
      </c>
      <c r="N1469" s="19">
        <f>N1470+N1472</f>
        <v>0</v>
      </c>
      <c r="O1469" s="19">
        <f>O1470+O1472</f>
        <v>0</v>
      </c>
      <c r="P1469" s="19">
        <f>P1470+P1472</f>
        <v>0</v>
      </c>
      <c r="Q1469" s="19">
        <f>Q1470+Q1472</f>
        <v>0</v>
      </c>
      <c r="R1469" s="19">
        <f>R1470+R1472</f>
        <v>0</v>
      </c>
      <c r="S1469" s="19">
        <f>S1470+S1472</f>
        <v>0</v>
      </c>
      <c r="T1469" s="19">
        <f t="shared" si="3826"/>
        <v>544.89999999999998</v>
      </c>
      <c r="U1469" s="19">
        <f t="shared" si="3892"/>
        <v>486.60000000000002</v>
      </c>
      <c r="V1469" s="19">
        <f t="shared" si="3893"/>
        <v>547.89999999999998</v>
      </c>
      <c r="W1469" s="19">
        <f>W1470+W1472</f>
        <v>0</v>
      </c>
      <c r="X1469" s="19">
        <f>X1470+X1472</f>
        <v>0</v>
      </c>
      <c r="Y1469" s="19">
        <f>Y1470+Y1472</f>
        <v>0</v>
      </c>
      <c r="Z1469" s="19">
        <f>Z1470+Z1472</f>
        <v>0</v>
      </c>
      <c r="AA1469" s="19">
        <f>AA1470+AA1472</f>
        <v>0</v>
      </c>
      <c r="AB1469" s="19">
        <f>AB1470+AB1472</f>
        <v>0</v>
      </c>
      <c r="AC1469" s="19">
        <f>AC1470+AC1472</f>
        <v>0</v>
      </c>
      <c r="AD1469" s="19">
        <f>AD1470+AD1472</f>
        <v>0</v>
      </c>
      <c r="AE1469" s="19">
        <f>AE1470+AE1472</f>
        <v>0</v>
      </c>
      <c r="AF1469" s="50">
        <f>AF1470+AF1472</f>
        <v>443.70726999999999</v>
      </c>
      <c r="AG1469" s="50">
        <f>AG1470+AG1472</f>
        <v>0</v>
      </c>
      <c r="AH1469" s="50">
        <f>AH1470+AH1472</f>
        <v>0</v>
      </c>
      <c r="AI1469" s="50">
        <f>AI1470+AI1472</f>
        <v>0</v>
      </c>
      <c r="AJ1469" s="50">
        <f>AJ1470+AJ1472</f>
        <v>0</v>
      </c>
      <c r="AK1469" s="50">
        <f>AK1470+AK1472</f>
        <v>0</v>
      </c>
      <c r="AL1469" s="50">
        <f>AL1470+AL1472</f>
        <v>443.67527000000001</v>
      </c>
      <c r="AM1469" s="50">
        <f>AM1470+AM1472</f>
        <v>0</v>
      </c>
      <c r="AN1469" s="50">
        <f>AN1470+AN1472</f>
        <v>0</v>
      </c>
      <c r="AO1469" s="51">
        <f>AO1470+AO1472</f>
        <v>265.48442</v>
      </c>
      <c r="AP1469" s="51">
        <f>AP1470+AP1472</f>
        <v>443.70726999999999</v>
      </c>
      <c r="AQ1469" s="51">
        <f>AQ1470+AQ1472</f>
        <v>0</v>
      </c>
      <c r="AR1469" s="51">
        <f>AR1470+AR1472</f>
        <v>0</v>
      </c>
      <c r="AS1469" s="51">
        <f>AS1470+AS1472</f>
        <v>0</v>
      </c>
      <c r="AT1469" s="51">
        <f>AT1470+AT1472</f>
        <v>0</v>
      </c>
      <c r="AU1469" s="51">
        <f t="shared" si="3828"/>
        <v>443.70726999999999</v>
      </c>
      <c r="AV1469" s="51">
        <f t="shared" si="3829"/>
        <v>101.19272999999998</v>
      </c>
      <c r="AW1469" s="51">
        <f t="shared" si="3830"/>
        <v>544.89999999999998</v>
      </c>
      <c r="AX1469" s="51">
        <f t="shared" si="3831"/>
        <v>486.60000000000002</v>
      </c>
      <c r="AY1469" s="51">
        <f t="shared" si="3832"/>
        <v>547.89999999999998</v>
      </c>
      <c r="AZ1469" s="51">
        <f>AZ1470+AZ1472</f>
        <v>0</v>
      </c>
      <c r="BA1469" s="52">
        <f t="shared" si="3833"/>
        <v>99.992788037933209</v>
      </c>
      <c r="BB1469" s="25"/>
    </row>
    <row r="1470" ht="47.25">
      <c r="B1470" s="47" t="s">
        <v>570</v>
      </c>
      <c r="C1470" s="47" t="s">
        <v>98</v>
      </c>
      <c r="D1470" s="47" t="s">
        <v>343</v>
      </c>
      <c r="E1470" s="48" t="str">
        <f t="shared" si="3827"/>
        <v>0310</v>
      </c>
      <c r="F1470" s="47" t="s">
        <v>507</v>
      </c>
      <c r="G1470" s="48"/>
      <c r="H1470" s="49" t="s">
        <v>508</v>
      </c>
      <c r="I1470" s="19">
        <f>I1471</f>
        <v>12.1</v>
      </c>
      <c r="J1470" s="19">
        <f>J1471</f>
        <v>12.1</v>
      </c>
      <c r="K1470" s="19">
        <f>K1471</f>
        <v>12.1</v>
      </c>
      <c r="L1470" s="19">
        <f>L1471</f>
        <v>0</v>
      </c>
      <c r="M1470" s="19">
        <f>M1471</f>
        <v>0</v>
      </c>
      <c r="N1470" s="19">
        <f>N1471</f>
        <v>0</v>
      </c>
      <c r="O1470" s="19">
        <f>O1471</f>
        <v>0</v>
      </c>
      <c r="P1470" s="19">
        <f>P1471</f>
        <v>0</v>
      </c>
      <c r="Q1470" s="19">
        <f>Q1471</f>
        <v>0</v>
      </c>
      <c r="R1470" s="19">
        <f>R1471</f>
        <v>0</v>
      </c>
      <c r="S1470" s="19">
        <f>S1471</f>
        <v>0</v>
      </c>
      <c r="T1470" s="19">
        <f t="shared" si="3826"/>
        <v>12.1</v>
      </c>
      <c r="U1470" s="19">
        <f t="shared" si="3892"/>
        <v>12.1</v>
      </c>
      <c r="V1470" s="19">
        <f t="shared" si="3893"/>
        <v>12.1</v>
      </c>
      <c r="W1470" s="19">
        <f>W1471</f>
        <v>0</v>
      </c>
      <c r="X1470" s="19">
        <f>X1471</f>
        <v>0</v>
      </c>
      <c r="Y1470" s="19">
        <f>Y1471</f>
        <v>0</v>
      </c>
      <c r="Z1470" s="19">
        <f>Z1471</f>
        <v>0</v>
      </c>
      <c r="AA1470" s="19">
        <f>AA1471</f>
        <v>0</v>
      </c>
      <c r="AB1470" s="19">
        <f>AB1471</f>
        <v>0</v>
      </c>
      <c r="AC1470" s="19">
        <f>AC1471</f>
        <v>0</v>
      </c>
      <c r="AD1470" s="19">
        <f>AD1471</f>
        <v>0</v>
      </c>
      <c r="AE1470" s="19">
        <f>AE1471</f>
        <v>0</v>
      </c>
      <c r="AF1470" s="50">
        <f>AF1471</f>
        <v>12.1</v>
      </c>
      <c r="AG1470" s="50">
        <f>AG1471</f>
        <v>0</v>
      </c>
      <c r="AH1470" s="50">
        <f>AH1471</f>
        <v>0</v>
      </c>
      <c r="AI1470" s="50">
        <f>AI1471</f>
        <v>0</v>
      </c>
      <c r="AJ1470" s="50">
        <f>AJ1471</f>
        <v>0</v>
      </c>
      <c r="AK1470" s="50">
        <f>AK1471</f>
        <v>0</v>
      </c>
      <c r="AL1470" s="50">
        <f>AL1471</f>
        <v>12.1</v>
      </c>
      <c r="AM1470" s="50">
        <f>AM1471</f>
        <v>0</v>
      </c>
      <c r="AN1470" s="50">
        <f>AN1471</f>
        <v>0</v>
      </c>
      <c r="AO1470" s="15">
        <f>AO1471</f>
        <v>12.1</v>
      </c>
      <c r="AP1470" s="51">
        <f>AP1471</f>
        <v>12.1</v>
      </c>
      <c r="AQ1470" s="51">
        <f>AQ1471</f>
        <v>0</v>
      </c>
      <c r="AR1470" s="51">
        <f>AR1471</f>
        <v>0</v>
      </c>
      <c r="AS1470" s="51">
        <f>AS1471</f>
        <v>0</v>
      </c>
      <c r="AT1470" s="51">
        <f>AT1471</f>
        <v>0</v>
      </c>
      <c r="AU1470" s="51">
        <f t="shared" si="3828"/>
        <v>12.1</v>
      </c>
      <c r="AV1470" s="51">
        <f t="shared" si="3829"/>
        <v>0</v>
      </c>
      <c r="AW1470" s="51">
        <f t="shared" si="3830"/>
        <v>12.1</v>
      </c>
      <c r="AX1470" s="51">
        <f t="shared" si="3831"/>
        <v>12.1</v>
      </c>
      <c r="AY1470" s="51">
        <f t="shared" si="3832"/>
        <v>12.1</v>
      </c>
      <c r="AZ1470" s="51">
        <f>AZ1471</f>
        <v>0</v>
      </c>
      <c r="BA1470" s="52">
        <f t="shared" si="3833"/>
        <v>100</v>
      </c>
      <c r="BB1470" s="25"/>
    </row>
    <row r="1471" ht="31.5">
      <c r="B1471" s="47" t="s">
        <v>570</v>
      </c>
      <c r="C1471" s="47" t="s">
        <v>98</v>
      </c>
      <c r="D1471" s="47" t="s">
        <v>343</v>
      </c>
      <c r="E1471" s="48" t="str">
        <f t="shared" si="3827"/>
        <v>0310</v>
      </c>
      <c r="F1471" s="47" t="s">
        <v>507</v>
      </c>
      <c r="G1471" s="47" t="s">
        <v>58</v>
      </c>
      <c r="H1471" s="49" t="s">
        <v>59</v>
      </c>
      <c r="I1471" s="19">
        <v>12.1</v>
      </c>
      <c r="J1471" s="19">
        <v>12.1</v>
      </c>
      <c r="K1471" s="19">
        <v>12.1</v>
      </c>
      <c r="L1471" s="19"/>
      <c r="M1471" s="19"/>
      <c r="N1471" s="19"/>
      <c r="O1471" s="19">
        <v>0</v>
      </c>
      <c r="P1471" s="19">
        <v>0</v>
      </c>
      <c r="Q1471" s="19">
        <v>0</v>
      </c>
      <c r="R1471" s="19">
        <v>0</v>
      </c>
      <c r="S1471" s="19"/>
      <c r="T1471" s="19">
        <f t="shared" si="3826"/>
        <v>12.1</v>
      </c>
      <c r="U1471" s="19">
        <f t="shared" si="3892"/>
        <v>12.1</v>
      </c>
      <c r="V1471" s="19">
        <f t="shared" si="3893"/>
        <v>12.1</v>
      </c>
      <c r="W1471" s="19"/>
      <c r="X1471" s="19"/>
      <c r="Y1471" s="19"/>
      <c r="Z1471" s="19"/>
      <c r="AA1471" s="19"/>
      <c r="AB1471" s="19"/>
      <c r="AC1471" s="19"/>
      <c r="AD1471" s="19"/>
      <c r="AE1471" s="19"/>
      <c r="AF1471" s="50">
        <v>12.1</v>
      </c>
      <c r="AG1471" s="50"/>
      <c r="AH1471" s="50">
        <v>0</v>
      </c>
      <c r="AI1471" s="50">
        <v>0</v>
      </c>
      <c r="AJ1471" s="50">
        <v>0</v>
      </c>
      <c r="AK1471" s="50">
        <v>0</v>
      </c>
      <c r="AL1471" s="50">
        <v>12.1</v>
      </c>
      <c r="AM1471" s="50">
        <v>0</v>
      </c>
      <c r="AN1471" s="50">
        <v>0</v>
      </c>
      <c r="AO1471" s="51">
        <v>12.1</v>
      </c>
      <c r="AP1471" s="51">
        <v>12.1</v>
      </c>
      <c r="AQ1471" s="51">
        <v>0</v>
      </c>
      <c r="AR1471" s="51">
        <v>0</v>
      </c>
      <c r="AS1471" s="51">
        <v>0</v>
      </c>
      <c r="AT1471" s="51">
        <v>0</v>
      </c>
      <c r="AU1471" s="51">
        <f t="shared" si="3828"/>
        <v>12.1</v>
      </c>
      <c r="AV1471" s="51">
        <f t="shared" si="3829"/>
        <v>0</v>
      </c>
      <c r="AW1471" s="51">
        <f t="shared" si="3830"/>
        <v>12.1</v>
      </c>
      <c r="AX1471" s="51">
        <f t="shared" si="3831"/>
        <v>12.1</v>
      </c>
      <c r="AY1471" s="51">
        <f t="shared" si="3832"/>
        <v>12.1</v>
      </c>
      <c r="AZ1471" s="51"/>
      <c r="BA1471" s="52">
        <f t="shared" si="3833"/>
        <v>100</v>
      </c>
      <c r="BB1471" s="53"/>
    </row>
    <row r="1472" ht="47.25">
      <c r="B1472" s="47" t="s">
        <v>570</v>
      </c>
      <c r="C1472" s="47" t="s">
        <v>98</v>
      </c>
      <c r="D1472" s="47" t="s">
        <v>343</v>
      </c>
      <c r="E1472" s="48" t="str">
        <f t="shared" si="3827"/>
        <v>0310</v>
      </c>
      <c r="F1472" s="47" t="s">
        <v>509</v>
      </c>
      <c r="G1472" s="48"/>
      <c r="H1472" s="49" t="s">
        <v>510</v>
      </c>
      <c r="I1472" s="19">
        <f>I1473+I1474</f>
        <v>532.79999999999995</v>
      </c>
      <c r="J1472" s="19">
        <f>J1473+J1474</f>
        <v>474.5</v>
      </c>
      <c r="K1472" s="19">
        <f>K1473+K1474</f>
        <v>535.79999999999995</v>
      </c>
      <c r="L1472" s="19">
        <f>L1473+L1474</f>
        <v>0</v>
      </c>
      <c r="M1472" s="19">
        <f>M1473+M1474</f>
        <v>0</v>
      </c>
      <c r="N1472" s="19">
        <f>N1473+N1474</f>
        <v>0</v>
      </c>
      <c r="O1472" s="19">
        <f>O1473+O1474</f>
        <v>0</v>
      </c>
      <c r="P1472" s="19">
        <f>P1473+P1474</f>
        <v>0</v>
      </c>
      <c r="Q1472" s="19">
        <f>Q1473+Q1474</f>
        <v>0</v>
      </c>
      <c r="R1472" s="19">
        <f>R1473+R1474</f>
        <v>0</v>
      </c>
      <c r="S1472" s="19">
        <f>S1473+S1474</f>
        <v>0</v>
      </c>
      <c r="T1472" s="19">
        <f t="shared" si="3826"/>
        <v>532.79999999999995</v>
      </c>
      <c r="U1472" s="19">
        <f t="shared" si="3892"/>
        <v>474.5</v>
      </c>
      <c r="V1472" s="19">
        <f t="shared" si="3893"/>
        <v>535.79999999999995</v>
      </c>
      <c r="W1472" s="19">
        <f>W1473+W1474</f>
        <v>0</v>
      </c>
      <c r="X1472" s="19">
        <f>X1473+X1474</f>
        <v>0</v>
      </c>
      <c r="Y1472" s="19">
        <f>Y1473+Y1474</f>
        <v>0</v>
      </c>
      <c r="Z1472" s="19">
        <f>Z1473+Z1474</f>
        <v>0</v>
      </c>
      <c r="AA1472" s="19">
        <f>AA1473+AA1474</f>
        <v>0</v>
      </c>
      <c r="AB1472" s="19">
        <f>AB1473+AB1474</f>
        <v>0</v>
      </c>
      <c r="AC1472" s="19">
        <f>AC1473+AC1474</f>
        <v>0</v>
      </c>
      <c r="AD1472" s="19">
        <f>AD1473+AD1474</f>
        <v>0</v>
      </c>
      <c r="AE1472" s="19">
        <f>AE1473+AE1474</f>
        <v>0</v>
      </c>
      <c r="AF1472" s="50">
        <f>AF1473+AF1474</f>
        <v>431.60726999999997</v>
      </c>
      <c r="AG1472" s="50">
        <f>AG1473+AG1474</f>
        <v>0</v>
      </c>
      <c r="AH1472" s="50">
        <f>AH1473+AH1474</f>
        <v>0</v>
      </c>
      <c r="AI1472" s="50">
        <f>AI1473+AI1474</f>
        <v>0</v>
      </c>
      <c r="AJ1472" s="50">
        <f>AJ1473+AJ1474</f>
        <v>0</v>
      </c>
      <c r="AK1472" s="50">
        <f>AK1473+AK1474</f>
        <v>0</v>
      </c>
      <c r="AL1472" s="50">
        <f>AL1473+AL1474</f>
        <v>431.57526999999999</v>
      </c>
      <c r="AM1472" s="50">
        <f>AM1473+AM1474</f>
        <v>0</v>
      </c>
      <c r="AN1472" s="50">
        <f>AN1473+AN1474</f>
        <v>0</v>
      </c>
      <c r="AO1472" s="15">
        <f>AO1473+AO1474</f>
        <v>253.38442000000001</v>
      </c>
      <c r="AP1472" s="51">
        <f>AP1473+AP1474</f>
        <v>431.60726999999997</v>
      </c>
      <c r="AQ1472" s="51">
        <f>AQ1473+AQ1474</f>
        <v>0</v>
      </c>
      <c r="AR1472" s="51">
        <f>AR1473+AR1474</f>
        <v>0</v>
      </c>
      <c r="AS1472" s="51">
        <f>AS1473+AS1474</f>
        <v>0</v>
      </c>
      <c r="AT1472" s="51">
        <f>AT1473+AT1474</f>
        <v>0</v>
      </c>
      <c r="AU1472" s="51">
        <f t="shared" si="3828"/>
        <v>431.60726999999997</v>
      </c>
      <c r="AV1472" s="51">
        <f t="shared" si="3829"/>
        <v>101.19272999999998</v>
      </c>
      <c r="AW1472" s="51">
        <f t="shared" si="3830"/>
        <v>532.79999999999995</v>
      </c>
      <c r="AX1472" s="51">
        <f t="shared" si="3831"/>
        <v>474.5</v>
      </c>
      <c r="AY1472" s="51">
        <f t="shared" si="3832"/>
        <v>535.79999999999995</v>
      </c>
      <c r="AZ1472" s="51">
        <f>AZ1473+AZ1474</f>
        <v>0</v>
      </c>
      <c r="BA1472" s="52">
        <f t="shared" si="3833"/>
        <v>99.992585852411622</v>
      </c>
      <c r="BB1472" s="25"/>
    </row>
    <row r="1473" ht="31.5">
      <c r="B1473" s="47" t="s">
        <v>570</v>
      </c>
      <c r="C1473" s="47" t="s">
        <v>98</v>
      </c>
      <c r="D1473" s="47" t="s">
        <v>343</v>
      </c>
      <c r="E1473" s="48" t="str">
        <f t="shared" si="3827"/>
        <v>0310</v>
      </c>
      <c r="F1473" s="47" t="s">
        <v>509</v>
      </c>
      <c r="G1473" s="47" t="s">
        <v>58</v>
      </c>
      <c r="H1473" s="49" t="s">
        <v>59</v>
      </c>
      <c r="I1473" s="19">
        <v>354.39999999999998</v>
      </c>
      <c r="J1473" s="19">
        <v>315.39999999999998</v>
      </c>
      <c r="K1473" s="19">
        <v>395.89999999999998</v>
      </c>
      <c r="L1473" s="19"/>
      <c r="M1473" s="19"/>
      <c r="N1473" s="19"/>
      <c r="O1473" s="19">
        <v>0</v>
      </c>
      <c r="P1473" s="19">
        <v>0</v>
      </c>
      <c r="Q1473" s="19">
        <v>0</v>
      </c>
      <c r="R1473" s="19">
        <v>0</v>
      </c>
      <c r="S1473" s="19"/>
      <c r="T1473" s="19">
        <f t="shared" si="3826"/>
        <v>354.39999999999998</v>
      </c>
      <c r="U1473" s="19">
        <f t="shared" si="3892"/>
        <v>315.39999999999998</v>
      </c>
      <c r="V1473" s="19">
        <f t="shared" si="3893"/>
        <v>395.89999999999998</v>
      </c>
      <c r="W1473" s="19"/>
      <c r="X1473" s="19"/>
      <c r="Y1473" s="19"/>
      <c r="Z1473" s="19"/>
      <c r="AA1473" s="19"/>
      <c r="AB1473" s="19"/>
      <c r="AC1473" s="19"/>
      <c r="AD1473" s="19"/>
      <c r="AE1473" s="19"/>
      <c r="AF1473" s="50">
        <v>253.20726999999999</v>
      </c>
      <c r="AG1473" s="50"/>
      <c r="AH1473" s="50">
        <v>0</v>
      </c>
      <c r="AI1473" s="50">
        <v>0</v>
      </c>
      <c r="AJ1473" s="50">
        <v>0</v>
      </c>
      <c r="AK1473" s="50">
        <v>0</v>
      </c>
      <c r="AL1473" s="50">
        <v>253.20726999999999</v>
      </c>
      <c r="AM1473" s="50">
        <v>0</v>
      </c>
      <c r="AN1473" s="50">
        <v>0</v>
      </c>
      <c r="AO1473" s="51">
        <v>119.00742</v>
      </c>
      <c r="AP1473" s="51">
        <v>253.20726999999999</v>
      </c>
      <c r="AQ1473" s="51">
        <v>0</v>
      </c>
      <c r="AR1473" s="51">
        <v>0</v>
      </c>
      <c r="AS1473" s="51">
        <v>0</v>
      </c>
      <c r="AT1473" s="51">
        <v>0</v>
      </c>
      <c r="AU1473" s="51">
        <f t="shared" si="3828"/>
        <v>253.20726999999999</v>
      </c>
      <c r="AV1473" s="51">
        <f t="shared" si="3829"/>
        <v>101.19272999999998</v>
      </c>
      <c r="AW1473" s="51">
        <f t="shared" si="3830"/>
        <v>354.39999999999998</v>
      </c>
      <c r="AX1473" s="51">
        <f t="shared" si="3831"/>
        <v>315.39999999999998</v>
      </c>
      <c r="AY1473" s="51">
        <f t="shared" si="3832"/>
        <v>395.89999999999998</v>
      </c>
      <c r="AZ1473" s="51"/>
      <c r="BA1473" s="52">
        <f t="shared" si="3833"/>
        <v>100</v>
      </c>
      <c r="BB1473" s="53"/>
    </row>
    <row r="1474">
      <c r="B1474" s="47" t="s">
        <v>570</v>
      </c>
      <c r="C1474" s="47" t="s">
        <v>98</v>
      </c>
      <c r="D1474" s="47" t="s">
        <v>343</v>
      </c>
      <c r="E1474" s="48" t="str">
        <f t="shared" si="3827"/>
        <v>0310</v>
      </c>
      <c r="F1474" s="47" t="s">
        <v>509</v>
      </c>
      <c r="G1474" s="47" t="s">
        <v>60</v>
      </c>
      <c r="H1474" s="49" t="s">
        <v>61</v>
      </c>
      <c r="I1474" s="19">
        <v>178.40000000000001</v>
      </c>
      <c r="J1474" s="19">
        <v>159.09999999999999</v>
      </c>
      <c r="K1474" s="19">
        <v>139.90000000000001</v>
      </c>
      <c r="L1474" s="19"/>
      <c r="M1474" s="19"/>
      <c r="N1474" s="19"/>
      <c r="O1474" s="19">
        <v>0</v>
      </c>
      <c r="P1474" s="19">
        <v>0</v>
      </c>
      <c r="Q1474" s="19">
        <v>0</v>
      </c>
      <c r="R1474" s="19">
        <v>0</v>
      </c>
      <c r="S1474" s="19"/>
      <c r="T1474" s="19">
        <f t="shared" si="3826"/>
        <v>178.40000000000001</v>
      </c>
      <c r="U1474" s="19">
        <f t="shared" si="3892"/>
        <v>159.09999999999999</v>
      </c>
      <c r="V1474" s="19">
        <f t="shared" si="3893"/>
        <v>139.90000000000001</v>
      </c>
      <c r="W1474" s="19"/>
      <c r="X1474" s="19"/>
      <c r="Y1474" s="19"/>
      <c r="Z1474" s="19"/>
      <c r="AA1474" s="19"/>
      <c r="AB1474" s="19"/>
      <c r="AC1474" s="19"/>
      <c r="AD1474" s="19"/>
      <c r="AE1474" s="19"/>
      <c r="AF1474" s="50">
        <v>178.40000000000001</v>
      </c>
      <c r="AG1474" s="50"/>
      <c r="AH1474" s="50">
        <v>0</v>
      </c>
      <c r="AI1474" s="50">
        <v>0</v>
      </c>
      <c r="AJ1474" s="50">
        <v>0</v>
      </c>
      <c r="AK1474" s="50">
        <v>0</v>
      </c>
      <c r="AL1474" s="50">
        <v>178.36799999999999</v>
      </c>
      <c r="AM1474" s="50">
        <v>0</v>
      </c>
      <c r="AN1474" s="50">
        <v>0</v>
      </c>
      <c r="AO1474" s="15">
        <v>134.37700000000001</v>
      </c>
      <c r="AP1474" s="51">
        <v>178.40000000000001</v>
      </c>
      <c r="AQ1474" s="51">
        <v>0</v>
      </c>
      <c r="AR1474" s="51">
        <v>0</v>
      </c>
      <c r="AS1474" s="51">
        <v>0</v>
      </c>
      <c r="AT1474" s="51">
        <v>0</v>
      </c>
      <c r="AU1474" s="51">
        <f t="shared" si="3828"/>
        <v>178.40000000000001</v>
      </c>
      <c r="AV1474" s="51">
        <f t="shared" si="3829"/>
        <v>0</v>
      </c>
      <c r="AW1474" s="51">
        <f t="shared" si="3830"/>
        <v>178.40000000000001</v>
      </c>
      <c r="AX1474" s="51">
        <f t="shared" si="3831"/>
        <v>159.09999999999999</v>
      </c>
      <c r="AY1474" s="51">
        <f t="shared" si="3832"/>
        <v>139.90000000000001</v>
      </c>
      <c r="AZ1474" s="51"/>
      <c r="BA1474" s="52">
        <f t="shared" si="3833"/>
        <v>99.982062780269061</v>
      </c>
      <c r="BB1474" s="53"/>
    </row>
    <row r="1475" s="39" customFormat="1" ht="31.5">
      <c r="B1475" s="40" t="s">
        <v>570</v>
      </c>
      <c r="C1475" s="40" t="s">
        <v>98</v>
      </c>
      <c r="D1475" s="40" t="s">
        <v>176</v>
      </c>
      <c r="E1475" s="38" t="str">
        <f t="shared" si="3827"/>
        <v>0314</v>
      </c>
      <c r="F1475" s="40"/>
      <c r="G1475" s="38"/>
      <c r="H1475" s="41" t="s">
        <v>177</v>
      </c>
      <c r="I1475" s="42">
        <f t="shared" ref="I1475:I1476" si="3894">I1476</f>
        <v>1786</v>
      </c>
      <c r="J1475" s="42">
        <f t="shared" ref="J1475:J1476" si="3895">J1476</f>
        <v>1877.2</v>
      </c>
      <c r="K1475" s="42">
        <f t="shared" ref="K1475:K1476" si="3896">K1476</f>
        <v>1877.2</v>
      </c>
      <c r="L1475" s="42">
        <f t="shared" ref="L1475:L1476" si="3897">L1476</f>
        <v>0</v>
      </c>
      <c r="M1475" s="42">
        <f t="shared" ref="M1475:M1476" si="3898">M1476</f>
        <v>0</v>
      </c>
      <c r="N1475" s="42">
        <f t="shared" ref="N1475:N1476" si="3899">N1476</f>
        <v>0</v>
      </c>
      <c r="O1475" s="42">
        <f t="shared" ref="O1475:O1476" si="3900">O1476</f>
        <v>0</v>
      </c>
      <c r="P1475" s="42">
        <f t="shared" ref="P1475:P1476" si="3901">P1476</f>
        <v>0</v>
      </c>
      <c r="Q1475" s="42">
        <f t="shared" ref="Q1475:Q1476" si="3902">Q1476</f>
        <v>0</v>
      </c>
      <c r="R1475" s="42">
        <f t="shared" ref="R1475:R1476" si="3903">R1476</f>
        <v>0</v>
      </c>
      <c r="S1475" s="42">
        <f t="shared" ref="S1475:S1476" si="3904">S1476</f>
        <v>0</v>
      </c>
      <c r="T1475" s="42">
        <f t="shared" si="3826"/>
        <v>1786</v>
      </c>
      <c r="U1475" s="42">
        <f t="shared" si="3892"/>
        <v>1877.2</v>
      </c>
      <c r="V1475" s="42">
        <f t="shared" si="3893"/>
        <v>1877.2</v>
      </c>
      <c r="W1475" s="42">
        <f t="shared" ref="W1475:W1476" si="3905">W1476</f>
        <v>0</v>
      </c>
      <c r="X1475" s="42">
        <f t="shared" ref="X1475:X1476" si="3906">X1476</f>
        <v>0</v>
      </c>
      <c r="Y1475" s="42">
        <f t="shared" ref="Y1475:Y1476" si="3907">Y1476</f>
        <v>0</v>
      </c>
      <c r="Z1475" s="42">
        <f t="shared" ref="Z1475:Z1476" si="3908">Z1476</f>
        <v>0</v>
      </c>
      <c r="AA1475" s="42">
        <f t="shared" ref="AA1475:AA1476" si="3909">AA1476</f>
        <v>0</v>
      </c>
      <c r="AB1475" s="42">
        <f t="shared" ref="AB1475:AB1476" si="3910">AB1476</f>
        <v>0</v>
      </c>
      <c r="AC1475" s="42">
        <f t="shared" ref="AC1475:AC1476" si="3911">AC1476</f>
        <v>0</v>
      </c>
      <c r="AD1475" s="42">
        <f t="shared" ref="AD1475:AD1476" si="3912">AD1476</f>
        <v>0</v>
      </c>
      <c r="AE1475" s="42">
        <f t="shared" ref="AE1475:AE1476" si="3913">AE1476</f>
        <v>0</v>
      </c>
      <c r="AF1475" s="43">
        <f t="shared" ref="AF1475:AF1476" si="3914">AF1476</f>
        <v>1957.2660000000001</v>
      </c>
      <c r="AG1475" s="43">
        <f t="shared" ref="AG1475:AG1476" si="3915">AG1476</f>
        <v>0</v>
      </c>
      <c r="AH1475" s="43">
        <f t="shared" ref="AH1475:AH1476" si="3916">AH1476</f>
        <v>1957.2660000000001</v>
      </c>
      <c r="AI1475" s="43">
        <f t="shared" ref="AI1475:AI1476" si="3917">AI1476</f>
        <v>0</v>
      </c>
      <c r="AJ1475" s="43">
        <f t="shared" ref="AJ1475:AJ1476" si="3918">AJ1476</f>
        <v>0</v>
      </c>
      <c r="AK1475" s="43">
        <f t="shared" ref="AK1475:AK1476" si="3919">AK1476</f>
        <v>0</v>
      </c>
      <c r="AL1475" s="43">
        <f t="shared" ref="AL1475:AL1476" si="3920">AL1476</f>
        <v>1957.2660000000001</v>
      </c>
      <c r="AM1475" s="43">
        <f t="shared" ref="AM1475:AM1476" si="3921">AM1476</f>
        <v>1957.2660000000001</v>
      </c>
      <c r="AN1475" s="43">
        <f t="shared" ref="AN1475:AN1476" si="3922">AN1476</f>
        <v>0</v>
      </c>
      <c r="AO1475" s="45">
        <f t="shared" ref="AO1475:AO1476" si="3923">AO1476</f>
        <v>1248.9945200000002</v>
      </c>
      <c r="AP1475" s="45">
        <f t="shared" ref="AP1475:AP1476" si="3924">AP1476</f>
        <v>1957.2660000000001</v>
      </c>
      <c r="AQ1475" s="45">
        <f t="shared" ref="AQ1475:AQ1476" si="3925">AQ1476</f>
        <v>0</v>
      </c>
      <c r="AR1475" s="45">
        <f t="shared" ref="AR1475:AR1476" si="3926">AR1476</f>
        <v>0</v>
      </c>
      <c r="AS1475" s="45">
        <f t="shared" ref="AS1475:AS1476" si="3927">AS1476</f>
        <v>0</v>
      </c>
      <c r="AT1475" s="45">
        <f t="shared" ref="AT1475:AT1476" si="3928">AT1476</f>
        <v>0</v>
      </c>
      <c r="AU1475" s="45">
        <f t="shared" si="3828"/>
        <v>1957.2660000000001</v>
      </c>
      <c r="AV1475" s="45">
        <f t="shared" si="3829"/>
        <v>-171.26600000000008</v>
      </c>
      <c r="AW1475" s="45">
        <f t="shared" si="3830"/>
        <v>1786</v>
      </c>
      <c r="AX1475" s="45">
        <f t="shared" si="3831"/>
        <v>1877.2</v>
      </c>
      <c r="AY1475" s="45">
        <f t="shared" si="3832"/>
        <v>1877.2</v>
      </c>
      <c r="AZ1475" s="45">
        <f t="shared" ref="AZ1475:AZ1476" si="3929">AZ1476</f>
        <v>0</v>
      </c>
      <c r="BA1475" s="46">
        <f t="shared" si="3833"/>
        <v>100</v>
      </c>
      <c r="BB1475" s="25"/>
    </row>
    <row r="1476" ht="31.5">
      <c r="B1476" s="47" t="s">
        <v>570</v>
      </c>
      <c r="C1476" s="47" t="s">
        <v>98</v>
      </c>
      <c r="D1476" s="47" t="s">
        <v>176</v>
      </c>
      <c r="E1476" s="48" t="str">
        <f t="shared" si="3827"/>
        <v>0314</v>
      </c>
      <c r="F1476" s="47" t="s">
        <v>76</v>
      </c>
      <c r="G1476" s="48"/>
      <c r="H1476" s="49" t="s">
        <v>77</v>
      </c>
      <c r="I1476" s="19">
        <f t="shared" si="3894"/>
        <v>1786</v>
      </c>
      <c r="J1476" s="19">
        <f t="shared" si="3895"/>
        <v>1877.2</v>
      </c>
      <c r="K1476" s="19">
        <f t="shared" si="3896"/>
        <v>1877.2</v>
      </c>
      <c r="L1476" s="19">
        <f t="shared" si="3897"/>
        <v>0</v>
      </c>
      <c r="M1476" s="19">
        <f t="shared" si="3898"/>
        <v>0</v>
      </c>
      <c r="N1476" s="19">
        <f t="shared" si="3899"/>
        <v>0</v>
      </c>
      <c r="O1476" s="19">
        <f t="shared" si="3900"/>
        <v>0</v>
      </c>
      <c r="P1476" s="19">
        <f t="shared" si="3901"/>
        <v>0</v>
      </c>
      <c r="Q1476" s="19">
        <f t="shared" si="3902"/>
        <v>0</v>
      </c>
      <c r="R1476" s="19">
        <f t="shared" si="3903"/>
        <v>0</v>
      </c>
      <c r="S1476" s="19">
        <f t="shared" si="3904"/>
        <v>0</v>
      </c>
      <c r="T1476" s="19">
        <f t="shared" si="3826"/>
        <v>1786</v>
      </c>
      <c r="U1476" s="19">
        <f t="shared" si="3892"/>
        <v>1877.2</v>
      </c>
      <c r="V1476" s="19">
        <f t="shared" si="3893"/>
        <v>1877.2</v>
      </c>
      <c r="W1476" s="19">
        <f t="shared" si="3905"/>
        <v>0</v>
      </c>
      <c r="X1476" s="19">
        <f t="shared" si="3906"/>
        <v>0</v>
      </c>
      <c r="Y1476" s="19">
        <f t="shared" si="3907"/>
        <v>0</v>
      </c>
      <c r="Z1476" s="19">
        <f t="shared" si="3908"/>
        <v>0</v>
      </c>
      <c r="AA1476" s="19">
        <f t="shared" si="3909"/>
        <v>0</v>
      </c>
      <c r="AB1476" s="19">
        <f t="shared" si="3910"/>
        <v>0</v>
      </c>
      <c r="AC1476" s="19">
        <f t="shared" si="3911"/>
        <v>0</v>
      </c>
      <c r="AD1476" s="19">
        <f t="shared" si="3912"/>
        <v>0</v>
      </c>
      <c r="AE1476" s="19">
        <f t="shared" si="3913"/>
        <v>0</v>
      </c>
      <c r="AF1476" s="50">
        <f t="shared" si="3914"/>
        <v>1957.2660000000001</v>
      </c>
      <c r="AG1476" s="50">
        <f t="shared" si="3915"/>
        <v>0</v>
      </c>
      <c r="AH1476" s="50">
        <f t="shared" si="3916"/>
        <v>1957.2660000000001</v>
      </c>
      <c r="AI1476" s="50">
        <f t="shared" si="3917"/>
        <v>0</v>
      </c>
      <c r="AJ1476" s="50">
        <f t="shared" si="3918"/>
        <v>0</v>
      </c>
      <c r="AK1476" s="50">
        <f t="shared" si="3919"/>
        <v>0</v>
      </c>
      <c r="AL1476" s="50">
        <f t="shared" si="3920"/>
        <v>1957.2660000000001</v>
      </c>
      <c r="AM1476" s="50">
        <f t="shared" si="3921"/>
        <v>1957.2660000000001</v>
      </c>
      <c r="AN1476" s="50">
        <f t="shared" si="3922"/>
        <v>0</v>
      </c>
      <c r="AO1476" s="15">
        <f t="shared" si="3923"/>
        <v>1248.9945200000002</v>
      </c>
      <c r="AP1476" s="51">
        <f t="shared" si="3924"/>
        <v>1957.2660000000001</v>
      </c>
      <c r="AQ1476" s="51">
        <f t="shared" si="3925"/>
        <v>0</v>
      </c>
      <c r="AR1476" s="51">
        <f t="shared" si="3926"/>
        <v>0</v>
      </c>
      <c r="AS1476" s="51">
        <f t="shared" si="3927"/>
        <v>0</v>
      </c>
      <c r="AT1476" s="51">
        <f t="shared" si="3928"/>
        <v>0</v>
      </c>
      <c r="AU1476" s="51">
        <f t="shared" si="3828"/>
        <v>1957.2660000000001</v>
      </c>
      <c r="AV1476" s="51">
        <f t="shared" si="3829"/>
        <v>-171.26600000000008</v>
      </c>
      <c r="AW1476" s="51">
        <f t="shared" si="3830"/>
        <v>1786</v>
      </c>
      <c r="AX1476" s="51">
        <f t="shared" si="3831"/>
        <v>1877.2</v>
      </c>
      <c r="AY1476" s="51">
        <f t="shared" si="3832"/>
        <v>1877.2</v>
      </c>
      <c r="AZ1476" s="51">
        <f t="shared" si="3929"/>
        <v>0</v>
      </c>
      <c r="BA1476" s="52">
        <f t="shared" si="3833"/>
        <v>100</v>
      </c>
      <c r="BB1476" s="25"/>
    </row>
    <row r="1477">
      <c r="B1477" s="47" t="s">
        <v>570</v>
      </c>
      <c r="C1477" s="47" t="s">
        <v>98</v>
      </c>
      <c r="D1477" s="47" t="s">
        <v>176</v>
      </c>
      <c r="E1477" s="48" t="str">
        <f t="shared" si="3827"/>
        <v>0314</v>
      </c>
      <c r="F1477" s="47" t="s">
        <v>78</v>
      </c>
      <c r="G1477" s="48"/>
      <c r="H1477" s="49" t="s">
        <v>79</v>
      </c>
      <c r="I1477" s="19">
        <f>I1478+I1480</f>
        <v>1786</v>
      </c>
      <c r="J1477" s="19">
        <f>J1478+J1480</f>
        <v>1877.2</v>
      </c>
      <c r="K1477" s="19">
        <f>K1478+K1480</f>
        <v>1877.2</v>
      </c>
      <c r="L1477" s="19">
        <f>L1478+L1480</f>
        <v>0</v>
      </c>
      <c r="M1477" s="19">
        <f>M1478+M1480</f>
        <v>0</v>
      </c>
      <c r="N1477" s="19">
        <f>N1478+N1480</f>
        <v>0</v>
      </c>
      <c r="O1477" s="19">
        <f>O1478+O1480</f>
        <v>0</v>
      </c>
      <c r="P1477" s="19">
        <f>P1478+P1480</f>
        <v>0</v>
      </c>
      <c r="Q1477" s="19">
        <f>Q1478+Q1480</f>
        <v>0</v>
      </c>
      <c r="R1477" s="19">
        <f>R1478+R1480</f>
        <v>0</v>
      </c>
      <c r="S1477" s="19">
        <f>S1478+S1480</f>
        <v>0</v>
      </c>
      <c r="T1477" s="19">
        <f t="shared" si="3826"/>
        <v>1786</v>
      </c>
      <c r="U1477" s="19">
        <f t="shared" si="3892"/>
        <v>1877.2</v>
      </c>
      <c r="V1477" s="19">
        <f t="shared" si="3893"/>
        <v>1877.2</v>
      </c>
      <c r="W1477" s="19">
        <f>W1478+W1480</f>
        <v>0</v>
      </c>
      <c r="X1477" s="19">
        <f>X1478+X1480</f>
        <v>0</v>
      </c>
      <c r="Y1477" s="19">
        <f>Y1478+Y1480</f>
        <v>0</v>
      </c>
      <c r="Z1477" s="19">
        <f>Z1478+Z1480</f>
        <v>0</v>
      </c>
      <c r="AA1477" s="19">
        <f>AA1478+AA1480</f>
        <v>0</v>
      </c>
      <c r="AB1477" s="19">
        <f>AB1478+AB1480</f>
        <v>0</v>
      </c>
      <c r="AC1477" s="19">
        <f>AC1478+AC1480</f>
        <v>0</v>
      </c>
      <c r="AD1477" s="19">
        <f>AD1478+AD1480</f>
        <v>0</v>
      </c>
      <c r="AE1477" s="19">
        <f>AE1478+AE1480</f>
        <v>0</v>
      </c>
      <c r="AF1477" s="50">
        <f>AF1478+AF1480</f>
        <v>1957.2660000000001</v>
      </c>
      <c r="AG1477" s="50">
        <f>AG1478+AG1480</f>
        <v>0</v>
      </c>
      <c r="AH1477" s="50">
        <f>AH1478+AH1480</f>
        <v>1957.2660000000001</v>
      </c>
      <c r="AI1477" s="50">
        <f>AI1478+AI1480</f>
        <v>0</v>
      </c>
      <c r="AJ1477" s="50">
        <f>AJ1478+AJ1480</f>
        <v>0</v>
      </c>
      <c r="AK1477" s="50">
        <f>AK1478+AK1480</f>
        <v>0</v>
      </c>
      <c r="AL1477" s="50">
        <f>AL1478+AL1480</f>
        <v>1957.2660000000001</v>
      </c>
      <c r="AM1477" s="50">
        <f>AM1478+AM1480</f>
        <v>1957.2660000000001</v>
      </c>
      <c r="AN1477" s="50">
        <f>AN1478+AN1480</f>
        <v>0</v>
      </c>
      <c r="AO1477" s="51">
        <f>AO1478+AO1480</f>
        <v>1248.9945200000002</v>
      </c>
      <c r="AP1477" s="51">
        <f>AP1478+AP1480</f>
        <v>1957.2660000000001</v>
      </c>
      <c r="AQ1477" s="51">
        <f>AQ1478+AQ1480</f>
        <v>0</v>
      </c>
      <c r="AR1477" s="51">
        <f>AR1478+AR1480</f>
        <v>0</v>
      </c>
      <c r="AS1477" s="51">
        <f>AS1478+AS1480</f>
        <v>0</v>
      </c>
      <c r="AT1477" s="51">
        <f>AT1478+AT1480</f>
        <v>0</v>
      </c>
      <c r="AU1477" s="51">
        <f t="shared" si="3828"/>
        <v>1957.2660000000001</v>
      </c>
      <c r="AV1477" s="51">
        <f t="shared" si="3829"/>
        <v>-171.26600000000008</v>
      </c>
      <c r="AW1477" s="51">
        <f t="shared" si="3830"/>
        <v>1786</v>
      </c>
      <c r="AX1477" s="51">
        <f t="shared" si="3831"/>
        <v>1877.2</v>
      </c>
      <c r="AY1477" s="51">
        <f t="shared" si="3832"/>
        <v>1877.2</v>
      </c>
      <c r="AZ1477" s="51">
        <f>AZ1478+AZ1480</f>
        <v>0</v>
      </c>
      <c r="BA1477" s="52">
        <f t="shared" si="3833"/>
        <v>100</v>
      </c>
      <c r="BB1477" s="25"/>
    </row>
    <row r="1478" ht="31.5">
      <c r="B1478" s="47" t="s">
        <v>570</v>
      </c>
      <c r="C1478" s="47" t="s">
        <v>98</v>
      </c>
      <c r="D1478" s="47" t="s">
        <v>176</v>
      </c>
      <c r="E1478" s="48" t="str">
        <f t="shared" si="3827"/>
        <v>0314</v>
      </c>
      <c r="F1478" s="47" t="s">
        <v>178</v>
      </c>
      <c r="G1478" s="48"/>
      <c r="H1478" s="49" t="s">
        <v>179</v>
      </c>
      <c r="I1478" s="19">
        <f>I1479</f>
        <v>452.69999999999999</v>
      </c>
      <c r="J1478" s="19">
        <f>J1479</f>
        <v>452.69999999999999</v>
      </c>
      <c r="K1478" s="19">
        <f>K1479</f>
        <v>452.69999999999999</v>
      </c>
      <c r="L1478" s="19">
        <f>L1479</f>
        <v>0</v>
      </c>
      <c r="M1478" s="19">
        <f>M1479</f>
        <v>0</v>
      </c>
      <c r="N1478" s="19">
        <f>N1479</f>
        <v>0</v>
      </c>
      <c r="O1478" s="19">
        <f>O1479</f>
        <v>0</v>
      </c>
      <c r="P1478" s="19">
        <f>P1479</f>
        <v>0</v>
      </c>
      <c r="Q1478" s="19">
        <f>Q1479</f>
        <v>0</v>
      </c>
      <c r="R1478" s="19">
        <f>R1479</f>
        <v>0</v>
      </c>
      <c r="S1478" s="19">
        <f>S1479</f>
        <v>0</v>
      </c>
      <c r="T1478" s="19">
        <f t="shared" si="3826"/>
        <v>452.69999999999999</v>
      </c>
      <c r="U1478" s="19">
        <f t="shared" si="3892"/>
        <v>452.69999999999999</v>
      </c>
      <c r="V1478" s="19">
        <f t="shared" si="3893"/>
        <v>452.69999999999999</v>
      </c>
      <c r="W1478" s="19">
        <f>W1479</f>
        <v>0</v>
      </c>
      <c r="X1478" s="19">
        <f>X1479</f>
        <v>0</v>
      </c>
      <c r="Y1478" s="19">
        <f>Y1479</f>
        <v>0</v>
      </c>
      <c r="Z1478" s="19">
        <f>Z1479</f>
        <v>0</v>
      </c>
      <c r="AA1478" s="19">
        <f>AA1479</f>
        <v>0</v>
      </c>
      <c r="AB1478" s="19">
        <f>AB1479</f>
        <v>0</v>
      </c>
      <c r="AC1478" s="19">
        <f>AC1479</f>
        <v>0</v>
      </c>
      <c r="AD1478" s="19">
        <f>AD1479</f>
        <v>0</v>
      </c>
      <c r="AE1478" s="19">
        <f>AE1479</f>
        <v>0</v>
      </c>
      <c r="AF1478" s="50">
        <f>AF1479</f>
        <v>452.69999999999999</v>
      </c>
      <c r="AG1478" s="50">
        <f>AG1479</f>
        <v>0</v>
      </c>
      <c r="AH1478" s="50">
        <f>AH1479</f>
        <v>452.69999999999999</v>
      </c>
      <c r="AI1478" s="50">
        <f>AI1479</f>
        <v>0</v>
      </c>
      <c r="AJ1478" s="50">
        <f>AJ1479</f>
        <v>0</v>
      </c>
      <c r="AK1478" s="50">
        <f>AK1479</f>
        <v>0</v>
      </c>
      <c r="AL1478" s="50">
        <f>AL1479</f>
        <v>452.69999999999999</v>
      </c>
      <c r="AM1478" s="50">
        <f>AM1479</f>
        <v>452.69999999999999</v>
      </c>
      <c r="AN1478" s="50">
        <f>AN1479</f>
        <v>0</v>
      </c>
      <c r="AO1478" s="15">
        <f>AO1479</f>
        <v>317.41611</v>
      </c>
      <c r="AP1478" s="51">
        <f>AP1479</f>
        <v>452.69999999999999</v>
      </c>
      <c r="AQ1478" s="51">
        <f>AQ1479</f>
        <v>0</v>
      </c>
      <c r="AR1478" s="51">
        <f>AR1479</f>
        <v>0</v>
      </c>
      <c r="AS1478" s="51">
        <f>AS1479</f>
        <v>0</v>
      </c>
      <c r="AT1478" s="51">
        <f>AT1479</f>
        <v>0</v>
      </c>
      <c r="AU1478" s="51">
        <f t="shared" si="3828"/>
        <v>452.69999999999999</v>
      </c>
      <c r="AV1478" s="51">
        <f t="shared" si="3829"/>
        <v>0</v>
      </c>
      <c r="AW1478" s="51">
        <f t="shared" si="3830"/>
        <v>452.69999999999999</v>
      </c>
      <c r="AX1478" s="51">
        <f t="shared" si="3831"/>
        <v>452.69999999999999</v>
      </c>
      <c r="AY1478" s="51">
        <f t="shared" si="3832"/>
        <v>452.69999999999999</v>
      </c>
      <c r="AZ1478" s="51">
        <f>AZ1479</f>
        <v>0</v>
      </c>
      <c r="BA1478" s="52">
        <f t="shared" si="3833"/>
        <v>100</v>
      </c>
      <c r="BB1478" s="25"/>
    </row>
    <row r="1479" ht="31.5">
      <c r="B1479" s="47" t="s">
        <v>570</v>
      </c>
      <c r="C1479" s="47" t="s">
        <v>98</v>
      </c>
      <c r="D1479" s="47" t="s">
        <v>176</v>
      </c>
      <c r="E1479" s="48" t="str">
        <f t="shared" si="3827"/>
        <v>0314</v>
      </c>
      <c r="F1479" s="47" t="s">
        <v>178</v>
      </c>
      <c r="G1479" s="47" t="s">
        <v>58</v>
      </c>
      <c r="H1479" s="49" t="s">
        <v>59</v>
      </c>
      <c r="I1479" s="19">
        <v>452.69999999999999</v>
      </c>
      <c r="J1479" s="19">
        <v>452.69999999999999</v>
      </c>
      <c r="K1479" s="19">
        <v>452.69999999999999</v>
      </c>
      <c r="L1479" s="19"/>
      <c r="M1479" s="19"/>
      <c r="N1479" s="19"/>
      <c r="O1479" s="19">
        <v>0</v>
      </c>
      <c r="P1479" s="19">
        <v>0</v>
      </c>
      <c r="Q1479" s="19">
        <v>0</v>
      </c>
      <c r="R1479" s="19">
        <v>0</v>
      </c>
      <c r="S1479" s="19"/>
      <c r="T1479" s="19">
        <f t="shared" si="3826"/>
        <v>452.69999999999999</v>
      </c>
      <c r="U1479" s="19">
        <f t="shared" si="3892"/>
        <v>452.69999999999999</v>
      </c>
      <c r="V1479" s="19">
        <f t="shared" si="3893"/>
        <v>452.69999999999999</v>
      </c>
      <c r="W1479" s="19"/>
      <c r="X1479" s="19"/>
      <c r="Y1479" s="19"/>
      <c r="Z1479" s="19"/>
      <c r="AA1479" s="19"/>
      <c r="AB1479" s="19"/>
      <c r="AC1479" s="19"/>
      <c r="AD1479" s="19"/>
      <c r="AE1479" s="19"/>
      <c r="AF1479" s="50">
        <v>452.69999999999999</v>
      </c>
      <c r="AG1479" s="50"/>
      <c r="AH1479" s="50">
        <f>AF1479</f>
        <v>452.69999999999999</v>
      </c>
      <c r="AI1479" s="50">
        <f>AG1479</f>
        <v>0</v>
      </c>
      <c r="AJ1479" s="50">
        <v>0</v>
      </c>
      <c r="AK1479" s="50">
        <v>0</v>
      </c>
      <c r="AL1479" s="50">
        <v>452.69999999999999</v>
      </c>
      <c r="AM1479" s="50">
        <f>AL1479</f>
        <v>452.69999999999999</v>
      </c>
      <c r="AN1479" s="50">
        <v>0</v>
      </c>
      <c r="AO1479" s="51">
        <v>317.41611</v>
      </c>
      <c r="AP1479" s="51">
        <v>452.69999999999999</v>
      </c>
      <c r="AQ1479" s="51">
        <v>0</v>
      </c>
      <c r="AR1479" s="51">
        <v>0</v>
      </c>
      <c r="AS1479" s="51">
        <v>0</v>
      </c>
      <c r="AT1479" s="51">
        <v>0</v>
      </c>
      <c r="AU1479" s="51">
        <f t="shared" si="3828"/>
        <v>452.69999999999999</v>
      </c>
      <c r="AV1479" s="51">
        <f t="shared" si="3829"/>
        <v>0</v>
      </c>
      <c r="AW1479" s="51">
        <f t="shared" si="3830"/>
        <v>452.69999999999999</v>
      </c>
      <c r="AX1479" s="51">
        <f t="shared" si="3831"/>
        <v>452.69999999999999</v>
      </c>
      <c r="AY1479" s="51">
        <f t="shared" si="3832"/>
        <v>452.69999999999999</v>
      </c>
      <c r="AZ1479" s="51"/>
      <c r="BA1479" s="52">
        <f t="shared" si="3833"/>
        <v>100</v>
      </c>
      <c r="BB1479" s="53"/>
    </row>
    <row r="1480" ht="47.25">
      <c r="B1480" s="47" t="s">
        <v>570</v>
      </c>
      <c r="C1480" s="47" t="s">
        <v>98</v>
      </c>
      <c r="D1480" s="47" t="s">
        <v>176</v>
      </c>
      <c r="E1480" s="48" t="str">
        <f t="shared" si="3827"/>
        <v>0314</v>
      </c>
      <c r="F1480" s="47" t="s">
        <v>511</v>
      </c>
      <c r="G1480" s="48"/>
      <c r="H1480" s="49" t="s">
        <v>512</v>
      </c>
      <c r="I1480" s="19">
        <f>I1481+I1482</f>
        <v>1333.3</v>
      </c>
      <c r="J1480" s="19">
        <f>J1481+J1482</f>
        <v>1424.5</v>
      </c>
      <c r="K1480" s="19">
        <f>K1481+K1482</f>
        <v>1424.5</v>
      </c>
      <c r="L1480" s="19">
        <f>L1481+L1482</f>
        <v>0</v>
      </c>
      <c r="M1480" s="19">
        <f>M1481+M1482</f>
        <v>0</v>
      </c>
      <c r="N1480" s="19">
        <f>N1481+N1482</f>
        <v>0</v>
      </c>
      <c r="O1480" s="19">
        <f>O1481+O1482</f>
        <v>0</v>
      </c>
      <c r="P1480" s="19">
        <f>P1481+P1482</f>
        <v>0</v>
      </c>
      <c r="Q1480" s="19">
        <f>Q1481+Q1482</f>
        <v>0</v>
      </c>
      <c r="R1480" s="19">
        <f>R1481+R1482</f>
        <v>0</v>
      </c>
      <c r="S1480" s="19">
        <f>S1481+S1482</f>
        <v>0</v>
      </c>
      <c r="T1480" s="19">
        <f t="shared" si="3826"/>
        <v>1333.3</v>
      </c>
      <c r="U1480" s="19">
        <f t="shared" si="3892"/>
        <v>1424.5</v>
      </c>
      <c r="V1480" s="19">
        <f t="shared" si="3893"/>
        <v>1424.5</v>
      </c>
      <c r="W1480" s="19">
        <f>W1481+W1482</f>
        <v>0</v>
      </c>
      <c r="X1480" s="19">
        <f>X1481+X1482</f>
        <v>0</v>
      </c>
      <c r="Y1480" s="19">
        <f>Y1481+Y1482</f>
        <v>0</v>
      </c>
      <c r="Z1480" s="19">
        <f>Z1481+Z1482</f>
        <v>0</v>
      </c>
      <c r="AA1480" s="19">
        <f>AA1481+AA1482</f>
        <v>0</v>
      </c>
      <c r="AB1480" s="19">
        <f>AB1481+AB1482</f>
        <v>0</v>
      </c>
      <c r="AC1480" s="19">
        <f>AC1481+AC1482</f>
        <v>0</v>
      </c>
      <c r="AD1480" s="19">
        <f>AD1481+AD1482</f>
        <v>0</v>
      </c>
      <c r="AE1480" s="19">
        <f>AE1481+AE1482</f>
        <v>0</v>
      </c>
      <c r="AF1480" s="50">
        <f>AF1481+AF1482</f>
        <v>1504.566</v>
      </c>
      <c r="AG1480" s="50">
        <f>AG1481+AG1482</f>
        <v>0</v>
      </c>
      <c r="AH1480" s="50">
        <f>AH1481+AH1482</f>
        <v>1504.566</v>
      </c>
      <c r="AI1480" s="50">
        <f>AI1481+AI1482</f>
        <v>0</v>
      </c>
      <c r="AJ1480" s="50">
        <f>AJ1481+AJ1482</f>
        <v>0</v>
      </c>
      <c r="AK1480" s="50">
        <f>AK1481+AK1482</f>
        <v>0</v>
      </c>
      <c r="AL1480" s="50">
        <f>AL1481+AL1482</f>
        <v>1504.566</v>
      </c>
      <c r="AM1480" s="50">
        <f>AM1481+AM1482</f>
        <v>1504.566</v>
      </c>
      <c r="AN1480" s="50">
        <f>AN1481+AN1482</f>
        <v>0</v>
      </c>
      <c r="AO1480" s="15">
        <f>AO1481+AO1482</f>
        <v>931.57841000000008</v>
      </c>
      <c r="AP1480" s="51">
        <f>AP1481+AP1482</f>
        <v>1504.566</v>
      </c>
      <c r="AQ1480" s="51">
        <f>AQ1481+AQ1482</f>
        <v>0</v>
      </c>
      <c r="AR1480" s="51">
        <f>AR1481+AR1482</f>
        <v>0</v>
      </c>
      <c r="AS1480" s="51">
        <f>AS1481+AS1482</f>
        <v>0</v>
      </c>
      <c r="AT1480" s="51">
        <f>AT1481+AT1482</f>
        <v>0</v>
      </c>
      <c r="AU1480" s="51">
        <f t="shared" si="3828"/>
        <v>1504.566</v>
      </c>
      <c r="AV1480" s="51">
        <f t="shared" si="3829"/>
        <v>-171.26600000000008</v>
      </c>
      <c r="AW1480" s="51">
        <f t="shared" si="3830"/>
        <v>1333.3</v>
      </c>
      <c r="AX1480" s="51">
        <f t="shared" si="3831"/>
        <v>1424.5</v>
      </c>
      <c r="AY1480" s="51">
        <f t="shared" si="3832"/>
        <v>1424.5</v>
      </c>
      <c r="AZ1480" s="51">
        <f>AZ1481+AZ1482</f>
        <v>0</v>
      </c>
      <c r="BA1480" s="52">
        <f t="shared" si="3833"/>
        <v>100</v>
      </c>
      <c r="BB1480" s="25"/>
    </row>
    <row r="1481" ht="78.75">
      <c r="B1481" s="47" t="s">
        <v>570</v>
      </c>
      <c r="C1481" s="47" t="s">
        <v>98</v>
      </c>
      <c r="D1481" s="47" t="s">
        <v>176</v>
      </c>
      <c r="E1481" s="48" t="str">
        <f t="shared" si="3827"/>
        <v>0314</v>
      </c>
      <c r="F1481" s="47" t="s">
        <v>511</v>
      </c>
      <c r="G1481" s="47" t="s">
        <v>70</v>
      </c>
      <c r="H1481" s="49" t="s">
        <v>71</v>
      </c>
      <c r="I1481" s="19">
        <v>1048.8</v>
      </c>
      <c r="J1481" s="19">
        <v>1140</v>
      </c>
      <c r="K1481" s="19">
        <v>1140</v>
      </c>
      <c r="L1481" s="19"/>
      <c r="M1481" s="19"/>
      <c r="N1481" s="19"/>
      <c r="O1481" s="19">
        <v>0</v>
      </c>
      <c r="P1481" s="19">
        <v>0</v>
      </c>
      <c r="Q1481" s="19">
        <v>0</v>
      </c>
      <c r="R1481" s="19">
        <v>0</v>
      </c>
      <c r="S1481" s="19"/>
      <c r="T1481" s="19">
        <f t="shared" si="3826"/>
        <v>1048.8</v>
      </c>
      <c r="U1481" s="19">
        <f t="shared" si="3892"/>
        <v>1140</v>
      </c>
      <c r="V1481" s="19">
        <f t="shared" si="3893"/>
        <v>1140</v>
      </c>
      <c r="W1481" s="19"/>
      <c r="X1481" s="19"/>
      <c r="Y1481" s="19"/>
      <c r="Z1481" s="19"/>
      <c r="AA1481" s="19"/>
      <c r="AB1481" s="19"/>
      <c r="AC1481" s="19"/>
      <c r="AD1481" s="19"/>
      <c r="AE1481" s="19"/>
      <c r="AF1481" s="50">
        <v>1205.9961000000001</v>
      </c>
      <c r="AG1481" s="50"/>
      <c r="AH1481" s="50">
        <f t="shared" ref="AH1481:AH1482" si="3930">AF1481</f>
        <v>1205.9961000000001</v>
      </c>
      <c r="AI1481" s="50">
        <f t="shared" ref="AI1481:AI1482" si="3931">AG1481</f>
        <v>0</v>
      </c>
      <c r="AJ1481" s="50">
        <v>0</v>
      </c>
      <c r="AK1481" s="50">
        <v>0</v>
      </c>
      <c r="AL1481" s="50">
        <v>1205.9961000000001</v>
      </c>
      <c r="AM1481" s="50">
        <f t="shared" ref="AM1481:AM1482" si="3932">AL1481</f>
        <v>1205.9961000000001</v>
      </c>
      <c r="AN1481" s="50">
        <v>0</v>
      </c>
      <c r="AO1481" s="51">
        <v>766.91551000000004</v>
      </c>
      <c r="AP1481" s="51">
        <v>1120.066</v>
      </c>
      <c r="AQ1481" s="51">
        <v>0</v>
      </c>
      <c r="AR1481" s="51">
        <v>0</v>
      </c>
      <c r="AS1481" s="51">
        <v>0</v>
      </c>
      <c r="AT1481" s="51">
        <v>0</v>
      </c>
      <c r="AU1481" s="51">
        <f t="shared" si="3828"/>
        <v>1120.066</v>
      </c>
      <c r="AV1481" s="51">
        <f t="shared" si="3829"/>
        <v>-71.266000000000076</v>
      </c>
      <c r="AW1481" s="51">
        <f t="shared" si="3830"/>
        <v>1048.8</v>
      </c>
      <c r="AX1481" s="51">
        <f t="shared" si="3831"/>
        <v>1140</v>
      </c>
      <c r="AY1481" s="51">
        <f t="shared" si="3832"/>
        <v>1140</v>
      </c>
      <c r="AZ1481" s="51"/>
      <c r="BA1481" s="52">
        <f t="shared" si="3833"/>
        <v>100</v>
      </c>
      <c r="BB1481" s="53"/>
    </row>
    <row r="1482" ht="31.5">
      <c r="B1482" s="47" t="s">
        <v>570</v>
      </c>
      <c r="C1482" s="47" t="s">
        <v>98</v>
      </c>
      <c r="D1482" s="47" t="s">
        <v>176</v>
      </c>
      <c r="E1482" s="48" t="str">
        <f t="shared" si="3827"/>
        <v>0314</v>
      </c>
      <c r="F1482" s="47" t="s">
        <v>511</v>
      </c>
      <c r="G1482" s="47" t="s">
        <v>58</v>
      </c>
      <c r="H1482" s="49" t="s">
        <v>59</v>
      </c>
      <c r="I1482" s="19">
        <v>284.5</v>
      </c>
      <c r="J1482" s="19">
        <v>284.5</v>
      </c>
      <c r="K1482" s="19">
        <v>284.5</v>
      </c>
      <c r="L1482" s="19"/>
      <c r="M1482" s="19"/>
      <c r="N1482" s="19"/>
      <c r="O1482" s="19">
        <v>0</v>
      </c>
      <c r="P1482" s="19">
        <v>0</v>
      </c>
      <c r="Q1482" s="19">
        <v>0</v>
      </c>
      <c r="R1482" s="19">
        <v>0</v>
      </c>
      <c r="S1482" s="19"/>
      <c r="T1482" s="19">
        <f t="shared" si="3826"/>
        <v>284.5</v>
      </c>
      <c r="U1482" s="19">
        <f t="shared" si="3892"/>
        <v>284.5</v>
      </c>
      <c r="V1482" s="19">
        <f t="shared" si="3893"/>
        <v>284.5</v>
      </c>
      <c r="W1482" s="19"/>
      <c r="X1482" s="19"/>
      <c r="Y1482" s="19"/>
      <c r="Z1482" s="19"/>
      <c r="AA1482" s="19"/>
      <c r="AB1482" s="19"/>
      <c r="AC1482" s="19"/>
      <c r="AD1482" s="19"/>
      <c r="AE1482" s="19"/>
      <c r="AF1482" s="50">
        <v>298.56990000000002</v>
      </c>
      <c r="AG1482" s="50"/>
      <c r="AH1482" s="50">
        <f t="shared" si="3930"/>
        <v>298.56990000000002</v>
      </c>
      <c r="AI1482" s="50">
        <f t="shared" si="3931"/>
        <v>0</v>
      </c>
      <c r="AJ1482" s="50">
        <v>0</v>
      </c>
      <c r="AK1482" s="50">
        <v>0</v>
      </c>
      <c r="AL1482" s="50">
        <v>298.56990000000002</v>
      </c>
      <c r="AM1482" s="50">
        <f t="shared" si="3932"/>
        <v>298.56990000000002</v>
      </c>
      <c r="AN1482" s="50">
        <v>0</v>
      </c>
      <c r="AO1482" s="15">
        <v>164.66290000000001</v>
      </c>
      <c r="AP1482" s="51">
        <v>384.5</v>
      </c>
      <c r="AQ1482" s="51">
        <v>0</v>
      </c>
      <c r="AR1482" s="51">
        <v>0</v>
      </c>
      <c r="AS1482" s="51">
        <v>0</v>
      </c>
      <c r="AT1482" s="51">
        <v>0</v>
      </c>
      <c r="AU1482" s="51">
        <f t="shared" si="3828"/>
        <v>384.5</v>
      </c>
      <c r="AV1482" s="51">
        <f t="shared" si="3829"/>
        <v>-100</v>
      </c>
      <c r="AW1482" s="51">
        <f t="shared" si="3830"/>
        <v>284.5</v>
      </c>
      <c r="AX1482" s="51">
        <f t="shared" si="3831"/>
        <v>284.5</v>
      </c>
      <c r="AY1482" s="51">
        <f t="shared" si="3832"/>
        <v>284.5</v>
      </c>
      <c r="AZ1482" s="51"/>
      <c r="BA1482" s="52">
        <f t="shared" si="3833"/>
        <v>100</v>
      </c>
      <c r="BB1482" s="53"/>
    </row>
    <row r="1483" s="30" customFormat="1">
      <c r="B1483" s="31" t="s">
        <v>570</v>
      </c>
      <c r="C1483" s="31" t="s">
        <v>88</v>
      </c>
      <c r="D1483" s="31"/>
      <c r="E1483" s="32" t="str">
        <f t="shared" si="3827"/>
        <v>04</v>
      </c>
      <c r="F1483" s="31"/>
      <c r="G1483" s="31"/>
      <c r="H1483" s="33" t="s">
        <v>89</v>
      </c>
      <c r="I1483" s="34">
        <f>I1508+I1484</f>
        <v>18569.000000000004</v>
      </c>
      <c r="J1483" s="34">
        <f>J1508+J1484</f>
        <v>18410.300000000003</v>
      </c>
      <c r="K1483" s="34">
        <f>K1508+K1484</f>
        <v>18410.300000000003</v>
      </c>
      <c r="L1483" s="34">
        <f>L1508+L1484</f>
        <v>0</v>
      </c>
      <c r="M1483" s="34">
        <f>M1508+M1484</f>
        <v>0</v>
      </c>
      <c r="N1483" s="34">
        <f>N1508+N1484</f>
        <v>0</v>
      </c>
      <c r="O1483" s="34">
        <f>O1508+O1484</f>
        <v>0</v>
      </c>
      <c r="P1483" s="34">
        <f>P1508+P1484</f>
        <v>157</v>
      </c>
      <c r="Q1483" s="34">
        <f>Q1508+Q1484</f>
        <v>667.84800000000007</v>
      </c>
      <c r="R1483" s="34">
        <f>R1508+R1484</f>
        <v>268.79999999999995</v>
      </c>
      <c r="S1483" s="34">
        <f>S1508+S1484</f>
        <v>0.93549000000000004</v>
      </c>
      <c r="T1483" s="34">
        <f t="shared" si="3826"/>
        <v>19663.583490000005</v>
      </c>
      <c r="U1483" s="34">
        <f t="shared" si="3892"/>
        <v>18410.300000000003</v>
      </c>
      <c r="V1483" s="34">
        <f t="shared" si="3893"/>
        <v>18410.300000000003</v>
      </c>
      <c r="W1483" s="34">
        <f>W1508+W1484</f>
        <v>0</v>
      </c>
      <c r="X1483" s="34">
        <f>X1508+X1484</f>
        <v>0</v>
      </c>
      <c r="Y1483" s="34">
        <f>Y1508+Y1484</f>
        <v>0</v>
      </c>
      <c r="Z1483" s="34">
        <f>Z1508+Z1484</f>
        <v>0.93549000000000004</v>
      </c>
      <c r="AA1483" s="34">
        <f>AA1508+AA1484</f>
        <v>0</v>
      </c>
      <c r="AB1483" s="34">
        <f>AB1508+AB1484</f>
        <v>0</v>
      </c>
      <c r="AC1483" s="34">
        <f>AC1508+AC1484</f>
        <v>0</v>
      </c>
      <c r="AD1483" s="34">
        <f>AD1508+AD1484</f>
        <v>0</v>
      </c>
      <c r="AE1483" s="34">
        <f>AE1508+AE1484</f>
        <v>0</v>
      </c>
      <c r="AF1483" s="35">
        <f>AF1508+AF1484</f>
        <v>46041.298000000003</v>
      </c>
      <c r="AG1483" s="35">
        <f>AG1508+AG1484</f>
        <v>0</v>
      </c>
      <c r="AH1483" s="35">
        <f>AH1508+AH1484</f>
        <v>0</v>
      </c>
      <c r="AI1483" s="35">
        <f>AI1508+AI1484</f>
        <v>0</v>
      </c>
      <c r="AJ1483" s="35">
        <f>AJ1508+AJ1484</f>
        <v>0</v>
      </c>
      <c r="AK1483" s="35">
        <f>AK1508+AK1484</f>
        <v>0</v>
      </c>
      <c r="AL1483" s="35">
        <f>AL1508+AL1484</f>
        <v>45017.455710000002</v>
      </c>
      <c r="AM1483" s="35">
        <f>AM1508+AM1484</f>
        <v>0</v>
      </c>
      <c r="AN1483" s="35">
        <f>AN1508+AN1484</f>
        <v>0</v>
      </c>
      <c r="AO1483" s="36">
        <f>AO1508+AO1484</f>
        <v>12696.881219999999</v>
      </c>
      <c r="AP1483" s="36">
        <f>AP1508+AP1484</f>
        <v>47196.255120000002</v>
      </c>
      <c r="AQ1483" s="36">
        <f>AQ1508+AQ1484</f>
        <v>0</v>
      </c>
      <c r="AR1483" s="36">
        <f>AR1508+AR1484</f>
        <v>0</v>
      </c>
      <c r="AS1483" s="36">
        <f>AS1508+AS1484</f>
        <v>0</v>
      </c>
      <c r="AT1483" s="36">
        <f>AT1508+AT1484</f>
        <v>0</v>
      </c>
      <c r="AU1483" s="36">
        <f t="shared" si="3828"/>
        <v>47196.255120000002</v>
      </c>
      <c r="AV1483" s="36">
        <f t="shared" si="3829"/>
        <v>-27532.671629999997</v>
      </c>
      <c r="AW1483" s="36">
        <f t="shared" si="3830"/>
        <v>19664.518980000004</v>
      </c>
      <c r="AX1483" s="36">
        <f t="shared" si="3831"/>
        <v>18410.300000000003</v>
      </c>
      <c r="AY1483" s="36">
        <f t="shared" si="3832"/>
        <v>18410.300000000003</v>
      </c>
      <c r="AZ1483" s="36">
        <f>AZ1508+AZ1484</f>
        <v>0</v>
      </c>
      <c r="BA1483" s="37">
        <f t="shared" si="3833"/>
        <v>97.776252333285655</v>
      </c>
      <c r="BB1483" s="25"/>
    </row>
    <row r="1484" s="39" customFormat="1">
      <c r="B1484" s="40" t="s">
        <v>570</v>
      </c>
      <c r="C1484" s="40" t="s">
        <v>88</v>
      </c>
      <c r="D1484" s="40" t="s">
        <v>90</v>
      </c>
      <c r="E1484" s="38" t="str">
        <f t="shared" si="3827"/>
        <v>0409</v>
      </c>
      <c r="F1484" s="40"/>
      <c r="G1484" s="40"/>
      <c r="H1484" s="41" t="s">
        <v>91</v>
      </c>
      <c r="I1484" s="42">
        <f>I1485+I1493</f>
        <v>16751.600000000002</v>
      </c>
      <c r="J1484" s="42">
        <f>J1485+J1493</f>
        <v>16751.600000000002</v>
      </c>
      <c r="K1484" s="42">
        <f>K1485+K1493</f>
        <v>16751.600000000002</v>
      </c>
      <c r="L1484" s="42">
        <f>L1485+L1493</f>
        <v>0</v>
      </c>
      <c r="M1484" s="42">
        <f>M1485+M1493</f>
        <v>0</v>
      </c>
      <c r="N1484" s="42">
        <f>N1485+N1493</f>
        <v>0</v>
      </c>
      <c r="O1484" s="42">
        <f>O1485+O1493+O1502</f>
        <v>0</v>
      </c>
      <c r="P1484" s="42">
        <f>P1485+P1493+P1502</f>
        <v>157</v>
      </c>
      <c r="Q1484" s="42">
        <f>Q1485+Q1493+Q1502</f>
        <v>-981.06100000000004</v>
      </c>
      <c r="R1484" s="42">
        <f>R1485+R1493+R1502</f>
        <v>-541.96100000000001</v>
      </c>
      <c r="S1484" s="42">
        <f>S1485+S1493+S1502</f>
        <v>0.93549000000000004</v>
      </c>
      <c r="T1484" s="42">
        <f t="shared" si="3826"/>
        <v>15386.513490000003</v>
      </c>
      <c r="U1484" s="42">
        <f t="shared" si="3892"/>
        <v>16751.600000000002</v>
      </c>
      <c r="V1484" s="42">
        <f t="shared" si="3893"/>
        <v>16751.600000000002</v>
      </c>
      <c r="W1484" s="42">
        <f>W1485+W1493+W1502</f>
        <v>0</v>
      </c>
      <c r="X1484" s="42">
        <f>X1485+X1493+X1502</f>
        <v>0</v>
      </c>
      <c r="Y1484" s="42">
        <f>Y1485+Y1493+Y1502</f>
        <v>0</v>
      </c>
      <c r="Z1484" s="42">
        <f>Z1485+Z1493+Z1502</f>
        <v>0.93549000000000004</v>
      </c>
      <c r="AA1484" s="42">
        <f>AA1485+AA1493+AA1502</f>
        <v>0</v>
      </c>
      <c r="AB1484" s="42">
        <f>AB1485+AB1493+AB1502</f>
        <v>0</v>
      </c>
      <c r="AC1484" s="42">
        <f>AC1485+AC1493+AC1502</f>
        <v>0</v>
      </c>
      <c r="AD1484" s="42">
        <f>AD1485+AD1493+AD1502</f>
        <v>0</v>
      </c>
      <c r="AE1484" s="42">
        <f>AE1485+AE1493+AE1502</f>
        <v>0</v>
      </c>
      <c r="AF1484" s="43">
        <f>AF1485+AF1493+AF1502</f>
        <v>42039.188930000004</v>
      </c>
      <c r="AG1484" s="43">
        <f>AG1485+AG1493+AG1502</f>
        <v>0</v>
      </c>
      <c r="AH1484" s="43">
        <f>AH1485+AH1493+AH1502</f>
        <v>0</v>
      </c>
      <c r="AI1484" s="43">
        <f>AI1485+AI1493+AI1502</f>
        <v>0</v>
      </c>
      <c r="AJ1484" s="43">
        <f>AJ1485+AJ1493+AJ1502</f>
        <v>0</v>
      </c>
      <c r="AK1484" s="43">
        <f>AK1485+AK1493+AK1502</f>
        <v>0</v>
      </c>
      <c r="AL1484" s="43">
        <f>AL1485+AL1493+AL1502</f>
        <v>41307.627410000001</v>
      </c>
      <c r="AM1484" s="43">
        <f>AM1485+AM1493+AM1502</f>
        <v>0</v>
      </c>
      <c r="AN1484" s="43">
        <f>AN1485+AN1493+AN1502</f>
        <v>0</v>
      </c>
      <c r="AO1484" s="44">
        <f>AO1485+AO1493+AO1502</f>
        <v>9847.1015299999999</v>
      </c>
      <c r="AP1484" s="45">
        <f>AP1485+AP1493+AP1502</f>
        <v>42111.74005</v>
      </c>
      <c r="AQ1484" s="45">
        <f>AQ1485+AQ1493+AQ1502</f>
        <v>0</v>
      </c>
      <c r="AR1484" s="45">
        <f>AR1485+AR1493+AR1502</f>
        <v>0</v>
      </c>
      <c r="AS1484" s="45">
        <f>AS1485+AS1493+AS1502</f>
        <v>0</v>
      </c>
      <c r="AT1484" s="45">
        <f>AT1485+AT1493+AT1502</f>
        <v>0</v>
      </c>
      <c r="AU1484" s="45">
        <f t="shared" si="3828"/>
        <v>42111.74005</v>
      </c>
      <c r="AV1484" s="45">
        <f t="shared" si="3829"/>
        <v>-26725.226559999996</v>
      </c>
      <c r="AW1484" s="45">
        <f t="shared" si="3830"/>
        <v>15387.448980000003</v>
      </c>
      <c r="AX1484" s="45">
        <f t="shared" si="3831"/>
        <v>16751.600000000002</v>
      </c>
      <c r="AY1484" s="45">
        <f t="shared" si="3832"/>
        <v>16751.600000000002</v>
      </c>
      <c r="AZ1484" s="45">
        <f>AZ1485+AZ1493+AZ1502</f>
        <v>0</v>
      </c>
      <c r="BA1484" s="46">
        <f t="shared" si="3833"/>
        <v>98.259810575275054</v>
      </c>
      <c r="BB1484" s="25"/>
    </row>
    <row r="1485" ht="31.5">
      <c r="B1485" s="47" t="s">
        <v>570</v>
      </c>
      <c r="C1485" s="47" t="s">
        <v>88</v>
      </c>
      <c r="D1485" s="47" t="s">
        <v>90</v>
      </c>
      <c r="E1485" s="48" t="str">
        <f t="shared" si="3827"/>
        <v>0409</v>
      </c>
      <c r="F1485" s="47" t="s">
        <v>100</v>
      </c>
      <c r="G1485" s="48"/>
      <c r="H1485" s="49" t="s">
        <v>101</v>
      </c>
      <c r="I1485" s="19">
        <f t="shared" ref="I1485:I1494" si="3933">I1486</f>
        <v>2054.9000000000001</v>
      </c>
      <c r="J1485" s="19">
        <f t="shared" ref="J1485:J1494" si="3934">J1486</f>
        <v>2054.9000000000001</v>
      </c>
      <c r="K1485" s="19">
        <f t="shared" ref="K1485:K1494" si="3935">K1486</f>
        <v>2054.9000000000001</v>
      </c>
      <c r="L1485" s="19">
        <f t="shared" ref="L1485:L1494" si="3936">L1486</f>
        <v>0</v>
      </c>
      <c r="M1485" s="19">
        <f t="shared" ref="M1485:M1494" si="3937">M1486</f>
        <v>0</v>
      </c>
      <c r="N1485" s="19">
        <f t="shared" ref="N1485:N1494" si="3938">N1486</f>
        <v>0</v>
      </c>
      <c r="O1485" s="19">
        <f>O1486</f>
        <v>0</v>
      </c>
      <c r="P1485" s="19">
        <f>P1486</f>
        <v>157</v>
      </c>
      <c r="Q1485" s="19">
        <f>Q1486</f>
        <v>-981.06100000000004</v>
      </c>
      <c r="R1485" s="19">
        <f>R1486</f>
        <v>-541.96100000000001</v>
      </c>
      <c r="S1485" s="19">
        <f>S1486</f>
        <v>0</v>
      </c>
      <c r="T1485" s="19">
        <f t="shared" si="3826"/>
        <v>688.87800000000004</v>
      </c>
      <c r="U1485" s="19">
        <f t="shared" si="3892"/>
        <v>2054.9000000000001</v>
      </c>
      <c r="V1485" s="19">
        <f t="shared" si="3893"/>
        <v>2054.9000000000001</v>
      </c>
      <c r="W1485" s="19">
        <f t="shared" ref="W1485:W1494" si="3939">W1486</f>
        <v>0</v>
      </c>
      <c r="X1485" s="19">
        <f t="shared" ref="X1485:X1494" si="3940">X1486</f>
        <v>0</v>
      </c>
      <c r="Y1485" s="19">
        <f t="shared" ref="Y1485:Y1494" si="3941">Y1486</f>
        <v>0</v>
      </c>
      <c r="Z1485" s="19">
        <f t="shared" ref="Z1485:Z1494" si="3942">Z1486</f>
        <v>0</v>
      </c>
      <c r="AA1485" s="19">
        <f t="shared" ref="AA1485:AA1494" si="3943">AA1486</f>
        <v>0</v>
      </c>
      <c r="AB1485" s="19">
        <f t="shared" ref="AB1485:AB1494" si="3944">AB1486</f>
        <v>0</v>
      </c>
      <c r="AC1485" s="19">
        <f t="shared" ref="AC1485:AC1494" si="3945">AC1486</f>
        <v>0</v>
      </c>
      <c r="AD1485" s="19">
        <f t="shared" ref="AD1485:AD1494" si="3946">AD1486</f>
        <v>0</v>
      </c>
      <c r="AE1485" s="19">
        <f t="shared" ref="AE1485:AE1494" si="3947">AE1486</f>
        <v>0</v>
      </c>
      <c r="AF1485" s="50">
        <f>AF1486</f>
        <v>557.04801999999995</v>
      </c>
      <c r="AG1485" s="50">
        <f>AG1486</f>
        <v>0</v>
      </c>
      <c r="AH1485" s="50">
        <f>AH1486</f>
        <v>0</v>
      </c>
      <c r="AI1485" s="50">
        <f>AI1486</f>
        <v>0</v>
      </c>
      <c r="AJ1485" s="50">
        <f>AJ1486</f>
        <v>0</v>
      </c>
      <c r="AK1485" s="50">
        <f>AK1486</f>
        <v>0</v>
      </c>
      <c r="AL1485" s="50">
        <f>AL1486</f>
        <v>341.23000000000002</v>
      </c>
      <c r="AM1485" s="50">
        <f>AM1486</f>
        <v>0</v>
      </c>
      <c r="AN1485" s="50">
        <f>AN1486</f>
        <v>0</v>
      </c>
      <c r="AO1485" s="51">
        <f>AO1486</f>
        <v>184.22999999999999</v>
      </c>
      <c r="AP1485" s="51">
        <f>AP1486</f>
        <v>557.04801999999995</v>
      </c>
      <c r="AQ1485" s="51">
        <f>AQ1486</f>
        <v>0</v>
      </c>
      <c r="AR1485" s="51">
        <f>AR1486</f>
        <v>0</v>
      </c>
      <c r="AS1485" s="51">
        <f>AS1486</f>
        <v>0</v>
      </c>
      <c r="AT1485" s="51">
        <f>AT1486</f>
        <v>0</v>
      </c>
      <c r="AU1485" s="51">
        <f t="shared" si="3828"/>
        <v>557.04801999999995</v>
      </c>
      <c r="AV1485" s="51">
        <f t="shared" si="3829"/>
        <v>131.82998000000009</v>
      </c>
      <c r="AW1485" s="51">
        <f t="shared" si="3830"/>
        <v>688.87800000000004</v>
      </c>
      <c r="AX1485" s="51">
        <f t="shared" si="3831"/>
        <v>2054.9000000000001</v>
      </c>
      <c r="AY1485" s="51">
        <f t="shared" si="3832"/>
        <v>2054.9000000000001</v>
      </c>
      <c r="AZ1485" s="51">
        <f t="shared" ref="AZ1485:AZ1494" si="3948">AZ1486</f>
        <v>0</v>
      </c>
      <c r="BA1485" s="52">
        <f t="shared" si="3833"/>
        <v>61.256837426690801</v>
      </c>
      <c r="BB1485" s="25"/>
    </row>
    <row r="1486">
      <c r="B1486" s="47" t="s">
        <v>570</v>
      </c>
      <c r="C1486" s="47" t="s">
        <v>88</v>
      </c>
      <c r="D1486" s="47" t="s">
        <v>90</v>
      </c>
      <c r="E1486" s="48" t="str">
        <f t="shared" si="3827"/>
        <v>0409</v>
      </c>
      <c r="F1486" s="47" t="s">
        <v>102</v>
      </c>
      <c r="G1486" s="48"/>
      <c r="H1486" s="49" t="s">
        <v>53</v>
      </c>
      <c r="I1486" s="19">
        <f t="shared" si="3933"/>
        <v>2054.9000000000001</v>
      </c>
      <c r="J1486" s="19">
        <f t="shared" si="3934"/>
        <v>2054.9000000000001</v>
      </c>
      <c r="K1486" s="19">
        <f t="shared" si="3935"/>
        <v>2054.9000000000001</v>
      </c>
      <c r="L1486" s="19">
        <f t="shared" si="3936"/>
        <v>0</v>
      </c>
      <c r="M1486" s="19">
        <f t="shared" si="3937"/>
        <v>0</v>
      </c>
      <c r="N1486" s="19">
        <f t="shared" si="3938"/>
        <v>0</v>
      </c>
      <c r="O1486" s="19">
        <f>O1487+O1490</f>
        <v>0</v>
      </c>
      <c r="P1486" s="19">
        <f>P1487+P1490</f>
        <v>157</v>
      </c>
      <c r="Q1486" s="19">
        <f>Q1487+Q1490</f>
        <v>-981.06100000000004</v>
      </c>
      <c r="R1486" s="19">
        <f>R1487+R1490</f>
        <v>-541.96100000000001</v>
      </c>
      <c r="S1486" s="19">
        <f>S1487+S1490</f>
        <v>0</v>
      </c>
      <c r="T1486" s="19">
        <f t="shared" si="3826"/>
        <v>688.87800000000004</v>
      </c>
      <c r="U1486" s="19">
        <f t="shared" si="3892"/>
        <v>2054.9000000000001</v>
      </c>
      <c r="V1486" s="19">
        <f t="shared" si="3893"/>
        <v>2054.9000000000001</v>
      </c>
      <c r="W1486" s="19">
        <f t="shared" si="3939"/>
        <v>0</v>
      </c>
      <c r="X1486" s="19">
        <f t="shared" si="3940"/>
        <v>0</v>
      </c>
      <c r="Y1486" s="19">
        <f t="shared" si="3941"/>
        <v>0</v>
      </c>
      <c r="Z1486" s="19">
        <f t="shared" si="3942"/>
        <v>0</v>
      </c>
      <c r="AA1486" s="19">
        <f t="shared" si="3943"/>
        <v>0</v>
      </c>
      <c r="AB1486" s="19">
        <f t="shared" si="3944"/>
        <v>0</v>
      </c>
      <c r="AC1486" s="19">
        <f t="shared" si="3945"/>
        <v>0</v>
      </c>
      <c r="AD1486" s="19">
        <f t="shared" si="3946"/>
        <v>0</v>
      </c>
      <c r="AE1486" s="19">
        <f t="shared" si="3947"/>
        <v>0</v>
      </c>
      <c r="AF1486" s="50">
        <f>AF1487+AF1490</f>
        <v>557.04801999999995</v>
      </c>
      <c r="AG1486" s="50">
        <f>AG1487+AG1490</f>
        <v>0</v>
      </c>
      <c r="AH1486" s="50">
        <f>AH1487+AH1490</f>
        <v>0</v>
      </c>
      <c r="AI1486" s="50">
        <f>AI1487+AI1490</f>
        <v>0</v>
      </c>
      <c r="AJ1486" s="50">
        <f>AJ1487+AJ1490</f>
        <v>0</v>
      </c>
      <c r="AK1486" s="50">
        <f>AK1487+AK1490</f>
        <v>0</v>
      </c>
      <c r="AL1486" s="50">
        <f>AL1487+AL1490</f>
        <v>341.23000000000002</v>
      </c>
      <c r="AM1486" s="50">
        <f>AM1487+AM1490</f>
        <v>0</v>
      </c>
      <c r="AN1486" s="50">
        <f>AN1487+AN1490</f>
        <v>0</v>
      </c>
      <c r="AO1486" s="15">
        <f>AO1487+AO1490</f>
        <v>184.22999999999999</v>
      </c>
      <c r="AP1486" s="51">
        <f>AP1487+AP1490</f>
        <v>557.04801999999995</v>
      </c>
      <c r="AQ1486" s="51">
        <f>AQ1487+AQ1490</f>
        <v>0</v>
      </c>
      <c r="AR1486" s="51">
        <f>AR1487+AR1490</f>
        <v>0</v>
      </c>
      <c r="AS1486" s="51">
        <f>AS1487+AS1490</f>
        <v>0</v>
      </c>
      <c r="AT1486" s="51">
        <f>AT1487+AT1490</f>
        <v>0</v>
      </c>
      <c r="AU1486" s="51">
        <f t="shared" si="3828"/>
        <v>557.04801999999995</v>
      </c>
      <c r="AV1486" s="51">
        <f t="shared" si="3829"/>
        <v>131.82998000000009</v>
      </c>
      <c r="AW1486" s="51">
        <f t="shared" si="3830"/>
        <v>688.87800000000004</v>
      </c>
      <c r="AX1486" s="51">
        <f t="shared" si="3831"/>
        <v>2054.9000000000001</v>
      </c>
      <c r="AY1486" s="51">
        <f t="shared" si="3832"/>
        <v>2054.9000000000001</v>
      </c>
      <c r="AZ1486" s="51">
        <f t="shared" si="3948"/>
        <v>0</v>
      </c>
      <c r="BA1486" s="52">
        <f t="shared" si="3833"/>
        <v>61.256837426690801</v>
      </c>
      <c r="BB1486" s="25"/>
    </row>
    <row r="1487" ht="31.5">
      <c r="B1487" s="47" t="s">
        <v>570</v>
      </c>
      <c r="C1487" s="47" t="s">
        <v>88</v>
      </c>
      <c r="D1487" s="47" t="s">
        <v>90</v>
      </c>
      <c r="E1487" s="48" t="str">
        <f t="shared" si="3827"/>
        <v>0409</v>
      </c>
      <c r="F1487" s="47" t="s">
        <v>513</v>
      </c>
      <c r="G1487" s="48"/>
      <c r="H1487" s="49" t="s">
        <v>514</v>
      </c>
      <c r="I1487" s="19">
        <f t="shared" si="3933"/>
        <v>2054.9000000000001</v>
      </c>
      <c r="J1487" s="19">
        <f t="shared" si="3934"/>
        <v>2054.9000000000001</v>
      </c>
      <c r="K1487" s="19">
        <f t="shared" si="3935"/>
        <v>2054.9000000000001</v>
      </c>
      <c r="L1487" s="19">
        <f t="shared" si="3936"/>
        <v>0</v>
      </c>
      <c r="M1487" s="19">
        <f t="shared" si="3937"/>
        <v>0</v>
      </c>
      <c r="N1487" s="19">
        <f t="shared" si="3938"/>
        <v>0</v>
      </c>
      <c r="O1487" s="19">
        <f t="shared" ref="O1487:O1494" si="3949">O1488</f>
        <v>0</v>
      </c>
      <c r="P1487" s="19">
        <f t="shared" ref="P1487:P1494" si="3950">P1488</f>
        <v>0</v>
      </c>
      <c r="Q1487" s="19">
        <f t="shared" ref="Q1487:Q1494" si="3951">Q1488</f>
        <v>-981.06100000000004</v>
      </c>
      <c r="R1487" s="19">
        <f t="shared" ref="R1487:R1494" si="3952">R1488</f>
        <v>-541.96100000000001</v>
      </c>
      <c r="S1487" s="19">
        <f t="shared" ref="S1487:S1494" si="3953">S1488</f>
        <v>0</v>
      </c>
      <c r="T1487" s="19">
        <f t="shared" si="3826"/>
        <v>531.87800000000004</v>
      </c>
      <c r="U1487" s="19">
        <f t="shared" si="3892"/>
        <v>2054.9000000000001</v>
      </c>
      <c r="V1487" s="19">
        <f t="shared" si="3893"/>
        <v>2054.9000000000001</v>
      </c>
      <c r="W1487" s="19">
        <f t="shared" si="3939"/>
        <v>0</v>
      </c>
      <c r="X1487" s="19">
        <f t="shared" si="3940"/>
        <v>0</v>
      </c>
      <c r="Y1487" s="19">
        <f t="shared" si="3941"/>
        <v>0</v>
      </c>
      <c r="Z1487" s="19">
        <f t="shared" si="3942"/>
        <v>0</v>
      </c>
      <c r="AA1487" s="19">
        <f t="shared" si="3943"/>
        <v>0</v>
      </c>
      <c r="AB1487" s="19">
        <f t="shared" si="3944"/>
        <v>0</v>
      </c>
      <c r="AC1487" s="19">
        <f t="shared" si="3945"/>
        <v>0</v>
      </c>
      <c r="AD1487" s="19">
        <f t="shared" si="3946"/>
        <v>0</v>
      </c>
      <c r="AE1487" s="19">
        <f t="shared" si="3947"/>
        <v>0</v>
      </c>
      <c r="AF1487" s="50">
        <f t="shared" ref="AF1487:AF1494" si="3954">AF1488</f>
        <v>400.04802000000001</v>
      </c>
      <c r="AG1487" s="50">
        <f t="shared" ref="AG1487:AG1494" si="3955">AG1488</f>
        <v>0</v>
      </c>
      <c r="AH1487" s="50">
        <f t="shared" ref="AH1487:AH1494" si="3956">AH1488</f>
        <v>0</v>
      </c>
      <c r="AI1487" s="50">
        <f t="shared" ref="AI1487:AI1494" si="3957">AI1488</f>
        <v>0</v>
      </c>
      <c r="AJ1487" s="50">
        <f t="shared" ref="AJ1487:AJ1494" si="3958">AJ1488</f>
        <v>0</v>
      </c>
      <c r="AK1487" s="50">
        <f t="shared" ref="AK1487:AK1494" si="3959">AK1488</f>
        <v>0</v>
      </c>
      <c r="AL1487" s="50">
        <f t="shared" ref="AL1487:AL1494" si="3960">AL1488</f>
        <v>184.22999999999999</v>
      </c>
      <c r="AM1487" s="50">
        <f t="shared" ref="AM1487:AM1494" si="3961">AM1488</f>
        <v>0</v>
      </c>
      <c r="AN1487" s="50">
        <f t="shared" ref="AN1487:AN1494" si="3962">AN1488</f>
        <v>0</v>
      </c>
      <c r="AO1487" s="51">
        <f t="shared" ref="AO1487:AO1494" si="3963">AO1488</f>
        <v>184.22999999999999</v>
      </c>
      <c r="AP1487" s="51">
        <f t="shared" ref="AP1487:AP1494" si="3964">AP1488</f>
        <v>400.04802000000001</v>
      </c>
      <c r="AQ1487" s="51">
        <f t="shared" ref="AQ1487:AQ1494" si="3965">AQ1488</f>
        <v>0</v>
      </c>
      <c r="AR1487" s="51">
        <f t="shared" ref="AR1487:AR1494" si="3966">AR1488</f>
        <v>0</v>
      </c>
      <c r="AS1487" s="51">
        <f t="shared" ref="AS1487:AS1494" si="3967">AS1488</f>
        <v>0</v>
      </c>
      <c r="AT1487" s="51">
        <f t="shared" ref="AT1487:AT1494" si="3968">AT1488</f>
        <v>0</v>
      </c>
      <c r="AU1487" s="51">
        <f t="shared" si="3828"/>
        <v>400.04802000000001</v>
      </c>
      <c r="AV1487" s="51">
        <f t="shared" si="3829"/>
        <v>131.82998000000003</v>
      </c>
      <c r="AW1487" s="51">
        <f t="shared" si="3830"/>
        <v>531.87800000000004</v>
      </c>
      <c r="AX1487" s="51">
        <f t="shared" si="3831"/>
        <v>2054.9000000000001</v>
      </c>
      <c r="AY1487" s="51">
        <f t="shared" si="3832"/>
        <v>2054.9000000000001</v>
      </c>
      <c r="AZ1487" s="51">
        <f t="shared" si="3948"/>
        <v>0</v>
      </c>
      <c r="BA1487" s="52">
        <f t="shared" si="3833"/>
        <v>46.051971460826124</v>
      </c>
      <c r="BB1487" s="25"/>
    </row>
    <row r="1488" ht="31.5">
      <c r="B1488" s="47" t="s">
        <v>570</v>
      </c>
      <c r="C1488" s="47" t="s">
        <v>88</v>
      </c>
      <c r="D1488" s="47" t="s">
        <v>90</v>
      </c>
      <c r="E1488" s="48" t="str">
        <f t="shared" si="3827"/>
        <v>0409</v>
      </c>
      <c r="F1488" s="47" t="s">
        <v>515</v>
      </c>
      <c r="G1488" s="48"/>
      <c r="H1488" s="49" t="s">
        <v>516</v>
      </c>
      <c r="I1488" s="19">
        <f t="shared" si="3933"/>
        <v>2054.9000000000001</v>
      </c>
      <c r="J1488" s="19">
        <f t="shared" si="3934"/>
        <v>2054.9000000000001</v>
      </c>
      <c r="K1488" s="19">
        <f t="shared" si="3935"/>
        <v>2054.9000000000001</v>
      </c>
      <c r="L1488" s="19">
        <f t="shared" si="3936"/>
        <v>0</v>
      </c>
      <c r="M1488" s="19">
        <f t="shared" si="3937"/>
        <v>0</v>
      </c>
      <c r="N1488" s="19">
        <f t="shared" si="3938"/>
        <v>0</v>
      </c>
      <c r="O1488" s="19">
        <f t="shared" si="3949"/>
        <v>0</v>
      </c>
      <c r="P1488" s="19">
        <f t="shared" si="3950"/>
        <v>0</v>
      </c>
      <c r="Q1488" s="19">
        <f t="shared" si="3951"/>
        <v>-981.06100000000004</v>
      </c>
      <c r="R1488" s="19">
        <f t="shared" si="3952"/>
        <v>-541.96100000000001</v>
      </c>
      <c r="S1488" s="19">
        <f t="shared" si="3953"/>
        <v>0</v>
      </c>
      <c r="T1488" s="19">
        <f t="shared" si="3826"/>
        <v>531.87800000000004</v>
      </c>
      <c r="U1488" s="19">
        <f t="shared" si="3892"/>
        <v>2054.9000000000001</v>
      </c>
      <c r="V1488" s="19">
        <f t="shared" si="3893"/>
        <v>2054.9000000000001</v>
      </c>
      <c r="W1488" s="19">
        <f t="shared" si="3939"/>
        <v>0</v>
      </c>
      <c r="X1488" s="19">
        <f t="shared" si="3940"/>
        <v>0</v>
      </c>
      <c r="Y1488" s="19">
        <f t="shared" si="3941"/>
        <v>0</v>
      </c>
      <c r="Z1488" s="19">
        <f t="shared" si="3942"/>
        <v>0</v>
      </c>
      <c r="AA1488" s="19">
        <f t="shared" si="3943"/>
        <v>0</v>
      </c>
      <c r="AB1488" s="19">
        <f t="shared" si="3944"/>
        <v>0</v>
      </c>
      <c r="AC1488" s="19">
        <f t="shared" si="3945"/>
        <v>0</v>
      </c>
      <c r="AD1488" s="19">
        <f t="shared" si="3946"/>
        <v>0</v>
      </c>
      <c r="AE1488" s="19">
        <f t="shared" si="3947"/>
        <v>0</v>
      </c>
      <c r="AF1488" s="50">
        <f t="shared" si="3954"/>
        <v>400.04802000000001</v>
      </c>
      <c r="AG1488" s="50">
        <f t="shared" si="3955"/>
        <v>0</v>
      </c>
      <c r="AH1488" s="50">
        <f t="shared" si="3956"/>
        <v>0</v>
      </c>
      <c r="AI1488" s="50">
        <f t="shared" si="3957"/>
        <v>0</v>
      </c>
      <c r="AJ1488" s="50">
        <f t="shared" si="3958"/>
        <v>0</v>
      </c>
      <c r="AK1488" s="50">
        <f t="shared" si="3959"/>
        <v>0</v>
      </c>
      <c r="AL1488" s="50">
        <f t="shared" si="3960"/>
        <v>184.22999999999999</v>
      </c>
      <c r="AM1488" s="50">
        <f t="shared" si="3961"/>
        <v>0</v>
      </c>
      <c r="AN1488" s="50">
        <f t="shared" si="3962"/>
        <v>0</v>
      </c>
      <c r="AO1488" s="15">
        <f t="shared" si="3963"/>
        <v>184.22999999999999</v>
      </c>
      <c r="AP1488" s="51">
        <f t="shared" si="3964"/>
        <v>400.04802000000001</v>
      </c>
      <c r="AQ1488" s="51">
        <f t="shared" si="3965"/>
        <v>0</v>
      </c>
      <c r="AR1488" s="51">
        <f t="shared" si="3966"/>
        <v>0</v>
      </c>
      <c r="AS1488" s="51">
        <f t="shared" si="3967"/>
        <v>0</v>
      </c>
      <c r="AT1488" s="51">
        <f t="shared" si="3968"/>
        <v>0</v>
      </c>
      <c r="AU1488" s="51">
        <f t="shared" si="3828"/>
        <v>400.04802000000001</v>
      </c>
      <c r="AV1488" s="51">
        <f t="shared" si="3829"/>
        <v>131.82998000000003</v>
      </c>
      <c r="AW1488" s="51">
        <f t="shared" si="3830"/>
        <v>531.87800000000004</v>
      </c>
      <c r="AX1488" s="51">
        <f t="shared" si="3831"/>
        <v>2054.9000000000001</v>
      </c>
      <c r="AY1488" s="51">
        <f t="shared" si="3832"/>
        <v>2054.9000000000001</v>
      </c>
      <c r="AZ1488" s="51">
        <f t="shared" si="3948"/>
        <v>0</v>
      </c>
      <c r="BA1488" s="52">
        <f t="shared" si="3833"/>
        <v>46.051971460826124</v>
      </c>
      <c r="BB1488" s="25"/>
    </row>
    <row r="1489" ht="31.5">
      <c r="B1489" s="47" t="s">
        <v>570</v>
      </c>
      <c r="C1489" s="47" t="s">
        <v>88</v>
      </c>
      <c r="D1489" s="47" t="s">
        <v>90</v>
      </c>
      <c r="E1489" s="48" t="str">
        <f t="shared" si="3827"/>
        <v>0409</v>
      </c>
      <c r="F1489" s="47" t="s">
        <v>515</v>
      </c>
      <c r="G1489" s="47" t="s">
        <v>58</v>
      </c>
      <c r="H1489" s="49" t="s">
        <v>59</v>
      </c>
      <c r="I1489" s="19">
        <v>2054.9000000000001</v>
      </c>
      <c r="J1489" s="19">
        <v>2054.9000000000001</v>
      </c>
      <c r="K1489" s="19">
        <v>2054.9000000000001</v>
      </c>
      <c r="L1489" s="19"/>
      <c r="M1489" s="19"/>
      <c r="N1489" s="19"/>
      <c r="O1489" s="19">
        <v>0</v>
      </c>
      <c r="P1489" s="19">
        <v>0</v>
      </c>
      <c r="Q1489" s="19">
        <v>-981.06100000000004</v>
      </c>
      <c r="R1489" s="19">
        <v>-541.96100000000001</v>
      </c>
      <c r="S1489" s="19"/>
      <c r="T1489" s="19">
        <f t="shared" si="3826"/>
        <v>531.87800000000004</v>
      </c>
      <c r="U1489" s="19">
        <f t="shared" si="3892"/>
        <v>2054.9000000000001</v>
      </c>
      <c r="V1489" s="19">
        <f t="shared" si="3893"/>
        <v>2054.9000000000001</v>
      </c>
      <c r="W1489" s="19"/>
      <c r="X1489" s="19"/>
      <c r="Y1489" s="19"/>
      <c r="Z1489" s="19"/>
      <c r="AA1489" s="19"/>
      <c r="AB1489" s="19"/>
      <c r="AC1489" s="19"/>
      <c r="AD1489" s="19"/>
      <c r="AE1489" s="19"/>
      <c r="AF1489" s="50">
        <v>400.04802000000001</v>
      </c>
      <c r="AG1489" s="50"/>
      <c r="AH1489" s="50">
        <v>0</v>
      </c>
      <c r="AI1489" s="50">
        <v>0</v>
      </c>
      <c r="AJ1489" s="50">
        <v>0</v>
      </c>
      <c r="AK1489" s="50">
        <v>0</v>
      </c>
      <c r="AL1489" s="50">
        <v>184.22999999999999</v>
      </c>
      <c r="AM1489" s="50">
        <v>0</v>
      </c>
      <c r="AN1489" s="50">
        <v>0</v>
      </c>
      <c r="AO1489" s="51">
        <v>184.22999999999999</v>
      </c>
      <c r="AP1489" s="51">
        <v>400.04802000000001</v>
      </c>
      <c r="AQ1489" s="51">
        <v>0</v>
      </c>
      <c r="AR1489" s="51">
        <v>0</v>
      </c>
      <c r="AS1489" s="51">
        <v>0</v>
      </c>
      <c r="AT1489" s="51">
        <v>0</v>
      </c>
      <c r="AU1489" s="51">
        <f t="shared" si="3828"/>
        <v>400.04802000000001</v>
      </c>
      <c r="AV1489" s="51">
        <f t="shared" si="3829"/>
        <v>131.82998000000003</v>
      </c>
      <c r="AW1489" s="51">
        <f t="shared" si="3830"/>
        <v>531.87800000000004</v>
      </c>
      <c r="AX1489" s="51">
        <f t="shared" si="3831"/>
        <v>2054.9000000000001</v>
      </c>
      <c r="AY1489" s="51">
        <f t="shared" si="3832"/>
        <v>2054.9000000000001</v>
      </c>
      <c r="AZ1489" s="51"/>
      <c r="BA1489" s="52">
        <f t="shared" si="3833"/>
        <v>46.051971460826124</v>
      </c>
      <c r="BB1489" s="53"/>
    </row>
    <row r="1490" ht="47.25">
      <c r="B1490" s="47" t="s">
        <v>570</v>
      </c>
      <c r="C1490" s="47" t="s">
        <v>88</v>
      </c>
      <c r="D1490" s="47" t="s">
        <v>90</v>
      </c>
      <c r="E1490" s="48" t="str">
        <f t="shared" si="3827"/>
        <v>0409</v>
      </c>
      <c r="F1490" s="47" t="s">
        <v>574</v>
      </c>
      <c r="G1490" s="48"/>
      <c r="H1490" s="49" t="s">
        <v>575</v>
      </c>
      <c r="I1490" s="19"/>
      <c r="J1490" s="19"/>
      <c r="K1490" s="19"/>
      <c r="L1490" s="19"/>
      <c r="M1490" s="19"/>
      <c r="N1490" s="19"/>
      <c r="O1490" s="19">
        <f t="shared" si="3949"/>
        <v>0</v>
      </c>
      <c r="P1490" s="19">
        <f t="shared" si="3950"/>
        <v>157</v>
      </c>
      <c r="Q1490" s="19">
        <f t="shared" si="3951"/>
        <v>0</v>
      </c>
      <c r="R1490" s="19">
        <f t="shared" si="3952"/>
        <v>0</v>
      </c>
      <c r="S1490" s="19">
        <f t="shared" si="3953"/>
        <v>0</v>
      </c>
      <c r="T1490" s="19">
        <f t="shared" si="3826"/>
        <v>157</v>
      </c>
      <c r="U1490" s="19"/>
      <c r="V1490" s="19"/>
      <c r="W1490" s="19"/>
      <c r="X1490" s="19"/>
      <c r="Y1490" s="19"/>
      <c r="Z1490" s="19"/>
      <c r="AA1490" s="19"/>
      <c r="AB1490" s="19"/>
      <c r="AC1490" s="19"/>
      <c r="AD1490" s="19"/>
      <c r="AE1490" s="19"/>
      <c r="AF1490" s="50">
        <f t="shared" si="3954"/>
        <v>157</v>
      </c>
      <c r="AG1490" s="50">
        <f t="shared" si="3955"/>
        <v>0</v>
      </c>
      <c r="AH1490" s="50">
        <f t="shared" si="3956"/>
        <v>0</v>
      </c>
      <c r="AI1490" s="50">
        <f t="shared" si="3957"/>
        <v>0</v>
      </c>
      <c r="AJ1490" s="50">
        <f t="shared" si="3958"/>
        <v>0</v>
      </c>
      <c r="AK1490" s="50">
        <f t="shared" si="3959"/>
        <v>0</v>
      </c>
      <c r="AL1490" s="50">
        <f t="shared" si="3960"/>
        <v>157</v>
      </c>
      <c r="AM1490" s="50">
        <f t="shared" si="3961"/>
        <v>0</v>
      </c>
      <c r="AN1490" s="50">
        <f t="shared" si="3962"/>
        <v>0</v>
      </c>
      <c r="AO1490" s="63">
        <f t="shared" si="3963"/>
        <v>0</v>
      </c>
      <c r="AP1490" s="51">
        <f t="shared" si="3964"/>
        <v>157</v>
      </c>
      <c r="AQ1490" s="51">
        <f t="shared" si="3965"/>
        <v>0</v>
      </c>
      <c r="AR1490" s="51">
        <f t="shared" si="3966"/>
        <v>0</v>
      </c>
      <c r="AS1490" s="51">
        <f t="shared" si="3967"/>
        <v>0</v>
      </c>
      <c r="AT1490" s="51">
        <f t="shared" si="3968"/>
        <v>0</v>
      </c>
      <c r="AU1490" s="51">
        <f t="shared" si="3828"/>
        <v>157</v>
      </c>
      <c r="AV1490" s="51">
        <f t="shared" si="3829"/>
        <v>0</v>
      </c>
      <c r="AW1490" s="51"/>
      <c r="AX1490" s="51"/>
      <c r="AY1490" s="51"/>
      <c r="AZ1490" s="51"/>
      <c r="BA1490" s="52">
        <f t="shared" si="3833"/>
        <v>100</v>
      </c>
      <c r="BB1490" s="53"/>
    </row>
    <row r="1491">
      <c r="B1491" s="47" t="s">
        <v>570</v>
      </c>
      <c r="C1491" s="47" t="s">
        <v>88</v>
      </c>
      <c r="D1491" s="47" t="s">
        <v>90</v>
      </c>
      <c r="E1491" s="48" t="str">
        <f t="shared" si="3827"/>
        <v>0409</v>
      </c>
      <c r="F1491" s="47" t="s">
        <v>576</v>
      </c>
      <c r="G1491" s="48"/>
      <c r="H1491" s="49" t="s">
        <v>577</v>
      </c>
      <c r="I1491" s="19"/>
      <c r="J1491" s="19"/>
      <c r="K1491" s="19"/>
      <c r="L1491" s="19"/>
      <c r="M1491" s="19"/>
      <c r="N1491" s="19"/>
      <c r="O1491" s="19">
        <f t="shared" si="3949"/>
        <v>0</v>
      </c>
      <c r="P1491" s="19">
        <f t="shared" si="3950"/>
        <v>157</v>
      </c>
      <c r="Q1491" s="19">
        <f t="shared" si="3951"/>
        <v>0</v>
      </c>
      <c r="R1491" s="19">
        <f t="shared" si="3952"/>
        <v>0</v>
      </c>
      <c r="S1491" s="19">
        <f t="shared" si="3953"/>
        <v>0</v>
      </c>
      <c r="T1491" s="19">
        <f t="shared" si="3826"/>
        <v>157</v>
      </c>
      <c r="U1491" s="19"/>
      <c r="V1491" s="19"/>
      <c r="W1491" s="19"/>
      <c r="X1491" s="19"/>
      <c r="Y1491" s="19"/>
      <c r="Z1491" s="19"/>
      <c r="AA1491" s="19"/>
      <c r="AB1491" s="19"/>
      <c r="AC1491" s="19"/>
      <c r="AD1491" s="19"/>
      <c r="AE1491" s="19"/>
      <c r="AF1491" s="50">
        <f t="shared" si="3954"/>
        <v>157</v>
      </c>
      <c r="AG1491" s="50">
        <f t="shared" si="3955"/>
        <v>0</v>
      </c>
      <c r="AH1491" s="50">
        <f t="shared" si="3956"/>
        <v>0</v>
      </c>
      <c r="AI1491" s="50">
        <f t="shared" si="3957"/>
        <v>0</v>
      </c>
      <c r="AJ1491" s="50">
        <f t="shared" si="3958"/>
        <v>0</v>
      </c>
      <c r="AK1491" s="50">
        <f t="shared" si="3959"/>
        <v>0</v>
      </c>
      <c r="AL1491" s="50">
        <f t="shared" si="3960"/>
        <v>157</v>
      </c>
      <c r="AM1491" s="50">
        <f t="shared" si="3961"/>
        <v>0</v>
      </c>
      <c r="AN1491" s="50">
        <f t="shared" si="3962"/>
        <v>0</v>
      </c>
      <c r="AO1491" s="15">
        <f t="shared" si="3963"/>
        <v>0</v>
      </c>
      <c r="AP1491" s="51">
        <f t="shared" si="3964"/>
        <v>157</v>
      </c>
      <c r="AQ1491" s="51">
        <f t="shared" si="3965"/>
        <v>0</v>
      </c>
      <c r="AR1491" s="51">
        <f t="shared" si="3966"/>
        <v>0</v>
      </c>
      <c r="AS1491" s="51">
        <f t="shared" si="3967"/>
        <v>0</v>
      </c>
      <c r="AT1491" s="51">
        <f t="shared" si="3968"/>
        <v>0</v>
      </c>
      <c r="AU1491" s="51">
        <f t="shared" si="3828"/>
        <v>157</v>
      </c>
      <c r="AV1491" s="51">
        <f t="shared" si="3829"/>
        <v>0</v>
      </c>
      <c r="AW1491" s="51"/>
      <c r="AX1491" s="51"/>
      <c r="AY1491" s="51"/>
      <c r="AZ1491" s="51"/>
      <c r="BA1491" s="52">
        <f t="shared" si="3833"/>
        <v>100</v>
      </c>
      <c r="BB1491" s="53"/>
    </row>
    <row r="1492" ht="31.5">
      <c r="B1492" s="47" t="s">
        <v>570</v>
      </c>
      <c r="C1492" s="47" t="s">
        <v>88</v>
      </c>
      <c r="D1492" s="47" t="s">
        <v>90</v>
      </c>
      <c r="E1492" s="48" t="str">
        <f t="shared" si="3827"/>
        <v>0409</v>
      </c>
      <c r="F1492" s="47" t="s">
        <v>576</v>
      </c>
      <c r="G1492" s="17" t="s">
        <v>58</v>
      </c>
      <c r="H1492" s="49" t="s">
        <v>59</v>
      </c>
      <c r="I1492" s="19"/>
      <c r="J1492" s="19"/>
      <c r="K1492" s="19"/>
      <c r="L1492" s="19"/>
      <c r="M1492" s="19"/>
      <c r="N1492" s="19"/>
      <c r="O1492" s="19">
        <v>0</v>
      </c>
      <c r="P1492" s="19">
        <v>157</v>
      </c>
      <c r="Q1492" s="19">
        <v>0</v>
      </c>
      <c r="R1492" s="19">
        <v>0</v>
      </c>
      <c r="S1492" s="19">
        <v>0</v>
      </c>
      <c r="T1492" s="19">
        <f t="shared" si="3826"/>
        <v>157</v>
      </c>
      <c r="U1492" s="19"/>
      <c r="V1492" s="19"/>
      <c r="W1492" s="19"/>
      <c r="X1492" s="19"/>
      <c r="Y1492" s="19"/>
      <c r="Z1492" s="19"/>
      <c r="AA1492" s="19"/>
      <c r="AB1492" s="19"/>
      <c r="AC1492" s="19"/>
      <c r="AD1492" s="19"/>
      <c r="AE1492" s="19"/>
      <c r="AF1492" s="50">
        <v>157</v>
      </c>
      <c r="AG1492" s="50"/>
      <c r="AH1492" s="50">
        <v>0</v>
      </c>
      <c r="AI1492" s="50">
        <v>0</v>
      </c>
      <c r="AJ1492" s="50">
        <v>0</v>
      </c>
      <c r="AK1492" s="50">
        <v>0</v>
      </c>
      <c r="AL1492" s="50">
        <v>157</v>
      </c>
      <c r="AM1492" s="50">
        <v>0</v>
      </c>
      <c r="AN1492" s="50">
        <v>0</v>
      </c>
      <c r="AO1492" s="63">
        <v>0</v>
      </c>
      <c r="AP1492" s="51">
        <v>157</v>
      </c>
      <c r="AQ1492" s="51">
        <v>0</v>
      </c>
      <c r="AR1492" s="51">
        <v>0</v>
      </c>
      <c r="AS1492" s="51">
        <v>0</v>
      </c>
      <c r="AT1492" s="51">
        <v>0</v>
      </c>
      <c r="AU1492" s="51">
        <f t="shared" si="3828"/>
        <v>157</v>
      </c>
      <c r="AV1492" s="51">
        <f t="shared" si="3829"/>
        <v>0</v>
      </c>
      <c r="AW1492" s="51"/>
      <c r="AX1492" s="51"/>
      <c r="AY1492" s="51"/>
      <c r="AZ1492" s="51"/>
      <c r="BA1492" s="52">
        <f t="shared" si="3833"/>
        <v>100</v>
      </c>
      <c r="BB1492" s="53"/>
    </row>
    <row r="1493" ht="31.5">
      <c r="B1493" s="47" t="s">
        <v>570</v>
      </c>
      <c r="C1493" s="47" t="s">
        <v>88</v>
      </c>
      <c r="D1493" s="47" t="s">
        <v>90</v>
      </c>
      <c r="E1493" s="48" t="str">
        <f t="shared" si="3827"/>
        <v>0409</v>
      </c>
      <c r="F1493" s="47" t="s">
        <v>517</v>
      </c>
      <c r="G1493" s="48"/>
      <c r="H1493" s="49" t="s">
        <v>518</v>
      </c>
      <c r="I1493" s="19">
        <f t="shared" si="3933"/>
        <v>14696.700000000001</v>
      </c>
      <c r="J1493" s="19">
        <f t="shared" si="3934"/>
        <v>14696.700000000001</v>
      </c>
      <c r="K1493" s="19">
        <f t="shared" si="3935"/>
        <v>14696.700000000001</v>
      </c>
      <c r="L1493" s="19">
        <f t="shared" si="3936"/>
        <v>0</v>
      </c>
      <c r="M1493" s="19">
        <f t="shared" si="3937"/>
        <v>0</v>
      </c>
      <c r="N1493" s="19">
        <f t="shared" si="3938"/>
        <v>0</v>
      </c>
      <c r="O1493" s="19">
        <f t="shared" si="3949"/>
        <v>0</v>
      </c>
      <c r="P1493" s="19">
        <f t="shared" si="3950"/>
        <v>0</v>
      </c>
      <c r="Q1493" s="19">
        <f t="shared" si="3951"/>
        <v>0</v>
      </c>
      <c r="R1493" s="19">
        <f t="shared" si="3952"/>
        <v>0</v>
      </c>
      <c r="S1493" s="19">
        <f t="shared" si="3953"/>
        <v>0</v>
      </c>
      <c r="T1493" s="19">
        <f t="shared" si="3826"/>
        <v>14696.700000000001</v>
      </c>
      <c r="U1493" s="19">
        <f t="shared" si="3892"/>
        <v>14696.700000000001</v>
      </c>
      <c r="V1493" s="19">
        <f t="shared" si="3893"/>
        <v>14696.700000000001</v>
      </c>
      <c r="W1493" s="19">
        <f t="shared" si="3939"/>
        <v>0</v>
      </c>
      <c r="X1493" s="19">
        <f t="shared" si="3940"/>
        <v>0</v>
      </c>
      <c r="Y1493" s="19">
        <f t="shared" si="3941"/>
        <v>0</v>
      </c>
      <c r="Z1493" s="19">
        <f t="shared" si="3942"/>
        <v>0</v>
      </c>
      <c r="AA1493" s="19">
        <f t="shared" si="3943"/>
        <v>0</v>
      </c>
      <c r="AB1493" s="19">
        <f t="shared" si="3944"/>
        <v>0</v>
      </c>
      <c r="AC1493" s="19">
        <f t="shared" si="3945"/>
        <v>0</v>
      </c>
      <c r="AD1493" s="19">
        <f t="shared" si="3946"/>
        <v>0</v>
      </c>
      <c r="AE1493" s="19">
        <f t="shared" si="3947"/>
        <v>0</v>
      </c>
      <c r="AF1493" s="50">
        <f t="shared" si="3954"/>
        <v>37313.408620000002</v>
      </c>
      <c r="AG1493" s="50">
        <f t="shared" si="3955"/>
        <v>0</v>
      </c>
      <c r="AH1493" s="50">
        <f t="shared" si="3956"/>
        <v>0</v>
      </c>
      <c r="AI1493" s="50">
        <f t="shared" si="3957"/>
        <v>0</v>
      </c>
      <c r="AJ1493" s="50">
        <f t="shared" si="3958"/>
        <v>0</v>
      </c>
      <c r="AK1493" s="50">
        <f t="shared" si="3959"/>
        <v>0</v>
      </c>
      <c r="AL1493" s="50">
        <f t="shared" si="3960"/>
        <v>37098.715499999998</v>
      </c>
      <c r="AM1493" s="50">
        <f t="shared" si="3961"/>
        <v>0</v>
      </c>
      <c r="AN1493" s="50">
        <f t="shared" si="3962"/>
        <v>0</v>
      </c>
      <c r="AO1493" s="15">
        <f t="shared" si="3963"/>
        <v>7212.9841799999995</v>
      </c>
      <c r="AP1493" s="51">
        <f t="shared" si="3964"/>
        <v>37360.481039999999</v>
      </c>
      <c r="AQ1493" s="51">
        <f t="shared" si="3965"/>
        <v>0</v>
      </c>
      <c r="AR1493" s="51">
        <f t="shared" si="3966"/>
        <v>0</v>
      </c>
      <c r="AS1493" s="51">
        <f t="shared" si="3967"/>
        <v>0</v>
      </c>
      <c r="AT1493" s="51">
        <f t="shared" si="3968"/>
        <v>0</v>
      </c>
      <c r="AU1493" s="51">
        <f t="shared" si="3828"/>
        <v>37360.481039999999</v>
      </c>
      <c r="AV1493" s="51">
        <f t="shared" si="3829"/>
        <v>-22663.781039999998</v>
      </c>
      <c r="AW1493" s="51">
        <f t="shared" si="3830"/>
        <v>14696.700000000001</v>
      </c>
      <c r="AX1493" s="51">
        <f t="shared" si="3831"/>
        <v>14696.700000000001</v>
      </c>
      <c r="AY1493" s="51">
        <f t="shared" si="3832"/>
        <v>14696.700000000001</v>
      </c>
      <c r="AZ1493" s="51">
        <f t="shared" si="3948"/>
        <v>0</v>
      </c>
      <c r="BA1493" s="52">
        <f t="shared" si="3833"/>
        <v>99.424622064988924</v>
      </c>
      <c r="BB1493" s="25"/>
    </row>
    <row r="1494">
      <c r="B1494" s="47" t="s">
        <v>570</v>
      </c>
      <c r="C1494" s="47" t="s">
        <v>88</v>
      </c>
      <c r="D1494" s="47" t="s">
        <v>90</v>
      </c>
      <c r="E1494" s="48" t="str">
        <f t="shared" si="3827"/>
        <v>0409</v>
      </c>
      <c r="F1494" s="47" t="s">
        <v>519</v>
      </c>
      <c r="G1494" s="48"/>
      <c r="H1494" s="49" t="s">
        <v>113</v>
      </c>
      <c r="I1494" s="19">
        <f t="shared" si="3933"/>
        <v>14696.700000000001</v>
      </c>
      <c r="J1494" s="19">
        <f t="shared" si="3934"/>
        <v>14696.700000000001</v>
      </c>
      <c r="K1494" s="19">
        <f t="shared" si="3935"/>
        <v>14696.700000000001</v>
      </c>
      <c r="L1494" s="19">
        <f t="shared" si="3936"/>
        <v>0</v>
      </c>
      <c r="M1494" s="19">
        <f t="shared" si="3937"/>
        <v>0</v>
      </c>
      <c r="N1494" s="19">
        <f t="shared" si="3938"/>
        <v>0</v>
      </c>
      <c r="O1494" s="19">
        <f t="shared" si="3949"/>
        <v>0</v>
      </c>
      <c r="P1494" s="19">
        <f t="shared" si="3950"/>
        <v>0</v>
      </c>
      <c r="Q1494" s="19">
        <f t="shared" si="3951"/>
        <v>0</v>
      </c>
      <c r="R1494" s="19">
        <f t="shared" si="3952"/>
        <v>0</v>
      </c>
      <c r="S1494" s="19">
        <f t="shared" si="3953"/>
        <v>0</v>
      </c>
      <c r="T1494" s="19">
        <f t="shared" si="3826"/>
        <v>14696.700000000001</v>
      </c>
      <c r="U1494" s="19">
        <f t="shared" si="3892"/>
        <v>14696.700000000001</v>
      </c>
      <c r="V1494" s="19">
        <f t="shared" si="3893"/>
        <v>14696.700000000001</v>
      </c>
      <c r="W1494" s="19">
        <f t="shared" si="3939"/>
        <v>0</v>
      </c>
      <c r="X1494" s="19">
        <f t="shared" si="3940"/>
        <v>0</v>
      </c>
      <c r="Y1494" s="19">
        <f t="shared" si="3941"/>
        <v>0</v>
      </c>
      <c r="Z1494" s="19">
        <f t="shared" si="3942"/>
        <v>0</v>
      </c>
      <c r="AA1494" s="19">
        <f t="shared" si="3943"/>
        <v>0</v>
      </c>
      <c r="AB1494" s="19">
        <f t="shared" si="3944"/>
        <v>0</v>
      </c>
      <c r="AC1494" s="19">
        <f t="shared" si="3945"/>
        <v>0</v>
      </c>
      <c r="AD1494" s="19">
        <f t="shared" si="3946"/>
        <v>0</v>
      </c>
      <c r="AE1494" s="19">
        <f t="shared" si="3947"/>
        <v>0</v>
      </c>
      <c r="AF1494" s="50">
        <f t="shared" si="3954"/>
        <v>37313.408620000002</v>
      </c>
      <c r="AG1494" s="50">
        <f t="shared" si="3955"/>
        <v>0</v>
      </c>
      <c r="AH1494" s="50">
        <f t="shared" si="3956"/>
        <v>0</v>
      </c>
      <c r="AI1494" s="50">
        <f t="shared" si="3957"/>
        <v>0</v>
      </c>
      <c r="AJ1494" s="50">
        <f t="shared" si="3958"/>
        <v>0</v>
      </c>
      <c r="AK1494" s="50">
        <f t="shared" si="3959"/>
        <v>0</v>
      </c>
      <c r="AL1494" s="50">
        <f t="shared" si="3960"/>
        <v>37098.715499999998</v>
      </c>
      <c r="AM1494" s="50">
        <f t="shared" si="3961"/>
        <v>0</v>
      </c>
      <c r="AN1494" s="50">
        <f t="shared" si="3962"/>
        <v>0</v>
      </c>
      <c r="AO1494" s="51">
        <f t="shared" si="3963"/>
        <v>7212.9841799999995</v>
      </c>
      <c r="AP1494" s="51">
        <f t="shared" si="3964"/>
        <v>37360.481039999999</v>
      </c>
      <c r="AQ1494" s="51">
        <f t="shared" si="3965"/>
        <v>0</v>
      </c>
      <c r="AR1494" s="51">
        <f t="shared" si="3966"/>
        <v>0</v>
      </c>
      <c r="AS1494" s="51">
        <f t="shared" si="3967"/>
        <v>0</v>
      </c>
      <c r="AT1494" s="51">
        <f t="shared" si="3968"/>
        <v>0</v>
      </c>
      <c r="AU1494" s="51">
        <f t="shared" si="3828"/>
        <v>37360.481039999999</v>
      </c>
      <c r="AV1494" s="51">
        <f t="shared" si="3829"/>
        <v>-22663.781039999998</v>
      </c>
      <c r="AW1494" s="51">
        <f t="shared" si="3830"/>
        <v>14696.700000000001</v>
      </c>
      <c r="AX1494" s="51">
        <f t="shared" si="3831"/>
        <v>14696.700000000001</v>
      </c>
      <c r="AY1494" s="51">
        <f t="shared" si="3832"/>
        <v>14696.700000000001</v>
      </c>
      <c r="AZ1494" s="51">
        <f t="shared" si="3948"/>
        <v>0</v>
      </c>
      <c r="BA1494" s="52">
        <f t="shared" si="3833"/>
        <v>99.424622064988924</v>
      </c>
      <c r="BB1494" s="25"/>
    </row>
    <row r="1495" ht="31.5">
      <c r="B1495" s="47" t="s">
        <v>570</v>
      </c>
      <c r="C1495" s="47" t="s">
        <v>88</v>
      </c>
      <c r="D1495" s="47" t="s">
        <v>90</v>
      </c>
      <c r="E1495" s="48" t="str">
        <f t="shared" si="3827"/>
        <v>0409</v>
      </c>
      <c r="F1495" s="47" t="s">
        <v>520</v>
      </c>
      <c r="G1495" s="48"/>
      <c r="H1495" s="49" t="s">
        <v>521</v>
      </c>
      <c r="I1495" s="19">
        <f>I1499</f>
        <v>14696.700000000001</v>
      </c>
      <c r="J1495" s="19">
        <f>J1499</f>
        <v>14696.700000000001</v>
      </c>
      <c r="K1495" s="19">
        <f>K1499</f>
        <v>14696.700000000001</v>
      </c>
      <c r="L1495" s="19">
        <f>L1499</f>
        <v>0</v>
      </c>
      <c r="M1495" s="19">
        <f>M1499</f>
        <v>0</v>
      </c>
      <c r="N1495" s="19">
        <f>N1499</f>
        <v>0</v>
      </c>
      <c r="O1495" s="19">
        <f>O1499+O1496</f>
        <v>0</v>
      </c>
      <c r="P1495" s="19">
        <f>P1499+P1496</f>
        <v>0</v>
      </c>
      <c r="Q1495" s="19">
        <f>Q1499</f>
        <v>0</v>
      </c>
      <c r="R1495" s="19">
        <f>R1499</f>
        <v>0</v>
      </c>
      <c r="S1495" s="19">
        <f>S1499</f>
        <v>0</v>
      </c>
      <c r="T1495" s="19">
        <f t="shared" si="3826"/>
        <v>14696.700000000001</v>
      </c>
      <c r="U1495" s="19">
        <f t="shared" si="3892"/>
        <v>14696.700000000001</v>
      </c>
      <c r="V1495" s="19">
        <f t="shared" si="3893"/>
        <v>14696.700000000001</v>
      </c>
      <c r="W1495" s="19">
        <f>W1499</f>
        <v>0</v>
      </c>
      <c r="X1495" s="19">
        <f>X1499</f>
        <v>0</v>
      </c>
      <c r="Y1495" s="19">
        <f>Y1499</f>
        <v>0</v>
      </c>
      <c r="Z1495" s="19">
        <f>Z1499</f>
        <v>0</v>
      </c>
      <c r="AA1495" s="19">
        <f>AA1499</f>
        <v>0</v>
      </c>
      <c r="AB1495" s="19">
        <f>AB1499</f>
        <v>0</v>
      </c>
      <c r="AC1495" s="19">
        <f>AC1499</f>
        <v>0</v>
      </c>
      <c r="AD1495" s="19">
        <f>AD1499</f>
        <v>0</v>
      </c>
      <c r="AE1495" s="19">
        <f>AE1499</f>
        <v>0</v>
      </c>
      <c r="AF1495" s="50">
        <f>AF1499+AF1496</f>
        <v>37313.408620000002</v>
      </c>
      <c r="AG1495" s="50">
        <f>AG1499+AG1496</f>
        <v>0</v>
      </c>
      <c r="AH1495" s="50">
        <f>AH1499+AH1496</f>
        <v>0</v>
      </c>
      <c r="AI1495" s="50">
        <f>AI1499+AI1496</f>
        <v>0</v>
      </c>
      <c r="AJ1495" s="50">
        <f>AJ1499+AJ1496</f>
        <v>0</v>
      </c>
      <c r="AK1495" s="50">
        <f>AK1499+AK1496</f>
        <v>0</v>
      </c>
      <c r="AL1495" s="50">
        <f>AL1499+AL1496</f>
        <v>37098.715499999998</v>
      </c>
      <c r="AM1495" s="50">
        <f>AM1499+AM1496</f>
        <v>0</v>
      </c>
      <c r="AN1495" s="50">
        <f>AN1499+AN1496</f>
        <v>0</v>
      </c>
      <c r="AO1495" s="15">
        <f>AO1499+AO1496</f>
        <v>7212.9841799999995</v>
      </c>
      <c r="AP1495" s="51">
        <f>AP1499+AP1496</f>
        <v>37360.481039999999</v>
      </c>
      <c r="AQ1495" s="51">
        <f>AQ1499+AQ1496</f>
        <v>0</v>
      </c>
      <c r="AR1495" s="51">
        <f>AR1499+AR1496</f>
        <v>0</v>
      </c>
      <c r="AS1495" s="51">
        <f>AS1499+AS1496</f>
        <v>0</v>
      </c>
      <c r="AT1495" s="51">
        <f>AT1499+AT1496</f>
        <v>0</v>
      </c>
      <c r="AU1495" s="51">
        <f t="shared" si="3828"/>
        <v>37360.481039999999</v>
      </c>
      <c r="AV1495" s="51">
        <f t="shared" si="3829"/>
        <v>-22663.781039999998</v>
      </c>
      <c r="AW1495" s="51">
        <f t="shared" si="3830"/>
        <v>14696.700000000001</v>
      </c>
      <c r="AX1495" s="51">
        <f t="shared" si="3831"/>
        <v>14696.700000000001</v>
      </c>
      <c r="AY1495" s="51">
        <f t="shared" si="3832"/>
        <v>14696.700000000001</v>
      </c>
      <c r="AZ1495" s="51">
        <f>AZ1499</f>
        <v>0</v>
      </c>
      <c r="BA1495" s="52">
        <f t="shared" si="3833"/>
        <v>99.424622064988924</v>
      </c>
      <c r="BB1495" s="25"/>
    </row>
    <row r="1496" ht="31.5">
      <c r="B1496" s="47" t="s">
        <v>570</v>
      </c>
      <c r="C1496" s="47" t="s">
        <v>88</v>
      </c>
      <c r="D1496" s="47" t="s">
        <v>90</v>
      </c>
      <c r="E1496" s="48" t="str">
        <f t="shared" si="3827"/>
        <v>0409</v>
      </c>
      <c r="F1496" s="47" t="s">
        <v>522</v>
      </c>
      <c r="G1496" s="48"/>
      <c r="H1496" s="64" t="s">
        <v>523</v>
      </c>
      <c r="I1496" s="19"/>
      <c r="J1496" s="19"/>
      <c r="K1496" s="19"/>
      <c r="L1496" s="19"/>
      <c r="M1496" s="19"/>
      <c r="N1496" s="19"/>
      <c r="O1496" s="19">
        <f>O1497+O1498</f>
        <v>0</v>
      </c>
      <c r="P1496" s="19">
        <f>P1497+P1498</f>
        <v>0</v>
      </c>
      <c r="Q1496" s="19"/>
      <c r="R1496" s="19"/>
      <c r="S1496" s="19"/>
      <c r="T1496" s="19">
        <f t="shared" si="3826"/>
        <v>0</v>
      </c>
      <c r="U1496" s="19"/>
      <c r="V1496" s="19"/>
      <c r="W1496" s="19"/>
      <c r="X1496" s="19"/>
      <c r="Y1496" s="19"/>
      <c r="Z1496" s="19"/>
      <c r="AA1496" s="19"/>
      <c r="AB1496" s="19"/>
      <c r="AC1496" s="19"/>
      <c r="AD1496" s="19"/>
      <c r="AE1496" s="19"/>
      <c r="AF1496" s="50">
        <f>AF1497+AF1498</f>
        <v>24539.24336</v>
      </c>
      <c r="AG1496" s="50">
        <f>AG1497+AG1498</f>
        <v>0</v>
      </c>
      <c r="AH1496" s="50">
        <f>AH1497+AH1498</f>
        <v>0</v>
      </c>
      <c r="AI1496" s="50">
        <f>AI1497+AI1498</f>
        <v>0</v>
      </c>
      <c r="AJ1496" s="50">
        <f>AJ1497+AJ1498</f>
        <v>0</v>
      </c>
      <c r="AK1496" s="50">
        <f>AK1497+AK1498</f>
        <v>0</v>
      </c>
      <c r="AL1496" s="50">
        <f>AL1497+AL1498</f>
        <v>24324.55024</v>
      </c>
      <c r="AM1496" s="50">
        <f>AM1497+AM1498</f>
        <v>0</v>
      </c>
      <c r="AN1496" s="50">
        <f>AN1497+AN1498</f>
        <v>0</v>
      </c>
      <c r="AO1496" s="51">
        <f>AO1497+AO1498</f>
        <v>0</v>
      </c>
      <c r="AP1496" s="51">
        <f>AP1497+AP1498</f>
        <v>24584.799999999999</v>
      </c>
      <c r="AQ1496" s="51">
        <f>AQ1497+AQ1498</f>
        <v>0</v>
      </c>
      <c r="AR1496" s="51">
        <f>AR1497+AR1498</f>
        <v>0</v>
      </c>
      <c r="AS1496" s="51">
        <f>AS1497+AS1498</f>
        <v>0</v>
      </c>
      <c r="AT1496" s="51">
        <f>AT1497+AT1498</f>
        <v>0</v>
      </c>
      <c r="AU1496" s="51">
        <f t="shared" si="3828"/>
        <v>24584.799999999999</v>
      </c>
      <c r="AV1496" s="51">
        <f t="shared" si="3829"/>
        <v>-24584.799999999999</v>
      </c>
      <c r="AW1496" s="51"/>
      <c r="AX1496" s="51"/>
      <c r="AY1496" s="51"/>
      <c r="AZ1496" s="51"/>
      <c r="BA1496" s="52">
        <f t="shared" si="3833"/>
        <v>99.125102934714121</v>
      </c>
      <c r="BB1496" s="25"/>
    </row>
    <row r="1497" ht="31.5">
      <c r="B1497" s="47" t="s">
        <v>570</v>
      </c>
      <c r="C1497" s="47" t="s">
        <v>88</v>
      </c>
      <c r="D1497" s="47" t="s">
        <v>90</v>
      </c>
      <c r="E1497" s="48" t="str">
        <f t="shared" si="3827"/>
        <v>0409</v>
      </c>
      <c r="F1497" s="47" t="s">
        <v>522</v>
      </c>
      <c r="G1497" s="47" t="s">
        <v>154</v>
      </c>
      <c r="H1497" s="49" t="s">
        <v>155</v>
      </c>
      <c r="I1497" s="19"/>
      <c r="J1497" s="19"/>
      <c r="K1497" s="19"/>
      <c r="L1497" s="19"/>
      <c r="M1497" s="19"/>
      <c r="N1497" s="19"/>
      <c r="O1497" s="19">
        <v>0</v>
      </c>
      <c r="P1497" s="19">
        <v>0</v>
      </c>
      <c r="Q1497" s="19"/>
      <c r="R1497" s="19"/>
      <c r="S1497" s="19"/>
      <c r="T1497" s="19">
        <f t="shared" si="3826"/>
        <v>0</v>
      </c>
      <c r="U1497" s="19"/>
      <c r="V1497" s="19"/>
      <c r="W1497" s="19"/>
      <c r="X1497" s="19"/>
      <c r="Y1497" s="19"/>
      <c r="Z1497" s="19"/>
      <c r="AA1497" s="19"/>
      <c r="AB1497" s="19"/>
      <c r="AC1497" s="19"/>
      <c r="AD1497" s="19"/>
      <c r="AE1497" s="19"/>
      <c r="AF1497" s="50">
        <v>10720.74732</v>
      </c>
      <c r="AG1497" s="50"/>
      <c r="AH1497" s="50">
        <v>0</v>
      </c>
      <c r="AI1497" s="50">
        <v>0</v>
      </c>
      <c r="AJ1497" s="50">
        <v>0</v>
      </c>
      <c r="AK1497" s="50">
        <v>0</v>
      </c>
      <c r="AL1497" s="50">
        <v>10506.0542</v>
      </c>
      <c r="AM1497" s="50">
        <v>0</v>
      </c>
      <c r="AN1497" s="50">
        <v>0</v>
      </c>
      <c r="AO1497" s="15">
        <v>0</v>
      </c>
      <c r="AP1497" s="51">
        <v>10766.303959999999</v>
      </c>
      <c r="AQ1497" s="51">
        <v>0</v>
      </c>
      <c r="AR1497" s="51">
        <v>0</v>
      </c>
      <c r="AS1497" s="51">
        <v>0</v>
      </c>
      <c r="AT1497" s="51">
        <v>0</v>
      </c>
      <c r="AU1497" s="51">
        <f t="shared" si="3828"/>
        <v>10766.303959999999</v>
      </c>
      <c r="AV1497" s="51">
        <f t="shared" si="3829"/>
        <v>-10766.303959999999</v>
      </c>
      <c r="AW1497" s="51"/>
      <c r="AX1497" s="51"/>
      <c r="AY1497" s="51"/>
      <c r="AZ1497" s="51"/>
      <c r="BA1497" s="52">
        <f t="shared" si="3833"/>
        <v>97.997405277899972</v>
      </c>
      <c r="BB1497" s="25"/>
    </row>
    <row r="1498">
      <c r="B1498" s="47" t="s">
        <v>570</v>
      </c>
      <c r="C1498" s="47" t="s">
        <v>88</v>
      </c>
      <c r="D1498" s="47" t="s">
        <v>90</v>
      </c>
      <c r="E1498" s="48" t="str">
        <f t="shared" si="3827"/>
        <v>0409</v>
      </c>
      <c r="F1498" s="47" t="s">
        <v>522</v>
      </c>
      <c r="G1498" s="47" t="s">
        <v>60</v>
      </c>
      <c r="H1498" s="49" t="s">
        <v>61</v>
      </c>
      <c r="I1498" s="19"/>
      <c r="J1498" s="19"/>
      <c r="K1498" s="19"/>
      <c r="L1498" s="19"/>
      <c r="M1498" s="19"/>
      <c r="N1498" s="19"/>
      <c r="O1498" s="19">
        <v>0</v>
      </c>
      <c r="P1498" s="19">
        <v>0</v>
      </c>
      <c r="Q1498" s="19"/>
      <c r="R1498" s="19"/>
      <c r="S1498" s="19"/>
      <c r="T1498" s="19">
        <f t="shared" si="3826"/>
        <v>0</v>
      </c>
      <c r="U1498" s="19"/>
      <c r="V1498" s="19"/>
      <c r="W1498" s="19"/>
      <c r="X1498" s="19"/>
      <c r="Y1498" s="19"/>
      <c r="Z1498" s="19"/>
      <c r="AA1498" s="19"/>
      <c r="AB1498" s="19"/>
      <c r="AC1498" s="19"/>
      <c r="AD1498" s="19"/>
      <c r="AE1498" s="19"/>
      <c r="AF1498" s="50">
        <v>13818.49604</v>
      </c>
      <c r="AG1498" s="50"/>
      <c r="AH1498" s="50">
        <v>0</v>
      </c>
      <c r="AI1498" s="50">
        <v>0</v>
      </c>
      <c r="AJ1498" s="50">
        <v>0</v>
      </c>
      <c r="AK1498" s="50">
        <v>0</v>
      </c>
      <c r="AL1498" s="50">
        <v>13818.49604</v>
      </c>
      <c r="AM1498" s="50">
        <v>0</v>
      </c>
      <c r="AN1498" s="50">
        <v>0</v>
      </c>
      <c r="AO1498" s="51">
        <v>0</v>
      </c>
      <c r="AP1498" s="51">
        <v>13818.49604</v>
      </c>
      <c r="AQ1498" s="51">
        <v>0</v>
      </c>
      <c r="AR1498" s="51">
        <v>0</v>
      </c>
      <c r="AS1498" s="51">
        <v>0</v>
      </c>
      <c r="AT1498" s="51">
        <v>0</v>
      </c>
      <c r="AU1498" s="51">
        <f t="shared" si="3828"/>
        <v>13818.49604</v>
      </c>
      <c r="AV1498" s="51">
        <f t="shared" si="3829"/>
        <v>-13818.49604</v>
      </c>
      <c r="AW1498" s="51"/>
      <c r="AX1498" s="51"/>
      <c r="AY1498" s="51"/>
      <c r="AZ1498" s="51"/>
      <c r="BA1498" s="52">
        <f t="shared" si="3833"/>
        <v>100</v>
      </c>
      <c r="BB1498" s="25"/>
    </row>
    <row r="1499" ht="31.5">
      <c r="B1499" s="47" t="s">
        <v>570</v>
      </c>
      <c r="C1499" s="47" t="s">
        <v>88</v>
      </c>
      <c r="D1499" s="47" t="s">
        <v>90</v>
      </c>
      <c r="E1499" s="48" t="str">
        <f t="shared" si="3827"/>
        <v>0409</v>
      </c>
      <c r="F1499" s="47" t="s">
        <v>524</v>
      </c>
      <c r="G1499" s="48"/>
      <c r="H1499" s="49" t="s">
        <v>525</v>
      </c>
      <c r="I1499" s="19">
        <f>I1501</f>
        <v>14696.700000000001</v>
      </c>
      <c r="J1499" s="19">
        <f>J1501</f>
        <v>14696.700000000001</v>
      </c>
      <c r="K1499" s="19">
        <f>K1501</f>
        <v>14696.700000000001</v>
      </c>
      <c r="L1499" s="19">
        <f>L1501</f>
        <v>0</v>
      </c>
      <c r="M1499" s="19">
        <f>M1501</f>
        <v>0</v>
      </c>
      <c r="N1499" s="19">
        <f>N1501</f>
        <v>0</v>
      </c>
      <c r="O1499" s="19">
        <f>O1501+O1500</f>
        <v>0</v>
      </c>
      <c r="P1499" s="19">
        <f>P1501+P1500</f>
        <v>0</v>
      </c>
      <c r="Q1499" s="19">
        <f>Q1501</f>
        <v>0</v>
      </c>
      <c r="R1499" s="19">
        <f>R1501</f>
        <v>0</v>
      </c>
      <c r="S1499" s="19">
        <f>S1501</f>
        <v>0</v>
      </c>
      <c r="T1499" s="19">
        <f t="shared" si="3826"/>
        <v>14696.700000000001</v>
      </c>
      <c r="U1499" s="19">
        <f t="shared" si="3892"/>
        <v>14696.700000000001</v>
      </c>
      <c r="V1499" s="19">
        <f t="shared" si="3893"/>
        <v>14696.700000000001</v>
      </c>
      <c r="W1499" s="19">
        <f>W1501</f>
        <v>0</v>
      </c>
      <c r="X1499" s="19">
        <f>X1501</f>
        <v>0</v>
      </c>
      <c r="Y1499" s="19">
        <f>Y1501</f>
        <v>0</v>
      </c>
      <c r="Z1499" s="19">
        <f>Z1501</f>
        <v>0</v>
      </c>
      <c r="AA1499" s="19">
        <f>AA1501</f>
        <v>0</v>
      </c>
      <c r="AB1499" s="19">
        <f>AB1501</f>
        <v>0</v>
      </c>
      <c r="AC1499" s="19">
        <f>AC1501</f>
        <v>0</v>
      </c>
      <c r="AD1499" s="19">
        <f>AD1501</f>
        <v>0</v>
      </c>
      <c r="AE1499" s="19">
        <f>AE1501</f>
        <v>0</v>
      </c>
      <c r="AF1499" s="50">
        <f>AF1501+AF1500</f>
        <v>12774.16526</v>
      </c>
      <c r="AG1499" s="50">
        <f>AG1501+AG1500</f>
        <v>0</v>
      </c>
      <c r="AH1499" s="50">
        <f>AH1501+AH1500</f>
        <v>0</v>
      </c>
      <c r="AI1499" s="50">
        <f>AI1501+AI1500</f>
        <v>0</v>
      </c>
      <c r="AJ1499" s="50">
        <f>AJ1501+AJ1500</f>
        <v>0</v>
      </c>
      <c r="AK1499" s="50">
        <f>AK1501+AK1500</f>
        <v>0</v>
      </c>
      <c r="AL1499" s="50">
        <f>AL1501+AL1500</f>
        <v>12774.16526</v>
      </c>
      <c r="AM1499" s="50">
        <f>AM1501+AM1500</f>
        <v>0</v>
      </c>
      <c r="AN1499" s="50">
        <f>AN1501+AN1500</f>
        <v>0</v>
      </c>
      <c r="AO1499" s="15">
        <f>AO1501+AO1500</f>
        <v>7212.9841799999995</v>
      </c>
      <c r="AP1499" s="51">
        <f>AP1501+AP1500</f>
        <v>12775.681039999999</v>
      </c>
      <c r="AQ1499" s="51">
        <f>AQ1501+AQ1500</f>
        <v>0</v>
      </c>
      <c r="AR1499" s="51">
        <f>AR1501+AR1500</f>
        <v>0</v>
      </c>
      <c r="AS1499" s="51">
        <f>AS1501+AS1500</f>
        <v>0</v>
      </c>
      <c r="AT1499" s="51">
        <f>AT1501+AT1500</f>
        <v>0</v>
      </c>
      <c r="AU1499" s="51">
        <f t="shared" si="3828"/>
        <v>12775.681039999999</v>
      </c>
      <c r="AV1499" s="51">
        <f t="shared" si="3829"/>
        <v>1921.0189600000012</v>
      </c>
      <c r="AW1499" s="51">
        <f t="shared" si="3830"/>
        <v>14696.700000000001</v>
      </c>
      <c r="AX1499" s="51">
        <f t="shared" si="3831"/>
        <v>14696.700000000001</v>
      </c>
      <c r="AY1499" s="51">
        <f t="shared" si="3832"/>
        <v>14696.700000000001</v>
      </c>
      <c r="AZ1499" s="51">
        <f>AZ1501</f>
        <v>0</v>
      </c>
      <c r="BA1499" s="52">
        <f t="shared" si="3833"/>
        <v>100</v>
      </c>
      <c r="BB1499" s="25"/>
    </row>
    <row r="1500" ht="31.5">
      <c r="B1500" s="47" t="s">
        <v>570</v>
      </c>
      <c r="C1500" s="47" t="s">
        <v>88</v>
      </c>
      <c r="D1500" s="47" t="s">
        <v>90</v>
      </c>
      <c r="E1500" s="48" t="str">
        <f t="shared" si="3827"/>
        <v>0409</v>
      </c>
      <c r="F1500" s="47" t="s">
        <v>524</v>
      </c>
      <c r="G1500" s="47" t="s">
        <v>154</v>
      </c>
      <c r="H1500" s="49" t="s">
        <v>155</v>
      </c>
      <c r="I1500" s="19"/>
      <c r="J1500" s="19"/>
      <c r="K1500" s="19"/>
      <c r="L1500" s="19"/>
      <c r="M1500" s="19"/>
      <c r="N1500" s="19"/>
      <c r="O1500" s="19">
        <v>0</v>
      </c>
      <c r="P1500" s="19">
        <v>0</v>
      </c>
      <c r="Q1500" s="19"/>
      <c r="R1500" s="19"/>
      <c r="S1500" s="19"/>
      <c r="T1500" s="19">
        <f t="shared" si="3826"/>
        <v>0</v>
      </c>
      <c r="U1500" s="19">
        <v>0</v>
      </c>
      <c r="V1500" s="19">
        <v>0</v>
      </c>
      <c r="W1500" s="19">
        <v>0</v>
      </c>
      <c r="X1500" s="19">
        <v>0</v>
      </c>
      <c r="Y1500" s="19">
        <v>0</v>
      </c>
      <c r="Z1500" s="19">
        <v>0</v>
      </c>
      <c r="AA1500" s="19">
        <v>0</v>
      </c>
      <c r="AB1500" s="19">
        <v>0</v>
      </c>
      <c r="AC1500" s="19">
        <v>0</v>
      </c>
      <c r="AD1500" s="19">
        <v>0</v>
      </c>
      <c r="AE1500" s="19">
        <v>0</v>
      </c>
      <c r="AF1500" s="50">
        <v>4409</v>
      </c>
      <c r="AG1500" s="50"/>
      <c r="AH1500" s="50">
        <v>0</v>
      </c>
      <c r="AI1500" s="50">
        <v>0</v>
      </c>
      <c r="AJ1500" s="50">
        <v>0</v>
      </c>
      <c r="AK1500" s="50">
        <v>0</v>
      </c>
      <c r="AL1500" s="50">
        <v>4409</v>
      </c>
      <c r="AM1500" s="50">
        <v>0</v>
      </c>
      <c r="AN1500" s="50">
        <v>0</v>
      </c>
      <c r="AO1500" s="51">
        <v>4409</v>
      </c>
      <c r="AP1500" s="51">
        <v>4409</v>
      </c>
      <c r="AQ1500" s="51">
        <v>0</v>
      </c>
      <c r="AR1500" s="51">
        <v>0</v>
      </c>
      <c r="AS1500" s="51">
        <v>0</v>
      </c>
      <c r="AT1500" s="51">
        <v>0</v>
      </c>
      <c r="AU1500" s="51">
        <f t="shared" si="3828"/>
        <v>4409</v>
      </c>
      <c r="AV1500" s="51">
        <f t="shared" si="3829"/>
        <v>-4409</v>
      </c>
      <c r="AW1500" s="51"/>
      <c r="AX1500" s="51"/>
      <c r="AY1500" s="51"/>
      <c r="AZ1500" s="51"/>
      <c r="BA1500" s="52">
        <f t="shared" si="3833"/>
        <v>100</v>
      </c>
      <c r="BB1500" s="25"/>
    </row>
    <row r="1501">
      <c r="B1501" s="47" t="s">
        <v>570</v>
      </c>
      <c r="C1501" s="47" t="s">
        <v>88</v>
      </c>
      <c r="D1501" s="47" t="s">
        <v>90</v>
      </c>
      <c r="E1501" s="48" t="str">
        <f t="shared" si="3827"/>
        <v>0409</v>
      </c>
      <c r="F1501" s="47" t="s">
        <v>524</v>
      </c>
      <c r="G1501" s="47" t="s">
        <v>60</v>
      </c>
      <c r="H1501" s="49" t="s">
        <v>61</v>
      </c>
      <c r="I1501" s="19">
        <v>14696.700000000001</v>
      </c>
      <c r="J1501" s="19">
        <v>14696.700000000001</v>
      </c>
      <c r="K1501" s="19">
        <v>14696.700000000001</v>
      </c>
      <c r="L1501" s="19"/>
      <c r="M1501" s="19"/>
      <c r="N1501" s="19"/>
      <c r="O1501" s="19">
        <v>0</v>
      </c>
      <c r="P1501" s="19">
        <v>0</v>
      </c>
      <c r="Q1501" s="19">
        <v>0</v>
      </c>
      <c r="R1501" s="19">
        <v>0</v>
      </c>
      <c r="S1501" s="19"/>
      <c r="T1501" s="19">
        <f t="shared" si="3826"/>
        <v>14696.700000000001</v>
      </c>
      <c r="U1501" s="19">
        <f t="shared" si="3892"/>
        <v>14696.700000000001</v>
      </c>
      <c r="V1501" s="19">
        <f t="shared" si="3893"/>
        <v>14696.700000000001</v>
      </c>
      <c r="W1501" s="19"/>
      <c r="X1501" s="19"/>
      <c r="Y1501" s="19"/>
      <c r="Z1501" s="19"/>
      <c r="AA1501" s="19"/>
      <c r="AB1501" s="19"/>
      <c r="AC1501" s="19"/>
      <c r="AD1501" s="19"/>
      <c r="AE1501" s="19"/>
      <c r="AF1501" s="50">
        <v>8365.1652599999998</v>
      </c>
      <c r="AG1501" s="50"/>
      <c r="AH1501" s="50">
        <v>0</v>
      </c>
      <c r="AI1501" s="50">
        <v>0</v>
      </c>
      <c r="AJ1501" s="50">
        <v>0</v>
      </c>
      <c r="AK1501" s="50">
        <v>0</v>
      </c>
      <c r="AL1501" s="50">
        <v>8365.1652599999998</v>
      </c>
      <c r="AM1501" s="50">
        <v>0</v>
      </c>
      <c r="AN1501" s="50">
        <v>0</v>
      </c>
      <c r="AO1501" s="15">
        <v>2803.9841799999999</v>
      </c>
      <c r="AP1501" s="51">
        <v>8366.6810399999995</v>
      </c>
      <c r="AQ1501" s="51">
        <v>0</v>
      </c>
      <c r="AR1501" s="51">
        <v>0</v>
      </c>
      <c r="AS1501" s="51">
        <v>0</v>
      </c>
      <c r="AT1501" s="51">
        <v>0</v>
      </c>
      <c r="AU1501" s="51">
        <f t="shared" si="3828"/>
        <v>8366.6810399999995</v>
      </c>
      <c r="AV1501" s="51">
        <f t="shared" si="3829"/>
        <v>6330.0189600000012</v>
      </c>
      <c r="AW1501" s="51">
        <f t="shared" si="3830"/>
        <v>14696.700000000001</v>
      </c>
      <c r="AX1501" s="51">
        <f t="shared" si="3831"/>
        <v>14696.700000000001</v>
      </c>
      <c r="AY1501" s="51">
        <f t="shared" si="3832"/>
        <v>14696.700000000001</v>
      </c>
      <c r="AZ1501" s="51"/>
      <c r="BA1501" s="52">
        <f t="shared" si="3833"/>
        <v>100</v>
      </c>
      <c r="BB1501" s="53"/>
    </row>
    <row r="1502" ht="31.5">
      <c r="B1502" s="47" t="s">
        <v>570</v>
      </c>
      <c r="C1502" s="47" t="s">
        <v>88</v>
      </c>
      <c r="D1502" s="47" t="s">
        <v>90</v>
      </c>
      <c r="E1502" s="48" t="str">
        <f t="shared" si="3827"/>
        <v>0409</v>
      </c>
      <c r="F1502" s="47" t="s">
        <v>76</v>
      </c>
      <c r="G1502" s="48"/>
      <c r="H1502" s="49" t="s">
        <v>77</v>
      </c>
      <c r="I1502" s="19"/>
      <c r="J1502" s="19"/>
      <c r="K1502" s="19"/>
      <c r="L1502" s="19"/>
      <c r="M1502" s="19"/>
      <c r="N1502" s="19"/>
      <c r="O1502" s="19">
        <f>O1503</f>
        <v>0</v>
      </c>
      <c r="P1502" s="19">
        <f>P1503</f>
        <v>0</v>
      </c>
      <c r="Q1502" s="19">
        <f>Q1503</f>
        <v>0</v>
      </c>
      <c r="R1502" s="19">
        <f>R1503</f>
        <v>0</v>
      </c>
      <c r="S1502" s="19">
        <f>S1503</f>
        <v>0.93549000000000004</v>
      </c>
      <c r="T1502" s="19">
        <f t="shared" si="3826"/>
        <v>0.93549000000000004</v>
      </c>
      <c r="U1502" s="19"/>
      <c r="V1502" s="19"/>
      <c r="W1502" s="19">
        <f>W1506</f>
        <v>0</v>
      </c>
      <c r="X1502" s="19">
        <f>X1506</f>
        <v>0</v>
      </c>
      <c r="Y1502" s="19">
        <f>Y1506</f>
        <v>0</v>
      </c>
      <c r="Z1502" s="19">
        <f>Z1506</f>
        <v>0.93549000000000004</v>
      </c>
      <c r="AA1502" s="19">
        <f>AA1506</f>
        <v>0</v>
      </c>
      <c r="AB1502" s="19">
        <f>AB1506</f>
        <v>0</v>
      </c>
      <c r="AC1502" s="19">
        <f>AC1506</f>
        <v>0</v>
      </c>
      <c r="AD1502" s="19">
        <f>AD1506</f>
        <v>0</v>
      </c>
      <c r="AE1502" s="19"/>
      <c r="AF1502" s="50">
        <f>AF1503</f>
        <v>4168.7322899999999</v>
      </c>
      <c r="AG1502" s="50">
        <f>AG1503</f>
        <v>0</v>
      </c>
      <c r="AH1502" s="50">
        <f>AH1503</f>
        <v>0</v>
      </c>
      <c r="AI1502" s="50">
        <f>AI1503</f>
        <v>0</v>
      </c>
      <c r="AJ1502" s="50">
        <f>AJ1503</f>
        <v>0</v>
      </c>
      <c r="AK1502" s="50">
        <f>AK1503</f>
        <v>0</v>
      </c>
      <c r="AL1502" s="50">
        <f>AL1503</f>
        <v>3867.6819099999998</v>
      </c>
      <c r="AM1502" s="50">
        <f>AM1503</f>
        <v>0</v>
      </c>
      <c r="AN1502" s="50">
        <f>AN1503</f>
        <v>0</v>
      </c>
      <c r="AO1502" s="51">
        <f>AO1503</f>
        <v>2449.88735</v>
      </c>
      <c r="AP1502" s="51">
        <f>AP1503</f>
        <v>4194.2109899999996</v>
      </c>
      <c r="AQ1502" s="51">
        <f>AQ1503</f>
        <v>0</v>
      </c>
      <c r="AR1502" s="51">
        <f>AR1503</f>
        <v>0</v>
      </c>
      <c r="AS1502" s="51">
        <f>AS1503</f>
        <v>0</v>
      </c>
      <c r="AT1502" s="51">
        <f>AT1503</f>
        <v>0</v>
      </c>
      <c r="AU1502" s="51">
        <f t="shared" si="3828"/>
        <v>4194.2109899999996</v>
      </c>
      <c r="AV1502" s="51">
        <f t="shared" si="3829"/>
        <v>-4193.2754999999997</v>
      </c>
      <c r="AW1502" s="51">
        <f t="shared" si="3830"/>
        <v>1.8709800000000001</v>
      </c>
      <c r="AX1502" s="51">
        <f t="shared" si="3831"/>
        <v>0</v>
      </c>
      <c r="AY1502" s="51">
        <f t="shared" si="3832"/>
        <v>0</v>
      </c>
      <c r="AZ1502" s="51">
        <f>AZ1506</f>
        <v>0</v>
      </c>
      <c r="BA1502" s="52">
        <f t="shared" si="3833"/>
        <v>92.778370999688249</v>
      </c>
      <c r="BB1502" s="25"/>
    </row>
    <row r="1503" ht="47.25">
      <c r="B1503" s="47" t="s">
        <v>570</v>
      </c>
      <c r="C1503" s="47" t="s">
        <v>88</v>
      </c>
      <c r="D1503" s="47" t="s">
        <v>90</v>
      </c>
      <c r="E1503" s="48" t="str">
        <f t="shared" si="3827"/>
        <v>0409</v>
      </c>
      <c r="F1503" s="47" t="s">
        <v>296</v>
      </c>
      <c r="G1503" s="48"/>
      <c r="H1503" s="49" t="s">
        <v>297</v>
      </c>
      <c r="I1503" s="19"/>
      <c r="J1503" s="19"/>
      <c r="K1503" s="19"/>
      <c r="L1503" s="19"/>
      <c r="M1503" s="19"/>
      <c r="N1503" s="19"/>
      <c r="O1503" s="19">
        <f>O1504+O1506</f>
        <v>0</v>
      </c>
      <c r="P1503" s="19">
        <f>P1504+P1506</f>
        <v>0</v>
      </c>
      <c r="Q1503" s="19">
        <f>Q1504+Q1506</f>
        <v>0</v>
      </c>
      <c r="R1503" s="19">
        <f>R1505+R1506</f>
        <v>0</v>
      </c>
      <c r="S1503" s="19">
        <f>S1505+S1506</f>
        <v>0.93549000000000004</v>
      </c>
      <c r="T1503" s="19">
        <f t="shared" si="3826"/>
        <v>0.93549000000000004</v>
      </c>
      <c r="U1503" s="19">
        <v>0</v>
      </c>
      <c r="V1503" s="19">
        <v>0</v>
      </c>
      <c r="W1503" s="19">
        <v>0</v>
      </c>
      <c r="X1503" s="19">
        <v>0</v>
      </c>
      <c r="Y1503" s="19">
        <v>0</v>
      </c>
      <c r="Z1503" s="19">
        <v>0</v>
      </c>
      <c r="AA1503" s="19">
        <v>0</v>
      </c>
      <c r="AB1503" s="19">
        <v>0</v>
      </c>
      <c r="AC1503" s="19">
        <v>0</v>
      </c>
      <c r="AD1503" s="19">
        <v>0</v>
      </c>
      <c r="AE1503" s="19">
        <v>0</v>
      </c>
      <c r="AF1503" s="50">
        <f>AF1504+AF1506</f>
        <v>4168.7322899999999</v>
      </c>
      <c r="AG1503" s="50">
        <f>AG1504+AG1506</f>
        <v>0</v>
      </c>
      <c r="AH1503" s="50">
        <f>AH1504+AH1506</f>
        <v>0</v>
      </c>
      <c r="AI1503" s="50">
        <f>AI1504+AI1506</f>
        <v>0</v>
      </c>
      <c r="AJ1503" s="50">
        <f>AJ1504+AJ1506</f>
        <v>0</v>
      </c>
      <c r="AK1503" s="50">
        <f>AK1504+AK1506</f>
        <v>0</v>
      </c>
      <c r="AL1503" s="50">
        <f>AL1504+AL1506</f>
        <v>3867.6819099999998</v>
      </c>
      <c r="AM1503" s="50">
        <f>AM1504+AM1506</f>
        <v>0</v>
      </c>
      <c r="AN1503" s="50">
        <f>AN1504+AN1506</f>
        <v>0</v>
      </c>
      <c r="AO1503" s="15">
        <f>AO1504+AO1506</f>
        <v>2449.88735</v>
      </c>
      <c r="AP1503" s="51">
        <f>AP1504+AP1506</f>
        <v>4194.2109899999996</v>
      </c>
      <c r="AQ1503" s="51">
        <f>AQ1504+AQ1506</f>
        <v>0</v>
      </c>
      <c r="AR1503" s="51">
        <f>AR1504+AR1506</f>
        <v>0</v>
      </c>
      <c r="AS1503" s="51">
        <f>AS1504+AS1506</f>
        <v>0</v>
      </c>
      <c r="AT1503" s="51">
        <f>AT1504+AT1506</f>
        <v>0</v>
      </c>
      <c r="AU1503" s="51">
        <f t="shared" si="3828"/>
        <v>4194.2109899999996</v>
      </c>
      <c r="AV1503" s="51">
        <f t="shared" si="3829"/>
        <v>-4193.2754999999997</v>
      </c>
      <c r="AW1503" s="51"/>
      <c r="AX1503" s="51"/>
      <c r="AY1503" s="51"/>
      <c r="AZ1503" s="51"/>
      <c r="BA1503" s="52">
        <f t="shared" si="3833"/>
        <v>92.778370999688249</v>
      </c>
      <c r="BB1503" s="25"/>
    </row>
    <row r="1504" ht="47.25" hidden="1">
      <c r="B1504" s="47" t="s">
        <v>570</v>
      </c>
      <c r="C1504" s="47" t="s">
        <v>88</v>
      </c>
      <c r="D1504" s="47" t="s">
        <v>90</v>
      </c>
      <c r="E1504" s="48" t="str">
        <f t="shared" si="3827"/>
        <v>0409</v>
      </c>
      <c r="F1504" s="47" t="s">
        <v>296</v>
      </c>
      <c r="G1504" s="48"/>
      <c r="H1504" s="49" t="s">
        <v>297</v>
      </c>
      <c r="I1504" s="19"/>
      <c r="J1504" s="19"/>
      <c r="K1504" s="19"/>
      <c r="L1504" s="19"/>
      <c r="M1504" s="19"/>
      <c r="N1504" s="19"/>
      <c r="O1504" s="19">
        <f>O1505</f>
        <v>0</v>
      </c>
      <c r="P1504" s="19">
        <f>P1505</f>
        <v>0</v>
      </c>
      <c r="Q1504" s="19">
        <f>Q1505</f>
        <v>0</v>
      </c>
      <c r="R1504" s="19"/>
      <c r="S1504" s="19"/>
      <c r="T1504" s="19">
        <f t="shared" si="3826"/>
        <v>0</v>
      </c>
      <c r="U1504" s="19"/>
      <c r="V1504" s="19"/>
      <c r="W1504" s="19"/>
      <c r="X1504" s="19"/>
      <c r="Y1504" s="19"/>
      <c r="Z1504" s="19"/>
      <c r="AA1504" s="19"/>
      <c r="AB1504" s="19"/>
      <c r="AC1504" s="19"/>
      <c r="AD1504" s="19"/>
      <c r="AE1504" s="19"/>
      <c r="AF1504" s="50">
        <f>AF1505</f>
        <v>0</v>
      </c>
      <c r="AG1504" s="50">
        <f>AG1505</f>
        <v>0</v>
      </c>
      <c r="AH1504" s="50">
        <f>AH1505</f>
        <v>0</v>
      </c>
      <c r="AI1504" s="50">
        <f>AI1505</f>
        <v>0</v>
      </c>
      <c r="AJ1504" s="50">
        <f>AJ1505</f>
        <v>0</v>
      </c>
      <c r="AK1504" s="50">
        <f>AK1505</f>
        <v>0</v>
      </c>
      <c r="AL1504" s="50">
        <f>AL1505</f>
        <v>0</v>
      </c>
      <c r="AM1504" s="50">
        <f>AM1505</f>
        <v>0</v>
      </c>
      <c r="AN1504" s="50">
        <f>AN1505</f>
        <v>0</v>
      </c>
      <c r="AO1504" s="51">
        <f>AO1505</f>
        <v>0</v>
      </c>
      <c r="AP1504" s="51">
        <f>AP1505</f>
        <v>0</v>
      </c>
      <c r="AQ1504" s="51">
        <f>AQ1505</f>
        <v>0</v>
      </c>
      <c r="AR1504" s="51">
        <f>AR1505</f>
        <v>0</v>
      </c>
      <c r="AS1504" s="51">
        <f>AS1505</f>
        <v>0</v>
      </c>
      <c r="AT1504" s="51">
        <f>AT1505</f>
        <v>0</v>
      </c>
      <c r="AU1504" s="51">
        <f t="shared" si="3828"/>
        <v>0</v>
      </c>
      <c r="AV1504" s="51">
        <f t="shared" si="3829"/>
        <v>0</v>
      </c>
      <c r="AW1504" s="51"/>
      <c r="AX1504" s="51"/>
      <c r="AY1504" s="51"/>
      <c r="AZ1504" s="51"/>
      <c r="BA1504" s="52"/>
      <c r="BB1504" s="25">
        <v>0</v>
      </c>
    </row>
    <row r="1505" hidden="1">
      <c r="B1505" s="47" t="s">
        <v>570</v>
      </c>
      <c r="C1505" s="47" t="s">
        <v>88</v>
      </c>
      <c r="D1505" s="47" t="s">
        <v>90</v>
      </c>
      <c r="E1505" s="48" t="str">
        <f t="shared" si="3827"/>
        <v>0409</v>
      </c>
      <c r="F1505" s="47" t="s">
        <v>296</v>
      </c>
      <c r="G1505" s="47" t="s">
        <v>60</v>
      </c>
      <c r="H1505" s="49" t="s">
        <v>61</v>
      </c>
      <c r="I1505" s="19"/>
      <c r="J1505" s="19"/>
      <c r="K1505" s="19"/>
      <c r="L1505" s="19"/>
      <c r="M1505" s="19"/>
      <c r="N1505" s="19"/>
      <c r="O1505" s="19">
        <v>0</v>
      </c>
      <c r="P1505" s="19">
        <v>0</v>
      </c>
      <c r="Q1505" s="19">
        <v>0</v>
      </c>
      <c r="R1505" s="19">
        <v>0</v>
      </c>
      <c r="S1505" s="19">
        <v>0.93549000000000004</v>
      </c>
      <c r="T1505" s="19">
        <f t="shared" si="3826"/>
        <v>0.93549000000000004</v>
      </c>
      <c r="U1505" s="19">
        <v>0</v>
      </c>
      <c r="V1505" s="19">
        <v>0</v>
      </c>
      <c r="W1505" s="19">
        <v>0</v>
      </c>
      <c r="X1505" s="19">
        <v>0</v>
      </c>
      <c r="Y1505" s="19">
        <v>0</v>
      </c>
      <c r="Z1505" s="19">
        <v>0</v>
      </c>
      <c r="AA1505" s="19">
        <v>0</v>
      </c>
      <c r="AB1505" s="19">
        <v>0</v>
      </c>
      <c r="AC1505" s="19">
        <v>0</v>
      </c>
      <c r="AD1505" s="19">
        <v>0</v>
      </c>
      <c r="AE1505" s="19">
        <v>0</v>
      </c>
      <c r="AF1505" s="50">
        <v>0</v>
      </c>
      <c r="AG1505" s="50"/>
      <c r="AH1505" s="50">
        <v>0</v>
      </c>
      <c r="AI1505" s="50">
        <v>0</v>
      </c>
      <c r="AJ1505" s="50">
        <v>0</v>
      </c>
      <c r="AK1505" s="50">
        <v>0</v>
      </c>
      <c r="AL1505" s="50">
        <v>0</v>
      </c>
      <c r="AM1505" s="50">
        <v>0</v>
      </c>
      <c r="AN1505" s="50">
        <v>0</v>
      </c>
      <c r="AO1505" s="15">
        <v>0</v>
      </c>
      <c r="AP1505" s="51">
        <v>0</v>
      </c>
      <c r="AQ1505" s="51">
        <v>0</v>
      </c>
      <c r="AR1505" s="51">
        <v>0</v>
      </c>
      <c r="AS1505" s="51">
        <v>0</v>
      </c>
      <c r="AT1505" s="51">
        <v>0</v>
      </c>
      <c r="AU1505" s="51">
        <f t="shared" si="3828"/>
        <v>0</v>
      </c>
      <c r="AV1505" s="51">
        <f t="shared" si="3829"/>
        <v>0.93549000000000004</v>
      </c>
      <c r="AW1505" s="51"/>
      <c r="AX1505" s="51"/>
      <c r="AY1505" s="51"/>
      <c r="AZ1505" s="51"/>
      <c r="BA1505" s="52"/>
      <c r="BB1505" s="25">
        <v>0</v>
      </c>
    </row>
    <row r="1506" ht="47.25">
      <c r="B1506" s="47" t="s">
        <v>570</v>
      </c>
      <c r="C1506" s="47" t="s">
        <v>88</v>
      </c>
      <c r="D1506" s="47" t="s">
        <v>90</v>
      </c>
      <c r="E1506" s="48" t="str">
        <f t="shared" si="3827"/>
        <v>0409</v>
      </c>
      <c r="F1506" s="17" t="s">
        <v>558</v>
      </c>
      <c r="G1506" s="48"/>
      <c r="H1506" s="64" t="s">
        <v>559</v>
      </c>
      <c r="I1506" s="19"/>
      <c r="J1506" s="19"/>
      <c r="K1506" s="19"/>
      <c r="L1506" s="19"/>
      <c r="M1506" s="19"/>
      <c r="N1506" s="19"/>
      <c r="O1506" s="19">
        <f>O1507</f>
        <v>0</v>
      </c>
      <c r="P1506" s="19">
        <f>P1507</f>
        <v>0</v>
      </c>
      <c r="Q1506" s="19">
        <f>Q1507</f>
        <v>0</v>
      </c>
      <c r="R1506" s="19">
        <f>R1507</f>
        <v>0</v>
      </c>
      <c r="S1506" s="19">
        <f>S1507</f>
        <v>0</v>
      </c>
      <c r="T1506" s="19">
        <f t="shared" si="3826"/>
        <v>0</v>
      </c>
      <c r="U1506" s="19"/>
      <c r="V1506" s="19"/>
      <c r="W1506" s="19">
        <f>W1507</f>
        <v>0</v>
      </c>
      <c r="X1506" s="19">
        <f>X1507</f>
        <v>0</v>
      </c>
      <c r="Y1506" s="19">
        <f>Y1507</f>
        <v>0</v>
      </c>
      <c r="Z1506" s="19">
        <f>Z1507</f>
        <v>0.93549000000000004</v>
      </c>
      <c r="AA1506" s="19">
        <f>AA1507</f>
        <v>0</v>
      </c>
      <c r="AB1506" s="19">
        <f>AB1507</f>
        <v>0</v>
      </c>
      <c r="AC1506" s="19">
        <f>AC1507</f>
        <v>0</v>
      </c>
      <c r="AD1506" s="19">
        <f>AD1507</f>
        <v>0</v>
      </c>
      <c r="AE1506" s="19"/>
      <c r="AF1506" s="50">
        <f>AF1507</f>
        <v>4168.7322899999999</v>
      </c>
      <c r="AG1506" s="50">
        <f>AG1507</f>
        <v>0</v>
      </c>
      <c r="AH1506" s="50">
        <f>AH1507</f>
        <v>0</v>
      </c>
      <c r="AI1506" s="50">
        <f>AI1507</f>
        <v>0</v>
      </c>
      <c r="AJ1506" s="50">
        <f>AJ1507</f>
        <v>0</v>
      </c>
      <c r="AK1506" s="50">
        <f>AK1507</f>
        <v>0</v>
      </c>
      <c r="AL1506" s="50">
        <f>AL1507</f>
        <v>3867.6819099999998</v>
      </c>
      <c r="AM1506" s="50">
        <f>AM1507</f>
        <v>0</v>
      </c>
      <c r="AN1506" s="50">
        <f>AN1507</f>
        <v>0</v>
      </c>
      <c r="AO1506" s="51">
        <f>AO1507</f>
        <v>2449.88735</v>
      </c>
      <c r="AP1506" s="51">
        <f>AP1507</f>
        <v>4194.2109899999996</v>
      </c>
      <c r="AQ1506" s="51">
        <f>AQ1507</f>
        <v>0</v>
      </c>
      <c r="AR1506" s="51">
        <f>AR1507</f>
        <v>0</v>
      </c>
      <c r="AS1506" s="51">
        <f>AS1507</f>
        <v>0</v>
      </c>
      <c r="AT1506" s="51">
        <f>AT1507</f>
        <v>0</v>
      </c>
      <c r="AU1506" s="51">
        <f t="shared" si="3828"/>
        <v>4194.2109899999996</v>
      </c>
      <c r="AV1506" s="51">
        <f t="shared" si="3829"/>
        <v>-4194.2109899999996</v>
      </c>
      <c r="AW1506" s="51">
        <f t="shared" si="3830"/>
        <v>0.93549000000000004</v>
      </c>
      <c r="AX1506" s="51">
        <f t="shared" si="3831"/>
        <v>0</v>
      </c>
      <c r="AY1506" s="51">
        <f t="shared" si="3832"/>
        <v>0</v>
      </c>
      <c r="AZ1506" s="51">
        <f>AZ1507</f>
        <v>0</v>
      </c>
      <c r="BA1506" s="52">
        <f t="shared" si="3833"/>
        <v>92.778370999688249</v>
      </c>
      <c r="BB1506" s="25"/>
    </row>
    <row r="1507">
      <c r="B1507" s="47" t="s">
        <v>570</v>
      </c>
      <c r="C1507" s="47" t="s">
        <v>88</v>
      </c>
      <c r="D1507" s="47" t="s">
        <v>90</v>
      </c>
      <c r="E1507" s="48" t="str">
        <f t="shared" si="3827"/>
        <v>0409</v>
      </c>
      <c r="F1507" s="17" t="s">
        <v>558</v>
      </c>
      <c r="G1507" s="47" t="s">
        <v>60</v>
      </c>
      <c r="H1507" s="49" t="s">
        <v>61</v>
      </c>
      <c r="I1507" s="19"/>
      <c r="J1507" s="19"/>
      <c r="K1507" s="19"/>
      <c r="L1507" s="19"/>
      <c r="M1507" s="19"/>
      <c r="N1507" s="19"/>
      <c r="O1507" s="19">
        <v>0</v>
      </c>
      <c r="P1507" s="19">
        <v>0</v>
      </c>
      <c r="Q1507" s="19">
        <v>0</v>
      </c>
      <c r="R1507" s="19">
        <v>0</v>
      </c>
      <c r="S1507" s="19">
        <v>0</v>
      </c>
      <c r="T1507" s="19">
        <f t="shared" si="3826"/>
        <v>0</v>
      </c>
      <c r="U1507" s="19"/>
      <c r="V1507" s="19"/>
      <c r="W1507" s="19"/>
      <c r="X1507" s="19"/>
      <c r="Y1507" s="19"/>
      <c r="Z1507" s="19">
        <v>0.93549000000000004</v>
      </c>
      <c r="AA1507" s="19"/>
      <c r="AB1507" s="19"/>
      <c r="AC1507" s="19"/>
      <c r="AD1507" s="19"/>
      <c r="AE1507" s="19"/>
      <c r="AF1507" s="50">
        <v>4168.7322899999999</v>
      </c>
      <c r="AG1507" s="50"/>
      <c r="AH1507" s="50">
        <v>0</v>
      </c>
      <c r="AI1507" s="50">
        <v>0</v>
      </c>
      <c r="AJ1507" s="50">
        <v>0</v>
      </c>
      <c r="AK1507" s="50">
        <v>0</v>
      </c>
      <c r="AL1507" s="50">
        <v>3867.6819099999998</v>
      </c>
      <c r="AM1507" s="50">
        <v>0</v>
      </c>
      <c r="AN1507" s="50">
        <v>0</v>
      </c>
      <c r="AO1507" s="15">
        <v>2449.88735</v>
      </c>
      <c r="AP1507" s="51">
        <v>4194.2109899999996</v>
      </c>
      <c r="AQ1507" s="51">
        <v>0</v>
      </c>
      <c r="AR1507" s="51">
        <v>0</v>
      </c>
      <c r="AS1507" s="51">
        <v>0</v>
      </c>
      <c r="AT1507" s="51">
        <v>0</v>
      </c>
      <c r="AU1507" s="51">
        <f t="shared" si="3828"/>
        <v>4194.2109899999996</v>
      </c>
      <c r="AV1507" s="51">
        <f t="shared" si="3829"/>
        <v>-4194.2109899999996</v>
      </c>
      <c r="AW1507" s="51">
        <f t="shared" si="3830"/>
        <v>0.93549000000000004</v>
      </c>
      <c r="AX1507" s="51">
        <f t="shared" si="3831"/>
        <v>0</v>
      </c>
      <c r="AY1507" s="51">
        <f t="shared" si="3832"/>
        <v>0</v>
      </c>
      <c r="AZ1507" s="51"/>
      <c r="BA1507" s="52">
        <f t="shared" si="3833"/>
        <v>92.778370999688249</v>
      </c>
      <c r="BB1507" s="53"/>
    </row>
    <row r="1508" s="39" customFormat="1">
      <c r="B1508" s="40" t="s">
        <v>570</v>
      </c>
      <c r="C1508" s="40" t="s">
        <v>88</v>
      </c>
      <c r="D1508" s="40" t="s">
        <v>143</v>
      </c>
      <c r="E1508" s="38" t="str">
        <f t="shared" si="3827"/>
        <v>0412</v>
      </c>
      <c r="F1508" s="40"/>
      <c r="G1508" s="40"/>
      <c r="H1508" s="41" t="s">
        <v>144</v>
      </c>
      <c r="I1508" s="42">
        <f t="shared" ref="I1508:I1511" si="3969">I1509</f>
        <v>1817.4000000000001</v>
      </c>
      <c r="J1508" s="42">
        <f t="shared" ref="J1508:J1511" si="3970">J1509</f>
        <v>1658.7</v>
      </c>
      <c r="K1508" s="42">
        <f t="shared" ref="K1508:K1511" si="3971">K1509</f>
        <v>1658.7</v>
      </c>
      <c r="L1508" s="42">
        <f t="shared" ref="L1508:L1511" si="3972">L1509</f>
        <v>0</v>
      </c>
      <c r="M1508" s="42">
        <f t="shared" ref="M1508:M1511" si="3973">M1509</f>
        <v>0</v>
      </c>
      <c r="N1508" s="42">
        <f t="shared" ref="N1508:N1511" si="3974">N1509</f>
        <v>0</v>
      </c>
      <c r="O1508" s="42">
        <f t="shared" ref="O1508:O1511" si="3975">O1509</f>
        <v>0</v>
      </c>
      <c r="P1508" s="42">
        <f t="shared" ref="P1508:P1511" si="3976">P1509</f>
        <v>0</v>
      </c>
      <c r="Q1508" s="42">
        <f t="shared" ref="Q1508:Q1511" si="3977">Q1509</f>
        <v>1648.9090000000001</v>
      </c>
      <c r="R1508" s="42">
        <f t="shared" ref="R1508:R1511" si="3978">R1509</f>
        <v>810.76099999999997</v>
      </c>
      <c r="S1508" s="42">
        <f t="shared" ref="S1508:S1511" si="3979">S1509</f>
        <v>0</v>
      </c>
      <c r="T1508" s="42">
        <f t="shared" si="3826"/>
        <v>4277.0699999999997</v>
      </c>
      <c r="U1508" s="42">
        <f t="shared" si="3892"/>
        <v>1658.7</v>
      </c>
      <c r="V1508" s="42">
        <f t="shared" si="3893"/>
        <v>1658.7</v>
      </c>
      <c r="W1508" s="42">
        <f t="shared" ref="W1508:W1511" si="3980">W1509</f>
        <v>0</v>
      </c>
      <c r="X1508" s="42">
        <f t="shared" ref="X1508:X1511" si="3981">X1509</f>
        <v>0</v>
      </c>
      <c r="Y1508" s="42">
        <f t="shared" ref="Y1508:Y1511" si="3982">Y1509</f>
        <v>0</v>
      </c>
      <c r="Z1508" s="42">
        <f t="shared" ref="Z1508:Z1511" si="3983">Z1509</f>
        <v>0</v>
      </c>
      <c r="AA1508" s="42">
        <f t="shared" ref="AA1508:AA1511" si="3984">AA1509</f>
        <v>0</v>
      </c>
      <c r="AB1508" s="42">
        <f t="shared" ref="AB1508:AB1511" si="3985">AB1509</f>
        <v>0</v>
      </c>
      <c r="AC1508" s="42">
        <f t="shared" ref="AC1508:AC1511" si="3986">AC1509</f>
        <v>0</v>
      </c>
      <c r="AD1508" s="42">
        <f t="shared" ref="AD1508:AD1511" si="3987">AD1509</f>
        <v>0</v>
      </c>
      <c r="AE1508" s="42">
        <f t="shared" ref="AE1508:AE1511" si="3988">AE1509</f>
        <v>0</v>
      </c>
      <c r="AF1508" s="43">
        <f t="shared" ref="AF1508:AF1511" si="3989">AF1509</f>
        <v>4002.10907</v>
      </c>
      <c r="AG1508" s="43">
        <f t="shared" ref="AG1508:AG1511" si="3990">AG1509</f>
        <v>0</v>
      </c>
      <c r="AH1508" s="43">
        <f t="shared" ref="AH1508:AH1511" si="3991">AH1509</f>
        <v>0</v>
      </c>
      <c r="AI1508" s="43">
        <f t="shared" ref="AI1508:AI1511" si="3992">AI1509</f>
        <v>0</v>
      </c>
      <c r="AJ1508" s="43">
        <f t="shared" ref="AJ1508:AJ1511" si="3993">AJ1509</f>
        <v>0</v>
      </c>
      <c r="AK1508" s="43">
        <f t="shared" ref="AK1508:AK1511" si="3994">AK1509</f>
        <v>0</v>
      </c>
      <c r="AL1508" s="43">
        <f t="shared" ref="AL1508:AL1511" si="3995">AL1509</f>
        <v>3709.8283000000001</v>
      </c>
      <c r="AM1508" s="43">
        <f t="shared" ref="AM1508:AM1511" si="3996">AM1509</f>
        <v>0</v>
      </c>
      <c r="AN1508" s="43">
        <f t="shared" ref="AN1508:AN1511" si="3997">AN1509</f>
        <v>0</v>
      </c>
      <c r="AO1508" s="45">
        <f t="shared" ref="AO1508:AO1511" si="3998">AO1509</f>
        <v>2849.7796899999998</v>
      </c>
      <c r="AP1508" s="45">
        <f t="shared" ref="AP1508:AP1511" si="3999">AP1509</f>
        <v>5084.5150699999995</v>
      </c>
      <c r="AQ1508" s="45">
        <f t="shared" ref="AQ1508:AQ1511" si="4000">AQ1509</f>
        <v>0</v>
      </c>
      <c r="AR1508" s="45">
        <f t="shared" ref="AR1508:AR1511" si="4001">AR1509</f>
        <v>0</v>
      </c>
      <c r="AS1508" s="45">
        <f t="shared" ref="AS1508:AS1511" si="4002">AS1509</f>
        <v>0</v>
      </c>
      <c r="AT1508" s="45">
        <f t="shared" ref="AT1508:AT1511" si="4003">AT1509</f>
        <v>0</v>
      </c>
      <c r="AU1508" s="45">
        <f t="shared" si="3828"/>
        <v>5084.5150699999995</v>
      </c>
      <c r="AV1508" s="45">
        <f t="shared" si="3829"/>
        <v>-807.44506999999976</v>
      </c>
      <c r="AW1508" s="45">
        <f t="shared" si="3830"/>
        <v>4277.0699999999997</v>
      </c>
      <c r="AX1508" s="45">
        <f t="shared" si="3831"/>
        <v>1658.7</v>
      </c>
      <c r="AY1508" s="45">
        <f t="shared" si="3832"/>
        <v>1658.7</v>
      </c>
      <c r="AZ1508" s="45">
        <f t="shared" ref="AZ1508:AZ1511" si="4004">AZ1509</f>
        <v>0</v>
      </c>
      <c r="BA1508" s="46">
        <f t="shared" si="3833"/>
        <v>92.696831473411095</v>
      </c>
      <c r="BB1508" s="25"/>
    </row>
    <row r="1509" ht="31.5">
      <c r="B1509" s="47" t="s">
        <v>570</v>
      </c>
      <c r="C1509" s="47" t="s">
        <v>88</v>
      </c>
      <c r="D1509" s="47" t="s">
        <v>143</v>
      </c>
      <c r="E1509" s="48" t="str">
        <f t="shared" si="3827"/>
        <v>0412</v>
      </c>
      <c r="F1509" s="47" t="s">
        <v>145</v>
      </c>
      <c r="G1509" s="47"/>
      <c r="H1509" s="49" t="s">
        <v>146</v>
      </c>
      <c r="I1509" s="19">
        <f t="shared" si="3969"/>
        <v>1817.4000000000001</v>
      </c>
      <c r="J1509" s="19">
        <f t="shared" si="3970"/>
        <v>1658.7</v>
      </c>
      <c r="K1509" s="19">
        <f t="shared" si="3971"/>
        <v>1658.7</v>
      </c>
      <c r="L1509" s="19">
        <f t="shared" si="3972"/>
        <v>0</v>
      </c>
      <c r="M1509" s="19">
        <f t="shared" si="3973"/>
        <v>0</v>
      </c>
      <c r="N1509" s="19">
        <f t="shared" si="3974"/>
        <v>0</v>
      </c>
      <c r="O1509" s="19">
        <f t="shared" si="3975"/>
        <v>0</v>
      </c>
      <c r="P1509" s="19">
        <f t="shared" si="3976"/>
        <v>0</v>
      </c>
      <c r="Q1509" s="19">
        <f t="shared" si="3977"/>
        <v>1648.9090000000001</v>
      </c>
      <c r="R1509" s="19">
        <f t="shared" si="3978"/>
        <v>810.76099999999997</v>
      </c>
      <c r="S1509" s="19">
        <f t="shared" si="3979"/>
        <v>0</v>
      </c>
      <c r="T1509" s="19">
        <f t="shared" si="3826"/>
        <v>4277.0699999999997</v>
      </c>
      <c r="U1509" s="19">
        <f t="shared" si="3892"/>
        <v>1658.7</v>
      </c>
      <c r="V1509" s="19">
        <f t="shared" si="3893"/>
        <v>1658.7</v>
      </c>
      <c r="W1509" s="19">
        <f t="shared" si="3980"/>
        <v>0</v>
      </c>
      <c r="X1509" s="19">
        <f t="shared" si="3981"/>
        <v>0</v>
      </c>
      <c r="Y1509" s="19">
        <f t="shared" si="3982"/>
        <v>0</v>
      </c>
      <c r="Z1509" s="19">
        <f t="shared" si="3983"/>
        <v>0</v>
      </c>
      <c r="AA1509" s="19">
        <f t="shared" si="3984"/>
        <v>0</v>
      </c>
      <c r="AB1509" s="19">
        <f t="shared" si="3985"/>
        <v>0</v>
      </c>
      <c r="AC1509" s="19">
        <f t="shared" si="3986"/>
        <v>0</v>
      </c>
      <c r="AD1509" s="19">
        <f t="shared" si="3987"/>
        <v>0</v>
      </c>
      <c r="AE1509" s="19">
        <f t="shared" si="3988"/>
        <v>0</v>
      </c>
      <c r="AF1509" s="50">
        <f t="shared" si="3989"/>
        <v>4002.10907</v>
      </c>
      <c r="AG1509" s="50">
        <f t="shared" si="3990"/>
        <v>0</v>
      </c>
      <c r="AH1509" s="50">
        <f t="shared" si="3991"/>
        <v>0</v>
      </c>
      <c r="AI1509" s="50">
        <f t="shared" si="3992"/>
        <v>0</v>
      </c>
      <c r="AJ1509" s="50">
        <f t="shared" si="3993"/>
        <v>0</v>
      </c>
      <c r="AK1509" s="50">
        <f t="shared" si="3994"/>
        <v>0</v>
      </c>
      <c r="AL1509" s="50">
        <f t="shared" si="3995"/>
        <v>3709.8283000000001</v>
      </c>
      <c r="AM1509" s="50">
        <f t="shared" si="3996"/>
        <v>0</v>
      </c>
      <c r="AN1509" s="50">
        <f t="shared" si="3997"/>
        <v>0</v>
      </c>
      <c r="AO1509" s="15">
        <f t="shared" si="3998"/>
        <v>2849.7796899999998</v>
      </c>
      <c r="AP1509" s="51">
        <f t="shared" si="3999"/>
        <v>5084.5150699999995</v>
      </c>
      <c r="AQ1509" s="51">
        <f t="shared" si="4000"/>
        <v>0</v>
      </c>
      <c r="AR1509" s="51">
        <f t="shared" si="4001"/>
        <v>0</v>
      </c>
      <c r="AS1509" s="51">
        <f t="shared" si="4002"/>
        <v>0</v>
      </c>
      <c r="AT1509" s="51">
        <f t="shared" si="4003"/>
        <v>0</v>
      </c>
      <c r="AU1509" s="51">
        <f t="shared" si="3828"/>
        <v>5084.5150699999995</v>
      </c>
      <c r="AV1509" s="51">
        <f t="shared" si="3829"/>
        <v>-807.44506999999976</v>
      </c>
      <c r="AW1509" s="51">
        <f t="shared" si="3830"/>
        <v>4277.0699999999997</v>
      </c>
      <c r="AX1509" s="51">
        <f t="shared" si="3831"/>
        <v>1658.7</v>
      </c>
      <c r="AY1509" s="51">
        <f t="shared" si="3832"/>
        <v>1658.7</v>
      </c>
      <c r="AZ1509" s="51">
        <f t="shared" si="4004"/>
        <v>0</v>
      </c>
      <c r="BA1509" s="52">
        <f t="shared" si="3833"/>
        <v>92.696831473411095</v>
      </c>
      <c r="BB1509" s="25"/>
    </row>
    <row r="1510">
      <c r="B1510" s="47" t="s">
        <v>570</v>
      </c>
      <c r="C1510" s="47" t="s">
        <v>88</v>
      </c>
      <c r="D1510" s="47" t="s">
        <v>143</v>
      </c>
      <c r="E1510" s="48" t="str">
        <f t="shared" si="3827"/>
        <v>0412</v>
      </c>
      <c r="F1510" s="47" t="s">
        <v>147</v>
      </c>
      <c r="G1510" s="47"/>
      <c r="H1510" s="49" t="s">
        <v>53</v>
      </c>
      <c r="I1510" s="19">
        <f t="shared" si="3969"/>
        <v>1817.4000000000001</v>
      </c>
      <c r="J1510" s="19">
        <f t="shared" si="3970"/>
        <v>1658.7</v>
      </c>
      <c r="K1510" s="19">
        <f t="shared" si="3971"/>
        <v>1658.7</v>
      </c>
      <c r="L1510" s="19">
        <f t="shared" si="3972"/>
        <v>0</v>
      </c>
      <c r="M1510" s="19">
        <f t="shared" si="3973"/>
        <v>0</v>
      </c>
      <c r="N1510" s="19">
        <f t="shared" si="3974"/>
        <v>0</v>
      </c>
      <c r="O1510" s="19">
        <f t="shared" si="3975"/>
        <v>0</v>
      </c>
      <c r="P1510" s="19">
        <f t="shared" si="3976"/>
        <v>0</v>
      </c>
      <c r="Q1510" s="19">
        <f t="shared" si="3977"/>
        <v>1648.9090000000001</v>
      </c>
      <c r="R1510" s="19">
        <f t="shared" si="3978"/>
        <v>810.76099999999997</v>
      </c>
      <c r="S1510" s="19">
        <f t="shared" si="3979"/>
        <v>0</v>
      </c>
      <c r="T1510" s="19">
        <f t="shared" ref="T1510:T1573" si="4005">I1510+L1510+S1510+R1510+Q1510+P1510+O1510</f>
        <v>4277.0699999999997</v>
      </c>
      <c r="U1510" s="19">
        <f t="shared" si="3892"/>
        <v>1658.7</v>
      </c>
      <c r="V1510" s="19">
        <f t="shared" si="3893"/>
        <v>1658.7</v>
      </c>
      <c r="W1510" s="19">
        <f t="shared" si="3980"/>
        <v>0</v>
      </c>
      <c r="X1510" s="19">
        <f t="shared" si="3981"/>
        <v>0</v>
      </c>
      <c r="Y1510" s="19">
        <f t="shared" si="3982"/>
        <v>0</v>
      </c>
      <c r="Z1510" s="19">
        <f t="shared" si="3983"/>
        <v>0</v>
      </c>
      <c r="AA1510" s="19">
        <f t="shared" si="3984"/>
        <v>0</v>
      </c>
      <c r="AB1510" s="19">
        <f t="shared" si="3985"/>
        <v>0</v>
      </c>
      <c r="AC1510" s="19">
        <f t="shared" si="3986"/>
        <v>0</v>
      </c>
      <c r="AD1510" s="19">
        <f t="shared" si="3987"/>
        <v>0</v>
      </c>
      <c r="AE1510" s="19">
        <f t="shared" si="3988"/>
        <v>0</v>
      </c>
      <c r="AF1510" s="50">
        <f t="shared" si="3989"/>
        <v>4002.10907</v>
      </c>
      <c r="AG1510" s="50">
        <f t="shared" si="3990"/>
        <v>0</v>
      </c>
      <c r="AH1510" s="50">
        <f t="shared" si="3991"/>
        <v>0</v>
      </c>
      <c r="AI1510" s="50">
        <f t="shared" si="3992"/>
        <v>0</v>
      </c>
      <c r="AJ1510" s="50">
        <f t="shared" si="3993"/>
        <v>0</v>
      </c>
      <c r="AK1510" s="50">
        <f t="shared" si="3994"/>
        <v>0</v>
      </c>
      <c r="AL1510" s="50">
        <f t="shared" si="3995"/>
        <v>3709.8283000000001</v>
      </c>
      <c r="AM1510" s="50">
        <f t="shared" si="3996"/>
        <v>0</v>
      </c>
      <c r="AN1510" s="50">
        <f t="shared" si="3997"/>
        <v>0</v>
      </c>
      <c r="AO1510" s="51">
        <f t="shared" si="3998"/>
        <v>2849.7796899999998</v>
      </c>
      <c r="AP1510" s="51">
        <f t="shared" si="3999"/>
        <v>5084.5150699999995</v>
      </c>
      <c r="AQ1510" s="51">
        <f t="shared" si="4000"/>
        <v>0</v>
      </c>
      <c r="AR1510" s="51">
        <f t="shared" si="4001"/>
        <v>0</v>
      </c>
      <c r="AS1510" s="51">
        <f t="shared" si="4002"/>
        <v>0</v>
      </c>
      <c r="AT1510" s="51">
        <f t="shared" si="4003"/>
        <v>0</v>
      </c>
      <c r="AU1510" s="51">
        <f t="shared" si="3828"/>
        <v>5084.5150699999995</v>
      </c>
      <c r="AV1510" s="51">
        <f t="shared" si="3829"/>
        <v>-807.44506999999976</v>
      </c>
      <c r="AW1510" s="51">
        <f t="shared" si="3830"/>
        <v>4277.0699999999997</v>
      </c>
      <c r="AX1510" s="51">
        <f t="shared" si="3831"/>
        <v>1658.7</v>
      </c>
      <c r="AY1510" s="51">
        <f t="shared" si="3832"/>
        <v>1658.7</v>
      </c>
      <c r="AZ1510" s="51">
        <f t="shared" si="4004"/>
        <v>0</v>
      </c>
      <c r="BA1510" s="52">
        <f t="shared" si="3833"/>
        <v>92.696831473411095</v>
      </c>
      <c r="BB1510" s="25"/>
    </row>
    <row r="1511" ht="47.25">
      <c r="B1511" s="47" t="s">
        <v>570</v>
      </c>
      <c r="C1511" s="47" t="s">
        <v>88</v>
      </c>
      <c r="D1511" s="47" t="s">
        <v>143</v>
      </c>
      <c r="E1511" s="48" t="str">
        <f t="shared" si="3827"/>
        <v>0412</v>
      </c>
      <c r="F1511" s="47" t="s">
        <v>148</v>
      </c>
      <c r="G1511" s="47"/>
      <c r="H1511" s="49" t="s">
        <v>149</v>
      </c>
      <c r="I1511" s="19">
        <f t="shared" si="3969"/>
        <v>1817.4000000000001</v>
      </c>
      <c r="J1511" s="19">
        <f t="shared" si="3970"/>
        <v>1658.7</v>
      </c>
      <c r="K1511" s="19">
        <f t="shared" si="3971"/>
        <v>1658.7</v>
      </c>
      <c r="L1511" s="19">
        <f t="shared" si="3972"/>
        <v>0</v>
      </c>
      <c r="M1511" s="19">
        <f t="shared" si="3973"/>
        <v>0</v>
      </c>
      <c r="N1511" s="19">
        <f t="shared" si="3974"/>
        <v>0</v>
      </c>
      <c r="O1511" s="19">
        <f t="shared" si="3975"/>
        <v>0</v>
      </c>
      <c r="P1511" s="19">
        <f t="shared" si="3976"/>
        <v>0</v>
      </c>
      <c r="Q1511" s="19">
        <f t="shared" si="3977"/>
        <v>1648.9090000000001</v>
      </c>
      <c r="R1511" s="19">
        <f t="shared" si="3978"/>
        <v>810.76099999999997</v>
      </c>
      <c r="S1511" s="19">
        <f t="shared" si="3979"/>
        <v>0</v>
      </c>
      <c r="T1511" s="19">
        <f t="shared" si="4005"/>
        <v>4277.0699999999997</v>
      </c>
      <c r="U1511" s="19">
        <f t="shared" si="3892"/>
        <v>1658.7</v>
      </c>
      <c r="V1511" s="19">
        <f t="shared" si="3893"/>
        <v>1658.7</v>
      </c>
      <c r="W1511" s="19">
        <f t="shared" si="3980"/>
        <v>0</v>
      </c>
      <c r="X1511" s="19">
        <f t="shared" si="3981"/>
        <v>0</v>
      </c>
      <c r="Y1511" s="19">
        <f t="shared" si="3982"/>
        <v>0</v>
      </c>
      <c r="Z1511" s="19">
        <f t="shared" si="3983"/>
        <v>0</v>
      </c>
      <c r="AA1511" s="19">
        <f t="shared" si="3984"/>
        <v>0</v>
      </c>
      <c r="AB1511" s="19">
        <f t="shared" si="3985"/>
        <v>0</v>
      </c>
      <c r="AC1511" s="19">
        <f t="shared" si="3986"/>
        <v>0</v>
      </c>
      <c r="AD1511" s="19">
        <f t="shared" si="3987"/>
        <v>0</v>
      </c>
      <c r="AE1511" s="19">
        <f t="shared" si="3988"/>
        <v>0</v>
      </c>
      <c r="AF1511" s="50">
        <f t="shared" si="3989"/>
        <v>4002.10907</v>
      </c>
      <c r="AG1511" s="50">
        <f t="shared" si="3990"/>
        <v>0</v>
      </c>
      <c r="AH1511" s="50">
        <f t="shared" si="3991"/>
        <v>0</v>
      </c>
      <c r="AI1511" s="50">
        <f t="shared" si="3992"/>
        <v>0</v>
      </c>
      <c r="AJ1511" s="50">
        <f t="shared" si="3993"/>
        <v>0</v>
      </c>
      <c r="AK1511" s="50">
        <f t="shared" si="3994"/>
        <v>0</v>
      </c>
      <c r="AL1511" s="50">
        <f t="shared" si="3995"/>
        <v>3709.8283000000001</v>
      </c>
      <c r="AM1511" s="50">
        <f t="shared" si="3996"/>
        <v>0</v>
      </c>
      <c r="AN1511" s="50">
        <f t="shared" si="3997"/>
        <v>0</v>
      </c>
      <c r="AO1511" s="15">
        <f t="shared" si="3998"/>
        <v>2849.7796899999998</v>
      </c>
      <c r="AP1511" s="51">
        <f t="shared" si="3999"/>
        <v>5084.5150699999995</v>
      </c>
      <c r="AQ1511" s="51">
        <f t="shared" si="4000"/>
        <v>0</v>
      </c>
      <c r="AR1511" s="51">
        <f t="shared" si="4001"/>
        <v>0</v>
      </c>
      <c r="AS1511" s="51">
        <f t="shared" si="4002"/>
        <v>0</v>
      </c>
      <c r="AT1511" s="51">
        <f t="shared" si="4003"/>
        <v>0</v>
      </c>
      <c r="AU1511" s="51">
        <f t="shared" si="3828"/>
        <v>5084.5150699999995</v>
      </c>
      <c r="AV1511" s="51">
        <f t="shared" si="3829"/>
        <v>-807.44506999999976</v>
      </c>
      <c r="AW1511" s="51">
        <f t="shared" si="3830"/>
        <v>4277.0699999999997</v>
      </c>
      <c r="AX1511" s="51">
        <f t="shared" si="3831"/>
        <v>1658.7</v>
      </c>
      <c r="AY1511" s="51">
        <f t="shared" si="3832"/>
        <v>1658.7</v>
      </c>
      <c r="AZ1511" s="51">
        <f t="shared" si="4004"/>
        <v>0</v>
      </c>
      <c r="BA1511" s="52">
        <f t="shared" si="3833"/>
        <v>92.696831473411095</v>
      </c>
      <c r="BB1511" s="25"/>
    </row>
    <row r="1512" ht="63">
      <c r="B1512" s="47" t="s">
        <v>570</v>
      </c>
      <c r="C1512" s="47" t="s">
        <v>88</v>
      </c>
      <c r="D1512" s="47" t="s">
        <v>143</v>
      </c>
      <c r="E1512" s="48" t="str">
        <f t="shared" ref="E1512:E1575" si="4006">CONCATENATE(C1512,D1512)</f>
        <v>0412</v>
      </c>
      <c r="F1512" s="47" t="s">
        <v>526</v>
      </c>
      <c r="G1512" s="47"/>
      <c r="H1512" s="49" t="s">
        <v>527</v>
      </c>
      <c r="I1512" s="19">
        <f>I1513+I1514</f>
        <v>1817.4000000000001</v>
      </c>
      <c r="J1512" s="19">
        <f>J1513+J1514</f>
        <v>1658.7</v>
      </c>
      <c r="K1512" s="19">
        <f>K1513+K1514</f>
        <v>1658.7</v>
      </c>
      <c r="L1512" s="19">
        <f>L1513+L1514</f>
        <v>0</v>
      </c>
      <c r="M1512" s="19">
        <f>M1513+M1514</f>
        <v>0</v>
      </c>
      <c r="N1512" s="19">
        <f>N1513+N1514</f>
        <v>0</v>
      </c>
      <c r="O1512" s="19">
        <f>O1513+O1514</f>
        <v>0</v>
      </c>
      <c r="P1512" s="19">
        <f>P1513+P1514</f>
        <v>0</v>
      </c>
      <c r="Q1512" s="19">
        <f>Q1513+Q1514</f>
        <v>1648.9090000000001</v>
      </c>
      <c r="R1512" s="19">
        <f>R1513+R1514</f>
        <v>810.76099999999997</v>
      </c>
      <c r="S1512" s="19">
        <f>S1513+S1514</f>
        <v>0</v>
      </c>
      <c r="T1512" s="19">
        <f t="shared" si="4005"/>
        <v>4277.0699999999997</v>
      </c>
      <c r="U1512" s="19">
        <f t="shared" si="3892"/>
        <v>1658.7</v>
      </c>
      <c r="V1512" s="19">
        <f t="shared" si="3893"/>
        <v>1658.7</v>
      </c>
      <c r="W1512" s="19">
        <f>W1513+W1514</f>
        <v>0</v>
      </c>
      <c r="X1512" s="19">
        <f>X1513+X1514</f>
        <v>0</v>
      </c>
      <c r="Y1512" s="19">
        <f>Y1513+Y1514</f>
        <v>0</v>
      </c>
      <c r="Z1512" s="19">
        <f>Z1513+Z1514</f>
        <v>0</v>
      </c>
      <c r="AA1512" s="19">
        <f>AA1513+AA1514</f>
        <v>0</v>
      </c>
      <c r="AB1512" s="19">
        <f>AB1513+AB1514</f>
        <v>0</v>
      </c>
      <c r="AC1512" s="19">
        <f>AC1513+AC1514</f>
        <v>0</v>
      </c>
      <c r="AD1512" s="19">
        <f>AD1513+AD1514</f>
        <v>0</v>
      </c>
      <c r="AE1512" s="19">
        <f>AE1513+AE1514</f>
        <v>0</v>
      </c>
      <c r="AF1512" s="50">
        <f>AF1513+AF1514</f>
        <v>4002.10907</v>
      </c>
      <c r="AG1512" s="50">
        <f>AG1513+AG1514</f>
        <v>0</v>
      </c>
      <c r="AH1512" s="50">
        <f>AH1513+AH1514</f>
        <v>0</v>
      </c>
      <c r="AI1512" s="50">
        <f>AI1513+AI1514</f>
        <v>0</v>
      </c>
      <c r="AJ1512" s="50">
        <f>AJ1513+AJ1514</f>
        <v>0</v>
      </c>
      <c r="AK1512" s="50">
        <f>AK1513+AK1514</f>
        <v>0</v>
      </c>
      <c r="AL1512" s="50">
        <f>AL1513+AL1514</f>
        <v>3709.8283000000001</v>
      </c>
      <c r="AM1512" s="50">
        <f>AM1513+AM1514</f>
        <v>0</v>
      </c>
      <c r="AN1512" s="50">
        <f>AN1513+AN1514</f>
        <v>0</v>
      </c>
      <c r="AO1512" s="51">
        <f>AO1513+AO1514</f>
        <v>2849.7796899999998</v>
      </c>
      <c r="AP1512" s="51">
        <f>AP1513+AP1514</f>
        <v>5084.5150699999995</v>
      </c>
      <c r="AQ1512" s="51">
        <f>AQ1513+AQ1514</f>
        <v>0</v>
      </c>
      <c r="AR1512" s="51">
        <f>AR1513+AR1514</f>
        <v>0</v>
      </c>
      <c r="AS1512" s="51">
        <f>AS1513+AS1514</f>
        <v>0</v>
      </c>
      <c r="AT1512" s="51">
        <f>AT1513+AT1514</f>
        <v>0</v>
      </c>
      <c r="AU1512" s="51">
        <f t="shared" ref="AU1512:AU1575" si="4007">AP1512+AS1512+AT1512+AR1512+AQ1512</f>
        <v>5084.5150699999995</v>
      </c>
      <c r="AV1512" s="51">
        <f t="shared" ref="AV1512:AV1575" si="4008">T1512-AU1512</f>
        <v>-807.44506999999976</v>
      </c>
      <c r="AW1512" s="51">
        <f t="shared" ref="AW1512:AW1575" si="4009">T1512+W1512+X1512+Y1512+Z1512</f>
        <v>4277.0699999999997</v>
      </c>
      <c r="AX1512" s="51">
        <f t="shared" ref="AX1512:AX1575" si="4010">U1512+AA1512+AB1512</f>
        <v>1658.7</v>
      </c>
      <c r="AY1512" s="51">
        <f t="shared" ref="AY1512:AY1575" si="4011">V1512+AC1512+AE1512+AD1512</f>
        <v>1658.7</v>
      </c>
      <c r="AZ1512" s="51">
        <f>AZ1513+AZ1514</f>
        <v>0</v>
      </c>
      <c r="BA1512" s="52">
        <f t="shared" ref="BA1512:BA1575" si="4012">AL1512/AF1512*100</f>
        <v>92.696831473411095</v>
      </c>
      <c r="BB1512" s="25"/>
    </row>
    <row r="1513" ht="31.5">
      <c r="B1513" s="47" t="s">
        <v>570</v>
      </c>
      <c r="C1513" s="47" t="s">
        <v>88</v>
      </c>
      <c r="D1513" s="47" t="s">
        <v>143</v>
      </c>
      <c r="E1513" s="48" t="str">
        <f t="shared" si="4006"/>
        <v>0412</v>
      </c>
      <c r="F1513" s="47" t="s">
        <v>526</v>
      </c>
      <c r="G1513" s="47" t="s">
        <v>58</v>
      </c>
      <c r="H1513" s="49" t="s">
        <v>59</v>
      </c>
      <c r="I1513" s="19">
        <v>158.69999999999999</v>
      </c>
      <c r="J1513" s="19">
        <v>0</v>
      </c>
      <c r="K1513" s="19">
        <v>0</v>
      </c>
      <c r="L1513" s="19"/>
      <c r="M1513" s="19"/>
      <c r="N1513" s="19"/>
      <c r="O1513" s="19">
        <v>0</v>
      </c>
      <c r="P1513" s="19">
        <v>0</v>
      </c>
      <c r="Q1513" s="19">
        <v>1648.9090000000001</v>
      </c>
      <c r="R1513" s="19">
        <v>810.76099999999997</v>
      </c>
      <c r="S1513" s="19"/>
      <c r="T1513" s="19">
        <f t="shared" si="4005"/>
        <v>2618.3699999999999</v>
      </c>
      <c r="U1513" s="19">
        <f t="shared" si="3892"/>
        <v>0</v>
      </c>
      <c r="V1513" s="19">
        <f t="shared" si="3893"/>
        <v>0</v>
      </c>
      <c r="W1513" s="19"/>
      <c r="X1513" s="19"/>
      <c r="Y1513" s="19"/>
      <c r="Z1513" s="19"/>
      <c r="AA1513" s="19"/>
      <c r="AB1513" s="19"/>
      <c r="AC1513" s="19"/>
      <c r="AD1513" s="19"/>
      <c r="AE1513" s="19"/>
      <c r="AF1513" s="50">
        <v>826.66868999999997</v>
      </c>
      <c r="AG1513" s="50"/>
      <c r="AH1513" s="50">
        <v>0</v>
      </c>
      <c r="AI1513" s="50">
        <v>0</v>
      </c>
      <c r="AJ1513" s="50">
        <v>0</v>
      </c>
      <c r="AK1513" s="50">
        <v>0</v>
      </c>
      <c r="AL1513" s="50">
        <v>534.38792000000001</v>
      </c>
      <c r="AM1513" s="50">
        <v>0</v>
      </c>
      <c r="AN1513" s="50">
        <v>0</v>
      </c>
      <c r="AO1513" s="15">
        <v>158</v>
      </c>
      <c r="AP1513" s="51">
        <v>2392.7353800000001</v>
      </c>
      <c r="AQ1513" s="51">
        <v>0</v>
      </c>
      <c r="AR1513" s="51">
        <v>0</v>
      </c>
      <c r="AS1513" s="51">
        <v>0</v>
      </c>
      <c r="AT1513" s="51">
        <v>0</v>
      </c>
      <c r="AU1513" s="51">
        <f t="shared" si="4007"/>
        <v>2392.7353800000001</v>
      </c>
      <c r="AV1513" s="51">
        <f t="shared" si="4008"/>
        <v>225.63461999999981</v>
      </c>
      <c r="AW1513" s="51">
        <f t="shared" si="4009"/>
        <v>2618.3699999999999</v>
      </c>
      <c r="AX1513" s="51">
        <f t="shared" si="4010"/>
        <v>0</v>
      </c>
      <c r="AY1513" s="51">
        <f t="shared" si="4011"/>
        <v>0</v>
      </c>
      <c r="AZ1513" s="51"/>
      <c r="BA1513" s="52">
        <f t="shared" si="4012"/>
        <v>64.643541779718305</v>
      </c>
      <c r="BB1513" s="53"/>
    </row>
    <row r="1514">
      <c r="B1514" s="47" t="s">
        <v>570</v>
      </c>
      <c r="C1514" s="47" t="s">
        <v>88</v>
      </c>
      <c r="D1514" s="47" t="s">
        <v>143</v>
      </c>
      <c r="E1514" s="48" t="str">
        <f t="shared" si="4006"/>
        <v>0412</v>
      </c>
      <c r="F1514" s="47" t="s">
        <v>526</v>
      </c>
      <c r="G1514" s="47" t="s">
        <v>60</v>
      </c>
      <c r="H1514" s="49" t="s">
        <v>61</v>
      </c>
      <c r="I1514" s="19">
        <v>1658.7</v>
      </c>
      <c r="J1514" s="19">
        <v>1658.7</v>
      </c>
      <c r="K1514" s="19">
        <v>1658.7</v>
      </c>
      <c r="L1514" s="19"/>
      <c r="M1514" s="19"/>
      <c r="N1514" s="19"/>
      <c r="O1514" s="19">
        <v>0</v>
      </c>
      <c r="P1514" s="19">
        <v>0</v>
      </c>
      <c r="Q1514" s="19">
        <v>0</v>
      </c>
      <c r="R1514" s="19">
        <v>0</v>
      </c>
      <c r="S1514" s="19"/>
      <c r="T1514" s="19">
        <f t="shared" si="4005"/>
        <v>1658.7</v>
      </c>
      <c r="U1514" s="19">
        <f t="shared" si="3892"/>
        <v>1658.7</v>
      </c>
      <c r="V1514" s="19">
        <f t="shared" si="3893"/>
        <v>1658.7</v>
      </c>
      <c r="W1514" s="19"/>
      <c r="X1514" s="19"/>
      <c r="Y1514" s="19"/>
      <c r="Z1514" s="19"/>
      <c r="AA1514" s="19"/>
      <c r="AB1514" s="19"/>
      <c r="AC1514" s="19"/>
      <c r="AD1514" s="19"/>
      <c r="AE1514" s="19"/>
      <c r="AF1514" s="50">
        <v>3175.44038</v>
      </c>
      <c r="AG1514" s="50"/>
      <c r="AH1514" s="50">
        <v>0</v>
      </c>
      <c r="AI1514" s="50">
        <v>0</v>
      </c>
      <c r="AJ1514" s="50">
        <v>0</v>
      </c>
      <c r="AK1514" s="50">
        <v>0</v>
      </c>
      <c r="AL1514" s="50">
        <v>3175.44038</v>
      </c>
      <c r="AM1514" s="50">
        <v>0</v>
      </c>
      <c r="AN1514" s="50">
        <v>0</v>
      </c>
      <c r="AO1514" s="51">
        <v>2691.7796899999998</v>
      </c>
      <c r="AP1514" s="51">
        <v>2691.7796899999998</v>
      </c>
      <c r="AQ1514" s="51">
        <v>0</v>
      </c>
      <c r="AR1514" s="51">
        <v>0</v>
      </c>
      <c r="AS1514" s="51">
        <v>0</v>
      </c>
      <c r="AT1514" s="51">
        <v>0</v>
      </c>
      <c r="AU1514" s="51">
        <f t="shared" si="4007"/>
        <v>2691.7796899999998</v>
      </c>
      <c r="AV1514" s="51">
        <f t="shared" si="4008"/>
        <v>-1033.0796899999998</v>
      </c>
      <c r="AW1514" s="51">
        <f t="shared" si="4009"/>
        <v>1658.7</v>
      </c>
      <c r="AX1514" s="51">
        <f t="shared" si="4010"/>
        <v>1658.7</v>
      </c>
      <c r="AY1514" s="51">
        <f t="shared" si="4011"/>
        <v>1658.7</v>
      </c>
      <c r="AZ1514" s="51"/>
      <c r="BA1514" s="52">
        <f t="shared" si="4012"/>
        <v>100</v>
      </c>
      <c r="BB1514" s="53"/>
    </row>
    <row r="1515" s="30" customFormat="1">
      <c r="B1515" s="31" t="s">
        <v>570</v>
      </c>
      <c r="C1515" s="60" t="s">
        <v>96</v>
      </c>
      <c r="D1515" s="60"/>
      <c r="E1515" s="61" t="str">
        <f t="shared" si="4006"/>
        <v>05</v>
      </c>
      <c r="F1515" s="31"/>
      <c r="G1515" s="31"/>
      <c r="H1515" s="33" t="s">
        <v>97</v>
      </c>
      <c r="I1515" s="34">
        <f>I1522</f>
        <v>26021.399999999998</v>
      </c>
      <c r="J1515" s="34">
        <f>J1522</f>
        <v>20741.299999999996</v>
      </c>
      <c r="K1515" s="34">
        <f>K1522</f>
        <v>16579.900000000001</v>
      </c>
      <c r="L1515" s="34">
        <f>L1522</f>
        <v>14750.9</v>
      </c>
      <c r="M1515" s="34">
        <f>M1522</f>
        <v>14750.9</v>
      </c>
      <c r="N1515" s="34">
        <f>N1522</f>
        <v>14750.9</v>
      </c>
      <c r="O1515" s="34">
        <f>O1522+O1516</f>
        <v>-932.89800000000002</v>
      </c>
      <c r="P1515" s="34">
        <f>P1522+P1516</f>
        <v>214.5</v>
      </c>
      <c r="Q1515" s="34">
        <f>Q1522+Q1516</f>
        <v>981.06100000000004</v>
      </c>
      <c r="R1515" s="34">
        <f>R1522+R1516</f>
        <v>-268.80000000000001</v>
      </c>
      <c r="S1515" s="34">
        <f>S1522+S1516</f>
        <v>831.84685999999999</v>
      </c>
      <c r="T1515" s="34">
        <f t="shared" si="4005"/>
        <v>41598.009859999991</v>
      </c>
      <c r="U1515" s="34">
        <f t="shared" si="3892"/>
        <v>35492.199999999997</v>
      </c>
      <c r="V1515" s="34">
        <f t="shared" si="3893"/>
        <v>31330.800000000003</v>
      </c>
      <c r="W1515" s="34">
        <f>W1522+W1516</f>
        <v>0</v>
      </c>
      <c r="X1515" s="34">
        <f>X1522+X1516</f>
        <v>0</v>
      </c>
      <c r="Y1515" s="34">
        <f>Y1522+Y1516</f>
        <v>0</v>
      </c>
      <c r="Z1515" s="34">
        <f>Z1522+Z1516</f>
        <v>831.84685999999999</v>
      </c>
      <c r="AA1515" s="34">
        <f>AA1522+AA1516</f>
        <v>0</v>
      </c>
      <c r="AB1515" s="34">
        <f>AB1522+AB1516</f>
        <v>0</v>
      </c>
      <c r="AC1515" s="34">
        <f>AC1522+AC1516</f>
        <v>0</v>
      </c>
      <c r="AD1515" s="34">
        <f>AD1522+AD1516</f>
        <v>0</v>
      </c>
      <c r="AE1515" s="34">
        <f>AE1522+AE1516</f>
        <v>0</v>
      </c>
      <c r="AF1515" s="35">
        <f>AF1522+AF1516</f>
        <v>17423.932340000003</v>
      </c>
      <c r="AG1515" s="35">
        <f>AG1522+AG1516</f>
        <v>0</v>
      </c>
      <c r="AH1515" s="35">
        <f>AH1522+AH1516</f>
        <v>0</v>
      </c>
      <c r="AI1515" s="35">
        <f>AI1522+AI1516</f>
        <v>0</v>
      </c>
      <c r="AJ1515" s="35">
        <f>AJ1522+AJ1516</f>
        <v>0</v>
      </c>
      <c r="AK1515" s="35">
        <f>AK1522+AK1516</f>
        <v>0</v>
      </c>
      <c r="AL1515" s="35">
        <f>AL1522+AL1516</f>
        <v>16724.579270000006</v>
      </c>
      <c r="AM1515" s="35">
        <f>AM1522+AM1516</f>
        <v>0</v>
      </c>
      <c r="AN1515" s="35">
        <f>AN1522+AN1516</f>
        <v>0</v>
      </c>
      <c r="AO1515" s="54">
        <f>AO1522+AO1516</f>
        <v>11979.57725</v>
      </c>
      <c r="AP1515" s="36">
        <f>AP1522+AP1516</f>
        <v>18484.112810000002</v>
      </c>
      <c r="AQ1515" s="36">
        <f>AQ1522+AQ1516</f>
        <v>-932.89800000000002</v>
      </c>
      <c r="AR1515" s="36">
        <f>AR1522+AR1516</f>
        <v>0</v>
      </c>
      <c r="AS1515" s="36">
        <f>AS1522+AS1516</f>
        <v>0</v>
      </c>
      <c r="AT1515" s="36">
        <f>AT1522+AT1516</f>
        <v>0</v>
      </c>
      <c r="AU1515" s="36">
        <f t="shared" si="4007"/>
        <v>17551.214810000001</v>
      </c>
      <c r="AV1515" s="36">
        <f t="shared" si="4008"/>
        <v>24046.79504999999</v>
      </c>
      <c r="AW1515" s="36">
        <f t="shared" si="4009"/>
        <v>42429.856719999989</v>
      </c>
      <c r="AX1515" s="36">
        <f t="shared" si="4010"/>
        <v>35492.199999999997</v>
      </c>
      <c r="AY1515" s="36">
        <f t="shared" si="4011"/>
        <v>31330.800000000003</v>
      </c>
      <c r="AZ1515" s="36">
        <f>AZ1522+AZ1516</f>
        <v>0</v>
      </c>
      <c r="BA1515" s="37">
        <f t="shared" si="4012"/>
        <v>95.986250082052393</v>
      </c>
      <c r="BB1515" s="25"/>
    </row>
    <row r="1516" s="39" customFormat="1">
      <c r="B1516" s="40" t="s">
        <v>570</v>
      </c>
      <c r="C1516" s="40" t="s">
        <v>96</v>
      </c>
      <c r="D1516" s="40" t="s">
        <v>378</v>
      </c>
      <c r="E1516" s="38" t="str">
        <f t="shared" si="4006"/>
        <v>0502</v>
      </c>
      <c r="F1516" s="40"/>
      <c r="G1516" s="40"/>
      <c r="H1516" s="41" t="s">
        <v>528</v>
      </c>
      <c r="I1516" s="42"/>
      <c r="J1516" s="42"/>
      <c r="K1516" s="42"/>
      <c r="L1516" s="42"/>
      <c r="M1516" s="42"/>
      <c r="N1516" s="42"/>
      <c r="O1516" s="42">
        <f t="shared" ref="O1516:O1520" si="4013">O1517</f>
        <v>0</v>
      </c>
      <c r="P1516" s="42">
        <f t="shared" ref="P1516:P1520" si="4014">P1517</f>
        <v>0</v>
      </c>
      <c r="Q1516" s="42">
        <f t="shared" ref="Q1516:Q1520" si="4015">Q1517</f>
        <v>0</v>
      </c>
      <c r="R1516" s="42">
        <f t="shared" ref="R1516:R1520" si="4016">R1517</f>
        <v>0</v>
      </c>
      <c r="S1516" s="42">
        <f t="shared" ref="S1516:S1520" si="4017">S1517</f>
        <v>831.69349999999997</v>
      </c>
      <c r="T1516" s="42">
        <f t="shared" si="4005"/>
        <v>831.69349999999997</v>
      </c>
      <c r="U1516" s="42">
        <f t="shared" ref="U1516:U1520" si="4018">U1517</f>
        <v>0</v>
      </c>
      <c r="V1516" s="42">
        <f t="shared" ref="V1516:V1520" si="4019">V1517</f>
        <v>0</v>
      </c>
      <c r="W1516" s="42">
        <f t="shared" ref="W1516:W1520" si="4020">W1517</f>
        <v>0</v>
      </c>
      <c r="X1516" s="42">
        <f t="shared" ref="X1516:X1520" si="4021">X1517</f>
        <v>0</v>
      </c>
      <c r="Y1516" s="42">
        <f t="shared" ref="Y1516:Y1520" si="4022">Y1517</f>
        <v>0</v>
      </c>
      <c r="Z1516" s="42">
        <f t="shared" ref="Z1516:Z1520" si="4023">Z1517</f>
        <v>831.69349999999997</v>
      </c>
      <c r="AA1516" s="42">
        <f t="shared" ref="AA1516:AA1520" si="4024">AA1517</f>
        <v>0</v>
      </c>
      <c r="AB1516" s="42">
        <f t="shared" ref="AB1516:AB1520" si="4025">AB1517</f>
        <v>0</v>
      </c>
      <c r="AC1516" s="42">
        <f t="shared" ref="AC1516:AC1520" si="4026">AC1517</f>
        <v>0</v>
      </c>
      <c r="AD1516" s="42">
        <f t="shared" ref="AD1516:AD1520" si="4027">AD1517</f>
        <v>0</v>
      </c>
      <c r="AE1516" s="42">
        <f t="shared" ref="AE1516:AE1520" si="4028">AE1517</f>
        <v>0</v>
      </c>
      <c r="AF1516" s="43">
        <f t="shared" ref="AF1516:AF1520" si="4029">AF1517</f>
        <v>570.74350000000004</v>
      </c>
      <c r="AG1516" s="43">
        <f t="shared" ref="AG1516:AG1520" si="4030">AG1517</f>
        <v>0</v>
      </c>
      <c r="AH1516" s="43">
        <f t="shared" ref="AH1516:AH1520" si="4031">AH1517</f>
        <v>0</v>
      </c>
      <c r="AI1516" s="43">
        <f t="shared" ref="AI1516:AI1520" si="4032">AI1517</f>
        <v>0</v>
      </c>
      <c r="AJ1516" s="43">
        <f t="shared" ref="AJ1516:AJ1520" si="4033">AJ1517</f>
        <v>0</v>
      </c>
      <c r="AK1516" s="43">
        <f t="shared" ref="AK1516:AK1520" si="4034">AK1517</f>
        <v>0</v>
      </c>
      <c r="AL1516" s="43">
        <f t="shared" ref="AL1516:AL1520" si="4035">AL1517</f>
        <v>42.366</v>
      </c>
      <c r="AM1516" s="43">
        <f t="shared" ref="AM1516:AM1520" si="4036">AM1517</f>
        <v>0</v>
      </c>
      <c r="AN1516" s="43">
        <f t="shared" ref="AN1516:AN1520" si="4037">AN1517</f>
        <v>0</v>
      </c>
      <c r="AO1516" s="45">
        <f t="shared" ref="AO1516:AO1520" si="4038">AO1517</f>
        <v>0</v>
      </c>
      <c r="AP1516" s="45">
        <f t="shared" ref="AP1516:AP1520" si="4039">AP1517</f>
        <v>570.74350000000004</v>
      </c>
      <c r="AQ1516" s="45">
        <f t="shared" ref="AQ1516:AQ1520" si="4040">AQ1517</f>
        <v>0</v>
      </c>
      <c r="AR1516" s="45">
        <f t="shared" ref="AR1516:AR1520" si="4041">AR1517</f>
        <v>0</v>
      </c>
      <c r="AS1516" s="45">
        <f t="shared" ref="AS1516:AS1520" si="4042">AS1517</f>
        <v>0</v>
      </c>
      <c r="AT1516" s="45">
        <f t="shared" ref="AT1516:AT1520" si="4043">AT1517</f>
        <v>0</v>
      </c>
      <c r="AU1516" s="45">
        <f t="shared" si="4007"/>
        <v>570.74350000000004</v>
      </c>
      <c r="AV1516" s="45">
        <f t="shared" si="4008"/>
        <v>260.94999999999993</v>
      </c>
      <c r="AW1516" s="45">
        <f t="shared" si="4009"/>
        <v>1663.3869999999999</v>
      </c>
      <c r="AX1516" s="45">
        <f t="shared" si="4010"/>
        <v>0</v>
      </c>
      <c r="AY1516" s="45">
        <f t="shared" si="4011"/>
        <v>0</v>
      </c>
      <c r="AZ1516" s="45">
        <f t="shared" ref="AZ1516:AZ1520" si="4044">AZ1517</f>
        <v>0</v>
      </c>
      <c r="BA1516" s="46">
        <f t="shared" si="4012"/>
        <v>7.4229491882080127</v>
      </c>
      <c r="BB1516" s="25"/>
    </row>
    <row r="1517" ht="31.5">
      <c r="B1517" s="47" t="s">
        <v>570</v>
      </c>
      <c r="C1517" s="47" t="s">
        <v>96</v>
      </c>
      <c r="D1517" s="47" t="s">
        <v>378</v>
      </c>
      <c r="E1517" s="48" t="str">
        <f t="shared" si="4006"/>
        <v>0502</v>
      </c>
      <c r="F1517" s="47" t="s">
        <v>517</v>
      </c>
      <c r="G1517" s="47"/>
      <c r="H1517" s="49" t="s">
        <v>518</v>
      </c>
      <c r="I1517" s="19"/>
      <c r="J1517" s="19"/>
      <c r="K1517" s="19"/>
      <c r="L1517" s="19"/>
      <c r="M1517" s="19"/>
      <c r="N1517" s="19"/>
      <c r="O1517" s="19">
        <f t="shared" si="4013"/>
        <v>0</v>
      </c>
      <c r="P1517" s="19">
        <f t="shared" si="4014"/>
        <v>0</v>
      </c>
      <c r="Q1517" s="19">
        <f t="shared" si="4015"/>
        <v>0</v>
      </c>
      <c r="R1517" s="19">
        <f t="shared" si="4016"/>
        <v>0</v>
      </c>
      <c r="S1517" s="19">
        <f t="shared" si="4017"/>
        <v>831.69349999999997</v>
      </c>
      <c r="T1517" s="19">
        <f t="shared" si="4005"/>
        <v>831.69349999999997</v>
      </c>
      <c r="U1517" s="19">
        <f t="shared" si="4018"/>
        <v>0</v>
      </c>
      <c r="V1517" s="19">
        <f t="shared" si="4019"/>
        <v>0</v>
      </c>
      <c r="W1517" s="19">
        <f t="shared" si="4020"/>
        <v>0</v>
      </c>
      <c r="X1517" s="19">
        <f t="shared" si="4021"/>
        <v>0</v>
      </c>
      <c r="Y1517" s="19">
        <f t="shared" si="4022"/>
        <v>0</v>
      </c>
      <c r="Z1517" s="19">
        <f t="shared" si="4023"/>
        <v>831.69349999999997</v>
      </c>
      <c r="AA1517" s="19">
        <f t="shared" si="4024"/>
        <v>0</v>
      </c>
      <c r="AB1517" s="19">
        <f t="shared" si="4025"/>
        <v>0</v>
      </c>
      <c r="AC1517" s="19">
        <f t="shared" si="4026"/>
        <v>0</v>
      </c>
      <c r="AD1517" s="19">
        <f t="shared" si="4027"/>
        <v>0</v>
      </c>
      <c r="AE1517" s="19">
        <f t="shared" si="4028"/>
        <v>0</v>
      </c>
      <c r="AF1517" s="50">
        <f t="shared" si="4029"/>
        <v>570.74350000000004</v>
      </c>
      <c r="AG1517" s="50">
        <f t="shared" si="4030"/>
        <v>0</v>
      </c>
      <c r="AH1517" s="50">
        <f t="shared" si="4031"/>
        <v>0</v>
      </c>
      <c r="AI1517" s="50">
        <f t="shared" si="4032"/>
        <v>0</v>
      </c>
      <c r="AJ1517" s="50">
        <f t="shared" si="4033"/>
        <v>0</v>
      </c>
      <c r="AK1517" s="50">
        <f t="shared" si="4034"/>
        <v>0</v>
      </c>
      <c r="AL1517" s="50">
        <f t="shared" si="4035"/>
        <v>42.366</v>
      </c>
      <c r="AM1517" s="50">
        <f t="shared" si="4036"/>
        <v>0</v>
      </c>
      <c r="AN1517" s="50">
        <f t="shared" si="4037"/>
        <v>0</v>
      </c>
      <c r="AO1517" s="15">
        <f t="shared" si="4038"/>
        <v>0</v>
      </c>
      <c r="AP1517" s="51">
        <f t="shared" si="4039"/>
        <v>570.74350000000004</v>
      </c>
      <c r="AQ1517" s="51">
        <f t="shared" si="4040"/>
        <v>0</v>
      </c>
      <c r="AR1517" s="51">
        <f t="shared" si="4041"/>
        <v>0</v>
      </c>
      <c r="AS1517" s="51">
        <f t="shared" si="4042"/>
        <v>0</v>
      </c>
      <c r="AT1517" s="51">
        <f t="shared" si="4043"/>
        <v>0</v>
      </c>
      <c r="AU1517" s="51">
        <f t="shared" si="4007"/>
        <v>570.74350000000004</v>
      </c>
      <c r="AV1517" s="51">
        <f t="shared" si="4008"/>
        <v>260.94999999999993</v>
      </c>
      <c r="AW1517" s="51">
        <f t="shared" si="4009"/>
        <v>1663.3869999999999</v>
      </c>
      <c r="AX1517" s="51">
        <f t="shared" si="4010"/>
        <v>0</v>
      </c>
      <c r="AY1517" s="51">
        <f t="shared" si="4011"/>
        <v>0</v>
      </c>
      <c r="AZ1517" s="51">
        <f t="shared" si="4044"/>
        <v>0</v>
      </c>
      <c r="BA1517" s="52">
        <f t="shared" si="4012"/>
        <v>7.4229491882080127</v>
      </c>
      <c r="BB1517" s="25"/>
    </row>
    <row r="1518">
      <c r="B1518" s="47" t="s">
        <v>570</v>
      </c>
      <c r="C1518" s="47" t="s">
        <v>96</v>
      </c>
      <c r="D1518" s="47" t="s">
        <v>378</v>
      </c>
      <c r="E1518" s="48" t="str">
        <f t="shared" si="4006"/>
        <v>0502</v>
      </c>
      <c r="F1518" s="47" t="s">
        <v>529</v>
      </c>
      <c r="G1518" s="47"/>
      <c r="H1518" s="49" t="s">
        <v>53</v>
      </c>
      <c r="I1518" s="19"/>
      <c r="J1518" s="19"/>
      <c r="K1518" s="19"/>
      <c r="L1518" s="19"/>
      <c r="M1518" s="19"/>
      <c r="N1518" s="19"/>
      <c r="O1518" s="19">
        <f t="shared" si="4013"/>
        <v>0</v>
      </c>
      <c r="P1518" s="19">
        <f t="shared" si="4014"/>
        <v>0</v>
      </c>
      <c r="Q1518" s="19">
        <f t="shared" si="4015"/>
        <v>0</v>
      </c>
      <c r="R1518" s="19">
        <f t="shared" si="4016"/>
        <v>0</v>
      </c>
      <c r="S1518" s="19">
        <f t="shared" si="4017"/>
        <v>831.69349999999997</v>
      </c>
      <c r="T1518" s="19">
        <f t="shared" si="4005"/>
        <v>831.69349999999997</v>
      </c>
      <c r="U1518" s="19">
        <f t="shared" si="4018"/>
        <v>0</v>
      </c>
      <c r="V1518" s="19">
        <f t="shared" si="4019"/>
        <v>0</v>
      </c>
      <c r="W1518" s="19">
        <f t="shared" si="4020"/>
        <v>0</v>
      </c>
      <c r="X1518" s="19">
        <f t="shared" si="4021"/>
        <v>0</v>
      </c>
      <c r="Y1518" s="19">
        <f t="shared" si="4022"/>
        <v>0</v>
      </c>
      <c r="Z1518" s="19">
        <f t="shared" si="4023"/>
        <v>831.69349999999997</v>
      </c>
      <c r="AA1518" s="19">
        <f t="shared" si="4024"/>
        <v>0</v>
      </c>
      <c r="AB1518" s="19">
        <f t="shared" si="4025"/>
        <v>0</v>
      </c>
      <c r="AC1518" s="19">
        <f t="shared" si="4026"/>
        <v>0</v>
      </c>
      <c r="AD1518" s="19">
        <f t="shared" si="4027"/>
        <v>0</v>
      </c>
      <c r="AE1518" s="19">
        <f t="shared" si="4028"/>
        <v>0</v>
      </c>
      <c r="AF1518" s="50">
        <f t="shared" si="4029"/>
        <v>570.74350000000004</v>
      </c>
      <c r="AG1518" s="50">
        <f t="shared" si="4030"/>
        <v>0</v>
      </c>
      <c r="AH1518" s="50">
        <f t="shared" si="4031"/>
        <v>0</v>
      </c>
      <c r="AI1518" s="50">
        <f t="shared" si="4032"/>
        <v>0</v>
      </c>
      <c r="AJ1518" s="50">
        <f t="shared" si="4033"/>
        <v>0</v>
      </c>
      <c r="AK1518" s="50">
        <f t="shared" si="4034"/>
        <v>0</v>
      </c>
      <c r="AL1518" s="50">
        <f t="shared" si="4035"/>
        <v>42.366</v>
      </c>
      <c r="AM1518" s="50">
        <f t="shared" si="4036"/>
        <v>0</v>
      </c>
      <c r="AN1518" s="50">
        <f t="shared" si="4037"/>
        <v>0</v>
      </c>
      <c r="AO1518" s="51">
        <f t="shared" si="4038"/>
        <v>0</v>
      </c>
      <c r="AP1518" s="51">
        <f t="shared" si="4039"/>
        <v>570.74350000000004</v>
      </c>
      <c r="AQ1518" s="51">
        <f t="shared" si="4040"/>
        <v>0</v>
      </c>
      <c r="AR1518" s="51">
        <f t="shared" si="4041"/>
        <v>0</v>
      </c>
      <c r="AS1518" s="51">
        <f t="shared" si="4042"/>
        <v>0</v>
      </c>
      <c r="AT1518" s="51">
        <f t="shared" si="4043"/>
        <v>0</v>
      </c>
      <c r="AU1518" s="51">
        <f t="shared" si="4007"/>
        <v>570.74350000000004</v>
      </c>
      <c r="AV1518" s="51">
        <f t="shared" si="4008"/>
        <v>260.94999999999993</v>
      </c>
      <c r="AW1518" s="51">
        <f t="shared" si="4009"/>
        <v>1663.3869999999999</v>
      </c>
      <c r="AX1518" s="51">
        <f t="shared" si="4010"/>
        <v>0</v>
      </c>
      <c r="AY1518" s="51">
        <f t="shared" si="4011"/>
        <v>0</v>
      </c>
      <c r="AZ1518" s="51">
        <f t="shared" si="4044"/>
        <v>0</v>
      </c>
      <c r="BA1518" s="52">
        <f t="shared" si="4012"/>
        <v>7.4229491882080127</v>
      </c>
      <c r="BB1518" s="25"/>
    </row>
    <row r="1519" ht="31.5">
      <c r="B1519" s="47" t="s">
        <v>570</v>
      </c>
      <c r="C1519" s="47" t="s">
        <v>96</v>
      </c>
      <c r="D1519" s="47" t="s">
        <v>378</v>
      </c>
      <c r="E1519" s="48" t="str">
        <f t="shared" si="4006"/>
        <v>0502</v>
      </c>
      <c r="F1519" s="47" t="s">
        <v>530</v>
      </c>
      <c r="G1519" s="47"/>
      <c r="H1519" s="49" t="s">
        <v>531</v>
      </c>
      <c r="I1519" s="19"/>
      <c r="J1519" s="19"/>
      <c r="K1519" s="19"/>
      <c r="L1519" s="19"/>
      <c r="M1519" s="19"/>
      <c r="N1519" s="19"/>
      <c r="O1519" s="19">
        <f t="shared" si="4013"/>
        <v>0</v>
      </c>
      <c r="P1519" s="19">
        <f t="shared" si="4014"/>
        <v>0</v>
      </c>
      <c r="Q1519" s="19">
        <f t="shared" si="4015"/>
        <v>0</v>
      </c>
      <c r="R1519" s="19">
        <f t="shared" si="4016"/>
        <v>0</v>
      </c>
      <c r="S1519" s="19">
        <f t="shared" si="4017"/>
        <v>831.69349999999997</v>
      </c>
      <c r="T1519" s="19">
        <f t="shared" si="4005"/>
        <v>831.69349999999997</v>
      </c>
      <c r="U1519" s="19">
        <f t="shared" si="4018"/>
        <v>0</v>
      </c>
      <c r="V1519" s="19">
        <f t="shared" si="4019"/>
        <v>0</v>
      </c>
      <c r="W1519" s="19">
        <f t="shared" si="4020"/>
        <v>0</v>
      </c>
      <c r="X1519" s="19">
        <f t="shared" si="4021"/>
        <v>0</v>
      </c>
      <c r="Y1519" s="19">
        <f t="shared" si="4022"/>
        <v>0</v>
      </c>
      <c r="Z1519" s="19">
        <f t="shared" si="4023"/>
        <v>831.69349999999997</v>
      </c>
      <c r="AA1519" s="19">
        <f t="shared" si="4024"/>
        <v>0</v>
      </c>
      <c r="AB1519" s="19">
        <f t="shared" si="4025"/>
        <v>0</v>
      </c>
      <c r="AC1519" s="19">
        <f t="shared" si="4026"/>
        <v>0</v>
      </c>
      <c r="AD1519" s="19">
        <f t="shared" si="4027"/>
        <v>0</v>
      </c>
      <c r="AE1519" s="19">
        <f t="shared" si="4028"/>
        <v>0</v>
      </c>
      <c r="AF1519" s="50">
        <f t="shared" si="4029"/>
        <v>570.74350000000004</v>
      </c>
      <c r="AG1519" s="50">
        <f t="shared" si="4030"/>
        <v>0</v>
      </c>
      <c r="AH1519" s="50">
        <f t="shared" si="4031"/>
        <v>0</v>
      </c>
      <c r="AI1519" s="50">
        <f t="shared" si="4032"/>
        <v>0</v>
      </c>
      <c r="AJ1519" s="50">
        <f t="shared" si="4033"/>
        <v>0</v>
      </c>
      <c r="AK1519" s="50">
        <f t="shared" si="4034"/>
        <v>0</v>
      </c>
      <c r="AL1519" s="50">
        <f t="shared" si="4035"/>
        <v>42.366</v>
      </c>
      <c r="AM1519" s="50">
        <f t="shared" si="4036"/>
        <v>0</v>
      </c>
      <c r="AN1519" s="50">
        <f t="shared" si="4037"/>
        <v>0</v>
      </c>
      <c r="AO1519" s="15">
        <f t="shared" si="4038"/>
        <v>0</v>
      </c>
      <c r="AP1519" s="51">
        <f t="shared" si="4039"/>
        <v>570.74350000000004</v>
      </c>
      <c r="AQ1519" s="51">
        <f t="shared" si="4040"/>
        <v>0</v>
      </c>
      <c r="AR1519" s="51">
        <f t="shared" si="4041"/>
        <v>0</v>
      </c>
      <c r="AS1519" s="51">
        <f t="shared" si="4042"/>
        <v>0</v>
      </c>
      <c r="AT1519" s="51">
        <f t="shared" si="4043"/>
        <v>0</v>
      </c>
      <c r="AU1519" s="51">
        <f t="shared" si="4007"/>
        <v>570.74350000000004</v>
      </c>
      <c r="AV1519" s="51">
        <f t="shared" si="4008"/>
        <v>260.94999999999993</v>
      </c>
      <c r="AW1519" s="51">
        <f t="shared" si="4009"/>
        <v>1663.3869999999999</v>
      </c>
      <c r="AX1519" s="51">
        <f t="shared" si="4010"/>
        <v>0</v>
      </c>
      <c r="AY1519" s="51">
        <f t="shared" si="4011"/>
        <v>0</v>
      </c>
      <c r="AZ1519" s="51">
        <f t="shared" si="4044"/>
        <v>0</v>
      </c>
      <c r="BA1519" s="52">
        <f t="shared" si="4012"/>
        <v>7.4229491882080127</v>
      </c>
      <c r="BB1519" s="25"/>
    </row>
    <row r="1520" ht="31.5">
      <c r="B1520" s="47" t="s">
        <v>570</v>
      </c>
      <c r="C1520" s="47" t="s">
        <v>96</v>
      </c>
      <c r="D1520" s="47" t="s">
        <v>378</v>
      </c>
      <c r="E1520" s="48" t="str">
        <f t="shared" si="4006"/>
        <v>0502</v>
      </c>
      <c r="F1520" s="47" t="s">
        <v>532</v>
      </c>
      <c r="G1520" s="47"/>
      <c r="H1520" s="49" t="s">
        <v>533</v>
      </c>
      <c r="I1520" s="19"/>
      <c r="J1520" s="19"/>
      <c r="K1520" s="19"/>
      <c r="L1520" s="19"/>
      <c r="M1520" s="19"/>
      <c r="N1520" s="19"/>
      <c r="O1520" s="19">
        <f t="shared" si="4013"/>
        <v>0</v>
      </c>
      <c r="P1520" s="19">
        <f t="shared" si="4014"/>
        <v>0</v>
      </c>
      <c r="Q1520" s="19">
        <f t="shared" si="4015"/>
        <v>0</v>
      </c>
      <c r="R1520" s="19">
        <f t="shared" si="4016"/>
        <v>0</v>
      </c>
      <c r="S1520" s="19">
        <f t="shared" si="4017"/>
        <v>831.69349999999997</v>
      </c>
      <c r="T1520" s="19">
        <f t="shared" si="4005"/>
        <v>831.69349999999997</v>
      </c>
      <c r="U1520" s="19">
        <f t="shared" si="4018"/>
        <v>0</v>
      </c>
      <c r="V1520" s="19">
        <f t="shared" si="4019"/>
        <v>0</v>
      </c>
      <c r="W1520" s="19">
        <f t="shared" si="4020"/>
        <v>0</v>
      </c>
      <c r="X1520" s="19">
        <f t="shared" si="4021"/>
        <v>0</v>
      </c>
      <c r="Y1520" s="19">
        <f t="shared" si="4022"/>
        <v>0</v>
      </c>
      <c r="Z1520" s="19">
        <f t="shared" si="4023"/>
        <v>831.69349999999997</v>
      </c>
      <c r="AA1520" s="19">
        <f t="shared" si="4024"/>
        <v>0</v>
      </c>
      <c r="AB1520" s="19">
        <f t="shared" si="4025"/>
        <v>0</v>
      </c>
      <c r="AC1520" s="19">
        <f t="shared" si="4026"/>
        <v>0</v>
      </c>
      <c r="AD1520" s="19">
        <f t="shared" si="4027"/>
        <v>0</v>
      </c>
      <c r="AE1520" s="19">
        <f t="shared" si="4028"/>
        <v>0</v>
      </c>
      <c r="AF1520" s="50">
        <f t="shared" si="4029"/>
        <v>570.74350000000004</v>
      </c>
      <c r="AG1520" s="50">
        <f t="shared" si="4030"/>
        <v>0</v>
      </c>
      <c r="AH1520" s="50">
        <f t="shared" si="4031"/>
        <v>0</v>
      </c>
      <c r="AI1520" s="50">
        <f t="shared" si="4032"/>
        <v>0</v>
      </c>
      <c r="AJ1520" s="50">
        <f t="shared" si="4033"/>
        <v>0</v>
      </c>
      <c r="AK1520" s="50">
        <f t="shared" si="4034"/>
        <v>0</v>
      </c>
      <c r="AL1520" s="50">
        <f t="shared" si="4035"/>
        <v>42.366</v>
      </c>
      <c r="AM1520" s="50">
        <f t="shared" si="4036"/>
        <v>0</v>
      </c>
      <c r="AN1520" s="50">
        <f t="shared" si="4037"/>
        <v>0</v>
      </c>
      <c r="AO1520" s="51">
        <f t="shared" si="4038"/>
        <v>0</v>
      </c>
      <c r="AP1520" s="51">
        <f t="shared" si="4039"/>
        <v>570.74350000000004</v>
      </c>
      <c r="AQ1520" s="51">
        <f t="shared" si="4040"/>
        <v>0</v>
      </c>
      <c r="AR1520" s="51">
        <f t="shared" si="4041"/>
        <v>0</v>
      </c>
      <c r="AS1520" s="51">
        <f t="shared" si="4042"/>
        <v>0</v>
      </c>
      <c r="AT1520" s="51">
        <f t="shared" si="4043"/>
        <v>0</v>
      </c>
      <c r="AU1520" s="51">
        <f t="shared" si="4007"/>
        <v>570.74350000000004</v>
      </c>
      <c r="AV1520" s="51">
        <f t="shared" si="4008"/>
        <v>260.94999999999993</v>
      </c>
      <c r="AW1520" s="51">
        <f t="shared" si="4009"/>
        <v>1663.3869999999999</v>
      </c>
      <c r="AX1520" s="51">
        <f t="shared" si="4010"/>
        <v>0</v>
      </c>
      <c r="AY1520" s="51">
        <f t="shared" si="4011"/>
        <v>0</v>
      </c>
      <c r="AZ1520" s="51">
        <f t="shared" si="4044"/>
        <v>0</v>
      </c>
      <c r="BA1520" s="52">
        <f t="shared" si="4012"/>
        <v>7.4229491882080127</v>
      </c>
      <c r="BB1520" s="25"/>
    </row>
    <row r="1521" ht="31.5">
      <c r="B1521" s="47" t="s">
        <v>570</v>
      </c>
      <c r="C1521" s="47" t="s">
        <v>96</v>
      </c>
      <c r="D1521" s="47" t="s">
        <v>378</v>
      </c>
      <c r="E1521" s="48" t="str">
        <f t="shared" si="4006"/>
        <v>0502</v>
      </c>
      <c r="F1521" s="47" t="s">
        <v>532</v>
      </c>
      <c r="G1521" s="47" t="s">
        <v>58</v>
      </c>
      <c r="H1521" s="49" t="s">
        <v>59</v>
      </c>
      <c r="I1521" s="19"/>
      <c r="J1521" s="19"/>
      <c r="K1521" s="19"/>
      <c r="L1521" s="19"/>
      <c r="M1521" s="19"/>
      <c r="N1521" s="19"/>
      <c r="O1521" s="19">
        <v>0</v>
      </c>
      <c r="P1521" s="19">
        <v>0</v>
      </c>
      <c r="Q1521" s="19">
        <v>0</v>
      </c>
      <c r="R1521" s="19">
        <v>0</v>
      </c>
      <c r="S1521" s="19">
        <f>614+217.6935</f>
        <v>831.69349999999997</v>
      </c>
      <c r="T1521" s="19">
        <f t="shared" si="4005"/>
        <v>831.69349999999997</v>
      </c>
      <c r="U1521" s="19"/>
      <c r="V1521" s="19"/>
      <c r="W1521" s="19"/>
      <c r="X1521" s="19"/>
      <c r="Y1521" s="19"/>
      <c r="Z1521" s="19">
        <f>614+217.6935</f>
        <v>831.69349999999997</v>
      </c>
      <c r="AA1521" s="19"/>
      <c r="AB1521" s="19"/>
      <c r="AC1521" s="19"/>
      <c r="AD1521" s="19"/>
      <c r="AE1521" s="19"/>
      <c r="AF1521" s="50">
        <v>570.74350000000004</v>
      </c>
      <c r="AG1521" s="50"/>
      <c r="AH1521" s="50">
        <v>0</v>
      </c>
      <c r="AI1521" s="50">
        <v>0</v>
      </c>
      <c r="AJ1521" s="50">
        <v>0</v>
      </c>
      <c r="AK1521" s="50">
        <v>0</v>
      </c>
      <c r="AL1521" s="50">
        <v>42.366</v>
      </c>
      <c r="AM1521" s="50">
        <v>0</v>
      </c>
      <c r="AN1521" s="50">
        <v>0</v>
      </c>
      <c r="AO1521" s="15">
        <v>0</v>
      </c>
      <c r="AP1521" s="51">
        <v>570.74350000000004</v>
      </c>
      <c r="AQ1521" s="51">
        <v>0</v>
      </c>
      <c r="AR1521" s="51">
        <v>0</v>
      </c>
      <c r="AS1521" s="51">
        <v>0</v>
      </c>
      <c r="AT1521" s="51">
        <v>0</v>
      </c>
      <c r="AU1521" s="51">
        <f t="shared" si="4007"/>
        <v>570.74350000000004</v>
      </c>
      <c r="AV1521" s="51">
        <f t="shared" si="4008"/>
        <v>260.94999999999993</v>
      </c>
      <c r="AW1521" s="51">
        <f t="shared" si="4009"/>
        <v>1663.3869999999999</v>
      </c>
      <c r="AX1521" s="51">
        <f t="shared" si="4010"/>
        <v>0</v>
      </c>
      <c r="AY1521" s="51">
        <f t="shared" si="4011"/>
        <v>0</v>
      </c>
      <c r="AZ1521" s="51"/>
      <c r="BA1521" s="52">
        <f t="shared" si="4012"/>
        <v>7.4229491882080127</v>
      </c>
      <c r="BB1521" s="53"/>
    </row>
    <row r="1522" s="39" customFormat="1">
      <c r="B1522" s="40" t="s">
        <v>570</v>
      </c>
      <c r="C1522" s="40" t="s">
        <v>96</v>
      </c>
      <c r="D1522" s="40" t="s">
        <v>98</v>
      </c>
      <c r="E1522" s="38" t="str">
        <f t="shared" si="4006"/>
        <v>0503</v>
      </c>
      <c r="F1522" s="40"/>
      <c r="G1522" s="40"/>
      <c r="H1522" s="41" t="s">
        <v>99</v>
      </c>
      <c r="I1522" s="42">
        <f>I1523+I1528+I1543</f>
        <v>26021.399999999998</v>
      </c>
      <c r="J1522" s="42">
        <f>J1523+J1528+J1543</f>
        <v>20741.299999999996</v>
      </c>
      <c r="K1522" s="42">
        <f>K1523+K1528+K1543</f>
        <v>16579.900000000001</v>
      </c>
      <c r="L1522" s="42">
        <f>L1523+L1528+L1543</f>
        <v>14750.9</v>
      </c>
      <c r="M1522" s="42">
        <f>M1523+M1528+M1543</f>
        <v>14750.9</v>
      </c>
      <c r="N1522" s="42">
        <f>N1523+N1528+N1543</f>
        <v>14750.9</v>
      </c>
      <c r="O1522" s="42">
        <f>O1523+O1528+O1543+O1548</f>
        <v>-932.89800000000002</v>
      </c>
      <c r="P1522" s="42">
        <f>P1523+P1528+P1543+P1548</f>
        <v>214.5</v>
      </c>
      <c r="Q1522" s="42">
        <f>Q1523+Q1528+Q1543+Q1548</f>
        <v>981.06100000000004</v>
      </c>
      <c r="R1522" s="42">
        <f>R1523+R1528+R1543+R1548</f>
        <v>-268.80000000000001</v>
      </c>
      <c r="S1522" s="42">
        <f>S1523+S1528+S1543+S1548</f>
        <v>0.15336</v>
      </c>
      <c r="T1522" s="42">
        <f t="shared" si="4005"/>
        <v>40766.31635999999</v>
      </c>
      <c r="U1522" s="42">
        <f t="shared" ref="U1522:U1585" si="4045">J1522+M1522</f>
        <v>35492.199999999997</v>
      </c>
      <c r="V1522" s="42">
        <f t="shared" ref="V1522:V1585" si="4046">K1522+N1522</f>
        <v>31330.800000000003</v>
      </c>
      <c r="W1522" s="42">
        <f>W1523+W1528+W1543+W1548</f>
        <v>0</v>
      </c>
      <c r="X1522" s="42">
        <f>X1523+X1528+X1543+X1548</f>
        <v>0</v>
      </c>
      <c r="Y1522" s="42">
        <f>Y1523+Y1528+Y1543+Y1548</f>
        <v>0</v>
      </c>
      <c r="Z1522" s="42">
        <f>Z1523+Z1528+Z1543+Z1548</f>
        <v>0.15336</v>
      </c>
      <c r="AA1522" s="42">
        <f>AA1523+AA1528+AA1543+AA1548</f>
        <v>0</v>
      </c>
      <c r="AB1522" s="42">
        <f>AB1523+AB1528+AB1543+AB1548</f>
        <v>0</v>
      </c>
      <c r="AC1522" s="42">
        <f>AC1523+AC1528+AC1543+AC1548</f>
        <v>0</v>
      </c>
      <c r="AD1522" s="42">
        <f>AD1523+AD1528+AD1543+AD1548</f>
        <v>0</v>
      </c>
      <c r="AE1522" s="42">
        <f>AE1523+AE1528+AE1543+AE1548</f>
        <v>0</v>
      </c>
      <c r="AF1522" s="43">
        <f>AF1523+AF1528+AF1543+AF1548</f>
        <v>16853.188840000003</v>
      </c>
      <c r="AG1522" s="43">
        <f>AG1523+AG1528+AG1543+AG1548</f>
        <v>0</v>
      </c>
      <c r="AH1522" s="43">
        <f>AH1523+AH1528+AH1543+AH1548</f>
        <v>0</v>
      </c>
      <c r="AI1522" s="43">
        <f>AI1523+AI1528+AI1543+AI1548</f>
        <v>0</v>
      </c>
      <c r="AJ1522" s="43">
        <f>AJ1523+AJ1528+AJ1543+AJ1548</f>
        <v>0</v>
      </c>
      <c r="AK1522" s="43">
        <f>AK1523+AK1528+AK1543+AK1548</f>
        <v>0</v>
      </c>
      <c r="AL1522" s="43">
        <f>AL1523+AL1528+AL1543+AL1548</f>
        <v>16682.213270000004</v>
      </c>
      <c r="AM1522" s="43">
        <f>AM1523+AM1528+AM1543+AM1548</f>
        <v>0</v>
      </c>
      <c r="AN1522" s="43">
        <f>AN1523+AN1528+AN1543+AN1548</f>
        <v>0</v>
      </c>
      <c r="AO1522" s="45">
        <f>AO1523+AO1528+AO1543+AO1548</f>
        <v>11979.57725</v>
      </c>
      <c r="AP1522" s="45">
        <f>AP1523+AP1528+AP1543+AP1548</f>
        <v>17913.369310000002</v>
      </c>
      <c r="AQ1522" s="45">
        <f>AQ1523+AQ1528+AQ1543+AQ1548</f>
        <v>-932.89800000000002</v>
      </c>
      <c r="AR1522" s="45">
        <f>AR1523+AR1528+AR1543+AR1548</f>
        <v>0</v>
      </c>
      <c r="AS1522" s="45">
        <f>AS1523+AS1528+AS1543+AS1548</f>
        <v>0</v>
      </c>
      <c r="AT1522" s="45">
        <f>AT1523+AT1528+AT1543+AT1548</f>
        <v>0</v>
      </c>
      <c r="AU1522" s="45">
        <f t="shared" si="4007"/>
        <v>16980.471310000001</v>
      </c>
      <c r="AV1522" s="45">
        <f t="shared" si="4008"/>
        <v>23785.845049999989</v>
      </c>
      <c r="AW1522" s="45">
        <f t="shared" si="4009"/>
        <v>40766.469719999986</v>
      </c>
      <c r="AX1522" s="45">
        <f t="shared" si="4010"/>
        <v>35492.199999999997</v>
      </c>
      <c r="AY1522" s="45">
        <f t="shared" si="4011"/>
        <v>31330.800000000003</v>
      </c>
      <c r="AZ1522" s="45">
        <f>AZ1523+AZ1528+AZ1543+AZ1548</f>
        <v>0</v>
      </c>
      <c r="BA1522" s="46">
        <f t="shared" si="4012"/>
        <v>98.985500182646746</v>
      </c>
      <c r="BB1522" s="25"/>
    </row>
    <row r="1523" ht="31.5" hidden="1">
      <c r="B1523" s="47" t="s">
        <v>570</v>
      </c>
      <c r="C1523" s="47" t="s">
        <v>96</v>
      </c>
      <c r="D1523" s="47" t="s">
        <v>98</v>
      </c>
      <c r="E1523" s="48" t="str">
        <f t="shared" si="4006"/>
        <v>0503</v>
      </c>
      <c r="F1523" s="47" t="s">
        <v>100</v>
      </c>
      <c r="G1523" s="48"/>
      <c r="H1523" s="49" t="s">
        <v>101</v>
      </c>
      <c r="I1523" s="19">
        <f t="shared" ref="I1523:I1526" si="4047">I1524</f>
        <v>268.80000000000001</v>
      </c>
      <c r="J1523" s="19">
        <f t="shared" ref="J1523:J1526" si="4048">J1524</f>
        <v>269.30000000000001</v>
      </c>
      <c r="K1523" s="19">
        <f t="shared" ref="K1523:K1526" si="4049">K1524</f>
        <v>272.89999999999998</v>
      </c>
      <c r="L1523" s="19">
        <f t="shared" ref="L1523:L1526" si="4050">L1524</f>
        <v>0</v>
      </c>
      <c r="M1523" s="19">
        <f t="shared" ref="M1523:M1526" si="4051">M1524</f>
        <v>0</v>
      </c>
      <c r="N1523" s="19">
        <f t="shared" ref="N1523:N1526" si="4052">N1524</f>
        <v>0</v>
      </c>
      <c r="O1523" s="19">
        <f t="shared" ref="O1523:O1526" si="4053">O1524</f>
        <v>-932.89800000000002</v>
      </c>
      <c r="P1523" s="19">
        <f t="shared" ref="P1523:P1526" si="4054">P1524</f>
        <v>0</v>
      </c>
      <c r="Q1523" s="19">
        <f t="shared" ref="Q1523:Q1526" si="4055">Q1524</f>
        <v>981.06100000000004</v>
      </c>
      <c r="R1523" s="19">
        <f t="shared" ref="R1523:R1526" si="4056">R1524</f>
        <v>-268.80000000000001</v>
      </c>
      <c r="S1523" s="19">
        <f t="shared" ref="S1523:S1526" si="4057">S1524</f>
        <v>0</v>
      </c>
      <c r="T1523" s="19">
        <f t="shared" si="4005"/>
        <v>48.163000000000011</v>
      </c>
      <c r="U1523" s="19">
        <f t="shared" si="4045"/>
        <v>269.30000000000001</v>
      </c>
      <c r="V1523" s="19">
        <f t="shared" si="4046"/>
        <v>272.89999999999998</v>
      </c>
      <c r="W1523" s="19">
        <f t="shared" ref="W1523:W1526" si="4058">W1524</f>
        <v>0</v>
      </c>
      <c r="X1523" s="19">
        <f t="shared" ref="X1523:X1526" si="4059">X1524</f>
        <v>0</v>
      </c>
      <c r="Y1523" s="19">
        <f t="shared" ref="Y1523:Y1526" si="4060">Y1524</f>
        <v>0</v>
      </c>
      <c r="Z1523" s="19">
        <f t="shared" ref="Z1523:Z1526" si="4061">Z1524</f>
        <v>0</v>
      </c>
      <c r="AA1523" s="19">
        <f t="shared" ref="AA1523:AA1526" si="4062">AA1524</f>
        <v>0</v>
      </c>
      <c r="AB1523" s="19">
        <f t="shared" ref="AB1523:AB1526" si="4063">AB1524</f>
        <v>0</v>
      </c>
      <c r="AC1523" s="19">
        <f t="shared" ref="AC1523:AC1526" si="4064">AC1524</f>
        <v>0</v>
      </c>
      <c r="AD1523" s="19">
        <f t="shared" ref="AD1523:AD1526" si="4065">AD1524</f>
        <v>0</v>
      </c>
      <c r="AE1523" s="19">
        <f t="shared" ref="AE1523:AE1526" si="4066">AE1524</f>
        <v>0</v>
      </c>
      <c r="AF1523" s="50">
        <f t="shared" ref="AF1523:AF1526" si="4067">AF1524</f>
        <v>0</v>
      </c>
      <c r="AG1523" s="50">
        <f t="shared" ref="AG1523:AG1526" si="4068">AG1524</f>
        <v>0</v>
      </c>
      <c r="AH1523" s="50">
        <f t="shared" ref="AH1523:AH1526" si="4069">AH1524</f>
        <v>0</v>
      </c>
      <c r="AI1523" s="50">
        <f t="shared" ref="AI1523:AI1526" si="4070">AI1524</f>
        <v>0</v>
      </c>
      <c r="AJ1523" s="50">
        <f t="shared" ref="AJ1523:AJ1526" si="4071">AJ1524</f>
        <v>0</v>
      </c>
      <c r="AK1523" s="50">
        <f t="shared" ref="AK1523:AK1526" si="4072">AK1524</f>
        <v>0</v>
      </c>
      <c r="AL1523" s="50">
        <f t="shared" ref="AL1523:AL1526" si="4073">AL1524</f>
        <v>0</v>
      </c>
      <c r="AM1523" s="50">
        <f t="shared" ref="AM1523:AM1526" si="4074">AM1524</f>
        <v>0</v>
      </c>
      <c r="AN1523" s="50">
        <f t="shared" ref="AN1523:AN1526" si="4075">AN1524</f>
        <v>0</v>
      </c>
      <c r="AO1523" s="15">
        <f t="shared" ref="AO1523:AO1526" si="4076">AO1524</f>
        <v>0</v>
      </c>
      <c r="AP1523" s="51">
        <f t="shared" ref="AP1523:AP1526" si="4077">AP1524</f>
        <v>933.62918999999999</v>
      </c>
      <c r="AQ1523" s="51">
        <f t="shared" ref="AQ1523:AQ1526" si="4078">AQ1524</f>
        <v>-932.89800000000002</v>
      </c>
      <c r="AR1523" s="51">
        <f t="shared" ref="AR1523:AR1526" si="4079">AR1524</f>
        <v>0</v>
      </c>
      <c r="AS1523" s="51">
        <f t="shared" ref="AS1523:AS1526" si="4080">AS1524</f>
        <v>0</v>
      </c>
      <c r="AT1523" s="51">
        <f t="shared" ref="AT1523:AT1526" si="4081">AT1524</f>
        <v>0</v>
      </c>
      <c r="AU1523" s="51">
        <f t="shared" si="4007"/>
        <v>0.73118999999996959</v>
      </c>
      <c r="AV1523" s="51">
        <f t="shared" si="4008"/>
        <v>47.431810000000041</v>
      </c>
      <c r="AW1523" s="51">
        <f t="shared" si="4009"/>
        <v>48.163000000000011</v>
      </c>
      <c r="AX1523" s="51">
        <f t="shared" si="4010"/>
        <v>269.30000000000001</v>
      </c>
      <c r="AY1523" s="51">
        <f t="shared" si="4011"/>
        <v>272.89999999999998</v>
      </c>
      <c r="AZ1523" s="51">
        <f t="shared" ref="AZ1523:AZ1526" si="4082">AZ1524</f>
        <v>0</v>
      </c>
      <c r="BA1523" s="52"/>
      <c r="BB1523" s="25">
        <v>0</v>
      </c>
    </row>
    <row r="1524" hidden="1">
      <c r="B1524" s="47" t="s">
        <v>570</v>
      </c>
      <c r="C1524" s="47" t="s">
        <v>96</v>
      </c>
      <c r="D1524" s="47" t="s">
        <v>98</v>
      </c>
      <c r="E1524" s="48" t="str">
        <f t="shared" si="4006"/>
        <v>0503</v>
      </c>
      <c r="F1524" s="47" t="s">
        <v>102</v>
      </c>
      <c r="G1524" s="48"/>
      <c r="H1524" s="49" t="s">
        <v>53</v>
      </c>
      <c r="I1524" s="19">
        <f t="shared" si="4047"/>
        <v>268.80000000000001</v>
      </c>
      <c r="J1524" s="19">
        <f t="shared" si="4048"/>
        <v>269.30000000000001</v>
      </c>
      <c r="K1524" s="19">
        <f t="shared" si="4049"/>
        <v>272.89999999999998</v>
      </c>
      <c r="L1524" s="19">
        <f t="shared" si="4050"/>
        <v>0</v>
      </c>
      <c r="M1524" s="19">
        <f t="shared" si="4051"/>
        <v>0</v>
      </c>
      <c r="N1524" s="19">
        <f t="shared" si="4052"/>
        <v>0</v>
      </c>
      <c r="O1524" s="19">
        <f t="shared" si="4053"/>
        <v>-932.89800000000002</v>
      </c>
      <c r="P1524" s="19">
        <f t="shared" si="4054"/>
        <v>0</v>
      </c>
      <c r="Q1524" s="19">
        <f t="shared" si="4055"/>
        <v>981.06100000000004</v>
      </c>
      <c r="R1524" s="19">
        <f t="shared" si="4056"/>
        <v>-268.80000000000001</v>
      </c>
      <c r="S1524" s="19">
        <f t="shared" si="4057"/>
        <v>0</v>
      </c>
      <c r="T1524" s="19">
        <f t="shared" si="4005"/>
        <v>48.163000000000011</v>
      </c>
      <c r="U1524" s="19">
        <f t="shared" si="4045"/>
        <v>269.30000000000001</v>
      </c>
      <c r="V1524" s="19">
        <f t="shared" si="4046"/>
        <v>272.89999999999998</v>
      </c>
      <c r="W1524" s="19">
        <f t="shared" si="4058"/>
        <v>0</v>
      </c>
      <c r="X1524" s="19">
        <f t="shared" si="4059"/>
        <v>0</v>
      </c>
      <c r="Y1524" s="19">
        <f t="shared" si="4060"/>
        <v>0</v>
      </c>
      <c r="Z1524" s="19">
        <f t="shared" si="4061"/>
        <v>0</v>
      </c>
      <c r="AA1524" s="19">
        <f t="shared" si="4062"/>
        <v>0</v>
      </c>
      <c r="AB1524" s="19">
        <f t="shared" si="4063"/>
        <v>0</v>
      </c>
      <c r="AC1524" s="19">
        <f t="shared" si="4064"/>
        <v>0</v>
      </c>
      <c r="AD1524" s="19">
        <f t="shared" si="4065"/>
        <v>0</v>
      </c>
      <c r="AE1524" s="19">
        <f t="shared" si="4066"/>
        <v>0</v>
      </c>
      <c r="AF1524" s="50">
        <f t="shared" si="4067"/>
        <v>0</v>
      </c>
      <c r="AG1524" s="50">
        <f t="shared" si="4068"/>
        <v>0</v>
      </c>
      <c r="AH1524" s="50">
        <f t="shared" si="4069"/>
        <v>0</v>
      </c>
      <c r="AI1524" s="50">
        <f t="shared" si="4070"/>
        <v>0</v>
      </c>
      <c r="AJ1524" s="50">
        <f t="shared" si="4071"/>
        <v>0</v>
      </c>
      <c r="AK1524" s="50">
        <f t="shared" si="4072"/>
        <v>0</v>
      </c>
      <c r="AL1524" s="50">
        <f t="shared" si="4073"/>
        <v>0</v>
      </c>
      <c r="AM1524" s="50">
        <f t="shared" si="4074"/>
        <v>0</v>
      </c>
      <c r="AN1524" s="50">
        <f t="shared" si="4075"/>
        <v>0</v>
      </c>
      <c r="AO1524" s="51">
        <f t="shared" si="4076"/>
        <v>0</v>
      </c>
      <c r="AP1524" s="51">
        <f t="shared" si="4077"/>
        <v>933.62918999999999</v>
      </c>
      <c r="AQ1524" s="51">
        <f t="shared" si="4078"/>
        <v>-932.89800000000002</v>
      </c>
      <c r="AR1524" s="51">
        <f t="shared" si="4079"/>
        <v>0</v>
      </c>
      <c r="AS1524" s="51">
        <f t="shared" si="4080"/>
        <v>0</v>
      </c>
      <c r="AT1524" s="51">
        <f t="shared" si="4081"/>
        <v>0</v>
      </c>
      <c r="AU1524" s="51">
        <f t="shared" si="4007"/>
        <v>0.73118999999996959</v>
      </c>
      <c r="AV1524" s="51">
        <f t="shared" si="4008"/>
        <v>47.431810000000041</v>
      </c>
      <c r="AW1524" s="51">
        <f t="shared" si="4009"/>
        <v>48.163000000000011</v>
      </c>
      <c r="AX1524" s="51">
        <f t="shared" si="4010"/>
        <v>269.30000000000001</v>
      </c>
      <c r="AY1524" s="51">
        <f t="shared" si="4011"/>
        <v>272.89999999999998</v>
      </c>
      <c r="AZ1524" s="51">
        <f t="shared" si="4082"/>
        <v>0</v>
      </c>
      <c r="BA1524" s="52"/>
      <c r="BB1524" s="25">
        <v>0</v>
      </c>
    </row>
    <row r="1525" ht="31.5" hidden="1">
      <c r="B1525" s="47" t="s">
        <v>570</v>
      </c>
      <c r="C1525" s="47" t="s">
        <v>96</v>
      </c>
      <c r="D1525" s="47" t="s">
        <v>98</v>
      </c>
      <c r="E1525" s="48" t="str">
        <f t="shared" si="4006"/>
        <v>0503</v>
      </c>
      <c r="F1525" s="47" t="s">
        <v>103</v>
      </c>
      <c r="G1525" s="48"/>
      <c r="H1525" s="49" t="s">
        <v>104</v>
      </c>
      <c r="I1525" s="19">
        <f t="shared" si="4047"/>
        <v>268.80000000000001</v>
      </c>
      <c r="J1525" s="19">
        <f t="shared" si="4048"/>
        <v>269.30000000000001</v>
      </c>
      <c r="K1525" s="19">
        <f t="shared" si="4049"/>
        <v>272.89999999999998</v>
      </c>
      <c r="L1525" s="19">
        <f t="shared" si="4050"/>
        <v>0</v>
      </c>
      <c r="M1525" s="19">
        <f t="shared" si="4051"/>
        <v>0</v>
      </c>
      <c r="N1525" s="19">
        <f t="shared" si="4052"/>
        <v>0</v>
      </c>
      <c r="O1525" s="19">
        <f t="shared" si="4053"/>
        <v>-932.89800000000002</v>
      </c>
      <c r="P1525" s="19">
        <f t="shared" si="4054"/>
        <v>0</v>
      </c>
      <c r="Q1525" s="19">
        <f t="shared" si="4055"/>
        <v>981.06100000000004</v>
      </c>
      <c r="R1525" s="19">
        <f t="shared" si="4056"/>
        <v>-268.80000000000001</v>
      </c>
      <c r="S1525" s="19">
        <f t="shared" si="4057"/>
        <v>0</v>
      </c>
      <c r="T1525" s="19">
        <f t="shared" si="4005"/>
        <v>48.163000000000011</v>
      </c>
      <c r="U1525" s="19">
        <f t="shared" si="4045"/>
        <v>269.30000000000001</v>
      </c>
      <c r="V1525" s="19">
        <f t="shared" si="4046"/>
        <v>272.89999999999998</v>
      </c>
      <c r="W1525" s="19">
        <f t="shared" si="4058"/>
        <v>0</v>
      </c>
      <c r="X1525" s="19">
        <f t="shared" si="4059"/>
        <v>0</v>
      </c>
      <c r="Y1525" s="19">
        <f t="shared" si="4060"/>
        <v>0</v>
      </c>
      <c r="Z1525" s="19">
        <f t="shared" si="4061"/>
        <v>0</v>
      </c>
      <c r="AA1525" s="19">
        <f t="shared" si="4062"/>
        <v>0</v>
      </c>
      <c r="AB1525" s="19">
        <f t="shared" si="4063"/>
        <v>0</v>
      </c>
      <c r="AC1525" s="19">
        <f t="shared" si="4064"/>
        <v>0</v>
      </c>
      <c r="AD1525" s="19">
        <f t="shared" si="4065"/>
        <v>0</v>
      </c>
      <c r="AE1525" s="19">
        <f t="shared" si="4066"/>
        <v>0</v>
      </c>
      <c r="AF1525" s="50">
        <f t="shared" si="4067"/>
        <v>0</v>
      </c>
      <c r="AG1525" s="50">
        <f t="shared" si="4068"/>
        <v>0</v>
      </c>
      <c r="AH1525" s="50">
        <f t="shared" si="4069"/>
        <v>0</v>
      </c>
      <c r="AI1525" s="50">
        <f t="shared" si="4070"/>
        <v>0</v>
      </c>
      <c r="AJ1525" s="50">
        <f t="shared" si="4071"/>
        <v>0</v>
      </c>
      <c r="AK1525" s="50">
        <f t="shared" si="4072"/>
        <v>0</v>
      </c>
      <c r="AL1525" s="50">
        <f t="shared" si="4073"/>
        <v>0</v>
      </c>
      <c r="AM1525" s="50">
        <f t="shared" si="4074"/>
        <v>0</v>
      </c>
      <c r="AN1525" s="50">
        <f t="shared" si="4075"/>
        <v>0</v>
      </c>
      <c r="AO1525" s="15">
        <f t="shared" si="4076"/>
        <v>0</v>
      </c>
      <c r="AP1525" s="51">
        <f t="shared" si="4077"/>
        <v>933.62918999999999</v>
      </c>
      <c r="AQ1525" s="51">
        <f t="shared" si="4078"/>
        <v>-932.89800000000002</v>
      </c>
      <c r="AR1525" s="51">
        <f t="shared" si="4079"/>
        <v>0</v>
      </c>
      <c r="AS1525" s="51">
        <f t="shared" si="4080"/>
        <v>0</v>
      </c>
      <c r="AT1525" s="51">
        <f t="shared" si="4081"/>
        <v>0</v>
      </c>
      <c r="AU1525" s="51">
        <f t="shared" si="4007"/>
        <v>0.73118999999996959</v>
      </c>
      <c r="AV1525" s="51">
        <f t="shared" si="4008"/>
        <v>47.431810000000041</v>
      </c>
      <c r="AW1525" s="51">
        <f t="shared" si="4009"/>
        <v>48.163000000000011</v>
      </c>
      <c r="AX1525" s="51">
        <f t="shared" si="4010"/>
        <v>269.30000000000001</v>
      </c>
      <c r="AY1525" s="51">
        <f t="shared" si="4011"/>
        <v>272.89999999999998</v>
      </c>
      <c r="AZ1525" s="51">
        <f t="shared" si="4082"/>
        <v>0</v>
      </c>
      <c r="BA1525" s="52"/>
      <c r="BB1525" s="25">
        <v>0</v>
      </c>
    </row>
    <row r="1526" ht="47.25" hidden="1">
      <c r="B1526" s="47" t="s">
        <v>570</v>
      </c>
      <c r="C1526" s="47" t="s">
        <v>96</v>
      </c>
      <c r="D1526" s="47" t="s">
        <v>98</v>
      </c>
      <c r="E1526" s="48" t="str">
        <f t="shared" si="4006"/>
        <v>0503</v>
      </c>
      <c r="F1526" s="47" t="s">
        <v>534</v>
      </c>
      <c r="G1526" s="48"/>
      <c r="H1526" s="49" t="s">
        <v>535</v>
      </c>
      <c r="I1526" s="19">
        <f t="shared" si="4047"/>
        <v>268.80000000000001</v>
      </c>
      <c r="J1526" s="19">
        <f t="shared" si="4048"/>
        <v>269.30000000000001</v>
      </c>
      <c r="K1526" s="19">
        <f t="shared" si="4049"/>
        <v>272.89999999999998</v>
      </c>
      <c r="L1526" s="19">
        <f t="shared" si="4050"/>
        <v>0</v>
      </c>
      <c r="M1526" s="19">
        <f t="shared" si="4051"/>
        <v>0</v>
      </c>
      <c r="N1526" s="19">
        <f t="shared" si="4052"/>
        <v>0</v>
      </c>
      <c r="O1526" s="19">
        <f t="shared" si="4053"/>
        <v>-932.89800000000002</v>
      </c>
      <c r="P1526" s="19">
        <f t="shared" si="4054"/>
        <v>0</v>
      </c>
      <c r="Q1526" s="19">
        <f t="shared" si="4055"/>
        <v>981.06100000000004</v>
      </c>
      <c r="R1526" s="19">
        <f t="shared" si="4056"/>
        <v>-268.80000000000001</v>
      </c>
      <c r="S1526" s="19">
        <f t="shared" si="4057"/>
        <v>0</v>
      </c>
      <c r="T1526" s="19">
        <f t="shared" si="4005"/>
        <v>48.163000000000011</v>
      </c>
      <c r="U1526" s="19">
        <f t="shared" si="4045"/>
        <v>269.30000000000001</v>
      </c>
      <c r="V1526" s="19">
        <f t="shared" si="4046"/>
        <v>272.89999999999998</v>
      </c>
      <c r="W1526" s="19">
        <f t="shared" si="4058"/>
        <v>0</v>
      </c>
      <c r="X1526" s="19">
        <f t="shared" si="4059"/>
        <v>0</v>
      </c>
      <c r="Y1526" s="19">
        <f t="shared" si="4060"/>
        <v>0</v>
      </c>
      <c r="Z1526" s="19">
        <f t="shared" si="4061"/>
        <v>0</v>
      </c>
      <c r="AA1526" s="19">
        <f t="shared" si="4062"/>
        <v>0</v>
      </c>
      <c r="AB1526" s="19">
        <f t="shared" si="4063"/>
        <v>0</v>
      </c>
      <c r="AC1526" s="19">
        <f t="shared" si="4064"/>
        <v>0</v>
      </c>
      <c r="AD1526" s="19">
        <f t="shared" si="4065"/>
        <v>0</v>
      </c>
      <c r="AE1526" s="19">
        <f t="shared" si="4066"/>
        <v>0</v>
      </c>
      <c r="AF1526" s="50">
        <f t="shared" si="4067"/>
        <v>0</v>
      </c>
      <c r="AG1526" s="50">
        <f t="shared" si="4068"/>
        <v>0</v>
      </c>
      <c r="AH1526" s="50">
        <f t="shared" si="4069"/>
        <v>0</v>
      </c>
      <c r="AI1526" s="50">
        <f t="shared" si="4070"/>
        <v>0</v>
      </c>
      <c r="AJ1526" s="50">
        <f t="shared" si="4071"/>
        <v>0</v>
      </c>
      <c r="AK1526" s="50">
        <f t="shared" si="4072"/>
        <v>0</v>
      </c>
      <c r="AL1526" s="50">
        <f t="shared" si="4073"/>
        <v>0</v>
      </c>
      <c r="AM1526" s="50">
        <f t="shared" si="4074"/>
        <v>0</v>
      </c>
      <c r="AN1526" s="50">
        <f t="shared" si="4075"/>
        <v>0</v>
      </c>
      <c r="AO1526" s="51">
        <f t="shared" si="4076"/>
        <v>0</v>
      </c>
      <c r="AP1526" s="51">
        <f t="shared" si="4077"/>
        <v>933.62918999999999</v>
      </c>
      <c r="AQ1526" s="51">
        <f t="shared" si="4078"/>
        <v>-932.89800000000002</v>
      </c>
      <c r="AR1526" s="51">
        <f t="shared" si="4079"/>
        <v>0</v>
      </c>
      <c r="AS1526" s="51">
        <f t="shared" si="4080"/>
        <v>0</v>
      </c>
      <c r="AT1526" s="51">
        <f t="shared" si="4081"/>
        <v>0</v>
      </c>
      <c r="AU1526" s="51">
        <f t="shared" si="4007"/>
        <v>0.73118999999996959</v>
      </c>
      <c r="AV1526" s="51">
        <f t="shared" si="4008"/>
        <v>47.431810000000041</v>
      </c>
      <c r="AW1526" s="51">
        <f t="shared" si="4009"/>
        <v>48.163000000000011</v>
      </c>
      <c r="AX1526" s="51">
        <f t="shared" si="4010"/>
        <v>269.30000000000001</v>
      </c>
      <c r="AY1526" s="51">
        <f t="shared" si="4011"/>
        <v>272.89999999999998</v>
      </c>
      <c r="AZ1526" s="51">
        <f t="shared" si="4082"/>
        <v>0</v>
      </c>
      <c r="BA1526" s="52"/>
      <c r="BB1526" s="25">
        <v>0</v>
      </c>
    </row>
    <row r="1527" ht="31.5" hidden="1">
      <c r="B1527" s="47" t="s">
        <v>570</v>
      </c>
      <c r="C1527" s="47" t="s">
        <v>96</v>
      </c>
      <c r="D1527" s="47" t="s">
        <v>98</v>
      </c>
      <c r="E1527" s="48" t="str">
        <f t="shared" si="4006"/>
        <v>0503</v>
      </c>
      <c r="F1527" s="47" t="s">
        <v>534</v>
      </c>
      <c r="G1527" s="47" t="s">
        <v>58</v>
      </c>
      <c r="H1527" s="49" t="s">
        <v>59</v>
      </c>
      <c r="I1527" s="19">
        <v>268.80000000000001</v>
      </c>
      <c r="J1527" s="19">
        <v>269.30000000000001</v>
      </c>
      <c r="K1527" s="19">
        <v>272.89999999999998</v>
      </c>
      <c r="L1527" s="19"/>
      <c r="M1527" s="19"/>
      <c r="N1527" s="19"/>
      <c r="O1527" s="19">
        <v>-932.89800000000002</v>
      </c>
      <c r="P1527" s="19">
        <v>0</v>
      </c>
      <c r="Q1527" s="19">
        <v>981.06100000000004</v>
      </c>
      <c r="R1527" s="19">
        <v>-268.80000000000001</v>
      </c>
      <c r="S1527" s="19"/>
      <c r="T1527" s="19">
        <f t="shared" si="4005"/>
        <v>48.163000000000011</v>
      </c>
      <c r="U1527" s="19">
        <f t="shared" si="4045"/>
        <v>269.30000000000001</v>
      </c>
      <c r="V1527" s="19">
        <f t="shared" si="4046"/>
        <v>272.89999999999998</v>
      </c>
      <c r="W1527" s="19"/>
      <c r="X1527" s="19"/>
      <c r="Y1527" s="19"/>
      <c r="Z1527" s="19"/>
      <c r="AA1527" s="19"/>
      <c r="AB1527" s="19"/>
      <c r="AC1527" s="19"/>
      <c r="AD1527" s="19"/>
      <c r="AE1527" s="19"/>
      <c r="AF1527" s="50">
        <v>0</v>
      </c>
      <c r="AG1527" s="50"/>
      <c r="AH1527" s="50">
        <v>0</v>
      </c>
      <c r="AI1527" s="50">
        <v>0</v>
      </c>
      <c r="AJ1527" s="50">
        <v>0</v>
      </c>
      <c r="AK1527" s="50">
        <v>0</v>
      </c>
      <c r="AL1527" s="50">
        <v>0</v>
      </c>
      <c r="AM1527" s="50">
        <v>0</v>
      </c>
      <c r="AN1527" s="50">
        <v>0</v>
      </c>
      <c r="AO1527" s="15">
        <v>0</v>
      </c>
      <c r="AP1527" s="51">
        <v>933.62918999999999</v>
      </c>
      <c r="AQ1527" s="51">
        <v>-932.89800000000002</v>
      </c>
      <c r="AR1527" s="51">
        <v>0</v>
      </c>
      <c r="AS1527" s="51">
        <v>0</v>
      </c>
      <c r="AT1527" s="51">
        <v>0</v>
      </c>
      <c r="AU1527" s="51">
        <f t="shared" si="4007"/>
        <v>0.73118999999996959</v>
      </c>
      <c r="AV1527" s="51">
        <f t="shared" si="4008"/>
        <v>47.431810000000041</v>
      </c>
      <c r="AW1527" s="51">
        <f t="shared" si="4009"/>
        <v>48.163000000000011</v>
      </c>
      <c r="AX1527" s="51">
        <f t="shared" si="4010"/>
        <v>269.30000000000001</v>
      </c>
      <c r="AY1527" s="51">
        <f t="shared" si="4011"/>
        <v>272.89999999999998</v>
      </c>
      <c r="AZ1527" s="51"/>
      <c r="BA1527" s="52"/>
      <c r="BB1527" s="25">
        <v>0</v>
      </c>
    </row>
    <row r="1528" ht="31.5">
      <c r="B1528" s="47" t="s">
        <v>570</v>
      </c>
      <c r="C1528" s="47" t="s">
        <v>96</v>
      </c>
      <c r="D1528" s="47" t="s">
        <v>98</v>
      </c>
      <c r="E1528" s="48" t="str">
        <f t="shared" si="4006"/>
        <v>0503</v>
      </c>
      <c r="F1528" s="47" t="s">
        <v>517</v>
      </c>
      <c r="G1528" s="48"/>
      <c r="H1528" s="49" t="s">
        <v>518</v>
      </c>
      <c r="I1528" s="19">
        <f>I1529+I1536</f>
        <v>25025.799999999999</v>
      </c>
      <c r="J1528" s="19">
        <f>J1529+J1536</f>
        <v>19745.199999999997</v>
      </c>
      <c r="K1528" s="19">
        <f>K1529+K1536</f>
        <v>15580.200000000001</v>
      </c>
      <c r="L1528" s="19">
        <f>L1529+L1536</f>
        <v>14750.9</v>
      </c>
      <c r="M1528" s="19">
        <f>M1529+M1536</f>
        <v>14750.9</v>
      </c>
      <c r="N1528" s="19">
        <f>N1529+N1536</f>
        <v>14750.9</v>
      </c>
      <c r="O1528" s="19">
        <f>O1529+O1536</f>
        <v>0</v>
      </c>
      <c r="P1528" s="19">
        <f>P1529+P1536</f>
        <v>214.5</v>
      </c>
      <c r="Q1528" s="19">
        <f>Q1529+Q1536</f>
        <v>0</v>
      </c>
      <c r="R1528" s="19">
        <f>R1529+R1536</f>
        <v>0</v>
      </c>
      <c r="S1528" s="19">
        <f>S1529+S1536</f>
        <v>0</v>
      </c>
      <c r="T1528" s="19">
        <f t="shared" si="4005"/>
        <v>39991.199999999997</v>
      </c>
      <c r="U1528" s="19">
        <f t="shared" si="4045"/>
        <v>34496.099999999999</v>
      </c>
      <c r="V1528" s="19">
        <f t="shared" si="4046"/>
        <v>30331.099999999999</v>
      </c>
      <c r="W1528" s="19">
        <f>W1529+W1536</f>
        <v>0</v>
      </c>
      <c r="X1528" s="19">
        <f>X1529+X1536</f>
        <v>0</v>
      </c>
      <c r="Y1528" s="19">
        <f>Y1529+Y1536</f>
        <v>0</v>
      </c>
      <c r="Z1528" s="19">
        <f>Z1529+Z1536</f>
        <v>0</v>
      </c>
      <c r="AA1528" s="19">
        <f>AA1529+AA1536</f>
        <v>0</v>
      </c>
      <c r="AB1528" s="19">
        <f>AB1529+AB1536</f>
        <v>0</v>
      </c>
      <c r="AC1528" s="19">
        <f>AC1529+AC1536</f>
        <v>0</v>
      </c>
      <c r="AD1528" s="19">
        <f>AD1529+AD1536</f>
        <v>0</v>
      </c>
      <c r="AE1528" s="19">
        <f>AE1529+AE1536</f>
        <v>0</v>
      </c>
      <c r="AF1528" s="50">
        <f>AF1529+AF1536</f>
        <v>15748.182230000002</v>
      </c>
      <c r="AG1528" s="50">
        <f>AG1529+AG1536</f>
        <v>0</v>
      </c>
      <c r="AH1528" s="50">
        <f>AH1529+AH1536</f>
        <v>0</v>
      </c>
      <c r="AI1528" s="50">
        <f>AI1529+AI1536</f>
        <v>0</v>
      </c>
      <c r="AJ1528" s="50">
        <f>AJ1529+AJ1536</f>
        <v>0</v>
      </c>
      <c r="AK1528" s="50">
        <f>AK1529+AK1536</f>
        <v>0</v>
      </c>
      <c r="AL1528" s="50">
        <f>AL1529+AL1536</f>
        <v>15577.206660000002</v>
      </c>
      <c r="AM1528" s="50">
        <f>AM1529+AM1536</f>
        <v>0</v>
      </c>
      <c r="AN1528" s="50">
        <f>AN1529+AN1536</f>
        <v>0</v>
      </c>
      <c r="AO1528" s="51">
        <f>AO1529+AO1536</f>
        <v>11154.6147</v>
      </c>
      <c r="AP1528" s="51">
        <f>AP1529+AP1536</f>
        <v>15850.641010000001</v>
      </c>
      <c r="AQ1528" s="51">
        <f>AQ1529+AQ1536</f>
        <v>0</v>
      </c>
      <c r="AR1528" s="51">
        <f>AR1529+AR1536</f>
        <v>0</v>
      </c>
      <c r="AS1528" s="51">
        <f>AS1529+AS1536</f>
        <v>0</v>
      </c>
      <c r="AT1528" s="51">
        <f>AT1529+AT1536</f>
        <v>0</v>
      </c>
      <c r="AU1528" s="51">
        <f t="shared" si="4007"/>
        <v>15850.641010000001</v>
      </c>
      <c r="AV1528" s="51">
        <f t="shared" si="4008"/>
        <v>24140.558989999998</v>
      </c>
      <c r="AW1528" s="51">
        <f t="shared" si="4009"/>
        <v>39991.199999999997</v>
      </c>
      <c r="AX1528" s="51">
        <f t="shared" si="4010"/>
        <v>34496.099999999999</v>
      </c>
      <c r="AY1528" s="51">
        <f t="shared" si="4011"/>
        <v>30331.099999999999</v>
      </c>
      <c r="AZ1528" s="51">
        <f>AZ1529+AZ1536</f>
        <v>0</v>
      </c>
      <c r="BA1528" s="52">
        <f t="shared" si="4012"/>
        <v>98.914315522242973</v>
      </c>
      <c r="BB1528" s="25"/>
    </row>
    <row r="1529">
      <c r="B1529" s="47" t="s">
        <v>570</v>
      </c>
      <c r="C1529" s="47" t="s">
        <v>96</v>
      </c>
      <c r="D1529" s="47" t="s">
        <v>98</v>
      </c>
      <c r="E1529" s="48" t="str">
        <f t="shared" si="4006"/>
        <v>0503</v>
      </c>
      <c r="F1529" s="47" t="s">
        <v>519</v>
      </c>
      <c r="G1529" s="48"/>
      <c r="H1529" s="49" t="s">
        <v>113</v>
      </c>
      <c r="I1529" s="19">
        <f>I1530</f>
        <v>9833.8999999999996</v>
      </c>
      <c r="J1529" s="19">
        <f>J1530</f>
        <v>9833.8999999999996</v>
      </c>
      <c r="K1529" s="19">
        <f>K1530</f>
        <v>9833.8999999999996</v>
      </c>
      <c r="L1529" s="19">
        <f>L1530</f>
        <v>14750.9</v>
      </c>
      <c r="M1529" s="19">
        <f>M1530</f>
        <v>14750.9</v>
      </c>
      <c r="N1529" s="19">
        <f>N1530</f>
        <v>14750.9</v>
      </c>
      <c r="O1529" s="19">
        <f>O1530</f>
        <v>0</v>
      </c>
      <c r="P1529" s="19">
        <f>P1530</f>
        <v>0</v>
      </c>
      <c r="Q1529" s="19">
        <f>Q1530</f>
        <v>0</v>
      </c>
      <c r="R1529" s="19">
        <f>R1530</f>
        <v>0</v>
      </c>
      <c r="S1529" s="19">
        <f>S1530</f>
        <v>0</v>
      </c>
      <c r="T1529" s="19">
        <f t="shared" si="4005"/>
        <v>24584.799999999999</v>
      </c>
      <c r="U1529" s="19">
        <f t="shared" si="4045"/>
        <v>24584.799999999999</v>
      </c>
      <c r="V1529" s="19">
        <f t="shared" si="4046"/>
        <v>24584.799999999999</v>
      </c>
      <c r="W1529" s="19">
        <f>W1530</f>
        <v>0</v>
      </c>
      <c r="X1529" s="19">
        <f>X1530</f>
        <v>0</v>
      </c>
      <c r="Y1529" s="19">
        <f>Y1530</f>
        <v>0</v>
      </c>
      <c r="Z1529" s="19">
        <f>Z1530</f>
        <v>0</v>
      </c>
      <c r="AA1529" s="19">
        <f>AA1530</f>
        <v>0</v>
      </c>
      <c r="AB1529" s="19">
        <f>AB1530</f>
        <v>0</v>
      </c>
      <c r="AC1529" s="19">
        <f>AC1530</f>
        <v>0</v>
      </c>
      <c r="AD1529" s="19">
        <f>AD1530</f>
        <v>0</v>
      </c>
      <c r="AE1529" s="19">
        <f>AE1530</f>
        <v>0</v>
      </c>
      <c r="AF1529" s="50">
        <f>AF1530</f>
        <v>451.31895999999995</v>
      </c>
      <c r="AG1529" s="50">
        <f>AG1530</f>
        <v>0</v>
      </c>
      <c r="AH1529" s="50">
        <f>AH1530</f>
        <v>0</v>
      </c>
      <c r="AI1529" s="50">
        <f>AI1530</f>
        <v>0</v>
      </c>
      <c r="AJ1529" s="50">
        <f>AJ1530</f>
        <v>0</v>
      </c>
      <c r="AK1529" s="50">
        <f>AK1530</f>
        <v>0</v>
      </c>
      <c r="AL1529" s="50">
        <f>AL1530</f>
        <v>451.31895999999995</v>
      </c>
      <c r="AM1529" s="50">
        <f>AM1530</f>
        <v>0</v>
      </c>
      <c r="AN1529" s="50">
        <f>AN1530</f>
        <v>0</v>
      </c>
      <c r="AO1529" s="15">
        <f>AO1530</f>
        <v>0</v>
      </c>
      <c r="AP1529" s="51">
        <f>AP1530</f>
        <v>451.31895999999995</v>
      </c>
      <c r="AQ1529" s="51">
        <f>AQ1530</f>
        <v>0</v>
      </c>
      <c r="AR1529" s="51">
        <f>AR1530</f>
        <v>0</v>
      </c>
      <c r="AS1529" s="51">
        <f>AS1530</f>
        <v>0</v>
      </c>
      <c r="AT1529" s="51">
        <f>AT1530</f>
        <v>0</v>
      </c>
      <c r="AU1529" s="51">
        <f t="shared" si="4007"/>
        <v>451.31895999999995</v>
      </c>
      <c r="AV1529" s="51">
        <f t="shared" si="4008"/>
        <v>24133.481039999999</v>
      </c>
      <c r="AW1529" s="51">
        <f t="shared" si="4009"/>
        <v>24584.799999999999</v>
      </c>
      <c r="AX1529" s="51">
        <f t="shared" si="4010"/>
        <v>24584.799999999999</v>
      </c>
      <c r="AY1529" s="51">
        <f t="shared" si="4011"/>
        <v>24584.799999999999</v>
      </c>
      <c r="AZ1529" s="51">
        <f>AZ1530</f>
        <v>0</v>
      </c>
      <c r="BA1529" s="52">
        <f t="shared" si="4012"/>
        <v>100</v>
      </c>
      <c r="BB1529" s="25"/>
    </row>
    <row r="1530" ht="31.5">
      <c r="B1530" s="47" t="s">
        <v>570</v>
      </c>
      <c r="C1530" s="47" t="s">
        <v>96</v>
      </c>
      <c r="D1530" s="47" t="s">
        <v>98</v>
      </c>
      <c r="E1530" s="48" t="str">
        <f t="shared" si="4006"/>
        <v>0503</v>
      </c>
      <c r="F1530" s="47" t="s">
        <v>520</v>
      </c>
      <c r="G1530" s="48"/>
      <c r="H1530" s="49" t="s">
        <v>521</v>
      </c>
      <c r="I1530" s="19">
        <f>I1534</f>
        <v>9833.8999999999996</v>
      </c>
      <c r="J1530" s="19">
        <f>J1534</f>
        <v>9833.8999999999996</v>
      </c>
      <c r="K1530" s="19">
        <f>K1534</f>
        <v>9833.8999999999996</v>
      </c>
      <c r="L1530" s="19">
        <f>L1534</f>
        <v>14750.9</v>
      </c>
      <c r="M1530" s="19">
        <f>M1534</f>
        <v>14750.9</v>
      </c>
      <c r="N1530" s="19">
        <f>N1534</f>
        <v>14750.9</v>
      </c>
      <c r="O1530" s="19">
        <f>O1534+O1531</f>
        <v>0</v>
      </c>
      <c r="P1530" s="19">
        <f>P1534+P1531</f>
        <v>0</v>
      </c>
      <c r="Q1530" s="19">
        <f>Q1534</f>
        <v>0</v>
      </c>
      <c r="R1530" s="19">
        <f>R1534</f>
        <v>0</v>
      </c>
      <c r="S1530" s="19">
        <f>S1534</f>
        <v>0</v>
      </c>
      <c r="T1530" s="19">
        <f t="shared" si="4005"/>
        <v>24584.799999999999</v>
      </c>
      <c r="U1530" s="19">
        <f t="shared" si="4045"/>
        <v>24584.799999999999</v>
      </c>
      <c r="V1530" s="19">
        <f t="shared" si="4046"/>
        <v>24584.799999999999</v>
      </c>
      <c r="W1530" s="19">
        <f>W1534</f>
        <v>0</v>
      </c>
      <c r="X1530" s="19">
        <f>X1534</f>
        <v>0</v>
      </c>
      <c r="Y1530" s="19">
        <f>Y1534</f>
        <v>0</v>
      </c>
      <c r="Z1530" s="19">
        <f>Z1534</f>
        <v>0</v>
      </c>
      <c r="AA1530" s="19">
        <f>AA1534</f>
        <v>0</v>
      </c>
      <c r="AB1530" s="19">
        <f>AB1534</f>
        <v>0</v>
      </c>
      <c r="AC1530" s="19">
        <f>AC1534</f>
        <v>0</v>
      </c>
      <c r="AD1530" s="19">
        <f>AD1534</f>
        <v>0</v>
      </c>
      <c r="AE1530" s="19">
        <f>AE1534</f>
        <v>0</v>
      </c>
      <c r="AF1530" s="50">
        <f>AF1534+AF1531</f>
        <v>451.31895999999995</v>
      </c>
      <c r="AG1530" s="50">
        <f>AG1534+AG1531</f>
        <v>0</v>
      </c>
      <c r="AH1530" s="50">
        <f>AH1534+AH1531</f>
        <v>0</v>
      </c>
      <c r="AI1530" s="50">
        <f>AI1534+AI1531</f>
        <v>0</v>
      </c>
      <c r="AJ1530" s="50">
        <f>AJ1534+AJ1531</f>
        <v>0</v>
      </c>
      <c r="AK1530" s="50">
        <f>AK1534+AK1531</f>
        <v>0</v>
      </c>
      <c r="AL1530" s="50">
        <f>AL1534+AL1531</f>
        <v>451.31895999999995</v>
      </c>
      <c r="AM1530" s="50">
        <f>AM1534+AM1531</f>
        <v>0</v>
      </c>
      <c r="AN1530" s="50">
        <f>AN1534+AN1531</f>
        <v>0</v>
      </c>
      <c r="AO1530" s="51">
        <f>AO1534+AO1531</f>
        <v>0</v>
      </c>
      <c r="AP1530" s="51">
        <f>AP1534+AP1531</f>
        <v>451.31895999999995</v>
      </c>
      <c r="AQ1530" s="51">
        <f>AQ1534+AQ1531</f>
        <v>0</v>
      </c>
      <c r="AR1530" s="51">
        <f>AR1534+AR1531</f>
        <v>0</v>
      </c>
      <c r="AS1530" s="51">
        <f>AS1534+AS1531</f>
        <v>0</v>
      </c>
      <c r="AT1530" s="51">
        <f>AT1534+AT1531</f>
        <v>0</v>
      </c>
      <c r="AU1530" s="51">
        <f t="shared" si="4007"/>
        <v>451.31895999999995</v>
      </c>
      <c r="AV1530" s="51">
        <f t="shared" si="4008"/>
        <v>24133.481039999999</v>
      </c>
      <c r="AW1530" s="51">
        <f t="shared" si="4009"/>
        <v>24584.799999999999</v>
      </c>
      <c r="AX1530" s="51">
        <f t="shared" si="4010"/>
        <v>24584.799999999999</v>
      </c>
      <c r="AY1530" s="51">
        <f t="shared" si="4011"/>
        <v>24584.799999999999</v>
      </c>
      <c r="AZ1530" s="51">
        <f>AZ1534</f>
        <v>0</v>
      </c>
      <c r="BA1530" s="52">
        <f t="shared" si="4012"/>
        <v>100</v>
      </c>
      <c r="BB1530" s="25"/>
    </row>
    <row r="1531" ht="31.5">
      <c r="B1531" s="47" t="s">
        <v>570</v>
      </c>
      <c r="C1531" s="47" t="s">
        <v>96</v>
      </c>
      <c r="D1531" s="47" t="s">
        <v>98</v>
      </c>
      <c r="E1531" s="48" t="str">
        <f t="shared" si="4006"/>
        <v>0503</v>
      </c>
      <c r="F1531" s="47" t="s">
        <v>536</v>
      </c>
      <c r="G1531" s="48"/>
      <c r="H1531" s="64" t="s">
        <v>525</v>
      </c>
      <c r="I1531" s="19"/>
      <c r="J1531" s="19"/>
      <c r="K1531" s="19"/>
      <c r="L1531" s="19"/>
      <c r="M1531" s="19"/>
      <c r="N1531" s="19"/>
      <c r="O1531" s="19">
        <f>O1532+O1533</f>
        <v>0</v>
      </c>
      <c r="P1531" s="19">
        <f>P1532+P1533</f>
        <v>0</v>
      </c>
      <c r="Q1531" s="19"/>
      <c r="R1531" s="19"/>
      <c r="S1531" s="19"/>
      <c r="T1531" s="19">
        <f t="shared" si="4005"/>
        <v>0</v>
      </c>
      <c r="U1531" s="19"/>
      <c r="V1531" s="19"/>
      <c r="W1531" s="19"/>
      <c r="X1531" s="19"/>
      <c r="Y1531" s="19"/>
      <c r="Z1531" s="19"/>
      <c r="AA1531" s="19"/>
      <c r="AB1531" s="19"/>
      <c r="AC1531" s="19"/>
      <c r="AD1531" s="19"/>
      <c r="AE1531" s="19"/>
      <c r="AF1531" s="50">
        <f>AF1532+AF1533</f>
        <v>451.31895999999995</v>
      </c>
      <c r="AG1531" s="50">
        <f>AG1532+AG1533</f>
        <v>0</v>
      </c>
      <c r="AH1531" s="50">
        <f>AH1532+AH1533</f>
        <v>0</v>
      </c>
      <c r="AI1531" s="50">
        <f>AI1532+AI1533</f>
        <v>0</v>
      </c>
      <c r="AJ1531" s="50">
        <f>AJ1532+AJ1533</f>
        <v>0</v>
      </c>
      <c r="AK1531" s="50">
        <f>AK1532+AK1533</f>
        <v>0</v>
      </c>
      <c r="AL1531" s="50">
        <f>AL1532+AL1533</f>
        <v>451.31895999999995</v>
      </c>
      <c r="AM1531" s="50">
        <f>AM1532+AM1533</f>
        <v>0</v>
      </c>
      <c r="AN1531" s="50">
        <f>AN1532+AN1533</f>
        <v>0</v>
      </c>
      <c r="AO1531" s="15">
        <f>AO1532+AO1533</f>
        <v>0</v>
      </c>
      <c r="AP1531" s="51">
        <f>AP1532+AP1533</f>
        <v>451.31895999999995</v>
      </c>
      <c r="AQ1531" s="51">
        <f>AQ1532+AQ1533</f>
        <v>0</v>
      </c>
      <c r="AR1531" s="51">
        <f>AR1532+AR1533</f>
        <v>0</v>
      </c>
      <c r="AS1531" s="51">
        <f>AS1532+AS1533</f>
        <v>0</v>
      </c>
      <c r="AT1531" s="51">
        <f>AT1532+AT1533</f>
        <v>0</v>
      </c>
      <c r="AU1531" s="51">
        <f t="shared" si="4007"/>
        <v>451.31895999999995</v>
      </c>
      <c r="AV1531" s="51">
        <f t="shared" si="4008"/>
        <v>-451.31895999999995</v>
      </c>
      <c r="AW1531" s="51"/>
      <c r="AX1531" s="51"/>
      <c r="AY1531" s="51"/>
      <c r="AZ1531" s="51"/>
      <c r="BA1531" s="52">
        <f t="shared" si="4012"/>
        <v>100</v>
      </c>
      <c r="BB1531" s="25"/>
    </row>
    <row r="1532" ht="31.5">
      <c r="B1532" s="47" t="s">
        <v>570</v>
      </c>
      <c r="C1532" s="47" t="s">
        <v>96</v>
      </c>
      <c r="D1532" s="47" t="s">
        <v>98</v>
      </c>
      <c r="E1532" s="48" t="str">
        <f t="shared" si="4006"/>
        <v>0503</v>
      </c>
      <c r="F1532" s="47" t="s">
        <v>536</v>
      </c>
      <c r="G1532" s="47" t="s">
        <v>154</v>
      </c>
      <c r="H1532" s="49" t="s">
        <v>155</v>
      </c>
      <c r="I1532" s="19"/>
      <c r="J1532" s="19"/>
      <c r="K1532" s="19"/>
      <c r="L1532" s="19"/>
      <c r="M1532" s="19"/>
      <c r="N1532" s="19"/>
      <c r="O1532" s="19">
        <v>0</v>
      </c>
      <c r="P1532" s="19">
        <v>0</v>
      </c>
      <c r="Q1532" s="19"/>
      <c r="R1532" s="19"/>
      <c r="S1532" s="19"/>
      <c r="T1532" s="19">
        <f t="shared" si="4005"/>
        <v>0</v>
      </c>
      <c r="U1532" s="19"/>
      <c r="V1532" s="19"/>
      <c r="W1532" s="19"/>
      <c r="X1532" s="19"/>
      <c r="Y1532" s="19"/>
      <c r="Z1532" s="19"/>
      <c r="AA1532" s="19"/>
      <c r="AB1532" s="19"/>
      <c r="AC1532" s="19"/>
      <c r="AD1532" s="19"/>
      <c r="AE1532" s="19"/>
      <c r="AF1532" s="50">
        <v>29.228960000000001</v>
      </c>
      <c r="AG1532" s="50"/>
      <c r="AH1532" s="50">
        <v>0</v>
      </c>
      <c r="AI1532" s="50">
        <v>0</v>
      </c>
      <c r="AJ1532" s="50">
        <v>0</v>
      </c>
      <c r="AK1532" s="50">
        <v>0</v>
      </c>
      <c r="AL1532" s="50">
        <v>29.228960000000001</v>
      </c>
      <c r="AM1532" s="50">
        <v>0</v>
      </c>
      <c r="AN1532" s="50">
        <v>0</v>
      </c>
      <c r="AO1532" s="51">
        <v>0</v>
      </c>
      <c r="AP1532" s="51">
        <v>29.228960000000001</v>
      </c>
      <c r="AQ1532" s="51">
        <v>0</v>
      </c>
      <c r="AR1532" s="51">
        <v>0</v>
      </c>
      <c r="AS1532" s="51">
        <v>0</v>
      </c>
      <c r="AT1532" s="51">
        <v>0</v>
      </c>
      <c r="AU1532" s="51">
        <f t="shared" si="4007"/>
        <v>29.228960000000001</v>
      </c>
      <c r="AV1532" s="51">
        <f t="shared" si="4008"/>
        <v>-29.228960000000001</v>
      </c>
      <c r="AW1532" s="51"/>
      <c r="AX1532" s="51"/>
      <c r="AY1532" s="51"/>
      <c r="AZ1532" s="51"/>
      <c r="BA1532" s="52">
        <f t="shared" si="4012"/>
        <v>100</v>
      </c>
      <c r="BB1532" s="25"/>
    </row>
    <row r="1533">
      <c r="B1533" s="47" t="s">
        <v>570</v>
      </c>
      <c r="C1533" s="47" t="s">
        <v>96</v>
      </c>
      <c r="D1533" s="47" t="s">
        <v>98</v>
      </c>
      <c r="E1533" s="48" t="str">
        <f t="shared" si="4006"/>
        <v>0503</v>
      </c>
      <c r="F1533" s="47" t="s">
        <v>536</v>
      </c>
      <c r="G1533" s="47" t="s">
        <v>60</v>
      </c>
      <c r="H1533" s="49" t="s">
        <v>61</v>
      </c>
      <c r="I1533" s="19"/>
      <c r="J1533" s="19"/>
      <c r="K1533" s="19"/>
      <c r="L1533" s="19"/>
      <c r="M1533" s="19"/>
      <c r="N1533" s="19"/>
      <c r="O1533" s="19">
        <v>0</v>
      </c>
      <c r="P1533" s="19">
        <v>0</v>
      </c>
      <c r="Q1533" s="19"/>
      <c r="R1533" s="19"/>
      <c r="S1533" s="19"/>
      <c r="T1533" s="19">
        <f t="shared" si="4005"/>
        <v>0</v>
      </c>
      <c r="U1533" s="19"/>
      <c r="V1533" s="19"/>
      <c r="W1533" s="19"/>
      <c r="X1533" s="19"/>
      <c r="Y1533" s="19"/>
      <c r="Z1533" s="19"/>
      <c r="AA1533" s="19"/>
      <c r="AB1533" s="19"/>
      <c r="AC1533" s="19"/>
      <c r="AD1533" s="19"/>
      <c r="AE1533" s="19"/>
      <c r="AF1533" s="50">
        <v>422.08999999999997</v>
      </c>
      <c r="AG1533" s="50"/>
      <c r="AH1533" s="50">
        <v>0</v>
      </c>
      <c r="AI1533" s="50">
        <v>0</v>
      </c>
      <c r="AJ1533" s="50">
        <v>0</v>
      </c>
      <c r="AK1533" s="50">
        <v>0</v>
      </c>
      <c r="AL1533" s="50">
        <v>422.08999999999997</v>
      </c>
      <c r="AM1533" s="50">
        <v>0</v>
      </c>
      <c r="AN1533" s="50">
        <v>0</v>
      </c>
      <c r="AO1533" s="15">
        <v>0</v>
      </c>
      <c r="AP1533" s="51">
        <v>422.08999999999997</v>
      </c>
      <c r="AQ1533" s="51">
        <v>0</v>
      </c>
      <c r="AR1533" s="51">
        <v>0</v>
      </c>
      <c r="AS1533" s="51">
        <v>0</v>
      </c>
      <c r="AT1533" s="51">
        <v>0</v>
      </c>
      <c r="AU1533" s="51">
        <f t="shared" si="4007"/>
        <v>422.08999999999997</v>
      </c>
      <c r="AV1533" s="51">
        <f t="shared" si="4008"/>
        <v>-422.08999999999997</v>
      </c>
      <c r="AW1533" s="51"/>
      <c r="AX1533" s="51"/>
      <c r="AY1533" s="51"/>
      <c r="AZ1533" s="51"/>
      <c r="BA1533" s="52">
        <f t="shared" si="4012"/>
        <v>100</v>
      </c>
      <c r="BB1533" s="25"/>
    </row>
    <row r="1534" ht="31.5" hidden="1">
      <c r="B1534" s="47" t="s">
        <v>570</v>
      </c>
      <c r="C1534" s="47" t="s">
        <v>96</v>
      </c>
      <c r="D1534" s="47" t="s">
        <v>98</v>
      </c>
      <c r="E1534" s="48" t="str">
        <f t="shared" si="4006"/>
        <v>0503</v>
      </c>
      <c r="F1534" s="47" t="s">
        <v>537</v>
      </c>
      <c r="G1534" s="48"/>
      <c r="H1534" s="49" t="s">
        <v>523</v>
      </c>
      <c r="I1534" s="19">
        <f>I1535</f>
        <v>9833.8999999999996</v>
      </c>
      <c r="J1534" s="19">
        <f>J1535</f>
        <v>9833.8999999999996</v>
      </c>
      <c r="K1534" s="19">
        <f>K1535</f>
        <v>9833.8999999999996</v>
      </c>
      <c r="L1534" s="19">
        <f>L1535</f>
        <v>14750.9</v>
      </c>
      <c r="M1534" s="19">
        <f>M1535</f>
        <v>14750.9</v>
      </c>
      <c r="N1534" s="19">
        <f>N1535</f>
        <v>14750.9</v>
      </c>
      <c r="O1534" s="19">
        <f>O1535</f>
        <v>0</v>
      </c>
      <c r="P1534" s="19">
        <f>P1535</f>
        <v>0</v>
      </c>
      <c r="Q1534" s="19">
        <f>Q1535</f>
        <v>0</v>
      </c>
      <c r="R1534" s="19">
        <f>R1535</f>
        <v>0</v>
      </c>
      <c r="S1534" s="19">
        <f>S1535</f>
        <v>0</v>
      </c>
      <c r="T1534" s="19">
        <f t="shared" si="4005"/>
        <v>24584.799999999999</v>
      </c>
      <c r="U1534" s="19">
        <f t="shared" si="4045"/>
        <v>24584.799999999999</v>
      </c>
      <c r="V1534" s="19">
        <f t="shared" si="4046"/>
        <v>24584.799999999999</v>
      </c>
      <c r="W1534" s="19">
        <f>W1535</f>
        <v>0</v>
      </c>
      <c r="X1534" s="19">
        <f>X1535</f>
        <v>0</v>
      </c>
      <c r="Y1534" s="19">
        <f>Y1535</f>
        <v>0</v>
      </c>
      <c r="Z1534" s="19">
        <f>Z1535</f>
        <v>0</v>
      </c>
      <c r="AA1534" s="19">
        <f>AA1535</f>
        <v>0</v>
      </c>
      <c r="AB1534" s="19">
        <f>AB1535</f>
        <v>0</v>
      </c>
      <c r="AC1534" s="19">
        <f>AC1535</f>
        <v>0</v>
      </c>
      <c r="AD1534" s="19">
        <f>AD1535</f>
        <v>0</v>
      </c>
      <c r="AE1534" s="19">
        <f>AE1535</f>
        <v>0</v>
      </c>
      <c r="AF1534" s="50">
        <f>AF1535</f>
        <v>0</v>
      </c>
      <c r="AG1534" s="50">
        <f>AG1535</f>
        <v>0</v>
      </c>
      <c r="AH1534" s="50">
        <f>AH1535</f>
        <v>0</v>
      </c>
      <c r="AI1534" s="50">
        <f>AI1535</f>
        <v>0</v>
      </c>
      <c r="AJ1534" s="50">
        <f>AJ1535</f>
        <v>0</v>
      </c>
      <c r="AK1534" s="50">
        <f>AK1535</f>
        <v>0</v>
      </c>
      <c r="AL1534" s="50">
        <f>AL1535</f>
        <v>0</v>
      </c>
      <c r="AM1534" s="50">
        <f>AM1535</f>
        <v>0</v>
      </c>
      <c r="AN1534" s="50">
        <f>AN1535</f>
        <v>0</v>
      </c>
      <c r="AO1534" s="51">
        <f>AO1535</f>
        <v>0</v>
      </c>
      <c r="AP1534" s="51">
        <f>AP1535</f>
        <v>0</v>
      </c>
      <c r="AQ1534" s="51">
        <f>AQ1535</f>
        <v>0</v>
      </c>
      <c r="AR1534" s="51">
        <f>AR1535</f>
        <v>0</v>
      </c>
      <c r="AS1534" s="51">
        <f>AS1535</f>
        <v>0</v>
      </c>
      <c r="AT1534" s="51">
        <f>AT1535</f>
        <v>0</v>
      </c>
      <c r="AU1534" s="51">
        <f t="shared" si="4007"/>
        <v>0</v>
      </c>
      <c r="AV1534" s="51">
        <f t="shared" si="4008"/>
        <v>24584.799999999999</v>
      </c>
      <c r="AW1534" s="51">
        <f t="shared" si="4009"/>
        <v>24584.799999999999</v>
      </c>
      <c r="AX1534" s="51">
        <f t="shared" si="4010"/>
        <v>24584.799999999999</v>
      </c>
      <c r="AY1534" s="51">
        <f t="shared" si="4011"/>
        <v>24584.799999999999</v>
      </c>
      <c r="AZ1534" s="51">
        <f>AZ1535</f>
        <v>0</v>
      </c>
      <c r="BA1534" s="52"/>
      <c r="BB1534" s="25">
        <v>0</v>
      </c>
    </row>
    <row r="1535" hidden="1">
      <c r="B1535" s="47" t="s">
        <v>570</v>
      </c>
      <c r="C1535" s="47" t="s">
        <v>96</v>
      </c>
      <c r="D1535" s="47" t="s">
        <v>98</v>
      </c>
      <c r="E1535" s="48" t="str">
        <f t="shared" si="4006"/>
        <v>0503</v>
      </c>
      <c r="F1535" s="47" t="s">
        <v>537</v>
      </c>
      <c r="G1535" s="47" t="s">
        <v>60</v>
      </c>
      <c r="H1535" s="49" t="s">
        <v>61</v>
      </c>
      <c r="I1535" s="19">
        <v>9833.8999999999996</v>
      </c>
      <c r="J1535" s="19">
        <v>9833.8999999999996</v>
      </c>
      <c r="K1535" s="19">
        <v>9833.8999999999996</v>
      </c>
      <c r="L1535" s="19">
        <v>14750.9</v>
      </c>
      <c r="M1535" s="19">
        <v>14750.9</v>
      </c>
      <c r="N1535" s="19">
        <v>14750.9</v>
      </c>
      <c r="O1535" s="19">
        <v>0</v>
      </c>
      <c r="P1535" s="19">
        <v>0</v>
      </c>
      <c r="Q1535" s="19">
        <v>0</v>
      </c>
      <c r="R1535" s="19">
        <v>0</v>
      </c>
      <c r="S1535" s="19"/>
      <c r="T1535" s="19">
        <f t="shared" si="4005"/>
        <v>24584.799999999999</v>
      </c>
      <c r="U1535" s="19">
        <f t="shared" si="4045"/>
        <v>24584.799999999999</v>
      </c>
      <c r="V1535" s="19">
        <f t="shared" si="4046"/>
        <v>24584.799999999999</v>
      </c>
      <c r="W1535" s="19"/>
      <c r="X1535" s="19"/>
      <c r="Y1535" s="19"/>
      <c r="Z1535" s="19"/>
      <c r="AA1535" s="19"/>
      <c r="AB1535" s="19"/>
      <c r="AC1535" s="19"/>
      <c r="AD1535" s="19"/>
      <c r="AE1535" s="19"/>
      <c r="AF1535" s="50">
        <v>0</v>
      </c>
      <c r="AG1535" s="50"/>
      <c r="AH1535" s="50">
        <v>0</v>
      </c>
      <c r="AI1535" s="50">
        <v>0</v>
      </c>
      <c r="AJ1535" s="50">
        <v>0</v>
      </c>
      <c r="AK1535" s="50">
        <v>0</v>
      </c>
      <c r="AL1535" s="50">
        <v>0</v>
      </c>
      <c r="AM1535" s="50">
        <v>0</v>
      </c>
      <c r="AN1535" s="50">
        <v>0</v>
      </c>
      <c r="AO1535" s="15">
        <v>0</v>
      </c>
      <c r="AP1535" s="51">
        <v>0</v>
      </c>
      <c r="AQ1535" s="51">
        <v>0</v>
      </c>
      <c r="AR1535" s="51">
        <v>0</v>
      </c>
      <c r="AS1535" s="51">
        <v>0</v>
      </c>
      <c r="AT1535" s="51">
        <v>0</v>
      </c>
      <c r="AU1535" s="51">
        <f t="shared" si="4007"/>
        <v>0</v>
      </c>
      <c r="AV1535" s="51">
        <f t="shared" si="4008"/>
        <v>24584.799999999999</v>
      </c>
      <c r="AW1535" s="51">
        <f t="shared" si="4009"/>
        <v>24584.799999999999</v>
      </c>
      <c r="AX1535" s="51">
        <f t="shared" si="4010"/>
        <v>24584.799999999999</v>
      </c>
      <c r="AY1535" s="51">
        <f t="shared" si="4011"/>
        <v>24584.799999999999</v>
      </c>
      <c r="AZ1535" s="51"/>
      <c r="BA1535" s="52"/>
      <c r="BB1535" s="53">
        <v>0</v>
      </c>
    </row>
    <row r="1536">
      <c r="B1536" s="47" t="s">
        <v>570</v>
      </c>
      <c r="C1536" s="47" t="s">
        <v>96</v>
      </c>
      <c r="D1536" s="47" t="s">
        <v>98</v>
      </c>
      <c r="E1536" s="48" t="str">
        <f t="shared" si="4006"/>
        <v>0503</v>
      </c>
      <c r="F1536" s="47" t="s">
        <v>529</v>
      </c>
      <c r="G1536" s="48"/>
      <c r="H1536" s="49" t="s">
        <v>53</v>
      </c>
      <c r="I1536" s="19">
        <f>I1537</f>
        <v>15191.9</v>
      </c>
      <c r="J1536" s="19">
        <f>J1537</f>
        <v>9911.2999999999993</v>
      </c>
      <c r="K1536" s="19">
        <f>K1537</f>
        <v>5746.3000000000002</v>
      </c>
      <c r="L1536" s="19">
        <f>L1537</f>
        <v>0</v>
      </c>
      <c r="M1536" s="19">
        <f>M1537</f>
        <v>0</v>
      </c>
      <c r="N1536" s="19">
        <f>N1537</f>
        <v>0</v>
      </c>
      <c r="O1536" s="19">
        <f>O1537</f>
        <v>0</v>
      </c>
      <c r="P1536" s="19">
        <f>P1537</f>
        <v>214.5</v>
      </c>
      <c r="Q1536" s="19">
        <f>Q1537</f>
        <v>0</v>
      </c>
      <c r="R1536" s="19">
        <f>R1537</f>
        <v>0</v>
      </c>
      <c r="S1536" s="19">
        <f>S1537</f>
        <v>0</v>
      </c>
      <c r="T1536" s="19">
        <f t="shared" si="4005"/>
        <v>15406.4</v>
      </c>
      <c r="U1536" s="19">
        <f t="shared" si="4045"/>
        <v>9911.2999999999993</v>
      </c>
      <c r="V1536" s="19">
        <f t="shared" si="4046"/>
        <v>5746.3000000000002</v>
      </c>
      <c r="W1536" s="19">
        <f>W1537</f>
        <v>0</v>
      </c>
      <c r="X1536" s="19">
        <f>X1537</f>
        <v>0</v>
      </c>
      <c r="Y1536" s="19">
        <f>Y1537</f>
        <v>0</v>
      </c>
      <c r="Z1536" s="19">
        <f>Z1537</f>
        <v>0</v>
      </c>
      <c r="AA1536" s="19">
        <f>AA1537</f>
        <v>0</v>
      </c>
      <c r="AB1536" s="19">
        <f>AB1537</f>
        <v>0</v>
      </c>
      <c r="AC1536" s="19">
        <f>AC1537</f>
        <v>0</v>
      </c>
      <c r="AD1536" s="19">
        <f>AD1537</f>
        <v>0</v>
      </c>
      <c r="AE1536" s="19">
        <f>AE1537</f>
        <v>0</v>
      </c>
      <c r="AF1536" s="50">
        <f>AF1537</f>
        <v>15296.863270000002</v>
      </c>
      <c r="AG1536" s="50">
        <f>AG1537</f>
        <v>0</v>
      </c>
      <c r="AH1536" s="50">
        <f>AH1537</f>
        <v>0</v>
      </c>
      <c r="AI1536" s="50">
        <f>AI1537</f>
        <v>0</v>
      </c>
      <c r="AJ1536" s="50">
        <f>AJ1537</f>
        <v>0</v>
      </c>
      <c r="AK1536" s="50">
        <f>AK1537</f>
        <v>0</v>
      </c>
      <c r="AL1536" s="50">
        <f>AL1537</f>
        <v>15125.887700000001</v>
      </c>
      <c r="AM1536" s="50">
        <f>AM1537</f>
        <v>0</v>
      </c>
      <c r="AN1536" s="50">
        <f>AN1537</f>
        <v>0</v>
      </c>
      <c r="AO1536" s="51">
        <f>AO1537</f>
        <v>11154.6147</v>
      </c>
      <c r="AP1536" s="51">
        <f>AP1537</f>
        <v>15399.322050000001</v>
      </c>
      <c r="AQ1536" s="51">
        <f>AQ1537</f>
        <v>0</v>
      </c>
      <c r="AR1536" s="51">
        <f>AR1537</f>
        <v>0</v>
      </c>
      <c r="AS1536" s="51">
        <f>AS1537</f>
        <v>0</v>
      </c>
      <c r="AT1536" s="51">
        <f>AT1537</f>
        <v>0</v>
      </c>
      <c r="AU1536" s="51">
        <f t="shared" si="4007"/>
        <v>15399.322050000001</v>
      </c>
      <c r="AV1536" s="51">
        <f t="shared" si="4008"/>
        <v>7.0779499999989639</v>
      </c>
      <c r="AW1536" s="51">
        <f t="shared" si="4009"/>
        <v>15406.4</v>
      </c>
      <c r="AX1536" s="51">
        <f t="shared" si="4010"/>
        <v>9911.2999999999993</v>
      </c>
      <c r="AY1536" s="51">
        <f t="shared" si="4011"/>
        <v>5746.3000000000002</v>
      </c>
      <c r="AZ1536" s="51">
        <f>AZ1537</f>
        <v>0</v>
      </c>
      <c r="BA1536" s="52">
        <f t="shared" si="4012"/>
        <v>98.882283465687266</v>
      </c>
      <c r="BB1536" s="25"/>
    </row>
    <row r="1537" ht="47.25">
      <c r="B1537" s="47" t="s">
        <v>570</v>
      </c>
      <c r="C1537" s="47" t="s">
        <v>96</v>
      </c>
      <c r="D1537" s="47" t="s">
        <v>98</v>
      </c>
      <c r="E1537" s="48" t="str">
        <f t="shared" si="4006"/>
        <v>0503</v>
      </c>
      <c r="F1537" s="47" t="s">
        <v>538</v>
      </c>
      <c r="G1537" s="48"/>
      <c r="H1537" s="49" t="s">
        <v>539</v>
      </c>
      <c r="I1537" s="19">
        <f>I1538+I1540</f>
        <v>15191.9</v>
      </c>
      <c r="J1537" s="19">
        <f>J1538+J1540</f>
        <v>9911.2999999999993</v>
      </c>
      <c r="K1537" s="19">
        <f>K1538+K1540</f>
        <v>5746.3000000000002</v>
      </c>
      <c r="L1537" s="19">
        <f>L1538+L1540</f>
        <v>0</v>
      </c>
      <c r="M1537" s="19">
        <f>M1538+M1540</f>
        <v>0</v>
      </c>
      <c r="N1537" s="19">
        <f>N1538+N1540</f>
        <v>0</v>
      </c>
      <c r="O1537" s="19">
        <f>O1538+O1540</f>
        <v>0</v>
      </c>
      <c r="P1537" s="19">
        <f>P1538+P1540</f>
        <v>214.5</v>
      </c>
      <c r="Q1537" s="19">
        <f>Q1538+Q1540</f>
        <v>0</v>
      </c>
      <c r="R1537" s="19">
        <f>R1538+R1540</f>
        <v>0</v>
      </c>
      <c r="S1537" s="19">
        <f>S1538+S1540</f>
        <v>0</v>
      </c>
      <c r="T1537" s="19">
        <f t="shared" si="4005"/>
        <v>15406.4</v>
      </c>
      <c r="U1537" s="19">
        <f t="shared" si="4045"/>
        <v>9911.2999999999993</v>
      </c>
      <c r="V1537" s="19">
        <f t="shared" si="4046"/>
        <v>5746.3000000000002</v>
      </c>
      <c r="W1537" s="19">
        <f>W1538+W1540</f>
        <v>0</v>
      </c>
      <c r="X1537" s="19">
        <f>X1538+X1540</f>
        <v>0</v>
      </c>
      <c r="Y1537" s="19">
        <f>Y1538+Y1540</f>
        <v>0</v>
      </c>
      <c r="Z1537" s="19">
        <f>Z1538+Z1540</f>
        <v>0</v>
      </c>
      <c r="AA1537" s="19">
        <f>AA1538+AA1540</f>
        <v>0</v>
      </c>
      <c r="AB1537" s="19">
        <f>AB1538+AB1540</f>
        <v>0</v>
      </c>
      <c r="AC1537" s="19">
        <f>AC1538+AC1540</f>
        <v>0</v>
      </c>
      <c r="AD1537" s="19">
        <f>AD1538+AD1540</f>
        <v>0</v>
      </c>
      <c r="AE1537" s="19">
        <f>AE1538+AE1540</f>
        <v>0</v>
      </c>
      <c r="AF1537" s="50">
        <f>AF1538+AF1540</f>
        <v>15296.863270000002</v>
      </c>
      <c r="AG1537" s="50">
        <f>AG1538+AG1540</f>
        <v>0</v>
      </c>
      <c r="AH1537" s="50">
        <f>AH1538+AH1540</f>
        <v>0</v>
      </c>
      <c r="AI1537" s="50">
        <f>AI1538+AI1540</f>
        <v>0</v>
      </c>
      <c r="AJ1537" s="50">
        <f>AJ1538+AJ1540</f>
        <v>0</v>
      </c>
      <c r="AK1537" s="50">
        <f>AK1538+AK1540</f>
        <v>0</v>
      </c>
      <c r="AL1537" s="50">
        <f>AL1538+AL1540</f>
        <v>15125.887700000001</v>
      </c>
      <c r="AM1537" s="50">
        <f>AM1538+AM1540</f>
        <v>0</v>
      </c>
      <c r="AN1537" s="50">
        <f>AN1538+AN1540</f>
        <v>0</v>
      </c>
      <c r="AO1537" s="15">
        <f>AO1538+AO1540</f>
        <v>11154.6147</v>
      </c>
      <c r="AP1537" s="51">
        <f>AP1538+AP1540</f>
        <v>15399.322050000001</v>
      </c>
      <c r="AQ1537" s="51">
        <f>AQ1538+AQ1540</f>
        <v>0</v>
      </c>
      <c r="AR1537" s="51">
        <f>AR1538+AR1540</f>
        <v>0</v>
      </c>
      <c r="AS1537" s="51">
        <f>AS1538+AS1540</f>
        <v>0</v>
      </c>
      <c r="AT1537" s="51">
        <f>AT1538+AT1540</f>
        <v>0</v>
      </c>
      <c r="AU1537" s="51">
        <f t="shared" si="4007"/>
        <v>15399.322050000001</v>
      </c>
      <c r="AV1537" s="51">
        <f t="shared" si="4008"/>
        <v>7.0779499999989639</v>
      </c>
      <c r="AW1537" s="51">
        <f t="shared" si="4009"/>
        <v>15406.4</v>
      </c>
      <c r="AX1537" s="51">
        <f t="shared" si="4010"/>
        <v>9911.2999999999993</v>
      </c>
      <c r="AY1537" s="51">
        <f t="shared" si="4011"/>
        <v>5746.3000000000002</v>
      </c>
      <c r="AZ1537" s="51">
        <f>AZ1538+AZ1540</f>
        <v>0</v>
      </c>
      <c r="BA1537" s="52">
        <f t="shared" si="4012"/>
        <v>98.882283465687266</v>
      </c>
      <c r="BB1537" s="25"/>
    </row>
    <row r="1538" ht="31.5">
      <c r="B1538" s="47" t="s">
        <v>570</v>
      </c>
      <c r="C1538" s="47" t="s">
        <v>96</v>
      </c>
      <c r="D1538" s="47" t="s">
        <v>98</v>
      </c>
      <c r="E1538" s="48" t="str">
        <f t="shared" si="4006"/>
        <v>0503</v>
      </c>
      <c r="F1538" s="47" t="s">
        <v>540</v>
      </c>
      <c r="G1538" s="48"/>
      <c r="H1538" s="49" t="s">
        <v>541</v>
      </c>
      <c r="I1538" s="19">
        <f>I1539</f>
        <v>10941.9</v>
      </c>
      <c r="J1538" s="19">
        <f>J1539</f>
        <v>5746.3000000000002</v>
      </c>
      <c r="K1538" s="19">
        <f>K1539</f>
        <v>5746.3000000000002</v>
      </c>
      <c r="L1538" s="19">
        <f>L1539</f>
        <v>0</v>
      </c>
      <c r="M1538" s="19">
        <f>M1539</f>
        <v>0</v>
      </c>
      <c r="N1538" s="19">
        <f>N1539</f>
        <v>0</v>
      </c>
      <c r="O1538" s="19">
        <f>O1539</f>
        <v>0</v>
      </c>
      <c r="P1538" s="19">
        <f>P1539</f>
        <v>214.5</v>
      </c>
      <c r="Q1538" s="19">
        <f>Q1539</f>
        <v>0</v>
      </c>
      <c r="R1538" s="19">
        <f>R1539</f>
        <v>0</v>
      </c>
      <c r="S1538" s="19">
        <f>S1539</f>
        <v>0</v>
      </c>
      <c r="T1538" s="19">
        <f t="shared" si="4005"/>
        <v>11156.4</v>
      </c>
      <c r="U1538" s="19">
        <f t="shared" si="4045"/>
        <v>5746.3000000000002</v>
      </c>
      <c r="V1538" s="19">
        <f t="shared" si="4046"/>
        <v>5746.3000000000002</v>
      </c>
      <c r="W1538" s="19">
        <f>W1539</f>
        <v>0</v>
      </c>
      <c r="X1538" s="19">
        <f>X1539</f>
        <v>0</v>
      </c>
      <c r="Y1538" s="19">
        <f>Y1539</f>
        <v>0</v>
      </c>
      <c r="Z1538" s="19">
        <f>Z1539</f>
        <v>0</v>
      </c>
      <c r="AA1538" s="19">
        <f>AA1539</f>
        <v>0</v>
      </c>
      <c r="AB1538" s="19">
        <f>AB1539</f>
        <v>0</v>
      </c>
      <c r="AC1538" s="19">
        <f>AC1539</f>
        <v>0</v>
      </c>
      <c r="AD1538" s="19">
        <f>AD1539</f>
        <v>0</v>
      </c>
      <c r="AE1538" s="19">
        <f>AE1539</f>
        <v>0</v>
      </c>
      <c r="AF1538" s="50">
        <f>AF1539</f>
        <v>11149.322050000001</v>
      </c>
      <c r="AG1538" s="50">
        <f>AG1539</f>
        <v>0</v>
      </c>
      <c r="AH1538" s="50">
        <f>AH1539</f>
        <v>0</v>
      </c>
      <c r="AI1538" s="50">
        <f>AI1539</f>
        <v>0</v>
      </c>
      <c r="AJ1538" s="50">
        <f>AJ1539</f>
        <v>0</v>
      </c>
      <c r="AK1538" s="50">
        <f>AK1539</f>
        <v>0</v>
      </c>
      <c r="AL1538" s="50">
        <f>AL1539</f>
        <v>11134.435810000001</v>
      </c>
      <c r="AM1538" s="50">
        <f>AM1539</f>
        <v>0</v>
      </c>
      <c r="AN1538" s="50">
        <f>AN1539</f>
        <v>0</v>
      </c>
      <c r="AO1538" s="51">
        <f>AO1539</f>
        <v>9402.5319600000003</v>
      </c>
      <c r="AP1538" s="51">
        <f>AP1539</f>
        <v>11149.322050000001</v>
      </c>
      <c r="AQ1538" s="51">
        <f>AQ1539</f>
        <v>0</v>
      </c>
      <c r="AR1538" s="51">
        <f>AR1539</f>
        <v>0</v>
      </c>
      <c r="AS1538" s="51">
        <f>AS1539</f>
        <v>0</v>
      </c>
      <c r="AT1538" s="51">
        <f>AT1539</f>
        <v>0</v>
      </c>
      <c r="AU1538" s="51">
        <f t="shared" si="4007"/>
        <v>11149.322050000001</v>
      </c>
      <c r="AV1538" s="51">
        <f t="shared" si="4008"/>
        <v>7.0779499999989639</v>
      </c>
      <c r="AW1538" s="51">
        <f t="shared" si="4009"/>
        <v>11156.4</v>
      </c>
      <c r="AX1538" s="51">
        <f t="shared" si="4010"/>
        <v>5746.3000000000002</v>
      </c>
      <c r="AY1538" s="51">
        <f t="shared" si="4011"/>
        <v>5746.3000000000002</v>
      </c>
      <c r="AZ1538" s="51">
        <f>AZ1539</f>
        <v>0</v>
      </c>
      <c r="BA1538" s="52">
        <f t="shared" si="4012"/>
        <v>99.866483002883584</v>
      </c>
      <c r="BB1538" s="25"/>
    </row>
    <row r="1539" ht="31.5">
      <c r="B1539" s="47" t="s">
        <v>570</v>
      </c>
      <c r="C1539" s="47" t="s">
        <v>96</v>
      </c>
      <c r="D1539" s="47" t="s">
        <v>98</v>
      </c>
      <c r="E1539" s="48" t="str">
        <f t="shared" si="4006"/>
        <v>0503</v>
      </c>
      <c r="F1539" s="47" t="s">
        <v>540</v>
      </c>
      <c r="G1539" s="47" t="s">
        <v>58</v>
      </c>
      <c r="H1539" s="49" t="s">
        <v>59</v>
      </c>
      <c r="I1539" s="19">
        <v>10941.9</v>
      </c>
      <c r="J1539" s="19">
        <v>5746.3000000000002</v>
      </c>
      <c r="K1539" s="19">
        <v>5746.3000000000002</v>
      </c>
      <c r="L1539" s="19"/>
      <c r="M1539" s="19"/>
      <c r="N1539" s="19"/>
      <c r="O1539" s="19">
        <v>0</v>
      </c>
      <c r="P1539" s="19">
        <v>214.5</v>
      </c>
      <c r="Q1539" s="19">
        <v>0</v>
      </c>
      <c r="R1539" s="19">
        <v>0</v>
      </c>
      <c r="S1539" s="19"/>
      <c r="T1539" s="19">
        <f t="shared" si="4005"/>
        <v>11156.4</v>
      </c>
      <c r="U1539" s="19">
        <f t="shared" si="4045"/>
        <v>5746.3000000000002</v>
      </c>
      <c r="V1539" s="19">
        <f t="shared" si="4046"/>
        <v>5746.3000000000002</v>
      </c>
      <c r="W1539" s="19"/>
      <c r="X1539" s="19"/>
      <c r="Y1539" s="19"/>
      <c r="Z1539" s="19"/>
      <c r="AA1539" s="19"/>
      <c r="AB1539" s="19"/>
      <c r="AC1539" s="19"/>
      <c r="AD1539" s="19"/>
      <c r="AE1539" s="19"/>
      <c r="AF1539" s="50">
        <v>11149.322050000001</v>
      </c>
      <c r="AG1539" s="50"/>
      <c r="AH1539" s="50">
        <v>0</v>
      </c>
      <c r="AI1539" s="50">
        <v>0</v>
      </c>
      <c r="AJ1539" s="50">
        <v>0</v>
      </c>
      <c r="AK1539" s="50">
        <v>0</v>
      </c>
      <c r="AL1539" s="50">
        <v>11134.435810000001</v>
      </c>
      <c r="AM1539" s="50">
        <v>0</v>
      </c>
      <c r="AN1539" s="50">
        <v>0</v>
      </c>
      <c r="AO1539" s="15">
        <v>9402.5319600000003</v>
      </c>
      <c r="AP1539" s="51">
        <v>11149.322050000001</v>
      </c>
      <c r="AQ1539" s="51">
        <v>0</v>
      </c>
      <c r="AR1539" s="51">
        <v>0</v>
      </c>
      <c r="AS1539" s="51">
        <v>0</v>
      </c>
      <c r="AT1539" s="51">
        <v>0</v>
      </c>
      <c r="AU1539" s="51">
        <f t="shared" si="4007"/>
        <v>11149.322050000001</v>
      </c>
      <c r="AV1539" s="51">
        <f t="shared" si="4008"/>
        <v>7.0779499999989639</v>
      </c>
      <c r="AW1539" s="51">
        <f t="shared" si="4009"/>
        <v>11156.4</v>
      </c>
      <c r="AX1539" s="51">
        <f t="shared" si="4010"/>
        <v>5746.3000000000002</v>
      </c>
      <c r="AY1539" s="51">
        <f t="shared" si="4011"/>
        <v>5746.3000000000002</v>
      </c>
      <c r="AZ1539" s="51"/>
      <c r="BA1539" s="52">
        <f t="shared" si="4012"/>
        <v>99.866483002883584</v>
      </c>
      <c r="BB1539" s="53"/>
    </row>
    <row r="1540" ht="31.5">
      <c r="B1540" s="47" t="s">
        <v>570</v>
      </c>
      <c r="C1540" s="47" t="s">
        <v>96</v>
      </c>
      <c r="D1540" s="47" t="s">
        <v>98</v>
      </c>
      <c r="E1540" s="48" t="str">
        <f t="shared" si="4006"/>
        <v>0503</v>
      </c>
      <c r="F1540" s="47" t="s">
        <v>542</v>
      </c>
      <c r="G1540" s="48"/>
      <c r="H1540" s="49" t="s">
        <v>543</v>
      </c>
      <c r="I1540" s="19">
        <f>I1542</f>
        <v>4250</v>
      </c>
      <c r="J1540" s="19">
        <f>J1542</f>
        <v>4165</v>
      </c>
      <c r="K1540" s="19">
        <f>K1542</f>
        <v>0</v>
      </c>
      <c r="L1540" s="19">
        <f>L1542</f>
        <v>0</v>
      </c>
      <c r="M1540" s="19">
        <f>M1542</f>
        <v>0</v>
      </c>
      <c r="N1540" s="19">
        <f>N1542</f>
        <v>0</v>
      </c>
      <c r="O1540" s="19">
        <f>O1542+O1541</f>
        <v>0</v>
      </c>
      <c r="P1540" s="19">
        <f>P1542</f>
        <v>0</v>
      </c>
      <c r="Q1540" s="19">
        <f>Q1542</f>
        <v>0</v>
      </c>
      <c r="R1540" s="19">
        <f>R1542</f>
        <v>0</v>
      </c>
      <c r="S1540" s="19">
        <f>S1542</f>
        <v>0</v>
      </c>
      <c r="T1540" s="19">
        <f t="shared" si="4005"/>
        <v>4250</v>
      </c>
      <c r="U1540" s="19">
        <f t="shared" si="4045"/>
        <v>4165</v>
      </c>
      <c r="V1540" s="19">
        <f t="shared" si="4046"/>
        <v>0</v>
      </c>
      <c r="W1540" s="19">
        <f>W1542</f>
        <v>0</v>
      </c>
      <c r="X1540" s="19">
        <f>X1542</f>
        <v>0</v>
      </c>
      <c r="Y1540" s="19">
        <f>Y1542</f>
        <v>0</v>
      </c>
      <c r="Z1540" s="19">
        <f>Z1542</f>
        <v>0</v>
      </c>
      <c r="AA1540" s="19">
        <f>AA1542</f>
        <v>0</v>
      </c>
      <c r="AB1540" s="19">
        <f>AB1542</f>
        <v>0</v>
      </c>
      <c r="AC1540" s="19">
        <f>AC1542</f>
        <v>0</v>
      </c>
      <c r="AD1540" s="19">
        <f>AD1542</f>
        <v>0</v>
      </c>
      <c r="AE1540" s="19">
        <f>AE1542</f>
        <v>0</v>
      </c>
      <c r="AF1540" s="50">
        <f>AF1542+AF1541</f>
        <v>4147.5412200000001</v>
      </c>
      <c r="AG1540" s="50">
        <f>AG1542+AG1541</f>
        <v>0</v>
      </c>
      <c r="AH1540" s="50">
        <f>AH1542+AH1541</f>
        <v>0</v>
      </c>
      <c r="AI1540" s="50">
        <f>AI1542+AI1541</f>
        <v>0</v>
      </c>
      <c r="AJ1540" s="50">
        <f>AJ1542+AJ1541</f>
        <v>0</v>
      </c>
      <c r="AK1540" s="50">
        <f>AK1542+AK1541</f>
        <v>0</v>
      </c>
      <c r="AL1540" s="50">
        <f>AL1542+AL1541</f>
        <v>3991.4518900000003</v>
      </c>
      <c r="AM1540" s="50">
        <f>AM1542+AM1541</f>
        <v>0</v>
      </c>
      <c r="AN1540" s="50">
        <f>AN1542+AN1541</f>
        <v>0</v>
      </c>
      <c r="AO1540" s="51">
        <f>AO1542+AO1541</f>
        <v>1752.0827400000001</v>
      </c>
      <c r="AP1540" s="51">
        <f>AP1542+AP1541</f>
        <v>4250</v>
      </c>
      <c r="AQ1540" s="51">
        <f>AQ1542+AQ1541</f>
        <v>0</v>
      </c>
      <c r="AR1540" s="51">
        <f>AR1542+AR1541</f>
        <v>0</v>
      </c>
      <c r="AS1540" s="51">
        <f>AS1542+AS1541</f>
        <v>0</v>
      </c>
      <c r="AT1540" s="51">
        <f>AT1542+AT1541</f>
        <v>0</v>
      </c>
      <c r="AU1540" s="51">
        <f t="shared" si="4007"/>
        <v>4250</v>
      </c>
      <c r="AV1540" s="51">
        <f t="shared" si="4008"/>
        <v>0</v>
      </c>
      <c r="AW1540" s="51">
        <f t="shared" si="4009"/>
        <v>4250</v>
      </c>
      <c r="AX1540" s="51">
        <f t="shared" si="4010"/>
        <v>4165</v>
      </c>
      <c r="AY1540" s="51">
        <f t="shared" si="4011"/>
        <v>0</v>
      </c>
      <c r="AZ1540" s="51">
        <f>AZ1542</f>
        <v>0</v>
      </c>
      <c r="BA1540" s="52">
        <f t="shared" si="4012"/>
        <v>96.236581586041481</v>
      </c>
      <c r="BB1540" s="25"/>
    </row>
    <row r="1541" ht="31.5">
      <c r="B1541" s="47" t="s">
        <v>570</v>
      </c>
      <c r="C1541" s="47" t="s">
        <v>96</v>
      </c>
      <c r="D1541" s="47" t="s">
        <v>98</v>
      </c>
      <c r="E1541" s="48" t="str">
        <f t="shared" si="4006"/>
        <v>0503</v>
      </c>
      <c r="F1541" s="47" t="s">
        <v>542</v>
      </c>
      <c r="G1541" s="47" t="s">
        <v>154</v>
      </c>
      <c r="H1541" s="49" t="s">
        <v>155</v>
      </c>
      <c r="I1541" s="19"/>
      <c r="J1541" s="19"/>
      <c r="K1541" s="19"/>
      <c r="L1541" s="19"/>
      <c r="M1541" s="19"/>
      <c r="N1541" s="19"/>
      <c r="O1541" s="19">
        <v>0</v>
      </c>
      <c r="P1541" s="19"/>
      <c r="Q1541" s="19"/>
      <c r="R1541" s="19"/>
      <c r="S1541" s="19"/>
      <c r="T1541" s="19">
        <f t="shared" si="4005"/>
        <v>0</v>
      </c>
      <c r="U1541" s="19">
        <v>0</v>
      </c>
      <c r="V1541" s="19">
        <v>0</v>
      </c>
      <c r="W1541" s="19">
        <v>0</v>
      </c>
      <c r="X1541" s="19">
        <v>0</v>
      </c>
      <c r="Y1541" s="19">
        <v>0</v>
      </c>
      <c r="Z1541" s="19">
        <v>0</v>
      </c>
      <c r="AA1541" s="19">
        <v>0</v>
      </c>
      <c r="AB1541" s="19">
        <v>0</v>
      </c>
      <c r="AC1541" s="19">
        <v>0</v>
      </c>
      <c r="AD1541" s="19">
        <v>0</v>
      </c>
      <c r="AE1541" s="19">
        <v>0</v>
      </c>
      <c r="AF1541" s="50">
        <v>2395.4584799999998</v>
      </c>
      <c r="AG1541" s="50"/>
      <c r="AH1541" s="50">
        <v>0</v>
      </c>
      <c r="AI1541" s="50">
        <v>0</v>
      </c>
      <c r="AJ1541" s="50">
        <v>0</v>
      </c>
      <c r="AK1541" s="50">
        <v>0</v>
      </c>
      <c r="AL1541" s="50">
        <v>2239.36915</v>
      </c>
      <c r="AM1541" s="50">
        <v>0</v>
      </c>
      <c r="AN1541" s="50">
        <v>0</v>
      </c>
      <c r="AO1541" s="15">
        <v>0</v>
      </c>
      <c r="AP1541" s="51">
        <v>2497.9172600000002</v>
      </c>
      <c r="AQ1541" s="51">
        <v>0</v>
      </c>
      <c r="AR1541" s="51">
        <v>0</v>
      </c>
      <c r="AS1541" s="51">
        <v>0</v>
      </c>
      <c r="AT1541" s="51">
        <v>0</v>
      </c>
      <c r="AU1541" s="51">
        <f t="shared" si="4007"/>
        <v>2497.9172600000002</v>
      </c>
      <c r="AV1541" s="51">
        <f t="shared" si="4008"/>
        <v>-2497.9172600000002</v>
      </c>
      <c r="AW1541" s="51"/>
      <c r="AX1541" s="51"/>
      <c r="AY1541" s="51"/>
      <c r="AZ1541" s="51"/>
      <c r="BA1541" s="52">
        <f t="shared" si="4012"/>
        <v>93.483947590692537</v>
      </c>
      <c r="BB1541" s="25"/>
    </row>
    <row r="1542">
      <c r="B1542" s="47" t="s">
        <v>570</v>
      </c>
      <c r="C1542" s="47" t="s">
        <v>96</v>
      </c>
      <c r="D1542" s="47" t="s">
        <v>98</v>
      </c>
      <c r="E1542" s="48" t="str">
        <f t="shared" si="4006"/>
        <v>0503</v>
      </c>
      <c r="F1542" s="47" t="s">
        <v>542</v>
      </c>
      <c r="G1542" s="47" t="s">
        <v>60</v>
      </c>
      <c r="H1542" s="49" t="s">
        <v>61</v>
      </c>
      <c r="I1542" s="19">
        <v>4250</v>
      </c>
      <c r="J1542" s="19">
        <v>4165</v>
      </c>
      <c r="K1542" s="19">
        <v>0</v>
      </c>
      <c r="L1542" s="19"/>
      <c r="M1542" s="19"/>
      <c r="N1542" s="19"/>
      <c r="O1542" s="19">
        <v>0</v>
      </c>
      <c r="P1542" s="19">
        <v>0</v>
      </c>
      <c r="Q1542" s="19">
        <v>0</v>
      </c>
      <c r="R1542" s="19">
        <v>0</v>
      </c>
      <c r="S1542" s="19"/>
      <c r="T1542" s="19">
        <f t="shared" si="4005"/>
        <v>4250</v>
      </c>
      <c r="U1542" s="19">
        <f t="shared" si="4045"/>
        <v>4165</v>
      </c>
      <c r="V1542" s="19">
        <f t="shared" si="4046"/>
        <v>0</v>
      </c>
      <c r="W1542" s="19"/>
      <c r="X1542" s="19"/>
      <c r="Y1542" s="19"/>
      <c r="Z1542" s="19"/>
      <c r="AA1542" s="19"/>
      <c r="AB1542" s="19"/>
      <c r="AC1542" s="19"/>
      <c r="AD1542" s="19"/>
      <c r="AE1542" s="19"/>
      <c r="AF1542" s="50">
        <v>1752.0827400000001</v>
      </c>
      <c r="AG1542" s="50"/>
      <c r="AH1542" s="50">
        <v>0</v>
      </c>
      <c r="AI1542" s="50">
        <v>0</v>
      </c>
      <c r="AJ1542" s="50">
        <v>0</v>
      </c>
      <c r="AK1542" s="50">
        <v>0</v>
      </c>
      <c r="AL1542" s="50">
        <v>1752.0827400000001</v>
      </c>
      <c r="AM1542" s="50">
        <v>0</v>
      </c>
      <c r="AN1542" s="50">
        <v>0</v>
      </c>
      <c r="AO1542" s="51">
        <v>1752.0827400000001</v>
      </c>
      <c r="AP1542" s="51">
        <v>1752.0827400000001</v>
      </c>
      <c r="AQ1542" s="51">
        <v>0</v>
      </c>
      <c r="AR1542" s="51">
        <v>0</v>
      </c>
      <c r="AS1542" s="51">
        <v>0</v>
      </c>
      <c r="AT1542" s="51">
        <v>0</v>
      </c>
      <c r="AU1542" s="51">
        <f t="shared" si="4007"/>
        <v>1752.0827400000001</v>
      </c>
      <c r="AV1542" s="51">
        <f t="shared" si="4008"/>
        <v>2497.9172600000002</v>
      </c>
      <c r="AW1542" s="51">
        <f t="shared" si="4009"/>
        <v>4250</v>
      </c>
      <c r="AX1542" s="51">
        <f t="shared" si="4010"/>
        <v>4165</v>
      </c>
      <c r="AY1542" s="51">
        <f t="shared" si="4011"/>
        <v>0</v>
      </c>
      <c r="AZ1542" s="51"/>
      <c r="BA1542" s="52">
        <f t="shared" si="4012"/>
        <v>100</v>
      </c>
      <c r="BB1542" s="53"/>
    </row>
    <row r="1543" ht="31.5">
      <c r="B1543" s="47" t="s">
        <v>570</v>
      </c>
      <c r="C1543" s="47" t="s">
        <v>96</v>
      </c>
      <c r="D1543" s="47" t="s">
        <v>98</v>
      </c>
      <c r="E1543" s="48" t="str">
        <f t="shared" si="4006"/>
        <v>0503</v>
      </c>
      <c r="F1543" s="47" t="s">
        <v>181</v>
      </c>
      <c r="G1543" s="48"/>
      <c r="H1543" s="49" t="s">
        <v>182</v>
      </c>
      <c r="I1543" s="19">
        <f t="shared" ref="I1543:I1560" si="4083">I1544</f>
        <v>726.79999999999995</v>
      </c>
      <c r="J1543" s="19">
        <f t="shared" ref="J1543:J1560" si="4084">J1544</f>
        <v>726.79999999999995</v>
      </c>
      <c r="K1543" s="19">
        <f t="shared" ref="K1543:K1560" si="4085">K1544</f>
        <v>726.79999999999995</v>
      </c>
      <c r="L1543" s="19">
        <f t="shared" ref="L1543:L1560" si="4086">L1544</f>
        <v>0</v>
      </c>
      <c r="M1543" s="19">
        <f t="shared" ref="M1543:M1560" si="4087">M1544</f>
        <v>0</v>
      </c>
      <c r="N1543" s="19">
        <f t="shared" ref="N1543:N1560" si="4088">N1544</f>
        <v>0</v>
      </c>
      <c r="O1543" s="19">
        <f t="shared" ref="O1543:O1548" si="4089">O1544</f>
        <v>0</v>
      </c>
      <c r="P1543" s="19">
        <f t="shared" ref="P1543:P1548" si="4090">P1544</f>
        <v>0</v>
      </c>
      <c r="Q1543" s="19">
        <f t="shared" ref="Q1543:Q1560" si="4091">Q1544</f>
        <v>0</v>
      </c>
      <c r="R1543" s="19">
        <f t="shared" ref="R1543:R1560" si="4092">R1544</f>
        <v>0</v>
      </c>
      <c r="S1543" s="19">
        <f t="shared" ref="S1543:S1560" si="4093">S1544</f>
        <v>0</v>
      </c>
      <c r="T1543" s="19">
        <f t="shared" si="4005"/>
        <v>726.79999999999995</v>
      </c>
      <c r="U1543" s="19">
        <f t="shared" si="4045"/>
        <v>726.79999999999995</v>
      </c>
      <c r="V1543" s="19">
        <f t="shared" si="4046"/>
        <v>726.79999999999995</v>
      </c>
      <c r="W1543" s="19">
        <f t="shared" ref="W1543:W1560" si="4094">W1544</f>
        <v>0</v>
      </c>
      <c r="X1543" s="19">
        <f t="shared" ref="X1543:X1560" si="4095">X1544</f>
        <v>0</v>
      </c>
      <c r="Y1543" s="19">
        <f t="shared" ref="Y1543:Y1560" si="4096">Y1544</f>
        <v>0</v>
      </c>
      <c r="Z1543" s="19">
        <f t="shared" ref="Z1543:Z1560" si="4097">Z1544</f>
        <v>0</v>
      </c>
      <c r="AA1543" s="19">
        <f t="shared" ref="AA1543:AA1560" si="4098">AA1544</f>
        <v>0</v>
      </c>
      <c r="AB1543" s="19">
        <f t="shared" ref="AB1543:AB1560" si="4099">AB1544</f>
        <v>0</v>
      </c>
      <c r="AC1543" s="19">
        <f t="shared" ref="AC1543:AC1560" si="4100">AC1544</f>
        <v>0</v>
      </c>
      <c r="AD1543" s="19">
        <f t="shared" ref="AD1543:AD1560" si="4101">AD1544</f>
        <v>0</v>
      </c>
      <c r="AE1543" s="19">
        <f t="shared" ref="AE1543:AE1560" si="4102">AE1544</f>
        <v>0</v>
      </c>
      <c r="AF1543" s="50">
        <f t="shared" ref="AF1543:AF1548" si="4103">AF1544</f>
        <v>271.0917</v>
      </c>
      <c r="AG1543" s="50">
        <f t="shared" ref="AG1543:AG1548" si="4104">AG1544</f>
        <v>0</v>
      </c>
      <c r="AH1543" s="50">
        <f t="shared" ref="AH1543:AH1548" si="4105">AH1544</f>
        <v>0</v>
      </c>
      <c r="AI1543" s="50">
        <f t="shared" ref="AI1543:AI1548" si="4106">AI1544</f>
        <v>0</v>
      </c>
      <c r="AJ1543" s="50">
        <f t="shared" ref="AJ1543:AJ1548" si="4107">AJ1544</f>
        <v>0</v>
      </c>
      <c r="AK1543" s="50">
        <f t="shared" ref="AK1543:AK1548" si="4108">AK1544</f>
        <v>0</v>
      </c>
      <c r="AL1543" s="50">
        <f t="shared" ref="AL1543:AL1548" si="4109">AL1544</f>
        <v>271.0917</v>
      </c>
      <c r="AM1543" s="50">
        <f t="shared" ref="AM1543:AM1548" si="4110">AM1544</f>
        <v>0</v>
      </c>
      <c r="AN1543" s="50">
        <f t="shared" ref="AN1543:AN1548" si="4111">AN1544</f>
        <v>0</v>
      </c>
      <c r="AO1543" s="15">
        <f t="shared" ref="AO1543:AO1548" si="4112">AO1544</f>
        <v>198.8142</v>
      </c>
      <c r="AP1543" s="51">
        <f t="shared" ref="AP1543:AP1548" si="4113">AP1544</f>
        <v>295.18419999999998</v>
      </c>
      <c r="AQ1543" s="51">
        <f t="shared" ref="AQ1543:AQ1548" si="4114">AQ1544</f>
        <v>0</v>
      </c>
      <c r="AR1543" s="51">
        <f t="shared" ref="AR1543:AR1548" si="4115">AR1544</f>
        <v>0</v>
      </c>
      <c r="AS1543" s="51">
        <f t="shared" ref="AS1543:AS1548" si="4116">AS1544</f>
        <v>0</v>
      </c>
      <c r="AT1543" s="51">
        <f t="shared" ref="AT1543:AT1548" si="4117">AT1544</f>
        <v>0</v>
      </c>
      <c r="AU1543" s="51">
        <f t="shared" si="4007"/>
        <v>295.18419999999998</v>
      </c>
      <c r="AV1543" s="51">
        <f t="shared" si="4008"/>
        <v>431.61579999999998</v>
      </c>
      <c r="AW1543" s="51">
        <f t="shared" si="4009"/>
        <v>726.79999999999995</v>
      </c>
      <c r="AX1543" s="51">
        <f t="shared" si="4010"/>
        <v>726.79999999999995</v>
      </c>
      <c r="AY1543" s="51">
        <f t="shared" si="4011"/>
        <v>726.79999999999995</v>
      </c>
      <c r="AZ1543" s="51">
        <f t="shared" ref="AZ1543:AZ1560" si="4118">AZ1544</f>
        <v>0</v>
      </c>
      <c r="BA1543" s="52">
        <f t="shared" si="4012"/>
        <v>100</v>
      </c>
      <c r="BB1543" s="25"/>
    </row>
    <row r="1544">
      <c r="B1544" s="47" t="s">
        <v>570</v>
      </c>
      <c r="C1544" s="47" t="s">
        <v>96</v>
      </c>
      <c r="D1544" s="47" t="s">
        <v>98</v>
      </c>
      <c r="E1544" s="48" t="str">
        <f t="shared" si="4006"/>
        <v>0503</v>
      </c>
      <c r="F1544" s="47" t="s">
        <v>183</v>
      </c>
      <c r="G1544" s="48"/>
      <c r="H1544" s="49" t="s">
        <v>53</v>
      </c>
      <c r="I1544" s="19">
        <f t="shared" si="4083"/>
        <v>726.79999999999995</v>
      </c>
      <c r="J1544" s="19">
        <f t="shared" si="4084"/>
        <v>726.79999999999995</v>
      </c>
      <c r="K1544" s="19">
        <f t="shared" si="4085"/>
        <v>726.79999999999995</v>
      </c>
      <c r="L1544" s="19">
        <f t="shared" si="4086"/>
        <v>0</v>
      </c>
      <c r="M1544" s="19">
        <f t="shared" si="4087"/>
        <v>0</v>
      </c>
      <c r="N1544" s="19">
        <f t="shared" si="4088"/>
        <v>0</v>
      </c>
      <c r="O1544" s="19">
        <f t="shared" si="4089"/>
        <v>0</v>
      </c>
      <c r="P1544" s="19">
        <f t="shared" si="4090"/>
        <v>0</v>
      </c>
      <c r="Q1544" s="19">
        <f t="shared" si="4091"/>
        <v>0</v>
      </c>
      <c r="R1544" s="19">
        <f t="shared" si="4092"/>
        <v>0</v>
      </c>
      <c r="S1544" s="19">
        <f t="shared" si="4093"/>
        <v>0</v>
      </c>
      <c r="T1544" s="19">
        <f t="shared" si="4005"/>
        <v>726.79999999999995</v>
      </c>
      <c r="U1544" s="19">
        <f t="shared" si="4045"/>
        <v>726.79999999999995</v>
      </c>
      <c r="V1544" s="19">
        <f t="shared" si="4046"/>
        <v>726.79999999999995</v>
      </c>
      <c r="W1544" s="19">
        <f t="shared" si="4094"/>
        <v>0</v>
      </c>
      <c r="X1544" s="19">
        <f t="shared" si="4095"/>
        <v>0</v>
      </c>
      <c r="Y1544" s="19">
        <f t="shared" si="4096"/>
        <v>0</v>
      </c>
      <c r="Z1544" s="19">
        <f t="shared" si="4097"/>
        <v>0</v>
      </c>
      <c r="AA1544" s="19">
        <f t="shared" si="4098"/>
        <v>0</v>
      </c>
      <c r="AB1544" s="19">
        <f t="shared" si="4099"/>
        <v>0</v>
      </c>
      <c r="AC1544" s="19">
        <f t="shared" si="4100"/>
        <v>0</v>
      </c>
      <c r="AD1544" s="19">
        <f t="shared" si="4101"/>
        <v>0</v>
      </c>
      <c r="AE1544" s="19">
        <f t="shared" si="4102"/>
        <v>0</v>
      </c>
      <c r="AF1544" s="50">
        <f t="shared" si="4103"/>
        <v>271.0917</v>
      </c>
      <c r="AG1544" s="50">
        <f t="shared" si="4104"/>
        <v>0</v>
      </c>
      <c r="AH1544" s="50">
        <f t="shared" si="4105"/>
        <v>0</v>
      </c>
      <c r="AI1544" s="50">
        <f t="shared" si="4106"/>
        <v>0</v>
      </c>
      <c r="AJ1544" s="50">
        <f t="shared" si="4107"/>
        <v>0</v>
      </c>
      <c r="AK1544" s="50">
        <f t="shared" si="4108"/>
        <v>0</v>
      </c>
      <c r="AL1544" s="50">
        <f t="shared" si="4109"/>
        <v>271.0917</v>
      </c>
      <c r="AM1544" s="50">
        <f t="shared" si="4110"/>
        <v>0</v>
      </c>
      <c r="AN1544" s="50">
        <f t="shared" si="4111"/>
        <v>0</v>
      </c>
      <c r="AO1544" s="51">
        <f t="shared" si="4112"/>
        <v>198.8142</v>
      </c>
      <c r="AP1544" s="51">
        <f t="shared" si="4113"/>
        <v>295.18419999999998</v>
      </c>
      <c r="AQ1544" s="51">
        <f t="shared" si="4114"/>
        <v>0</v>
      </c>
      <c r="AR1544" s="51">
        <f t="shared" si="4115"/>
        <v>0</v>
      </c>
      <c r="AS1544" s="51">
        <f t="shared" si="4116"/>
        <v>0</v>
      </c>
      <c r="AT1544" s="51">
        <f t="shared" si="4117"/>
        <v>0</v>
      </c>
      <c r="AU1544" s="51">
        <f t="shared" si="4007"/>
        <v>295.18419999999998</v>
      </c>
      <c r="AV1544" s="51">
        <f t="shared" si="4008"/>
        <v>431.61579999999998</v>
      </c>
      <c r="AW1544" s="51">
        <f t="shared" si="4009"/>
        <v>726.79999999999995</v>
      </c>
      <c r="AX1544" s="51">
        <f t="shared" si="4010"/>
        <v>726.79999999999995</v>
      </c>
      <c r="AY1544" s="51">
        <f t="shared" si="4011"/>
        <v>726.79999999999995</v>
      </c>
      <c r="AZ1544" s="51">
        <f t="shared" si="4118"/>
        <v>0</v>
      </c>
      <c r="BA1544" s="52">
        <f t="shared" si="4012"/>
        <v>100</v>
      </c>
      <c r="BB1544" s="25"/>
    </row>
    <row r="1545" ht="31.5">
      <c r="B1545" s="47" t="s">
        <v>570</v>
      </c>
      <c r="C1545" s="47" t="s">
        <v>96</v>
      </c>
      <c r="D1545" s="47" t="s">
        <v>98</v>
      </c>
      <c r="E1545" s="48" t="str">
        <f t="shared" si="4006"/>
        <v>0503</v>
      </c>
      <c r="F1545" s="47" t="s">
        <v>184</v>
      </c>
      <c r="G1545" s="48"/>
      <c r="H1545" s="49" t="s">
        <v>185</v>
      </c>
      <c r="I1545" s="19">
        <f t="shared" si="4083"/>
        <v>726.79999999999995</v>
      </c>
      <c r="J1545" s="19">
        <f t="shared" si="4084"/>
        <v>726.79999999999995</v>
      </c>
      <c r="K1545" s="19">
        <f t="shared" si="4085"/>
        <v>726.79999999999995</v>
      </c>
      <c r="L1545" s="19">
        <f t="shared" si="4086"/>
        <v>0</v>
      </c>
      <c r="M1545" s="19">
        <f t="shared" si="4087"/>
        <v>0</v>
      </c>
      <c r="N1545" s="19">
        <f t="shared" si="4088"/>
        <v>0</v>
      </c>
      <c r="O1545" s="19">
        <f t="shared" si="4089"/>
        <v>0</v>
      </c>
      <c r="P1545" s="19">
        <f t="shared" si="4090"/>
        <v>0</v>
      </c>
      <c r="Q1545" s="19">
        <f t="shared" si="4091"/>
        <v>0</v>
      </c>
      <c r="R1545" s="19">
        <f t="shared" si="4092"/>
        <v>0</v>
      </c>
      <c r="S1545" s="19">
        <f t="shared" si="4093"/>
        <v>0</v>
      </c>
      <c r="T1545" s="19">
        <f t="shared" si="4005"/>
        <v>726.79999999999995</v>
      </c>
      <c r="U1545" s="19">
        <f t="shared" si="4045"/>
        <v>726.79999999999995</v>
      </c>
      <c r="V1545" s="19">
        <f t="shared" si="4046"/>
        <v>726.79999999999995</v>
      </c>
      <c r="W1545" s="19">
        <f t="shared" si="4094"/>
        <v>0</v>
      </c>
      <c r="X1545" s="19">
        <f t="shared" si="4095"/>
        <v>0</v>
      </c>
      <c r="Y1545" s="19">
        <f t="shared" si="4096"/>
        <v>0</v>
      </c>
      <c r="Z1545" s="19">
        <f t="shared" si="4097"/>
        <v>0</v>
      </c>
      <c r="AA1545" s="19">
        <f t="shared" si="4098"/>
        <v>0</v>
      </c>
      <c r="AB1545" s="19">
        <f t="shared" si="4099"/>
        <v>0</v>
      </c>
      <c r="AC1545" s="19">
        <f t="shared" si="4100"/>
        <v>0</v>
      </c>
      <c r="AD1545" s="19">
        <f t="shared" si="4101"/>
        <v>0</v>
      </c>
      <c r="AE1545" s="19">
        <f t="shared" si="4102"/>
        <v>0</v>
      </c>
      <c r="AF1545" s="50">
        <f t="shared" si="4103"/>
        <v>271.0917</v>
      </c>
      <c r="AG1545" s="50">
        <f t="shared" si="4104"/>
        <v>0</v>
      </c>
      <c r="AH1545" s="50">
        <f t="shared" si="4105"/>
        <v>0</v>
      </c>
      <c r="AI1545" s="50">
        <f t="shared" si="4106"/>
        <v>0</v>
      </c>
      <c r="AJ1545" s="50">
        <f t="shared" si="4107"/>
        <v>0</v>
      </c>
      <c r="AK1545" s="50">
        <f t="shared" si="4108"/>
        <v>0</v>
      </c>
      <c r="AL1545" s="50">
        <f t="shared" si="4109"/>
        <v>271.0917</v>
      </c>
      <c r="AM1545" s="50">
        <f t="shared" si="4110"/>
        <v>0</v>
      </c>
      <c r="AN1545" s="50">
        <f t="shared" si="4111"/>
        <v>0</v>
      </c>
      <c r="AO1545" s="15">
        <f t="shared" si="4112"/>
        <v>198.8142</v>
      </c>
      <c r="AP1545" s="51">
        <f t="shared" si="4113"/>
        <v>295.18419999999998</v>
      </c>
      <c r="AQ1545" s="51">
        <f t="shared" si="4114"/>
        <v>0</v>
      </c>
      <c r="AR1545" s="51">
        <f t="shared" si="4115"/>
        <v>0</v>
      </c>
      <c r="AS1545" s="51">
        <f t="shared" si="4116"/>
        <v>0</v>
      </c>
      <c r="AT1545" s="51">
        <f t="shared" si="4117"/>
        <v>0</v>
      </c>
      <c r="AU1545" s="51">
        <f t="shared" si="4007"/>
        <v>295.18419999999998</v>
      </c>
      <c r="AV1545" s="51">
        <f t="shared" si="4008"/>
        <v>431.61579999999998</v>
      </c>
      <c r="AW1545" s="51">
        <f t="shared" si="4009"/>
        <v>726.79999999999995</v>
      </c>
      <c r="AX1545" s="51">
        <f t="shared" si="4010"/>
        <v>726.79999999999995</v>
      </c>
      <c r="AY1545" s="51">
        <f t="shared" si="4011"/>
        <v>726.79999999999995</v>
      </c>
      <c r="AZ1545" s="51">
        <f t="shared" si="4118"/>
        <v>0</v>
      </c>
      <c r="BA1545" s="52">
        <f t="shared" si="4012"/>
        <v>100</v>
      </c>
      <c r="BB1545" s="25"/>
    </row>
    <row r="1546" ht="31.5">
      <c r="B1546" s="47" t="s">
        <v>570</v>
      </c>
      <c r="C1546" s="47" t="s">
        <v>96</v>
      </c>
      <c r="D1546" s="47" t="s">
        <v>98</v>
      </c>
      <c r="E1546" s="48" t="str">
        <f t="shared" si="4006"/>
        <v>0503</v>
      </c>
      <c r="F1546" s="47" t="s">
        <v>229</v>
      </c>
      <c r="G1546" s="48"/>
      <c r="H1546" s="49" t="s">
        <v>230</v>
      </c>
      <c r="I1546" s="19">
        <f t="shared" si="4083"/>
        <v>726.79999999999995</v>
      </c>
      <c r="J1546" s="19">
        <f t="shared" si="4084"/>
        <v>726.79999999999995</v>
      </c>
      <c r="K1546" s="19">
        <f t="shared" si="4085"/>
        <v>726.79999999999995</v>
      </c>
      <c r="L1546" s="19">
        <f t="shared" si="4086"/>
        <v>0</v>
      </c>
      <c r="M1546" s="19">
        <f t="shared" si="4087"/>
        <v>0</v>
      </c>
      <c r="N1546" s="19">
        <f t="shared" si="4088"/>
        <v>0</v>
      </c>
      <c r="O1546" s="19">
        <f t="shared" si="4089"/>
        <v>0</v>
      </c>
      <c r="P1546" s="19">
        <f t="shared" si="4090"/>
        <v>0</v>
      </c>
      <c r="Q1546" s="19">
        <f t="shared" si="4091"/>
        <v>0</v>
      </c>
      <c r="R1546" s="19">
        <f t="shared" si="4092"/>
        <v>0</v>
      </c>
      <c r="S1546" s="19">
        <f t="shared" si="4093"/>
        <v>0</v>
      </c>
      <c r="T1546" s="19">
        <f t="shared" si="4005"/>
        <v>726.79999999999995</v>
      </c>
      <c r="U1546" s="19">
        <f t="shared" si="4045"/>
        <v>726.79999999999995</v>
      </c>
      <c r="V1546" s="19">
        <f t="shared" si="4046"/>
        <v>726.79999999999995</v>
      </c>
      <c r="W1546" s="19">
        <f t="shared" si="4094"/>
        <v>0</v>
      </c>
      <c r="X1546" s="19">
        <f t="shared" si="4095"/>
        <v>0</v>
      </c>
      <c r="Y1546" s="19">
        <f t="shared" si="4096"/>
        <v>0</v>
      </c>
      <c r="Z1546" s="19">
        <f t="shared" si="4097"/>
        <v>0</v>
      </c>
      <c r="AA1546" s="19">
        <f t="shared" si="4098"/>
        <v>0</v>
      </c>
      <c r="AB1546" s="19">
        <f t="shared" si="4099"/>
        <v>0</v>
      </c>
      <c r="AC1546" s="19">
        <f t="shared" si="4100"/>
        <v>0</v>
      </c>
      <c r="AD1546" s="19">
        <f t="shared" si="4101"/>
        <v>0</v>
      </c>
      <c r="AE1546" s="19">
        <f t="shared" si="4102"/>
        <v>0</v>
      </c>
      <c r="AF1546" s="50">
        <f t="shared" si="4103"/>
        <v>271.0917</v>
      </c>
      <c r="AG1546" s="50">
        <f t="shared" si="4104"/>
        <v>0</v>
      </c>
      <c r="AH1546" s="50">
        <f t="shared" si="4105"/>
        <v>0</v>
      </c>
      <c r="AI1546" s="50">
        <f t="shared" si="4106"/>
        <v>0</v>
      </c>
      <c r="AJ1546" s="50">
        <f t="shared" si="4107"/>
        <v>0</v>
      </c>
      <c r="AK1546" s="50">
        <f t="shared" si="4108"/>
        <v>0</v>
      </c>
      <c r="AL1546" s="50">
        <f t="shared" si="4109"/>
        <v>271.0917</v>
      </c>
      <c r="AM1546" s="50">
        <f t="shared" si="4110"/>
        <v>0</v>
      </c>
      <c r="AN1546" s="50">
        <f t="shared" si="4111"/>
        <v>0</v>
      </c>
      <c r="AO1546" s="51">
        <f t="shared" si="4112"/>
        <v>198.8142</v>
      </c>
      <c r="AP1546" s="51">
        <f t="shared" si="4113"/>
        <v>295.18419999999998</v>
      </c>
      <c r="AQ1546" s="51">
        <f t="shared" si="4114"/>
        <v>0</v>
      </c>
      <c r="AR1546" s="51">
        <f t="shared" si="4115"/>
        <v>0</v>
      </c>
      <c r="AS1546" s="51">
        <f t="shared" si="4116"/>
        <v>0</v>
      </c>
      <c r="AT1546" s="51">
        <f t="shared" si="4117"/>
        <v>0</v>
      </c>
      <c r="AU1546" s="51">
        <f t="shared" si="4007"/>
        <v>295.18419999999998</v>
      </c>
      <c r="AV1546" s="51">
        <f t="shared" si="4008"/>
        <v>431.61579999999998</v>
      </c>
      <c r="AW1546" s="51">
        <f t="shared" si="4009"/>
        <v>726.79999999999995</v>
      </c>
      <c r="AX1546" s="51">
        <f t="shared" si="4010"/>
        <v>726.79999999999995</v>
      </c>
      <c r="AY1546" s="51">
        <f t="shared" si="4011"/>
        <v>726.79999999999995</v>
      </c>
      <c r="AZ1546" s="51">
        <f t="shared" si="4118"/>
        <v>0</v>
      </c>
      <c r="BA1546" s="52">
        <f t="shared" si="4012"/>
        <v>100</v>
      </c>
      <c r="BB1546" s="25"/>
    </row>
    <row r="1547" ht="31.5">
      <c r="B1547" s="47" t="s">
        <v>570</v>
      </c>
      <c r="C1547" s="47" t="s">
        <v>96</v>
      </c>
      <c r="D1547" s="47" t="s">
        <v>98</v>
      </c>
      <c r="E1547" s="48" t="str">
        <f t="shared" si="4006"/>
        <v>0503</v>
      </c>
      <c r="F1547" s="47" t="s">
        <v>229</v>
      </c>
      <c r="G1547" s="47" t="s">
        <v>58</v>
      </c>
      <c r="H1547" s="49" t="s">
        <v>59</v>
      </c>
      <c r="I1547" s="19">
        <v>726.79999999999995</v>
      </c>
      <c r="J1547" s="19">
        <v>726.79999999999995</v>
      </c>
      <c r="K1547" s="19">
        <v>726.79999999999995</v>
      </c>
      <c r="L1547" s="19"/>
      <c r="M1547" s="19"/>
      <c r="N1547" s="19"/>
      <c r="O1547" s="19">
        <v>0</v>
      </c>
      <c r="P1547" s="19">
        <v>0</v>
      </c>
      <c r="Q1547" s="19">
        <v>0</v>
      </c>
      <c r="R1547" s="19">
        <v>0</v>
      </c>
      <c r="S1547" s="19"/>
      <c r="T1547" s="19">
        <f t="shared" si="4005"/>
        <v>726.79999999999995</v>
      </c>
      <c r="U1547" s="19">
        <f t="shared" si="4045"/>
        <v>726.79999999999995</v>
      </c>
      <c r="V1547" s="19">
        <f t="shared" si="4046"/>
        <v>726.79999999999995</v>
      </c>
      <c r="W1547" s="19"/>
      <c r="X1547" s="19"/>
      <c r="Y1547" s="19"/>
      <c r="Z1547" s="19"/>
      <c r="AA1547" s="19"/>
      <c r="AB1547" s="19"/>
      <c r="AC1547" s="19"/>
      <c r="AD1547" s="19"/>
      <c r="AE1547" s="19"/>
      <c r="AF1547" s="50">
        <v>271.0917</v>
      </c>
      <c r="AG1547" s="50"/>
      <c r="AH1547" s="50">
        <v>0</v>
      </c>
      <c r="AI1547" s="50">
        <v>0</v>
      </c>
      <c r="AJ1547" s="50">
        <v>0</v>
      </c>
      <c r="AK1547" s="50">
        <v>0</v>
      </c>
      <c r="AL1547" s="50">
        <v>271.0917</v>
      </c>
      <c r="AM1547" s="50">
        <v>0</v>
      </c>
      <c r="AN1547" s="50">
        <v>0</v>
      </c>
      <c r="AO1547" s="15">
        <v>198.8142</v>
      </c>
      <c r="AP1547" s="51">
        <v>295.18419999999998</v>
      </c>
      <c r="AQ1547" s="51">
        <v>0</v>
      </c>
      <c r="AR1547" s="51">
        <v>0</v>
      </c>
      <c r="AS1547" s="51">
        <v>0</v>
      </c>
      <c r="AT1547" s="51">
        <v>0</v>
      </c>
      <c r="AU1547" s="51">
        <f t="shared" si="4007"/>
        <v>295.18419999999998</v>
      </c>
      <c r="AV1547" s="51">
        <f t="shared" si="4008"/>
        <v>431.61579999999998</v>
      </c>
      <c r="AW1547" s="51">
        <f t="shared" si="4009"/>
        <v>726.79999999999995</v>
      </c>
      <c r="AX1547" s="51">
        <f t="shared" si="4010"/>
        <v>726.79999999999995</v>
      </c>
      <c r="AY1547" s="51">
        <f t="shared" si="4011"/>
        <v>726.79999999999995</v>
      </c>
      <c r="AZ1547" s="51"/>
      <c r="BA1547" s="52">
        <f t="shared" si="4012"/>
        <v>100</v>
      </c>
      <c r="BB1547" s="53"/>
    </row>
    <row r="1548" ht="31.5">
      <c r="B1548" s="47" t="s">
        <v>570</v>
      </c>
      <c r="C1548" s="47" t="s">
        <v>96</v>
      </c>
      <c r="D1548" s="47" t="s">
        <v>98</v>
      </c>
      <c r="E1548" s="48" t="str">
        <f t="shared" si="4006"/>
        <v>0503</v>
      </c>
      <c r="F1548" s="47" t="s">
        <v>76</v>
      </c>
      <c r="G1548" s="48"/>
      <c r="H1548" s="49" t="s">
        <v>77</v>
      </c>
      <c r="I1548" s="19"/>
      <c r="J1548" s="19"/>
      <c r="K1548" s="19"/>
      <c r="L1548" s="19"/>
      <c r="M1548" s="19"/>
      <c r="N1548" s="19"/>
      <c r="O1548" s="19">
        <f t="shared" si="4089"/>
        <v>0</v>
      </c>
      <c r="P1548" s="19">
        <f t="shared" si="4090"/>
        <v>0</v>
      </c>
      <c r="Q1548" s="19">
        <f t="shared" si="4091"/>
        <v>0</v>
      </c>
      <c r="R1548" s="19">
        <f t="shared" si="4092"/>
        <v>0</v>
      </c>
      <c r="S1548" s="19">
        <f t="shared" si="4093"/>
        <v>0.15336</v>
      </c>
      <c r="T1548" s="19">
        <f t="shared" si="4005"/>
        <v>0.15336</v>
      </c>
      <c r="U1548" s="19"/>
      <c r="V1548" s="19"/>
      <c r="W1548" s="19">
        <f t="shared" si="4094"/>
        <v>0</v>
      </c>
      <c r="X1548" s="19">
        <f t="shared" si="4095"/>
        <v>0</v>
      </c>
      <c r="Y1548" s="19">
        <f t="shared" si="4096"/>
        <v>0</v>
      </c>
      <c r="Z1548" s="19">
        <f t="shared" si="4097"/>
        <v>0.15336</v>
      </c>
      <c r="AA1548" s="19">
        <f t="shared" si="4098"/>
        <v>0</v>
      </c>
      <c r="AB1548" s="19">
        <f t="shared" si="4099"/>
        <v>0</v>
      </c>
      <c r="AC1548" s="19">
        <f t="shared" si="4100"/>
        <v>0</v>
      </c>
      <c r="AD1548" s="19">
        <f t="shared" si="4101"/>
        <v>0</v>
      </c>
      <c r="AE1548" s="19"/>
      <c r="AF1548" s="50">
        <f t="shared" si="4103"/>
        <v>833.91490999999996</v>
      </c>
      <c r="AG1548" s="50">
        <f t="shared" si="4104"/>
        <v>0</v>
      </c>
      <c r="AH1548" s="50">
        <f t="shared" si="4105"/>
        <v>0</v>
      </c>
      <c r="AI1548" s="50">
        <f t="shared" si="4106"/>
        <v>0</v>
      </c>
      <c r="AJ1548" s="50">
        <f t="shared" si="4107"/>
        <v>0</v>
      </c>
      <c r="AK1548" s="50">
        <f t="shared" si="4108"/>
        <v>0</v>
      </c>
      <c r="AL1548" s="50">
        <f t="shared" si="4109"/>
        <v>833.91490999999996</v>
      </c>
      <c r="AM1548" s="50">
        <f t="shared" si="4110"/>
        <v>0</v>
      </c>
      <c r="AN1548" s="50">
        <f t="shared" si="4111"/>
        <v>0</v>
      </c>
      <c r="AO1548" s="51">
        <f t="shared" si="4112"/>
        <v>626.14835000000005</v>
      </c>
      <c r="AP1548" s="51">
        <f t="shared" si="4113"/>
        <v>833.91490999999996</v>
      </c>
      <c r="AQ1548" s="51">
        <f t="shared" si="4114"/>
        <v>0</v>
      </c>
      <c r="AR1548" s="51">
        <f t="shared" si="4115"/>
        <v>0</v>
      </c>
      <c r="AS1548" s="51">
        <f t="shared" si="4116"/>
        <v>0</v>
      </c>
      <c r="AT1548" s="51">
        <f t="shared" si="4117"/>
        <v>0</v>
      </c>
      <c r="AU1548" s="51">
        <f t="shared" si="4007"/>
        <v>833.91490999999996</v>
      </c>
      <c r="AV1548" s="51">
        <f t="shared" si="4008"/>
        <v>-833.76154999999994</v>
      </c>
      <c r="AW1548" s="51">
        <f t="shared" si="4009"/>
        <v>0.30671999999999999</v>
      </c>
      <c r="AX1548" s="51">
        <f t="shared" si="4010"/>
        <v>0</v>
      </c>
      <c r="AY1548" s="51">
        <f t="shared" si="4011"/>
        <v>0</v>
      </c>
      <c r="AZ1548" s="51">
        <f t="shared" si="4118"/>
        <v>0</v>
      </c>
      <c r="BA1548" s="52">
        <f t="shared" si="4012"/>
        <v>100</v>
      </c>
      <c r="BB1548" s="25"/>
    </row>
    <row r="1549" ht="47.25">
      <c r="B1549" s="47" t="s">
        <v>570</v>
      </c>
      <c r="C1549" s="47" t="s">
        <v>96</v>
      </c>
      <c r="D1549" s="47" t="s">
        <v>98</v>
      </c>
      <c r="E1549" s="48" t="str">
        <f t="shared" si="4006"/>
        <v>0503</v>
      </c>
      <c r="F1549" s="17" t="s">
        <v>296</v>
      </c>
      <c r="G1549" s="48"/>
      <c r="H1549" s="49" t="s">
        <v>297</v>
      </c>
      <c r="I1549" s="19"/>
      <c r="J1549" s="19"/>
      <c r="K1549" s="19"/>
      <c r="L1549" s="19"/>
      <c r="M1549" s="19"/>
      <c r="N1549" s="19"/>
      <c r="O1549" s="19">
        <f>O1550+O1551</f>
        <v>0</v>
      </c>
      <c r="P1549" s="19">
        <f>P1550+P1551</f>
        <v>0</v>
      </c>
      <c r="Q1549" s="19">
        <f t="shared" si="4091"/>
        <v>0</v>
      </c>
      <c r="R1549" s="19">
        <f t="shared" si="4092"/>
        <v>0</v>
      </c>
      <c r="S1549" s="19">
        <f t="shared" si="4093"/>
        <v>0.15336</v>
      </c>
      <c r="T1549" s="19">
        <f t="shared" si="4005"/>
        <v>0.15336</v>
      </c>
      <c r="U1549" s="19"/>
      <c r="V1549" s="19"/>
      <c r="W1549" s="19">
        <f t="shared" si="4094"/>
        <v>0</v>
      </c>
      <c r="X1549" s="19">
        <f t="shared" si="4095"/>
        <v>0</v>
      </c>
      <c r="Y1549" s="19">
        <f t="shared" si="4096"/>
        <v>0</v>
      </c>
      <c r="Z1549" s="19">
        <f t="shared" si="4097"/>
        <v>0.15336</v>
      </c>
      <c r="AA1549" s="19">
        <f t="shared" si="4098"/>
        <v>0</v>
      </c>
      <c r="AB1549" s="19">
        <f t="shared" si="4099"/>
        <v>0</v>
      </c>
      <c r="AC1549" s="19">
        <f t="shared" si="4100"/>
        <v>0</v>
      </c>
      <c r="AD1549" s="19">
        <f t="shared" si="4101"/>
        <v>0</v>
      </c>
      <c r="AE1549" s="19"/>
      <c r="AF1549" s="50">
        <f>AF1550+AF1551</f>
        <v>833.91490999999996</v>
      </c>
      <c r="AG1549" s="50">
        <f>AG1550+AG1551</f>
        <v>0</v>
      </c>
      <c r="AH1549" s="50">
        <f>AH1550+AH1551</f>
        <v>0</v>
      </c>
      <c r="AI1549" s="50">
        <f>AI1550+AI1551</f>
        <v>0</v>
      </c>
      <c r="AJ1549" s="50">
        <f>AJ1550+AJ1551</f>
        <v>0</v>
      </c>
      <c r="AK1549" s="50">
        <f>AK1550+AK1551</f>
        <v>0</v>
      </c>
      <c r="AL1549" s="50">
        <f>AL1550+AL1551</f>
        <v>833.91490999999996</v>
      </c>
      <c r="AM1549" s="50">
        <f>AM1550+AM1551</f>
        <v>0</v>
      </c>
      <c r="AN1549" s="50">
        <f>AN1550+AN1551</f>
        <v>0</v>
      </c>
      <c r="AO1549" s="15">
        <f>AO1550+AO1551</f>
        <v>626.14835000000005</v>
      </c>
      <c r="AP1549" s="51">
        <f>AP1550+AP1551</f>
        <v>833.91490999999996</v>
      </c>
      <c r="AQ1549" s="51">
        <f>AQ1550+AQ1551</f>
        <v>0</v>
      </c>
      <c r="AR1549" s="51">
        <f>AR1550+AR1551</f>
        <v>0</v>
      </c>
      <c r="AS1549" s="51">
        <f>AS1550+AS1551</f>
        <v>0</v>
      </c>
      <c r="AT1549" s="51">
        <f>AT1550+AT1551</f>
        <v>0</v>
      </c>
      <c r="AU1549" s="51">
        <f t="shared" si="4007"/>
        <v>833.91490999999996</v>
      </c>
      <c r="AV1549" s="51">
        <f t="shared" si="4008"/>
        <v>-833.76154999999994</v>
      </c>
      <c r="AW1549" s="51">
        <f t="shared" si="4009"/>
        <v>0.30671999999999999</v>
      </c>
      <c r="AX1549" s="51">
        <f t="shared" si="4010"/>
        <v>0</v>
      </c>
      <c r="AY1549" s="51">
        <f t="shared" si="4011"/>
        <v>0</v>
      </c>
      <c r="AZ1549" s="51">
        <f t="shared" si="4118"/>
        <v>0</v>
      </c>
      <c r="BA1549" s="52">
        <f t="shared" si="4012"/>
        <v>100</v>
      </c>
      <c r="BB1549" s="25"/>
    </row>
    <row r="1550" hidden="1">
      <c r="B1550" s="47" t="s">
        <v>570</v>
      </c>
      <c r="C1550" s="47" t="s">
        <v>96</v>
      </c>
      <c r="D1550" s="47" t="s">
        <v>98</v>
      </c>
      <c r="E1550" s="48" t="str">
        <f t="shared" si="4006"/>
        <v>0503</v>
      </c>
      <c r="F1550" s="17" t="s">
        <v>296</v>
      </c>
      <c r="G1550" s="47" t="s">
        <v>60</v>
      </c>
      <c r="H1550" s="49" t="s">
        <v>61</v>
      </c>
      <c r="I1550" s="19"/>
      <c r="J1550" s="19"/>
      <c r="K1550" s="19"/>
      <c r="L1550" s="19"/>
      <c r="M1550" s="19"/>
      <c r="N1550" s="19"/>
      <c r="O1550" s="19">
        <v>0</v>
      </c>
      <c r="P1550" s="19">
        <v>0</v>
      </c>
      <c r="Q1550" s="19">
        <v>0</v>
      </c>
      <c r="R1550" s="19">
        <v>0</v>
      </c>
      <c r="S1550" s="19">
        <v>0.15336</v>
      </c>
      <c r="T1550" s="19">
        <f t="shared" si="4005"/>
        <v>0.15336</v>
      </c>
      <c r="U1550" s="19"/>
      <c r="V1550" s="19"/>
      <c r="W1550" s="19"/>
      <c r="X1550" s="19"/>
      <c r="Y1550" s="19"/>
      <c r="Z1550" s="19">
        <v>0.15336</v>
      </c>
      <c r="AA1550" s="19"/>
      <c r="AB1550" s="19"/>
      <c r="AC1550" s="19"/>
      <c r="AD1550" s="19"/>
      <c r="AE1550" s="19"/>
      <c r="AF1550" s="50">
        <v>0</v>
      </c>
      <c r="AG1550" s="50"/>
      <c r="AH1550" s="50">
        <v>0</v>
      </c>
      <c r="AI1550" s="50">
        <v>0</v>
      </c>
      <c r="AJ1550" s="50">
        <v>0</v>
      </c>
      <c r="AK1550" s="50">
        <v>0</v>
      </c>
      <c r="AL1550" s="50">
        <v>0</v>
      </c>
      <c r="AM1550" s="50">
        <v>0</v>
      </c>
      <c r="AN1550" s="50">
        <v>0</v>
      </c>
      <c r="AO1550" s="51">
        <v>0</v>
      </c>
      <c r="AP1550" s="51">
        <v>0</v>
      </c>
      <c r="AQ1550" s="51">
        <v>0</v>
      </c>
      <c r="AR1550" s="51">
        <v>0</v>
      </c>
      <c r="AS1550" s="51">
        <v>0</v>
      </c>
      <c r="AT1550" s="51">
        <v>0</v>
      </c>
      <c r="AU1550" s="51">
        <f t="shared" si="4007"/>
        <v>0</v>
      </c>
      <c r="AV1550" s="51">
        <f t="shared" si="4008"/>
        <v>0.15336</v>
      </c>
      <c r="AW1550" s="51">
        <f t="shared" si="4009"/>
        <v>0.30671999999999999</v>
      </c>
      <c r="AX1550" s="51">
        <f t="shared" si="4010"/>
        <v>0</v>
      </c>
      <c r="AY1550" s="51">
        <f t="shared" si="4011"/>
        <v>0</v>
      </c>
      <c r="AZ1550" s="51"/>
      <c r="BA1550" s="52"/>
      <c r="BB1550" s="53">
        <v>0</v>
      </c>
    </row>
    <row r="1551" ht="47.25">
      <c r="B1551" s="47" t="s">
        <v>570</v>
      </c>
      <c r="C1551" s="47" t="s">
        <v>96</v>
      </c>
      <c r="D1551" s="47" t="s">
        <v>98</v>
      </c>
      <c r="E1551" s="48" t="str">
        <f t="shared" si="4006"/>
        <v>0503</v>
      </c>
      <c r="F1551" s="17" t="s">
        <v>298</v>
      </c>
      <c r="G1551" s="47"/>
      <c r="H1551" s="64" t="s">
        <v>299</v>
      </c>
      <c r="I1551" s="19"/>
      <c r="J1551" s="19"/>
      <c r="K1551" s="19"/>
      <c r="L1551" s="19"/>
      <c r="M1551" s="19"/>
      <c r="N1551" s="19"/>
      <c r="O1551" s="19">
        <f>O1552</f>
        <v>0</v>
      </c>
      <c r="P1551" s="19">
        <f>P1552</f>
        <v>0</v>
      </c>
      <c r="Q1551" s="19"/>
      <c r="R1551" s="19"/>
      <c r="S1551" s="19"/>
      <c r="T1551" s="19">
        <f t="shared" si="4005"/>
        <v>0</v>
      </c>
      <c r="U1551" s="19"/>
      <c r="V1551" s="19"/>
      <c r="W1551" s="19"/>
      <c r="X1551" s="19"/>
      <c r="Y1551" s="19"/>
      <c r="Z1551" s="19"/>
      <c r="AA1551" s="19"/>
      <c r="AB1551" s="19"/>
      <c r="AC1551" s="19"/>
      <c r="AD1551" s="19"/>
      <c r="AE1551" s="19"/>
      <c r="AF1551" s="50">
        <f>AF1552</f>
        <v>833.91490999999996</v>
      </c>
      <c r="AG1551" s="50">
        <f>AG1552</f>
        <v>0</v>
      </c>
      <c r="AH1551" s="50">
        <f>AH1552</f>
        <v>0</v>
      </c>
      <c r="AI1551" s="50">
        <f>AI1552</f>
        <v>0</v>
      </c>
      <c r="AJ1551" s="50">
        <f>AJ1552</f>
        <v>0</v>
      </c>
      <c r="AK1551" s="50">
        <f>AK1552</f>
        <v>0</v>
      </c>
      <c r="AL1551" s="50">
        <f>AL1552</f>
        <v>833.91490999999996</v>
      </c>
      <c r="AM1551" s="50">
        <f>AM1552</f>
        <v>0</v>
      </c>
      <c r="AN1551" s="50">
        <f>AN1552</f>
        <v>0</v>
      </c>
      <c r="AO1551" s="15">
        <f>AO1552</f>
        <v>626.14835000000005</v>
      </c>
      <c r="AP1551" s="51">
        <f>AP1552</f>
        <v>833.91490999999996</v>
      </c>
      <c r="AQ1551" s="51">
        <f>AQ1552</f>
        <v>0</v>
      </c>
      <c r="AR1551" s="51">
        <f>AR1552</f>
        <v>0</v>
      </c>
      <c r="AS1551" s="51">
        <f>AS1552</f>
        <v>0</v>
      </c>
      <c r="AT1551" s="51">
        <f>AT1552</f>
        <v>0</v>
      </c>
      <c r="AU1551" s="51">
        <f t="shared" si="4007"/>
        <v>833.91490999999996</v>
      </c>
      <c r="AV1551" s="51">
        <f t="shared" si="4008"/>
        <v>-833.91490999999996</v>
      </c>
      <c r="AW1551" s="51"/>
      <c r="AX1551" s="51"/>
      <c r="AY1551" s="51"/>
      <c r="AZ1551" s="51"/>
      <c r="BA1551" s="52">
        <f t="shared" si="4012"/>
        <v>100</v>
      </c>
      <c r="BB1551" s="53"/>
    </row>
    <row r="1552">
      <c r="B1552" s="47" t="s">
        <v>570</v>
      </c>
      <c r="C1552" s="47" t="s">
        <v>96</v>
      </c>
      <c r="D1552" s="47" t="s">
        <v>98</v>
      </c>
      <c r="E1552" s="48" t="str">
        <f t="shared" si="4006"/>
        <v>0503</v>
      </c>
      <c r="F1552" s="17" t="s">
        <v>298</v>
      </c>
      <c r="G1552" s="47" t="s">
        <v>60</v>
      </c>
      <c r="H1552" s="49" t="s">
        <v>61</v>
      </c>
      <c r="I1552" s="19"/>
      <c r="J1552" s="19"/>
      <c r="K1552" s="19"/>
      <c r="L1552" s="19"/>
      <c r="M1552" s="19"/>
      <c r="N1552" s="19"/>
      <c r="O1552" s="19">
        <v>0</v>
      </c>
      <c r="P1552" s="19">
        <v>0</v>
      </c>
      <c r="Q1552" s="19"/>
      <c r="R1552" s="19"/>
      <c r="S1552" s="19"/>
      <c r="T1552" s="19">
        <f t="shared" si="4005"/>
        <v>0</v>
      </c>
      <c r="U1552" s="19"/>
      <c r="V1552" s="19"/>
      <c r="W1552" s="19"/>
      <c r="X1552" s="19"/>
      <c r="Y1552" s="19"/>
      <c r="Z1552" s="19"/>
      <c r="AA1552" s="19"/>
      <c r="AB1552" s="19"/>
      <c r="AC1552" s="19"/>
      <c r="AD1552" s="19"/>
      <c r="AE1552" s="19"/>
      <c r="AF1552" s="50">
        <v>833.91490999999996</v>
      </c>
      <c r="AG1552" s="50"/>
      <c r="AH1552" s="50">
        <v>0</v>
      </c>
      <c r="AI1552" s="50">
        <v>0</v>
      </c>
      <c r="AJ1552" s="50">
        <v>0</v>
      </c>
      <c r="AK1552" s="50">
        <v>0</v>
      </c>
      <c r="AL1552" s="50">
        <v>833.91490999999996</v>
      </c>
      <c r="AM1552" s="50">
        <v>0</v>
      </c>
      <c r="AN1552" s="50">
        <v>0</v>
      </c>
      <c r="AO1552" s="51">
        <v>626.14835000000005</v>
      </c>
      <c r="AP1552" s="51">
        <v>833.91490999999996</v>
      </c>
      <c r="AQ1552" s="51">
        <v>0</v>
      </c>
      <c r="AR1552" s="51">
        <v>0</v>
      </c>
      <c r="AS1552" s="51">
        <v>0</v>
      </c>
      <c r="AT1552" s="51">
        <v>0</v>
      </c>
      <c r="AU1552" s="51">
        <f t="shared" si="4007"/>
        <v>833.91490999999996</v>
      </c>
      <c r="AV1552" s="51">
        <f t="shared" si="4008"/>
        <v>-833.91490999999996</v>
      </c>
      <c r="AW1552" s="51"/>
      <c r="AX1552" s="51"/>
      <c r="AY1552" s="51"/>
      <c r="AZ1552" s="51"/>
      <c r="BA1552" s="52">
        <f t="shared" si="4012"/>
        <v>100</v>
      </c>
      <c r="BB1552" s="53"/>
    </row>
    <row r="1553" s="30" customFormat="1">
      <c r="B1553" s="31" t="s">
        <v>570</v>
      </c>
      <c r="C1553" s="31" t="s">
        <v>122</v>
      </c>
      <c r="D1553" s="31"/>
      <c r="E1553" s="32" t="str">
        <f t="shared" si="4006"/>
        <v>06</v>
      </c>
      <c r="F1553" s="31"/>
      <c r="G1553" s="32"/>
      <c r="H1553" s="33" t="s">
        <v>233</v>
      </c>
      <c r="I1553" s="34">
        <f t="shared" si="4083"/>
        <v>90.799999999999997</v>
      </c>
      <c r="J1553" s="34">
        <f t="shared" si="4084"/>
        <v>90.799999999999997</v>
      </c>
      <c r="K1553" s="34">
        <f t="shared" si="4085"/>
        <v>90.799999999999997</v>
      </c>
      <c r="L1553" s="34">
        <f t="shared" si="4086"/>
        <v>0</v>
      </c>
      <c r="M1553" s="34">
        <f t="shared" si="4087"/>
        <v>0</v>
      </c>
      <c r="N1553" s="34">
        <f t="shared" si="4088"/>
        <v>0</v>
      </c>
      <c r="O1553" s="34">
        <f t="shared" ref="O1553:O1560" si="4119">O1554</f>
        <v>0</v>
      </c>
      <c r="P1553" s="34">
        <f t="shared" ref="P1553:P1560" si="4120">P1554</f>
        <v>21.899999999999999</v>
      </c>
      <c r="Q1553" s="34">
        <f t="shared" si="4091"/>
        <v>0</v>
      </c>
      <c r="R1553" s="34">
        <f t="shared" si="4092"/>
        <v>0</v>
      </c>
      <c r="S1553" s="34">
        <f t="shared" si="4093"/>
        <v>0</v>
      </c>
      <c r="T1553" s="34">
        <f t="shared" si="4005"/>
        <v>112.69999999999999</v>
      </c>
      <c r="U1553" s="34">
        <f t="shared" si="4045"/>
        <v>90.799999999999997</v>
      </c>
      <c r="V1553" s="34">
        <f t="shared" si="4046"/>
        <v>90.799999999999997</v>
      </c>
      <c r="W1553" s="34">
        <f t="shared" si="4094"/>
        <v>0</v>
      </c>
      <c r="X1553" s="34">
        <f t="shared" si="4095"/>
        <v>0</v>
      </c>
      <c r="Y1553" s="34">
        <f t="shared" si="4096"/>
        <v>0</v>
      </c>
      <c r="Z1553" s="34">
        <f t="shared" si="4097"/>
        <v>0</v>
      </c>
      <c r="AA1553" s="34">
        <f t="shared" si="4098"/>
        <v>0</v>
      </c>
      <c r="AB1553" s="34">
        <f t="shared" si="4099"/>
        <v>0</v>
      </c>
      <c r="AC1553" s="34">
        <f t="shared" si="4100"/>
        <v>0</v>
      </c>
      <c r="AD1553" s="34">
        <f t="shared" si="4101"/>
        <v>0</v>
      </c>
      <c r="AE1553" s="34">
        <f t="shared" si="4102"/>
        <v>0</v>
      </c>
      <c r="AF1553" s="35">
        <f t="shared" ref="AF1553:AF1560" si="4121">AF1554</f>
        <v>112.59999999999999</v>
      </c>
      <c r="AG1553" s="35">
        <f t="shared" ref="AG1553:AG1560" si="4122">AG1554</f>
        <v>0</v>
      </c>
      <c r="AH1553" s="35">
        <f t="shared" ref="AH1553:AH1560" si="4123">AH1554</f>
        <v>0</v>
      </c>
      <c r="AI1553" s="35">
        <f t="shared" ref="AI1553:AI1560" si="4124">AI1554</f>
        <v>0</v>
      </c>
      <c r="AJ1553" s="35">
        <f t="shared" ref="AJ1553:AJ1560" si="4125">AJ1554</f>
        <v>0</v>
      </c>
      <c r="AK1553" s="35">
        <f t="shared" ref="AK1553:AK1560" si="4126">AK1554</f>
        <v>0</v>
      </c>
      <c r="AL1553" s="35">
        <f t="shared" ref="AL1553:AL1560" si="4127">AL1554</f>
        <v>112.59999999999999</v>
      </c>
      <c r="AM1553" s="35">
        <f t="shared" ref="AM1553:AM1560" si="4128">AM1554</f>
        <v>0</v>
      </c>
      <c r="AN1553" s="35">
        <f t="shared" ref="AN1553:AN1560" si="4129">AN1554</f>
        <v>0</v>
      </c>
      <c r="AO1553" s="54">
        <f t="shared" ref="AO1553:AO1560" si="4130">AO1554</f>
        <v>0</v>
      </c>
      <c r="AP1553" s="36">
        <f t="shared" ref="AP1553:AP1560" si="4131">AP1554</f>
        <v>112.7</v>
      </c>
      <c r="AQ1553" s="36">
        <f t="shared" ref="AQ1553:AQ1560" si="4132">AQ1554</f>
        <v>0</v>
      </c>
      <c r="AR1553" s="36">
        <f t="shared" ref="AR1553:AR1560" si="4133">AR1554</f>
        <v>0</v>
      </c>
      <c r="AS1553" s="36">
        <f t="shared" ref="AS1553:AS1560" si="4134">AS1554</f>
        <v>0</v>
      </c>
      <c r="AT1553" s="36">
        <f t="shared" ref="AT1553:AT1560" si="4135">AT1554</f>
        <v>0</v>
      </c>
      <c r="AU1553" s="36">
        <f t="shared" si="4007"/>
        <v>112.7</v>
      </c>
      <c r="AV1553" s="36">
        <f t="shared" si="4008"/>
        <v>-1.4210854715202004e-14</v>
      </c>
      <c r="AW1553" s="36">
        <f t="shared" si="4009"/>
        <v>112.69999999999999</v>
      </c>
      <c r="AX1553" s="36">
        <f t="shared" si="4010"/>
        <v>90.799999999999997</v>
      </c>
      <c r="AY1553" s="36">
        <f t="shared" si="4011"/>
        <v>90.799999999999997</v>
      </c>
      <c r="AZ1553" s="36">
        <f t="shared" si="4118"/>
        <v>0</v>
      </c>
      <c r="BA1553" s="37">
        <f t="shared" si="4012"/>
        <v>100</v>
      </c>
      <c r="BB1553" s="25"/>
    </row>
    <row r="1554" s="39" customFormat="1" ht="31.5">
      <c r="B1554" s="40" t="s">
        <v>570</v>
      </c>
      <c r="C1554" s="40" t="s">
        <v>122</v>
      </c>
      <c r="D1554" s="40" t="s">
        <v>98</v>
      </c>
      <c r="E1554" s="38" t="str">
        <f t="shared" si="4006"/>
        <v>0603</v>
      </c>
      <c r="F1554" s="40"/>
      <c r="G1554" s="38"/>
      <c r="H1554" s="41" t="s">
        <v>234</v>
      </c>
      <c r="I1554" s="42">
        <f t="shared" si="4083"/>
        <v>90.799999999999997</v>
      </c>
      <c r="J1554" s="42">
        <f t="shared" si="4084"/>
        <v>90.799999999999997</v>
      </c>
      <c r="K1554" s="42">
        <f t="shared" si="4085"/>
        <v>90.799999999999997</v>
      </c>
      <c r="L1554" s="42">
        <f t="shared" si="4086"/>
        <v>0</v>
      </c>
      <c r="M1554" s="42">
        <f t="shared" si="4087"/>
        <v>0</v>
      </c>
      <c r="N1554" s="42">
        <f t="shared" si="4088"/>
        <v>0</v>
      </c>
      <c r="O1554" s="42">
        <f t="shared" si="4119"/>
        <v>0</v>
      </c>
      <c r="P1554" s="42">
        <f t="shared" si="4120"/>
        <v>21.899999999999999</v>
      </c>
      <c r="Q1554" s="42">
        <f t="shared" si="4091"/>
        <v>0</v>
      </c>
      <c r="R1554" s="42">
        <f t="shared" si="4092"/>
        <v>0</v>
      </c>
      <c r="S1554" s="42">
        <f t="shared" si="4093"/>
        <v>0</v>
      </c>
      <c r="T1554" s="42">
        <f t="shared" si="4005"/>
        <v>112.69999999999999</v>
      </c>
      <c r="U1554" s="42">
        <f t="shared" si="4045"/>
        <v>90.799999999999997</v>
      </c>
      <c r="V1554" s="42">
        <f t="shared" si="4046"/>
        <v>90.799999999999997</v>
      </c>
      <c r="W1554" s="42">
        <f t="shared" si="4094"/>
        <v>0</v>
      </c>
      <c r="X1554" s="42">
        <f t="shared" si="4095"/>
        <v>0</v>
      </c>
      <c r="Y1554" s="42">
        <f t="shared" si="4096"/>
        <v>0</v>
      </c>
      <c r="Z1554" s="42">
        <f t="shared" si="4097"/>
        <v>0</v>
      </c>
      <c r="AA1554" s="42">
        <f t="shared" si="4098"/>
        <v>0</v>
      </c>
      <c r="AB1554" s="42">
        <f t="shared" si="4099"/>
        <v>0</v>
      </c>
      <c r="AC1554" s="42">
        <f t="shared" si="4100"/>
        <v>0</v>
      </c>
      <c r="AD1554" s="42">
        <f t="shared" si="4101"/>
        <v>0</v>
      </c>
      <c r="AE1554" s="42">
        <f t="shared" si="4102"/>
        <v>0</v>
      </c>
      <c r="AF1554" s="43">
        <f t="shared" si="4121"/>
        <v>112.59999999999999</v>
      </c>
      <c r="AG1554" s="43">
        <f t="shared" si="4122"/>
        <v>0</v>
      </c>
      <c r="AH1554" s="43">
        <f t="shared" si="4123"/>
        <v>0</v>
      </c>
      <c r="AI1554" s="43">
        <f t="shared" si="4124"/>
        <v>0</v>
      </c>
      <c r="AJ1554" s="43">
        <f t="shared" si="4125"/>
        <v>0</v>
      </c>
      <c r="AK1554" s="43">
        <f t="shared" si="4126"/>
        <v>0</v>
      </c>
      <c r="AL1554" s="43">
        <f t="shared" si="4127"/>
        <v>112.59999999999999</v>
      </c>
      <c r="AM1554" s="43">
        <f t="shared" si="4128"/>
        <v>0</v>
      </c>
      <c r="AN1554" s="43">
        <f t="shared" si="4129"/>
        <v>0</v>
      </c>
      <c r="AO1554" s="45">
        <f t="shared" si="4130"/>
        <v>0</v>
      </c>
      <c r="AP1554" s="45">
        <f t="shared" si="4131"/>
        <v>112.7</v>
      </c>
      <c r="AQ1554" s="45">
        <f t="shared" si="4132"/>
        <v>0</v>
      </c>
      <c r="AR1554" s="45">
        <f t="shared" si="4133"/>
        <v>0</v>
      </c>
      <c r="AS1554" s="45">
        <f t="shared" si="4134"/>
        <v>0</v>
      </c>
      <c r="AT1554" s="45">
        <f t="shared" si="4135"/>
        <v>0</v>
      </c>
      <c r="AU1554" s="45">
        <f t="shared" si="4007"/>
        <v>112.7</v>
      </c>
      <c r="AV1554" s="45">
        <f t="shared" si="4008"/>
        <v>-1.4210854715202004e-14</v>
      </c>
      <c r="AW1554" s="45">
        <f t="shared" si="4009"/>
        <v>112.69999999999999</v>
      </c>
      <c r="AX1554" s="45">
        <f t="shared" si="4010"/>
        <v>90.799999999999997</v>
      </c>
      <c r="AY1554" s="45">
        <f t="shared" si="4011"/>
        <v>90.799999999999997</v>
      </c>
      <c r="AZ1554" s="45">
        <f t="shared" si="4118"/>
        <v>0</v>
      </c>
      <c r="BA1554" s="46">
        <f t="shared" si="4012"/>
        <v>100</v>
      </c>
      <c r="BB1554" s="25"/>
    </row>
    <row r="1555" ht="31.5">
      <c r="B1555" s="47" t="s">
        <v>570</v>
      </c>
      <c r="C1555" s="47" t="s">
        <v>122</v>
      </c>
      <c r="D1555" s="47" t="s">
        <v>98</v>
      </c>
      <c r="E1555" s="48" t="str">
        <f t="shared" si="4006"/>
        <v>0603</v>
      </c>
      <c r="F1555" s="47" t="s">
        <v>181</v>
      </c>
      <c r="G1555" s="48"/>
      <c r="H1555" s="49" t="s">
        <v>182</v>
      </c>
      <c r="I1555" s="19">
        <f t="shared" si="4083"/>
        <v>90.799999999999997</v>
      </c>
      <c r="J1555" s="19">
        <f t="shared" si="4084"/>
        <v>90.799999999999997</v>
      </c>
      <c r="K1555" s="19">
        <f t="shared" si="4085"/>
        <v>90.799999999999997</v>
      </c>
      <c r="L1555" s="19">
        <f t="shared" si="4086"/>
        <v>0</v>
      </c>
      <c r="M1555" s="19">
        <f t="shared" si="4087"/>
        <v>0</v>
      </c>
      <c r="N1555" s="19">
        <f t="shared" si="4088"/>
        <v>0</v>
      </c>
      <c r="O1555" s="19">
        <f t="shared" si="4119"/>
        <v>0</v>
      </c>
      <c r="P1555" s="19">
        <f t="shared" si="4120"/>
        <v>21.899999999999999</v>
      </c>
      <c r="Q1555" s="19">
        <f t="shared" si="4091"/>
        <v>0</v>
      </c>
      <c r="R1555" s="19">
        <f t="shared" si="4092"/>
        <v>0</v>
      </c>
      <c r="S1555" s="19">
        <f t="shared" si="4093"/>
        <v>0</v>
      </c>
      <c r="T1555" s="19">
        <f t="shared" si="4005"/>
        <v>112.69999999999999</v>
      </c>
      <c r="U1555" s="19">
        <f t="shared" si="4045"/>
        <v>90.799999999999997</v>
      </c>
      <c r="V1555" s="19">
        <f t="shared" si="4046"/>
        <v>90.799999999999997</v>
      </c>
      <c r="W1555" s="19">
        <f t="shared" si="4094"/>
        <v>0</v>
      </c>
      <c r="X1555" s="19">
        <f t="shared" si="4095"/>
        <v>0</v>
      </c>
      <c r="Y1555" s="19">
        <f t="shared" si="4096"/>
        <v>0</v>
      </c>
      <c r="Z1555" s="19">
        <f t="shared" si="4097"/>
        <v>0</v>
      </c>
      <c r="AA1555" s="19">
        <f t="shared" si="4098"/>
        <v>0</v>
      </c>
      <c r="AB1555" s="19">
        <f t="shared" si="4099"/>
        <v>0</v>
      </c>
      <c r="AC1555" s="19">
        <f t="shared" si="4100"/>
        <v>0</v>
      </c>
      <c r="AD1555" s="19">
        <f t="shared" si="4101"/>
        <v>0</v>
      </c>
      <c r="AE1555" s="19">
        <f t="shared" si="4102"/>
        <v>0</v>
      </c>
      <c r="AF1555" s="50">
        <f t="shared" si="4121"/>
        <v>112.59999999999999</v>
      </c>
      <c r="AG1555" s="50">
        <f t="shared" si="4122"/>
        <v>0</v>
      </c>
      <c r="AH1555" s="50">
        <f t="shared" si="4123"/>
        <v>0</v>
      </c>
      <c r="AI1555" s="50">
        <f t="shared" si="4124"/>
        <v>0</v>
      </c>
      <c r="AJ1555" s="50">
        <f t="shared" si="4125"/>
        <v>0</v>
      </c>
      <c r="AK1555" s="50">
        <f t="shared" si="4126"/>
        <v>0</v>
      </c>
      <c r="AL1555" s="50">
        <f t="shared" si="4127"/>
        <v>112.59999999999999</v>
      </c>
      <c r="AM1555" s="50">
        <f t="shared" si="4128"/>
        <v>0</v>
      </c>
      <c r="AN1555" s="50">
        <f t="shared" si="4129"/>
        <v>0</v>
      </c>
      <c r="AO1555" s="15">
        <f t="shared" si="4130"/>
        <v>0</v>
      </c>
      <c r="AP1555" s="51">
        <f t="shared" si="4131"/>
        <v>112.7</v>
      </c>
      <c r="AQ1555" s="51">
        <f t="shared" si="4132"/>
        <v>0</v>
      </c>
      <c r="AR1555" s="51">
        <f t="shared" si="4133"/>
        <v>0</v>
      </c>
      <c r="AS1555" s="51">
        <f t="shared" si="4134"/>
        <v>0</v>
      </c>
      <c r="AT1555" s="51">
        <f t="shared" si="4135"/>
        <v>0</v>
      </c>
      <c r="AU1555" s="51">
        <f t="shared" si="4007"/>
        <v>112.7</v>
      </c>
      <c r="AV1555" s="51">
        <f t="shared" si="4008"/>
        <v>-1.4210854715202004e-14</v>
      </c>
      <c r="AW1555" s="51">
        <f t="shared" si="4009"/>
        <v>112.69999999999999</v>
      </c>
      <c r="AX1555" s="51">
        <f t="shared" si="4010"/>
        <v>90.799999999999997</v>
      </c>
      <c r="AY1555" s="51">
        <f t="shared" si="4011"/>
        <v>90.799999999999997</v>
      </c>
      <c r="AZ1555" s="51">
        <f t="shared" si="4118"/>
        <v>0</v>
      </c>
      <c r="BA1555" s="52">
        <f t="shared" si="4012"/>
        <v>100</v>
      </c>
      <c r="BB1555" s="25"/>
    </row>
    <row r="1556">
      <c r="B1556" s="47" t="s">
        <v>570</v>
      </c>
      <c r="C1556" s="47" t="s">
        <v>122</v>
      </c>
      <c r="D1556" s="47" t="s">
        <v>98</v>
      </c>
      <c r="E1556" s="48" t="str">
        <f t="shared" si="4006"/>
        <v>0603</v>
      </c>
      <c r="F1556" s="47" t="s">
        <v>183</v>
      </c>
      <c r="G1556" s="48"/>
      <c r="H1556" s="49" t="s">
        <v>53</v>
      </c>
      <c r="I1556" s="19">
        <f t="shared" si="4083"/>
        <v>90.799999999999997</v>
      </c>
      <c r="J1556" s="19">
        <f t="shared" si="4084"/>
        <v>90.799999999999997</v>
      </c>
      <c r="K1556" s="19">
        <f t="shared" si="4085"/>
        <v>90.799999999999997</v>
      </c>
      <c r="L1556" s="19">
        <f t="shared" si="4086"/>
        <v>0</v>
      </c>
      <c r="M1556" s="19">
        <f t="shared" si="4087"/>
        <v>0</v>
      </c>
      <c r="N1556" s="19">
        <f t="shared" si="4088"/>
        <v>0</v>
      </c>
      <c r="O1556" s="19">
        <f t="shared" si="4119"/>
        <v>0</v>
      </c>
      <c r="P1556" s="19">
        <f t="shared" si="4120"/>
        <v>21.899999999999999</v>
      </c>
      <c r="Q1556" s="19">
        <f t="shared" si="4091"/>
        <v>0</v>
      </c>
      <c r="R1556" s="19">
        <f t="shared" si="4092"/>
        <v>0</v>
      </c>
      <c r="S1556" s="19">
        <f t="shared" si="4093"/>
        <v>0</v>
      </c>
      <c r="T1556" s="19">
        <f t="shared" si="4005"/>
        <v>112.69999999999999</v>
      </c>
      <c r="U1556" s="19">
        <f t="shared" si="4045"/>
        <v>90.799999999999997</v>
      </c>
      <c r="V1556" s="19">
        <f t="shared" si="4046"/>
        <v>90.799999999999997</v>
      </c>
      <c r="W1556" s="19">
        <f t="shared" si="4094"/>
        <v>0</v>
      </c>
      <c r="X1556" s="19">
        <f t="shared" si="4095"/>
        <v>0</v>
      </c>
      <c r="Y1556" s="19">
        <f t="shared" si="4096"/>
        <v>0</v>
      </c>
      <c r="Z1556" s="19">
        <f t="shared" si="4097"/>
        <v>0</v>
      </c>
      <c r="AA1556" s="19">
        <f t="shared" si="4098"/>
        <v>0</v>
      </c>
      <c r="AB1556" s="19">
        <f t="shared" si="4099"/>
        <v>0</v>
      </c>
      <c r="AC1556" s="19">
        <f t="shared" si="4100"/>
        <v>0</v>
      </c>
      <c r="AD1556" s="19">
        <f t="shared" si="4101"/>
        <v>0</v>
      </c>
      <c r="AE1556" s="19">
        <f t="shared" si="4102"/>
        <v>0</v>
      </c>
      <c r="AF1556" s="50">
        <f t="shared" si="4121"/>
        <v>112.59999999999999</v>
      </c>
      <c r="AG1556" s="50">
        <f t="shared" si="4122"/>
        <v>0</v>
      </c>
      <c r="AH1556" s="50">
        <f t="shared" si="4123"/>
        <v>0</v>
      </c>
      <c r="AI1556" s="50">
        <f t="shared" si="4124"/>
        <v>0</v>
      </c>
      <c r="AJ1556" s="50">
        <f t="shared" si="4125"/>
        <v>0</v>
      </c>
      <c r="AK1556" s="50">
        <f t="shared" si="4126"/>
        <v>0</v>
      </c>
      <c r="AL1556" s="50">
        <f t="shared" si="4127"/>
        <v>112.59999999999999</v>
      </c>
      <c r="AM1556" s="50">
        <f t="shared" si="4128"/>
        <v>0</v>
      </c>
      <c r="AN1556" s="50">
        <f t="shared" si="4129"/>
        <v>0</v>
      </c>
      <c r="AO1556" s="51">
        <f t="shared" si="4130"/>
        <v>0</v>
      </c>
      <c r="AP1556" s="51">
        <f t="shared" si="4131"/>
        <v>112.7</v>
      </c>
      <c r="AQ1556" s="51">
        <f t="shared" si="4132"/>
        <v>0</v>
      </c>
      <c r="AR1556" s="51">
        <f t="shared" si="4133"/>
        <v>0</v>
      </c>
      <c r="AS1556" s="51">
        <f t="shared" si="4134"/>
        <v>0</v>
      </c>
      <c r="AT1556" s="51">
        <f t="shared" si="4135"/>
        <v>0</v>
      </c>
      <c r="AU1556" s="51">
        <f t="shared" si="4007"/>
        <v>112.7</v>
      </c>
      <c r="AV1556" s="51">
        <f t="shared" si="4008"/>
        <v>-1.4210854715202004e-14</v>
      </c>
      <c r="AW1556" s="51">
        <f t="shared" si="4009"/>
        <v>112.69999999999999</v>
      </c>
      <c r="AX1556" s="51">
        <f t="shared" si="4010"/>
        <v>90.799999999999997</v>
      </c>
      <c r="AY1556" s="51">
        <f t="shared" si="4011"/>
        <v>90.799999999999997</v>
      </c>
      <c r="AZ1556" s="51">
        <f t="shared" si="4118"/>
        <v>0</v>
      </c>
      <c r="BA1556" s="52">
        <f t="shared" si="4012"/>
        <v>100</v>
      </c>
      <c r="BB1556" s="25"/>
    </row>
    <row r="1557" ht="47.25">
      <c r="B1557" s="47" t="s">
        <v>570</v>
      </c>
      <c r="C1557" s="47" t="s">
        <v>122</v>
      </c>
      <c r="D1557" s="47" t="s">
        <v>98</v>
      </c>
      <c r="E1557" s="48" t="str">
        <f t="shared" si="4006"/>
        <v>0603</v>
      </c>
      <c r="F1557" s="47" t="s">
        <v>219</v>
      </c>
      <c r="G1557" s="48"/>
      <c r="H1557" s="49" t="s">
        <v>220</v>
      </c>
      <c r="I1557" s="19">
        <f t="shared" si="4083"/>
        <v>90.799999999999997</v>
      </c>
      <c r="J1557" s="19">
        <f t="shared" si="4084"/>
        <v>90.799999999999997</v>
      </c>
      <c r="K1557" s="19">
        <f t="shared" si="4085"/>
        <v>90.799999999999997</v>
      </c>
      <c r="L1557" s="19">
        <f t="shared" si="4086"/>
        <v>0</v>
      </c>
      <c r="M1557" s="19">
        <f t="shared" si="4087"/>
        <v>0</v>
      </c>
      <c r="N1557" s="19">
        <f t="shared" si="4088"/>
        <v>0</v>
      </c>
      <c r="O1557" s="19">
        <f t="shared" si="4119"/>
        <v>0</v>
      </c>
      <c r="P1557" s="19">
        <f t="shared" si="4120"/>
        <v>21.899999999999999</v>
      </c>
      <c r="Q1557" s="19">
        <f t="shared" si="4091"/>
        <v>0</v>
      </c>
      <c r="R1557" s="19">
        <f t="shared" si="4092"/>
        <v>0</v>
      </c>
      <c r="S1557" s="19">
        <f t="shared" si="4093"/>
        <v>0</v>
      </c>
      <c r="T1557" s="19">
        <f t="shared" si="4005"/>
        <v>112.69999999999999</v>
      </c>
      <c r="U1557" s="19">
        <f t="shared" si="4045"/>
        <v>90.799999999999997</v>
      </c>
      <c r="V1557" s="19">
        <f t="shared" si="4046"/>
        <v>90.799999999999997</v>
      </c>
      <c r="W1557" s="19">
        <f t="shared" si="4094"/>
        <v>0</v>
      </c>
      <c r="X1557" s="19">
        <f t="shared" si="4095"/>
        <v>0</v>
      </c>
      <c r="Y1557" s="19">
        <f t="shared" si="4096"/>
        <v>0</v>
      </c>
      <c r="Z1557" s="19">
        <f t="shared" si="4097"/>
        <v>0</v>
      </c>
      <c r="AA1557" s="19">
        <f t="shared" si="4098"/>
        <v>0</v>
      </c>
      <c r="AB1557" s="19">
        <f t="shared" si="4099"/>
        <v>0</v>
      </c>
      <c r="AC1557" s="19">
        <f t="shared" si="4100"/>
        <v>0</v>
      </c>
      <c r="AD1557" s="19">
        <f t="shared" si="4101"/>
        <v>0</v>
      </c>
      <c r="AE1557" s="19">
        <f t="shared" si="4102"/>
        <v>0</v>
      </c>
      <c r="AF1557" s="50">
        <f t="shared" si="4121"/>
        <v>112.59999999999999</v>
      </c>
      <c r="AG1557" s="50">
        <f t="shared" si="4122"/>
        <v>0</v>
      </c>
      <c r="AH1557" s="50">
        <f t="shared" si="4123"/>
        <v>0</v>
      </c>
      <c r="AI1557" s="50">
        <f t="shared" si="4124"/>
        <v>0</v>
      </c>
      <c r="AJ1557" s="50">
        <f t="shared" si="4125"/>
        <v>0</v>
      </c>
      <c r="AK1557" s="50">
        <f t="shared" si="4126"/>
        <v>0</v>
      </c>
      <c r="AL1557" s="50">
        <f t="shared" si="4127"/>
        <v>112.59999999999999</v>
      </c>
      <c r="AM1557" s="50">
        <f t="shared" si="4128"/>
        <v>0</v>
      </c>
      <c r="AN1557" s="50">
        <f t="shared" si="4129"/>
        <v>0</v>
      </c>
      <c r="AO1557" s="15">
        <f t="shared" si="4130"/>
        <v>0</v>
      </c>
      <c r="AP1557" s="51">
        <f t="shared" si="4131"/>
        <v>112.7</v>
      </c>
      <c r="AQ1557" s="51">
        <f t="shared" si="4132"/>
        <v>0</v>
      </c>
      <c r="AR1557" s="51">
        <f t="shared" si="4133"/>
        <v>0</v>
      </c>
      <c r="AS1557" s="51">
        <f t="shared" si="4134"/>
        <v>0</v>
      </c>
      <c r="AT1557" s="51">
        <f t="shared" si="4135"/>
        <v>0</v>
      </c>
      <c r="AU1557" s="51">
        <f t="shared" si="4007"/>
        <v>112.7</v>
      </c>
      <c r="AV1557" s="51">
        <f t="shared" si="4008"/>
        <v>-1.4210854715202004e-14</v>
      </c>
      <c r="AW1557" s="51">
        <f t="shared" si="4009"/>
        <v>112.69999999999999</v>
      </c>
      <c r="AX1557" s="51">
        <f t="shared" si="4010"/>
        <v>90.799999999999997</v>
      </c>
      <c r="AY1557" s="51">
        <f t="shared" si="4011"/>
        <v>90.799999999999997</v>
      </c>
      <c r="AZ1557" s="51">
        <f t="shared" si="4118"/>
        <v>0</v>
      </c>
      <c r="BA1557" s="52">
        <f t="shared" si="4012"/>
        <v>100</v>
      </c>
      <c r="BB1557" s="25"/>
    </row>
    <row r="1558">
      <c r="B1558" s="47" t="s">
        <v>570</v>
      </c>
      <c r="C1558" s="47" t="s">
        <v>122</v>
      </c>
      <c r="D1558" s="47" t="s">
        <v>98</v>
      </c>
      <c r="E1558" s="48" t="str">
        <f t="shared" si="4006"/>
        <v>0603</v>
      </c>
      <c r="F1558" s="47" t="s">
        <v>235</v>
      </c>
      <c r="G1558" s="48"/>
      <c r="H1558" s="49" t="s">
        <v>236</v>
      </c>
      <c r="I1558" s="19">
        <f t="shared" si="4083"/>
        <v>90.799999999999997</v>
      </c>
      <c r="J1558" s="19">
        <f t="shared" si="4084"/>
        <v>90.799999999999997</v>
      </c>
      <c r="K1558" s="19">
        <f t="shared" si="4085"/>
        <v>90.799999999999997</v>
      </c>
      <c r="L1558" s="19">
        <f t="shared" si="4086"/>
        <v>0</v>
      </c>
      <c r="M1558" s="19">
        <f t="shared" si="4087"/>
        <v>0</v>
      </c>
      <c r="N1558" s="19">
        <f t="shared" si="4088"/>
        <v>0</v>
      </c>
      <c r="O1558" s="19">
        <f t="shared" si="4119"/>
        <v>0</v>
      </c>
      <c r="P1558" s="19">
        <f t="shared" si="4120"/>
        <v>21.899999999999999</v>
      </c>
      <c r="Q1558" s="19">
        <f t="shared" si="4091"/>
        <v>0</v>
      </c>
      <c r="R1558" s="19">
        <f t="shared" si="4092"/>
        <v>0</v>
      </c>
      <c r="S1558" s="19">
        <f t="shared" si="4093"/>
        <v>0</v>
      </c>
      <c r="T1558" s="19">
        <f t="shared" si="4005"/>
        <v>112.69999999999999</v>
      </c>
      <c r="U1558" s="19">
        <f t="shared" si="4045"/>
        <v>90.799999999999997</v>
      </c>
      <c r="V1558" s="19">
        <f t="shared" si="4046"/>
        <v>90.799999999999997</v>
      </c>
      <c r="W1558" s="19">
        <f t="shared" si="4094"/>
        <v>0</v>
      </c>
      <c r="X1558" s="19">
        <f t="shared" si="4095"/>
        <v>0</v>
      </c>
      <c r="Y1558" s="19">
        <f t="shared" si="4096"/>
        <v>0</v>
      </c>
      <c r="Z1558" s="19">
        <f t="shared" si="4097"/>
        <v>0</v>
      </c>
      <c r="AA1558" s="19">
        <f t="shared" si="4098"/>
        <v>0</v>
      </c>
      <c r="AB1558" s="19">
        <f t="shared" si="4099"/>
        <v>0</v>
      </c>
      <c r="AC1558" s="19">
        <f t="shared" si="4100"/>
        <v>0</v>
      </c>
      <c r="AD1558" s="19">
        <f t="shared" si="4101"/>
        <v>0</v>
      </c>
      <c r="AE1558" s="19">
        <f t="shared" si="4102"/>
        <v>0</v>
      </c>
      <c r="AF1558" s="50">
        <f t="shared" si="4121"/>
        <v>112.59999999999999</v>
      </c>
      <c r="AG1558" s="50">
        <f t="shared" si="4122"/>
        <v>0</v>
      </c>
      <c r="AH1558" s="50">
        <f t="shared" si="4123"/>
        <v>0</v>
      </c>
      <c r="AI1558" s="50">
        <f t="shared" si="4124"/>
        <v>0</v>
      </c>
      <c r="AJ1558" s="50">
        <f t="shared" si="4125"/>
        <v>0</v>
      </c>
      <c r="AK1558" s="50">
        <f t="shared" si="4126"/>
        <v>0</v>
      </c>
      <c r="AL1558" s="50">
        <f t="shared" si="4127"/>
        <v>112.59999999999999</v>
      </c>
      <c r="AM1558" s="50">
        <f t="shared" si="4128"/>
        <v>0</v>
      </c>
      <c r="AN1558" s="50">
        <f t="shared" si="4129"/>
        <v>0</v>
      </c>
      <c r="AO1558" s="51">
        <f t="shared" si="4130"/>
        <v>0</v>
      </c>
      <c r="AP1558" s="51">
        <f t="shared" si="4131"/>
        <v>112.7</v>
      </c>
      <c r="AQ1558" s="51">
        <f t="shared" si="4132"/>
        <v>0</v>
      </c>
      <c r="AR1558" s="51">
        <f t="shared" si="4133"/>
        <v>0</v>
      </c>
      <c r="AS1558" s="51">
        <f t="shared" si="4134"/>
        <v>0</v>
      </c>
      <c r="AT1558" s="51">
        <f t="shared" si="4135"/>
        <v>0</v>
      </c>
      <c r="AU1558" s="51">
        <f t="shared" si="4007"/>
        <v>112.7</v>
      </c>
      <c r="AV1558" s="51">
        <f t="shared" si="4008"/>
        <v>-1.4210854715202004e-14</v>
      </c>
      <c r="AW1558" s="51">
        <f t="shared" si="4009"/>
        <v>112.69999999999999</v>
      </c>
      <c r="AX1558" s="51">
        <f t="shared" si="4010"/>
        <v>90.799999999999997</v>
      </c>
      <c r="AY1558" s="51">
        <f t="shared" si="4011"/>
        <v>90.799999999999997</v>
      </c>
      <c r="AZ1558" s="51">
        <f t="shared" si="4118"/>
        <v>0</v>
      </c>
      <c r="BA1558" s="52">
        <f t="shared" si="4012"/>
        <v>100</v>
      </c>
      <c r="BB1558" s="25"/>
    </row>
    <row r="1559" ht="31.5">
      <c r="B1559" s="47" t="s">
        <v>570</v>
      </c>
      <c r="C1559" s="47" t="s">
        <v>122</v>
      </c>
      <c r="D1559" s="47" t="s">
        <v>98</v>
      </c>
      <c r="E1559" s="48" t="str">
        <f t="shared" si="4006"/>
        <v>0603</v>
      </c>
      <c r="F1559" s="47" t="s">
        <v>235</v>
      </c>
      <c r="G1559" s="47" t="s">
        <v>58</v>
      </c>
      <c r="H1559" s="49" t="s">
        <v>59</v>
      </c>
      <c r="I1559" s="19">
        <v>90.799999999999997</v>
      </c>
      <c r="J1559" s="19">
        <v>90.799999999999997</v>
      </c>
      <c r="K1559" s="19">
        <v>90.799999999999997</v>
      </c>
      <c r="L1559" s="19"/>
      <c r="M1559" s="19"/>
      <c r="N1559" s="19"/>
      <c r="O1559" s="19">
        <v>0</v>
      </c>
      <c r="P1559" s="19">
        <v>21.899999999999999</v>
      </c>
      <c r="Q1559" s="19">
        <v>0</v>
      </c>
      <c r="R1559" s="19">
        <v>0</v>
      </c>
      <c r="S1559" s="19"/>
      <c r="T1559" s="19">
        <f t="shared" si="4005"/>
        <v>112.69999999999999</v>
      </c>
      <c r="U1559" s="19">
        <f t="shared" si="4045"/>
        <v>90.799999999999997</v>
      </c>
      <c r="V1559" s="19">
        <f t="shared" si="4046"/>
        <v>90.799999999999997</v>
      </c>
      <c r="W1559" s="19"/>
      <c r="X1559" s="19"/>
      <c r="Y1559" s="19"/>
      <c r="Z1559" s="19"/>
      <c r="AA1559" s="19"/>
      <c r="AB1559" s="19"/>
      <c r="AC1559" s="19"/>
      <c r="AD1559" s="19"/>
      <c r="AE1559" s="19"/>
      <c r="AF1559" s="50">
        <v>112.59999999999999</v>
      </c>
      <c r="AG1559" s="50"/>
      <c r="AH1559" s="50">
        <v>0</v>
      </c>
      <c r="AI1559" s="50">
        <v>0</v>
      </c>
      <c r="AJ1559" s="50">
        <v>0</v>
      </c>
      <c r="AK1559" s="50">
        <v>0</v>
      </c>
      <c r="AL1559" s="50">
        <v>112.59999999999999</v>
      </c>
      <c r="AM1559" s="50">
        <v>0</v>
      </c>
      <c r="AN1559" s="50">
        <v>0</v>
      </c>
      <c r="AO1559" s="15">
        <v>0</v>
      </c>
      <c r="AP1559" s="51">
        <v>112.7</v>
      </c>
      <c r="AQ1559" s="51">
        <v>0</v>
      </c>
      <c r="AR1559" s="51">
        <v>0</v>
      </c>
      <c r="AS1559" s="51">
        <v>0</v>
      </c>
      <c r="AT1559" s="51">
        <v>0</v>
      </c>
      <c r="AU1559" s="51">
        <f t="shared" si="4007"/>
        <v>112.7</v>
      </c>
      <c r="AV1559" s="51">
        <f t="shared" si="4008"/>
        <v>-1.4210854715202004e-14</v>
      </c>
      <c r="AW1559" s="51">
        <f t="shared" si="4009"/>
        <v>112.69999999999999</v>
      </c>
      <c r="AX1559" s="51">
        <f t="shared" si="4010"/>
        <v>90.799999999999997</v>
      </c>
      <c r="AY1559" s="51">
        <f t="shared" si="4011"/>
        <v>90.799999999999997</v>
      </c>
      <c r="AZ1559" s="51"/>
      <c r="BA1559" s="52">
        <f t="shared" si="4012"/>
        <v>100</v>
      </c>
      <c r="BB1559" s="53"/>
    </row>
    <row r="1560" s="30" customFormat="1">
      <c r="B1560" s="31" t="s">
        <v>570</v>
      </c>
      <c r="C1560" s="31" t="s">
        <v>193</v>
      </c>
      <c r="D1560" s="31"/>
      <c r="E1560" s="32" t="str">
        <f t="shared" si="4006"/>
        <v>07</v>
      </c>
      <c r="F1560" s="31"/>
      <c r="G1560" s="31"/>
      <c r="H1560" s="33" t="s">
        <v>245</v>
      </c>
      <c r="I1560" s="34">
        <f t="shared" si="4083"/>
        <v>5401.1000000000004</v>
      </c>
      <c r="J1560" s="34">
        <f t="shared" si="4084"/>
        <v>5401.1000000000004</v>
      </c>
      <c r="K1560" s="34">
        <f t="shared" si="4085"/>
        <v>5401.1000000000004</v>
      </c>
      <c r="L1560" s="34">
        <f t="shared" si="4086"/>
        <v>0</v>
      </c>
      <c r="M1560" s="34">
        <f t="shared" si="4087"/>
        <v>0</v>
      </c>
      <c r="N1560" s="34">
        <f t="shared" si="4088"/>
        <v>0</v>
      </c>
      <c r="O1560" s="34">
        <f t="shared" si="4119"/>
        <v>0</v>
      </c>
      <c r="P1560" s="34">
        <f t="shared" si="4120"/>
        <v>0</v>
      </c>
      <c r="Q1560" s="34">
        <f t="shared" si="4091"/>
        <v>0</v>
      </c>
      <c r="R1560" s="34">
        <f t="shared" si="4092"/>
        <v>0</v>
      </c>
      <c r="S1560" s="34">
        <f t="shared" si="4093"/>
        <v>0</v>
      </c>
      <c r="T1560" s="34">
        <f t="shared" si="4005"/>
        <v>5401.1000000000004</v>
      </c>
      <c r="U1560" s="34">
        <f t="shared" si="4045"/>
        <v>5401.1000000000004</v>
      </c>
      <c r="V1560" s="34">
        <f t="shared" si="4046"/>
        <v>5401.1000000000004</v>
      </c>
      <c r="W1560" s="34">
        <f t="shared" si="4094"/>
        <v>0</v>
      </c>
      <c r="X1560" s="34">
        <f t="shared" si="4095"/>
        <v>0</v>
      </c>
      <c r="Y1560" s="34">
        <f t="shared" si="4096"/>
        <v>0</v>
      </c>
      <c r="Z1560" s="34">
        <f t="shared" si="4097"/>
        <v>0</v>
      </c>
      <c r="AA1560" s="34">
        <f t="shared" si="4098"/>
        <v>0</v>
      </c>
      <c r="AB1560" s="34">
        <f t="shared" si="4099"/>
        <v>0</v>
      </c>
      <c r="AC1560" s="34">
        <f t="shared" si="4100"/>
        <v>0</v>
      </c>
      <c r="AD1560" s="34">
        <f t="shared" si="4101"/>
        <v>0</v>
      </c>
      <c r="AE1560" s="34">
        <f t="shared" si="4102"/>
        <v>0</v>
      </c>
      <c r="AF1560" s="35">
        <f t="shared" si="4121"/>
        <v>5401.1000000000004</v>
      </c>
      <c r="AG1560" s="35">
        <f t="shared" si="4122"/>
        <v>0</v>
      </c>
      <c r="AH1560" s="35">
        <f t="shared" si="4123"/>
        <v>0</v>
      </c>
      <c r="AI1560" s="35">
        <f t="shared" si="4124"/>
        <v>0</v>
      </c>
      <c r="AJ1560" s="35">
        <f t="shared" si="4125"/>
        <v>0</v>
      </c>
      <c r="AK1560" s="35">
        <f t="shared" si="4126"/>
        <v>0</v>
      </c>
      <c r="AL1560" s="35">
        <f t="shared" si="4127"/>
        <v>5401.0609000000004</v>
      </c>
      <c r="AM1560" s="35">
        <f t="shared" si="4128"/>
        <v>0</v>
      </c>
      <c r="AN1560" s="35">
        <f t="shared" si="4129"/>
        <v>0</v>
      </c>
      <c r="AO1560" s="36">
        <f t="shared" si="4130"/>
        <v>4781.0609000000004</v>
      </c>
      <c r="AP1560" s="36">
        <f t="shared" si="4131"/>
        <v>5401.1000000000004</v>
      </c>
      <c r="AQ1560" s="36">
        <f t="shared" si="4132"/>
        <v>0</v>
      </c>
      <c r="AR1560" s="36">
        <f t="shared" si="4133"/>
        <v>0</v>
      </c>
      <c r="AS1560" s="36">
        <f t="shared" si="4134"/>
        <v>0</v>
      </c>
      <c r="AT1560" s="36">
        <f t="shared" si="4135"/>
        <v>0</v>
      </c>
      <c r="AU1560" s="36">
        <f t="shared" si="4007"/>
        <v>5401.1000000000004</v>
      </c>
      <c r="AV1560" s="36">
        <f t="shared" si="4008"/>
        <v>0</v>
      </c>
      <c r="AW1560" s="36">
        <f t="shared" si="4009"/>
        <v>5401.1000000000004</v>
      </c>
      <c r="AX1560" s="36">
        <f t="shared" si="4010"/>
        <v>5401.1000000000004</v>
      </c>
      <c r="AY1560" s="36">
        <f t="shared" si="4011"/>
        <v>5401.1000000000004</v>
      </c>
      <c r="AZ1560" s="36">
        <f t="shared" si="4118"/>
        <v>0</v>
      </c>
      <c r="BA1560" s="37">
        <f t="shared" si="4012"/>
        <v>99.999276073392465</v>
      </c>
      <c r="BB1560" s="25"/>
    </row>
    <row r="1561" s="39" customFormat="1">
      <c r="B1561" s="40" t="s">
        <v>570</v>
      </c>
      <c r="C1561" s="40" t="s">
        <v>193</v>
      </c>
      <c r="D1561" s="40" t="s">
        <v>193</v>
      </c>
      <c r="E1561" s="38" t="str">
        <f t="shared" si="4006"/>
        <v>0707</v>
      </c>
      <c r="F1561" s="40"/>
      <c r="G1561" s="40"/>
      <c r="H1561" s="41" t="s">
        <v>269</v>
      </c>
      <c r="I1561" s="42">
        <f>I1562+I1567</f>
        <v>5401.1000000000004</v>
      </c>
      <c r="J1561" s="42">
        <f>J1562+J1567</f>
        <v>5401.1000000000004</v>
      </c>
      <c r="K1561" s="42">
        <f>K1562+K1567</f>
        <v>5401.1000000000004</v>
      </c>
      <c r="L1561" s="42">
        <f>L1562+L1567</f>
        <v>0</v>
      </c>
      <c r="M1561" s="42">
        <f>M1562+M1567</f>
        <v>0</v>
      </c>
      <c r="N1561" s="42">
        <f>N1562+N1567</f>
        <v>0</v>
      </c>
      <c r="O1561" s="42">
        <f>O1562+O1567</f>
        <v>0</v>
      </c>
      <c r="P1561" s="42">
        <f>P1562+P1567</f>
        <v>0</v>
      </c>
      <c r="Q1561" s="42">
        <f>Q1562+Q1567</f>
        <v>0</v>
      </c>
      <c r="R1561" s="42">
        <f>R1562+R1567</f>
        <v>0</v>
      </c>
      <c r="S1561" s="42">
        <f>S1562+S1567</f>
        <v>0</v>
      </c>
      <c r="T1561" s="42">
        <f t="shared" si="4005"/>
        <v>5401.1000000000004</v>
      </c>
      <c r="U1561" s="42">
        <f t="shared" si="4045"/>
        <v>5401.1000000000004</v>
      </c>
      <c r="V1561" s="42">
        <f t="shared" si="4046"/>
        <v>5401.1000000000004</v>
      </c>
      <c r="W1561" s="42">
        <f>W1562+W1567</f>
        <v>0</v>
      </c>
      <c r="X1561" s="42">
        <f>X1562+X1567</f>
        <v>0</v>
      </c>
      <c r="Y1561" s="42">
        <f>Y1562+Y1567</f>
        <v>0</v>
      </c>
      <c r="Z1561" s="42">
        <f>Z1562+Z1567</f>
        <v>0</v>
      </c>
      <c r="AA1561" s="42">
        <f>AA1562+AA1567</f>
        <v>0</v>
      </c>
      <c r="AB1561" s="42">
        <f>AB1562+AB1567</f>
        <v>0</v>
      </c>
      <c r="AC1561" s="42">
        <f>AC1562+AC1567</f>
        <v>0</v>
      </c>
      <c r="AD1561" s="42">
        <f>AD1562+AD1567</f>
        <v>0</v>
      </c>
      <c r="AE1561" s="42">
        <f>AE1562+AE1567</f>
        <v>0</v>
      </c>
      <c r="AF1561" s="43">
        <f>AF1562+AF1567</f>
        <v>5401.1000000000004</v>
      </c>
      <c r="AG1561" s="43">
        <f>AG1562+AG1567</f>
        <v>0</v>
      </c>
      <c r="AH1561" s="43">
        <f>AH1562+AH1567</f>
        <v>0</v>
      </c>
      <c r="AI1561" s="43">
        <f>AI1562+AI1567</f>
        <v>0</v>
      </c>
      <c r="AJ1561" s="43">
        <f>AJ1562+AJ1567</f>
        <v>0</v>
      </c>
      <c r="AK1561" s="43">
        <f>AK1562+AK1567</f>
        <v>0</v>
      </c>
      <c r="AL1561" s="43">
        <f>AL1562+AL1567</f>
        <v>5401.0609000000004</v>
      </c>
      <c r="AM1561" s="43">
        <f>AM1562+AM1567</f>
        <v>0</v>
      </c>
      <c r="AN1561" s="43">
        <f>AN1562+AN1567</f>
        <v>0</v>
      </c>
      <c r="AO1561" s="44">
        <f>AO1562+AO1567</f>
        <v>4781.0609000000004</v>
      </c>
      <c r="AP1561" s="45">
        <f>AP1562+AP1567</f>
        <v>5401.1000000000004</v>
      </c>
      <c r="AQ1561" s="45">
        <f>AQ1562+AQ1567</f>
        <v>0</v>
      </c>
      <c r="AR1561" s="45">
        <f>AR1562+AR1567</f>
        <v>0</v>
      </c>
      <c r="AS1561" s="45">
        <f>AS1562+AS1567</f>
        <v>0</v>
      </c>
      <c r="AT1561" s="45">
        <f>AT1562+AT1567</f>
        <v>0</v>
      </c>
      <c r="AU1561" s="45">
        <f t="shared" si="4007"/>
        <v>5401.1000000000004</v>
      </c>
      <c r="AV1561" s="45">
        <f t="shared" si="4008"/>
        <v>0</v>
      </c>
      <c r="AW1561" s="45">
        <f t="shared" si="4009"/>
        <v>5401.1000000000004</v>
      </c>
      <c r="AX1561" s="45">
        <f t="shared" si="4010"/>
        <v>5401.1000000000004</v>
      </c>
      <c r="AY1561" s="45">
        <f t="shared" si="4011"/>
        <v>5401.1000000000004</v>
      </c>
      <c r="AZ1561" s="45">
        <f>AZ1562+AZ1567</f>
        <v>0</v>
      </c>
      <c r="BA1561" s="46">
        <f t="shared" si="4012"/>
        <v>99.999276073392465</v>
      </c>
      <c r="BB1561" s="25"/>
    </row>
    <row r="1562" ht="31.5">
      <c r="B1562" s="47" t="s">
        <v>570</v>
      </c>
      <c r="C1562" s="47" t="s">
        <v>193</v>
      </c>
      <c r="D1562" s="47" t="s">
        <v>193</v>
      </c>
      <c r="E1562" s="48" t="str">
        <f t="shared" si="4006"/>
        <v>0707</v>
      </c>
      <c r="F1562" s="47" t="s">
        <v>110</v>
      </c>
      <c r="G1562" s="48"/>
      <c r="H1562" s="49" t="s">
        <v>111</v>
      </c>
      <c r="I1562" s="19">
        <f t="shared" ref="I1562:I1590" si="4136">I1563</f>
        <v>4781.1000000000004</v>
      </c>
      <c r="J1562" s="19">
        <f t="shared" ref="J1562:J1590" si="4137">J1563</f>
        <v>4781.1000000000004</v>
      </c>
      <c r="K1562" s="19">
        <f t="shared" ref="K1562:K1590" si="4138">K1563</f>
        <v>4781.1000000000004</v>
      </c>
      <c r="L1562" s="19">
        <f t="shared" ref="L1562:L1590" si="4139">L1563</f>
        <v>0</v>
      </c>
      <c r="M1562" s="19">
        <f t="shared" ref="M1562:M1590" si="4140">M1563</f>
        <v>0</v>
      </c>
      <c r="N1562" s="19">
        <f t="shared" ref="N1562:N1590" si="4141">N1563</f>
        <v>0</v>
      </c>
      <c r="O1562" s="19">
        <f t="shared" ref="O1562:O1572" si="4142">O1563</f>
        <v>0</v>
      </c>
      <c r="P1562" s="19">
        <f t="shared" ref="P1562:P1572" si="4143">P1563</f>
        <v>0</v>
      </c>
      <c r="Q1562" s="19">
        <f t="shared" ref="Q1562:Q1572" si="4144">Q1563</f>
        <v>0</v>
      </c>
      <c r="R1562" s="19">
        <f t="shared" ref="R1562:R1572" si="4145">R1563</f>
        <v>0</v>
      </c>
      <c r="S1562" s="19">
        <f t="shared" ref="S1562:S1572" si="4146">S1563</f>
        <v>0</v>
      </c>
      <c r="T1562" s="19">
        <f t="shared" si="4005"/>
        <v>4781.1000000000004</v>
      </c>
      <c r="U1562" s="19">
        <f t="shared" si="4045"/>
        <v>4781.1000000000004</v>
      </c>
      <c r="V1562" s="19">
        <f t="shared" si="4046"/>
        <v>4781.1000000000004</v>
      </c>
      <c r="W1562" s="19">
        <f t="shared" ref="W1562:W1572" si="4147">W1563</f>
        <v>0</v>
      </c>
      <c r="X1562" s="19">
        <f t="shared" ref="X1562:X1572" si="4148">X1563</f>
        <v>0</v>
      </c>
      <c r="Y1562" s="19">
        <f t="shared" ref="Y1562:Y1572" si="4149">Y1563</f>
        <v>0</v>
      </c>
      <c r="Z1562" s="19">
        <f t="shared" ref="Z1562:Z1572" si="4150">Z1563</f>
        <v>0</v>
      </c>
      <c r="AA1562" s="19">
        <f t="shared" ref="AA1562:AA1572" si="4151">AA1563</f>
        <v>0</v>
      </c>
      <c r="AB1562" s="19">
        <f t="shared" ref="AB1562:AB1572" si="4152">AB1563</f>
        <v>0</v>
      </c>
      <c r="AC1562" s="19">
        <f t="shared" ref="AC1562:AC1572" si="4153">AC1563</f>
        <v>0</v>
      </c>
      <c r="AD1562" s="19">
        <f t="shared" ref="AD1562:AD1572" si="4154">AD1563</f>
        <v>0</v>
      </c>
      <c r="AE1562" s="19">
        <f t="shared" ref="AE1562:AE1572" si="4155">AE1563</f>
        <v>0</v>
      </c>
      <c r="AF1562" s="50">
        <f t="shared" ref="AF1562:AF1572" si="4156">AF1563</f>
        <v>4781.1000000000004</v>
      </c>
      <c r="AG1562" s="50">
        <f t="shared" ref="AG1562:AG1572" si="4157">AG1563</f>
        <v>0</v>
      </c>
      <c r="AH1562" s="50">
        <f t="shared" ref="AH1562:AH1572" si="4158">AH1563</f>
        <v>0</v>
      </c>
      <c r="AI1562" s="50">
        <f t="shared" ref="AI1562:AI1572" si="4159">AI1563</f>
        <v>0</v>
      </c>
      <c r="AJ1562" s="50">
        <f t="shared" ref="AJ1562:AJ1572" si="4160">AJ1563</f>
        <v>0</v>
      </c>
      <c r="AK1562" s="50">
        <f t="shared" ref="AK1562:AK1572" si="4161">AK1563</f>
        <v>0</v>
      </c>
      <c r="AL1562" s="50">
        <f t="shared" ref="AL1562:AL1572" si="4162">AL1563</f>
        <v>4781.0609000000004</v>
      </c>
      <c r="AM1562" s="50">
        <f t="shared" ref="AM1562:AM1572" si="4163">AM1563</f>
        <v>0</v>
      </c>
      <c r="AN1562" s="50">
        <f t="shared" ref="AN1562:AN1572" si="4164">AN1563</f>
        <v>0</v>
      </c>
      <c r="AO1562" s="51">
        <f t="shared" ref="AO1562:AO1572" si="4165">AO1563</f>
        <v>4781.0609000000004</v>
      </c>
      <c r="AP1562" s="51">
        <f t="shared" ref="AP1562:AP1572" si="4166">AP1563</f>
        <v>4781.1000000000004</v>
      </c>
      <c r="AQ1562" s="51">
        <f t="shared" ref="AQ1562:AQ1572" si="4167">AQ1563</f>
        <v>0</v>
      </c>
      <c r="AR1562" s="51">
        <f t="shared" ref="AR1562:AR1572" si="4168">AR1563</f>
        <v>0</v>
      </c>
      <c r="AS1562" s="51">
        <f t="shared" ref="AS1562:AS1572" si="4169">AS1563</f>
        <v>0</v>
      </c>
      <c r="AT1562" s="51">
        <f t="shared" ref="AT1562:AT1572" si="4170">AT1563</f>
        <v>0</v>
      </c>
      <c r="AU1562" s="51">
        <f t="shared" si="4007"/>
        <v>4781.1000000000004</v>
      </c>
      <c r="AV1562" s="51">
        <f t="shared" si="4008"/>
        <v>0</v>
      </c>
      <c r="AW1562" s="51">
        <f t="shared" si="4009"/>
        <v>4781.1000000000004</v>
      </c>
      <c r="AX1562" s="51">
        <f t="shared" si="4010"/>
        <v>4781.1000000000004</v>
      </c>
      <c r="AY1562" s="51">
        <f t="shared" si="4011"/>
        <v>4781.1000000000004</v>
      </c>
      <c r="AZ1562" s="51">
        <f t="shared" ref="AZ1562:AZ1572" si="4171">AZ1563</f>
        <v>0</v>
      </c>
      <c r="BA1562" s="52">
        <f t="shared" si="4012"/>
        <v>99.999182196565656</v>
      </c>
      <c r="BB1562" s="25"/>
    </row>
    <row r="1563">
      <c r="B1563" s="47" t="s">
        <v>570</v>
      </c>
      <c r="C1563" s="47" t="s">
        <v>193</v>
      </c>
      <c r="D1563" s="47" t="s">
        <v>193</v>
      </c>
      <c r="E1563" s="48" t="str">
        <f t="shared" si="4006"/>
        <v>0707</v>
      </c>
      <c r="F1563" s="47" t="s">
        <v>168</v>
      </c>
      <c r="G1563" s="48"/>
      <c r="H1563" s="49" t="s">
        <v>53</v>
      </c>
      <c r="I1563" s="19">
        <f t="shared" si="4136"/>
        <v>4781.1000000000004</v>
      </c>
      <c r="J1563" s="19">
        <f t="shared" si="4137"/>
        <v>4781.1000000000004</v>
      </c>
      <c r="K1563" s="19">
        <f t="shared" si="4138"/>
        <v>4781.1000000000004</v>
      </c>
      <c r="L1563" s="19">
        <f t="shared" si="4139"/>
        <v>0</v>
      </c>
      <c r="M1563" s="19">
        <f t="shared" si="4140"/>
        <v>0</v>
      </c>
      <c r="N1563" s="19">
        <f t="shared" si="4141"/>
        <v>0</v>
      </c>
      <c r="O1563" s="19">
        <f t="shared" si="4142"/>
        <v>0</v>
      </c>
      <c r="P1563" s="19">
        <f t="shared" si="4143"/>
        <v>0</v>
      </c>
      <c r="Q1563" s="19">
        <f t="shared" si="4144"/>
        <v>0</v>
      </c>
      <c r="R1563" s="19">
        <f t="shared" si="4145"/>
        <v>0</v>
      </c>
      <c r="S1563" s="19">
        <f t="shared" si="4146"/>
        <v>0</v>
      </c>
      <c r="T1563" s="19">
        <f t="shared" si="4005"/>
        <v>4781.1000000000004</v>
      </c>
      <c r="U1563" s="19">
        <f t="shared" si="4045"/>
        <v>4781.1000000000004</v>
      </c>
      <c r="V1563" s="19">
        <f t="shared" si="4046"/>
        <v>4781.1000000000004</v>
      </c>
      <c r="W1563" s="19">
        <f t="shared" si="4147"/>
        <v>0</v>
      </c>
      <c r="X1563" s="19">
        <f t="shared" si="4148"/>
        <v>0</v>
      </c>
      <c r="Y1563" s="19">
        <f t="shared" si="4149"/>
        <v>0</v>
      </c>
      <c r="Z1563" s="19">
        <f t="shared" si="4150"/>
        <v>0</v>
      </c>
      <c r="AA1563" s="19">
        <f t="shared" si="4151"/>
        <v>0</v>
      </c>
      <c r="AB1563" s="19">
        <f t="shared" si="4152"/>
        <v>0</v>
      </c>
      <c r="AC1563" s="19">
        <f t="shared" si="4153"/>
        <v>0</v>
      </c>
      <c r="AD1563" s="19">
        <f t="shared" si="4154"/>
        <v>0</v>
      </c>
      <c r="AE1563" s="19">
        <f t="shared" si="4155"/>
        <v>0</v>
      </c>
      <c r="AF1563" s="50">
        <f t="shared" si="4156"/>
        <v>4781.1000000000004</v>
      </c>
      <c r="AG1563" s="50">
        <f t="shared" si="4157"/>
        <v>0</v>
      </c>
      <c r="AH1563" s="50">
        <f t="shared" si="4158"/>
        <v>0</v>
      </c>
      <c r="AI1563" s="50">
        <f t="shared" si="4159"/>
        <v>0</v>
      </c>
      <c r="AJ1563" s="50">
        <f t="shared" si="4160"/>
        <v>0</v>
      </c>
      <c r="AK1563" s="50">
        <f t="shared" si="4161"/>
        <v>0</v>
      </c>
      <c r="AL1563" s="50">
        <f t="shared" si="4162"/>
        <v>4781.0609000000004</v>
      </c>
      <c r="AM1563" s="50">
        <f t="shared" si="4163"/>
        <v>0</v>
      </c>
      <c r="AN1563" s="50">
        <f t="shared" si="4164"/>
        <v>0</v>
      </c>
      <c r="AO1563" s="15">
        <f t="shared" si="4165"/>
        <v>4781.0609000000004</v>
      </c>
      <c r="AP1563" s="51">
        <f t="shared" si="4166"/>
        <v>4781.1000000000004</v>
      </c>
      <c r="AQ1563" s="51">
        <f t="shared" si="4167"/>
        <v>0</v>
      </c>
      <c r="AR1563" s="51">
        <f t="shared" si="4168"/>
        <v>0</v>
      </c>
      <c r="AS1563" s="51">
        <f t="shared" si="4169"/>
        <v>0</v>
      </c>
      <c r="AT1563" s="51">
        <f t="shared" si="4170"/>
        <v>0</v>
      </c>
      <c r="AU1563" s="51">
        <f t="shared" si="4007"/>
        <v>4781.1000000000004</v>
      </c>
      <c r="AV1563" s="51">
        <f t="shared" si="4008"/>
        <v>0</v>
      </c>
      <c r="AW1563" s="51">
        <f t="shared" si="4009"/>
        <v>4781.1000000000004</v>
      </c>
      <c r="AX1563" s="51">
        <f t="shared" si="4010"/>
        <v>4781.1000000000004</v>
      </c>
      <c r="AY1563" s="51">
        <f t="shared" si="4011"/>
        <v>4781.1000000000004</v>
      </c>
      <c r="AZ1563" s="51">
        <f t="shared" si="4171"/>
        <v>0</v>
      </c>
      <c r="BA1563" s="52">
        <f t="shared" si="4012"/>
        <v>99.999182196565656</v>
      </c>
      <c r="BB1563" s="25"/>
    </row>
    <row r="1564" ht="47.25">
      <c r="B1564" s="47" t="s">
        <v>570</v>
      </c>
      <c r="C1564" s="47" t="s">
        <v>193</v>
      </c>
      <c r="D1564" s="47" t="s">
        <v>193</v>
      </c>
      <c r="E1564" s="48" t="str">
        <f t="shared" si="4006"/>
        <v>0707</v>
      </c>
      <c r="F1564" s="47" t="s">
        <v>284</v>
      </c>
      <c r="G1564" s="48"/>
      <c r="H1564" s="49" t="s">
        <v>285</v>
      </c>
      <c r="I1564" s="19">
        <f t="shared" si="4136"/>
        <v>4781.1000000000004</v>
      </c>
      <c r="J1564" s="19">
        <f t="shared" si="4137"/>
        <v>4781.1000000000004</v>
      </c>
      <c r="K1564" s="19">
        <f t="shared" si="4138"/>
        <v>4781.1000000000004</v>
      </c>
      <c r="L1564" s="19">
        <f t="shared" si="4139"/>
        <v>0</v>
      </c>
      <c r="M1564" s="19">
        <f t="shared" si="4140"/>
        <v>0</v>
      </c>
      <c r="N1564" s="19">
        <f t="shared" si="4141"/>
        <v>0</v>
      </c>
      <c r="O1564" s="19">
        <f t="shared" si="4142"/>
        <v>0</v>
      </c>
      <c r="P1564" s="19">
        <f t="shared" si="4143"/>
        <v>0</v>
      </c>
      <c r="Q1564" s="19">
        <f t="shared" si="4144"/>
        <v>0</v>
      </c>
      <c r="R1564" s="19">
        <f t="shared" si="4145"/>
        <v>0</v>
      </c>
      <c r="S1564" s="19">
        <f t="shared" si="4146"/>
        <v>0</v>
      </c>
      <c r="T1564" s="19">
        <f t="shared" si="4005"/>
        <v>4781.1000000000004</v>
      </c>
      <c r="U1564" s="19">
        <f t="shared" si="4045"/>
        <v>4781.1000000000004</v>
      </c>
      <c r="V1564" s="19">
        <f t="shared" si="4046"/>
        <v>4781.1000000000004</v>
      </c>
      <c r="W1564" s="19">
        <f t="shared" si="4147"/>
        <v>0</v>
      </c>
      <c r="X1564" s="19">
        <f t="shared" si="4148"/>
        <v>0</v>
      </c>
      <c r="Y1564" s="19">
        <f t="shared" si="4149"/>
        <v>0</v>
      </c>
      <c r="Z1564" s="19">
        <f t="shared" si="4150"/>
        <v>0</v>
      </c>
      <c r="AA1564" s="19">
        <f t="shared" si="4151"/>
        <v>0</v>
      </c>
      <c r="AB1564" s="19">
        <f t="shared" si="4152"/>
        <v>0</v>
      </c>
      <c r="AC1564" s="19">
        <f t="shared" si="4153"/>
        <v>0</v>
      </c>
      <c r="AD1564" s="19">
        <f t="shared" si="4154"/>
        <v>0</v>
      </c>
      <c r="AE1564" s="19">
        <f t="shared" si="4155"/>
        <v>0</v>
      </c>
      <c r="AF1564" s="50">
        <f t="shared" si="4156"/>
        <v>4781.1000000000004</v>
      </c>
      <c r="AG1564" s="50">
        <f t="shared" si="4157"/>
        <v>0</v>
      </c>
      <c r="AH1564" s="50">
        <f t="shared" si="4158"/>
        <v>0</v>
      </c>
      <c r="AI1564" s="50">
        <f t="shared" si="4159"/>
        <v>0</v>
      </c>
      <c r="AJ1564" s="50">
        <f t="shared" si="4160"/>
        <v>0</v>
      </c>
      <c r="AK1564" s="50">
        <f t="shared" si="4161"/>
        <v>0</v>
      </c>
      <c r="AL1564" s="50">
        <f t="shared" si="4162"/>
        <v>4781.0609000000004</v>
      </c>
      <c r="AM1564" s="50">
        <f t="shared" si="4163"/>
        <v>0</v>
      </c>
      <c r="AN1564" s="50">
        <f t="shared" si="4164"/>
        <v>0</v>
      </c>
      <c r="AO1564" s="51">
        <f t="shared" si="4165"/>
        <v>4781.0609000000004</v>
      </c>
      <c r="AP1564" s="51">
        <f t="shared" si="4166"/>
        <v>4781.1000000000004</v>
      </c>
      <c r="AQ1564" s="51">
        <f t="shared" si="4167"/>
        <v>0</v>
      </c>
      <c r="AR1564" s="51">
        <f t="shared" si="4168"/>
        <v>0</v>
      </c>
      <c r="AS1564" s="51">
        <f t="shared" si="4169"/>
        <v>0</v>
      </c>
      <c r="AT1564" s="51">
        <f t="shared" si="4170"/>
        <v>0</v>
      </c>
      <c r="AU1564" s="51">
        <f t="shared" si="4007"/>
        <v>4781.1000000000004</v>
      </c>
      <c r="AV1564" s="51">
        <f t="shared" si="4008"/>
        <v>0</v>
      </c>
      <c r="AW1564" s="51">
        <f t="shared" si="4009"/>
        <v>4781.1000000000004</v>
      </c>
      <c r="AX1564" s="51">
        <f t="shared" si="4010"/>
        <v>4781.1000000000004</v>
      </c>
      <c r="AY1564" s="51">
        <f t="shared" si="4011"/>
        <v>4781.1000000000004</v>
      </c>
      <c r="AZ1564" s="51">
        <f t="shared" si="4171"/>
        <v>0</v>
      </c>
      <c r="BA1564" s="52">
        <f t="shared" si="4012"/>
        <v>99.999182196565656</v>
      </c>
      <c r="BB1564" s="25"/>
    </row>
    <row r="1565" ht="63">
      <c r="B1565" s="47" t="s">
        <v>570</v>
      </c>
      <c r="C1565" s="47" t="s">
        <v>193</v>
      </c>
      <c r="D1565" s="47" t="s">
        <v>193</v>
      </c>
      <c r="E1565" s="48" t="str">
        <f t="shared" si="4006"/>
        <v>0707</v>
      </c>
      <c r="F1565" s="47" t="s">
        <v>544</v>
      </c>
      <c r="G1565" s="48"/>
      <c r="H1565" s="49" t="s">
        <v>545</v>
      </c>
      <c r="I1565" s="19">
        <f t="shared" si="4136"/>
        <v>4781.1000000000004</v>
      </c>
      <c r="J1565" s="19">
        <f t="shared" si="4137"/>
        <v>4781.1000000000004</v>
      </c>
      <c r="K1565" s="19">
        <f t="shared" si="4138"/>
        <v>4781.1000000000004</v>
      </c>
      <c r="L1565" s="19">
        <f t="shared" si="4139"/>
        <v>0</v>
      </c>
      <c r="M1565" s="19">
        <f t="shared" si="4140"/>
        <v>0</v>
      </c>
      <c r="N1565" s="19">
        <f t="shared" si="4141"/>
        <v>0</v>
      </c>
      <c r="O1565" s="19">
        <f t="shared" si="4142"/>
        <v>0</v>
      </c>
      <c r="P1565" s="19">
        <f t="shared" si="4143"/>
        <v>0</v>
      </c>
      <c r="Q1565" s="19">
        <f t="shared" si="4144"/>
        <v>0</v>
      </c>
      <c r="R1565" s="19">
        <f t="shared" si="4145"/>
        <v>0</v>
      </c>
      <c r="S1565" s="19">
        <f t="shared" si="4146"/>
        <v>0</v>
      </c>
      <c r="T1565" s="19">
        <f t="shared" si="4005"/>
        <v>4781.1000000000004</v>
      </c>
      <c r="U1565" s="19">
        <f t="shared" si="4045"/>
        <v>4781.1000000000004</v>
      </c>
      <c r="V1565" s="19">
        <f t="shared" si="4046"/>
        <v>4781.1000000000004</v>
      </c>
      <c r="W1565" s="19">
        <f t="shared" si="4147"/>
        <v>0</v>
      </c>
      <c r="X1565" s="19">
        <f t="shared" si="4148"/>
        <v>0</v>
      </c>
      <c r="Y1565" s="19">
        <f t="shared" si="4149"/>
        <v>0</v>
      </c>
      <c r="Z1565" s="19">
        <f t="shared" si="4150"/>
        <v>0</v>
      </c>
      <c r="AA1565" s="19">
        <f t="shared" si="4151"/>
        <v>0</v>
      </c>
      <c r="AB1565" s="19">
        <f t="shared" si="4152"/>
        <v>0</v>
      </c>
      <c r="AC1565" s="19">
        <f t="shared" si="4153"/>
        <v>0</v>
      </c>
      <c r="AD1565" s="19">
        <f t="shared" si="4154"/>
        <v>0</v>
      </c>
      <c r="AE1565" s="19">
        <f t="shared" si="4155"/>
        <v>0</v>
      </c>
      <c r="AF1565" s="50">
        <f t="shared" si="4156"/>
        <v>4781.1000000000004</v>
      </c>
      <c r="AG1565" s="50">
        <f t="shared" si="4157"/>
        <v>0</v>
      </c>
      <c r="AH1565" s="50">
        <f t="shared" si="4158"/>
        <v>0</v>
      </c>
      <c r="AI1565" s="50">
        <f t="shared" si="4159"/>
        <v>0</v>
      </c>
      <c r="AJ1565" s="50">
        <f t="shared" si="4160"/>
        <v>0</v>
      </c>
      <c r="AK1565" s="50">
        <f t="shared" si="4161"/>
        <v>0</v>
      </c>
      <c r="AL1565" s="50">
        <f t="shared" si="4162"/>
        <v>4781.0609000000004</v>
      </c>
      <c r="AM1565" s="50">
        <f t="shared" si="4163"/>
        <v>0</v>
      </c>
      <c r="AN1565" s="50">
        <f t="shared" si="4164"/>
        <v>0</v>
      </c>
      <c r="AO1565" s="15">
        <f t="shared" si="4165"/>
        <v>4781.0609000000004</v>
      </c>
      <c r="AP1565" s="51">
        <f t="shared" si="4166"/>
        <v>4781.1000000000004</v>
      </c>
      <c r="AQ1565" s="51">
        <f t="shared" si="4167"/>
        <v>0</v>
      </c>
      <c r="AR1565" s="51">
        <f t="shared" si="4168"/>
        <v>0</v>
      </c>
      <c r="AS1565" s="51">
        <f t="shared" si="4169"/>
        <v>0</v>
      </c>
      <c r="AT1565" s="51">
        <f t="shared" si="4170"/>
        <v>0</v>
      </c>
      <c r="AU1565" s="51">
        <f t="shared" si="4007"/>
        <v>4781.1000000000004</v>
      </c>
      <c r="AV1565" s="51">
        <f t="shared" si="4008"/>
        <v>0</v>
      </c>
      <c r="AW1565" s="51">
        <f t="shared" si="4009"/>
        <v>4781.1000000000004</v>
      </c>
      <c r="AX1565" s="51">
        <f t="shared" si="4010"/>
        <v>4781.1000000000004</v>
      </c>
      <c r="AY1565" s="51">
        <f t="shared" si="4011"/>
        <v>4781.1000000000004</v>
      </c>
      <c r="AZ1565" s="51">
        <f t="shared" si="4171"/>
        <v>0</v>
      </c>
      <c r="BA1565" s="52">
        <f t="shared" si="4012"/>
        <v>99.999182196565656</v>
      </c>
      <c r="BB1565" s="25"/>
    </row>
    <row r="1566" ht="31.5">
      <c r="B1566" s="47" t="s">
        <v>570</v>
      </c>
      <c r="C1566" s="47" t="s">
        <v>193</v>
      </c>
      <c r="D1566" s="47" t="s">
        <v>193</v>
      </c>
      <c r="E1566" s="48" t="str">
        <f t="shared" si="4006"/>
        <v>0707</v>
      </c>
      <c r="F1566" s="47" t="s">
        <v>544</v>
      </c>
      <c r="G1566" s="47" t="s">
        <v>154</v>
      </c>
      <c r="H1566" s="49" t="s">
        <v>155</v>
      </c>
      <c r="I1566" s="19">
        <v>4781.1000000000004</v>
      </c>
      <c r="J1566" s="19">
        <v>4781.1000000000004</v>
      </c>
      <c r="K1566" s="19">
        <v>4781.1000000000004</v>
      </c>
      <c r="L1566" s="19"/>
      <c r="M1566" s="19"/>
      <c r="N1566" s="19"/>
      <c r="O1566" s="19">
        <v>0</v>
      </c>
      <c r="P1566" s="19">
        <v>0</v>
      </c>
      <c r="Q1566" s="19">
        <v>0</v>
      </c>
      <c r="R1566" s="19">
        <v>0</v>
      </c>
      <c r="S1566" s="19"/>
      <c r="T1566" s="19">
        <f t="shared" si="4005"/>
        <v>4781.1000000000004</v>
      </c>
      <c r="U1566" s="19">
        <f t="shared" si="4045"/>
        <v>4781.1000000000004</v>
      </c>
      <c r="V1566" s="19">
        <f t="shared" si="4046"/>
        <v>4781.1000000000004</v>
      </c>
      <c r="W1566" s="19"/>
      <c r="X1566" s="19"/>
      <c r="Y1566" s="19"/>
      <c r="Z1566" s="19"/>
      <c r="AA1566" s="19"/>
      <c r="AB1566" s="19"/>
      <c r="AC1566" s="19"/>
      <c r="AD1566" s="19"/>
      <c r="AE1566" s="19"/>
      <c r="AF1566" s="50">
        <v>4781.1000000000004</v>
      </c>
      <c r="AG1566" s="50"/>
      <c r="AH1566" s="50">
        <v>0</v>
      </c>
      <c r="AI1566" s="50">
        <v>0</v>
      </c>
      <c r="AJ1566" s="50">
        <v>0</v>
      </c>
      <c r="AK1566" s="50">
        <v>0</v>
      </c>
      <c r="AL1566" s="50">
        <v>4781.0609000000004</v>
      </c>
      <c r="AM1566" s="50">
        <v>0</v>
      </c>
      <c r="AN1566" s="50">
        <v>0</v>
      </c>
      <c r="AO1566" s="51">
        <v>4781.0609000000004</v>
      </c>
      <c r="AP1566" s="51">
        <v>4781.1000000000004</v>
      </c>
      <c r="AQ1566" s="51">
        <v>0</v>
      </c>
      <c r="AR1566" s="51">
        <v>0</v>
      </c>
      <c r="AS1566" s="51">
        <v>0</v>
      </c>
      <c r="AT1566" s="51">
        <v>0</v>
      </c>
      <c r="AU1566" s="51">
        <f t="shared" si="4007"/>
        <v>4781.1000000000004</v>
      </c>
      <c r="AV1566" s="51">
        <f t="shared" si="4008"/>
        <v>0</v>
      </c>
      <c r="AW1566" s="51">
        <f t="shared" si="4009"/>
        <v>4781.1000000000004</v>
      </c>
      <c r="AX1566" s="51">
        <f t="shared" si="4010"/>
        <v>4781.1000000000004</v>
      </c>
      <c r="AY1566" s="51">
        <f t="shared" si="4011"/>
        <v>4781.1000000000004</v>
      </c>
      <c r="AZ1566" s="51"/>
      <c r="BA1566" s="52">
        <f t="shared" si="4012"/>
        <v>99.999182196565656</v>
      </c>
      <c r="BB1566" s="53"/>
    </row>
    <row r="1567" ht="47.25">
      <c r="B1567" s="47" t="s">
        <v>570</v>
      </c>
      <c r="C1567" s="47" t="s">
        <v>193</v>
      </c>
      <c r="D1567" s="47" t="s">
        <v>193</v>
      </c>
      <c r="E1567" s="48" t="str">
        <f t="shared" si="4006"/>
        <v>0707</v>
      </c>
      <c r="F1567" s="47" t="s">
        <v>262</v>
      </c>
      <c r="G1567" s="48"/>
      <c r="H1567" s="49" t="s">
        <v>263</v>
      </c>
      <c r="I1567" s="19">
        <f t="shared" si="4136"/>
        <v>620</v>
      </c>
      <c r="J1567" s="19">
        <f t="shared" si="4137"/>
        <v>620</v>
      </c>
      <c r="K1567" s="19">
        <f t="shared" si="4138"/>
        <v>620</v>
      </c>
      <c r="L1567" s="19">
        <f t="shared" si="4139"/>
        <v>0</v>
      </c>
      <c r="M1567" s="19">
        <f t="shared" si="4140"/>
        <v>0</v>
      </c>
      <c r="N1567" s="19">
        <f t="shared" si="4141"/>
        <v>0</v>
      </c>
      <c r="O1567" s="19">
        <f t="shared" si="4142"/>
        <v>0</v>
      </c>
      <c r="P1567" s="19">
        <f t="shared" si="4143"/>
        <v>0</v>
      </c>
      <c r="Q1567" s="19">
        <f t="shared" si="4144"/>
        <v>0</v>
      </c>
      <c r="R1567" s="19">
        <f t="shared" si="4145"/>
        <v>0</v>
      </c>
      <c r="S1567" s="19">
        <f t="shared" si="4146"/>
        <v>0</v>
      </c>
      <c r="T1567" s="19">
        <f t="shared" si="4005"/>
        <v>620</v>
      </c>
      <c r="U1567" s="19">
        <f t="shared" si="4045"/>
        <v>620</v>
      </c>
      <c r="V1567" s="19">
        <f t="shared" si="4046"/>
        <v>620</v>
      </c>
      <c r="W1567" s="19">
        <f t="shared" si="4147"/>
        <v>0</v>
      </c>
      <c r="X1567" s="19">
        <f t="shared" si="4148"/>
        <v>0</v>
      </c>
      <c r="Y1567" s="19">
        <f t="shared" si="4149"/>
        <v>0</v>
      </c>
      <c r="Z1567" s="19">
        <f t="shared" si="4150"/>
        <v>0</v>
      </c>
      <c r="AA1567" s="19">
        <f t="shared" si="4151"/>
        <v>0</v>
      </c>
      <c r="AB1567" s="19">
        <f t="shared" si="4152"/>
        <v>0</v>
      </c>
      <c r="AC1567" s="19">
        <f t="shared" si="4153"/>
        <v>0</v>
      </c>
      <c r="AD1567" s="19">
        <f t="shared" si="4154"/>
        <v>0</v>
      </c>
      <c r="AE1567" s="19">
        <f t="shared" si="4155"/>
        <v>0</v>
      </c>
      <c r="AF1567" s="50">
        <f t="shared" si="4156"/>
        <v>620</v>
      </c>
      <c r="AG1567" s="50">
        <f t="shared" si="4157"/>
        <v>0</v>
      </c>
      <c r="AH1567" s="50">
        <f t="shared" si="4158"/>
        <v>0</v>
      </c>
      <c r="AI1567" s="50">
        <f t="shared" si="4159"/>
        <v>0</v>
      </c>
      <c r="AJ1567" s="50">
        <f t="shared" si="4160"/>
        <v>0</v>
      </c>
      <c r="AK1567" s="50">
        <f t="shared" si="4161"/>
        <v>0</v>
      </c>
      <c r="AL1567" s="50">
        <f t="shared" si="4162"/>
        <v>620</v>
      </c>
      <c r="AM1567" s="50">
        <f t="shared" si="4163"/>
        <v>0</v>
      </c>
      <c r="AN1567" s="50">
        <f t="shared" si="4164"/>
        <v>0</v>
      </c>
      <c r="AO1567" s="15">
        <f t="shared" si="4165"/>
        <v>0</v>
      </c>
      <c r="AP1567" s="51">
        <f t="shared" si="4166"/>
        <v>620</v>
      </c>
      <c r="AQ1567" s="51">
        <f t="shared" si="4167"/>
        <v>0</v>
      </c>
      <c r="AR1567" s="51">
        <f t="shared" si="4168"/>
        <v>0</v>
      </c>
      <c r="AS1567" s="51">
        <f t="shared" si="4169"/>
        <v>0</v>
      </c>
      <c r="AT1567" s="51">
        <f t="shared" si="4170"/>
        <v>0</v>
      </c>
      <c r="AU1567" s="51">
        <f t="shared" si="4007"/>
        <v>620</v>
      </c>
      <c r="AV1567" s="51">
        <f t="shared" si="4008"/>
        <v>0</v>
      </c>
      <c r="AW1567" s="51">
        <f t="shared" si="4009"/>
        <v>620</v>
      </c>
      <c r="AX1567" s="51">
        <f t="shared" si="4010"/>
        <v>620</v>
      </c>
      <c r="AY1567" s="51">
        <f t="shared" si="4011"/>
        <v>620</v>
      </c>
      <c r="AZ1567" s="51">
        <f t="shared" si="4171"/>
        <v>0</v>
      </c>
      <c r="BA1567" s="52">
        <f t="shared" si="4012"/>
        <v>100</v>
      </c>
      <c r="BB1567" s="25"/>
    </row>
    <row r="1568">
      <c r="B1568" s="47" t="s">
        <v>570</v>
      </c>
      <c r="C1568" s="47" t="s">
        <v>193</v>
      </c>
      <c r="D1568" s="47" t="s">
        <v>193</v>
      </c>
      <c r="E1568" s="48" t="str">
        <f t="shared" si="4006"/>
        <v>0707</v>
      </c>
      <c r="F1568" s="47" t="s">
        <v>264</v>
      </c>
      <c r="G1568" s="48"/>
      <c r="H1568" s="49" t="s">
        <v>53</v>
      </c>
      <c r="I1568" s="19">
        <f t="shared" si="4136"/>
        <v>620</v>
      </c>
      <c r="J1568" s="19">
        <f t="shared" si="4137"/>
        <v>620</v>
      </c>
      <c r="K1568" s="19">
        <f t="shared" si="4138"/>
        <v>620</v>
      </c>
      <c r="L1568" s="19">
        <f t="shared" si="4139"/>
        <v>0</v>
      </c>
      <c r="M1568" s="19">
        <f t="shared" si="4140"/>
        <v>0</v>
      </c>
      <c r="N1568" s="19">
        <f t="shared" si="4141"/>
        <v>0</v>
      </c>
      <c r="O1568" s="19">
        <f t="shared" si="4142"/>
        <v>0</v>
      </c>
      <c r="P1568" s="19">
        <f t="shared" si="4143"/>
        <v>0</v>
      </c>
      <c r="Q1568" s="19">
        <f t="shared" si="4144"/>
        <v>0</v>
      </c>
      <c r="R1568" s="19">
        <f t="shared" si="4145"/>
        <v>0</v>
      </c>
      <c r="S1568" s="19">
        <f t="shared" si="4146"/>
        <v>0</v>
      </c>
      <c r="T1568" s="19">
        <f t="shared" si="4005"/>
        <v>620</v>
      </c>
      <c r="U1568" s="19">
        <f t="shared" si="4045"/>
        <v>620</v>
      </c>
      <c r="V1568" s="19">
        <f t="shared" si="4046"/>
        <v>620</v>
      </c>
      <c r="W1568" s="19">
        <f t="shared" si="4147"/>
        <v>0</v>
      </c>
      <c r="X1568" s="19">
        <f t="shared" si="4148"/>
        <v>0</v>
      </c>
      <c r="Y1568" s="19">
        <f t="shared" si="4149"/>
        <v>0</v>
      </c>
      <c r="Z1568" s="19">
        <f t="shared" si="4150"/>
        <v>0</v>
      </c>
      <c r="AA1568" s="19">
        <f t="shared" si="4151"/>
        <v>0</v>
      </c>
      <c r="AB1568" s="19">
        <f t="shared" si="4152"/>
        <v>0</v>
      </c>
      <c r="AC1568" s="19">
        <f t="shared" si="4153"/>
        <v>0</v>
      </c>
      <c r="AD1568" s="19">
        <f t="shared" si="4154"/>
        <v>0</v>
      </c>
      <c r="AE1568" s="19">
        <f t="shared" si="4155"/>
        <v>0</v>
      </c>
      <c r="AF1568" s="50">
        <f t="shared" si="4156"/>
        <v>620</v>
      </c>
      <c r="AG1568" s="50">
        <f t="shared" si="4157"/>
        <v>0</v>
      </c>
      <c r="AH1568" s="50">
        <f t="shared" si="4158"/>
        <v>0</v>
      </c>
      <c r="AI1568" s="50">
        <f t="shared" si="4159"/>
        <v>0</v>
      </c>
      <c r="AJ1568" s="50">
        <f t="shared" si="4160"/>
        <v>0</v>
      </c>
      <c r="AK1568" s="50">
        <f t="shared" si="4161"/>
        <v>0</v>
      </c>
      <c r="AL1568" s="50">
        <f t="shared" si="4162"/>
        <v>620</v>
      </c>
      <c r="AM1568" s="50">
        <f t="shared" si="4163"/>
        <v>0</v>
      </c>
      <c r="AN1568" s="50">
        <f t="shared" si="4164"/>
        <v>0</v>
      </c>
      <c r="AO1568" s="51">
        <f t="shared" si="4165"/>
        <v>0</v>
      </c>
      <c r="AP1568" s="51">
        <f t="shared" si="4166"/>
        <v>620</v>
      </c>
      <c r="AQ1568" s="51">
        <f t="shared" si="4167"/>
        <v>0</v>
      </c>
      <c r="AR1568" s="51">
        <f t="shared" si="4168"/>
        <v>0</v>
      </c>
      <c r="AS1568" s="51">
        <f t="shared" si="4169"/>
        <v>0</v>
      </c>
      <c r="AT1568" s="51">
        <f t="shared" si="4170"/>
        <v>0</v>
      </c>
      <c r="AU1568" s="51">
        <f t="shared" si="4007"/>
        <v>620</v>
      </c>
      <c r="AV1568" s="51">
        <f t="shared" si="4008"/>
        <v>0</v>
      </c>
      <c r="AW1568" s="51">
        <f t="shared" si="4009"/>
        <v>620</v>
      </c>
      <c r="AX1568" s="51">
        <f t="shared" si="4010"/>
        <v>620</v>
      </c>
      <c r="AY1568" s="51">
        <f t="shared" si="4011"/>
        <v>620</v>
      </c>
      <c r="AZ1568" s="51">
        <f t="shared" si="4171"/>
        <v>0</v>
      </c>
      <c r="BA1568" s="52">
        <f t="shared" si="4012"/>
        <v>100</v>
      </c>
      <c r="BB1568" s="25"/>
    </row>
    <row r="1569" ht="31.5">
      <c r="B1569" s="47" t="s">
        <v>570</v>
      </c>
      <c r="C1569" s="47" t="s">
        <v>193</v>
      </c>
      <c r="D1569" s="47" t="s">
        <v>193</v>
      </c>
      <c r="E1569" s="48" t="str">
        <f t="shared" si="4006"/>
        <v>0707</v>
      </c>
      <c r="F1569" s="47" t="s">
        <v>303</v>
      </c>
      <c r="G1569" s="48"/>
      <c r="H1569" s="49" t="s">
        <v>304</v>
      </c>
      <c r="I1569" s="19">
        <f t="shared" si="4136"/>
        <v>620</v>
      </c>
      <c r="J1569" s="19">
        <f t="shared" si="4137"/>
        <v>620</v>
      </c>
      <c r="K1569" s="19">
        <f t="shared" si="4138"/>
        <v>620</v>
      </c>
      <c r="L1569" s="19">
        <f t="shared" si="4139"/>
        <v>0</v>
      </c>
      <c r="M1569" s="19">
        <f t="shared" si="4140"/>
        <v>0</v>
      </c>
      <c r="N1569" s="19">
        <f t="shared" si="4141"/>
        <v>0</v>
      </c>
      <c r="O1569" s="19">
        <f t="shared" si="4142"/>
        <v>0</v>
      </c>
      <c r="P1569" s="19">
        <f t="shared" si="4143"/>
        <v>0</v>
      </c>
      <c r="Q1569" s="19">
        <f t="shared" si="4144"/>
        <v>0</v>
      </c>
      <c r="R1569" s="19">
        <f t="shared" si="4145"/>
        <v>0</v>
      </c>
      <c r="S1569" s="19">
        <f t="shared" si="4146"/>
        <v>0</v>
      </c>
      <c r="T1569" s="19">
        <f t="shared" si="4005"/>
        <v>620</v>
      </c>
      <c r="U1569" s="19">
        <f t="shared" si="4045"/>
        <v>620</v>
      </c>
      <c r="V1569" s="19">
        <f t="shared" si="4046"/>
        <v>620</v>
      </c>
      <c r="W1569" s="19">
        <f t="shared" si="4147"/>
        <v>0</v>
      </c>
      <c r="X1569" s="19">
        <f t="shared" si="4148"/>
        <v>0</v>
      </c>
      <c r="Y1569" s="19">
        <f t="shared" si="4149"/>
        <v>0</v>
      </c>
      <c r="Z1569" s="19">
        <f t="shared" si="4150"/>
        <v>0</v>
      </c>
      <c r="AA1569" s="19">
        <f t="shared" si="4151"/>
        <v>0</v>
      </c>
      <c r="AB1569" s="19">
        <f t="shared" si="4152"/>
        <v>0</v>
      </c>
      <c r="AC1569" s="19">
        <f t="shared" si="4153"/>
        <v>0</v>
      </c>
      <c r="AD1569" s="19">
        <f t="shared" si="4154"/>
        <v>0</v>
      </c>
      <c r="AE1569" s="19">
        <f t="shared" si="4155"/>
        <v>0</v>
      </c>
      <c r="AF1569" s="50">
        <f t="shared" si="4156"/>
        <v>620</v>
      </c>
      <c r="AG1569" s="50">
        <f t="shared" si="4157"/>
        <v>0</v>
      </c>
      <c r="AH1569" s="50">
        <f t="shared" si="4158"/>
        <v>0</v>
      </c>
      <c r="AI1569" s="50">
        <f t="shared" si="4159"/>
        <v>0</v>
      </c>
      <c r="AJ1569" s="50">
        <f t="shared" si="4160"/>
        <v>0</v>
      </c>
      <c r="AK1569" s="50">
        <f t="shared" si="4161"/>
        <v>0</v>
      </c>
      <c r="AL1569" s="50">
        <f t="shared" si="4162"/>
        <v>620</v>
      </c>
      <c r="AM1569" s="50">
        <f t="shared" si="4163"/>
        <v>0</v>
      </c>
      <c r="AN1569" s="50">
        <f t="shared" si="4164"/>
        <v>0</v>
      </c>
      <c r="AO1569" s="15">
        <f t="shared" si="4165"/>
        <v>0</v>
      </c>
      <c r="AP1569" s="51">
        <f t="shared" si="4166"/>
        <v>620</v>
      </c>
      <c r="AQ1569" s="51">
        <f t="shared" si="4167"/>
        <v>0</v>
      </c>
      <c r="AR1569" s="51">
        <f t="shared" si="4168"/>
        <v>0</v>
      </c>
      <c r="AS1569" s="51">
        <f t="shared" si="4169"/>
        <v>0</v>
      </c>
      <c r="AT1569" s="51">
        <f t="shared" si="4170"/>
        <v>0</v>
      </c>
      <c r="AU1569" s="51">
        <f t="shared" si="4007"/>
        <v>620</v>
      </c>
      <c r="AV1569" s="51">
        <f t="shared" si="4008"/>
        <v>0</v>
      </c>
      <c r="AW1569" s="51">
        <f t="shared" si="4009"/>
        <v>620</v>
      </c>
      <c r="AX1569" s="51">
        <f t="shared" si="4010"/>
        <v>620</v>
      </c>
      <c r="AY1569" s="51">
        <f t="shared" si="4011"/>
        <v>620</v>
      </c>
      <c r="AZ1569" s="51">
        <f t="shared" si="4171"/>
        <v>0</v>
      </c>
      <c r="BA1569" s="52">
        <f t="shared" si="4012"/>
        <v>100</v>
      </c>
      <c r="BB1569" s="25"/>
    </row>
    <row r="1570" ht="47.25">
      <c r="B1570" s="47" t="s">
        <v>570</v>
      </c>
      <c r="C1570" s="47" t="s">
        <v>193</v>
      </c>
      <c r="D1570" s="47" t="s">
        <v>193</v>
      </c>
      <c r="E1570" s="48" t="str">
        <f t="shared" si="4006"/>
        <v>0707</v>
      </c>
      <c r="F1570" s="47" t="s">
        <v>546</v>
      </c>
      <c r="G1570" s="48"/>
      <c r="H1570" s="49" t="s">
        <v>547</v>
      </c>
      <c r="I1570" s="19">
        <f t="shared" si="4136"/>
        <v>620</v>
      </c>
      <c r="J1570" s="19">
        <f t="shared" si="4137"/>
        <v>620</v>
      </c>
      <c r="K1570" s="19">
        <f t="shared" si="4138"/>
        <v>620</v>
      </c>
      <c r="L1570" s="19">
        <f t="shared" si="4139"/>
        <v>0</v>
      </c>
      <c r="M1570" s="19">
        <f t="shared" si="4140"/>
        <v>0</v>
      </c>
      <c r="N1570" s="19">
        <f t="shared" si="4141"/>
        <v>0</v>
      </c>
      <c r="O1570" s="19">
        <f t="shared" si="4142"/>
        <v>0</v>
      </c>
      <c r="P1570" s="19">
        <f t="shared" si="4143"/>
        <v>0</v>
      </c>
      <c r="Q1570" s="19">
        <f t="shared" si="4144"/>
        <v>0</v>
      </c>
      <c r="R1570" s="19">
        <f t="shared" si="4145"/>
        <v>0</v>
      </c>
      <c r="S1570" s="19">
        <f t="shared" si="4146"/>
        <v>0</v>
      </c>
      <c r="T1570" s="19">
        <f t="shared" si="4005"/>
        <v>620</v>
      </c>
      <c r="U1570" s="19">
        <f t="shared" si="4045"/>
        <v>620</v>
      </c>
      <c r="V1570" s="19">
        <f t="shared" si="4046"/>
        <v>620</v>
      </c>
      <c r="W1570" s="19">
        <f t="shared" si="4147"/>
        <v>0</v>
      </c>
      <c r="X1570" s="19">
        <f t="shared" si="4148"/>
        <v>0</v>
      </c>
      <c r="Y1570" s="19">
        <f t="shared" si="4149"/>
        <v>0</v>
      </c>
      <c r="Z1570" s="19">
        <f t="shared" si="4150"/>
        <v>0</v>
      </c>
      <c r="AA1570" s="19">
        <f t="shared" si="4151"/>
        <v>0</v>
      </c>
      <c r="AB1570" s="19">
        <f t="shared" si="4152"/>
        <v>0</v>
      </c>
      <c r="AC1570" s="19">
        <f t="shared" si="4153"/>
        <v>0</v>
      </c>
      <c r="AD1570" s="19">
        <f t="shared" si="4154"/>
        <v>0</v>
      </c>
      <c r="AE1570" s="19">
        <f t="shared" si="4155"/>
        <v>0</v>
      </c>
      <c r="AF1570" s="50">
        <f t="shared" si="4156"/>
        <v>620</v>
      </c>
      <c r="AG1570" s="50">
        <f t="shared" si="4157"/>
        <v>0</v>
      </c>
      <c r="AH1570" s="50">
        <f t="shared" si="4158"/>
        <v>0</v>
      </c>
      <c r="AI1570" s="50">
        <f t="shared" si="4159"/>
        <v>0</v>
      </c>
      <c r="AJ1570" s="50">
        <f t="shared" si="4160"/>
        <v>0</v>
      </c>
      <c r="AK1570" s="50">
        <f t="shared" si="4161"/>
        <v>0</v>
      </c>
      <c r="AL1570" s="50">
        <f t="shared" si="4162"/>
        <v>620</v>
      </c>
      <c r="AM1570" s="50">
        <f t="shared" si="4163"/>
        <v>0</v>
      </c>
      <c r="AN1570" s="50">
        <f t="shared" si="4164"/>
        <v>0</v>
      </c>
      <c r="AO1570" s="51">
        <f t="shared" si="4165"/>
        <v>0</v>
      </c>
      <c r="AP1570" s="51">
        <f t="shared" si="4166"/>
        <v>620</v>
      </c>
      <c r="AQ1570" s="51">
        <f t="shared" si="4167"/>
        <v>0</v>
      </c>
      <c r="AR1570" s="51">
        <f t="shared" si="4168"/>
        <v>0</v>
      </c>
      <c r="AS1570" s="51">
        <f t="shared" si="4169"/>
        <v>0</v>
      </c>
      <c r="AT1570" s="51">
        <f t="shared" si="4170"/>
        <v>0</v>
      </c>
      <c r="AU1570" s="51">
        <f t="shared" si="4007"/>
        <v>620</v>
      </c>
      <c r="AV1570" s="51">
        <f t="shared" si="4008"/>
        <v>0</v>
      </c>
      <c r="AW1570" s="51">
        <f t="shared" si="4009"/>
        <v>620</v>
      </c>
      <c r="AX1570" s="51">
        <f t="shared" si="4010"/>
        <v>620</v>
      </c>
      <c r="AY1570" s="51">
        <f t="shared" si="4011"/>
        <v>620</v>
      </c>
      <c r="AZ1570" s="51">
        <f t="shared" si="4171"/>
        <v>0</v>
      </c>
      <c r="BA1570" s="52">
        <f t="shared" si="4012"/>
        <v>100</v>
      </c>
      <c r="BB1570" s="25"/>
    </row>
    <row r="1571" ht="31.5">
      <c r="B1571" s="47" t="s">
        <v>570</v>
      </c>
      <c r="C1571" s="47" t="s">
        <v>193</v>
      </c>
      <c r="D1571" s="47" t="s">
        <v>193</v>
      </c>
      <c r="E1571" s="48" t="str">
        <f t="shared" si="4006"/>
        <v>0707</v>
      </c>
      <c r="F1571" s="47" t="s">
        <v>546</v>
      </c>
      <c r="G1571" s="47" t="s">
        <v>58</v>
      </c>
      <c r="H1571" s="49" t="s">
        <v>59</v>
      </c>
      <c r="I1571" s="19">
        <v>620</v>
      </c>
      <c r="J1571" s="19">
        <v>620</v>
      </c>
      <c r="K1571" s="19">
        <v>620</v>
      </c>
      <c r="L1571" s="19"/>
      <c r="M1571" s="19"/>
      <c r="N1571" s="19"/>
      <c r="O1571" s="19">
        <v>0</v>
      </c>
      <c r="P1571" s="19">
        <v>0</v>
      </c>
      <c r="Q1571" s="19">
        <v>0</v>
      </c>
      <c r="R1571" s="19">
        <v>0</v>
      </c>
      <c r="S1571" s="19"/>
      <c r="T1571" s="19">
        <f t="shared" si="4005"/>
        <v>620</v>
      </c>
      <c r="U1571" s="19">
        <f t="shared" si="4045"/>
        <v>620</v>
      </c>
      <c r="V1571" s="19">
        <f t="shared" si="4046"/>
        <v>620</v>
      </c>
      <c r="W1571" s="19"/>
      <c r="X1571" s="19"/>
      <c r="Y1571" s="19"/>
      <c r="Z1571" s="19"/>
      <c r="AA1571" s="19"/>
      <c r="AB1571" s="19"/>
      <c r="AC1571" s="19"/>
      <c r="AD1571" s="19"/>
      <c r="AE1571" s="19"/>
      <c r="AF1571" s="50">
        <v>620</v>
      </c>
      <c r="AG1571" s="50"/>
      <c r="AH1571" s="50">
        <v>0</v>
      </c>
      <c r="AI1571" s="50">
        <v>0</v>
      </c>
      <c r="AJ1571" s="50">
        <v>0</v>
      </c>
      <c r="AK1571" s="50">
        <v>0</v>
      </c>
      <c r="AL1571" s="50">
        <v>620</v>
      </c>
      <c r="AM1571" s="50">
        <v>0</v>
      </c>
      <c r="AN1571" s="50">
        <v>0</v>
      </c>
      <c r="AO1571" s="15">
        <v>0</v>
      </c>
      <c r="AP1571" s="51">
        <v>620</v>
      </c>
      <c r="AQ1571" s="51">
        <v>0</v>
      </c>
      <c r="AR1571" s="51">
        <v>0</v>
      </c>
      <c r="AS1571" s="51">
        <v>0</v>
      </c>
      <c r="AT1571" s="51">
        <v>0</v>
      </c>
      <c r="AU1571" s="51">
        <f t="shared" si="4007"/>
        <v>620</v>
      </c>
      <c r="AV1571" s="51">
        <f t="shared" si="4008"/>
        <v>0</v>
      </c>
      <c r="AW1571" s="51">
        <f t="shared" si="4009"/>
        <v>620</v>
      </c>
      <c r="AX1571" s="51">
        <f t="shared" si="4010"/>
        <v>620</v>
      </c>
      <c r="AY1571" s="51">
        <f t="shared" si="4011"/>
        <v>620</v>
      </c>
      <c r="AZ1571" s="51"/>
      <c r="BA1571" s="52">
        <f t="shared" si="4012"/>
        <v>100</v>
      </c>
      <c r="BB1571" s="53"/>
    </row>
    <row r="1572" s="30" customFormat="1">
      <c r="B1572" s="31" t="s">
        <v>570</v>
      </c>
      <c r="C1572" s="31" t="s">
        <v>107</v>
      </c>
      <c r="D1572" s="31"/>
      <c r="E1572" s="32" t="str">
        <f t="shared" si="4006"/>
        <v>08</v>
      </c>
      <c r="F1572" s="31"/>
      <c r="G1572" s="31"/>
      <c r="H1572" s="33" t="s">
        <v>108</v>
      </c>
      <c r="I1572" s="34">
        <f t="shared" si="4136"/>
        <v>1040.0999999999999</v>
      </c>
      <c r="J1572" s="34">
        <f t="shared" si="4137"/>
        <v>1040.0999999999999</v>
      </c>
      <c r="K1572" s="34">
        <f t="shared" si="4138"/>
        <v>1740.0999999999999</v>
      </c>
      <c r="L1572" s="34">
        <f t="shared" si="4139"/>
        <v>0</v>
      </c>
      <c r="M1572" s="34">
        <f t="shared" si="4140"/>
        <v>0</v>
      </c>
      <c r="N1572" s="34">
        <f t="shared" si="4141"/>
        <v>0</v>
      </c>
      <c r="O1572" s="34">
        <f t="shared" si="4142"/>
        <v>0</v>
      </c>
      <c r="P1572" s="34">
        <f t="shared" si="4143"/>
        <v>0</v>
      </c>
      <c r="Q1572" s="34">
        <f t="shared" si="4144"/>
        <v>0</v>
      </c>
      <c r="R1572" s="34">
        <f t="shared" si="4145"/>
        <v>0</v>
      </c>
      <c r="S1572" s="34">
        <f t="shared" si="4146"/>
        <v>2.7015500000000001</v>
      </c>
      <c r="T1572" s="34">
        <f t="shared" si="4005"/>
        <v>1042.8015499999999</v>
      </c>
      <c r="U1572" s="34">
        <f t="shared" si="4045"/>
        <v>1040.0999999999999</v>
      </c>
      <c r="V1572" s="34">
        <f t="shared" si="4046"/>
        <v>1740.0999999999999</v>
      </c>
      <c r="W1572" s="34">
        <f t="shared" si="4147"/>
        <v>0</v>
      </c>
      <c r="X1572" s="34">
        <f t="shared" si="4148"/>
        <v>0</v>
      </c>
      <c r="Y1572" s="34">
        <f t="shared" si="4149"/>
        <v>0</v>
      </c>
      <c r="Z1572" s="34">
        <f t="shared" si="4150"/>
        <v>2.7015500000000001</v>
      </c>
      <c r="AA1572" s="34">
        <f t="shared" si="4151"/>
        <v>0</v>
      </c>
      <c r="AB1572" s="34">
        <f t="shared" si="4152"/>
        <v>0</v>
      </c>
      <c r="AC1572" s="34">
        <f t="shared" si="4153"/>
        <v>0</v>
      </c>
      <c r="AD1572" s="34">
        <f t="shared" si="4154"/>
        <v>0</v>
      </c>
      <c r="AE1572" s="34">
        <f t="shared" si="4155"/>
        <v>0</v>
      </c>
      <c r="AF1572" s="35">
        <f t="shared" si="4156"/>
        <v>5599.6519100000005</v>
      </c>
      <c r="AG1572" s="35">
        <f t="shared" si="4157"/>
        <v>0</v>
      </c>
      <c r="AH1572" s="35">
        <f t="shared" si="4158"/>
        <v>0</v>
      </c>
      <c r="AI1572" s="35">
        <f t="shared" si="4159"/>
        <v>0</v>
      </c>
      <c r="AJ1572" s="35">
        <f t="shared" si="4160"/>
        <v>0</v>
      </c>
      <c r="AK1572" s="35">
        <f t="shared" si="4161"/>
        <v>0</v>
      </c>
      <c r="AL1572" s="35">
        <f t="shared" si="4162"/>
        <v>5449.4488000000001</v>
      </c>
      <c r="AM1572" s="35">
        <f t="shared" si="4163"/>
        <v>0</v>
      </c>
      <c r="AN1572" s="35">
        <f t="shared" si="4164"/>
        <v>0</v>
      </c>
      <c r="AO1572" s="36">
        <f t="shared" si="4165"/>
        <v>2414.1068</v>
      </c>
      <c r="AP1572" s="36">
        <f t="shared" si="4166"/>
        <v>5521.8163399999994</v>
      </c>
      <c r="AQ1572" s="36">
        <f t="shared" si="4167"/>
        <v>0</v>
      </c>
      <c r="AR1572" s="36">
        <f t="shared" si="4168"/>
        <v>0</v>
      </c>
      <c r="AS1572" s="36">
        <f t="shared" si="4169"/>
        <v>0</v>
      </c>
      <c r="AT1572" s="36">
        <f t="shared" si="4170"/>
        <v>0</v>
      </c>
      <c r="AU1572" s="36">
        <f t="shared" si="4007"/>
        <v>5521.8163399999994</v>
      </c>
      <c r="AV1572" s="36">
        <f t="shared" si="4008"/>
        <v>-4479.0147899999993</v>
      </c>
      <c r="AW1572" s="36">
        <f t="shared" si="4009"/>
        <v>1045.5030999999999</v>
      </c>
      <c r="AX1572" s="36">
        <f t="shared" si="4010"/>
        <v>1040.0999999999999</v>
      </c>
      <c r="AY1572" s="36">
        <f t="shared" si="4011"/>
        <v>1740.0999999999999</v>
      </c>
      <c r="AZ1572" s="36">
        <f t="shared" si="4171"/>
        <v>0</v>
      </c>
      <c r="BA1572" s="37">
        <f t="shared" si="4012"/>
        <v>97.317634874200593</v>
      </c>
      <c r="BB1572" s="25"/>
    </row>
    <row r="1573" s="39" customFormat="1">
      <c r="B1573" s="40" t="s">
        <v>570</v>
      </c>
      <c r="C1573" s="40" t="s">
        <v>107</v>
      </c>
      <c r="D1573" s="40" t="s">
        <v>46</v>
      </c>
      <c r="E1573" s="38" t="str">
        <f t="shared" si="4006"/>
        <v>0801</v>
      </c>
      <c r="F1573" s="40"/>
      <c r="G1573" s="40"/>
      <c r="H1573" s="41" t="s">
        <v>109</v>
      </c>
      <c r="I1573" s="42">
        <f t="shared" si="4136"/>
        <v>1040.0999999999999</v>
      </c>
      <c r="J1573" s="42">
        <f t="shared" si="4137"/>
        <v>1040.0999999999999</v>
      </c>
      <c r="K1573" s="42">
        <f t="shared" si="4138"/>
        <v>1740.0999999999999</v>
      </c>
      <c r="L1573" s="42">
        <f t="shared" si="4139"/>
        <v>0</v>
      </c>
      <c r="M1573" s="42">
        <f t="shared" si="4140"/>
        <v>0</v>
      </c>
      <c r="N1573" s="42">
        <f t="shared" si="4141"/>
        <v>0</v>
      </c>
      <c r="O1573" s="42">
        <f>O1574+O1579</f>
        <v>0</v>
      </c>
      <c r="P1573" s="42">
        <f>P1574+P1579</f>
        <v>0</v>
      </c>
      <c r="Q1573" s="42">
        <f>Q1574+Q1579</f>
        <v>0</v>
      </c>
      <c r="R1573" s="42">
        <f>R1574+R1579</f>
        <v>0</v>
      </c>
      <c r="S1573" s="42">
        <f>S1574+S1579</f>
        <v>2.7015500000000001</v>
      </c>
      <c r="T1573" s="42">
        <f t="shared" si="4005"/>
        <v>1042.8015499999999</v>
      </c>
      <c r="U1573" s="42">
        <f t="shared" si="4045"/>
        <v>1040.0999999999999</v>
      </c>
      <c r="V1573" s="42">
        <f t="shared" si="4046"/>
        <v>1740.0999999999999</v>
      </c>
      <c r="W1573" s="42">
        <f>W1574+W1579</f>
        <v>0</v>
      </c>
      <c r="X1573" s="42">
        <f>X1574+X1579</f>
        <v>0</v>
      </c>
      <c r="Y1573" s="42">
        <f>Y1574+Y1579</f>
        <v>0</v>
      </c>
      <c r="Z1573" s="42">
        <f>Z1574+Z1579</f>
        <v>2.7015500000000001</v>
      </c>
      <c r="AA1573" s="42">
        <f>AA1574+AA1579</f>
        <v>0</v>
      </c>
      <c r="AB1573" s="42">
        <f>AB1574+AB1579</f>
        <v>0</v>
      </c>
      <c r="AC1573" s="42">
        <f>AC1574+AC1579</f>
        <v>0</v>
      </c>
      <c r="AD1573" s="42">
        <f>AD1574+AD1579</f>
        <v>0</v>
      </c>
      <c r="AE1573" s="42">
        <f>AE1574+AE1579</f>
        <v>0</v>
      </c>
      <c r="AF1573" s="43">
        <f>AF1574+AF1579</f>
        <v>5599.6519100000005</v>
      </c>
      <c r="AG1573" s="43">
        <f>AG1574+AG1579</f>
        <v>0</v>
      </c>
      <c r="AH1573" s="43">
        <f>AH1574+AH1579</f>
        <v>0</v>
      </c>
      <c r="AI1573" s="43">
        <f>AI1574+AI1579</f>
        <v>0</v>
      </c>
      <c r="AJ1573" s="43">
        <f>AJ1574+AJ1579</f>
        <v>0</v>
      </c>
      <c r="AK1573" s="43">
        <f>AK1574+AK1579</f>
        <v>0</v>
      </c>
      <c r="AL1573" s="43">
        <f>AL1574+AL1579</f>
        <v>5449.4488000000001</v>
      </c>
      <c r="AM1573" s="43">
        <f>AM1574+AM1579</f>
        <v>0</v>
      </c>
      <c r="AN1573" s="43">
        <f>AN1574+AN1579</f>
        <v>0</v>
      </c>
      <c r="AO1573" s="44">
        <f>AO1574+AO1579</f>
        <v>2414.1068</v>
      </c>
      <c r="AP1573" s="45">
        <f>AP1574+AP1579</f>
        <v>5521.8163399999994</v>
      </c>
      <c r="AQ1573" s="45">
        <f>AQ1574+AQ1579</f>
        <v>0</v>
      </c>
      <c r="AR1573" s="45">
        <f>AR1574+AR1579</f>
        <v>0</v>
      </c>
      <c r="AS1573" s="45">
        <f>AS1574+AS1579</f>
        <v>0</v>
      </c>
      <c r="AT1573" s="45">
        <f>AT1574+AT1579</f>
        <v>0</v>
      </c>
      <c r="AU1573" s="45">
        <f t="shared" si="4007"/>
        <v>5521.8163399999994</v>
      </c>
      <c r="AV1573" s="45">
        <f t="shared" si="4008"/>
        <v>-4479.0147899999993</v>
      </c>
      <c r="AW1573" s="45">
        <f t="shared" si="4009"/>
        <v>1045.5030999999999</v>
      </c>
      <c r="AX1573" s="45">
        <f t="shared" si="4010"/>
        <v>1040.0999999999999</v>
      </c>
      <c r="AY1573" s="45">
        <f t="shared" si="4011"/>
        <v>1740.0999999999999</v>
      </c>
      <c r="AZ1573" s="45">
        <f>AZ1574+AZ1579</f>
        <v>0</v>
      </c>
      <c r="BA1573" s="46">
        <f t="shared" si="4012"/>
        <v>97.317634874200593</v>
      </c>
      <c r="BB1573" s="25"/>
    </row>
    <row r="1574" ht="31.5">
      <c r="B1574" s="47" t="s">
        <v>570</v>
      </c>
      <c r="C1574" s="47" t="s">
        <v>107</v>
      </c>
      <c r="D1574" s="47" t="s">
        <v>46</v>
      </c>
      <c r="E1574" s="48" t="str">
        <f t="shared" si="4006"/>
        <v>0801</v>
      </c>
      <c r="F1574" s="47" t="s">
        <v>110</v>
      </c>
      <c r="G1574" s="48"/>
      <c r="H1574" s="49" t="s">
        <v>111</v>
      </c>
      <c r="I1574" s="19">
        <f t="shared" si="4136"/>
        <v>1040.0999999999999</v>
      </c>
      <c r="J1574" s="19">
        <f t="shared" si="4137"/>
        <v>1040.0999999999999</v>
      </c>
      <c r="K1574" s="19">
        <f t="shared" si="4138"/>
        <v>1740.0999999999999</v>
      </c>
      <c r="L1574" s="19">
        <f t="shared" si="4139"/>
        <v>0</v>
      </c>
      <c r="M1574" s="19">
        <f t="shared" si="4140"/>
        <v>0</v>
      </c>
      <c r="N1574" s="19">
        <f t="shared" si="4141"/>
        <v>0</v>
      </c>
      <c r="O1574" s="19">
        <f t="shared" ref="O1574:O1579" si="4172">O1575</f>
        <v>0</v>
      </c>
      <c r="P1574" s="19">
        <f t="shared" ref="P1574:P1579" si="4173">P1575</f>
        <v>0</v>
      </c>
      <c r="Q1574" s="19">
        <f t="shared" ref="Q1574:Q1579" si="4174">Q1575</f>
        <v>0</v>
      </c>
      <c r="R1574" s="19">
        <f t="shared" ref="R1574:R1579" si="4175">R1575</f>
        <v>0</v>
      </c>
      <c r="S1574" s="19">
        <f t="shared" ref="S1574:S1579" si="4176">S1575</f>
        <v>0</v>
      </c>
      <c r="T1574" s="19">
        <f t="shared" ref="T1574:T1637" si="4177">I1574+L1574+S1574+R1574+Q1574+P1574+O1574</f>
        <v>1040.0999999999999</v>
      </c>
      <c r="U1574" s="19">
        <f t="shared" si="4045"/>
        <v>1040.0999999999999</v>
      </c>
      <c r="V1574" s="19">
        <f t="shared" si="4046"/>
        <v>1740.0999999999999</v>
      </c>
      <c r="W1574" s="19">
        <f t="shared" ref="W1574:W1577" si="4178">W1575</f>
        <v>0</v>
      </c>
      <c r="X1574" s="19">
        <f t="shared" ref="X1574:X1577" si="4179">X1575</f>
        <v>0</v>
      </c>
      <c r="Y1574" s="19">
        <f t="shared" ref="Y1574:Y1577" si="4180">Y1575</f>
        <v>0</v>
      </c>
      <c r="Z1574" s="19">
        <f t="shared" ref="Z1574:Z1577" si="4181">Z1575</f>
        <v>0</v>
      </c>
      <c r="AA1574" s="19">
        <f t="shared" ref="AA1574:AA1577" si="4182">AA1575</f>
        <v>0</v>
      </c>
      <c r="AB1574" s="19">
        <f t="shared" ref="AB1574:AB1577" si="4183">AB1575</f>
        <v>0</v>
      </c>
      <c r="AC1574" s="19">
        <f t="shared" ref="AC1574:AC1577" si="4184">AC1575</f>
        <v>0</v>
      </c>
      <c r="AD1574" s="19">
        <f t="shared" ref="AD1574:AD1577" si="4185">AD1575</f>
        <v>0</v>
      </c>
      <c r="AE1574" s="19">
        <f t="shared" ref="AE1574:AE1590" si="4186">AE1575</f>
        <v>0</v>
      </c>
      <c r="AF1574" s="50">
        <f t="shared" ref="AF1574:AF1579" si="4187">AF1575</f>
        <v>1040.0899999999999</v>
      </c>
      <c r="AG1574" s="50">
        <f t="shared" ref="AG1574:AG1579" si="4188">AG1575</f>
        <v>0</v>
      </c>
      <c r="AH1574" s="50">
        <f t="shared" ref="AH1574:AH1579" si="4189">AH1575</f>
        <v>0</v>
      </c>
      <c r="AI1574" s="50">
        <f t="shared" ref="AI1574:AI1579" si="4190">AI1575</f>
        <v>0</v>
      </c>
      <c r="AJ1574" s="50">
        <f t="shared" ref="AJ1574:AJ1579" si="4191">AJ1575</f>
        <v>0</v>
      </c>
      <c r="AK1574" s="50">
        <f t="shared" ref="AK1574:AK1579" si="4192">AK1575</f>
        <v>0</v>
      </c>
      <c r="AL1574" s="50">
        <f t="shared" ref="AL1574:AL1579" si="4193">AL1575</f>
        <v>1040.0899999999999</v>
      </c>
      <c r="AM1574" s="50">
        <f t="shared" ref="AM1574:AM1579" si="4194">AM1575</f>
        <v>0</v>
      </c>
      <c r="AN1574" s="50">
        <f t="shared" ref="AN1574:AN1579" si="4195">AN1575</f>
        <v>0</v>
      </c>
      <c r="AO1574" s="51">
        <f t="shared" ref="AO1574:AO1579" si="4196">AO1575</f>
        <v>735.09000000000003</v>
      </c>
      <c r="AP1574" s="51">
        <f t="shared" ref="AP1574:AP1579" si="4197">AP1575</f>
        <v>1040.0999999999999</v>
      </c>
      <c r="AQ1574" s="51">
        <f t="shared" ref="AQ1574:AQ1579" si="4198">AQ1575</f>
        <v>0</v>
      </c>
      <c r="AR1574" s="51">
        <f t="shared" ref="AR1574:AR1579" si="4199">AR1575</f>
        <v>0</v>
      </c>
      <c r="AS1574" s="51">
        <f t="shared" ref="AS1574:AS1579" si="4200">AS1575</f>
        <v>0</v>
      </c>
      <c r="AT1574" s="51">
        <f t="shared" ref="AT1574:AT1579" si="4201">AT1575</f>
        <v>0</v>
      </c>
      <c r="AU1574" s="51">
        <f t="shared" si="4007"/>
        <v>1040.0999999999999</v>
      </c>
      <c r="AV1574" s="51">
        <f t="shared" si="4008"/>
        <v>0</v>
      </c>
      <c r="AW1574" s="51">
        <f t="shared" si="4009"/>
        <v>1040.0999999999999</v>
      </c>
      <c r="AX1574" s="51">
        <f t="shared" si="4010"/>
        <v>1040.0999999999999</v>
      </c>
      <c r="AY1574" s="51">
        <f t="shared" si="4011"/>
        <v>1740.0999999999999</v>
      </c>
      <c r="AZ1574" s="51">
        <f t="shared" ref="AZ1574:AZ1577" si="4202">AZ1575</f>
        <v>0</v>
      </c>
      <c r="BA1574" s="52">
        <f t="shared" si="4012"/>
        <v>100</v>
      </c>
      <c r="BB1574" s="25"/>
    </row>
    <row r="1575">
      <c r="B1575" s="47" t="s">
        <v>570</v>
      </c>
      <c r="C1575" s="47" t="s">
        <v>107</v>
      </c>
      <c r="D1575" s="47" t="s">
        <v>46</v>
      </c>
      <c r="E1575" s="48" t="str">
        <f t="shared" si="4006"/>
        <v>0801</v>
      </c>
      <c r="F1575" s="47" t="s">
        <v>168</v>
      </c>
      <c r="G1575" s="48"/>
      <c r="H1575" s="49" t="s">
        <v>53</v>
      </c>
      <c r="I1575" s="19">
        <f t="shared" si="4136"/>
        <v>1040.0999999999999</v>
      </c>
      <c r="J1575" s="19">
        <f t="shared" si="4137"/>
        <v>1040.0999999999999</v>
      </c>
      <c r="K1575" s="19">
        <f t="shared" si="4138"/>
        <v>1740.0999999999999</v>
      </c>
      <c r="L1575" s="19">
        <f t="shared" si="4139"/>
        <v>0</v>
      </c>
      <c r="M1575" s="19">
        <f t="shared" si="4140"/>
        <v>0</v>
      </c>
      <c r="N1575" s="19">
        <f t="shared" si="4141"/>
        <v>0</v>
      </c>
      <c r="O1575" s="19">
        <f t="shared" si="4172"/>
        <v>0</v>
      </c>
      <c r="P1575" s="19">
        <f t="shared" si="4173"/>
        <v>0</v>
      </c>
      <c r="Q1575" s="19">
        <f t="shared" si="4174"/>
        <v>0</v>
      </c>
      <c r="R1575" s="19">
        <f t="shared" si="4175"/>
        <v>0</v>
      </c>
      <c r="S1575" s="19">
        <f t="shared" si="4176"/>
        <v>0</v>
      </c>
      <c r="T1575" s="19">
        <f t="shared" si="4177"/>
        <v>1040.0999999999999</v>
      </c>
      <c r="U1575" s="19">
        <f t="shared" si="4045"/>
        <v>1040.0999999999999</v>
      </c>
      <c r="V1575" s="19">
        <f t="shared" si="4046"/>
        <v>1740.0999999999999</v>
      </c>
      <c r="W1575" s="19">
        <f t="shared" si="4178"/>
        <v>0</v>
      </c>
      <c r="X1575" s="19">
        <f t="shared" si="4179"/>
        <v>0</v>
      </c>
      <c r="Y1575" s="19">
        <f t="shared" si="4180"/>
        <v>0</v>
      </c>
      <c r="Z1575" s="19">
        <f t="shared" si="4181"/>
        <v>0</v>
      </c>
      <c r="AA1575" s="19">
        <f t="shared" si="4182"/>
        <v>0</v>
      </c>
      <c r="AB1575" s="19">
        <f t="shared" si="4183"/>
        <v>0</v>
      </c>
      <c r="AC1575" s="19">
        <f t="shared" si="4184"/>
        <v>0</v>
      </c>
      <c r="AD1575" s="19">
        <f t="shared" si="4185"/>
        <v>0</v>
      </c>
      <c r="AE1575" s="19">
        <f t="shared" si="4186"/>
        <v>0</v>
      </c>
      <c r="AF1575" s="50">
        <f t="shared" si="4187"/>
        <v>1040.0899999999999</v>
      </c>
      <c r="AG1575" s="50">
        <f t="shared" si="4188"/>
        <v>0</v>
      </c>
      <c r="AH1575" s="50">
        <f t="shared" si="4189"/>
        <v>0</v>
      </c>
      <c r="AI1575" s="50">
        <f t="shared" si="4190"/>
        <v>0</v>
      </c>
      <c r="AJ1575" s="50">
        <f t="shared" si="4191"/>
        <v>0</v>
      </c>
      <c r="AK1575" s="50">
        <f t="shared" si="4192"/>
        <v>0</v>
      </c>
      <c r="AL1575" s="50">
        <f t="shared" si="4193"/>
        <v>1040.0899999999999</v>
      </c>
      <c r="AM1575" s="50">
        <f t="shared" si="4194"/>
        <v>0</v>
      </c>
      <c r="AN1575" s="50">
        <f t="shared" si="4195"/>
        <v>0</v>
      </c>
      <c r="AO1575" s="15">
        <f t="shared" si="4196"/>
        <v>735.09000000000003</v>
      </c>
      <c r="AP1575" s="51">
        <f t="shared" si="4197"/>
        <v>1040.0999999999999</v>
      </c>
      <c r="AQ1575" s="51">
        <f t="shared" si="4198"/>
        <v>0</v>
      </c>
      <c r="AR1575" s="51">
        <f t="shared" si="4199"/>
        <v>0</v>
      </c>
      <c r="AS1575" s="51">
        <f t="shared" si="4200"/>
        <v>0</v>
      </c>
      <c r="AT1575" s="51">
        <f t="shared" si="4201"/>
        <v>0</v>
      </c>
      <c r="AU1575" s="51">
        <f t="shared" si="4007"/>
        <v>1040.0999999999999</v>
      </c>
      <c r="AV1575" s="51">
        <f t="shared" si="4008"/>
        <v>0</v>
      </c>
      <c r="AW1575" s="51">
        <f t="shared" si="4009"/>
        <v>1040.0999999999999</v>
      </c>
      <c r="AX1575" s="51">
        <f t="shared" si="4010"/>
        <v>1040.0999999999999</v>
      </c>
      <c r="AY1575" s="51">
        <f t="shared" si="4011"/>
        <v>1740.0999999999999</v>
      </c>
      <c r="AZ1575" s="51">
        <f t="shared" si="4202"/>
        <v>0</v>
      </c>
      <c r="BA1575" s="52">
        <f t="shared" si="4012"/>
        <v>100</v>
      </c>
      <c r="BB1575" s="25"/>
    </row>
    <row r="1576" ht="31.5">
      <c r="B1576" s="47" t="s">
        <v>570</v>
      </c>
      <c r="C1576" s="47" t="s">
        <v>107</v>
      </c>
      <c r="D1576" s="47" t="s">
        <v>46</v>
      </c>
      <c r="E1576" s="48" t="str">
        <f t="shared" ref="E1576:E1639" si="4203">CONCATENATE(C1576,D1576)</f>
        <v>0801</v>
      </c>
      <c r="F1576" s="47" t="s">
        <v>169</v>
      </c>
      <c r="G1576" s="48"/>
      <c r="H1576" s="49" t="s">
        <v>170</v>
      </c>
      <c r="I1576" s="19">
        <f t="shared" si="4136"/>
        <v>1040.0999999999999</v>
      </c>
      <c r="J1576" s="19">
        <f t="shared" si="4137"/>
        <v>1040.0999999999999</v>
      </c>
      <c r="K1576" s="19">
        <f t="shared" si="4138"/>
        <v>1740.0999999999999</v>
      </c>
      <c r="L1576" s="19">
        <f t="shared" si="4139"/>
        <v>0</v>
      </c>
      <c r="M1576" s="19">
        <f t="shared" si="4140"/>
        <v>0</v>
      </c>
      <c r="N1576" s="19">
        <f t="shared" si="4141"/>
        <v>0</v>
      </c>
      <c r="O1576" s="19">
        <f t="shared" si="4172"/>
        <v>0</v>
      </c>
      <c r="P1576" s="19">
        <f t="shared" si="4173"/>
        <v>0</v>
      </c>
      <c r="Q1576" s="19">
        <f t="shared" si="4174"/>
        <v>0</v>
      </c>
      <c r="R1576" s="19">
        <f t="shared" si="4175"/>
        <v>0</v>
      </c>
      <c r="S1576" s="19">
        <f t="shared" si="4176"/>
        <v>0</v>
      </c>
      <c r="T1576" s="19">
        <f t="shared" si="4177"/>
        <v>1040.0999999999999</v>
      </c>
      <c r="U1576" s="19">
        <f t="shared" si="4045"/>
        <v>1040.0999999999999</v>
      </c>
      <c r="V1576" s="19">
        <f t="shared" si="4046"/>
        <v>1740.0999999999999</v>
      </c>
      <c r="W1576" s="19">
        <f t="shared" si="4178"/>
        <v>0</v>
      </c>
      <c r="X1576" s="19">
        <f t="shared" si="4179"/>
        <v>0</v>
      </c>
      <c r="Y1576" s="19">
        <f t="shared" si="4180"/>
        <v>0</v>
      </c>
      <c r="Z1576" s="19">
        <f t="shared" si="4181"/>
        <v>0</v>
      </c>
      <c r="AA1576" s="19">
        <f t="shared" si="4182"/>
        <v>0</v>
      </c>
      <c r="AB1576" s="19">
        <f t="shared" si="4183"/>
        <v>0</v>
      </c>
      <c r="AC1576" s="19">
        <f t="shared" si="4184"/>
        <v>0</v>
      </c>
      <c r="AD1576" s="19">
        <f t="shared" si="4185"/>
        <v>0</v>
      </c>
      <c r="AE1576" s="19">
        <f t="shared" si="4186"/>
        <v>0</v>
      </c>
      <c r="AF1576" s="50">
        <f t="shared" si="4187"/>
        <v>1040.0899999999999</v>
      </c>
      <c r="AG1576" s="50">
        <f t="shared" si="4188"/>
        <v>0</v>
      </c>
      <c r="AH1576" s="50">
        <f t="shared" si="4189"/>
        <v>0</v>
      </c>
      <c r="AI1576" s="50">
        <f t="shared" si="4190"/>
        <v>0</v>
      </c>
      <c r="AJ1576" s="50">
        <f t="shared" si="4191"/>
        <v>0</v>
      </c>
      <c r="AK1576" s="50">
        <f t="shared" si="4192"/>
        <v>0</v>
      </c>
      <c r="AL1576" s="50">
        <f t="shared" si="4193"/>
        <v>1040.0899999999999</v>
      </c>
      <c r="AM1576" s="50">
        <f t="shared" si="4194"/>
        <v>0</v>
      </c>
      <c r="AN1576" s="50">
        <f t="shared" si="4195"/>
        <v>0</v>
      </c>
      <c r="AO1576" s="51">
        <f t="shared" si="4196"/>
        <v>735.09000000000003</v>
      </c>
      <c r="AP1576" s="51">
        <f t="shared" si="4197"/>
        <v>1040.0999999999999</v>
      </c>
      <c r="AQ1576" s="51">
        <f t="shared" si="4198"/>
        <v>0</v>
      </c>
      <c r="AR1576" s="51">
        <f t="shared" si="4199"/>
        <v>0</v>
      </c>
      <c r="AS1576" s="51">
        <f t="shared" si="4200"/>
        <v>0</v>
      </c>
      <c r="AT1576" s="51">
        <f t="shared" si="4201"/>
        <v>0</v>
      </c>
      <c r="AU1576" s="51">
        <f t="shared" ref="AU1576:AU1639" si="4204">AP1576+AS1576+AT1576+AR1576+AQ1576</f>
        <v>1040.0999999999999</v>
      </c>
      <c r="AV1576" s="51">
        <f t="shared" ref="AV1576:AV1639" si="4205">T1576-AU1576</f>
        <v>0</v>
      </c>
      <c r="AW1576" s="51">
        <f t="shared" ref="AW1576:AW1639" si="4206">T1576+W1576+X1576+Y1576+Z1576</f>
        <v>1040.0999999999999</v>
      </c>
      <c r="AX1576" s="51">
        <f t="shared" ref="AX1576:AX1639" si="4207">U1576+AA1576+AB1576</f>
        <v>1040.0999999999999</v>
      </c>
      <c r="AY1576" s="51">
        <f t="shared" ref="AY1576:AY1639" si="4208">V1576+AC1576+AE1576+AD1576</f>
        <v>1740.0999999999999</v>
      </c>
      <c r="AZ1576" s="51">
        <f t="shared" si="4202"/>
        <v>0</v>
      </c>
      <c r="BA1576" s="52">
        <f t="shared" ref="BA1576:BA1639" si="4209">AL1576/AF1576*100</f>
        <v>100</v>
      </c>
      <c r="BB1576" s="25"/>
    </row>
    <row r="1577" ht="31.5">
      <c r="B1577" s="47" t="s">
        <v>570</v>
      </c>
      <c r="C1577" s="47" t="s">
        <v>107</v>
      </c>
      <c r="D1577" s="47" t="s">
        <v>46</v>
      </c>
      <c r="E1577" s="48" t="str">
        <f t="shared" si="4203"/>
        <v>0801</v>
      </c>
      <c r="F1577" s="47" t="s">
        <v>171</v>
      </c>
      <c r="G1577" s="48"/>
      <c r="H1577" s="49" t="s">
        <v>172</v>
      </c>
      <c r="I1577" s="19">
        <f t="shared" si="4136"/>
        <v>1040.0999999999999</v>
      </c>
      <c r="J1577" s="19">
        <f t="shared" si="4137"/>
        <v>1040.0999999999999</v>
      </c>
      <c r="K1577" s="19">
        <f t="shared" si="4138"/>
        <v>1740.0999999999999</v>
      </c>
      <c r="L1577" s="19">
        <f t="shared" si="4139"/>
        <v>0</v>
      </c>
      <c r="M1577" s="19">
        <f t="shared" si="4140"/>
        <v>0</v>
      </c>
      <c r="N1577" s="19">
        <f t="shared" si="4141"/>
        <v>0</v>
      </c>
      <c r="O1577" s="19">
        <f t="shared" si="4172"/>
        <v>0</v>
      </c>
      <c r="P1577" s="19">
        <f t="shared" si="4173"/>
        <v>0</v>
      </c>
      <c r="Q1577" s="19">
        <f t="shared" si="4174"/>
        <v>0</v>
      </c>
      <c r="R1577" s="19">
        <f t="shared" si="4175"/>
        <v>0</v>
      </c>
      <c r="S1577" s="19">
        <f t="shared" si="4176"/>
        <v>0</v>
      </c>
      <c r="T1577" s="19">
        <f t="shared" si="4177"/>
        <v>1040.0999999999999</v>
      </c>
      <c r="U1577" s="19">
        <f t="shared" si="4045"/>
        <v>1040.0999999999999</v>
      </c>
      <c r="V1577" s="19">
        <f t="shared" si="4046"/>
        <v>1740.0999999999999</v>
      </c>
      <c r="W1577" s="19">
        <f t="shared" si="4178"/>
        <v>0</v>
      </c>
      <c r="X1577" s="19">
        <f t="shared" si="4179"/>
        <v>0</v>
      </c>
      <c r="Y1577" s="19">
        <f t="shared" si="4180"/>
        <v>0</v>
      </c>
      <c r="Z1577" s="19">
        <f t="shared" si="4181"/>
        <v>0</v>
      </c>
      <c r="AA1577" s="19">
        <f t="shared" si="4182"/>
        <v>0</v>
      </c>
      <c r="AB1577" s="19">
        <f t="shared" si="4183"/>
        <v>0</v>
      </c>
      <c r="AC1577" s="19">
        <f t="shared" si="4184"/>
        <v>0</v>
      </c>
      <c r="AD1577" s="19">
        <f t="shared" si="4185"/>
        <v>0</v>
      </c>
      <c r="AE1577" s="19">
        <f t="shared" si="4186"/>
        <v>0</v>
      </c>
      <c r="AF1577" s="50">
        <f t="shared" si="4187"/>
        <v>1040.0899999999999</v>
      </c>
      <c r="AG1577" s="50">
        <f t="shared" si="4188"/>
        <v>0</v>
      </c>
      <c r="AH1577" s="50">
        <f t="shared" si="4189"/>
        <v>0</v>
      </c>
      <c r="AI1577" s="50">
        <f t="shared" si="4190"/>
        <v>0</v>
      </c>
      <c r="AJ1577" s="50">
        <f t="shared" si="4191"/>
        <v>0</v>
      </c>
      <c r="AK1577" s="50">
        <f t="shared" si="4192"/>
        <v>0</v>
      </c>
      <c r="AL1577" s="50">
        <f t="shared" si="4193"/>
        <v>1040.0899999999999</v>
      </c>
      <c r="AM1577" s="50">
        <f t="shared" si="4194"/>
        <v>0</v>
      </c>
      <c r="AN1577" s="50">
        <f t="shared" si="4195"/>
        <v>0</v>
      </c>
      <c r="AO1577" s="15">
        <f t="shared" si="4196"/>
        <v>735.09000000000003</v>
      </c>
      <c r="AP1577" s="51">
        <f t="shared" si="4197"/>
        <v>1040.0999999999999</v>
      </c>
      <c r="AQ1577" s="51">
        <f t="shared" si="4198"/>
        <v>0</v>
      </c>
      <c r="AR1577" s="51">
        <f t="shared" si="4199"/>
        <v>0</v>
      </c>
      <c r="AS1577" s="51">
        <f t="shared" si="4200"/>
        <v>0</v>
      </c>
      <c r="AT1577" s="51">
        <f t="shared" si="4201"/>
        <v>0</v>
      </c>
      <c r="AU1577" s="51">
        <f t="shared" si="4204"/>
        <v>1040.0999999999999</v>
      </c>
      <c r="AV1577" s="51">
        <f t="shared" si="4205"/>
        <v>0</v>
      </c>
      <c r="AW1577" s="51">
        <f t="shared" si="4206"/>
        <v>1040.0999999999999</v>
      </c>
      <c r="AX1577" s="51">
        <f t="shared" si="4207"/>
        <v>1040.0999999999999</v>
      </c>
      <c r="AY1577" s="51">
        <f t="shared" si="4208"/>
        <v>1740.0999999999999</v>
      </c>
      <c r="AZ1577" s="51">
        <f t="shared" si="4202"/>
        <v>0</v>
      </c>
      <c r="BA1577" s="52">
        <f t="shared" si="4209"/>
        <v>100</v>
      </c>
      <c r="BB1577" s="25"/>
    </row>
    <row r="1578" ht="31.5">
      <c r="B1578" s="47" t="s">
        <v>570</v>
      </c>
      <c r="C1578" s="47" t="s">
        <v>107</v>
      </c>
      <c r="D1578" s="47" t="s">
        <v>46</v>
      </c>
      <c r="E1578" s="48" t="str">
        <f t="shared" si="4203"/>
        <v>0801</v>
      </c>
      <c r="F1578" s="47" t="s">
        <v>171</v>
      </c>
      <c r="G1578" s="47" t="s">
        <v>58</v>
      </c>
      <c r="H1578" s="49" t="s">
        <v>59</v>
      </c>
      <c r="I1578" s="19">
        <v>1040.0999999999999</v>
      </c>
      <c r="J1578" s="19">
        <v>1040.0999999999999</v>
      </c>
      <c r="K1578" s="19">
        <v>1740.0999999999999</v>
      </c>
      <c r="L1578" s="19"/>
      <c r="M1578" s="19"/>
      <c r="N1578" s="19"/>
      <c r="O1578" s="19">
        <v>0</v>
      </c>
      <c r="P1578" s="19">
        <v>0</v>
      </c>
      <c r="Q1578" s="19">
        <v>0</v>
      </c>
      <c r="R1578" s="19">
        <v>0</v>
      </c>
      <c r="S1578" s="19"/>
      <c r="T1578" s="19">
        <f t="shared" si="4177"/>
        <v>1040.0999999999999</v>
      </c>
      <c r="U1578" s="19">
        <f t="shared" si="4045"/>
        <v>1040.0999999999999</v>
      </c>
      <c r="V1578" s="19">
        <f t="shared" si="4046"/>
        <v>1740.0999999999999</v>
      </c>
      <c r="W1578" s="19"/>
      <c r="X1578" s="19"/>
      <c r="Y1578" s="19"/>
      <c r="Z1578" s="19"/>
      <c r="AA1578" s="19"/>
      <c r="AB1578" s="19"/>
      <c r="AC1578" s="19"/>
      <c r="AD1578" s="19"/>
      <c r="AE1578" s="19"/>
      <c r="AF1578" s="50">
        <v>1040.0899999999999</v>
      </c>
      <c r="AG1578" s="50"/>
      <c r="AH1578" s="50">
        <v>0</v>
      </c>
      <c r="AI1578" s="50">
        <v>0</v>
      </c>
      <c r="AJ1578" s="50">
        <v>0</v>
      </c>
      <c r="AK1578" s="50">
        <v>0</v>
      </c>
      <c r="AL1578" s="50">
        <v>1040.0899999999999</v>
      </c>
      <c r="AM1578" s="50">
        <v>0</v>
      </c>
      <c r="AN1578" s="50">
        <v>0</v>
      </c>
      <c r="AO1578" s="51">
        <v>735.09000000000003</v>
      </c>
      <c r="AP1578" s="51">
        <v>1040.0999999999999</v>
      </c>
      <c r="AQ1578" s="51">
        <v>0</v>
      </c>
      <c r="AR1578" s="51">
        <v>0</v>
      </c>
      <c r="AS1578" s="51">
        <v>0</v>
      </c>
      <c r="AT1578" s="51">
        <v>0</v>
      </c>
      <c r="AU1578" s="51">
        <f t="shared" si="4204"/>
        <v>1040.0999999999999</v>
      </c>
      <c r="AV1578" s="51">
        <f t="shared" si="4205"/>
        <v>0</v>
      </c>
      <c r="AW1578" s="51">
        <f t="shared" si="4206"/>
        <v>1040.0999999999999</v>
      </c>
      <c r="AX1578" s="51">
        <f t="shared" si="4207"/>
        <v>1040.0999999999999</v>
      </c>
      <c r="AY1578" s="51">
        <f t="shared" si="4208"/>
        <v>1740.0999999999999</v>
      </c>
      <c r="AZ1578" s="51"/>
      <c r="BA1578" s="52">
        <f t="shared" si="4209"/>
        <v>100</v>
      </c>
      <c r="BB1578" s="53"/>
    </row>
    <row r="1579" ht="31.5">
      <c r="B1579" s="47" t="s">
        <v>570</v>
      </c>
      <c r="C1579" s="47" t="s">
        <v>107</v>
      </c>
      <c r="D1579" s="47" t="s">
        <v>46</v>
      </c>
      <c r="E1579" s="48" t="str">
        <f t="shared" si="4203"/>
        <v>0801</v>
      </c>
      <c r="F1579" s="47" t="s">
        <v>76</v>
      </c>
      <c r="G1579" s="48"/>
      <c r="H1579" s="49" t="s">
        <v>77</v>
      </c>
      <c r="I1579" s="19"/>
      <c r="J1579" s="19"/>
      <c r="K1579" s="19"/>
      <c r="L1579" s="19"/>
      <c r="M1579" s="19"/>
      <c r="N1579" s="19"/>
      <c r="O1579" s="19">
        <f t="shared" si="4172"/>
        <v>0</v>
      </c>
      <c r="P1579" s="19">
        <f t="shared" si="4173"/>
        <v>0</v>
      </c>
      <c r="Q1579" s="19">
        <f t="shared" si="4174"/>
        <v>0</v>
      </c>
      <c r="R1579" s="19">
        <f t="shared" si="4175"/>
        <v>0</v>
      </c>
      <c r="S1579" s="19">
        <f t="shared" si="4176"/>
        <v>2.7015500000000001</v>
      </c>
      <c r="T1579" s="19">
        <f t="shared" si="4177"/>
        <v>2.7015500000000001</v>
      </c>
      <c r="U1579" s="19"/>
      <c r="V1579" s="19"/>
      <c r="W1579" s="19">
        <f>W1582</f>
        <v>0</v>
      </c>
      <c r="X1579" s="19">
        <f>X1582</f>
        <v>0</v>
      </c>
      <c r="Y1579" s="19">
        <f>Y1582</f>
        <v>0</v>
      </c>
      <c r="Z1579" s="19">
        <f>Z1582</f>
        <v>2.7015500000000001</v>
      </c>
      <c r="AA1579" s="19">
        <f>AA1582</f>
        <v>0</v>
      </c>
      <c r="AB1579" s="19">
        <f>AB1582</f>
        <v>0</v>
      </c>
      <c r="AC1579" s="19">
        <f>AC1582</f>
        <v>0</v>
      </c>
      <c r="AD1579" s="19">
        <f>AD1582</f>
        <v>0</v>
      </c>
      <c r="AE1579" s="19"/>
      <c r="AF1579" s="50">
        <f t="shared" si="4187"/>
        <v>4559.5619100000004</v>
      </c>
      <c r="AG1579" s="50">
        <f t="shared" si="4188"/>
        <v>0</v>
      </c>
      <c r="AH1579" s="50">
        <f t="shared" si="4189"/>
        <v>0</v>
      </c>
      <c r="AI1579" s="50">
        <f t="shared" si="4190"/>
        <v>0</v>
      </c>
      <c r="AJ1579" s="50">
        <f t="shared" si="4191"/>
        <v>0</v>
      </c>
      <c r="AK1579" s="50">
        <f t="shared" si="4192"/>
        <v>0</v>
      </c>
      <c r="AL1579" s="50">
        <f t="shared" si="4193"/>
        <v>4409.3588</v>
      </c>
      <c r="AM1579" s="50">
        <f t="shared" si="4194"/>
        <v>0</v>
      </c>
      <c r="AN1579" s="50">
        <f t="shared" si="4195"/>
        <v>0</v>
      </c>
      <c r="AO1579" s="15">
        <f t="shared" si="4196"/>
        <v>1679.0168000000001</v>
      </c>
      <c r="AP1579" s="51">
        <f t="shared" si="4197"/>
        <v>4481.7163399999999</v>
      </c>
      <c r="AQ1579" s="51">
        <f t="shared" si="4198"/>
        <v>0</v>
      </c>
      <c r="AR1579" s="51">
        <f t="shared" si="4199"/>
        <v>0</v>
      </c>
      <c r="AS1579" s="51">
        <f t="shared" si="4200"/>
        <v>0</v>
      </c>
      <c r="AT1579" s="51">
        <f t="shared" si="4201"/>
        <v>0</v>
      </c>
      <c r="AU1579" s="51">
        <f t="shared" si="4204"/>
        <v>4481.7163399999999</v>
      </c>
      <c r="AV1579" s="51">
        <f t="shared" si="4205"/>
        <v>-4479.0147900000002</v>
      </c>
      <c r="AW1579" s="51">
        <f t="shared" si="4206"/>
        <v>5.4031000000000002</v>
      </c>
      <c r="AX1579" s="51">
        <f t="shared" si="4207"/>
        <v>0</v>
      </c>
      <c r="AY1579" s="51">
        <f t="shared" si="4208"/>
        <v>0</v>
      </c>
      <c r="AZ1579" s="51">
        <f>AZ1582</f>
        <v>0</v>
      </c>
      <c r="BA1579" s="52">
        <f t="shared" si="4209"/>
        <v>96.705755663267212</v>
      </c>
      <c r="BB1579" s="25"/>
    </row>
    <row r="1580" ht="47.25">
      <c r="B1580" s="47" t="s">
        <v>570</v>
      </c>
      <c r="C1580" s="47" t="s">
        <v>107</v>
      </c>
      <c r="D1580" s="47" t="s">
        <v>46</v>
      </c>
      <c r="E1580" s="48" t="str">
        <f t="shared" si="4203"/>
        <v>0801</v>
      </c>
      <c r="F1580" s="17" t="s">
        <v>296</v>
      </c>
      <c r="G1580" s="48"/>
      <c r="H1580" s="64" t="s">
        <v>297</v>
      </c>
      <c r="I1580" s="19"/>
      <c r="J1580" s="19"/>
      <c r="K1580" s="19"/>
      <c r="L1580" s="19"/>
      <c r="M1580" s="19"/>
      <c r="N1580" s="19"/>
      <c r="O1580" s="19">
        <f>O1582+O1581</f>
        <v>0</v>
      </c>
      <c r="P1580" s="19">
        <f>P1582+P1581</f>
        <v>0</v>
      </c>
      <c r="Q1580" s="19">
        <f>Q1582+Q1581</f>
        <v>0</v>
      </c>
      <c r="R1580" s="19">
        <f>R1582+R1581</f>
        <v>0</v>
      </c>
      <c r="S1580" s="19">
        <f>S1582+S1581</f>
        <v>2.7015500000000001</v>
      </c>
      <c r="T1580" s="19">
        <f t="shared" si="4177"/>
        <v>2.7015500000000001</v>
      </c>
      <c r="U1580" s="19"/>
      <c r="V1580" s="19"/>
      <c r="W1580" s="19"/>
      <c r="X1580" s="19"/>
      <c r="Y1580" s="19"/>
      <c r="Z1580" s="19"/>
      <c r="AA1580" s="19"/>
      <c r="AB1580" s="19"/>
      <c r="AC1580" s="19"/>
      <c r="AD1580" s="19"/>
      <c r="AE1580" s="19"/>
      <c r="AF1580" s="50">
        <f>AF1582+AF1581</f>
        <v>4559.5619100000004</v>
      </c>
      <c r="AG1580" s="50">
        <f>AG1582+AG1581</f>
        <v>0</v>
      </c>
      <c r="AH1580" s="50">
        <f>AH1582+AH1581</f>
        <v>0</v>
      </c>
      <c r="AI1580" s="50">
        <f>AI1582+AI1581</f>
        <v>0</v>
      </c>
      <c r="AJ1580" s="50">
        <f>AJ1582+AJ1581</f>
        <v>0</v>
      </c>
      <c r="AK1580" s="50">
        <f>AK1582+AK1581</f>
        <v>0</v>
      </c>
      <c r="AL1580" s="50">
        <f>AL1582+AL1581</f>
        <v>4409.3588</v>
      </c>
      <c r="AM1580" s="50">
        <f>AM1582+AM1581</f>
        <v>0</v>
      </c>
      <c r="AN1580" s="50">
        <f>AN1582+AN1581</f>
        <v>0</v>
      </c>
      <c r="AO1580" s="51">
        <f>AO1582+AO1581</f>
        <v>1679.0168000000001</v>
      </c>
      <c r="AP1580" s="51">
        <f>AP1582+AP1581</f>
        <v>4481.7163399999999</v>
      </c>
      <c r="AQ1580" s="51">
        <f>AQ1582+AQ1581</f>
        <v>0</v>
      </c>
      <c r="AR1580" s="51">
        <f>AR1582+AR1581</f>
        <v>0</v>
      </c>
      <c r="AS1580" s="51">
        <f>AS1582+AS1581</f>
        <v>0</v>
      </c>
      <c r="AT1580" s="51">
        <f>AT1582+AT1581</f>
        <v>0</v>
      </c>
      <c r="AU1580" s="51">
        <f t="shared" si="4204"/>
        <v>4481.7163399999999</v>
      </c>
      <c r="AV1580" s="51">
        <f t="shared" si="4205"/>
        <v>-4479.0147900000002</v>
      </c>
      <c r="AW1580" s="51"/>
      <c r="AX1580" s="51"/>
      <c r="AY1580" s="51"/>
      <c r="AZ1580" s="51"/>
      <c r="BA1580" s="52">
        <f t="shared" si="4209"/>
        <v>96.705755663267212</v>
      </c>
      <c r="BB1580" s="25"/>
    </row>
    <row r="1581" ht="31.5" hidden="1">
      <c r="B1581" s="47" t="s">
        <v>570</v>
      </c>
      <c r="C1581" s="47" t="s">
        <v>107</v>
      </c>
      <c r="D1581" s="47" t="s">
        <v>46</v>
      </c>
      <c r="E1581" s="48" t="str">
        <f t="shared" si="4203"/>
        <v>0801</v>
      </c>
      <c r="F1581" s="17" t="s">
        <v>296</v>
      </c>
      <c r="G1581" s="47" t="s">
        <v>58</v>
      </c>
      <c r="H1581" s="49" t="s">
        <v>59</v>
      </c>
      <c r="I1581" s="19"/>
      <c r="J1581" s="19"/>
      <c r="K1581" s="19"/>
      <c r="L1581" s="19"/>
      <c r="M1581" s="19"/>
      <c r="N1581" s="19"/>
      <c r="O1581" s="19">
        <v>0</v>
      </c>
      <c r="P1581" s="19">
        <v>0</v>
      </c>
      <c r="Q1581" s="19">
        <v>0</v>
      </c>
      <c r="R1581" s="19"/>
      <c r="S1581" s="19">
        <v>2.7015500000000001</v>
      </c>
      <c r="T1581" s="19">
        <f t="shared" si="4177"/>
        <v>2.7015500000000001</v>
      </c>
      <c r="U1581" s="19"/>
      <c r="V1581" s="19"/>
      <c r="W1581" s="19"/>
      <c r="X1581" s="19"/>
      <c r="Y1581" s="19"/>
      <c r="Z1581" s="19"/>
      <c r="AA1581" s="19"/>
      <c r="AB1581" s="19"/>
      <c r="AC1581" s="19"/>
      <c r="AD1581" s="19"/>
      <c r="AE1581" s="19"/>
      <c r="AF1581" s="50">
        <v>0</v>
      </c>
      <c r="AG1581" s="50"/>
      <c r="AH1581" s="50">
        <v>0</v>
      </c>
      <c r="AI1581" s="50">
        <v>0</v>
      </c>
      <c r="AJ1581" s="50">
        <v>0</v>
      </c>
      <c r="AK1581" s="50">
        <v>0</v>
      </c>
      <c r="AL1581" s="50">
        <v>0</v>
      </c>
      <c r="AM1581" s="50">
        <v>0</v>
      </c>
      <c r="AN1581" s="50">
        <v>0</v>
      </c>
      <c r="AO1581" s="15">
        <v>0</v>
      </c>
      <c r="AP1581" s="51">
        <v>0</v>
      </c>
      <c r="AQ1581" s="51">
        <v>0</v>
      </c>
      <c r="AR1581" s="51">
        <v>0</v>
      </c>
      <c r="AS1581" s="51">
        <v>0</v>
      </c>
      <c r="AT1581" s="51">
        <v>0</v>
      </c>
      <c r="AU1581" s="51">
        <f t="shared" si="4204"/>
        <v>0</v>
      </c>
      <c r="AV1581" s="51">
        <f t="shared" si="4205"/>
        <v>2.7015500000000001</v>
      </c>
      <c r="AW1581" s="51"/>
      <c r="AX1581" s="51"/>
      <c r="AY1581" s="51"/>
      <c r="AZ1581" s="51"/>
      <c r="BA1581" s="52"/>
      <c r="BB1581" s="25">
        <v>0</v>
      </c>
    </row>
    <row r="1582" ht="47.25">
      <c r="B1582" s="47" t="s">
        <v>570</v>
      </c>
      <c r="C1582" s="47" t="s">
        <v>107</v>
      </c>
      <c r="D1582" s="47" t="s">
        <v>46</v>
      </c>
      <c r="E1582" s="48" t="str">
        <f t="shared" si="4203"/>
        <v>0801</v>
      </c>
      <c r="F1582" s="17" t="s">
        <v>298</v>
      </c>
      <c r="G1582" s="48"/>
      <c r="H1582" s="64" t="s">
        <v>299</v>
      </c>
      <c r="I1582" s="19"/>
      <c r="J1582" s="19"/>
      <c r="K1582" s="19"/>
      <c r="L1582" s="19"/>
      <c r="M1582" s="19"/>
      <c r="N1582" s="19"/>
      <c r="O1582" s="19">
        <f>O1583+O1584</f>
        <v>0</v>
      </c>
      <c r="P1582" s="19">
        <f>P1583+P1584</f>
        <v>0</v>
      </c>
      <c r="Q1582" s="19">
        <f>Q1583+Q1584</f>
        <v>0</v>
      </c>
      <c r="R1582" s="19">
        <f>R1583+R1584</f>
        <v>0</v>
      </c>
      <c r="S1582" s="19">
        <f>S1583</f>
        <v>0</v>
      </c>
      <c r="T1582" s="19">
        <f t="shared" si="4177"/>
        <v>0</v>
      </c>
      <c r="U1582" s="19"/>
      <c r="V1582" s="19"/>
      <c r="W1582" s="19">
        <f>W1583</f>
        <v>0</v>
      </c>
      <c r="X1582" s="19">
        <f>X1583</f>
        <v>0</v>
      </c>
      <c r="Y1582" s="19">
        <f>Y1583</f>
        <v>0</v>
      </c>
      <c r="Z1582" s="19">
        <f>Z1583</f>
        <v>2.7015500000000001</v>
      </c>
      <c r="AA1582" s="19">
        <f>AA1583</f>
        <v>0</v>
      </c>
      <c r="AB1582" s="19">
        <f>AB1583</f>
        <v>0</v>
      </c>
      <c r="AC1582" s="19">
        <f>AC1583</f>
        <v>0</v>
      </c>
      <c r="AD1582" s="19">
        <f>AD1583</f>
        <v>0</v>
      </c>
      <c r="AE1582" s="19"/>
      <c r="AF1582" s="50">
        <f>AF1583+AF1584</f>
        <v>4559.5619100000004</v>
      </c>
      <c r="AG1582" s="50">
        <f>AG1583+AG1584</f>
        <v>0</v>
      </c>
      <c r="AH1582" s="50">
        <f>AH1583+AH1584</f>
        <v>0</v>
      </c>
      <c r="AI1582" s="50">
        <f>AI1583+AI1584</f>
        <v>0</v>
      </c>
      <c r="AJ1582" s="50">
        <f>AJ1583+AJ1584</f>
        <v>0</v>
      </c>
      <c r="AK1582" s="50">
        <f>AK1583+AK1584</f>
        <v>0</v>
      </c>
      <c r="AL1582" s="50">
        <f>AL1583+AL1584</f>
        <v>4409.3588</v>
      </c>
      <c r="AM1582" s="50">
        <f>AM1583+AM1584</f>
        <v>0</v>
      </c>
      <c r="AN1582" s="50">
        <f>AN1583+AN1584</f>
        <v>0</v>
      </c>
      <c r="AO1582" s="51">
        <f>AO1583+AO1584</f>
        <v>1679.0168000000001</v>
      </c>
      <c r="AP1582" s="51">
        <f>AP1583+AP1584</f>
        <v>4481.7163399999999</v>
      </c>
      <c r="AQ1582" s="51">
        <f>AQ1583+AQ1584</f>
        <v>0</v>
      </c>
      <c r="AR1582" s="51">
        <f>AR1583+AR1584</f>
        <v>0</v>
      </c>
      <c r="AS1582" s="51">
        <f>AS1583+AS1584</f>
        <v>0</v>
      </c>
      <c r="AT1582" s="51">
        <f>AT1583+AT1584</f>
        <v>0</v>
      </c>
      <c r="AU1582" s="51">
        <f t="shared" si="4204"/>
        <v>4481.7163399999999</v>
      </c>
      <c r="AV1582" s="51">
        <f t="shared" si="4205"/>
        <v>-4481.7163399999999</v>
      </c>
      <c r="AW1582" s="51">
        <f t="shared" si="4206"/>
        <v>2.7015500000000001</v>
      </c>
      <c r="AX1582" s="51">
        <f t="shared" si="4207"/>
        <v>0</v>
      </c>
      <c r="AY1582" s="51">
        <f t="shared" si="4208"/>
        <v>0</v>
      </c>
      <c r="AZ1582" s="51">
        <f>AZ1583</f>
        <v>0</v>
      </c>
      <c r="BA1582" s="52">
        <f t="shared" si="4209"/>
        <v>96.705755663267212</v>
      </c>
      <c r="BB1582" s="25"/>
    </row>
    <row r="1583" ht="31.5">
      <c r="B1583" s="47" t="s">
        <v>570</v>
      </c>
      <c r="C1583" s="47" t="s">
        <v>107</v>
      </c>
      <c r="D1583" s="47" t="s">
        <v>46</v>
      </c>
      <c r="E1583" s="48" t="str">
        <f t="shared" si="4203"/>
        <v>0801</v>
      </c>
      <c r="F1583" s="17" t="s">
        <v>298</v>
      </c>
      <c r="G1583" s="47" t="s">
        <v>58</v>
      </c>
      <c r="H1583" s="49" t="s">
        <v>59</v>
      </c>
      <c r="I1583" s="19"/>
      <c r="J1583" s="19"/>
      <c r="K1583" s="19"/>
      <c r="L1583" s="19"/>
      <c r="M1583" s="19"/>
      <c r="N1583" s="19"/>
      <c r="O1583" s="19">
        <v>0</v>
      </c>
      <c r="P1583" s="19">
        <v>0</v>
      </c>
      <c r="Q1583" s="19">
        <v>0</v>
      </c>
      <c r="R1583" s="19">
        <v>0</v>
      </c>
      <c r="S1583" s="19">
        <v>0</v>
      </c>
      <c r="T1583" s="19">
        <f t="shared" si="4177"/>
        <v>0</v>
      </c>
      <c r="U1583" s="19"/>
      <c r="V1583" s="19"/>
      <c r="W1583" s="19"/>
      <c r="X1583" s="19"/>
      <c r="Y1583" s="19"/>
      <c r="Z1583" s="19">
        <v>2.7015500000000001</v>
      </c>
      <c r="AA1583" s="19"/>
      <c r="AB1583" s="19"/>
      <c r="AC1583" s="19"/>
      <c r="AD1583" s="19"/>
      <c r="AE1583" s="19"/>
      <c r="AF1583" s="50">
        <v>3065.54511</v>
      </c>
      <c r="AG1583" s="50"/>
      <c r="AH1583" s="50">
        <v>0</v>
      </c>
      <c r="AI1583" s="50">
        <v>0</v>
      </c>
      <c r="AJ1583" s="50">
        <v>0</v>
      </c>
      <c r="AK1583" s="50">
        <v>0</v>
      </c>
      <c r="AL1583" s="50">
        <v>3065.3420000000001</v>
      </c>
      <c r="AM1583" s="50">
        <v>0</v>
      </c>
      <c r="AN1583" s="50">
        <v>0</v>
      </c>
      <c r="AO1583" s="15">
        <v>565</v>
      </c>
      <c r="AP1583" s="51">
        <v>1430</v>
      </c>
      <c r="AQ1583" s="51">
        <v>0</v>
      </c>
      <c r="AR1583" s="51">
        <v>0</v>
      </c>
      <c r="AS1583" s="51">
        <v>0</v>
      </c>
      <c r="AT1583" s="51">
        <v>0</v>
      </c>
      <c r="AU1583" s="51">
        <f t="shared" si="4204"/>
        <v>1430</v>
      </c>
      <c r="AV1583" s="51">
        <f t="shared" si="4205"/>
        <v>-1430</v>
      </c>
      <c r="AW1583" s="51">
        <f t="shared" si="4206"/>
        <v>2.7015500000000001</v>
      </c>
      <c r="AX1583" s="51">
        <f t="shared" si="4207"/>
        <v>0</v>
      </c>
      <c r="AY1583" s="51">
        <f t="shared" si="4208"/>
        <v>0</v>
      </c>
      <c r="AZ1583" s="51"/>
      <c r="BA1583" s="52">
        <f t="shared" si="4209"/>
        <v>99.993374424687559</v>
      </c>
      <c r="BB1583" s="53"/>
    </row>
    <row r="1584" ht="31.5">
      <c r="B1584" s="47" t="s">
        <v>570</v>
      </c>
      <c r="C1584" s="47" t="s">
        <v>107</v>
      </c>
      <c r="D1584" s="47" t="s">
        <v>46</v>
      </c>
      <c r="E1584" s="48" t="str">
        <f t="shared" si="4203"/>
        <v>0801</v>
      </c>
      <c r="F1584" s="17" t="s">
        <v>298</v>
      </c>
      <c r="G1584" s="47" t="s">
        <v>154</v>
      </c>
      <c r="H1584" s="49" t="s">
        <v>155</v>
      </c>
      <c r="I1584" s="19"/>
      <c r="J1584" s="19"/>
      <c r="K1584" s="19"/>
      <c r="L1584" s="19"/>
      <c r="M1584" s="19"/>
      <c r="N1584" s="19"/>
      <c r="O1584" s="19">
        <v>0</v>
      </c>
      <c r="P1584" s="19">
        <v>0</v>
      </c>
      <c r="Q1584" s="19">
        <v>0</v>
      </c>
      <c r="R1584" s="19">
        <v>0</v>
      </c>
      <c r="S1584" s="19"/>
      <c r="T1584" s="19">
        <f t="shared" si="4177"/>
        <v>0</v>
      </c>
      <c r="U1584" s="19"/>
      <c r="V1584" s="19"/>
      <c r="W1584" s="19"/>
      <c r="X1584" s="19"/>
      <c r="Y1584" s="19"/>
      <c r="Z1584" s="19"/>
      <c r="AA1584" s="19"/>
      <c r="AB1584" s="19"/>
      <c r="AC1584" s="19"/>
      <c r="AD1584" s="19"/>
      <c r="AE1584" s="19"/>
      <c r="AF1584" s="50">
        <v>1494.0168000000001</v>
      </c>
      <c r="AG1584" s="50"/>
      <c r="AH1584" s="50">
        <v>0</v>
      </c>
      <c r="AI1584" s="50">
        <v>0</v>
      </c>
      <c r="AJ1584" s="50">
        <v>0</v>
      </c>
      <c r="AK1584" s="50">
        <v>0</v>
      </c>
      <c r="AL1584" s="50">
        <v>1344.0168000000001</v>
      </c>
      <c r="AM1584" s="50">
        <v>0</v>
      </c>
      <c r="AN1584" s="50">
        <v>0</v>
      </c>
      <c r="AO1584" s="51">
        <v>1114.0168000000001</v>
      </c>
      <c r="AP1584" s="51">
        <v>3051.7163399999999</v>
      </c>
      <c r="AQ1584" s="51">
        <v>0</v>
      </c>
      <c r="AR1584" s="51">
        <v>0</v>
      </c>
      <c r="AS1584" s="51">
        <v>0</v>
      </c>
      <c r="AT1584" s="51">
        <v>0</v>
      </c>
      <c r="AU1584" s="51">
        <f t="shared" si="4204"/>
        <v>3051.7163399999999</v>
      </c>
      <c r="AV1584" s="51">
        <f t="shared" si="4205"/>
        <v>-3051.7163399999999</v>
      </c>
      <c r="AW1584" s="51"/>
      <c r="AX1584" s="51"/>
      <c r="AY1584" s="51"/>
      <c r="AZ1584" s="51"/>
      <c r="BA1584" s="52">
        <f t="shared" si="4209"/>
        <v>89.959952257564979</v>
      </c>
      <c r="BB1584" s="53"/>
    </row>
    <row r="1585" s="30" customFormat="1">
      <c r="B1585" s="31" t="s">
        <v>570</v>
      </c>
      <c r="C1585" s="31" t="s">
        <v>129</v>
      </c>
      <c r="D1585" s="31"/>
      <c r="E1585" s="32" t="str">
        <f t="shared" si="4203"/>
        <v>11</v>
      </c>
      <c r="F1585" s="31"/>
      <c r="G1585" s="32"/>
      <c r="H1585" s="33" t="s">
        <v>467</v>
      </c>
      <c r="I1585" s="34">
        <f t="shared" si="4136"/>
        <v>2130.3000000000002</v>
      </c>
      <c r="J1585" s="34">
        <f t="shared" si="4137"/>
        <v>2130.3000000000002</v>
      </c>
      <c r="K1585" s="34">
        <f t="shared" si="4138"/>
        <v>2130.3000000000002</v>
      </c>
      <c r="L1585" s="34">
        <f t="shared" si="4139"/>
        <v>0</v>
      </c>
      <c r="M1585" s="34">
        <f t="shared" si="4140"/>
        <v>0</v>
      </c>
      <c r="N1585" s="34">
        <f t="shared" si="4141"/>
        <v>0</v>
      </c>
      <c r="O1585" s="34">
        <f>O1586</f>
        <v>0</v>
      </c>
      <c r="P1585" s="34">
        <f>P1586</f>
        <v>0</v>
      </c>
      <c r="Q1585" s="34">
        <f t="shared" ref="Q1585:Q1590" si="4210">Q1586</f>
        <v>0</v>
      </c>
      <c r="R1585" s="34">
        <f t="shared" ref="R1585:R1590" si="4211">R1586</f>
        <v>0</v>
      </c>
      <c r="S1585" s="34">
        <f t="shared" ref="S1585:S1590" si="4212">S1586</f>
        <v>0</v>
      </c>
      <c r="T1585" s="34">
        <f t="shared" si="4177"/>
        <v>2130.3000000000002</v>
      </c>
      <c r="U1585" s="34">
        <f t="shared" si="4045"/>
        <v>2130.3000000000002</v>
      </c>
      <c r="V1585" s="34">
        <f t="shared" si="4046"/>
        <v>2130.3000000000002</v>
      </c>
      <c r="W1585" s="34">
        <f t="shared" ref="W1585:W1590" si="4213">W1586</f>
        <v>0</v>
      </c>
      <c r="X1585" s="34">
        <f t="shared" ref="X1585:X1590" si="4214">X1586</f>
        <v>0</v>
      </c>
      <c r="Y1585" s="34">
        <f t="shared" ref="Y1585:Y1590" si="4215">Y1586</f>
        <v>0</v>
      </c>
      <c r="Z1585" s="34">
        <f t="shared" ref="Z1585:Z1590" si="4216">Z1586</f>
        <v>0</v>
      </c>
      <c r="AA1585" s="34">
        <f t="shared" ref="AA1585:AA1590" si="4217">AA1586</f>
        <v>0</v>
      </c>
      <c r="AB1585" s="34">
        <f t="shared" ref="AB1585:AB1590" si="4218">AB1586</f>
        <v>0</v>
      </c>
      <c r="AC1585" s="34">
        <f t="shared" ref="AC1585:AC1590" si="4219">AC1586</f>
        <v>0</v>
      </c>
      <c r="AD1585" s="34">
        <f t="shared" ref="AD1585:AD1590" si="4220">AD1586</f>
        <v>0</v>
      </c>
      <c r="AE1585" s="34">
        <f t="shared" si="4186"/>
        <v>0</v>
      </c>
      <c r="AF1585" s="35">
        <f>AF1586</f>
        <v>2160.2559999999999</v>
      </c>
      <c r="AG1585" s="35">
        <f>AG1586</f>
        <v>0</v>
      </c>
      <c r="AH1585" s="35">
        <f>AH1586</f>
        <v>0</v>
      </c>
      <c r="AI1585" s="35">
        <f>AI1586</f>
        <v>0</v>
      </c>
      <c r="AJ1585" s="35">
        <f>AJ1586</f>
        <v>0</v>
      </c>
      <c r="AK1585" s="35">
        <f>AK1586</f>
        <v>0</v>
      </c>
      <c r="AL1585" s="35">
        <f>AL1586</f>
        <v>2160.2559999999999</v>
      </c>
      <c r="AM1585" s="35">
        <f>AM1586</f>
        <v>0</v>
      </c>
      <c r="AN1585" s="35">
        <f>AN1586</f>
        <v>0</v>
      </c>
      <c r="AO1585" s="54">
        <f>AO1586</f>
        <v>1384.5383999999999</v>
      </c>
      <c r="AP1585" s="36">
        <f>AP1586</f>
        <v>2160.3000000000002</v>
      </c>
      <c r="AQ1585" s="36">
        <f>AQ1586</f>
        <v>0</v>
      </c>
      <c r="AR1585" s="36">
        <f>AR1586</f>
        <v>0</v>
      </c>
      <c r="AS1585" s="36">
        <f>AS1586</f>
        <v>0</v>
      </c>
      <c r="AT1585" s="36">
        <f>AT1586</f>
        <v>0</v>
      </c>
      <c r="AU1585" s="36">
        <f t="shared" si="4204"/>
        <v>2160.3000000000002</v>
      </c>
      <c r="AV1585" s="36">
        <f t="shared" si="4205"/>
        <v>-30</v>
      </c>
      <c r="AW1585" s="36">
        <f t="shared" si="4206"/>
        <v>2130.3000000000002</v>
      </c>
      <c r="AX1585" s="36">
        <f t="shared" si="4207"/>
        <v>2130.3000000000002</v>
      </c>
      <c r="AY1585" s="36">
        <f t="shared" si="4208"/>
        <v>2130.3000000000002</v>
      </c>
      <c r="AZ1585" s="36">
        <f t="shared" ref="AZ1585:AZ1590" si="4221">AZ1586</f>
        <v>0</v>
      </c>
      <c r="BA1585" s="37">
        <f t="shared" si="4209"/>
        <v>100</v>
      </c>
      <c r="BB1585" s="25"/>
    </row>
    <row r="1586" s="39" customFormat="1" ht="16.5" customHeight="1">
      <c r="B1586" s="40" t="s">
        <v>570</v>
      </c>
      <c r="C1586" s="40" t="s">
        <v>129</v>
      </c>
      <c r="D1586" s="40" t="s">
        <v>46</v>
      </c>
      <c r="E1586" s="38" t="str">
        <f t="shared" si="4203"/>
        <v>1101</v>
      </c>
      <c r="F1586" s="40"/>
      <c r="G1586" s="38"/>
      <c r="H1586" s="41" t="s">
        <v>468</v>
      </c>
      <c r="I1586" s="42">
        <f t="shared" si="4136"/>
        <v>2130.3000000000002</v>
      </c>
      <c r="J1586" s="42">
        <f t="shared" si="4137"/>
        <v>2130.3000000000002</v>
      </c>
      <c r="K1586" s="42">
        <f t="shared" si="4138"/>
        <v>2130.3000000000002</v>
      </c>
      <c r="L1586" s="42">
        <f t="shared" si="4139"/>
        <v>0</v>
      </c>
      <c r="M1586" s="42">
        <f t="shared" si="4140"/>
        <v>0</v>
      </c>
      <c r="N1586" s="42">
        <f t="shared" si="4141"/>
        <v>0</v>
      </c>
      <c r="O1586" s="42">
        <f>O1587+O1592</f>
        <v>0</v>
      </c>
      <c r="P1586" s="42">
        <f>P1587+P1592</f>
        <v>0</v>
      </c>
      <c r="Q1586" s="42">
        <f t="shared" si="4210"/>
        <v>0</v>
      </c>
      <c r="R1586" s="42">
        <f t="shared" si="4211"/>
        <v>0</v>
      </c>
      <c r="S1586" s="42">
        <f t="shared" si="4212"/>
        <v>0</v>
      </c>
      <c r="T1586" s="42">
        <f t="shared" si="4177"/>
        <v>2130.3000000000002</v>
      </c>
      <c r="U1586" s="42">
        <f t="shared" ref="U1586:U1649" si="4222">J1586+M1586</f>
        <v>2130.3000000000002</v>
      </c>
      <c r="V1586" s="42">
        <f t="shared" ref="V1586:V1649" si="4223">K1586+N1586</f>
        <v>2130.3000000000002</v>
      </c>
      <c r="W1586" s="42">
        <f t="shared" si="4213"/>
        <v>0</v>
      </c>
      <c r="X1586" s="42">
        <f t="shared" si="4214"/>
        <v>0</v>
      </c>
      <c r="Y1586" s="42">
        <f t="shared" si="4215"/>
        <v>0</v>
      </c>
      <c r="Z1586" s="42">
        <f t="shared" si="4216"/>
        <v>0</v>
      </c>
      <c r="AA1586" s="42">
        <f t="shared" si="4217"/>
        <v>0</v>
      </c>
      <c r="AB1586" s="42">
        <f t="shared" si="4218"/>
        <v>0</v>
      </c>
      <c r="AC1586" s="42">
        <f t="shared" si="4219"/>
        <v>0</v>
      </c>
      <c r="AD1586" s="42">
        <f t="shared" si="4220"/>
        <v>0</v>
      </c>
      <c r="AE1586" s="42">
        <f t="shared" si="4186"/>
        <v>0</v>
      </c>
      <c r="AF1586" s="43">
        <f>AF1587+AF1592</f>
        <v>2160.2559999999999</v>
      </c>
      <c r="AG1586" s="43">
        <f>AG1587+AG1592</f>
        <v>0</v>
      </c>
      <c r="AH1586" s="43">
        <f>AH1587+AH1592</f>
        <v>0</v>
      </c>
      <c r="AI1586" s="43">
        <f>AI1587+AI1592</f>
        <v>0</v>
      </c>
      <c r="AJ1586" s="43">
        <f>AJ1587+AJ1592</f>
        <v>0</v>
      </c>
      <c r="AK1586" s="43">
        <f>AK1587+AK1592</f>
        <v>0</v>
      </c>
      <c r="AL1586" s="43">
        <f>AL1587+AL1592</f>
        <v>2160.2559999999999</v>
      </c>
      <c r="AM1586" s="43">
        <f>AM1587+AM1592</f>
        <v>0</v>
      </c>
      <c r="AN1586" s="43">
        <f>AN1587+AN1592</f>
        <v>0</v>
      </c>
      <c r="AO1586" s="45">
        <f>AO1587+AO1592</f>
        <v>1384.5383999999999</v>
      </c>
      <c r="AP1586" s="45">
        <f>AP1587+AP1592</f>
        <v>2160.3000000000002</v>
      </c>
      <c r="AQ1586" s="45">
        <f>AQ1587+AQ1592</f>
        <v>0</v>
      </c>
      <c r="AR1586" s="45">
        <f>AR1587+AR1592</f>
        <v>0</v>
      </c>
      <c r="AS1586" s="45">
        <f>AS1587+AS1592</f>
        <v>0</v>
      </c>
      <c r="AT1586" s="45">
        <f>AT1587+AT1592</f>
        <v>0</v>
      </c>
      <c r="AU1586" s="45">
        <f t="shared" si="4204"/>
        <v>2160.3000000000002</v>
      </c>
      <c r="AV1586" s="45">
        <f t="shared" si="4205"/>
        <v>-30</v>
      </c>
      <c r="AW1586" s="45">
        <f t="shared" si="4206"/>
        <v>2130.3000000000002</v>
      </c>
      <c r="AX1586" s="45">
        <f t="shared" si="4207"/>
        <v>2130.3000000000002</v>
      </c>
      <c r="AY1586" s="45">
        <f t="shared" si="4208"/>
        <v>2130.3000000000002</v>
      </c>
      <c r="AZ1586" s="45">
        <f t="shared" si="4221"/>
        <v>0</v>
      </c>
      <c r="BA1586" s="46">
        <f t="shared" si="4209"/>
        <v>100</v>
      </c>
      <c r="BB1586" s="25"/>
    </row>
    <row r="1587" ht="31.5">
      <c r="B1587" s="47" t="s">
        <v>570</v>
      </c>
      <c r="C1587" s="47" t="s">
        <v>129</v>
      </c>
      <c r="D1587" s="47" t="s">
        <v>46</v>
      </c>
      <c r="E1587" s="48" t="str">
        <f t="shared" si="4203"/>
        <v>1101</v>
      </c>
      <c r="F1587" s="47" t="s">
        <v>469</v>
      </c>
      <c r="G1587" s="48"/>
      <c r="H1587" s="49" t="s">
        <v>470</v>
      </c>
      <c r="I1587" s="19">
        <f t="shared" si="4136"/>
        <v>2130.3000000000002</v>
      </c>
      <c r="J1587" s="19">
        <f t="shared" si="4137"/>
        <v>2130.3000000000002</v>
      </c>
      <c r="K1587" s="19">
        <f t="shared" si="4138"/>
        <v>2130.3000000000002</v>
      </c>
      <c r="L1587" s="19">
        <f t="shared" si="4139"/>
        <v>0</v>
      </c>
      <c r="M1587" s="19">
        <f t="shared" si="4140"/>
        <v>0</v>
      </c>
      <c r="N1587" s="19">
        <f t="shared" si="4141"/>
        <v>0</v>
      </c>
      <c r="O1587" s="19">
        <f t="shared" ref="O1587:O1594" si="4224">O1588</f>
        <v>0</v>
      </c>
      <c r="P1587" s="19">
        <f t="shared" ref="P1587:P1594" si="4225">P1588</f>
        <v>0</v>
      </c>
      <c r="Q1587" s="19">
        <f t="shared" si="4210"/>
        <v>0</v>
      </c>
      <c r="R1587" s="19">
        <f t="shared" si="4211"/>
        <v>0</v>
      </c>
      <c r="S1587" s="19">
        <f t="shared" si="4212"/>
        <v>0</v>
      </c>
      <c r="T1587" s="19">
        <f t="shared" si="4177"/>
        <v>2130.3000000000002</v>
      </c>
      <c r="U1587" s="19">
        <f t="shared" si="4222"/>
        <v>2130.3000000000002</v>
      </c>
      <c r="V1587" s="19">
        <f t="shared" si="4223"/>
        <v>2130.3000000000002</v>
      </c>
      <c r="W1587" s="19">
        <f t="shared" si="4213"/>
        <v>0</v>
      </c>
      <c r="X1587" s="19">
        <f t="shared" si="4214"/>
        <v>0</v>
      </c>
      <c r="Y1587" s="19">
        <f t="shared" si="4215"/>
        <v>0</v>
      </c>
      <c r="Z1587" s="19">
        <f t="shared" si="4216"/>
        <v>0</v>
      </c>
      <c r="AA1587" s="19">
        <f t="shared" si="4217"/>
        <v>0</v>
      </c>
      <c r="AB1587" s="19">
        <f t="shared" si="4218"/>
        <v>0</v>
      </c>
      <c r="AC1587" s="19">
        <f t="shared" si="4219"/>
        <v>0</v>
      </c>
      <c r="AD1587" s="19">
        <f t="shared" si="4220"/>
        <v>0</v>
      </c>
      <c r="AE1587" s="19">
        <f t="shared" si="4186"/>
        <v>0</v>
      </c>
      <c r="AF1587" s="50">
        <f t="shared" ref="AF1587:AF1594" si="4226">AF1588</f>
        <v>2130.2559999999999</v>
      </c>
      <c r="AG1587" s="50">
        <f t="shared" ref="AG1587:AG1594" si="4227">AG1588</f>
        <v>0</v>
      </c>
      <c r="AH1587" s="50">
        <f t="shared" ref="AH1587:AH1594" si="4228">AH1588</f>
        <v>0</v>
      </c>
      <c r="AI1587" s="50">
        <f t="shared" ref="AI1587:AI1594" si="4229">AI1588</f>
        <v>0</v>
      </c>
      <c r="AJ1587" s="50">
        <f t="shared" ref="AJ1587:AJ1594" si="4230">AJ1588</f>
        <v>0</v>
      </c>
      <c r="AK1587" s="50">
        <f t="shared" ref="AK1587:AK1594" si="4231">AK1588</f>
        <v>0</v>
      </c>
      <c r="AL1587" s="50">
        <f t="shared" ref="AL1587:AL1594" si="4232">AL1588</f>
        <v>2130.2559999999999</v>
      </c>
      <c r="AM1587" s="50">
        <f t="shared" ref="AM1587:AM1594" si="4233">AM1588</f>
        <v>0</v>
      </c>
      <c r="AN1587" s="50">
        <f t="shared" ref="AN1587:AN1594" si="4234">AN1588</f>
        <v>0</v>
      </c>
      <c r="AO1587" s="15">
        <f t="shared" ref="AO1587:AO1594" si="4235">AO1588</f>
        <v>1384.5383999999999</v>
      </c>
      <c r="AP1587" s="51">
        <f t="shared" ref="AP1587:AP1594" si="4236">AP1588</f>
        <v>2130.3000000000002</v>
      </c>
      <c r="AQ1587" s="51">
        <f t="shared" ref="AQ1587:AQ1594" si="4237">AQ1588</f>
        <v>0</v>
      </c>
      <c r="AR1587" s="51">
        <f t="shared" ref="AR1587:AR1594" si="4238">AR1588</f>
        <v>0</v>
      </c>
      <c r="AS1587" s="51">
        <f t="shared" ref="AS1587:AS1594" si="4239">AS1588</f>
        <v>0</v>
      </c>
      <c r="AT1587" s="51">
        <f t="shared" ref="AT1587:AT1594" si="4240">AT1588</f>
        <v>0</v>
      </c>
      <c r="AU1587" s="51">
        <f t="shared" si="4204"/>
        <v>2130.3000000000002</v>
      </c>
      <c r="AV1587" s="51">
        <f t="shared" si="4205"/>
        <v>0</v>
      </c>
      <c r="AW1587" s="51">
        <f t="shared" si="4206"/>
        <v>2130.3000000000002</v>
      </c>
      <c r="AX1587" s="51">
        <f t="shared" si="4207"/>
        <v>2130.3000000000002</v>
      </c>
      <c r="AY1587" s="51">
        <f t="shared" si="4208"/>
        <v>2130.3000000000002</v>
      </c>
      <c r="AZ1587" s="51">
        <f t="shared" si="4221"/>
        <v>0</v>
      </c>
      <c r="BA1587" s="52">
        <f t="shared" si="4209"/>
        <v>100</v>
      </c>
      <c r="BB1587" s="25"/>
    </row>
    <row r="1588">
      <c r="B1588" s="47" t="s">
        <v>570</v>
      </c>
      <c r="C1588" s="47" t="s">
        <v>129</v>
      </c>
      <c r="D1588" s="47" t="s">
        <v>46</v>
      </c>
      <c r="E1588" s="48" t="str">
        <f t="shared" si="4203"/>
        <v>1101</v>
      </c>
      <c r="F1588" s="47" t="s">
        <v>471</v>
      </c>
      <c r="G1588" s="48"/>
      <c r="H1588" s="49" t="s">
        <v>53</v>
      </c>
      <c r="I1588" s="19">
        <f t="shared" si="4136"/>
        <v>2130.3000000000002</v>
      </c>
      <c r="J1588" s="19">
        <f t="shared" si="4137"/>
        <v>2130.3000000000002</v>
      </c>
      <c r="K1588" s="19">
        <f t="shared" si="4138"/>
        <v>2130.3000000000002</v>
      </c>
      <c r="L1588" s="19">
        <f t="shared" si="4139"/>
        <v>0</v>
      </c>
      <c r="M1588" s="19">
        <f t="shared" si="4140"/>
        <v>0</v>
      </c>
      <c r="N1588" s="19">
        <f t="shared" si="4141"/>
        <v>0</v>
      </c>
      <c r="O1588" s="19">
        <f t="shared" si="4224"/>
        <v>0</v>
      </c>
      <c r="P1588" s="19">
        <f t="shared" si="4225"/>
        <v>0</v>
      </c>
      <c r="Q1588" s="19">
        <f t="shared" si="4210"/>
        <v>0</v>
      </c>
      <c r="R1588" s="19">
        <f t="shared" si="4211"/>
        <v>0</v>
      </c>
      <c r="S1588" s="19">
        <f t="shared" si="4212"/>
        <v>0</v>
      </c>
      <c r="T1588" s="19">
        <f t="shared" si="4177"/>
        <v>2130.3000000000002</v>
      </c>
      <c r="U1588" s="19">
        <f t="shared" si="4222"/>
        <v>2130.3000000000002</v>
      </c>
      <c r="V1588" s="19">
        <f t="shared" si="4223"/>
        <v>2130.3000000000002</v>
      </c>
      <c r="W1588" s="19">
        <f t="shared" si="4213"/>
        <v>0</v>
      </c>
      <c r="X1588" s="19">
        <f t="shared" si="4214"/>
        <v>0</v>
      </c>
      <c r="Y1588" s="19">
        <f t="shared" si="4215"/>
        <v>0</v>
      </c>
      <c r="Z1588" s="19">
        <f t="shared" si="4216"/>
        <v>0</v>
      </c>
      <c r="AA1588" s="19">
        <f t="shared" si="4217"/>
        <v>0</v>
      </c>
      <c r="AB1588" s="19">
        <f t="shared" si="4218"/>
        <v>0</v>
      </c>
      <c r="AC1588" s="19">
        <f t="shared" si="4219"/>
        <v>0</v>
      </c>
      <c r="AD1588" s="19">
        <f t="shared" si="4220"/>
        <v>0</v>
      </c>
      <c r="AE1588" s="19">
        <f t="shared" si="4186"/>
        <v>0</v>
      </c>
      <c r="AF1588" s="50">
        <f t="shared" si="4226"/>
        <v>2130.2559999999999</v>
      </c>
      <c r="AG1588" s="50">
        <f t="shared" si="4227"/>
        <v>0</v>
      </c>
      <c r="AH1588" s="50">
        <f t="shared" si="4228"/>
        <v>0</v>
      </c>
      <c r="AI1588" s="50">
        <f t="shared" si="4229"/>
        <v>0</v>
      </c>
      <c r="AJ1588" s="50">
        <f t="shared" si="4230"/>
        <v>0</v>
      </c>
      <c r="AK1588" s="50">
        <f t="shared" si="4231"/>
        <v>0</v>
      </c>
      <c r="AL1588" s="50">
        <f t="shared" si="4232"/>
        <v>2130.2559999999999</v>
      </c>
      <c r="AM1588" s="50">
        <f t="shared" si="4233"/>
        <v>0</v>
      </c>
      <c r="AN1588" s="50">
        <f t="shared" si="4234"/>
        <v>0</v>
      </c>
      <c r="AO1588" s="51">
        <f t="shared" si="4235"/>
        <v>1384.5383999999999</v>
      </c>
      <c r="AP1588" s="51">
        <f t="shared" si="4236"/>
        <v>2130.3000000000002</v>
      </c>
      <c r="AQ1588" s="51">
        <f t="shared" si="4237"/>
        <v>0</v>
      </c>
      <c r="AR1588" s="51">
        <f t="shared" si="4238"/>
        <v>0</v>
      </c>
      <c r="AS1588" s="51">
        <f t="shared" si="4239"/>
        <v>0</v>
      </c>
      <c r="AT1588" s="51">
        <f t="shared" si="4240"/>
        <v>0</v>
      </c>
      <c r="AU1588" s="51">
        <f t="shared" si="4204"/>
        <v>2130.3000000000002</v>
      </c>
      <c r="AV1588" s="51">
        <f t="shared" si="4205"/>
        <v>0</v>
      </c>
      <c r="AW1588" s="51">
        <f t="shared" si="4206"/>
        <v>2130.3000000000002</v>
      </c>
      <c r="AX1588" s="51">
        <f t="shared" si="4207"/>
        <v>2130.3000000000002</v>
      </c>
      <c r="AY1588" s="51">
        <f t="shared" si="4208"/>
        <v>2130.3000000000002</v>
      </c>
      <c r="AZ1588" s="51">
        <f t="shared" si="4221"/>
        <v>0</v>
      </c>
      <c r="BA1588" s="52">
        <f t="shared" si="4209"/>
        <v>100</v>
      </c>
      <c r="BB1588" s="25"/>
    </row>
    <row r="1589" ht="47.25">
      <c r="B1589" s="47" t="s">
        <v>570</v>
      </c>
      <c r="C1589" s="47" t="s">
        <v>129</v>
      </c>
      <c r="D1589" s="47" t="s">
        <v>46</v>
      </c>
      <c r="E1589" s="48" t="str">
        <f t="shared" si="4203"/>
        <v>1101</v>
      </c>
      <c r="F1589" s="47" t="s">
        <v>472</v>
      </c>
      <c r="G1589" s="48"/>
      <c r="H1589" s="49" t="s">
        <v>473</v>
      </c>
      <c r="I1589" s="19">
        <f t="shared" si="4136"/>
        <v>2130.3000000000002</v>
      </c>
      <c r="J1589" s="19">
        <f t="shared" si="4137"/>
        <v>2130.3000000000002</v>
      </c>
      <c r="K1589" s="19">
        <f t="shared" si="4138"/>
        <v>2130.3000000000002</v>
      </c>
      <c r="L1589" s="19">
        <f t="shared" si="4139"/>
        <v>0</v>
      </c>
      <c r="M1589" s="19">
        <f t="shared" si="4140"/>
        <v>0</v>
      </c>
      <c r="N1589" s="19">
        <f t="shared" si="4141"/>
        <v>0</v>
      </c>
      <c r="O1589" s="19">
        <f t="shared" si="4224"/>
        <v>0</v>
      </c>
      <c r="P1589" s="19">
        <f t="shared" si="4225"/>
        <v>0</v>
      </c>
      <c r="Q1589" s="19">
        <f t="shared" si="4210"/>
        <v>0</v>
      </c>
      <c r="R1589" s="19">
        <f t="shared" si="4211"/>
        <v>0</v>
      </c>
      <c r="S1589" s="19">
        <f t="shared" si="4212"/>
        <v>0</v>
      </c>
      <c r="T1589" s="19">
        <f t="shared" si="4177"/>
        <v>2130.3000000000002</v>
      </c>
      <c r="U1589" s="19">
        <f t="shared" si="4222"/>
        <v>2130.3000000000002</v>
      </c>
      <c r="V1589" s="19">
        <f t="shared" si="4223"/>
        <v>2130.3000000000002</v>
      </c>
      <c r="W1589" s="19">
        <f t="shared" si="4213"/>
        <v>0</v>
      </c>
      <c r="X1589" s="19">
        <f t="shared" si="4214"/>
        <v>0</v>
      </c>
      <c r="Y1589" s="19">
        <f t="shared" si="4215"/>
        <v>0</v>
      </c>
      <c r="Z1589" s="19">
        <f t="shared" si="4216"/>
        <v>0</v>
      </c>
      <c r="AA1589" s="19">
        <f t="shared" si="4217"/>
        <v>0</v>
      </c>
      <c r="AB1589" s="19">
        <f t="shared" si="4218"/>
        <v>0</v>
      </c>
      <c r="AC1589" s="19">
        <f t="shared" si="4219"/>
        <v>0</v>
      </c>
      <c r="AD1589" s="19">
        <f t="shared" si="4220"/>
        <v>0</v>
      </c>
      <c r="AE1589" s="19">
        <f t="shared" si="4186"/>
        <v>0</v>
      </c>
      <c r="AF1589" s="50">
        <f t="shared" si="4226"/>
        <v>2130.2559999999999</v>
      </c>
      <c r="AG1589" s="50">
        <f t="shared" si="4227"/>
        <v>0</v>
      </c>
      <c r="AH1589" s="50">
        <f t="shared" si="4228"/>
        <v>0</v>
      </c>
      <c r="AI1589" s="50">
        <f t="shared" si="4229"/>
        <v>0</v>
      </c>
      <c r="AJ1589" s="50">
        <f t="shared" si="4230"/>
        <v>0</v>
      </c>
      <c r="AK1589" s="50">
        <f t="shared" si="4231"/>
        <v>0</v>
      </c>
      <c r="AL1589" s="50">
        <f t="shared" si="4232"/>
        <v>2130.2559999999999</v>
      </c>
      <c r="AM1589" s="50">
        <f t="shared" si="4233"/>
        <v>0</v>
      </c>
      <c r="AN1589" s="50">
        <f t="shared" si="4234"/>
        <v>0</v>
      </c>
      <c r="AO1589" s="15">
        <f t="shared" si="4235"/>
        <v>1384.5383999999999</v>
      </c>
      <c r="AP1589" s="51">
        <f t="shared" si="4236"/>
        <v>2130.3000000000002</v>
      </c>
      <c r="AQ1589" s="51">
        <f t="shared" si="4237"/>
        <v>0</v>
      </c>
      <c r="AR1589" s="51">
        <f t="shared" si="4238"/>
        <v>0</v>
      </c>
      <c r="AS1589" s="51">
        <f t="shared" si="4239"/>
        <v>0</v>
      </c>
      <c r="AT1589" s="51">
        <f t="shared" si="4240"/>
        <v>0</v>
      </c>
      <c r="AU1589" s="51">
        <f t="shared" si="4204"/>
        <v>2130.3000000000002</v>
      </c>
      <c r="AV1589" s="51">
        <f t="shared" si="4205"/>
        <v>0</v>
      </c>
      <c r="AW1589" s="51">
        <f t="shared" si="4206"/>
        <v>2130.3000000000002</v>
      </c>
      <c r="AX1589" s="51">
        <f t="shared" si="4207"/>
        <v>2130.3000000000002</v>
      </c>
      <c r="AY1589" s="51">
        <f t="shared" si="4208"/>
        <v>2130.3000000000002</v>
      </c>
      <c r="AZ1589" s="51">
        <f t="shared" si="4221"/>
        <v>0</v>
      </c>
      <c r="BA1589" s="52">
        <f t="shared" si="4209"/>
        <v>100</v>
      </c>
      <c r="BB1589" s="25"/>
    </row>
    <row r="1590" ht="47.25">
      <c r="B1590" s="47" t="s">
        <v>570</v>
      </c>
      <c r="C1590" s="47" t="s">
        <v>129</v>
      </c>
      <c r="D1590" s="47" t="s">
        <v>46</v>
      </c>
      <c r="E1590" s="48" t="str">
        <f t="shared" si="4203"/>
        <v>1101</v>
      </c>
      <c r="F1590" s="47" t="s">
        <v>548</v>
      </c>
      <c r="G1590" s="48"/>
      <c r="H1590" s="49" t="s">
        <v>549</v>
      </c>
      <c r="I1590" s="19">
        <f t="shared" si="4136"/>
        <v>2130.3000000000002</v>
      </c>
      <c r="J1590" s="19">
        <f t="shared" si="4137"/>
        <v>2130.3000000000002</v>
      </c>
      <c r="K1590" s="19">
        <f t="shared" si="4138"/>
        <v>2130.3000000000002</v>
      </c>
      <c r="L1590" s="19">
        <f t="shared" si="4139"/>
        <v>0</v>
      </c>
      <c r="M1590" s="19">
        <f t="shared" si="4140"/>
        <v>0</v>
      </c>
      <c r="N1590" s="19">
        <f t="shared" si="4141"/>
        <v>0</v>
      </c>
      <c r="O1590" s="19">
        <f t="shared" si="4224"/>
        <v>0</v>
      </c>
      <c r="P1590" s="19">
        <f t="shared" si="4225"/>
        <v>0</v>
      </c>
      <c r="Q1590" s="19">
        <f t="shared" si="4210"/>
        <v>0</v>
      </c>
      <c r="R1590" s="19">
        <f t="shared" si="4211"/>
        <v>0</v>
      </c>
      <c r="S1590" s="19">
        <f t="shared" si="4212"/>
        <v>0</v>
      </c>
      <c r="T1590" s="19">
        <f t="shared" si="4177"/>
        <v>2130.3000000000002</v>
      </c>
      <c r="U1590" s="19">
        <f t="shared" si="4222"/>
        <v>2130.3000000000002</v>
      </c>
      <c r="V1590" s="19">
        <f t="shared" si="4223"/>
        <v>2130.3000000000002</v>
      </c>
      <c r="W1590" s="19">
        <f t="shared" si="4213"/>
        <v>0</v>
      </c>
      <c r="X1590" s="19">
        <f t="shared" si="4214"/>
        <v>0</v>
      </c>
      <c r="Y1590" s="19">
        <f t="shared" si="4215"/>
        <v>0</v>
      </c>
      <c r="Z1590" s="19">
        <f t="shared" si="4216"/>
        <v>0</v>
      </c>
      <c r="AA1590" s="19">
        <f t="shared" si="4217"/>
        <v>0</v>
      </c>
      <c r="AB1590" s="19">
        <f t="shared" si="4218"/>
        <v>0</v>
      </c>
      <c r="AC1590" s="19">
        <f t="shared" si="4219"/>
        <v>0</v>
      </c>
      <c r="AD1590" s="19">
        <f t="shared" si="4220"/>
        <v>0</v>
      </c>
      <c r="AE1590" s="19">
        <f t="shared" si="4186"/>
        <v>0</v>
      </c>
      <c r="AF1590" s="50">
        <f t="shared" si="4226"/>
        <v>2130.2559999999999</v>
      </c>
      <c r="AG1590" s="50">
        <f t="shared" si="4227"/>
        <v>0</v>
      </c>
      <c r="AH1590" s="50">
        <f t="shared" si="4228"/>
        <v>0</v>
      </c>
      <c r="AI1590" s="50">
        <f t="shared" si="4229"/>
        <v>0</v>
      </c>
      <c r="AJ1590" s="50">
        <f t="shared" si="4230"/>
        <v>0</v>
      </c>
      <c r="AK1590" s="50">
        <f t="shared" si="4231"/>
        <v>0</v>
      </c>
      <c r="AL1590" s="50">
        <f t="shared" si="4232"/>
        <v>2130.2559999999999</v>
      </c>
      <c r="AM1590" s="50">
        <f t="shared" si="4233"/>
        <v>0</v>
      </c>
      <c r="AN1590" s="50">
        <f t="shared" si="4234"/>
        <v>0</v>
      </c>
      <c r="AO1590" s="51">
        <f t="shared" si="4235"/>
        <v>1384.5383999999999</v>
      </c>
      <c r="AP1590" s="51">
        <f t="shared" si="4236"/>
        <v>2130.3000000000002</v>
      </c>
      <c r="AQ1590" s="51">
        <f t="shared" si="4237"/>
        <v>0</v>
      </c>
      <c r="AR1590" s="51">
        <f t="shared" si="4238"/>
        <v>0</v>
      </c>
      <c r="AS1590" s="51">
        <f t="shared" si="4239"/>
        <v>0</v>
      </c>
      <c r="AT1590" s="51">
        <f t="shared" si="4240"/>
        <v>0</v>
      </c>
      <c r="AU1590" s="51">
        <f t="shared" si="4204"/>
        <v>2130.3000000000002</v>
      </c>
      <c r="AV1590" s="51">
        <f t="shared" si="4205"/>
        <v>0</v>
      </c>
      <c r="AW1590" s="51">
        <f t="shared" si="4206"/>
        <v>2130.3000000000002</v>
      </c>
      <c r="AX1590" s="51">
        <f t="shared" si="4207"/>
        <v>2130.3000000000002</v>
      </c>
      <c r="AY1590" s="51">
        <f t="shared" si="4208"/>
        <v>2130.3000000000002</v>
      </c>
      <c r="AZ1590" s="51">
        <f t="shared" si="4221"/>
        <v>0</v>
      </c>
      <c r="BA1590" s="52">
        <f t="shared" si="4209"/>
        <v>100</v>
      </c>
      <c r="BB1590" s="25"/>
    </row>
    <row r="1591" ht="31.5">
      <c r="B1591" s="47" t="s">
        <v>570</v>
      </c>
      <c r="C1591" s="47" t="s">
        <v>129</v>
      </c>
      <c r="D1591" s="47" t="s">
        <v>46</v>
      </c>
      <c r="E1591" s="48" t="str">
        <f t="shared" si="4203"/>
        <v>1101</v>
      </c>
      <c r="F1591" s="47" t="s">
        <v>548</v>
      </c>
      <c r="G1591" s="47" t="s">
        <v>58</v>
      </c>
      <c r="H1591" s="49" t="s">
        <v>59</v>
      </c>
      <c r="I1591" s="19">
        <v>2130.3000000000002</v>
      </c>
      <c r="J1591" s="19">
        <v>2130.3000000000002</v>
      </c>
      <c r="K1591" s="19">
        <v>2130.3000000000002</v>
      </c>
      <c r="L1591" s="19"/>
      <c r="M1591" s="19"/>
      <c r="N1591" s="19"/>
      <c r="O1591" s="19">
        <v>0</v>
      </c>
      <c r="P1591" s="19">
        <v>0</v>
      </c>
      <c r="Q1591" s="19">
        <v>0</v>
      </c>
      <c r="R1591" s="19">
        <v>0</v>
      </c>
      <c r="S1591" s="19"/>
      <c r="T1591" s="19">
        <f t="shared" si="4177"/>
        <v>2130.3000000000002</v>
      </c>
      <c r="U1591" s="19">
        <f t="shared" si="4222"/>
        <v>2130.3000000000002</v>
      </c>
      <c r="V1591" s="19">
        <f t="shared" si="4223"/>
        <v>2130.3000000000002</v>
      </c>
      <c r="W1591" s="19"/>
      <c r="X1591" s="19"/>
      <c r="Y1591" s="19"/>
      <c r="Z1591" s="19"/>
      <c r="AA1591" s="19"/>
      <c r="AB1591" s="19"/>
      <c r="AC1591" s="19"/>
      <c r="AD1591" s="19"/>
      <c r="AE1591" s="19"/>
      <c r="AF1591" s="50">
        <v>2130.2559999999999</v>
      </c>
      <c r="AG1591" s="50"/>
      <c r="AH1591" s="50">
        <v>0</v>
      </c>
      <c r="AI1591" s="50">
        <v>0</v>
      </c>
      <c r="AJ1591" s="50">
        <v>0</v>
      </c>
      <c r="AK1591" s="50">
        <v>0</v>
      </c>
      <c r="AL1591" s="50">
        <v>2130.2559999999999</v>
      </c>
      <c r="AM1591" s="50">
        <v>0</v>
      </c>
      <c r="AN1591" s="50">
        <v>0</v>
      </c>
      <c r="AO1591" s="15">
        <v>1384.5383999999999</v>
      </c>
      <c r="AP1591" s="51">
        <v>2130.3000000000002</v>
      </c>
      <c r="AQ1591" s="51">
        <v>0</v>
      </c>
      <c r="AR1591" s="51">
        <v>0</v>
      </c>
      <c r="AS1591" s="51">
        <v>0</v>
      </c>
      <c r="AT1591" s="51">
        <v>0</v>
      </c>
      <c r="AU1591" s="51">
        <f t="shared" si="4204"/>
        <v>2130.3000000000002</v>
      </c>
      <c r="AV1591" s="51">
        <f t="shared" si="4205"/>
        <v>0</v>
      </c>
      <c r="AW1591" s="51">
        <f t="shared" si="4206"/>
        <v>2130.3000000000002</v>
      </c>
      <c r="AX1591" s="51">
        <f t="shared" si="4207"/>
        <v>2130.3000000000002</v>
      </c>
      <c r="AY1591" s="51">
        <f t="shared" si="4208"/>
        <v>2130.3000000000002</v>
      </c>
      <c r="AZ1591" s="51"/>
      <c r="BA1591" s="52">
        <f t="shared" si="4209"/>
        <v>100</v>
      </c>
      <c r="BB1591" s="53"/>
    </row>
    <row r="1592" ht="31.5">
      <c r="B1592" s="47" t="s">
        <v>570</v>
      </c>
      <c r="C1592" s="47" t="s">
        <v>129</v>
      </c>
      <c r="D1592" s="47" t="s">
        <v>46</v>
      </c>
      <c r="E1592" s="48" t="str">
        <f t="shared" si="4203"/>
        <v>1101</v>
      </c>
      <c r="F1592" s="47" t="s">
        <v>76</v>
      </c>
      <c r="G1592" s="48"/>
      <c r="H1592" s="49" t="s">
        <v>77</v>
      </c>
      <c r="I1592" s="19"/>
      <c r="J1592" s="19"/>
      <c r="K1592" s="19"/>
      <c r="L1592" s="19"/>
      <c r="M1592" s="19"/>
      <c r="N1592" s="19"/>
      <c r="O1592" s="19">
        <f t="shared" si="4224"/>
        <v>0</v>
      </c>
      <c r="P1592" s="19">
        <f t="shared" si="4225"/>
        <v>0</v>
      </c>
      <c r="Q1592" s="19"/>
      <c r="R1592" s="19"/>
      <c r="S1592" s="19"/>
      <c r="T1592" s="19">
        <f t="shared" si="4177"/>
        <v>0</v>
      </c>
      <c r="U1592" s="19"/>
      <c r="V1592" s="19"/>
      <c r="W1592" s="19"/>
      <c r="X1592" s="19"/>
      <c r="Y1592" s="19"/>
      <c r="Z1592" s="19"/>
      <c r="AA1592" s="19"/>
      <c r="AB1592" s="19"/>
      <c r="AC1592" s="19"/>
      <c r="AD1592" s="19"/>
      <c r="AE1592" s="19"/>
      <c r="AF1592" s="50">
        <f t="shared" si="4226"/>
        <v>30</v>
      </c>
      <c r="AG1592" s="50">
        <f t="shared" si="4227"/>
        <v>0</v>
      </c>
      <c r="AH1592" s="50">
        <f t="shared" si="4228"/>
        <v>0</v>
      </c>
      <c r="AI1592" s="50">
        <f t="shared" si="4229"/>
        <v>0</v>
      </c>
      <c r="AJ1592" s="50">
        <f t="shared" si="4230"/>
        <v>0</v>
      </c>
      <c r="AK1592" s="50">
        <f t="shared" si="4231"/>
        <v>0</v>
      </c>
      <c r="AL1592" s="50">
        <f t="shared" si="4232"/>
        <v>30</v>
      </c>
      <c r="AM1592" s="50">
        <f t="shared" si="4233"/>
        <v>0</v>
      </c>
      <c r="AN1592" s="50">
        <f t="shared" si="4234"/>
        <v>0</v>
      </c>
      <c r="AO1592" s="51">
        <f t="shared" si="4235"/>
        <v>0</v>
      </c>
      <c r="AP1592" s="51">
        <f t="shared" si="4236"/>
        <v>30</v>
      </c>
      <c r="AQ1592" s="51">
        <f t="shared" si="4237"/>
        <v>0</v>
      </c>
      <c r="AR1592" s="51">
        <f t="shared" si="4238"/>
        <v>0</v>
      </c>
      <c r="AS1592" s="51">
        <f t="shared" si="4239"/>
        <v>0</v>
      </c>
      <c r="AT1592" s="51">
        <f t="shared" si="4240"/>
        <v>0</v>
      </c>
      <c r="AU1592" s="51">
        <f t="shared" si="4204"/>
        <v>30</v>
      </c>
      <c r="AV1592" s="51">
        <f t="shared" si="4205"/>
        <v>-30</v>
      </c>
      <c r="AW1592" s="51"/>
      <c r="AX1592" s="51"/>
      <c r="AY1592" s="51"/>
      <c r="AZ1592" s="51"/>
      <c r="BA1592" s="52">
        <f t="shared" si="4209"/>
        <v>100</v>
      </c>
      <c r="BB1592" s="53"/>
    </row>
    <row r="1593" ht="47.25">
      <c r="B1593" s="47" t="s">
        <v>570</v>
      </c>
      <c r="C1593" s="47" t="s">
        <v>129</v>
      </c>
      <c r="D1593" s="47" t="s">
        <v>46</v>
      </c>
      <c r="E1593" s="48" t="str">
        <f t="shared" si="4203"/>
        <v>1101</v>
      </c>
      <c r="F1593" s="17" t="s">
        <v>296</v>
      </c>
      <c r="G1593" s="48"/>
      <c r="H1593" s="64" t="s">
        <v>297</v>
      </c>
      <c r="I1593" s="19"/>
      <c r="J1593" s="19"/>
      <c r="K1593" s="19"/>
      <c r="L1593" s="19"/>
      <c r="M1593" s="19"/>
      <c r="N1593" s="19"/>
      <c r="O1593" s="19">
        <f t="shared" si="4224"/>
        <v>0</v>
      </c>
      <c r="P1593" s="19">
        <f t="shared" si="4225"/>
        <v>0</v>
      </c>
      <c r="Q1593" s="19"/>
      <c r="R1593" s="19"/>
      <c r="S1593" s="19"/>
      <c r="T1593" s="19">
        <f t="shared" si="4177"/>
        <v>0</v>
      </c>
      <c r="U1593" s="19"/>
      <c r="V1593" s="19"/>
      <c r="W1593" s="19"/>
      <c r="X1593" s="19"/>
      <c r="Y1593" s="19"/>
      <c r="Z1593" s="19"/>
      <c r="AA1593" s="19"/>
      <c r="AB1593" s="19"/>
      <c r="AC1593" s="19"/>
      <c r="AD1593" s="19"/>
      <c r="AE1593" s="19"/>
      <c r="AF1593" s="50">
        <f t="shared" si="4226"/>
        <v>30</v>
      </c>
      <c r="AG1593" s="50">
        <f t="shared" si="4227"/>
        <v>0</v>
      </c>
      <c r="AH1593" s="50">
        <f t="shared" si="4228"/>
        <v>0</v>
      </c>
      <c r="AI1593" s="50">
        <f t="shared" si="4229"/>
        <v>0</v>
      </c>
      <c r="AJ1593" s="50">
        <f t="shared" si="4230"/>
        <v>0</v>
      </c>
      <c r="AK1593" s="50">
        <f t="shared" si="4231"/>
        <v>0</v>
      </c>
      <c r="AL1593" s="50">
        <f t="shared" si="4232"/>
        <v>30</v>
      </c>
      <c r="AM1593" s="50">
        <f t="shared" si="4233"/>
        <v>0</v>
      </c>
      <c r="AN1593" s="50">
        <f t="shared" si="4234"/>
        <v>0</v>
      </c>
      <c r="AO1593" s="15">
        <f t="shared" si="4235"/>
        <v>0</v>
      </c>
      <c r="AP1593" s="51">
        <f t="shared" si="4236"/>
        <v>30</v>
      </c>
      <c r="AQ1593" s="51">
        <f t="shared" si="4237"/>
        <v>0</v>
      </c>
      <c r="AR1593" s="51">
        <f t="shared" si="4238"/>
        <v>0</v>
      </c>
      <c r="AS1593" s="51">
        <f t="shared" si="4239"/>
        <v>0</v>
      </c>
      <c r="AT1593" s="51">
        <f t="shared" si="4240"/>
        <v>0</v>
      </c>
      <c r="AU1593" s="51">
        <f t="shared" si="4204"/>
        <v>30</v>
      </c>
      <c r="AV1593" s="51">
        <f t="shared" si="4205"/>
        <v>-30</v>
      </c>
      <c r="AW1593" s="51"/>
      <c r="AX1593" s="51"/>
      <c r="AY1593" s="51"/>
      <c r="AZ1593" s="51"/>
      <c r="BA1593" s="52">
        <f t="shared" si="4209"/>
        <v>100</v>
      </c>
      <c r="BB1593" s="53"/>
    </row>
    <row r="1594" ht="47.25">
      <c r="B1594" s="47" t="s">
        <v>570</v>
      </c>
      <c r="C1594" s="47" t="s">
        <v>129</v>
      </c>
      <c r="D1594" s="47" t="s">
        <v>46</v>
      </c>
      <c r="E1594" s="48" t="str">
        <f t="shared" si="4203"/>
        <v>1101</v>
      </c>
      <c r="F1594" s="17" t="s">
        <v>298</v>
      </c>
      <c r="G1594" s="48"/>
      <c r="H1594" s="64" t="s">
        <v>299</v>
      </c>
      <c r="I1594" s="19"/>
      <c r="J1594" s="19"/>
      <c r="K1594" s="19"/>
      <c r="L1594" s="19"/>
      <c r="M1594" s="19"/>
      <c r="N1594" s="19"/>
      <c r="O1594" s="19">
        <f t="shared" si="4224"/>
        <v>0</v>
      </c>
      <c r="P1594" s="19">
        <f t="shared" si="4225"/>
        <v>0</v>
      </c>
      <c r="Q1594" s="19"/>
      <c r="R1594" s="19"/>
      <c r="S1594" s="19"/>
      <c r="T1594" s="19">
        <f t="shared" si="4177"/>
        <v>0</v>
      </c>
      <c r="U1594" s="19"/>
      <c r="V1594" s="19"/>
      <c r="W1594" s="19"/>
      <c r="X1594" s="19"/>
      <c r="Y1594" s="19"/>
      <c r="Z1594" s="19"/>
      <c r="AA1594" s="19"/>
      <c r="AB1594" s="19"/>
      <c r="AC1594" s="19"/>
      <c r="AD1594" s="19"/>
      <c r="AE1594" s="19"/>
      <c r="AF1594" s="50">
        <f t="shared" si="4226"/>
        <v>30</v>
      </c>
      <c r="AG1594" s="50">
        <f t="shared" si="4227"/>
        <v>0</v>
      </c>
      <c r="AH1594" s="50">
        <f t="shared" si="4228"/>
        <v>0</v>
      </c>
      <c r="AI1594" s="50">
        <f t="shared" si="4229"/>
        <v>0</v>
      </c>
      <c r="AJ1594" s="50">
        <f t="shared" si="4230"/>
        <v>0</v>
      </c>
      <c r="AK1594" s="50">
        <f t="shared" si="4231"/>
        <v>0</v>
      </c>
      <c r="AL1594" s="50">
        <f t="shared" si="4232"/>
        <v>30</v>
      </c>
      <c r="AM1594" s="50">
        <f t="shared" si="4233"/>
        <v>0</v>
      </c>
      <c r="AN1594" s="50">
        <f t="shared" si="4234"/>
        <v>0</v>
      </c>
      <c r="AO1594" s="51">
        <f t="shared" si="4235"/>
        <v>0</v>
      </c>
      <c r="AP1594" s="51">
        <f t="shared" si="4236"/>
        <v>30</v>
      </c>
      <c r="AQ1594" s="51">
        <f t="shared" si="4237"/>
        <v>0</v>
      </c>
      <c r="AR1594" s="51">
        <f t="shared" si="4238"/>
        <v>0</v>
      </c>
      <c r="AS1594" s="51">
        <f t="shared" si="4239"/>
        <v>0</v>
      </c>
      <c r="AT1594" s="51">
        <f t="shared" si="4240"/>
        <v>0</v>
      </c>
      <c r="AU1594" s="51">
        <f t="shared" si="4204"/>
        <v>30</v>
      </c>
      <c r="AV1594" s="51">
        <f t="shared" si="4205"/>
        <v>-30</v>
      </c>
      <c r="AW1594" s="51"/>
      <c r="AX1594" s="51"/>
      <c r="AY1594" s="51"/>
      <c r="AZ1594" s="51"/>
      <c r="BA1594" s="52">
        <f t="shared" si="4209"/>
        <v>100</v>
      </c>
      <c r="BB1594" s="53"/>
    </row>
    <row r="1595" ht="31.5">
      <c r="B1595" s="47" t="s">
        <v>570</v>
      </c>
      <c r="C1595" s="47" t="s">
        <v>129</v>
      </c>
      <c r="D1595" s="47" t="s">
        <v>46</v>
      </c>
      <c r="E1595" s="48" t="str">
        <f t="shared" si="4203"/>
        <v>1101</v>
      </c>
      <c r="F1595" s="17" t="s">
        <v>298</v>
      </c>
      <c r="G1595" s="47" t="s">
        <v>154</v>
      </c>
      <c r="H1595" s="49" t="s">
        <v>155</v>
      </c>
      <c r="I1595" s="19"/>
      <c r="J1595" s="19"/>
      <c r="K1595" s="19"/>
      <c r="L1595" s="19"/>
      <c r="M1595" s="19"/>
      <c r="N1595" s="19"/>
      <c r="O1595" s="19">
        <v>0</v>
      </c>
      <c r="P1595" s="19">
        <v>0</v>
      </c>
      <c r="Q1595" s="19"/>
      <c r="R1595" s="19"/>
      <c r="S1595" s="19"/>
      <c r="T1595" s="19">
        <f t="shared" si="4177"/>
        <v>0</v>
      </c>
      <c r="U1595" s="19"/>
      <c r="V1595" s="19"/>
      <c r="W1595" s="19"/>
      <c r="X1595" s="19"/>
      <c r="Y1595" s="19"/>
      <c r="Z1595" s="19"/>
      <c r="AA1595" s="19"/>
      <c r="AB1595" s="19"/>
      <c r="AC1595" s="19"/>
      <c r="AD1595" s="19"/>
      <c r="AE1595" s="19"/>
      <c r="AF1595" s="50">
        <v>30</v>
      </c>
      <c r="AG1595" s="50"/>
      <c r="AH1595" s="50">
        <v>0</v>
      </c>
      <c r="AI1595" s="50">
        <v>0</v>
      </c>
      <c r="AJ1595" s="50">
        <v>0</v>
      </c>
      <c r="AK1595" s="50">
        <v>0</v>
      </c>
      <c r="AL1595" s="50">
        <v>30</v>
      </c>
      <c r="AM1595" s="50">
        <v>0</v>
      </c>
      <c r="AN1595" s="50">
        <v>0</v>
      </c>
      <c r="AO1595" s="15">
        <v>0</v>
      </c>
      <c r="AP1595" s="51">
        <v>30</v>
      </c>
      <c r="AQ1595" s="51">
        <v>0</v>
      </c>
      <c r="AR1595" s="51">
        <v>0</v>
      </c>
      <c r="AS1595" s="51">
        <v>0</v>
      </c>
      <c r="AT1595" s="51">
        <v>0</v>
      </c>
      <c r="AU1595" s="51">
        <f t="shared" si="4204"/>
        <v>30</v>
      </c>
      <c r="AV1595" s="51">
        <f t="shared" si="4205"/>
        <v>-30</v>
      </c>
      <c r="AW1595" s="51"/>
      <c r="AX1595" s="51"/>
      <c r="AY1595" s="51"/>
      <c r="AZ1595" s="51"/>
      <c r="BA1595" s="52">
        <f t="shared" si="4209"/>
        <v>100</v>
      </c>
      <c r="BB1595" s="53"/>
    </row>
    <row r="1596" s="30" customFormat="1" ht="17.25" customHeight="1">
      <c r="B1596" s="31" t="s">
        <v>578</v>
      </c>
      <c r="C1596" s="31"/>
      <c r="D1596" s="31"/>
      <c r="E1596" s="32" t="str">
        <f t="shared" si="4203"/>
        <v/>
      </c>
      <c r="F1596" s="31"/>
      <c r="G1596" s="31"/>
      <c r="H1596" s="77" t="s">
        <v>579</v>
      </c>
      <c r="I1596" s="34">
        <f>I1597+I1659+I1728+I1740+I1682+I1641+I1752+I1721</f>
        <v>143517.70000000001</v>
      </c>
      <c r="J1596" s="34">
        <f>J1597+J1659+J1728+J1740+J1682+J1641+J1752+J1721</f>
        <v>127886.59999999999</v>
      </c>
      <c r="K1596" s="34">
        <f>K1597+K1659+K1728+K1740+K1682+K1641+K1752+K1721</f>
        <v>124223.7</v>
      </c>
      <c r="L1596" s="34">
        <f>L1597+L1659+L1728+L1740+L1682+L1641+L1752+L1721</f>
        <v>11896.1</v>
      </c>
      <c r="M1596" s="34">
        <f>M1597+M1659+M1728+M1740+M1682+M1641+M1752+M1721</f>
        <v>11918</v>
      </c>
      <c r="N1596" s="34">
        <f>N1597+N1659+N1728+N1740+N1682+N1641+N1752+N1721</f>
        <v>11918</v>
      </c>
      <c r="O1596" s="34">
        <f>O1597+O1659+O1728+O1740+O1682+O1641+O1752+O1721</f>
        <v>2947.5209999999997</v>
      </c>
      <c r="P1596" s="34">
        <f>P1597+P1659+P1728+P1740+P1682+P1641+P1752+P1721</f>
        <v>5045.4480000000003</v>
      </c>
      <c r="Q1596" s="34">
        <f>Q1597+Q1659+Q1728+Q1740+Q1682+Q1641+Q1752+Q1721</f>
        <v>2680.627</v>
      </c>
      <c r="R1596" s="34">
        <f>R1597+R1659+R1728+R1740+R1682+R1641+R1752+R1721</f>
        <v>-117.75600000000009</v>
      </c>
      <c r="S1596" s="34">
        <f>S1597+S1659+S1728+S1740+S1682+S1641+S1752+S1721</f>
        <v>9285.1669999999995</v>
      </c>
      <c r="T1596" s="34">
        <f t="shared" si="4177"/>
        <v>175254.80700000003</v>
      </c>
      <c r="U1596" s="34">
        <f t="shared" si="4222"/>
        <v>139804.59999999998</v>
      </c>
      <c r="V1596" s="34">
        <f t="shared" si="4223"/>
        <v>136141.70000000001</v>
      </c>
      <c r="W1596" s="34">
        <f>W1597+W1659+W1728+W1740+W1682+W1641+W1752+W1721</f>
        <v>8841.8999999999996</v>
      </c>
      <c r="X1596" s="34">
        <f>X1597+X1659+X1728+X1740+X1682+X1641+X1752+X1721</f>
        <v>0</v>
      </c>
      <c r="Y1596" s="34">
        <f>Y1597+Y1659+Y1728+Y1740+Y1682+Y1641+Y1752+Y1721</f>
        <v>0</v>
      </c>
      <c r="Z1596" s="34">
        <f>Z1597+Z1659+Z1728+Z1740+Z1682+Z1641+Z1752+Z1721</f>
        <v>443.26699999999994</v>
      </c>
      <c r="AA1596" s="34">
        <f>AA1597+AA1659+AA1728+AA1740+AA1682+AA1641+AA1752+AA1721</f>
        <v>10946.6</v>
      </c>
      <c r="AB1596" s="34">
        <f>AB1597+AB1659+AB1728+AB1740+AB1682+AB1641+AB1752+AB1721</f>
        <v>0</v>
      </c>
      <c r="AC1596" s="34">
        <f>AC1597+AC1659+AC1728+AC1740+AC1682+AC1641+AC1752+AC1721</f>
        <v>10946.6</v>
      </c>
      <c r="AD1596" s="34">
        <f>AD1597+AD1659+AD1728+AD1740+AD1682+AD1641+AD1752+AD1721</f>
        <v>0</v>
      </c>
      <c r="AE1596" s="34">
        <f>AE1597+AE1659+AE1728+AE1740+AE1682+AE1641+AE1752+AE1721</f>
        <v>0</v>
      </c>
      <c r="AF1596" s="35">
        <f>AF1597+AF1659+AF1728+AF1740+AF1682+AF1641+AF1752+AF1721</f>
        <v>175292.30287000004</v>
      </c>
      <c r="AG1596" s="35">
        <f>AG1597+AG1659+AG1728+AG1740+AG1682+AG1641+AG1752+AG1721</f>
        <v>0</v>
      </c>
      <c r="AH1596" s="35">
        <f>AH1597+AH1659+AH1728+AH1740+AH1682+AH1641+AH1752+AH1721</f>
        <v>12127.666000000001</v>
      </c>
      <c r="AI1596" s="35">
        <f>AI1597+AI1659+AI1728+AI1740+AI1682+AI1641+AI1752+AI1721</f>
        <v>0</v>
      </c>
      <c r="AJ1596" s="35">
        <f>AJ1597+AJ1659+AJ1728+AJ1740+AJ1682+AJ1641+AJ1752+AJ1721</f>
        <v>0</v>
      </c>
      <c r="AK1596" s="35">
        <f>AK1597+AK1659+AK1728+AK1740+AK1682+AK1641+AK1752+AK1721</f>
        <v>0</v>
      </c>
      <c r="AL1596" s="35">
        <f>AL1597+AL1659+AL1728+AL1740+AL1682+AL1641+AL1752+AL1721</f>
        <v>171251.00627000004</v>
      </c>
      <c r="AM1596" s="35">
        <f>AM1597+AM1659+AM1728+AM1740+AM1682+AM1641+AM1752+AM1721</f>
        <v>12127.666000000001</v>
      </c>
      <c r="AN1596" s="35">
        <f>AN1597+AN1659+AN1728+AN1740+AN1682+AN1641+AN1752+AN1721</f>
        <v>0</v>
      </c>
      <c r="AO1596" s="36">
        <f>AO1597+AO1659+AO1728+AO1740+AO1682+AO1641+AO1752+AO1721</f>
        <v>106494.45677999999</v>
      </c>
      <c r="AP1596" s="36">
        <f>AP1597+AP1659+AP1728+AP1740+AP1682+AP1641+AP1752+AP1721</f>
        <v>177510.67268000005</v>
      </c>
      <c r="AQ1596" s="36">
        <f>AQ1597+AQ1659+AQ1728+AQ1740+AQ1682+AQ1641+AQ1752+AQ1721</f>
        <v>2947.5209999999997</v>
      </c>
      <c r="AR1596" s="36">
        <f>AR1597+AR1659+AR1728+AR1740+AR1682+AR1641+AR1752+AR1721</f>
        <v>0</v>
      </c>
      <c r="AS1596" s="36">
        <f>AS1597+AS1659+AS1728+AS1740+AS1682+AS1641+AS1752+AS1721</f>
        <v>0</v>
      </c>
      <c r="AT1596" s="36">
        <f>AT1597+AT1659+AT1728+AT1740+AT1682+AT1641+AT1752+AT1721</f>
        <v>0</v>
      </c>
      <c r="AU1596" s="36">
        <f t="shared" si="4204"/>
        <v>180458.19368000005</v>
      </c>
      <c r="AV1596" s="36">
        <f t="shared" si="4205"/>
        <v>-5203.3866800000251</v>
      </c>
      <c r="AW1596" s="36">
        <f t="shared" si="4206"/>
        <v>184539.97400000002</v>
      </c>
      <c r="AX1596" s="36">
        <f t="shared" si="4207"/>
        <v>150751.19999999998</v>
      </c>
      <c r="AY1596" s="36">
        <f t="shared" si="4208"/>
        <v>147088.30000000002</v>
      </c>
      <c r="AZ1596" s="36">
        <f>AZ1597+AZ1659+AZ1728+AZ1740+AZ1682+AZ1641+AZ1752+AZ1721</f>
        <v>0</v>
      </c>
      <c r="BA1596" s="37">
        <f t="shared" si="4209"/>
        <v>97.694538474403473</v>
      </c>
      <c r="BB1596" s="25"/>
    </row>
    <row r="1597" s="30" customFormat="1">
      <c r="B1597" s="31" t="s">
        <v>578</v>
      </c>
      <c r="C1597" s="31" t="s">
        <v>46</v>
      </c>
      <c r="D1597" s="31"/>
      <c r="E1597" s="32" t="str">
        <f t="shared" si="4203"/>
        <v>01</v>
      </c>
      <c r="F1597" s="31"/>
      <c r="G1597" s="31"/>
      <c r="H1597" s="33" t="s">
        <v>47</v>
      </c>
      <c r="I1597" s="34">
        <f>I1611+I1598</f>
        <v>83820.5</v>
      </c>
      <c r="J1597" s="34">
        <f>J1611+J1598</f>
        <v>82472.299999999988</v>
      </c>
      <c r="K1597" s="34">
        <f>K1611+K1598</f>
        <v>82468.799999999988</v>
      </c>
      <c r="L1597" s="34">
        <f>L1611+L1598</f>
        <v>709.5</v>
      </c>
      <c r="M1597" s="34">
        <f>M1611+M1598</f>
        <v>731.39999999999998</v>
      </c>
      <c r="N1597" s="34">
        <f>N1611+N1598</f>
        <v>731.39999999999998</v>
      </c>
      <c r="O1597" s="34">
        <f>O1611+O1598</f>
        <v>1724.569</v>
      </c>
      <c r="P1597" s="34">
        <f>P1611+P1598</f>
        <v>0</v>
      </c>
      <c r="Q1597" s="34">
        <f>Q1611+Q1598</f>
        <v>603.96400000000006</v>
      </c>
      <c r="R1597" s="34">
        <f>R1611+R1598</f>
        <v>803.34799999999996</v>
      </c>
      <c r="S1597" s="34">
        <f>S1611+S1598</f>
        <v>8952.1499999999996</v>
      </c>
      <c r="T1597" s="34">
        <f t="shared" si="4177"/>
        <v>96614.031000000003</v>
      </c>
      <c r="U1597" s="34">
        <f t="shared" si="4222"/>
        <v>83203.699999999983</v>
      </c>
      <c r="V1597" s="34">
        <f t="shared" si="4223"/>
        <v>83200.199999999983</v>
      </c>
      <c r="W1597" s="34">
        <f>W1611+W1598</f>
        <v>8841.8999999999996</v>
      </c>
      <c r="X1597" s="34">
        <f>X1611+X1598</f>
        <v>0</v>
      </c>
      <c r="Y1597" s="34">
        <f>Y1611+Y1598</f>
        <v>0</v>
      </c>
      <c r="Z1597" s="34">
        <f>Z1611+Z1598</f>
        <v>110.25</v>
      </c>
      <c r="AA1597" s="34">
        <f>AA1611+AA1598</f>
        <v>10946.6</v>
      </c>
      <c r="AB1597" s="34">
        <f>AB1611+AB1598</f>
        <v>0</v>
      </c>
      <c r="AC1597" s="34">
        <f>AC1611+AC1598</f>
        <v>10946.6</v>
      </c>
      <c r="AD1597" s="34">
        <f>AD1611+AD1598</f>
        <v>0</v>
      </c>
      <c r="AE1597" s="34">
        <f>AE1611+AE1598</f>
        <v>0</v>
      </c>
      <c r="AF1597" s="35">
        <f>AF1611+AF1598</f>
        <v>97396.351059999986</v>
      </c>
      <c r="AG1597" s="35">
        <f>AG1611+AG1598</f>
        <v>0</v>
      </c>
      <c r="AH1597" s="35">
        <f>AH1611+AH1598</f>
        <v>10476.900000000001</v>
      </c>
      <c r="AI1597" s="35">
        <f>AI1611+AI1598</f>
        <v>0</v>
      </c>
      <c r="AJ1597" s="35">
        <f>AJ1611+AJ1598</f>
        <v>0</v>
      </c>
      <c r="AK1597" s="35">
        <f>AK1611+AK1598</f>
        <v>0</v>
      </c>
      <c r="AL1597" s="35">
        <f>AL1611+AL1598</f>
        <v>94421.164199999999</v>
      </c>
      <c r="AM1597" s="35">
        <f>AM1611+AM1598</f>
        <v>10476.900000000001</v>
      </c>
      <c r="AN1597" s="35">
        <f>AN1611+AN1598</f>
        <v>0</v>
      </c>
      <c r="AO1597" s="54">
        <f>AO1611+AO1598</f>
        <v>63577.635510000007</v>
      </c>
      <c r="AP1597" s="36">
        <f>AP1611+AP1598</f>
        <v>96915.351060000001</v>
      </c>
      <c r="AQ1597" s="36">
        <f>AQ1611+AQ1598</f>
        <v>1724.569</v>
      </c>
      <c r="AR1597" s="36">
        <f>AR1611+AR1598</f>
        <v>0</v>
      </c>
      <c r="AS1597" s="36">
        <f>AS1611+AS1598</f>
        <v>0</v>
      </c>
      <c r="AT1597" s="36">
        <f>AT1611+AT1598</f>
        <v>0</v>
      </c>
      <c r="AU1597" s="36">
        <f t="shared" si="4204"/>
        <v>98639.920060000004</v>
      </c>
      <c r="AV1597" s="36">
        <f t="shared" si="4205"/>
        <v>-2025.8890600000013</v>
      </c>
      <c r="AW1597" s="36">
        <f t="shared" si="4206"/>
        <v>105566.181</v>
      </c>
      <c r="AX1597" s="36">
        <f t="shared" si="4207"/>
        <v>94150.299999999988</v>
      </c>
      <c r="AY1597" s="36">
        <f t="shared" si="4208"/>
        <v>94146.799999999988</v>
      </c>
      <c r="AZ1597" s="36">
        <f>AZ1611+AZ1598</f>
        <v>0</v>
      </c>
      <c r="BA1597" s="37">
        <f t="shared" si="4209"/>
        <v>96.945278927167237</v>
      </c>
      <c r="BB1597" s="25"/>
    </row>
    <row r="1598" s="39" customFormat="1" ht="63">
      <c r="B1598" s="40" t="s">
        <v>578</v>
      </c>
      <c r="C1598" s="40" t="s">
        <v>46</v>
      </c>
      <c r="D1598" s="40" t="s">
        <v>88</v>
      </c>
      <c r="E1598" s="38" t="str">
        <f t="shared" si="4203"/>
        <v>0104</v>
      </c>
      <c r="F1598" s="40"/>
      <c r="G1598" s="40"/>
      <c r="H1598" s="41" t="s">
        <v>486</v>
      </c>
      <c r="I1598" s="42">
        <f>I1599+I1605</f>
        <v>69467</v>
      </c>
      <c r="J1598" s="42">
        <f>J1599+J1605</f>
        <v>71472.399999999994</v>
      </c>
      <c r="K1598" s="42">
        <f>K1599+K1605</f>
        <v>71472.399999999994</v>
      </c>
      <c r="L1598" s="42">
        <f>L1599+L1605</f>
        <v>709.5</v>
      </c>
      <c r="M1598" s="42">
        <f>M1599+M1605</f>
        <v>731.39999999999998</v>
      </c>
      <c r="N1598" s="42">
        <f>N1599+N1605</f>
        <v>731.39999999999998</v>
      </c>
      <c r="O1598" s="42">
        <f>O1599+O1605</f>
        <v>0</v>
      </c>
      <c r="P1598" s="42">
        <f>P1599+P1605</f>
        <v>0</v>
      </c>
      <c r="Q1598" s="42">
        <f>Q1599+Q1605</f>
        <v>0</v>
      </c>
      <c r="R1598" s="42">
        <f>R1599+R1605</f>
        <v>0</v>
      </c>
      <c r="S1598" s="42">
        <f>S1599+S1605</f>
        <v>8841.8999999999996</v>
      </c>
      <c r="T1598" s="42">
        <f t="shared" si="4177"/>
        <v>79018.399999999994</v>
      </c>
      <c r="U1598" s="42">
        <f t="shared" si="4222"/>
        <v>72203.799999999988</v>
      </c>
      <c r="V1598" s="42">
        <f t="shared" si="4223"/>
        <v>72203.799999999988</v>
      </c>
      <c r="W1598" s="42">
        <f>W1599+W1605</f>
        <v>8841.8999999999996</v>
      </c>
      <c r="X1598" s="42">
        <f>X1599+X1605</f>
        <v>0</v>
      </c>
      <c r="Y1598" s="42">
        <f>Y1599+Y1605</f>
        <v>0</v>
      </c>
      <c r="Z1598" s="42">
        <f>Z1599+Z1605</f>
        <v>0</v>
      </c>
      <c r="AA1598" s="42">
        <f>AA1599+AA1605</f>
        <v>10836.6</v>
      </c>
      <c r="AB1598" s="42">
        <f>AB1599+AB1605</f>
        <v>0</v>
      </c>
      <c r="AC1598" s="42">
        <f>AC1599+AC1605</f>
        <v>10836.6</v>
      </c>
      <c r="AD1598" s="42">
        <f>AD1599+AD1605</f>
        <v>0</v>
      </c>
      <c r="AE1598" s="42">
        <f>AE1599+AE1605</f>
        <v>0</v>
      </c>
      <c r="AF1598" s="43">
        <f>AF1599+AF1605</f>
        <v>78978.299999999988</v>
      </c>
      <c r="AG1598" s="43">
        <f>AG1599+AG1605</f>
        <v>0</v>
      </c>
      <c r="AH1598" s="43">
        <f>AH1599+AH1605</f>
        <v>10476.900000000001</v>
      </c>
      <c r="AI1598" s="43">
        <f>AI1599+AI1605</f>
        <v>0</v>
      </c>
      <c r="AJ1598" s="43">
        <f>AJ1599+AJ1605</f>
        <v>0</v>
      </c>
      <c r="AK1598" s="43">
        <f>AK1599+AK1605</f>
        <v>0</v>
      </c>
      <c r="AL1598" s="43">
        <f>AL1599+AL1605</f>
        <v>76110.335859999992</v>
      </c>
      <c r="AM1598" s="43">
        <f>AM1599+AM1605</f>
        <v>10476.900000000001</v>
      </c>
      <c r="AN1598" s="43">
        <f>AN1599+AN1605</f>
        <v>0</v>
      </c>
      <c r="AO1598" s="45">
        <f>AO1599+AO1605</f>
        <v>50082.436090000003</v>
      </c>
      <c r="AP1598" s="45">
        <f>AP1599+AP1605</f>
        <v>78978.300000000003</v>
      </c>
      <c r="AQ1598" s="45">
        <f>AQ1599+AQ1605</f>
        <v>0</v>
      </c>
      <c r="AR1598" s="45">
        <f>AR1599+AR1605</f>
        <v>0</v>
      </c>
      <c r="AS1598" s="45">
        <f>AS1599+AS1605</f>
        <v>0</v>
      </c>
      <c r="AT1598" s="45">
        <f>AT1599+AT1605</f>
        <v>0</v>
      </c>
      <c r="AU1598" s="45">
        <f t="shared" si="4204"/>
        <v>78978.300000000003</v>
      </c>
      <c r="AV1598" s="45">
        <f t="shared" si="4205"/>
        <v>40.099999999991269</v>
      </c>
      <c r="AW1598" s="45">
        <f t="shared" si="4206"/>
        <v>87860.299999999988</v>
      </c>
      <c r="AX1598" s="45">
        <f t="shared" si="4207"/>
        <v>83040.399999999994</v>
      </c>
      <c r="AY1598" s="45">
        <f t="shared" si="4208"/>
        <v>83040.399999999994</v>
      </c>
      <c r="AZ1598" s="45">
        <f>AZ1599+AZ1605</f>
        <v>0</v>
      </c>
      <c r="BA1598" s="46">
        <f t="shared" si="4209"/>
        <v>96.368668178474351</v>
      </c>
      <c r="BB1598" s="25"/>
    </row>
    <row r="1599" ht="47.25">
      <c r="B1599" s="47" t="s">
        <v>578</v>
      </c>
      <c r="C1599" s="47" t="s">
        <v>46</v>
      </c>
      <c r="D1599" s="47" t="s">
        <v>88</v>
      </c>
      <c r="E1599" s="48" t="str">
        <f t="shared" si="4203"/>
        <v>0104</v>
      </c>
      <c r="F1599" s="47" t="s">
        <v>262</v>
      </c>
      <c r="G1599" s="48"/>
      <c r="H1599" s="49" t="s">
        <v>263</v>
      </c>
      <c r="I1599" s="19">
        <f t="shared" ref="I1599:I1601" si="4241">I1600</f>
        <v>10211.299999999999</v>
      </c>
      <c r="J1599" s="19">
        <f t="shared" ref="J1599:J1601" si="4242">J1600</f>
        <v>10513.699999999999</v>
      </c>
      <c r="K1599" s="19">
        <f t="shared" ref="K1599:K1601" si="4243">K1600</f>
        <v>10513.699999999999</v>
      </c>
      <c r="L1599" s="19">
        <f t="shared" ref="L1599:L1601" si="4244">L1600</f>
        <v>0</v>
      </c>
      <c r="M1599" s="19">
        <f t="shared" ref="M1599:M1601" si="4245">M1600</f>
        <v>0</v>
      </c>
      <c r="N1599" s="19">
        <f t="shared" ref="N1599:N1601" si="4246">N1600</f>
        <v>0</v>
      </c>
      <c r="O1599" s="19">
        <f t="shared" ref="O1599:O1601" si="4247">O1600</f>
        <v>0</v>
      </c>
      <c r="P1599" s="19">
        <f t="shared" ref="P1599:P1601" si="4248">P1600</f>
        <v>0</v>
      </c>
      <c r="Q1599" s="19">
        <f t="shared" ref="Q1599:Q1601" si="4249">Q1600</f>
        <v>0</v>
      </c>
      <c r="R1599" s="19">
        <f t="shared" ref="R1599:R1601" si="4250">R1600</f>
        <v>0</v>
      </c>
      <c r="S1599" s="19">
        <f t="shared" ref="S1599:S1601" si="4251">S1600</f>
        <v>0</v>
      </c>
      <c r="T1599" s="19">
        <f t="shared" si="4177"/>
        <v>10211.299999999999</v>
      </c>
      <c r="U1599" s="19">
        <f t="shared" si="4222"/>
        <v>10513.699999999999</v>
      </c>
      <c r="V1599" s="19">
        <f t="shared" si="4223"/>
        <v>10513.699999999999</v>
      </c>
      <c r="W1599" s="19">
        <f t="shared" ref="W1599:W1601" si="4252">W1600</f>
        <v>0</v>
      </c>
      <c r="X1599" s="19">
        <f t="shared" ref="X1599:X1601" si="4253">X1600</f>
        <v>0</v>
      </c>
      <c r="Y1599" s="19">
        <f t="shared" ref="Y1599:Y1601" si="4254">Y1600</f>
        <v>0</v>
      </c>
      <c r="Z1599" s="19">
        <f t="shared" ref="Z1599:Z1601" si="4255">Z1600</f>
        <v>0</v>
      </c>
      <c r="AA1599" s="19">
        <f t="shared" ref="AA1599:AA1601" si="4256">AA1600</f>
        <v>0</v>
      </c>
      <c r="AB1599" s="19">
        <f t="shared" ref="AB1599:AB1601" si="4257">AB1600</f>
        <v>0</v>
      </c>
      <c r="AC1599" s="19">
        <f t="shared" ref="AC1599:AC1601" si="4258">AC1600</f>
        <v>0</v>
      </c>
      <c r="AD1599" s="19">
        <f t="shared" ref="AD1599:AD1601" si="4259">AD1600</f>
        <v>0</v>
      </c>
      <c r="AE1599" s="19">
        <f t="shared" ref="AE1599:AE1601" si="4260">AE1600</f>
        <v>0</v>
      </c>
      <c r="AF1599" s="50">
        <f t="shared" ref="AF1599:AF1601" si="4261">AF1600</f>
        <v>10476.900000000001</v>
      </c>
      <c r="AG1599" s="50">
        <f t="shared" ref="AG1599:AG1601" si="4262">AG1600</f>
        <v>0</v>
      </c>
      <c r="AH1599" s="50">
        <f t="shared" ref="AH1599:AH1601" si="4263">AH1600</f>
        <v>10476.900000000001</v>
      </c>
      <c r="AI1599" s="50">
        <f t="shared" ref="AI1599:AI1601" si="4264">AI1600</f>
        <v>0</v>
      </c>
      <c r="AJ1599" s="50">
        <f t="shared" ref="AJ1599:AJ1601" si="4265">AJ1600</f>
        <v>0</v>
      </c>
      <c r="AK1599" s="50">
        <f t="shared" ref="AK1599:AK1601" si="4266">AK1600</f>
        <v>0</v>
      </c>
      <c r="AL1599" s="50">
        <f t="shared" ref="AL1599:AL1601" si="4267">AL1600</f>
        <v>10476.900000000001</v>
      </c>
      <c r="AM1599" s="50">
        <f t="shared" ref="AM1599:AM1601" si="4268">AM1600</f>
        <v>10476.900000000001</v>
      </c>
      <c r="AN1599" s="50">
        <f t="shared" ref="AN1599:AN1601" si="4269">AN1600</f>
        <v>0</v>
      </c>
      <c r="AO1599" s="15">
        <f t="shared" ref="AO1599:AO1601" si="4270">AO1600</f>
        <v>6483.4801500000003</v>
      </c>
      <c r="AP1599" s="51">
        <f t="shared" ref="AP1599:AP1601" si="4271">AP1600</f>
        <v>10476.9</v>
      </c>
      <c r="AQ1599" s="51">
        <f t="shared" ref="AQ1599:AQ1601" si="4272">AQ1600</f>
        <v>0</v>
      </c>
      <c r="AR1599" s="51">
        <f t="shared" ref="AR1599:AR1601" si="4273">AR1600</f>
        <v>0</v>
      </c>
      <c r="AS1599" s="51">
        <f t="shared" ref="AS1599:AS1601" si="4274">AS1600</f>
        <v>0</v>
      </c>
      <c r="AT1599" s="51">
        <f t="shared" ref="AT1599:AT1601" si="4275">AT1600</f>
        <v>0</v>
      </c>
      <c r="AU1599" s="51">
        <f t="shared" si="4204"/>
        <v>10476.9</v>
      </c>
      <c r="AV1599" s="51">
        <f t="shared" si="4205"/>
        <v>-265.60000000000036</v>
      </c>
      <c r="AW1599" s="51">
        <f t="shared" si="4206"/>
        <v>10211.299999999999</v>
      </c>
      <c r="AX1599" s="51">
        <f t="shared" si="4207"/>
        <v>10513.699999999999</v>
      </c>
      <c r="AY1599" s="51">
        <f t="shared" si="4208"/>
        <v>10513.699999999999</v>
      </c>
      <c r="AZ1599" s="51">
        <f t="shared" ref="AZ1599:AZ1601" si="4276">AZ1600</f>
        <v>0</v>
      </c>
      <c r="BA1599" s="52">
        <f t="shared" si="4209"/>
        <v>100</v>
      </c>
      <c r="BB1599" s="25"/>
    </row>
    <row r="1600">
      <c r="B1600" s="47" t="s">
        <v>578</v>
      </c>
      <c r="C1600" s="47" t="s">
        <v>46</v>
      </c>
      <c r="D1600" s="47" t="s">
        <v>88</v>
      </c>
      <c r="E1600" s="48" t="str">
        <f t="shared" si="4203"/>
        <v>0104</v>
      </c>
      <c r="F1600" s="47" t="s">
        <v>264</v>
      </c>
      <c r="G1600" s="48"/>
      <c r="H1600" s="49" t="s">
        <v>53</v>
      </c>
      <c r="I1600" s="19">
        <f t="shared" si="4241"/>
        <v>10211.299999999999</v>
      </c>
      <c r="J1600" s="19">
        <f t="shared" si="4242"/>
        <v>10513.699999999999</v>
      </c>
      <c r="K1600" s="19">
        <f t="shared" si="4243"/>
        <v>10513.699999999999</v>
      </c>
      <c r="L1600" s="19">
        <f t="shared" si="4244"/>
        <v>0</v>
      </c>
      <c r="M1600" s="19">
        <f t="shared" si="4245"/>
        <v>0</v>
      </c>
      <c r="N1600" s="19">
        <f t="shared" si="4246"/>
        <v>0</v>
      </c>
      <c r="O1600" s="19">
        <f t="shared" si="4247"/>
        <v>0</v>
      </c>
      <c r="P1600" s="19">
        <f t="shared" si="4248"/>
        <v>0</v>
      </c>
      <c r="Q1600" s="19">
        <f t="shared" si="4249"/>
        <v>0</v>
      </c>
      <c r="R1600" s="19">
        <f t="shared" si="4250"/>
        <v>0</v>
      </c>
      <c r="S1600" s="19">
        <f t="shared" si="4251"/>
        <v>0</v>
      </c>
      <c r="T1600" s="19">
        <f t="shared" si="4177"/>
        <v>10211.299999999999</v>
      </c>
      <c r="U1600" s="19">
        <f t="shared" si="4222"/>
        <v>10513.699999999999</v>
      </c>
      <c r="V1600" s="19">
        <f t="shared" si="4223"/>
        <v>10513.699999999999</v>
      </c>
      <c r="W1600" s="19">
        <f t="shared" si="4252"/>
        <v>0</v>
      </c>
      <c r="X1600" s="19">
        <f t="shared" si="4253"/>
        <v>0</v>
      </c>
      <c r="Y1600" s="19">
        <f t="shared" si="4254"/>
        <v>0</v>
      </c>
      <c r="Z1600" s="19">
        <f t="shared" si="4255"/>
        <v>0</v>
      </c>
      <c r="AA1600" s="19">
        <f t="shared" si="4256"/>
        <v>0</v>
      </c>
      <c r="AB1600" s="19">
        <f t="shared" si="4257"/>
        <v>0</v>
      </c>
      <c r="AC1600" s="19">
        <f t="shared" si="4258"/>
        <v>0</v>
      </c>
      <c r="AD1600" s="19">
        <f t="shared" si="4259"/>
        <v>0</v>
      </c>
      <c r="AE1600" s="19">
        <f t="shared" si="4260"/>
        <v>0</v>
      </c>
      <c r="AF1600" s="50">
        <f t="shared" si="4261"/>
        <v>10476.900000000001</v>
      </c>
      <c r="AG1600" s="50">
        <f t="shared" si="4262"/>
        <v>0</v>
      </c>
      <c r="AH1600" s="50">
        <f t="shared" si="4263"/>
        <v>10476.900000000001</v>
      </c>
      <c r="AI1600" s="50">
        <f t="shared" si="4264"/>
        <v>0</v>
      </c>
      <c r="AJ1600" s="50">
        <f t="shared" si="4265"/>
        <v>0</v>
      </c>
      <c r="AK1600" s="50">
        <f t="shared" si="4266"/>
        <v>0</v>
      </c>
      <c r="AL1600" s="50">
        <f t="shared" si="4267"/>
        <v>10476.900000000001</v>
      </c>
      <c r="AM1600" s="50">
        <f t="shared" si="4268"/>
        <v>10476.900000000001</v>
      </c>
      <c r="AN1600" s="50">
        <f t="shared" si="4269"/>
        <v>0</v>
      </c>
      <c r="AO1600" s="51">
        <f t="shared" si="4270"/>
        <v>6483.4801500000003</v>
      </c>
      <c r="AP1600" s="51">
        <f t="shared" si="4271"/>
        <v>10476.9</v>
      </c>
      <c r="AQ1600" s="51">
        <f t="shared" si="4272"/>
        <v>0</v>
      </c>
      <c r="AR1600" s="51">
        <f t="shared" si="4273"/>
        <v>0</v>
      </c>
      <c r="AS1600" s="51">
        <f t="shared" si="4274"/>
        <v>0</v>
      </c>
      <c r="AT1600" s="51">
        <f t="shared" si="4275"/>
        <v>0</v>
      </c>
      <c r="AU1600" s="51">
        <f t="shared" si="4204"/>
        <v>10476.9</v>
      </c>
      <c r="AV1600" s="51">
        <f t="shared" si="4205"/>
        <v>-265.60000000000036</v>
      </c>
      <c r="AW1600" s="51">
        <f t="shared" si="4206"/>
        <v>10211.299999999999</v>
      </c>
      <c r="AX1600" s="51">
        <f t="shared" si="4207"/>
        <v>10513.699999999999</v>
      </c>
      <c r="AY1600" s="51">
        <f t="shared" si="4208"/>
        <v>10513.699999999999</v>
      </c>
      <c r="AZ1600" s="51">
        <f t="shared" si="4276"/>
        <v>0</v>
      </c>
      <c r="BA1600" s="52">
        <f t="shared" si="4209"/>
        <v>100</v>
      </c>
      <c r="BB1600" s="25"/>
    </row>
    <row r="1601" ht="78.75">
      <c r="B1601" s="47" t="s">
        <v>578</v>
      </c>
      <c r="C1601" s="47" t="s">
        <v>46</v>
      </c>
      <c r="D1601" s="47" t="s">
        <v>88</v>
      </c>
      <c r="E1601" s="48" t="str">
        <f t="shared" si="4203"/>
        <v>0104</v>
      </c>
      <c r="F1601" s="47" t="s">
        <v>487</v>
      </c>
      <c r="G1601" s="48"/>
      <c r="H1601" s="49" t="s">
        <v>488</v>
      </c>
      <c r="I1601" s="19">
        <f t="shared" si="4241"/>
        <v>10211.299999999999</v>
      </c>
      <c r="J1601" s="19">
        <f t="shared" si="4242"/>
        <v>10513.699999999999</v>
      </c>
      <c r="K1601" s="19">
        <f t="shared" si="4243"/>
        <v>10513.699999999999</v>
      </c>
      <c r="L1601" s="19">
        <f t="shared" si="4244"/>
        <v>0</v>
      </c>
      <c r="M1601" s="19">
        <f t="shared" si="4245"/>
        <v>0</v>
      </c>
      <c r="N1601" s="19">
        <f t="shared" si="4246"/>
        <v>0</v>
      </c>
      <c r="O1601" s="19">
        <f t="shared" si="4247"/>
        <v>0</v>
      </c>
      <c r="P1601" s="19">
        <f t="shared" si="4248"/>
        <v>0</v>
      </c>
      <c r="Q1601" s="19">
        <f t="shared" si="4249"/>
        <v>0</v>
      </c>
      <c r="R1601" s="19">
        <f t="shared" si="4250"/>
        <v>0</v>
      </c>
      <c r="S1601" s="19">
        <f t="shared" si="4251"/>
        <v>0</v>
      </c>
      <c r="T1601" s="19">
        <f t="shared" si="4177"/>
        <v>10211.299999999999</v>
      </c>
      <c r="U1601" s="19">
        <f t="shared" si="4222"/>
        <v>10513.699999999999</v>
      </c>
      <c r="V1601" s="19">
        <f t="shared" si="4223"/>
        <v>10513.699999999999</v>
      </c>
      <c r="W1601" s="19">
        <f t="shared" si="4252"/>
        <v>0</v>
      </c>
      <c r="X1601" s="19">
        <f t="shared" si="4253"/>
        <v>0</v>
      </c>
      <c r="Y1601" s="19">
        <f t="shared" si="4254"/>
        <v>0</v>
      </c>
      <c r="Z1601" s="19">
        <f t="shared" si="4255"/>
        <v>0</v>
      </c>
      <c r="AA1601" s="19">
        <f t="shared" si="4256"/>
        <v>0</v>
      </c>
      <c r="AB1601" s="19">
        <f t="shared" si="4257"/>
        <v>0</v>
      </c>
      <c r="AC1601" s="19">
        <f t="shared" si="4258"/>
        <v>0</v>
      </c>
      <c r="AD1601" s="19">
        <f t="shared" si="4259"/>
        <v>0</v>
      </c>
      <c r="AE1601" s="19">
        <f t="shared" si="4260"/>
        <v>0</v>
      </c>
      <c r="AF1601" s="50">
        <f t="shared" si="4261"/>
        <v>10476.900000000001</v>
      </c>
      <c r="AG1601" s="50">
        <f t="shared" si="4262"/>
        <v>0</v>
      </c>
      <c r="AH1601" s="50">
        <f t="shared" si="4263"/>
        <v>10476.900000000001</v>
      </c>
      <c r="AI1601" s="50">
        <f t="shared" si="4264"/>
        <v>0</v>
      </c>
      <c r="AJ1601" s="50">
        <f t="shared" si="4265"/>
        <v>0</v>
      </c>
      <c r="AK1601" s="50">
        <f t="shared" si="4266"/>
        <v>0</v>
      </c>
      <c r="AL1601" s="50">
        <f t="shared" si="4267"/>
        <v>10476.900000000001</v>
      </c>
      <c r="AM1601" s="50">
        <f t="shared" si="4268"/>
        <v>10476.900000000001</v>
      </c>
      <c r="AN1601" s="50">
        <f t="shared" si="4269"/>
        <v>0</v>
      </c>
      <c r="AO1601" s="15">
        <f t="shared" si="4270"/>
        <v>6483.4801500000003</v>
      </c>
      <c r="AP1601" s="51">
        <f t="shared" si="4271"/>
        <v>10476.9</v>
      </c>
      <c r="AQ1601" s="51">
        <f t="shared" si="4272"/>
        <v>0</v>
      </c>
      <c r="AR1601" s="51">
        <f t="shared" si="4273"/>
        <v>0</v>
      </c>
      <c r="AS1601" s="51">
        <f t="shared" si="4274"/>
        <v>0</v>
      </c>
      <c r="AT1601" s="51">
        <f t="shared" si="4275"/>
        <v>0</v>
      </c>
      <c r="AU1601" s="51">
        <f t="shared" si="4204"/>
        <v>10476.9</v>
      </c>
      <c r="AV1601" s="51">
        <f t="shared" si="4205"/>
        <v>-265.60000000000036</v>
      </c>
      <c r="AW1601" s="51">
        <f t="shared" si="4206"/>
        <v>10211.299999999999</v>
      </c>
      <c r="AX1601" s="51">
        <f t="shared" si="4207"/>
        <v>10513.699999999999</v>
      </c>
      <c r="AY1601" s="51">
        <f t="shared" si="4208"/>
        <v>10513.699999999999</v>
      </c>
      <c r="AZ1601" s="51">
        <f t="shared" si="4276"/>
        <v>0</v>
      </c>
      <c r="BA1601" s="52">
        <f t="shared" si="4209"/>
        <v>100</v>
      </c>
      <c r="BB1601" s="25"/>
    </row>
    <row r="1602" ht="31.5">
      <c r="B1602" s="47" t="s">
        <v>578</v>
      </c>
      <c r="C1602" s="47" t="s">
        <v>46</v>
      </c>
      <c r="D1602" s="47" t="s">
        <v>88</v>
      </c>
      <c r="E1602" s="48" t="str">
        <f t="shared" si="4203"/>
        <v>0104</v>
      </c>
      <c r="F1602" s="47" t="s">
        <v>489</v>
      </c>
      <c r="G1602" s="48"/>
      <c r="H1602" s="49" t="s">
        <v>490</v>
      </c>
      <c r="I1602" s="19">
        <f>I1603+I1604</f>
        <v>10211.299999999999</v>
      </c>
      <c r="J1602" s="19">
        <f>J1603+J1604</f>
        <v>10513.699999999999</v>
      </c>
      <c r="K1602" s="19">
        <f>K1603+K1604</f>
        <v>10513.699999999999</v>
      </c>
      <c r="L1602" s="19">
        <f>L1603+L1604</f>
        <v>0</v>
      </c>
      <c r="M1602" s="19">
        <f>M1603+M1604</f>
        <v>0</v>
      </c>
      <c r="N1602" s="19">
        <f>N1603+N1604</f>
        <v>0</v>
      </c>
      <c r="O1602" s="19">
        <f>O1603+O1604</f>
        <v>0</v>
      </c>
      <c r="P1602" s="19">
        <f>P1603+P1604</f>
        <v>0</v>
      </c>
      <c r="Q1602" s="19">
        <f>Q1603+Q1604</f>
        <v>0</v>
      </c>
      <c r="R1602" s="19">
        <f>R1603+R1604</f>
        <v>0</v>
      </c>
      <c r="S1602" s="19">
        <f>S1603+S1604</f>
        <v>0</v>
      </c>
      <c r="T1602" s="19">
        <f t="shared" si="4177"/>
        <v>10211.299999999999</v>
      </c>
      <c r="U1602" s="19">
        <f t="shared" si="4222"/>
        <v>10513.699999999999</v>
      </c>
      <c r="V1602" s="19">
        <f t="shared" si="4223"/>
        <v>10513.699999999999</v>
      </c>
      <c r="W1602" s="19">
        <f>W1603+W1604</f>
        <v>0</v>
      </c>
      <c r="X1602" s="19">
        <f>X1603+X1604</f>
        <v>0</v>
      </c>
      <c r="Y1602" s="19">
        <f>Y1603+Y1604</f>
        <v>0</v>
      </c>
      <c r="Z1602" s="19">
        <f>Z1603+Z1604</f>
        <v>0</v>
      </c>
      <c r="AA1602" s="19">
        <f>AA1603+AA1604</f>
        <v>0</v>
      </c>
      <c r="AB1602" s="19">
        <f>AB1603+AB1604</f>
        <v>0</v>
      </c>
      <c r="AC1602" s="19">
        <f>AC1603+AC1604</f>
        <v>0</v>
      </c>
      <c r="AD1602" s="19">
        <f>AD1603+AD1604</f>
        <v>0</v>
      </c>
      <c r="AE1602" s="19">
        <f>AE1603+AE1604</f>
        <v>0</v>
      </c>
      <c r="AF1602" s="50">
        <f>AF1603+AF1604</f>
        <v>10476.900000000001</v>
      </c>
      <c r="AG1602" s="50">
        <f>AG1603+AG1604</f>
        <v>0</v>
      </c>
      <c r="AH1602" s="50">
        <f>AH1603+AH1604</f>
        <v>10476.900000000001</v>
      </c>
      <c r="AI1602" s="50">
        <f>AI1603+AI1604</f>
        <v>0</v>
      </c>
      <c r="AJ1602" s="50">
        <f>AJ1603+AJ1604</f>
        <v>0</v>
      </c>
      <c r="AK1602" s="50">
        <f>AK1603+AK1604</f>
        <v>0</v>
      </c>
      <c r="AL1602" s="50">
        <f>AL1603+AL1604</f>
        <v>10476.900000000001</v>
      </c>
      <c r="AM1602" s="50">
        <f>AM1603+AM1604</f>
        <v>10476.900000000001</v>
      </c>
      <c r="AN1602" s="50">
        <f>AN1603+AN1604</f>
        <v>0</v>
      </c>
      <c r="AO1602" s="51">
        <f>AO1603+AO1604</f>
        <v>6483.4801500000003</v>
      </c>
      <c r="AP1602" s="51">
        <f>AP1603+AP1604</f>
        <v>10476.9</v>
      </c>
      <c r="AQ1602" s="51">
        <f>AQ1603+AQ1604</f>
        <v>0</v>
      </c>
      <c r="AR1602" s="51">
        <f>AR1603+AR1604</f>
        <v>0</v>
      </c>
      <c r="AS1602" s="51">
        <f>AS1603+AS1604</f>
        <v>0</v>
      </c>
      <c r="AT1602" s="51">
        <f>AT1603+AT1604</f>
        <v>0</v>
      </c>
      <c r="AU1602" s="51">
        <f t="shared" si="4204"/>
        <v>10476.9</v>
      </c>
      <c r="AV1602" s="51">
        <f t="shared" si="4205"/>
        <v>-265.60000000000036</v>
      </c>
      <c r="AW1602" s="51">
        <f t="shared" si="4206"/>
        <v>10211.299999999999</v>
      </c>
      <c r="AX1602" s="51">
        <f t="shared" si="4207"/>
        <v>10513.699999999999</v>
      </c>
      <c r="AY1602" s="51">
        <f t="shared" si="4208"/>
        <v>10513.699999999999</v>
      </c>
      <c r="AZ1602" s="51">
        <f>AZ1603+AZ1604</f>
        <v>0</v>
      </c>
      <c r="BA1602" s="52">
        <f t="shared" si="4209"/>
        <v>100</v>
      </c>
      <c r="BB1602" s="25"/>
    </row>
    <row r="1603" ht="78.75">
      <c r="B1603" s="47" t="s">
        <v>578</v>
      </c>
      <c r="C1603" s="47" t="s">
        <v>46</v>
      </c>
      <c r="D1603" s="47" t="s">
        <v>88</v>
      </c>
      <c r="E1603" s="48" t="str">
        <f t="shared" si="4203"/>
        <v>0104</v>
      </c>
      <c r="F1603" s="47" t="s">
        <v>489</v>
      </c>
      <c r="G1603" s="47" t="s">
        <v>70</v>
      </c>
      <c r="H1603" s="49" t="s">
        <v>71</v>
      </c>
      <c r="I1603" s="19">
        <v>9834.3999999999996</v>
      </c>
      <c r="J1603" s="19">
        <v>10136.799999999999</v>
      </c>
      <c r="K1603" s="19">
        <v>10136.799999999999</v>
      </c>
      <c r="L1603" s="19"/>
      <c r="M1603" s="19"/>
      <c r="N1603" s="19"/>
      <c r="O1603" s="19">
        <v>0</v>
      </c>
      <c r="P1603" s="19">
        <v>0</v>
      </c>
      <c r="Q1603" s="19">
        <v>0</v>
      </c>
      <c r="R1603" s="19">
        <v>0</v>
      </c>
      <c r="S1603" s="19"/>
      <c r="T1603" s="19">
        <f t="shared" si="4177"/>
        <v>9834.3999999999996</v>
      </c>
      <c r="U1603" s="19">
        <f t="shared" si="4222"/>
        <v>10136.799999999999</v>
      </c>
      <c r="V1603" s="19">
        <f t="shared" si="4223"/>
        <v>10136.799999999999</v>
      </c>
      <c r="W1603" s="19"/>
      <c r="X1603" s="19"/>
      <c r="Y1603" s="19"/>
      <c r="Z1603" s="19"/>
      <c r="AA1603" s="19"/>
      <c r="AB1603" s="19"/>
      <c r="AC1603" s="19"/>
      <c r="AD1603" s="19"/>
      <c r="AE1603" s="19"/>
      <c r="AF1603" s="50">
        <v>10034.542460000001</v>
      </c>
      <c r="AG1603" s="50"/>
      <c r="AH1603" s="50">
        <f t="shared" ref="AH1603:AH1604" si="4277">AF1603</f>
        <v>10034.542460000001</v>
      </c>
      <c r="AI1603" s="50">
        <f t="shared" ref="AI1603:AI1604" si="4278">AG1603</f>
        <v>0</v>
      </c>
      <c r="AJ1603" s="50">
        <v>0</v>
      </c>
      <c r="AK1603" s="50">
        <v>0</v>
      </c>
      <c r="AL1603" s="50">
        <v>10034.542460000001</v>
      </c>
      <c r="AM1603" s="50">
        <f t="shared" ref="AM1603:AM1604" si="4279">AL1603</f>
        <v>10034.542460000001</v>
      </c>
      <c r="AN1603" s="50">
        <v>0</v>
      </c>
      <c r="AO1603" s="15">
        <v>6358.0901000000003</v>
      </c>
      <c r="AP1603" s="51">
        <v>10100</v>
      </c>
      <c r="AQ1603" s="51">
        <v>0</v>
      </c>
      <c r="AR1603" s="51">
        <v>0</v>
      </c>
      <c r="AS1603" s="51">
        <v>0</v>
      </c>
      <c r="AT1603" s="51">
        <v>0</v>
      </c>
      <c r="AU1603" s="51">
        <f t="shared" si="4204"/>
        <v>10100</v>
      </c>
      <c r="AV1603" s="51">
        <f t="shared" si="4205"/>
        <v>-265.60000000000036</v>
      </c>
      <c r="AW1603" s="51">
        <f t="shared" si="4206"/>
        <v>9834.3999999999996</v>
      </c>
      <c r="AX1603" s="51">
        <f t="shared" si="4207"/>
        <v>10136.799999999999</v>
      </c>
      <c r="AY1603" s="51">
        <f t="shared" si="4208"/>
        <v>10136.799999999999</v>
      </c>
      <c r="AZ1603" s="51"/>
      <c r="BA1603" s="52">
        <f t="shared" si="4209"/>
        <v>100</v>
      </c>
      <c r="BB1603" s="53"/>
    </row>
    <row r="1604" ht="31.5">
      <c r="B1604" s="47" t="s">
        <v>578</v>
      </c>
      <c r="C1604" s="47" t="s">
        <v>46</v>
      </c>
      <c r="D1604" s="47" t="s">
        <v>88</v>
      </c>
      <c r="E1604" s="48" t="str">
        <f t="shared" si="4203"/>
        <v>0104</v>
      </c>
      <c r="F1604" s="47" t="s">
        <v>489</v>
      </c>
      <c r="G1604" s="47" t="s">
        <v>58</v>
      </c>
      <c r="H1604" s="49" t="s">
        <v>59</v>
      </c>
      <c r="I1604" s="19">
        <v>376.89999999999998</v>
      </c>
      <c r="J1604" s="19">
        <v>376.89999999999998</v>
      </c>
      <c r="K1604" s="19">
        <v>376.89999999999998</v>
      </c>
      <c r="L1604" s="19"/>
      <c r="M1604" s="19"/>
      <c r="N1604" s="19"/>
      <c r="O1604" s="19">
        <v>0</v>
      </c>
      <c r="P1604" s="19">
        <v>0</v>
      </c>
      <c r="Q1604" s="19">
        <v>0</v>
      </c>
      <c r="R1604" s="19">
        <v>0</v>
      </c>
      <c r="S1604" s="19"/>
      <c r="T1604" s="19">
        <f t="shared" si="4177"/>
        <v>376.89999999999998</v>
      </c>
      <c r="U1604" s="19">
        <f t="shared" si="4222"/>
        <v>376.89999999999998</v>
      </c>
      <c r="V1604" s="19">
        <f t="shared" si="4223"/>
        <v>376.89999999999998</v>
      </c>
      <c r="W1604" s="19"/>
      <c r="X1604" s="19"/>
      <c r="Y1604" s="19"/>
      <c r="Z1604" s="19"/>
      <c r="AA1604" s="19"/>
      <c r="AB1604" s="19"/>
      <c r="AC1604" s="19"/>
      <c r="AD1604" s="19"/>
      <c r="AE1604" s="19"/>
      <c r="AF1604" s="50">
        <v>442.35753999999997</v>
      </c>
      <c r="AG1604" s="50"/>
      <c r="AH1604" s="50">
        <f t="shared" si="4277"/>
        <v>442.35753999999997</v>
      </c>
      <c r="AI1604" s="50">
        <f t="shared" si="4278"/>
        <v>0</v>
      </c>
      <c r="AJ1604" s="50">
        <v>0</v>
      </c>
      <c r="AK1604" s="50">
        <v>0</v>
      </c>
      <c r="AL1604" s="50">
        <v>442.35753999999997</v>
      </c>
      <c r="AM1604" s="50">
        <f t="shared" si="4279"/>
        <v>442.35753999999997</v>
      </c>
      <c r="AN1604" s="50">
        <v>0</v>
      </c>
      <c r="AO1604" s="51">
        <v>125.39005</v>
      </c>
      <c r="AP1604" s="51">
        <v>376.89999999999998</v>
      </c>
      <c r="AQ1604" s="51">
        <v>0</v>
      </c>
      <c r="AR1604" s="51">
        <v>0</v>
      </c>
      <c r="AS1604" s="51">
        <v>0</v>
      </c>
      <c r="AT1604" s="51">
        <v>0</v>
      </c>
      <c r="AU1604" s="51">
        <f t="shared" si="4204"/>
        <v>376.89999999999998</v>
      </c>
      <c r="AV1604" s="51">
        <f t="shared" si="4205"/>
        <v>0</v>
      </c>
      <c r="AW1604" s="51">
        <f t="shared" si="4206"/>
        <v>376.89999999999998</v>
      </c>
      <c r="AX1604" s="51">
        <f t="shared" si="4207"/>
        <v>376.89999999999998</v>
      </c>
      <c r="AY1604" s="51">
        <f t="shared" si="4208"/>
        <v>376.89999999999998</v>
      </c>
      <c r="AZ1604" s="51"/>
      <c r="BA1604" s="52">
        <f t="shared" si="4209"/>
        <v>100</v>
      </c>
      <c r="BB1604" s="53"/>
    </row>
    <row r="1605" ht="31.5">
      <c r="B1605" s="47" t="s">
        <v>578</v>
      </c>
      <c r="C1605" s="47" t="s">
        <v>46</v>
      </c>
      <c r="D1605" s="47" t="s">
        <v>88</v>
      </c>
      <c r="E1605" s="48" t="str">
        <f t="shared" si="4203"/>
        <v>0104</v>
      </c>
      <c r="F1605" s="47" t="s">
        <v>124</v>
      </c>
      <c r="G1605" s="48"/>
      <c r="H1605" s="49" t="s">
        <v>125</v>
      </c>
      <c r="I1605" s="19">
        <f t="shared" ref="I1605:I1606" si="4280">I1606</f>
        <v>59255.699999999997</v>
      </c>
      <c r="J1605" s="19">
        <f t="shared" ref="J1605:J1606" si="4281">J1606</f>
        <v>60958.699999999997</v>
      </c>
      <c r="K1605" s="19">
        <f t="shared" ref="K1605:K1606" si="4282">K1606</f>
        <v>60958.699999999997</v>
      </c>
      <c r="L1605" s="19">
        <f t="shared" ref="L1605:L1606" si="4283">L1606</f>
        <v>709.5</v>
      </c>
      <c r="M1605" s="19">
        <f t="shared" ref="M1605:M1606" si="4284">M1606</f>
        <v>731.39999999999998</v>
      </c>
      <c r="N1605" s="19">
        <f t="shared" ref="N1605:N1606" si="4285">N1606</f>
        <v>731.39999999999998</v>
      </c>
      <c r="O1605" s="19">
        <f t="shared" ref="O1605:O1606" si="4286">O1606</f>
        <v>0</v>
      </c>
      <c r="P1605" s="19">
        <f t="shared" ref="P1605:P1606" si="4287">P1606</f>
        <v>0</v>
      </c>
      <c r="Q1605" s="19">
        <f t="shared" ref="Q1605:Q1606" si="4288">Q1606</f>
        <v>0</v>
      </c>
      <c r="R1605" s="19">
        <f t="shared" ref="R1605:R1606" si="4289">R1606</f>
        <v>0</v>
      </c>
      <c r="S1605" s="19">
        <f t="shared" ref="S1605:S1606" si="4290">S1606</f>
        <v>8841.8999999999996</v>
      </c>
      <c r="T1605" s="19">
        <f t="shared" si="4177"/>
        <v>68807.099999999991</v>
      </c>
      <c r="U1605" s="19">
        <f t="shared" si="4222"/>
        <v>61690.099999999999</v>
      </c>
      <c r="V1605" s="19">
        <f t="shared" si="4223"/>
        <v>61690.099999999999</v>
      </c>
      <c r="W1605" s="19">
        <f t="shared" ref="W1605:W1606" si="4291">W1606</f>
        <v>8841.8999999999996</v>
      </c>
      <c r="X1605" s="19">
        <f t="shared" ref="X1605:X1606" si="4292">X1606</f>
        <v>0</v>
      </c>
      <c r="Y1605" s="19">
        <f t="shared" ref="Y1605:Y1606" si="4293">Y1606</f>
        <v>0</v>
      </c>
      <c r="Z1605" s="19">
        <f t="shared" ref="Z1605:Z1606" si="4294">Z1606</f>
        <v>0</v>
      </c>
      <c r="AA1605" s="19">
        <f t="shared" ref="AA1605:AA1606" si="4295">AA1606</f>
        <v>10836.6</v>
      </c>
      <c r="AB1605" s="19">
        <f t="shared" ref="AB1605:AB1606" si="4296">AB1606</f>
        <v>0</v>
      </c>
      <c r="AC1605" s="19">
        <f t="shared" ref="AC1605:AC1606" si="4297">AC1606</f>
        <v>10836.6</v>
      </c>
      <c r="AD1605" s="19">
        <f t="shared" ref="AD1605:AD1606" si="4298">AD1606</f>
        <v>0</v>
      </c>
      <c r="AE1605" s="19">
        <f t="shared" ref="AE1605:AE1606" si="4299">AE1606</f>
        <v>0</v>
      </c>
      <c r="AF1605" s="50">
        <f t="shared" ref="AF1605:AF1606" si="4300">AF1606</f>
        <v>68501.399999999994</v>
      </c>
      <c r="AG1605" s="50">
        <f t="shared" ref="AG1605:AG1606" si="4301">AG1606</f>
        <v>0</v>
      </c>
      <c r="AH1605" s="50">
        <f t="shared" ref="AH1605:AH1606" si="4302">AH1606</f>
        <v>0</v>
      </c>
      <c r="AI1605" s="50">
        <f t="shared" ref="AI1605:AI1606" si="4303">AI1606</f>
        <v>0</v>
      </c>
      <c r="AJ1605" s="50">
        <f t="shared" ref="AJ1605:AJ1606" si="4304">AJ1606</f>
        <v>0</v>
      </c>
      <c r="AK1605" s="50">
        <f t="shared" ref="AK1605:AK1606" si="4305">AK1606</f>
        <v>0</v>
      </c>
      <c r="AL1605" s="50">
        <f t="shared" ref="AL1605:AL1606" si="4306">AL1606</f>
        <v>65633.435859999998</v>
      </c>
      <c r="AM1605" s="50">
        <f t="shared" ref="AM1605:AM1606" si="4307">AM1606</f>
        <v>0</v>
      </c>
      <c r="AN1605" s="50">
        <f t="shared" ref="AN1605:AN1606" si="4308">AN1606</f>
        <v>0</v>
      </c>
      <c r="AO1605" s="15">
        <f t="shared" ref="AO1605:AO1606" si="4309">AO1606</f>
        <v>43598.95594</v>
      </c>
      <c r="AP1605" s="51">
        <f t="shared" ref="AP1605:AP1606" si="4310">AP1606</f>
        <v>68501.400000000009</v>
      </c>
      <c r="AQ1605" s="51">
        <f t="shared" ref="AQ1605:AQ1606" si="4311">AQ1606</f>
        <v>0</v>
      </c>
      <c r="AR1605" s="51">
        <f t="shared" ref="AR1605:AR1606" si="4312">AR1606</f>
        <v>0</v>
      </c>
      <c r="AS1605" s="51">
        <f t="shared" ref="AS1605:AS1606" si="4313">AS1606</f>
        <v>0</v>
      </c>
      <c r="AT1605" s="51">
        <f t="shared" ref="AT1605:AT1606" si="4314">AT1606</f>
        <v>0</v>
      </c>
      <c r="AU1605" s="51">
        <f t="shared" si="4204"/>
        <v>68501.400000000009</v>
      </c>
      <c r="AV1605" s="51">
        <f t="shared" si="4205"/>
        <v>305.69999999998254</v>
      </c>
      <c r="AW1605" s="51">
        <f t="shared" si="4206"/>
        <v>77648.999999999985</v>
      </c>
      <c r="AX1605" s="51">
        <f t="shared" si="4207"/>
        <v>72526.699999999997</v>
      </c>
      <c r="AY1605" s="51">
        <f t="shared" si="4208"/>
        <v>72526.699999999997</v>
      </c>
      <c r="AZ1605" s="51">
        <f t="shared" ref="AZ1605:AZ1606" si="4315">AZ1606</f>
        <v>0</v>
      </c>
      <c r="BA1605" s="52">
        <f t="shared" si="4209"/>
        <v>95.813276604565758</v>
      </c>
      <c r="BB1605" s="25"/>
    </row>
    <row r="1606" ht="31.5">
      <c r="B1606" s="47" t="s">
        <v>578</v>
      </c>
      <c r="C1606" s="47" t="s">
        <v>46</v>
      </c>
      <c r="D1606" s="47" t="s">
        <v>88</v>
      </c>
      <c r="E1606" s="48" t="str">
        <f t="shared" si="4203"/>
        <v>0104</v>
      </c>
      <c r="F1606" s="47" t="s">
        <v>491</v>
      </c>
      <c r="G1606" s="48"/>
      <c r="H1606" s="49" t="s">
        <v>492</v>
      </c>
      <c r="I1606" s="19">
        <f t="shared" si="4280"/>
        <v>59255.699999999997</v>
      </c>
      <c r="J1606" s="19">
        <f t="shared" si="4281"/>
        <v>60958.699999999997</v>
      </c>
      <c r="K1606" s="19">
        <f t="shared" si="4282"/>
        <v>60958.699999999997</v>
      </c>
      <c r="L1606" s="19">
        <f t="shared" si="4283"/>
        <v>709.5</v>
      </c>
      <c r="M1606" s="19">
        <f t="shared" si="4284"/>
        <v>731.39999999999998</v>
      </c>
      <c r="N1606" s="19">
        <f t="shared" si="4285"/>
        <v>731.39999999999998</v>
      </c>
      <c r="O1606" s="19">
        <f t="shared" si="4286"/>
        <v>0</v>
      </c>
      <c r="P1606" s="19">
        <f t="shared" si="4287"/>
        <v>0</v>
      </c>
      <c r="Q1606" s="19">
        <f t="shared" si="4288"/>
        <v>0</v>
      </c>
      <c r="R1606" s="19">
        <f t="shared" si="4289"/>
        <v>0</v>
      </c>
      <c r="S1606" s="19">
        <f t="shared" si="4290"/>
        <v>8841.8999999999996</v>
      </c>
      <c r="T1606" s="19">
        <f t="shared" si="4177"/>
        <v>68807.099999999991</v>
      </c>
      <c r="U1606" s="19">
        <f t="shared" si="4222"/>
        <v>61690.099999999999</v>
      </c>
      <c r="V1606" s="19">
        <f t="shared" si="4223"/>
        <v>61690.099999999999</v>
      </c>
      <c r="W1606" s="19">
        <f t="shared" si="4291"/>
        <v>8841.8999999999996</v>
      </c>
      <c r="X1606" s="19">
        <f t="shared" si="4292"/>
        <v>0</v>
      </c>
      <c r="Y1606" s="19">
        <f t="shared" si="4293"/>
        <v>0</v>
      </c>
      <c r="Z1606" s="19">
        <f t="shared" si="4294"/>
        <v>0</v>
      </c>
      <c r="AA1606" s="19">
        <f t="shared" si="4295"/>
        <v>10836.6</v>
      </c>
      <c r="AB1606" s="19">
        <f t="shared" si="4296"/>
        <v>0</v>
      </c>
      <c r="AC1606" s="19">
        <f t="shared" si="4297"/>
        <v>10836.6</v>
      </c>
      <c r="AD1606" s="19">
        <f t="shared" si="4298"/>
        <v>0</v>
      </c>
      <c r="AE1606" s="19">
        <f t="shared" si="4299"/>
        <v>0</v>
      </c>
      <c r="AF1606" s="50">
        <f t="shared" si="4300"/>
        <v>68501.399999999994</v>
      </c>
      <c r="AG1606" s="50">
        <f t="shared" si="4301"/>
        <v>0</v>
      </c>
      <c r="AH1606" s="50">
        <f t="shared" si="4302"/>
        <v>0</v>
      </c>
      <c r="AI1606" s="50">
        <f t="shared" si="4303"/>
        <v>0</v>
      </c>
      <c r="AJ1606" s="50">
        <f t="shared" si="4304"/>
        <v>0</v>
      </c>
      <c r="AK1606" s="50">
        <f t="shared" si="4305"/>
        <v>0</v>
      </c>
      <c r="AL1606" s="50">
        <f t="shared" si="4306"/>
        <v>65633.435859999998</v>
      </c>
      <c r="AM1606" s="50">
        <f t="shared" si="4307"/>
        <v>0</v>
      </c>
      <c r="AN1606" s="50">
        <f t="shared" si="4308"/>
        <v>0</v>
      </c>
      <c r="AO1606" s="51">
        <f t="shared" si="4309"/>
        <v>43598.95594</v>
      </c>
      <c r="AP1606" s="51">
        <f t="shared" si="4310"/>
        <v>68501.400000000009</v>
      </c>
      <c r="AQ1606" s="51">
        <f t="shared" si="4311"/>
        <v>0</v>
      </c>
      <c r="AR1606" s="51">
        <f t="shared" si="4312"/>
        <v>0</v>
      </c>
      <c r="AS1606" s="51">
        <f t="shared" si="4313"/>
        <v>0</v>
      </c>
      <c r="AT1606" s="51">
        <f t="shared" si="4314"/>
        <v>0</v>
      </c>
      <c r="AU1606" s="51">
        <f t="shared" si="4204"/>
        <v>68501.400000000009</v>
      </c>
      <c r="AV1606" s="51">
        <f t="shared" si="4205"/>
        <v>305.69999999998254</v>
      </c>
      <c r="AW1606" s="51">
        <f t="shared" si="4206"/>
        <v>77648.999999999985</v>
      </c>
      <c r="AX1606" s="51">
        <f t="shared" si="4207"/>
        <v>72526.699999999997</v>
      </c>
      <c r="AY1606" s="51">
        <f t="shared" si="4208"/>
        <v>72526.699999999997</v>
      </c>
      <c r="AZ1606" s="51">
        <f t="shared" si="4315"/>
        <v>0</v>
      </c>
      <c r="BA1606" s="52">
        <f t="shared" si="4209"/>
        <v>95.813276604565758</v>
      </c>
      <c r="BB1606" s="25"/>
    </row>
    <row r="1607">
      <c r="B1607" s="47" t="s">
        <v>578</v>
      </c>
      <c r="C1607" s="47" t="s">
        <v>46</v>
      </c>
      <c r="D1607" s="47" t="s">
        <v>88</v>
      </c>
      <c r="E1607" s="48" t="str">
        <f t="shared" si="4203"/>
        <v>0104</v>
      </c>
      <c r="F1607" s="47" t="s">
        <v>493</v>
      </c>
      <c r="G1607" s="48"/>
      <c r="H1607" s="49" t="s">
        <v>69</v>
      </c>
      <c r="I1607" s="19">
        <f>I1608+I1609</f>
        <v>59255.699999999997</v>
      </c>
      <c r="J1607" s="19">
        <f>J1608+J1609</f>
        <v>60958.699999999997</v>
      </c>
      <c r="K1607" s="19">
        <f>K1608+K1609</f>
        <v>60958.699999999997</v>
      </c>
      <c r="L1607" s="19">
        <f>L1608+L1609</f>
        <v>709.5</v>
      </c>
      <c r="M1607" s="19">
        <f>M1608+M1609</f>
        <v>731.39999999999998</v>
      </c>
      <c r="N1607" s="19">
        <f>N1608+N1609</f>
        <v>731.39999999999998</v>
      </c>
      <c r="O1607" s="19">
        <f>O1608+O1609+O1610</f>
        <v>0</v>
      </c>
      <c r="P1607" s="19">
        <f>P1608+P1609</f>
        <v>0</v>
      </c>
      <c r="Q1607" s="19">
        <f>Q1608+Q1609</f>
        <v>0</v>
      </c>
      <c r="R1607" s="19">
        <f>R1608+R1609</f>
        <v>0</v>
      </c>
      <c r="S1607" s="19">
        <f>S1608+S1609</f>
        <v>8841.8999999999996</v>
      </c>
      <c r="T1607" s="19">
        <f t="shared" si="4177"/>
        <v>68807.099999999991</v>
      </c>
      <c r="U1607" s="19">
        <f t="shared" si="4222"/>
        <v>61690.099999999999</v>
      </c>
      <c r="V1607" s="19">
        <f t="shared" si="4223"/>
        <v>61690.099999999999</v>
      </c>
      <c r="W1607" s="19">
        <f>W1608+W1609</f>
        <v>8841.8999999999996</v>
      </c>
      <c r="X1607" s="19">
        <f>X1608+X1609</f>
        <v>0</v>
      </c>
      <c r="Y1607" s="19">
        <f>Y1608+Y1609</f>
        <v>0</v>
      </c>
      <c r="Z1607" s="19">
        <f>Z1608+Z1609</f>
        <v>0</v>
      </c>
      <c r="AA1607" s="19">
        <f>AA1608+AA1609</f>
        <v>10836.6</v>
      </c>
      <c r="AB1607" s="19">
        <f>AB1608+AB1609</f>
        <v>0</v>
      </c>
      <c r="AC1607" s="19">
        <f>AC1608+AC1609</f>
        <v>10836.6</v>
      </c>
      <c r="AD1607" s="19">
        <f>AD1608+AD1609</f>
        <v>0</v>
      </c>
      <c r="AE1607" s="19">
        <f>AE1608+AE1609</f>
        <v>0</v>
      </c>
      <c r="AF1607" s="50">
        <f>AF1608+AF1609+AF1610</f>
        <v>68501.399999999994</v>
      </c>
      <c r="AG1607" s="50">
        <f>AG1608+AG1609+AG1610</f>
        <v>0</v>
      </c>
      <c r="AH1607" s="50">
        <f>AH1608+AH1609+AH1610</f>
        <v>0</v>
      </c>
      <c r="AI1607" s="50">
        <f>AI1608+AI1609+AI1610</f>
        <v>0</v>
      </c>
      <c r="AJ1607" s="50">
        <f>AJ1608+AJ1609+AJ1610</f>
        <v>0</v>
      </c>
      <c r="AK1607" s="50">
        <f>AK1608+AK1609+AK1610</f>
        <v>0</v>
      </c>
      <c r="AL1607" s="50">
        <f>AL1608+AL1609+AL1610</f>
        <v>65633.435859999998</v>
      </c>
      <c r="AM1607" s="50">
        <f>AM1608+AM1609+AM1610</f>
        <v>0</v>
      </c>
      <c r="AN1607" s="50">
        <f>AN1608+AN1609+AN1610</f>
        <v>0</v>
      </c>
      <c r="AO1607" s="15">
        <f>AO1608+AO1609+AO1610</f>
        <v>43598.95594</v>
      </c>
      <c r="AP1607" s="51">
        <f>AP1608+AP1609+AP1610</f>
        <v>68501.400000000009</v>
      </c>
      <c r="AQ1607" s="51">
        <f>AQ1608+AQ1609+AQ1610</f>
        <v>0</v>
      </c>
      <c r="AR1607" s="51">
        <f>AR1608+AR1609+AR1610</f>
        <v>0</v>
      </c>
      <c r="AS1607" s="51">
        <f>AS1608+AS1609+AS1610</f>
        <v>0</v>
      </c>
      <c r="AT1607" s="51">
        <f>AT1608+AT1609+AT1610</f>
        <v>0</v>
      </c>
      <c r="AU1607" s="51">
        <f t="shared" si="4204"/>
        <v>68501.400000000009</v>
      </c>
      <c r="AV1607" s="51">
        <f t="shared" si="4205"/>
        <v>305.69999999998254</v>
      </c>
      <c r="AW1607" s="51">
        <f t="shared" si="4206"/>
        <v>77648.999999999985</v>
      </c>
      <c r="AX1607" s="51">
        <f t="shared" si="4207"/>
        <v>72526.699999999997</v>
      </c>
      <c r="AY1607" s="51">
        <f t="shared" si="4208"/>
        <v>72526.699999999997</v>
      </c>
      <c r="AZ1607" s="51">
        <f>AZ1608+AZ1609</f>
        <v>0</v>
      </c>
      <c r="BA1607" s="52">
        <f t="shared" si="4209"/>
        <v>95.813276604565758</v>
      </c>
      <c r="BB1607" s="25"/>
    </row>
    <row r="1608" ht="78.75">
      <c r="B1608" s="47" t="s">
        <v>578</v>
      </c>
      <c r="C1608" s="47" t="s">
        <v>46</v>
      </c>
      <c r="D1608" s="47" t="s">
        <v>88</v>
      </c>
      <c r="E1608" s="48" t="str">
        <f t="shared" si="4203"/>
        <v>0104</v>
      </c>
      <c r="F1608" s="47" t="s">
        <v>493</v>
      </c>
      <c r="G1608" s="47" t="s">
        <v>70</v>
      </c>
      <c r="H1608" s="49" t="s">
        <v>71</v>
      </c>
      <c r="I1608" s="19">
        <v>55370.699999999997</v>
      </c>
      <c r="J1608" s="19">
        <v>57073.699999999997</v>
      </c>
      <c r="K1608" s="19">
        <v>57073.699999999997</v>
      </c>
      <c r="L1608" s="19">
        <v>709.5</v>
      </c>
      <c r="M1608" s="19">
        <v>731.39999999999998</v>
      </c>
      <c r="N1608" s="19">
        <v>731.39999999999998</v>
      </c>
      <c r="O1608" s="19">
        <v>0</v>
      </c>
      <c r="P1608" s="19">
        <v>0</v>
      </c>
      <c r="Q1608" s="19">
        <v>0</v>
      </c>
      <c r="R1608" s="19">
        <v>0</v>
      </c>
      <c r="S1608" s="19">
        <v>8841.8999999999996</v>
      </c>
      <c r="T1608" s="19">
        <f t="shared" si="4177"/>
        <v>64922.099999999999</v>
      </c>
      <c r="U1608" s="19">
        <f t="shared" si="4222"/>
        <v>57805.099999999999</v>
      </c>
      <c r="V1608" s="19">
        <f t="shared" si="4223"/>
        <v>57805.099999999999</v>
      </c>
      <c r="W1608" s="19">
        <v>8841.8999999999996</v>
      </c>
      <c r="X1608" s="19"/>
      <c r="Y1608" s="19"/>
      <c r="Z1608" s="19"/>
      <c r="AA1608" s="19">
        <v>10836.6</v>
      </c>
      <c r="AB1608" s="19"/>
      <c r="AC1608" s="19">
        <v>10836.6</v>
      </c>
      <c r="AD1608" s="19"/>
      <c r="AE1608" s="19"/>
      <c r="AF1608" s="50">
        <v>64857.999049999999</v>
      </c>
      <c r="AG1608" s="50"/>
      <c r="AH1608" s="50">
        <v>0</v>
      </c>
      <c r="AI1608" s="50">
        <v>0</v>
      </c>
      <c r="AJ1608" s="50">
        <v>0</v>
      </c>
      <c r="AK1608" s="50">
        <v>0</v>
      </c>
      <c r="AL1608" s="50">
        <v>62108.847070000003</v>
      </c>
      <c r="AM1608" s="50">
        <v>0</v>
      </c>
      <c r="AN1608" s="50">
        <v>0</v>
      </c>
      <c r="AO1608" s="51">
        <v>41180.500079999998</v>
      </c>
      <c r="AP1608" s="51">
        <v>64612.952210000003</v>
      </c>
      <c r="AQ1608" s="51">
        <v>0</v>
      </c>
      <c r="AR1608" s="51">
        <v>0</v>
      </c>
      <c r="AS1608" s="51">
        <v>0</v>
      </c>
      <c r="AT1608" s="51">
        <v>0</v>
      </c>
      <c r="AU1608" s="51">
        <f t="shared" si="4204"/>
        <v>64612.952210000003</v>
      </c>
      <c r="AV1608" s="51">
        <f t="shared" si="4205"/>
        <v>309.14778999999544</v>
      </c>
      <c r="AW1608" s="51">
        <f t="shared" si="4206"/>
        <v>73764</v>
      </c>
      <c r="AX1608" s="51">
        <f t="shared" si="4207"/>
        <v>68641.699999999997</v>
      </c>
      <c r="AY1608" s="51">
        <f t="shared" si="4208"/>
        <v>68641.699999999997</v>
      </c>
      <c r="AZ1608" s="51"/>
      <c r="BA1608" s="52">
        <f t="shared" si="4209"/>
        <v>95.761275370397058</v>
      </c>
      <c r="BB1608" s="53"/>
    </row>
    <row r="1609" ht="31.5">
      <c r="B1609" s="47" t="s">
        <v>578</v>
      </c>
      <c r="C1609" s="47" t="s">
        <v>46</v>
      </c>
      <c r="D1609" s="47" t="s">
        <v>88</v>
      </c>
      <c r="E1609" s="48" t="str">
        <f t="shared" si="4203"/>
        <v>0104</v>
      </c>
      <c r="F1609" s="47" t="s">
        <v>493</v>
      </c>
      <c r="G1609" s="47" t="s">
        <v>58</v>
      </c>
      <c r="H1609" s="49" t="s">
        <v>59</v>
      </c>
      <c r="I1609" s="19">
        <v>3885</v>
      </c>
      <c r="J1609" s="19">
        <v>3885</v>
      </c>
      <c r="K1609" s="19">
        <v>3885</v>
      </c>
      <c r="L1609" s="19"/>
      <c r="M1609" s="19"/>
      <c r="N1609" s="19"/>
      <c r="O1609" s="19">
        <v>0</v>
      </c>
      <c r="P1609" s="19">
        <v>0</v>
      </c>
      <c r="Q1609" s="19">
        <v>0</v>
      </c>
      <c r="R1609" s="19">
        <v>0</v>
      </c>
      <c r="S1609" s="19"/>
      <c r="T1609" s="19">
        <f t="shared" si="4177"/>
        <v>3885</v>
      </c>
      <c r="U1609" s="19">
        <f t="shared" si="4222"/>
        <v>3885</v>
      </c>
      <c r="V1609" s="19">
        <f t="shared" si="4223"/>
        <v>3885</v>
      </c>
      <c r="W1609" s="19"/>
      <c r="X1609" s="19"/>
      <c r="Y1609" s="19"/>
      <c r="Z1609" s="19"/>
      <c r="AA1609" s="19"/>
      <c r="AB1609" s="19"/>
      <c r="AC1609" s="19"/>
      <c r="AD1609" s="19"/>
      <c r="AE1609" s="19"/>
      <c r="AF1609" s="50">
        <v>3638.5531599999999</v>
      </c>
      <c r="AG1609" s="50"/>
      <c r="AH1609" s="50">
        <v>0</v>
      </c>
      <c r="AI1609" s="50">
        <v>0</v>
      </c>
      <c r="AJ1609" s="50">
        <v>0</v>
      </c>
      <c r="AK1609" s="50">
        <v>0</v>
      </c>
      <c r="AL1609" s="50">
        <v>3519.741</v>
      </c>
      <c r="AM1609" s="50">
        <v>0</v>
      </c>
      <c r="AN1609" s="50">
        <v>0</v>
      </c>
      <c r="AO1609" s="15">
        <v>2413.6080700000002</v>
      </c>
      <c r="AP1609" s="51">
        <v>3883.5999999999999</v>
      </c>
      <c r="AQ1609" s="51">
        <v>0</v>
      </c>
      <c r="AR1609" s="51">
        <v>0</v>
      </c>
      <c r="AS1609" s="51">
        <v>0</v>
      </c>
      <c r="AT1609" s="51">
        <v>0</v>
      </c>
      <c r="AU1609" s="51">
        <f t="shared" si="4204"/>
        <v>3883.5999999999999</v>
      </c>
      <c r="AV1609" s="51">
        <f t="shared" si="4205"/>
        <v>1.4000000000000909</v>
      </c>
      <c r="AW1609" s="51">
        <f t="shared" si="4206"/>
        <v>3885</v>
      </c>
      <c r="AX1609" s="51">
        <f t="shared" si="4207"/>
        <v>3885</v>
      </c>
      <c r="AY1609" s="51">
        <f t="shared" si="4208"/>
        <v>3885</v>
      </c>
      <c r="AZ1609" s="51"/>
      <c r="BA1609" s="52">
        <f t="shared" si="4209"/>
        <v>96.734631740271183</v>
      </c>
      <c r="BB1609" s="53"/>
    </row>
    <row r="1610">
      <c r="B1610" s="47" t="s">
        <v>578</v>
      </c>
      <c r="C1610" s="47" t="s">
        <v>46</v>
      </c>
      <c r="D1610" s="47" t="s">
        <v>88</v>
      </c>
      <c r="E1610" s="48" t="str">
        <f t="shared" si="4203"/>
        <v>0104</v>
      </c>
      <c r="F1610" s="47" t="s">
        <v>493</v>
      </c>
      <c r="G1610" s="47" t="s">
        <v>72</v>
      </c>
      <c r="H1610" s="49" t="s">
        <v>73</v>
      </c>
      <c r="I1610" s="19"/>
      <c r="J1610" s="19"/>
      <c r="K1610" s="19"/>
      <c r="L1610" s="19"/>
      <c r="M1610" s="19"/>
      <c r="N1610" s="19"/>
      <c r="O1610" s="19">
        <v>0</v>
      </c>
      <c r="P1610" s="19"/>
      <c r="Q1610" s="19"/>
      <c r="R1610" s="19"/>
      <c r="S1610" s="19"/>
      <c r="T1610" s="19">
        <f t="shared" si="4177"/>
        <v>0</v>
      </c>
      <c r="U1610" s="19">
        <v>0</v>
      </c>
      <c r="V1610" s="19">
        <v>0</v>
      </c>
      <c r="W1610" s="19">
        <v>0</v>
      </c>
      <c r="X1610" s="19">
        <v>0</v>
      </c>
      <c r="Y1610" s="19">
        <v>0</v>
      </c>
      <c r="Z1610" s="19">
        <v>0</v>
      </c>
      <c r="AA1610" s="19">
        <v>0</v>
      </c>
      <c r="AB1610" s="19">
        <v>0</v>
      </c>
      <c r="AC1610" s="19">
        <v>0</v>
      </c>
      <c r="AD1610" s="19">
        <v>0</v>
      </c>
      <c r="AE1610" s="19">
        <v>0</v>
      </c>
      <c r="AF1610" s="50">
        <v>4.8477899999999998</v>
      </c>
      <c r="AG1610" s="50"/>
      <c r="AH1610" s="50">
        <v>0</v>
      </c>
      <c r="AI1610" s="50">
        <v>0</v>
      </c>
      <c r="AJ1610" s="50">
        <v>0</v>
      </c>
      <c r="AK1610" s="50">
        <v>0</v>
      </c>
      <c r="AL1610" s="50">
        <v>4.8477899999999998</v>
      </c>
      <c r="AM1610" s="50">
        <v>0</v>
      </c>
      <c r="AN1610" s="50">
        <v>0</v>
      </c>
      <c r="AO1610" s="51">
        <v>4.8477899999999998</v>
      </c>
      <c r="AP1610" s="51">
        <v>4.8477899999999998</v>
      </c>
      <c r="AQ1610" s="51">
        <v>0</v>
      </c>
      <c r="AR1610" s="51">
        <v>0</v>
      </c>
      <c r="AS1610" s="51">
        <v>0</v>
      </c>
      <c r="AT1610" s="51">
        <v>0</v>
      </c>
      <c r="AU1610" s="51">
        <f t="shared" si="4204"/>
        <v>4.8477899999999998</v>
      </c>
      <c r="AV1610" s="51">
        <f t="shared" si="4205"/>
        <v>-4.8477899999999998</v>
      </c>
      <c r="AW1610" s="51"/>
      <c r="AX1610" s="51"/>
      <c r="AY1610" s="51"/>
      <c r="AZ1610" s="51"/>
      <c r="BA1610" s="52">
        <f t="shared" si="4209"/>
        <v>100</v>
      </c>
      <c r="BB1610" s="53"/>
    </row>
    <row r="1611" s="39" customFormat="1">
      <c r="B1611" s="40" t="s">
        <v>578</v>
      </c>
      <c r="C1611" s="40" t="s">
        <v>46</v>
      </c>
      <c r="D1611" s="40" t="s">
        <v>48</v>
      </c>
      <c r="E1611" s="38" t="str">
        <f t="shared" si="4203"/>
        <v>0113</v>
      </c>
      <c r="F1611" s="40"/>
      <c r="G1611" s="40"/>
      <c r="H1611" s="41" t="s">
        <v>49</v>
      </c>
      <c r="I1611" s="42">
        <f>I1612</f>
        <v>14353.5</v>
      </c>
      <c r="J1611" s="42">
        <f>J1612</f>
        <v>10999.9</v>
      </c>
      <c r="K1611" s="42">
        <f>K1612</f>
        <v>10996.4</v>
      </c>
      <c r="L1611" s="42">
        <f>L1612</f>
        <v>0</v>
      </c>
      <c r="M1611" s="42">
        <f>M1612</f>
        <v>0</v>
      </c>
      <c r="N1611" s="42">
        <f>N1612</f>
        <v>0</v>
      </c>
      <c r="O1611" s="42">
        <f>O1612+O1632+O1637</f>
        <v>1724.569</v>
      </c>
      <c r="P1611" s="42">
        <f>P1612+P1632+P1637</f>
        <v>0</v>
      </c>
      <c r="Q1611" s="42">
        <f>Q1612+Q1632+Q1637</f>
        <v>603.96400000000006</v>
      </c>
      <c r="R1611" s="42">
        <f>R1612+R1632+R1637</f>
        <v>803.34799999999996</v>
      </c>
      <c r="S1611" s="42">
        <f>S1612+S1632</f>
        <v>110.25</v>
      </c>
      <c r="T1611" s="42">
        <f t="shared" si="4177"/>
        <v>17595.631000000001</v>
      </c>
      <c r="U1611" s="42">
        <f t="shared" si="4222"/>
        <v>10999.9</v>
      </c>
      <c r="V1611" s="42">
        <f t="shared" si="4223"/>
        <v>10996.4</v>
      </c>
      <c r="W1611" s="42">
        <f>W1612+W1632</f>
        <v>0</v>
      </c>
      <c r="X1611" s="42">
        <f>X1612+X1632</f>
        <v>0</v>
      </c>
      <c r="Y1611" s="42">
        <f>Y1612+Y1632</f>
        <v>0</v>
      </c>
      <c r="Z1611" s="42">
        <f>Z1612+Z1632</f>
        <v>110.25</v>
      </c>
      <c r="AA1611" s="42">
        <f>AA1612+AA1632</f>
        <v>110</v>
      </c>
      <c r="AB1611" s="42">
        <f>AB1612+AB1632</f>
        <v>0</v>
      </c>
      <c r="AC1611" s="42">
        <f>AC1612+AC1632</f>
        <v>110</v>
      </c>
      <c r="AD1611" s="42">
        <f>AD1612+AD1632</f>
        <v>0</v>
      </c>
      <c r="AE1611" s="42">
        <f>AE1612+AE1632</f>
        <v>0</v>
      </c>
      <c r="AF1611" s="43">
        <f>AF1612+AF1632+AF1637</f>
        <v>18418.051060000002</v>
      </c>
      <c r="AG1611" s="43">
        <f>AG1612+AG1632+AG1637</f>
        <v>0</v>
      </c>
      <c r="AH1611" s="43">
        <f>AH1612+AH1632+AH1637</f>
        <v>0</v>
      </c>
      <c r="AI1611" s="43">
        <f>AI1612+AI1632+AI1637</f>
        <v>0</v>
      </c>
      <c r="AJ1611" s="43">
        <f>AJ1612+AJ1632+AJ1637</f>
        <v>0</v>
      </c>
      <c r="AK1611" s="43">
        <f>AK1612+AK1632+AK1637</f>
        <v>0</v>
      </c>
      <c r="AL1611" s="43">
        <f>AL1612+AL1632+AL1637</f>
        <v>18310.828340000004</v>
      </c>
      <c r="AM1611" s="43">
        <f>AM1612+AM1632+AM1637</f>
        <v>0</v>
      </c>
      <c r="AN1611" s="43">
        <f>AN1612+AN1632+AN1637</f>
        <v>0</v>
      </c>
      <c r="AO1611" s="44">
        <f>AO1612+AO1632+AO1637</f>
        <v>13495.199420000001</v>
      </c>
      <c r="AP1611" s="45">
        <f>AP1612+AP1632+AP1637</f>
        <v>17937.051060000002</v>
      </c>
      <c r="AQ1611" s="45">
        <f>AQ1612+AQ1632+AQ1637</f>
        <v>1724.569</v>
      </c>
      <c r="AR1611" s="45">
        <f>AR1612+AR1632+AR1637</f>
        <v>0</v>
      </c>
      <c r="AS1611" s="45">
        <f>AS1612+AS1632+AS1637</f>
        <v>0</v>
      </c>
      <c r="AT1611" s="45">
        <f>AT1612+AT1632+AT1637</f>
        <v>0</v>
      </c>
      <c r="AU1611" s="45">
        <f t="shared" si="4204"/>
        <v>19661.620060000001</v>
      </c>
      <c r="AV1611" s="45">
        <f t="shared" si="4205"/>
        <v>-2065.9890599999999</v>
      </c>
      <c r="AW1611" s="45">
        <f t="shared" si="4206"/>
        <v>17705.881000000001</v>
      </c>
      <c r="AX1611" s="45">
        <f t="shared" si="4207"/>
        <v>11109.9</v>
      </c>
      <c r="AY1611" s="45">
        <f t="shared" si="4208"/>
        <v>11106.4</v>
      </c>
      <c r="AZ1611" s="45">
        <f>AZ1612+AZ1632</f>
        <v>0</v>
      </c>
      <c r="BA1611" s="46">
        <f t="shared" si="4209"/>
        <v>99.417838946961865</v>
      </c>
      <c r="BB1611" s="25"/>
    </row>
    <row r="1612">
      <c r="B1612" s="47" t="s">
        <v>578</v>
      </c>
      <c r="C1612" s="47" t="s">
        <v>46</v>
      </c>
      <c r="D1612" s="47" t="s">
        <v>48</v>
      </c>
      <c r="E1612" s="48" t="str">
        <f t="shared" si="4203"/>
        <v>0113</v>
      </c>
      <c r="F1612" s="47" t="s">
        <v>195</v>
      </c>
      <c r="G1612" s="47"/>
      <c r="H1612" s="49" t="s">
        <v>196</v>
      </c>
      <c r="I1612" s="19">
        <f>I1621</f>
        <v>14353.5</v>
      </c>
      <c r="J1612" s="19">
        <f>J1621</f>
        <v>10999.9</v>
      </c>
      <c r="K1612" s="19">
        <f>K1621</f>
        <v>10996.4</v>
      </c>
      <c r="L1612" s="19">
        <f>L1621</f>
        <v>0</v>
      </c>
      <c r="M1612" s="19">
        <f>M1621</f>
        <v>0</v>
      </c>
      <c r="N1612" s="19">
        <f>N1621</f>
        <v>0</v>
      </c>
      <c r="O1612" s="19">
        <f>O1621+O1613</f>
        <v>1724.569</v>
      </c>
      <c r="P1612" s="19">
        <f>P1621+P1613</f>
        <v>0</v>
      </c>
      <c r="Q1612" s="19">
        <f>Q1621+Q1613</f>
        <v>603.96400000000006</v>
      </c>
      <c r="R1612" s="19">
        <f>R1621+R1613</f>
        <v>803.34799999999996</v>
      </c>
      <c r="S1612" s="19">
        <f>S1621</f>
        <v>110</v>
      </c>
      <c r="T1612" s="19">
        <f t="shared" si="4177"/>
        <v>17595.381000000001</v>
      </c>
      <c r="U1612" s="19">
        <f t="shared" si="4222"/>
        <v>10999.9</v>
      </c>
      <c r="V1612" s="19">
        <f t="shared" si="4223"/>
        <v>10996.4</v>
      </c>
      <c r="W1612" s="19">
        <f>W1621</f>
        <v>0</v>
      </c>
      <c r="X1612" s="19">
        <f>X1621</f>
        <v>0</v>
      </c>
      <c r="Y1612" s="19">
        <f>Y1621</f>
        <v>0</v>
      </c>
      <c r="Z1612" s="19">
        <f>Z1621</f>
        <v>110</v>
      </c>
      <c r="AA1612" s="19">
        <f>AA1621</f>
        <v>110</v>
      </c>
      <c r="AB1612" s="19">
        <f>AB1621</f>
        <v>0</v>
      </c>
      <c r="AC1612" s="19">
        <f>AC1621</f>
        <v>110</v>
      </c>
      <c r="AD1612" s="19">
        <f>AD1621</f>
        <v>0</v>
      </c>
      <c r="AE1612" s="19">
        <f>AE1621</f>
        <v>0</v>
      </c>
      <c r="AF1612" s="50">
        <f>AF1621+AF1613</f>
        <v>17669.65106</v>
      </c>
      <c r="AG1612" s="50">
        <f>AG1621+AG1613</f>
        <v>0</v>
      </c>
      <c r="AH1612" s="50">
        <f>AH1621+AH1613</f>
        <v>0</v>
      </c>
      <c r="AI1612" s="50">
        <f>AI1621+AI1613</f>
        <v>0</v>
      </c>
      <c r="AJ1612" s="50">
        <f>AJ1621+AJ1613</f>
        <v>0</v>
      </c>
      <c r="AK1612" s="50">
        <f>AK1621+AK1613</f>
        <v>0</v>
      </c>
      <c r="AL1612" s="50">
        <f>AL1621+AL1613</f>
        <v>17562.678340000002</v>
      </c>
      <c r="AM1612" s="50">
        <f>AM1621+AM1613</f>
        <v>0</v>
      </c>
      <c r="AN1612" s="50">
        <f>AN1621+AN1613</f>
        <v>0</v>
      </c>
      <c r="AO1612" s="51">
        <f>AO1621+AO1613</f>
        <v>13408.199420000001</v>
      </c>
      <c r="AP1612" s="51">
        <f>AP1621+AP1613</f>
        <v>17669.65106</v>
      </c>
      <c r="AQ1612" s="51">
        <f>AQ1621+AQ1613</f>
        <v>1724.569</v>
      </c>
      <c r="AR1612" s="51">
        <f>AR1621+AR1613</f>
        <v>0</v>
      </c>
      <c r="AS1612" s="51">
        <f>AS1621+AS1613</f>
        <v>0</v>
      </c>
      <c r="AT1612" s="51">
        <f>AT1621+AT1613</f>
        <v>0</v>
      </c>
      <c r="AU1612" s="51">
        <f t="shared" si="4204"/>
        <v>19394.22006</v>
      </c>
      <c r="AV1612" s="51">
        <f t="shared" si="4205"/>
        <v>-1798.8390599999984</v>
      </c>
      <c r="AW1612" s="51">
        <f t="shared" si="4206"/>
        <v>17705.381000000001</v>
      </c>
      <c r="AX1612" s="51">
        <f t="shared" si="4207"/>
        <v>11109.9</v>
      </c>
      <c r="AY1612" s="51">
        <f t="shared" si="4208"/>
        <v>11106.4</v>
      </c>
      <c r="AZ1612" s="51">
        <f>AZ1621</f>
        <v>0</v>
      </c>
      <c r="BA1612" s="52">
        <f t="shared" si="4209"/>
        <v>99.394596307325173</v>
      </c>
      <c r="BB1612" s="25"/>
    </row>
    <row r="1613">
      <c r="B1613" s="47" t="s">
        <v>578</v>
      </c>
      <c r="C1613" s="47" t="s">
        <v>46</v>
      </c>
      <c r="D1613" s="47" t="s">
        <v>48</v>
      </c>
      <c r="E1613" s="48" t="str">
        <f t="shared" si="4203"/>
        <v>0113</v>
      </c>
      <c r="F1613" s="47" t="s">
        <v>197</v>
      </c>
      <c r="G1613" s="48"/>
      <c r="H1613" s="49" t="s">
        <v>113</v>
      </c>
      <c r="I1613" s="19"/>
      <c r="J1613" s="19"/>
      <c r="K1613" s="19"/>
      <c r="L1613" s="19"/>
      <c r="M1613" s="19"/>
      <c r="N1613" s="19"/>
      <c r="O1613" s="19">
        <f>O1614</f>
        <v>1724.569</v>
      </c>
      <c r="P1613" s="19">
        <f>P1614</f>
        <v>0</v>
      </c>
      <c r="Q1613" s="19">
        <f>Q1614</f>
        <v>0</v>
      </c>
      <c r="R1613" s="19">
        <f>R1614</f>
        <v>665</v>
      </c>
      <c r="S1613" s="19"/>
      <c r="T1613" s="19">
        <f t="shared" si="4177"/>
        <v>2389.569</v>
      </c>
      <c r="U1613" s="19"/>
      <c r="V1613" s="19"/>
      <c r="W1613" s="19"/>
      <c r="X1613" s="19"/>
      <c r="Y1613" s="19"/>
      <c r="Z1613" s="19"/>
      <c r="AA1613" s="19"/>
      <c r="AB1613" s="19"/>
      <c r="AC1613" s="19"/>
      <c r="AD1613" s="19"/>
      <c r="AE1613" s="19"/>
      <c r="AF1613" s="50">
        <f>AF1614</f>
        <v>2421.13906</v>
      </c>
      <c r="AG1613" s="50">
        <f>AG1614</f>
        <v>0</v>
      </c>
      <c r="AH1613" s="50">
        <f>AH1614</f>
        <v>0</v>
      </c>
      <c r="AI1613" s="50">
        <f>AI1614</f>
        <v>0</v>
      </c>
      <c r="AJ1613" s="50">
        <f>AJ1614</f>
        <v>0</v>
      </c>
      <c r="AK1613" s="50">
        <f>AK1614</f>
        <v>0</v>
      </c>
      <c r="AL1613" s="50">
        <f>AL1614</f>
        <v>2327.0129999999999</v>
      </c>
      <c r="AM1613" s="50">
        <f>AM1614</f>
        <v>0</v>
      </c>
      <c r="AN1613" s="50">
        <f>AN1614</f>
        <v>0</v>
      </c>
      <c r="AO1613" s="15">
        <f>AO1614</f>
        <v>1692.413</v>
      </c>
      <c r="AP1613" s="51">
        <f>AP1614</f>
        <v>2421.13906</v>
      </c>
      <c r="AQ1613" s="51">
        <f>AQ1614</f>
        <v>1724.569</v>
      </c>
      <c r="AR1613" s="51">
        <f>AR1614</f>
        <v>0</v>
      </c>
      <c r="AS1613" s="51">
        <f>AS1614</f>
        <v>0</v>
      </c>
      <c r="AT1613" s="51">
        <f>AT1614</f>
        <v>0</v>
      </c>
      <c r="AU1613" s="51">
        <f t="shared" si="4204"/>
        <v>4145.7080599999999</v>
      </c>
      <c r="AV1613" s="51">
        <f t="shared" si="4205"/>
        <v>-1756.13906</v>
      </c>
      <c r="AW1613" s="51"/>
      <c r="AX1613" s="51"/>
      <c r="AY1613" s="51"/>
      <c r="AZ1613" s="51"/>
      <c r="BA1613" s="52">
        <f t="shared" si="4209"/>
        <v>96.112323263249493</v>
      </c>
      <c r="BB1613" s="25"/>
    </row>
    <row r="1614" ht="47.25">
      <c r="B1614" s="47" t="s">
        <v>578</v>
      </c>
      <c r="C1614" s="47" t="s">
        <v>46</v>
      </c>
      <c r="D1614" s="47" t="s">
        <v>48</v>
      </c>
      <c r="E1614" s="48" t="str">
        <f t="shared" si="4203"/>
        <v>0113</v>
      </c>
      <c r="F1614" s="47" t="s">
        <v>198</v>
      </c>
      <c r="G1614" s="48"/>
      <c r="H1614" s="49" t="s">
        <v>199</v>
      </c>
      <c r="I1614" s="19"/>
      <c r="J1614" s="19"/>
      <c r="K1614" s="19"/>
      <c r="L1614" s="19"/>
      <c r="M1614" s="19"/>
      <c r="N1614" s="19"/>
      <c r="O1614" s="19">
        <f>O1615+O1619+O1617</f>
        <v>1724.569</v>
      </c>
      <c r="P1614" s="19">
        <f>P1615+P1619</f>
        <v>0</v>
      </c>
      <c r="Q1614" s="19">
        <f>Q1615+Q1619</f>
        <v>0</v>
      </c>
      <c r="R1614" s="19">
        <f>R1615+R1619</f>
        <v>665</v>
      </c>
      <c r="S1614" s="19"/>
      <c r="T1614" s="19">
        <f t="shared" si="4177"/>
        <v>2389.569</v>
      </c>
      <c r="U1614" s="19"/>
      <c r="V1614" s="19"/>
      <c r="W1614" s="19"/>
      <c r="X1614" s="19"/>
      <c r="Y1614" s="19"/>
      <c r="Z1614" s="19"/>
      <c r="AA1614" s="19"/>
      <c r="AB1614" s="19"/>
      <c r="AC1614" s="19"/>
      <c r="AD1614" s="19"/>
      <c r="AE1614" s="19"/>
      <c r="AF1614" s="50">
        <f>AF1615+AF1619+AF1617</f>
        <v>2421.13906</v>
      </c>
      <c r="AG1614" s="50">
        <f>AG1615+AG1619+AG1617</f>
        <v>0</v>
      </c>
      <c r="AH1614" s="50">
        <f>AH1615+AH1619+AH1617</f>
        <v>0</v>
      </c>
      <c r="AI1614" s="50">
        <f>AI1615+AI1619+AI1617</f>
        <v>0</v>
      </c>
      <c r="AJ1614" s="50">
        <f>AJ1615+AJ1619+AJ1617</f>
        <v>0</v>
      </c>
      <c r="AK1614" s="50">
        <f>AK1615+AK1619+AK1617</f>
        <v>0</v>
      </c>
      <c r="AL1614" s="50">
        <f>AL1615+AL1619+AL1617</f>
        <v>2327.0129999999999</v>
      </c>
      <c r="AM1614" s="50">
        <f>AM1615+AM1619+AM1617</f>
        <v>0</v>
      </c>
      <c r="AN1614" s="50">
        <f>AN1615+AN1619+AN1617</f>
        <v>0</v>
      </c>
      <c r="AO1614" s="51">
        <f>AO1615+AO1619+AO1617</f>
        <v>1692.413</v>
      </c>
      <c r="AP1614" s="51">
        <f>AP1615+AP1619+AP1617</f>
        <v>2421.13906</v>
      </c>
      <c r="AQ1614" s="51">
        <f>AQ1615+AQ1619+AQ1617</f>
        <v>1724.569</v>
      </c>
      <c r="AR1614" s="51">
        <f>AR1615+AR1619+AR1617</f>
        <v>0</v>
      </c>
      <c r="AS1614" s="51">
        <f>AS1615+AS1619+AS1617</f>
        <v>0</v>
      </c>
      <c r="AT1614" s="51">
        <f>AT1615+AT1619+AT1617</f>
        <v>0</v>
      </c>
      <c r="AU1614" s="51">
        <f t="shared" si="4204"/>
        <v>4145.7080599999999</v>
      </c>
      <c r="AV1614" s="51">
        <f t="shared" si="4205"/>
        <v>-1756.13906</v>
      </c>
      <c r="AW1614" s="51"/>
      <c r="AX1614" s="51"/>
      <c r="AY1614" s="51"/>
      <c r="AZ1614" s="51"/>
      <c r="BA1614" s="52">
        <f t="shared" si="4209"/>
        <v>96.112323263249493</v>
      </c>
      <c r="BB1614" s="25"/>
    </row>
    <row r="1615" ht="31.5" hidden="1">
      <c r="B1615" s="47" t="s">
        <v>578</v>
      </c>
      <c r="C1615" s="47" t="s">
        <v>46</v>
      </c>
      <c r="D1615" s="47" t="s">
        <v>48</v>
      </c>
      <c r="E1615" s="48" t="str">
        <f t="shared" si="4203"/>
        <v>0113</v>
      </c>
      <c r="F1615" s="47" t="s">
        <v>200</v>
      </c>
      <c r="G1615" s="48"/>
      <c r="H1615" s="49" t="s">
        <v>201</v>
      </c>
      <c r="I1615" s="19"/>
      <c r="J1615" s="19"/>
      <c r="K1615" s="19"/>
      <c r="L1615" s="19"/>
      <c r="M1615" s="19"/>
      <c r="N1615" s="19"/>
      <c r="O1615" s="19">
        <f>O1616</f>
        <v>0</v>
      </c>
      <c r="P1615" s="19">
        <f>P1616</f>
        <v>0</v>
      </c>
      <c r="Q1615" s="19">
        <f>Q1616</f>
        <v>0</v>
      </c>
      <c r="R1615" s="19">
        <f>R1616</f>
        <v>0</v>
      </c>
      <c r="S1615" s="19"/>
      <c r="T1615" s="19">
        <f t="shared" si="4177"/>
        <v>0</v>
      </c>
      <c r="U1615" s="19"/>
      <c r="V1615" s="19"/>
      <c r="W1615" s="19"/>
      <c r="X1615" s="19"/>
      <c r="Y1615" s="19"/>
      <c r="Z1615" s="19"/>
      <c r="AA1615" s="19"/>
      <c r="AB1615" s="19"/>
      <c r="AC1615" s="19"/>
      <c r="AD1615" s="19"/>
      <c r="AE1615" s="19"/>
      <c r="AF1615" s="50">
        <f>AF1616</f>
        <v>0</v>
      </c>
      <c r="AG1615" s="50">
        <f>AG1616</f>
        <v>0</v>
      </c>
      <c r="AH1615" s="50">
        <f>AH1616</f>
        <v>0</v>
      </c>
      <c r="AI1615" s="50">
        <f>AI1616</f>
        <v>0</v>
      </c>
      <c r="AJ1615" s="50">
        <f>AJ1616</f>
        <v>0</v>
      </c>
      <c r="AK1615" s="50">
        <f>AK1616</f>
        <v>0</v>
      </c>
      <c r="AL1615" s="50">
        <f>AL1616</f>
        <v>0</v>
      </c>
      <c r="AM1615" s="50">
        <f>AM1616</f>
        <v>0</v>
      </c>
      <c r="AN1615" s="50">
        <f>AN1616</f>
        <v>0</v>
      </c>
      <c r="AO1615" s="15">
        <f>AO1616</f>
        <v>1159.913</v>
      </c>
      <c r="AP1615" s="51">
        <f>AP1616</f>
        <v>1756.13906</v>
      </c>
      <c r="AQ1615" s="51">
        <f>AQ1616</f>
        <v>0</v>
      </c>
      <c r="AR1615" s="51">
        <f>AR1616</f>
        <v>0</v>
      </c>
      <c r="AS1615" s="51">
        <f>AS1616</f>
        <v>0</v>
      </c>
      <c r="AT1615" s="51">
        <f>AT1616</f>
        <v>0</v>
      </c>
      <c r="AU1615" s="51">
        <f t="shared" si="4204"/>
        <v>1756.13906</v>
      </c>
      <c r="AV1615" s="51">
        <f t="shared" si="4205"/>
        <v>-1756.13906</v>
      </c>
      <c r="AW1615" s="51"/>
      <c r="AX1615" s="51"/>
      <c r="AY1615" s="51"/>
      <c r="AZ1615" s="51"/>
      <c r="BA1615" s="52"/>
      <c r="BB1615" s="25">
        <v>0</v>
      </c>
    </row>
    <row r="1616" ht="31.5" hidden="1">
      <c r="B1616" s="47" t="s">
        <v>578</v>
      </c>
      <c r="C1616" s="47" t="s">
        <v>46</v>
      </c>
      <c r="D1616" s="47" t="s">
        <v>48</v>
      </c>
      <c r="E1616" s="48" t="str">
        <f t="shared" si="4203"/>
        <v>0113</v>
      </c>
      <c r="F1616" s="47" t="s">
        <v>200</v>
      </c>
      <c r="G1616" s="47" t="s">
        <v>58</v>
      </c>
      <c r="H1616" s="49" t="s">
        <v>59</v>
      </c>
      <c r="I1616" s="19"/>
      <c r="J1616" s="19"/>
      <c r="K1616" s="19"/>
      <c r="L1616" s="19"/>
      <c r="M1616" s="19"/>
      <c r="N1616" s="19"/>
      <c r="O1616" s="19">
        <v>0</v>
      </c>
      <c r="P1616" s="19">
        <v>0</v>
      </c>
      <c r="Q1616" s="19">
        <v>0</v>
      </c>
      <c r="R1616" s="19">
        <v>0</v>
      </c>
      <c r="S1616" s="19"/>
      <c r="T1616" s="19">
        <f t="shared" si="4177"/>
        <v>0</v>
      </c>
      <c r="U1616" s="19"/>
      <c r="V1616" s="19"/>
      <c r="W1616" s="19"/>
      <c r="X1616" s="19"/>
      <c r="Y1616" s="19"/>
      <c r="Z1616" s="19"/>
      <c r="AA1616" s="19"/>
      <c r="AB1616" s="19"/>
      <c r="AC1616" s="19"/>
      <c r="AD1616" s="19"/>
      <c r="AE1616" s="19"/>
      <c r="AF1616" s="50">
        <v>0</v>
      </c>
      <c r="AG1616" s="50"/>
      <c r="AH1616" s="50">
        <v>0</v>
      </c>
      <c r="AI1616" s="50">
        <v>0</v>
      </c>
      <c r="AJ1616" s="50">
        <v>0</v>
      </c>
      <c r="AK1616" s="50">
        <v>0</v>
      </c>
      <c r="AL1616" s="50">
        <v>0</v>
      </c>
      <c r="AM1616" s="50">
        <v>0</v>
      </c>
      <c r="AN1616" s="50">
        <v>0</v>
      </c>
      <c r="AO1616" s="51">
        <v>1159.913</v>
      </c>
      <c r="AP1616" s="51">
        <v>1756.13906</v>
      </c>
      <c r="AQ1616" s="51">
        <v>0</v>
      </c>
      <c r="AR1616" s="51">
        <v>0</v>
      </c>
      <c r="AS1616" s="51">
        <v>0</v>
      </c>
      <c r="AT1616" s="51">
        <v>0</v>
      </c>
      <c r="AU1616" s="51">
        <f t="shared" si="4204"/>
        <v>1756.13906</v>
      </c>
      <c r="AV1616" s="51">
        <f t="shared" si="4205"/>
        <v>-1756.13906</v>
      </c>
      <c r="AW1616" s="51"/>
      <c r="AX1616" s="51"/>
      <c r="AY1616" s="51"/>
      <c r="AZ1616" s="51"/>
      <c r="BA1616" s="52"/>
      <c r="BB1616" s="25">
        <v>0</v>
      </c>
    </row>
    <row r="1617" ht="31.5">
      <c r="B1617" s="47" t="s">
        <v>578</v>
      </c>
      <c r="C1617" s="47" t="s">
        <v>46</v>
      </c>
      <c r="D1617" s="47" t="s">
        <v>48</v>
      </c>
      <c r="E1617" s="48" t="str">
        <f t="shared" si="4203"/>
        <v>0113</v>
      </c>
      <c r="F1617" s="47" t="s">
        <v>552</v>
      </c>
      <c r="G1617" s="47"/>
      <c r="H1617" s="49" t="s">
        <v>553</v>
      </c>
      <c r="I1617" s="19"/>
      <c r="J1617" s="19"/>
      <c r="K1617" s="19"/>
      <c r="L1617" s="19"/>
      <c r="M1617" s="19"/>
      <c r="N1617" s="19"/>
      <c r="O1617" s="19">
        <f>O1618</f>
        <v>1724.569</v>
      </c>
      <c r="P1617" s="19"/>
      <c r="Q1617" s="19"/>
      <c r="R1617" s="19"/>
      <c r="S1617" s="19"/>
      <c r="T1617" s="19">
        <f t="shared" si="4177"/>
        <v>1724.569</v>
      </c>
      <c r="U1617" s="19"/>
      <c r="V1617" s="19"/>
      <c r="W1617" s="19"/>
      <c r="X1617" s="19"/>
      <c r="Y1617" s="19"/>
      <c r="Z1617" s="19"/>
      <c r="AA1617" s="19"/>
      <c r="AB1617" s="19"/>
      <c r="AC1617" s="19"/>
      <c r="AD1617" s="19"/>
      <c r="AE1617" s="19"/>
      <c r="AF1617" s="50">
        <f>AF1618</f>
        <v>1756.13906</v>
      </c>
      <c r="AG1617" s="50">
        <f>AG1618</f>
        <v>0</v>
      </c>
      <c r="AH1617" s="50">
        <f>AH1618</f>
        <v>0</v>
      </c>
      <c r="AI1617" s="50">
        <f>AI1618</f>
        <v>0</v>
      </c>
      <c r="AJ1617" s="50">
        <f>AJ1618</f>
        <v>0</v>
      </c>
      <c r="AK1617" s="50">
        <f>AK1618</f>
        <v>0</v>
      </c>
      <c r="AL1617" s="50">
        <f>AL1618</f>
        <v>1662.0129999999999</v>
      </c>
      <c r="AM1617" s="50">
        <f>AM1618</f>
        <v>0</v>
      </c>
      <c r="AN1617" s="50">
        <f>AN1618</f>
        <v>0</v>
      </c>
      <c r="AO1617" s="63">
        <f>AO1618</f>
        <v>0</v>
      </c>
      <c r="AP1617" s="15">
        <f>AP1618</f>
        <v>0</v>
      </c>
      <c r="AQ1617" s="51">
        <f>AQ1618</f>
        <v>1724.569</v>
      </c>
      <c r="AR1617" s="15">
        <f>AR1618</f>
        <v>0</v>
      </c>
      <c r="AS1617" s="51">
        <f>AS1618</f>
        <v>0</v>
      </c>
      <c r="AT1617" s="15">
        <f>AT1618</f>
        <v>0</v>
      </c>
      <c r="AU1617" s="51">
        <f t="shared" si="4204"/>
        <v>1724.569</v>
      </c>
      <c r="AV1617" s="51">
        <f t="shared" si="4205"/>
        <v>0</v>
      </c>
      <c r="AW1617" s="51"/>
      <c r="AX1617" s="51"/>
      <c r="AY1617" s="51"/>
      <c r="AZ1617" s="51"/>
      <c r="BA1617" s="52">
        <f t="shared" si="4209"/>
        <v>94.640170465771661</v>
      </c>
      <c r="BB1617" s="25"/>
    </row>
    <row r="1618" ht="31.5">
      <c r="B1618" s="47" t="s">
        <v>578</v>
      </c>
      <c r="C1618" s="47" t="s">
        <v>46</v>
      </c>
      <c r="D1618" s="47" t="s">
        <v>48</v>
      </c>
      <c r="E1618" s="48" t="str">
        <f t="shared" si="4203"/>
        <v>0113</v>
      </c>
      <c r="F1618" s="47" t="s">
        <v>552</v>
      </c>
      <c r="G1618" s="47" t="s">
        <v>58</v>
      </c>
      <c r="H1618" s="49" t="s">
        <v>59</v>
      </c>
      <c r="I1618" s="19"/>
      <c r="J1618" s="19"/>
      <c r="K1618" s="19"/>
      <c r="L1618" s="19"/>
      <c r="M1618" s="19"/>
      <c r="N1618" s="19"/>
      <c r="O1618" s="19">
        <v>1724.569</v>
      </c>
      <c r="P1618" s="19"/>
      <c r="Q1618" s="19"/>
      <c r="R1618" s="19"/>
      <c r="S1618" s="19"/>
      <c r="T1618" s="19">
        <f t="shared" si="4177"/>
        <v>1724.569</v>
      </c>
      <c r="U1618" s="19"/>
      <c r="V1618" s="19"/>
      <c r="W1618" s="19"/>
      <c r="X1618" s="19"/>
      <c r="Y1618" s="19"/>
      <c r="Z1618" s="19"/>
      <c r="AA1618" s="19"/>
      <c r="AB1618" s="19"/>
      <c r="AC1618" s="19"/>
      <c r="AD1618" s="19"/>
      <c r="AE1618" s="19"/>
      <c r="AF1618" s="50">
        <v>1756.13906</v>
      </c>
      <c r="AG1618" s="50"/>
      <c r="AH1618" s="50">
        <v>0</v>
      </c>
      <c r="AI1618" s="50">
        <v>0</v>
      </c>
      <c r="AJ1618" s="50">
        <v>0</v>
      </c>
      <c r="AK1618" s="50">
        <v>0</v>
      </c>
      <c r="AL1618" s="50">
        <v>1662.0129999999999</v>
      </c>
      <c r="AM1618" s="50">
        <v>0</v>
      </c>
      <c r="AN1618" s="50">
        <v>0</v>
      </c>
      <c r="AO1618" s="15">
        <v>0</v>
      </c>
      <c r="AP1618" s="51">
        <v>0</v>
      </c>
      <c r="AQ1618" s="15">
        <v>1724.569</v>
      </c>
      <c r="AR1618" s="51">
        <v>0</v>
      </c>
      <c r="AS1618" s="15">
        <v>0</v>
      </c>
      <c r="AT1618" s="51">
        <v>0</v>
      </c>
      <c r="AU1618" s="51">
        <f t="shared" si="4204"/>
        <v>1724.569</v>
      </c>
      <c r="AV1618" s="51">
        <f t="shared" si="4205"/>
        <v>0</v>
      </c>
      <c r="AW1618" s="51"/>
      <c r="AX1618" s="51"/>
      <c r="AY1618" s="51"/>
      <c r="AZ1618" s="51"/>
      <c r="BA1618" s="52">
        <f t="shared" si="4209"/>
        <v>94.640170465771661</v>
      </c>
      <c r="BB1618" s="25"/>
    </row>
    <row r="1619" ht="47.25">
      <c r="B1619" s="47" t="s">
        <v>578</v>
      </c>
      <c r="C1619" s="47" t="s">
        <v>46</v>
      </c>
      <c r="D1619" s="47" t="s">
        <v>48</v>
      </c>
      <c r="E1619" s="48" t="str">
        <f t="shared" si="4203"/>
        <v>0113</v>
      </c>
      <c r="F1619" s="47" t="s">
        <v>494</v>
      </c>
      <c r="G1619" s="47"/>
      <c r="H1619" s="49" t="s">
        <v>495</v>
      </c>
      <c r="I1619" s="19"/>
      <c r="J1619" s="19"/>
      <c r="K1619" s="19"/>
      <c r="L1619" s="19"/>
      <c r="M1619" s="19"/>
      <c r="N1619" s="19"/>
      <c r="O1619" s="19">
        <f>O1620</f>
        <v>0</v>
      </c>
      <c r="P1619" s="19">
        <f>P1620</f>
        <v>0</v>
      </c>
      <c r="Q1619" s="19">
        <f>Q1620</f>
        <v>0</v>
      </c>
      <c r="R1619" s="19">
        <f>R1620</f>
        <v>665</v>
      </c>
      <c r="S1619" s="19"/>
      <c r="T1619" s="19">
        <f t="shared" si="4177"/>
        <v>665</v>
      </c>
      <c r="U1619" s="19"/>
      <c r="V1619" s="19"/>
      <c r="W1619" s="19"/>
      <c r="X1619" s="19"/>
      <c r="Y1619" s="19"/>
      <c r="Z1619" s="19"/>
      <c r="AA1619" s="19"/>
      <c r="AB1619" s="19"/>
      <c r="AC1619" s="19"/>
      <c r="AD1619" s="19"/>
      <c r="AE1619" s="19"/>
      <c r="AF1619" s="50">
        <f>AF1620</f>
        <v>665</v>
      </c>
      <c r="AG1619" s="50">
        <f>AG1620</f>
        <v>0</v>
      </c>
      <c r="AH1619" s="50">
        <f>AH1620</f>
        <v>0</v>
      </c>
      <c r="AI1619" s="50">
        <f>AI1620</f>
        <v>0</v>
      </c>
      <c r="AJ1619" s="50">
        <f>AJ1620</f>
        <v>0</v>
      </c>
      <c r="AK1619" s="50">
        <f>AK1620</f>
        <v>0</v>
      </c>
      <c r="AL1619" s="50">
        <f>AL1620</f>
        <v>665</v>
      </c>
      <c r="AM1619" s="50">
        <f>AM1620</f>
        <v>0</v>
      </c>
      <c r="AN1619" s="50">
        <f>AN1620</f>
        <v>0</v>
      </c>
      <c r="AO1619" s="51">
        <f>AO1620</f>
        <v>532.5</v>
      </c>
      <c r="AP1619" s="51">
        <f>AP1620</f>
        <v>665</v>
      </c>
      <c r="AQ1619" s="51">
        <f>AQ1620</f>
        <v>0</v>
      </c>
      <c r="AR1619" s="51">
        <f>AR1620</f>
        <v>0</v>
      </c>
      <c r="AS1619" s="51">
        <f>AS1620</f>
        <v>0</v>
      </c>
      <c r="AT1619" s="51">
        <f>AT1620</f>
        <v>0</v>
      </c>
      <c r="AU1619" s="51">
        <f t="shared" si="4204"/>
        <v>665</v>
      </c>
      <c r="AV1619" s="51">
        <f t="shared" si="4205"/>
        <v>0</v>
      </c>
      <c r="AW1619" s="51"/>
      <c r="AX1619" s="51"/>
      <c r="AY1619" s="51"/>
      <c r="AZ1619" s="51"/>
      <c r="BA1619" s="52">
        <f t="shared" si="4209"/>
        <v>100</v>
      </c>
      <c r="BB1619" s="25"/>
    </row>
    <row r="1620" ht="31.5">
      <c r="B1620" s="47" t="s">
        <v>578</v>
      </c>
      <c r="C1620" s="47" t="s">
        <v>46</v>
      </c>
      <c r="D1620" s="47" t="s">
        <v>48</v>
      </c>
      <c r="E1620" s="48" t="str">
        <f t="shared" si="4203"/>
        <v>0113</v>
      </c>
      <c r="F1620" s="47" t="s">
        <v>494</v>
      </c>
      <c r="G1620" s="47" t="s">
        <v>154</v>
      </c>
      <c r="H1620" s="49" t="s">
        <v>155</v>
      </c>
      <c r="I1620" s="19"/>
      <c r="J1620" s="19"/>
      <c r="K1620" s="19"/>
      <c r="L1620" s="19"/>
      <c r="M1620" s="19"/>
      <c r="N1620" s="19"/>
      <c r="O1620" s="19">
        <v>0</v>
      </c>
      <c r="P1620" s="19">
        <v>0</v>
      </c>
      <c r="Q1620" s="19">
        <v>0</v>
      </c>
      <c r="R1620" s="19">
        <v>665</v>
      </c>
      <c r="S1620" s="19"/>
      <c r="T1620" s="19">
        <f t="shared" si="4177"/>
        <v>665</v>
      </c>
      <c r="U1620" s="19"/>
      <c r="V1620" s="19"/>
      <c r="W1620" s="19"/>
      <c r="X1620" s="19"/>
      <c r="Y1620" s="19"/>
      <c r="Z1620" s="19"/>
      <c r="AA1620" s="19"/>
      <c r="AB1620" s="19"/>
      <c r="AC1620" s="19"/>
      <c r="AD1620" s="19"/>
      <c r="AE1620" s="19"/>
      <c r="AF1620" s="50">
        <v>665</v>
      </c>
      <c r="AG1620" s="50"/>
      <c r="AH1620" s="50">
        <v>0</v>
      </c>
      <c r="AI1620" s="50">
        <v>0</v>
      </c>
      <c r="AJ1620" s="50">
        <v>0</v>
      </c>
      <c r="AK1620" s="50">
        <v>0</v>
      </c>
      <c r="AL1620" s="50">
        <v>665</v>
      </c>
      <c r="AM1620" s="50">
        <v>0</v>
      </c>
      <c r="AN1620" s="50">
        <v>0</v>
      </c>
      <c r="AO1620" s="15">
        <v>532.5</v>
      </c>
      <c r="AP1620" s="51">
        <v>665</v>
      </c>
      <c r="AQ1620" s="51">
        <v>0</v>
      </c>
      <c r="AR1620" s="51">
        <v>0</v>
      </c>
      <c r="AS1620" s="51">
        <v>0</v>
      </c>
      <c r="AT1620" s="51">
        <v>0</v>
      </c>
      <c r="AU1620" s="51">
        <f t="shared" si="4204"/>
        <v>665</v>
      </c>
      <c r="AV1620" s="51">
        <f t="shared" si="4205"/>
        <v>0</v>
      </c>
      <c r="AW1620" s="51"/>
      <c r="AX1620" s="51"/>
      <c r="AY1620" s="51"/>
      <c r="AZ1620" s="51"/>
      <c r="BA1620" s="52">
        <f t="shared" si="4209"/>
        <v>100</v>
      </c>
      <c r="BB1620" s="25"/>
    </row>
    <row r="1621">
      <c r="B1621" s="47" t="s">
        <v>578</v>
      </c>
      <c r="C1621" s="47" t="s">
        <v>46</v>
      </c>
      <c r="D1621" s="47" t="s">
        <v>48</v>
      </c>
      <c r="E1621" s="48" t="str">
        <f t="shared" si="4203"/>
        <v>0113</v>
      </c>
      <c r="F1621" s="47" t="s">
        <v>270</v>
      </c>
      <c r="G1621" s="47"/>
      <c r="H1621" s="49" t="s">
        <v>53</v>
      </c>
      <c r="I1621" s="19">
        <f>I1622</f>
        <v>14353.5</v>
      </c>
      <c r="J1621" s="19">
        <f>J1622</f>
        <v>10999.9</v>
      </c>
      <c r="K1621" s="19">
        <f>K1622</f>
        <v>10996.4</v>
      </c>
      <c r="L1621" s="19">
        <f>L1622</f>
        <v>0</v>
      </c>
      <c r="M1621" s="19">
        <f>M1622</f>
        <v>0</v>
      </c>
      <c r="N1621" s="19">
        <f>N1622</f>
        <v>0</v>
      </c>
      <c r="O1621" s="19">
        <f>O1622</f>
        <v>0</v>
      </c>
      <c r="P1621" s="19">
        <f>P1622</f>
        <v>0</v>
      </c>
      <c r="Q1621" s="19">
        <f>Q1622</f>
        <v>603.96400000000006</v>
      </c>
      <c r="R1621" s="19">
        <f>R1622</f>
        <v>138.34799999999996</v>
      </c>
      <c r="S1621" s="19">
        <f>S1622</f>
        <v>110</v>
      </c>
      <c r="T1621" s="19">
        <f t="shared" si="4177"/>
        <v>15205.812</v>
      </c>
      <c r="U1621" s="19">
        <f t="shared" si="4222"/>
        <v>10999.9</v>
      </c>
      <c r="V1621" s="19">
        <f t="shared" si="4223"/>
        <v>10996.4</v>
      </c>
      <c r="W1621" s="19">
        <f>W1622</f>
        <v>0</v>
      </c>
      <c r="X1621" s="19">
        <f>X1622</f>
        <v>0</v>
      </c>
      <c r="Y1621" s="19">
        <f>Y1622</f>
        <v>0</v>
      </c>
      <c r="Z1621" s="19">
        <f>Z1622</f>
        <v>110</v>
      </c>
      <c r="AA1621" s="19">
        <f>AA1622</f>
        <v>110</v>
      </c>
      <c r="AB1621" s="19">
        <f>AB1622</f>
        <v>0</v>
      </c>
      <c r="AC1621" s="19">
        <f>AC1622</f>
        <v>110</v>
      </c>
      <c r="AD1621" s="19">
        <f>AD1622</f>
        <v>0</v>
      </c>
      <c r="AE1621" s="19">
        <f>AE1622</f>
        <v>0</v>
      </c>
      <c r="AF1621" s="50">
        <f>AF1622</f>
        <v>15248.512000000001</v>
      </c>
      <c r="AG1621" s="50">
        <f>AG1622</f>
        <v>0</v>
      </c>
      <c r="AH1621" s="50">
        <f>AH1622</f>
        <v>0</v>
      </c>
      <c r="AI1621" s="50">
        <f>AI1622</f>
        <v>0</v>
      </c>
      <c r="AJ1621" s="50">
        <f>AJ1622</f>
        <v>0</v>
      </c>
      <c r="AK1621" s="50">
        <f>AK1622</f>
        <v>0</v>
      </c>
      <c r="AL1621" s="50">
        <f>AL1622</f>
        <v>15235.665340000001</v>
      </c>
      <c r="AM1621" s="50">
        <f>AM1622</f>
        <v>0</v>
      </c>
      <c r="AN1621" s="50">
        <f>AN1622</f>
        <v>0</v>
      </c>
      <c r="AO1621" s="51">
        <f>AO1622</f>
        <v>11715.78642</v>
      </c>
      <c r="AP1621" s="51">
        <f>AP1622</f>
        <v>15248.512000000001</v>
      </c>
      <c r="AQ1621" s="51">
        <f>AQ1622</f>
        <v>0</v>
      </c>
      <c r="AR1621" s="51">
        <f>AR1622</f>
        <v>0</v>
      </c>
      <c r="AS1621" s="51">
        <f>AS1622</f>
        <v>0</v>
      </c>
      <c r="AT1621" s="51">
        <f>AT1622</f>
        <v>0</v>
      </c>
      <c r="AU1621" s="51">
        <f t="shared" si="4204"/>
        <v>15248.512000000001</v>
      </c>
      <c r="AV1621" s="51">
        <f t="shared" si="4205"/>
        <v>-42.700000000000728</v>
      </c>
      <c r="AW1621" s="51">
        <f t="shared" si="4206"/>
        <v>15315.812</v>
      </c>
      <c r="AX1621" s="51">
        <f t="shared" si="4207"/>
        <v>11109.9</v>
      </c>
      <c r="AY1621" s="51">
        <f t="shared" si="4208"/>
        <v>11106.4</v>
      </c>
      <c r="AZ1621" s="51">
        <f>AZ1622</f>
        <v>0</v>
      </c>
      <c r="BA1621" s="52">
        <f t="shared" si="4209"/>
        <v>99.915751386102471</v>
      </c>
      <c r="BB1621" s="25"/>
    </row>
    <row r="1622" ht="47.25">
      <c r="B1622" s="47" t="s">
        <v>578</v>
      </c>
      <c r="C1622" s="47" t="s">
        <v>46</v>
      </c>
      <c r="D1622" s="47" t="s">
        <v>48</v>
      </c>
      <c r="E1622" s="48" t="str">
        <f t="shared" si="4203"/>
        <v>0113</v>
      </c>
      <c r="F1622" s="47" t="s">
        <v>271</v>
      </c>
      <c r="G1622" s="47"/>
      <c r="H1622" s="49" t="s">
        <v>272</v>
      </c>
      <c r="I1622" s="19">
        <f>I1623+I1626+I1630+I1628</f>
        <v>14353.5</v>
      </c>
      <c r="J1622" s="19">
        <f>J1623+J1626+J1630+J1628</f>
        <v>10999.9</v>
      </c>
      <c r="K1622" s="19">
        <f>K1623+K1626+K1630+K1628</f>
        <v>10996.4</v>
      </c>
      <c r="L1622" s="19">
        <f>L1623+L1626+L1630+L1628</f>
        <v>0</v>
      </c>
      <c r="M1622" s="19">
        <f>M1623+M1626+M1630+M1628</f>
        <v>0</v>
      </c>
      <c r="N1622" s="19">
        <f>N1623+N1626+N1630+N1628</f>
        <v>0</v>
      </c>
      <c r="O1622" s="19">
        <f>O1623+O1626+O1630+O1628</f>
        <v>0</v>
      </c>
      <c r="P1622" s="19">
        <f>P1623+P1626+P1630+P1628</f>
        <v>0</v>
      </c>
      <c r="Q1622" s="19">
        <f>Q1623+Q1626+Q1630+Q1628</f>
        <v>603.96400000000006</v>
      </c>
      <c r="R1622" s="19">
        <f>R1623+R1626+R1630+R1628</f>
        <v>138.34799999999996</v>
      </c>
      <c r="S1622" s="19">
        <f>S1623+S1626+S1630+S1628</f>
        <v>110</v>
      </c>
      <c r="T1622" s="19">
        <f t="shared" si="4177"/>
        <v>15205.812</v>
      </c>
      <c r="U1622" s="19">
        <f t="shared" si="4222"/>
        <v>10999.9</v>
      </c>
      <c r="V1622" s="19">
        <f t="shared" si="4223"/>
        <v>10996.4</v>
      </c>
      <c r="W1622" s="19">
        <f>W1623+W1626+W1630+W1628</f>
        <v>0</v>
      </c>
      <c r="X1622" s="19">
        <f>X1623+X1626+X1630+X1628</f>
        <v>0</v>
      </c>
      <c r="Y1622" s="19">
        <f>Y1623+Y1626+Y1630+Y1628</f>
        <v>0</v>
      </c>
      <c r="Z1622" s="19">
        <f>Z1623+Z1626+Z1630+Z1628</f>
        <v>110</v>
      </c>
      <c r="AA1622" s="19">
        <f>AA1623+AA1626+AA1630+AA1628</f>
        <v>110</v>
      </c>
      <c r="AB1622" s="19">
        <f>AB1623+AB1626+AB1630+AB1628</f>
        <v>0</v>
      </c>
      <c r="AC1622" s="19">
        <f>AC1623+AC1626+AC1630+AC1628</f>
        <v>110</v>
      </c>
      <c r="AD1622" s="19">
        <f>AD1623+AD1626+AD1630+AD1628</f>
        <v>0</v>
      </c>
      <c r="AE1622" s="19">
        <f>AE1623+AE1626+AE1630+AE1628</f>
        <v>0</v>
      </c>
      <c r="AF1622" s="50">
        <f>AF1623+AF1626+AF1630+AF1628</f>
        <v>15248.512000000001</v>
      </c>
      <c r="AG1622" s="50">
        <f>AG1623+AG1626+AG1630+AG1628</f>
        <v>0</v>
      </c>
      <c r="AH1622" s="50">
        <f>AH1623+AH1626+AH1630+AH1628</f>
        <v>0</v>
      </c>
      <c r="AI1622" s="50">
        <f>AI1623+AI1626+AI1630+AI1628</f>
        <v>0</v>
      </c>
      <c r="AJ1622" s="50">
        <f>AJ1623+AJ1626+AJ1630+AJ1628</f>
        <v>0</v>
      </c>
      <c r="AK1622" s="50">
        <f>AK1623+AK1626+AK1630+AK1628</f>
        <v>0</v>
      </c>
      <c r="AL1622" s="50">
        <f>AL1623+AL1626+AL1630+AL1628</f>
        <v>15235.665340000001</v>
      </c>
      <c r="AM1622" s="50">
        <f>AM1623+AM1626+AM1630+AM1628</f>
        <v>0</v>
      </c>
      <c r="AN1622" s="50">
        <f>AN1623+AN1626+AN1630+AN1628</f>
        <v>0</v>
      </c>
      <c r="AO1622" s="15">
        <f>AO1623+AO1626+AO1630+AO1628</f>
        <v>11715.78642</v>
      </c>
      <c r="AP1622" s="51">
        <f>AP1623+AP1626+AP1630+AP1628</f>
        <v>15248.512000000001</v>
      </c>
      <c r="AQ1622" s="51">
        <f>AQ1623+AQ1626+AQ1630+AQ1628</f>
        <v>0</v>
      </c>
      <c r="AR1622" s="51">
        <f>AR1623+AR1626+AR1630+AR1628</f>
        <v>0</v>
      </c>
      <c r="AS1622" s="51">
        <f>AS1623+AS1626+AS1630+AS1628</f>
        <v>0</v>
      </c>
      <c r="AT1622" s="51">
        <f>AT1623+AT1626+AT1630+AT1628</f>
        <v>0</v>
      </c>
      <c r="AU1622" s="51">
        <f t="shared" si="4204"/>
        <v>15248.512000000001</v>
      </c>
      <c r="AV1622" s="51">
        <f t="shared" si="4205"/>
        <v>-42.700000000000728</v>
      </c>
      <c r="AW1622" s="51">
        <f t="shared" si="4206"/>
        <v>15315.812</v>
      </c>
      <c r="AX1622" s="51">
        <f t="shared" si="4207"/>
        <v>11109.9</v>
      </c>
      <c r="AY1622" s="51">
        <f t="shared" si="4208"/>
        <v>11106.4</v>
      </c>
      <c r="AZ1622" s="51">
        <f>AZ1623+AZ1626+AZ1630+AZ1628</f>
        <v>0</v>
      </c>
      <c r="BA1622" s="52">
        <f t="shared" si="4209"/>
        <v>99.915751386102471</v>
      </c>
      <c r="BB1622" s="25"/>
    </row>
    <row r="1623" ht="31.5">
      <c r="B1623" s="47" t="s">
        <v>578</v>
      </c>
      <c r="C1623" s="47" t="s">
        <v>46</v>
      </c>
      <c r="D1623" s="47" t="s">
        <v>48</v>
      </c>
      <c r="E1623" s="48" t="str">
        <f t="shared" si="4203"/>
        <v>0113</v>
      </c>
      <c r="F1623" s="47" t="s">
        <v>496</v>
      </c>
      <c r="G1623" s="47"/>
      <c r="H1623" s="49" t="s">
        <v>497</v>
      </c>
      <c r="I1623" s="19">
        <f>I1624+I1625</f>
        <v>7039</v>
      </c>
      <c r="J1623" s="19">
        <f>J1624+J1625</f>
        <v>3685.4000000000001</v>
      </c>
      <c r="K1623" s="19">
        <f>K1624+K1625</f>
        <v>3681.9000000000001</v>
      </c>
      <c r="L1623" s="19">
        <f>L1624+L1625</f>
        <v>0</v>
      </c>
      <c r="M1623" s="19">
        <f>M1624+M1625</f>
        <v>0</v>
      </c>
      <c r="N1623" s="19">
        <f>N1624+N1625</f>
        <v>0</v>
      </c>
      <c r="O1623" s="19">
        <f>O1624+O1625</f>
        <v>0</v>
      </c>
      <c r="P1623" s="19">
        <f>P1624+P1625</f>
        <v>0</v>
      </c>
      <c r="Q1623" s="19">
        <f>Q1624+Q1625</f>
        <v>603.96400000000006</v>
      </c>
      <c r="R1623" s="19">
        <f>R1624+R1625</f>
        <v>803.34799999999996</v>
      </c>
      <c r="S1623" s="19">
        <f>S1624+S1625</f>
        <v>0</v>
      </c>
      <c r="T1623" s="19">
        <f t="shared" si="4177"/>
        <v>8446.3119999999999</v>
      </c>
      <c r="U1623" s="19">
        <f t="shared" si="4222"/>
        <v>3685.4000000000001</v>
      </c>
      <c r="V1623" s="19">
        <f t="shared" si="4223"/>
        <v>3681.9000000000001</v>
      </c>
      <c r="W1623" s="19">
        <f>W1624+W1625</f>
        <v>0</v>
      </c>
      <c r="X1623" s="19">
        <f>X1624+X1625</f>
        <v>0</v>
      </c>
      <c r="Y1623" s="19">
        <f>Y1624+Y1625</f>
        <v>0</v>
      </c>
      <c r="Z1623" s="19">
        <f>Z1624+Z1625</f>
        <v>0</v>
      </c>
      <c r="AA1623" s="19">
        <f>AA1624+AA1625</f>
        <v>0</v>
      </c>
      <c r="AB1623" s="19">
        <f>AB1624+AB1625</f>
        <v>0</v>
      </c>
      <c r="AC1623" s="19">
        <f>AC1624+AC1625</f>
        <v>0</v>
      </c>
      <c r="AD1623" s="19">
        <f>AD1624+AD1625</f>
        <v>0</v>
      </c>
      <c r="AE1623" s="19">
        <f>AE1624+AE1625</f>
        <v>0</v>
      </c>
      <c r="AF1623" s="50">
        <f>AF1624+AF1625</f>
        <v>8446.3119999999999</v>
      </c>
      <c r="AG1623" s="50">
        <f>AG1624+AG1625</f>
        <v>0</v>
      </c>
      <c r="AH1623" s="50">
        <f>AH1624+AH1625</f>
        <v>0</v>
      </c>
      <c r="AI1623" s="50">
        <f>AI1624+AI1625</f>
        <v>0</v>
      </c>
      <c r="AJ1623" s="50">
        <f>AJ1624+AJ1625</f>
        <v>0</v>
      </c>
      <c r="AK1623" s="50">
        <f>AK1624+AK1625</f>
        <v>0</v>
      </c>
      <c r="AL1623" s="50">
        <f>AL1624+AL1625</f>
        <v>8433.4653400000007</v>
      </c>
      <c r="AM1623" s="50">
        <f>AM1624+AM1625</f>
        <v>0</v>
      </c>
      <c r="AN1623" s="50">
        <f>AN1624+AN1625</f>
        <v>0</v>
      </c>
      <c r="AO1623" s="51">
        <f>AO1624+AO1625</f>
        <v>5265.1214199999995</v>
      </c>
      <c r="AP1623" s="51">
        <f>AP1624+AP1625</f>
        <v>8446.3119999999999</v>
      </c>
      <c r="AQ1623" s="51">
        <f>AQ1624+AQ1625</f>
        <v>0</v>
      </c>
      <c r="AR1623" s="51">
        <f>AR1624+AR1625</f>
        <v>0</v>
      </c>
      <c r="AS1623" s="51">
        <f>AS1624+AS1625</f>
        <v>0</v>
      </c>
      <c r="AT1623" s="51">
        <f>AT1624+AT1625</f>
        <v>0</v>
      </c>
      <c r="AU1623" s="51">
        <f t="shared" si="4204"/>
        <v>8446.3119999999999</v>
      </c>
      <c r="AV1623" s="51">
        <f t="shared" si="4205"/>
        <v>0</v>
      </c>
      <c r="AW1623" s="51">
        <f t="shared" si="4206"/>
        <v>8446.3119999999999</v>
      </c>
      <c r="AX1623" s="51">
        <f t="shared" si="4207"/>
        <v>3685.4000000000001</v>
      </c>
      <c r="AY1623" s="51">
        <f t="shared" si="4208"/>
        <v>3681.9000000000001</v>
      </c>
      <c r="AZ1623" s="51">
        <f>AZ1624+AZ1625</f>
        <v>0</v>
      </c>
      <c r="BA1623" s="52">
        <f t="shared" si="4209"/>
        <v>99.847902137643047</v>
      </c>
      <c r="BB1623" s="25"/>
    </row>
    <row r="1624" ht="31.5">
      <c r="B1624" s="47" t="s">
        <v>578</v>
      </c>
      <c r="C1624" s="47" t="s">
        <v>46</v>
      </c>
      <c r="D1624" s="47" t="s">
        <v>48</v>
      </c>
      <c r="E1624" s="48" t="str">
        <f t="shared" si="4203"/>
        <v>0113</v>
      </c>
      <c r="F1624" s="47" t="s">
        <v>496</v>
      </c>
      <c r="G1624" s="47" t="s">
        <v>58</v>
      </c>
      <c r="H1624" s="49" t="s">
        <v>59</v>
      </c>
      <c r="I1624" s="19">
        <v>7038.1999999999998</v>
      </c>
      <c r="J1624" s="19">
        <v>3684.5999999999999</v>
      </c>
      <c r="K1624" s="19">
        <v>3681.0999999999999</v>
      </c>
      <c r="L1624" s="19"/>
      <c r="M1624" s="19"/>
      <c r="N1624" s="19"/>
      <c r="O1624" s="19">
        <v>0</v>
      </c>
      <c r="P1624" s="19">
        <v>0</v>
      </c>
      <c r="Q1624" s="19">
        <v>603.96400000000006</v>
      </c>
      <c r="R1624" s="19">
        <v>803.34799999999996</v>
      </c>
      <c r="S1624" s="19"/>
      <c r="T1624" s="19">
        <f t="shared" si="4177"/>
        <v>8445.5120000000006</v>
      </c>
      <c r="U1624" s="19">
        <f t="shared" si="4222"/>
        <v>3684.5999999999999</v>
      </c>
      <c r="V1624" s="19">
        <f t="shared" si="4223"/>
        <v>3681.0999999999999</v>
      </c>
      <c r="W1624" s="19"/>
      <c r="X1624" s="19"/>
      <c r="Y1624" s="19"/>
      <c r="Z1624" s="19"/>
      <c r="AA1624" s="19"/>
      <c r="AB1624" s="19"/>
      <c r="AC1624" s="19"/>
      <c r="AD1624" s="19"/>
      <c r="AE1624" s="19"/>
      <c r="AF1624" s="50">
        <v>8445.5120000000006</v>
      </c>
      <c r="AG1624" s="50"/>
      <c r="AH1624" s="50">
        <v>0</v>
      </c>
      <c r="AI1624" s="50">
        <v>0</v>
      </c>
      <c r="AJ1624" s="50">
        <v>0</v>
      </c>
      <c r="AK1624" s="50">
        <v>0</v>
      </c>
      <c r="AL1624" s="50">
        <v>8433.1233400000001</v>
      </c>
      <c r="AM1624" s="50">
        <v>0</v>
      </c>
      <c r="AN1624" s="50">
        <v>0</v>
      </c>
      <c r="AO1624" s="15">
        <v>5264.8644199999999</v>
      </c>
      <c r="AP1624" s="51">
        <v>8445.5120000000006</v>
      </c>
      <c r="AQ1624" s="51">
        <v>0</v>
      </c>
      <c r="AR1624" s="51">
        <v>0</v>
      </c>
      <c r="AS1624" s="51">
        <v>0</v>
      </c>
      <c r="AT1624" s="51">
        <v>0</v>
      </c>
      <c r="AU1624" s="51">
        <f t="shared" si="4204"/>
        <v>8445.5120000000006</v>
      </c>
      <c r="AV1624" s="51">
        <f t="shared" si="4205"/>
        <v>0</v>
      </c>
      <c r="AW1624" s="51">
        <f t="shared" si="4206"/>
        <v>8445.5120000000006</v>
      </c>
      <c r="AX1624" s="51">
        <f t="shared" si="4207"/>
        <v>3684.5999999999999</v>
      </c>
      <c r="AY1624" s="51">
        <f t="shared" si="4208"/>
        <v>3681.0999999999999</v>
      </c>
      <c r="AZ1624" s="51"/>
      <c r="BA1624" s="52">
        <f t="shared" si="4209"/>
        <v>99.853310728822592</v>
      </c>
      <c r="BB1624" s="53"/>
    </row>
    <row r="1625">
      <c r="B1625" s="47" t="s">
        <v>578</v>
      </c>
      <c r="C1625" s="47" t="s">
        <v>46</v>
      </c>
      <c r="D1625" s="47" t="s">
        <v>48</v>
      </c>
      <c r="E1625" s="48" t="str">
        <f t="shared" si="4203"/>
        <v>0113</v>
      </c>
      <c r="F1625" s="47" t="s">
        <v>496</v>
      </c>
      <c r="G1625" s="47" t="s">
        <v>60</v>
      </c>
      <c r="H1625" s="49" t="s">
        <v>61</v>
      </c>
      <c r="I1625" s="19">
        <v>0.80000000000000004</v>
      </c>
      <c r="J1625" s="19">
        <v>0.80000000000000004</v>
      </c>
      <c r="K1625" s="19">
        <v>0.80000000000000004</v>
      </c>
      <c r="L1625" s="19"/>
      <c r="M1625" s="19"/>
      <c r="N1625" s="19"/>
      <c r="O1625" s="19">
        <v>0</v>
      </c>
      <c r="P1625" s="19">
        <v>0</v>
      </c>
      <c r="Q1625" s="19">
        <v>0</v>
      </c>
      <c r="R1625" s="19">
        <v>0</v>
      </c>
      <c r="S1625" s="19"/>
      <c r="T1625" s="19">
        <f t="shared" si="4177"/>
        <v>0.80000000000000004</v>
      </c>
      <c r="U1625" s="19">
        <f t="shared" si="4222"/>
        <v>0.80000000000000004</v>
      </c>
      <c r="V1625" s="19">
        <f t="shared" si="4223"/>
        <v>0.80000000000000004</v>
      </c>
      <c r="W1625" s="19"/>
      <c r="X1625" s="19"/>
      <c r="Y1625" s="19"/>
      <c r="Z1625" s="19"/>
      <c r="AA1625" s="19"/>
      <c r="AB1625" s="19"/>
      <c r="AC1625" s="19"/>
      <c r="AD1625" s="19"/>
      <c r="AE1625" s="19"/>
      <c r="AF1625" s="50">
        <v>0.80000000000000004</v>
      </c>
      <c r="AG1625" s="50"/>
      <c r="AH1625" s="50">
        <v>0</v>
      </c>
      <c r="AI1625" s="50">
        <v>0</v>
      </c>
      <c r="AJ1625" s="50">
        <v>0</v>
      </c>
      <c r="AK1625" s="50">
        <v>0</v>
      </c>
      <c r="AL1625" s="50">
        <v>0.34200000000000003</v>
      </c>
      <c r="AM1625" s="50">
        <v>0</v>
      </c>
      <c r="AN1625" s="50">
        <v>0</v>
      </c>
      <c r="AO1625" s="51">
        <v>0.25700000000000001</v>
      </c>
      <c r="AP1625" s="51">
        <v>0.80000000000000004</v>
      </c>
      <c r="AQ1625" s="51">
        <v>0</v>
      </c>
      <c r="AR1625" s="51">
        <v>0</v>
      </c>
      <c r="AS1625" s="51">
        <v>0</v>
      </c>
      <c r="AT1625" s="51">
        <v>0</v>
      </c>
      <c r="AU1625" s="51">
        <f t="shared" si="4204"/>
        <v>0.80000000000000004</v>
      </c>
      <c r="AV1625" s="51">
        <f t="shared" si="4205"/>
        <v>0</v>
      </c>
      <c r="AW1625" s="51">
        <f t="shared" si="4206"/>
        <v>0.80000000000000004</v>
      </c>
      <c r="AX1625" s="51">
        <f t="shared" si="4207"/>
        <v>0.80000000000000004</v>
      </c>
      <c r="AY1625" s="51">
        <f t="shared" si="4208"/>
        <v>0.80000000000000004</v>
      </c>
      <c r="AZ1625" s="51"/>
      <c r="BA1625" s="52">
        <f t="shared" si="4209"/>
        <v>42.75</v>
      </c>
      <c r="BB1625" s="53"/>
    </row>
    <row r="1626" ht="31.5">
      <c r="B1626" s="47" t="s">
        <v>578</v>
      </c>
      <c r="C1626" s="47" t="s">
        <v>46</v>
      </c>
      <c r="D1626" s="47" t="s">
        <v>48</v>
      </c>
      <c r="E1626" s="48" t="str">
        <f t="shared" si="4203"/>
        <v>0113</v>
      </c>
      <c r="F1626" s="47" t="s">
        <v>498</v>
      </c>
      <c r="G1626" s="48"/>
      <c r="H1626" s="49" t="s">
        <v>499</v>
      </c>
      <c r="I1626" s="19">
        <f>I1627</f>
        <v>5496.3999999999996</v>
      </c>
      <c r="J1626" s="19">
        <f>J1627</f>
        <v>5496.3999999999996</v>
      </c>
      <c r="K1626" s="19">
        <f>K1627</f>
        <v>5496.3999999999996</v>
      </c>
      <c r="L1626" s="19">
        <f>L1627</f>
        <v>0</v>
      </c>
      <c r="M1626" s="19">
        <f>M1627</f>
        <v>0</v>
      </c>
      <c r="N1626" s="19">
        <f>N1627</f>
        <v>0</v>
      </c>
      <c r="O1626" s="19">
        <f>O1627</f>
        <v>0</v>
      </c>
      <c r="P1626" s="19">
        <f>P1627</f>
        <v>0</v>
      </c>
      <c r="Q1626" s="19">
        <f>Q1627</f>
        <v>0</v>
      </c>
      <c r="R1626" s="19">
        <f>R1627</f>
        <v>0</v>
      </c>
      <c r="S1626" s="19">
        <f>S1627</f>
        <v>0</v>
      </c>
      <c r="T1626" s="19">
        <f t="shared" si="4177"/>
        <v>5496.3999999999996</v>
      </c>
      <c r="U1626" s="19">
        <f t="shared" si="4222"/>
        <v>5496.3999999999996</v>
      </c>
      <c r="V1626" s="19">
        <f t="shared" si="4223"/>
        <v>5496.3999999999996</v>
      </c>
      <c r="W1626" s="19">
        <f>W1627</f>
        <v>0</v>
      </c>
      <c r="X1626" s="19">
        <f>X1627</f>
        <v>0</v>
      </c>
      <c r="Y1626" s="19">
        <f>Y1627</f>
        <v>0</v>
      </c>
      <c r="Z1626" s="19">
        <f>Z1627</f>
        <v>0</v>
      </c>
      <c r="AA1626" s="19">
        <f>AA1627</f>
        <v>0</v>
      </c>
      <c r="AB1626" s="19">
        <f>AB1627</f>
        <v>0</v>
      </c>
      <c r="AC1626" s="19">
        <f>AC1627</f>
        <v>0</v>
      </c>
      <c r="AD1626" s="19">
        <f>AD1627</f>
        <v>0</v>
      </c>
      <c r="AE1626" s="19">
        <f>AE1627</f>
        <v>0</v>
      </c>
      <c r="AF1626" s="50">
        <f>AF1627</f>
        <v>5539.1000000000004</v>
      </c>
      <c r="AG1626" s="50">
        <f>AG1627</f>
        <v>0</v>
      </c>
      <c r="AH1626" s="50">
        <f>AH1627</f>
        <v>0</v>
      </c>
      <c r="AI1626" s="50">
        <f>AI1627</f>
        <v>0</v>
      </c>
      <c r="AJ1626" s="50">
        <f>AJ1627</f>
        <v>0</v>
      </c>
      <c r="AK1626" s="50">
        <f>AK1627</f>
        <v>0</v>
      </c>
      <c r="AL1626" s="50">
        <f>AL1627</f>
        <v>5539.1000000000004</v>
      </c>
      <c r="AM1626" s="50">
        <f>AM1627</f>
        <v>0</v>
      </c>
      <c r="AN1626" s="50">
        <f>AN1627</f>
        <v>0</v>
      </c>
      <c r="AO1626" s="15">
        <f>AO1627</f>
        <v>5539.1000000000004</v>
      </c>
      <c r="AP1626" s="51">
        <f>AP1627</f>
        <v>5539.1000000000004</v>
      </c>
      <c r="AQ1626" s="51">
        <f>AQ1627</f>
        <v>0</v>
      </c>
      <c r="AR1626" s="51">
        <f>AR1627</f>
        <v>0</v>
      </c>
      <c r="AS1626" s="51">
        <f>AS1627</f>
        <v>0</v>
      </c>
      <c r="AT1626" s="51">
        <f>AT1627</f>
        <v>0</v>
      </c>
      <c r="AU1626" s="51">
        <f t="shared" si="4204"/>
        <v>5539.1000000000004</v>
      </c>
      <c r="AV1626" s="51">
        <f t="shared" si="4205"/>
        <v>-42.700000000000728</v>
      </c>
      <c r="AW1626" s="51">
        <f t="shared" si="4206"/>
        <v>5496.3999999999996</v>
      </c>
      <c r="AX1626" s="51">
        <f t="shared" si="4207"/>
        <v>5496.3999999999996</v>
      </c>
      <c r="AY1626" s="51">
        <f t="shared" si="4208"/>
        <v>5496.3999999999996</v>
      </c>
      <c r="AZ1626" s="51">
        <f>AZ1627</f>
        <v>0</v>
      </c>
      <c r="BA1626" s="52">
        <f t="shared" si="4209"/>
        <v>100</v>
      </c>
      <c r="BB1626" s="25"/>
    </row>
    <row r="1627" ht="31.5">
      <c r="B1627" s="47" t="s">
        <v>578</v>
      </c>
      <c r="C1627" s="47" t="s">
        <v>46</v>
      </c>
      <c r="D1627" s="47" t="s">
        <v>48</v>
      </c>
      <c r="E1627" s="48" t="str">
        <f t="shared" si="4203"/>
        <v>0113</v>
      </c>
      <c r="F1627" s="47" t="s">
        <v>498</v>
      </c>
      <c r="G1627" s="47" t="s">
        <v>154</v>
      </c>
      <c r="H1627" s="49" t="s">
        <v>155</v>
      </c>
      <c r="I1627" s="19">
        <v>5496.3999999999996</v>
      </c>
      <c r="J1627" s="19">
        <v>5496.3999999999996</v>
      </c>
      <c r="K1627" s="19">
        <v>5496.3999999999996</v>
      </c>
      <c r="L1627" s="19"/>
      <c r="M1627" s="19"/>
      <c r="N1627" s="19"/>
      <c r="O1627" s="19">
        <v>0</v>
      </c>
      <c r="P1627" s="19">
        <v>0</v>
      </c>
      <c r="Q1627" s="19">
        <v>0</v>
      </c>
      <c r="R1627" s="19">
        <v>0</v>
      </c>
      <c r="S1627" s="19"/>
      <c r="T1627" s="19">
        <f t="shared" si="4177"/>
        <v>5496.3999999999996</v>
      </c>
      <c r="U1627" s="19">
        <f t="shared" si="4222"/>
        <v>5496.3999999999996</v>
      </c>
      <c r="V1627" s="19">
        <f t="shared" si="4223"/>
        <v>5496.3999999999996</v>
      </c>
      <c r="W1627" s="19"/>
      <c r="X1627" s="19"/>
      <c r="Y1627" s="19"/>
      <c r="Z1627" s="19"/>
      <c r="AA1627" s="19"/>
      <c r="AB1627" s="19"/>
      <c r="AC1627" s="19"/>
      <c r="AD1627" s="19"/>
      <c r="AE1627" s="19"/>
      <c r="AF1627" s="50">
        <v>5539.1000000000004</v>
      </c>
      <c r="AG1627" s="50"/>
      <c r="AH1627" s="50">
        <v>0</v>
      </c>
      <c r="AI1627" s="50">
        <v>0</v>
      </c>
      <c r="AJ1627" s="50">
        <v>0</v>
      </c>
      <c r="AK1627" s="50">
        <v>0</v>
      </c>
      <c r="AL1627" s="50">
        <v>5539.1000000000004</v>
      </c>
      <c r="AM1627" s="50">
        <v>0</v>
      </c>
      <c r="AN1627" s="50">
        <v>0</v>
      </c>
      <c r="AO1627" s="51">
        <v>5539.1000000000004</v>
      </c>
      <c r="AP1627" s="51">
        <v>5539.1000000000004</v>
      </c>
      <c r="AQ1627" s="51">
        <v>0</v>
      </c>
      <c r="AR1627" s="51">
        <v>0</v>
      </c>
      <c r="AS1627" s="51">
        <v>0</v>
      </c>
      <c r="AT1627" s="51">
        <v>0</v>
      </c>
      <c r="AU1627" s="51">
        <f t="shared" si="4204"/>
        <v>5539.1000000000004</v>
      </c>
      <c r="AV1627" s="51">
        <f t="shared" si="4205"/>
        <v>-42.700000000000728</v>
      </c>
      <c r="AW1627" s="51">
        <f t="shared" si="4206"/>
        <v>5496.3999999999996</v>
      </c>
      <c r="AX1627" s="51">
        <f t="shared" si="4207"/>
        <v>5496.3999999999996</v>
      </c>
      <c r="AY1627" s="51">
        <f t="shared" si="4208"/>
        <v>5496.3999999999996</v>
      </c>
      <c r="AZ1627" s="51"/>
      <c r="BA1627" s="52">
        <f t="shared" si="4209"/>
        <v>100</v>
      </c>
      <c r="BB1627" s="53"/>
    </row>
    <row r="1628" ht="63">
      <c r="B1628" s="47" t="s">
        <v>578</v>
      </c>
      <c r="C1628" s="47" t="s">
        <v>46</v>
      </c>
      <c r="D1628" s="47" t="s">
        <v>48</v>
      </c>
      <c r="E1628" s="48" t="str">
        <f t="shared" si="4203"/>
        <v>0113</v>
      </c>
      <c r="F1628" s="47" t="s">
        <v>580</v>
      </c>
      <c r="G1628" s="47"/>
      <c r="H1628" s="49" t="s">
        <v>581</v>
      </c>
      <c r="I1628" s="19">
        <f>I1629</f>
        <v>991.60000000000002</v>
      </c>
      <c r="J1628" s="19">
        <f>J1629</f>
        <v>991.60000000000002</v>
      </c>
      <c r="K1628" s="19">
        <f>K1629</f>
        <v>991.60000000000002</v>
      </c>
      <c r="L1628" s="19">
        <f>L1629</f>
        <v>0</v>
      </c>
      <c r="M1628" s="19">
        <f>M1629</f>
        <v>0</v>
      </c>
      <c r="N1628" s="19">
        <f>N1629</f>
        <v>0</v>
      </c>
      <c r="O1628" s="19">
        <f>O1629</f>
        <v>0</v>
      </c>
      <c r="P1628" s="19">
        <f>P1629</f>
        <v>0</v>
      </c>
      <c r="Q1628" s="19">
        <f>Q1629</f>
        <v>0</v>
      </c>
      <c r="R1628" s="19">
        <f>R1629</f>
        <v>0</v>
      </c>
      <c r="S1628" s="19">
        <f>S1629</f>
        <v>0</v>
      </c>
      <c r="T1628" s="19">
        <f t="shared" si="4177"/>
        <v>991.60000000000002</v>
      </c>
      <c r="U1628" s="19">
        <f t="shared" si="4222"/>
        <v>991.60000000000002</v>
      </c>
      <c r="V1628" s="19">
        <f t="shared" si="4223"/>
        <v>991.60000000000002</v>
      </c>
      <c r="W1628" s="19">
        <f>W1629</f>
        <v>0</v>
      </c>
      <c r="X1628" s="19">
        <f>X1629</f>
        <v>0</v>
      </c>
      <c r="Y1628" s="19">
        <f>Y1629</f>
        <v>0</v>
      </c>
      <c r="Z1628" s="19">
        <f>Z1629</f>
        <v>0</v>
      </c>
      <c r="AA1628" s="19">
        <f>AA1629</f>
        <v>0</v>
      </c>
      <c r="AB1628" s="19">
        <f>AB1629</f>
        <v>0</v>
      </c>
      <c r="AC1628" s="19">
        <f>AC1629</f>
        <v>0</v>
      </c>
      <c r="AD1628" s="19">
        <f>AD1629</f>
        <v>0</v>
      </c>
      <c r="AE1628" s="19">
        <f>AE1629</f>
        <v>0</v>
      </c>
      <c r="AF1628" s="50">
        <f>AF1629</f>
        <v>991.60000000000002</v>
      </c>
      <c r="AG1628" s="50">
        <f>AG1629</f>
        <v>0</v>
      </c>
      <c r="AH1628" s="50">
        <f>AH1629</f>
        <v>0</v>
      </c>
      <c r="AI1628" s="50">
        <f>AI1629</f>
        <v>0</v>
      </c>
      <c r="AJ1628" s="50">
        <f>AJ1629</f>
        <v>0</v>
      </c>
      <c r="AK1628" s="50">
        <f>AK1629</f>
        <v>0</v>
      </c>
      <c r="AL1628" s="50">
        <f>AL1629</f>
        <v>991.60000000000002</v>
      </c>
      <c r="AM1628" s="50">
        <f>AM1629</f>
        <v>0</v>
      </c>
      <c r="AN1628" s="50">
        <f>AN1629</f>
        <v>0</v>
      </c>
      <c r="AO1628" s="15">
        <f>AO1629</f>
        <v>740.06500000000005</v>
      </c>
      <c r="AP1628" s="51">
        <f>AP1629</f>
        <v>991.60000000000002</v>
      </c>
      <c r="AQ1628" s="51">
        <f>AQ1629</f>
        <v>0</v>
      </c>
      <c r="AR1628" s="51">
        <f>AR1629</f>
        <v>0</v>
      </c>
      <c r="AS1628" s="51">
        <f>AS1629</f>
        <v>0</v>
      </c>
      <c r="AT1628" s="51">
        <f>AT1629</f>
        <v>0</v>
      </c>
      <c r="AU1628" s="51">
        <f t="shared" si="4204"/>
        <v>991.60000000000002</v>
      </c>
      <c r="AV1628" s="51">
        <f t="shared" si="4205"/>
        <v>0</v>
      </c>
      <c r="AW1628" s="51">
        <f t="shared" si="4206"/>
        <v>991.60000000000002</v>
      </c>
      <c r="AX1628" s="51">
        <f t="shared" si="4207"/>
        <v>991.60000000000002</v>
      </c>
      <c r="AY1628" s="51">
        <f t="shared" si="4208"/>
        <v>991.60000000000002</v>
      </c>
      <c r="AZ1628" s="51">
        <f>AZ1629</f>
        <v>0</v>
      </c>
      <c r="BA1628" s="52">
        <f t="shared" si="4209"/>
        <v>100</v>
      </c>
      <c r="BB1628" s="25"/>
    </row>
    <row r="1629" ht="31.5">
      <c r="B1629" s="47" t="s">
        <v>578</v>
      </c>
      <c r="C1629" s="47" t="s">
        <v>46</v>
      </c>
      <c r="D1629" s="47" t="s">
        <v>48</v>
      </c>
      <c r="E1629" s="48" t="str">
        <f t="shared" si="4203"/>
        <v>0113</v>
      </c>
      <c r="F1629" s="47" t="s">
        <v>580</v>
      </c>
      <c r="G1629" s="47" t="s">
        <v>154</v>
      </c>
      <c r="H1629" s="49" t="s">
        <v>155</v>
      </c>
      <c r="I1629" s="19">
        <v>991.60000000000002</v>
      </c>
      <c r="J1629" s="19">
        <v>991.60000000000002</v>
      </c>
      <c r="K1629" s="19">
        <v>991.60000000000002</v>
      </c>
      <c r="L1629" s="19"/>
      <c r="M1629" s="19"/>
      <c r="N1629" s="19"/>
      <c r="O1629" s="19">
        <v>0</v>
      </c>
      <c r="P1629" s="19">
        <v>0</v>
      </c>
      <c r="Q1629" s="19">
        <v>0</v>
      </c>
      <c r="R1629" s="19">
        <v>0</v>
      </c>
      <c r="S1629" s="19"/>
      <c r="T1629" s="19">
        <f t="shared" si="4177"/>
        <v>991.60000000000002</v>
      </c>
      <c r="U1629" s="19">
        <f t="shared" si="4222"/>
        <v>991.60000000000002</v>
      </c>
      <c r="V1629" s="19">
        <f t="shared" si="4223"/>
        <v>991.60000000000002</v>
      </c>
      <c r="W1629" s="19"/>
      <c r="X1629" s="19"/>
      <c r="Y1629" s="19"/>
      <c r="Z1629" s="19"/>
      <c r="AA1629" s="19"/>
      <c r="AB1629" s="19"/>
      <c r="AC1629" s="19"/>
      <c r="AD1629" s="19"/>
      <c r="AE1629" s="19"/>
      <c r="AF1629" s="50">
        <v>991.60000000000002</v>
      </c>
      <c r="AG1629" s="50"/>
      <c r="AH1629" s="50">
        <v>0</v>
      </c>
      <c r="AI1629" s="50">
        <v>0</v>
      </c>
      <c r="AJ1629" s="50">
        <v>0</v>
      </c>
      <c r="AK1629" s="50">
        <v>0</v>
      </c>
      <c r="AL1629" s="50">
        <v>991.60000000000002</v>
      </c>
      <c r="AM1629" s="50">
        <v>0</v>
      </c>
      <c r="AN1629" s="50">
        <v>0</v>
      </c>
      <c r="AO1629" s="51">
        <v>740.06500000000005</v>
      </c>
      <c r="AP1629" s="51">
        <v>991.60000000000002</v>
      </c>
      <c r="AQ1629" s="51">
        <v>0</v>
      </c>
      <c r="AR1629" s="51">
        <v>0</v>
      </c>
      <c r="AS1629" s="51">
        <v>0</v>
      </c>
      <c r="AT1629" s="51">
        <v>0</v>
      </c>
      <c r="AU1629" s="51">
        <f t="shared" si="4204"/>
        <v>991.60000000000002</v>
      </c>
      <c r="AV1629" s="51">
        <f t="shared" si="4205"/>
        <v>0</v>
      </c>
      <c r="AW1629" s="51">
        <f t="shared" si="4206"/>
        <v>991.60000000000002</v>
      </c>
      <c r="AX1629" s="51">
        <f t="shared" si="4207"/>
        <v>991.60000000000002</v>
      </c>
      <c r="AY1629" s="51">
        <f t="shared" si="4208"/>
        <v>991.60000000000002</v>
      </c>
      <c r="AZ1629" s="51"/>
      <c r="BA1629" s="52">
        <f t="shared" si="4209"/>
        <v>100</v>
      </c>
      <c r="BB1629" s="53"/>
    </row>
    <row r="1630" ht="63">
      <c r="B1630" s="47" t="s">
        <v>578</v>
      </c>
      <c r="C1630" s="47" t="s">
        <v>46</v>
      </c>
      <c r="D1630" s="47" t="s">
        <v>48</v>
      </c>
      <c r="E1630" s="48" t="str">
        <f t="shared" si="4203"/>
        <v>0113</v>
      </c>
      <c r="F1630" s="47" t="s">
        <v>275</v>
      </c>
      <c r="G1630" s="48"/>
      <c r="H1630" s="49" t="s">
        <v>276</v>
      </c>
      <c r="I1630" s="19">
        <f>I1631</f>
        <v>826.5</v>
      </c>
      <c r="J1630" s="19">
        <f>J1631</f>
        <v>826.5</v>
      </c>
      <c r="K1630" s="19">
        <f>K1631</f>
        <v>826.5</v>
      </c>
      <c r="L1630" s="19">
        <f>L1631</f>
        <v>0</v>
      </c>
      <c r="M1630" s="19">
        <f>M1631</f>
        <v>0</v>
      </c>
      <c r="N1630" s="19">
        <f>N1631</f>
        <v>0</v>
      </c>
      <c r="O1630" s="19">
        <f>O1631</f>
        <v>0</v>
      </c>
      <c r="P1630" s="19">
        <f>P1631</f>
        <v>0</v>
      </c>
      <c r="Q1630" s="19">
        <f>Q1631</f>
        <v>0</v>
      </c>
      <c r="R1630" s="19">
        <f>R1631</f>
        <v>-665</v>
      </c>
      <c r="S1630" s="19">
        <f>S1631</f>
        <v>110</v>
      </c>
      <c r="T1630" s="19">
        <f t="shared" si="4177"/>
        <v>271.5</v>
      </c>
      <c r="U1630" s="19">
        <f t="shared" si="4222"/>
        <v>826.5</v>
      </c>
      <c r="V1630" s="19">
        <f t="shared" si="4223"/>
        <v>826.5</v>
      </c>
      <c r="W1630" s="19">
        <f>W1631</f>
        <v>0</v>
      </c>
      <c r="X1630" s="19">
        <f>X1631</f>
        <v>0</v>
      </c>
      <c r="Y1630" s="19">
        <f>Y1631</f>
        <v>0</v>
      </c>
      <c r="Z1630" s="19">
        <f>Z1631</f>
        <v>110</v>
      </c>
      <c r="AA1630" s="19">
        <f>AA1631</f>
        <v>110</v>
      </c>
      <c r="AB1630" s="19">
        <f>AB1631</f>
        <v>0</v>
      </c>
      <c r="AC1630" s="19">
        <f>AC1631</f>
        <v>110</v>
      </c>
      <c r="AD1630" s="19">
        <f>AD1631</f>
        <v>0</v>
      </c>
      <c r="AE1630" s="19"/>
      <c r="AF1630" s="50">
        <f>AF1631</f>
        <v>271.5</v>
      </c>
      <c r="AG1630" s="50">
        <f>AG1631</f>
        <v>0</v>
      </c>
      <c r="AH1630" s="50">
        <f>AH1631</f>
        <v>0</v>
      </c>
      <c r="AI1630" s="50">
        <f>AI1631</f>
        <v>0</v>
      </c>
      <c r="AJ1630" s="50">
        <f>AJ1631</f>
        <v>0</v>
      </c>
      <c r="AK1630" s="50">
        <f>AK1631</f>
        <v>0</v>
      </c>
      <c r="AL1630" s="50">
        <f>AL1631</f>
        <v>271.5</v>
      </c>
      <c r="AM1630" s="50">
        <f>AM1631</f>
        <v>0</v>
      </c>
      <c r="AN1630" s="50">
        <f>AN1631</f>
        <v>0</v>
      </c>
      <c r="AO1630" s="15">
        <f>AO1631</f>
        <v>171.5</v>
      </c>
      <c r="AP1630" s="51">
        <f>AP1631</f>
        <v>271.5</v>
      </c>
      <c r="AQ1630" s="51">
        <f>AQ1631</f>
        <v>0</v>
      </c>
      <c r="AR1630" s="51">
        <f>AR1631</f>
        <v>0</v>
      </c>
      <c r="AS1630" s="51">
        <f>AS1631</f>
        <v>0</v>
      </c>
      <c r="AT1630" s="51">
        <f>AT1631</f>
        <v>0</v>
      </c>
      <c r="AU1630" s="51">
        <f t="shared" si="4204"/>
        <v>271.5</v>
      </c>
      <c r="AV1630" s="51">
        <f t="shared" si="4205"/>
        <v>0</v>
      </c>
      <c r="AW1630" s="51">
        <f t="shared" si="4206"/>
        <v>381.5</v>
      </c>
      <c r="AX1630" s="51">
        <f t="shared" si="4207"/>
        <v>936.5</v>
      </c>
      <c r="AY1630" s="51">
        <f t="shared" si="4208"/>
        <v>936.5</v>
      </c>
      <c r="AZ1630" s="51">
        <f>AZ1631</f>
        <v>0</v>
      </c>
      <c r="BA1630" s="52">
        <f t="shared" si="4209"/>
        <v>100</v>
      </c>
      <c r="BB1630" s="25"/>
    </row>
    <row r="1631" ht="31.5">
      <c r="B1631" s="47" t="s">
        <v>578</v>
      </c>
      <c r="C1631" s="47" t="s">
        <v>46</v>
      </c>
      <c r="D1631" s="47" t="s">
        <v>48</v>
      </c>
      <c r="E1631" s="48" t="str">
        <f t="shared" si="4203"/>
        <v>0113</v>
      </c>
      <c r="F1631" s="47" t="s">
        <v>275</v>
      </c>
      <c r="G1631" s="47" t="s">
        <v>154</v>
      </c>
      <c r="H1631" s="49" t="s">
        <v>155</v>
      </c>
      <c r="I1631" s="19">
        <v>826.5</v>
      </c>
      <c r="J1631" s="19">
        <v>826.5</v>
      </c>
      <c r="K1631" s="19">
        <v>826.5</v>
      </c>
      <c r="L1631" s="19"/>
      <c r="M1631" s="19"/>
      <c r="N1631" s="19"/>
      <c r="O1631" s="19">
        <v>0</v>
      </c>
      <c r="P1631" s="19">
        <v>0</v>
      </c>
      <c r="Q1631" s="19">
        <v>0</v>
      </c>
      <c r="R1631" s="19">
        <v>-665</v>
      </c>
      <c r="S1631" s="19">
        <v>110</v>
      </c>
      <c r="T1631" s="19">
        <f t="shared" si="4177"/>
        <v>271.5</v>
      </c>
      <c r="U1631" s="19">
        <f t="shared" si="4222"/>
        <v>826.5</v>
      </c>
      <c r="V1631" s="19">
        <f t="shared" si="4223"/>
        <v>826.5</v>
      </c>
      <c r="W1631" s="19"/>
      <c r="X1631" s="19"/>
      <c r="Y1631" s="19"/>
      <c r="Z1631" s="19">
        <v>110</v>
      </c>
      <c r="AA1631" s="19">
        <v>110</v>
      </c>
      <c r="AB1631" s="19"/>
      <c r="AC1631" s="19">
        <v>110</v>
      </c>
      <c r="AD1631" s="19"/>
      <c r="AE1631" s="19"/>
      <c r="AF1631" s="50">
        <v>271.5</v>
      </c>
      <c r="AG1631" s="50"/>
      <c r="AH1631" s="50">
        <v>0</v>
      </c>
      <c r="AI1631" s="50">
        <v>0</v>
      </c>
      <c r="AJ1631" s="50">
        <v>0</v>
      </c>
      <c r="AK1631" s="50">
        <v>0</v>
      </c>
      <c r="AL1631" s="50">
        <v>271.5</v>
      </c>
      <c r="AM1631" s="50">
        <v>0</v>
      </c>
      <c r="AN1631" s="50">
        <v>0</v>
      </c>
      <c r="AO1631" s="51">
        <v>171.5</v>
      </c>
      <c r="AP1631" s="51">
        <v>271.5</v>
      </c>
      <c r="AQ1631" s="51">
        <v>0</v>
      </c>
      <c r="AR1631" s="51">
        <v>0</v>
      </c>
      <c r="AS1631" s="51">
        <v>0</v>
      </c>
      <c r="AT1631" s="51">
        <v>0</v>
      </c>
      <c r="AU1631" s="51">
        <f t="shared" si="4204"/>
        <v>271.5</v>
      </c>
      <c r="AV1631" s="51">
        <f t="shared" si="4205"/>
        <v>0</v>
      </c>
      <c r="AW1631" s="51">
        <f t="shared" si="4206"/>
        <v>381.5</v>
      </c>
      <c r="AX1631" s="51">
        <f t="shared" si="4207"/>
        <v>936.5</v>
      </c>
      <c r="AY1631" s="51">
        <f t="shared" si="4208"/>
        <v>936.5</v>
      </c>
      <c r="AZ1631" s="51"/>
      <c r="BA1631" s="52">
        <f t="shared" si="4209"/>
        <v>100</v>
      </c>
      <c r="BB1631" s="53"/>
    </row>
    <row r="1632" ht="31.5">
      <c r="B1632" s="47" t="s">
        <v>578</v>
      </c>
      <c r="C1632" s="47" t="s">
        <v>46</v>
      </c>
      <c r="D1632" s="47" t="s">
        <v>48</v>
      </c>
      <c r="E1632" s="48" t="str">
        <f t="shared" si="4203"/>
        <v>0113</v>
      </c>
      <c r="F1632" s="47" t="s">
        <v>76</v>
      </c>
      <c r="G1632" s="48"/>
      <c r="H1632" s="49" t="s">
        <v>77</v>
      </c>
      <c r="I1632" s="19"/>
      <c r="J1632" s="19"/>
      <c r="K1632" s="19"/>
      <c r="L1632" s="19"/>
      <c r="M1632" s="19"/>
      <c r="N1632" s="19"/>
      <c r="O1632" s="19">
        <f>O1633</f>
        <v>0</v>
      </c>
      <c r="P1632" s="19">
        <f>P1633</f>
        <v>0</v>
      </c>
      <c r="Q1632" s="19">
        <f>Q1633</f>
        <v>0</v>
      </c>
      <c r="R1632" s="19">
        <f>R1633</f>
        <v>0</v>
      </c>
      <c r="S1632" s="19">
        <f>S1633</f>
        <v>0.25</v>
      </c>
      <c r="T1632" s="19">
        <f t="shared" si="4177"/>
        <v>0.25</v>
      </c>
      <c r="U1632" s="19"/>
      <c r="V1632" s="19"/>
      <c r="W1632" s="19">
        <f>W1635</f>
        <v>0</v>
      </c>
      <c r="X1632" s="19">
        <f>X1635</f>
        <v>0</v>
      </c>
      <c r="Y1632" s="19">
        <f>Y1635</f>
        <v>0</v>
      </c>
      <c r="Z1632" s="19">
        <f>Z1635</f>
        <v>0.25</v>
      </c>
      <c r="AA1632" s="19">
        <f>AA1635</f>
        <v>0</v>
      </c>
      <c r="AB1632" s="19">
        <f>AB1635</f>
        <v>0</v>
      </c>
      <c r="AC1632" s="19">
        <f>AC1635</f>
        <v>0</v>
      </c>
      <c r="AD1632" s="19">
        <f>AD1635</f>
        <v>0</v>
      </c>
      <c r="AE1632" s="19"/>
      <c r="AF1632" s="50">
        <f>AF1633</f>
        <v>50.25</v>
      </c>
      <c r="AG1632" s="50">
        <f>AG1633</f>
        <v>0</v>
      </c>
      <c r="AH1632" s="50">
        <f>AH1633</f>
        <v>0</v>
      </c>
      <c r="AI1632" s="50">
        <f>AI1633</f>
        <v>0</v>
      </c>
      <c r="AJ1632" s="50">
        <f>AJ1633</f>
        <v>0</v>
      </c>
      <c r="AK1632" s="50">
        <f>AK1633</f>
        <v>0</v>
      </c>
      <c r="AL1632" s="50">
        <f>AL1633</f>
        <v>50</v>
      </c>
      <c r="AM1632" s="50">
        <f>AM1633</f>
        <v>0</v>
      </c>
      <c r="AN1632" s="50">
        <f>AN1633</f>
        <v>0</v>
      </c>
      <c r="AO1632" s="15">
        <f>AO1633</f>
        <v>50</v>
      </c>
      <c r="AP1632" s="51">
        <f>AP1633</f>
        <v>50.25</v>
      </c>
      <c r="AQ1632" s="51">
        <f>AQ1633</f>
        <v>0</v>
      </c>
      <c r="AR1632" s="51">
        <f>AR1633</f>
        <v>0</v>
      </c>
      <c r="AS1632" s="51">
        <f>AS1633</f>
        <v>0</v>
      </c>
      <c r="AT1632" s="51">
        <f>AT1633</f>
        <v>0</v>
      </c>
      <c r="AU1632" s="51">
        <f t="shared" si="4204"/>
        <v>50.25</v>
      </c>
      <c r="AV1632" s="51">
        <f t="shared" si="4205"/>
        <v>-50</v>
      </c>
      <c r="AW1632" s="51">
        <f t="shared" si="4206"/>
        <v>0.5</v>
      </c>
      <c r="AX1632" s="51">
        <f t="shared" si="4207"/>
        <v>0</v>
      </c>
      <c r="AY1632" s="51">
        <f t="shared" si="4208"/>
        <v>0</v>
      </c>
      <c r="AZ1632" s="51">
        <f>AZ1635</f>
        <v>0</v>
      </c>
      <c r="BA1632" s="52">
        <f t="shared" si="4209"/>
        <v>99.50248756218906</v>
      </c>
      <c r="BB1632" s="25"/>
    </row>
    <row r="1633" ht="47.25">
      <c r="B1633" s="47" t="s">
        <v>578</v>
      </c>
      <c r="C1633" s="47" t="s">
        <v>46</v>
      </c>
      <c r="D1633" s="47" t="s">
        <v>48</v>
      </c>
      <c r="E1633" s="48" t="str">
        <f t="shared" si="4203"/>
        <v>0113</v>
      </c>
      <c r="F1633" s="17" t="s">
        <v>296</v>
      </c>
      <c r="G1633" s="48"/>
      <c r="H1633" s="64" t="s">
        <v>297</v>
      </c>
      <c r="I1633" s="19"/>
      <c r="J1633" s="19"/>
      <c r="K1633" s="19"/>
      <c r="L1633" s="19"/>
      <c r="M1633" s="19"/>
      <c r="N1633" s="19"/>
      <c r="O1633" s="19">
        <f>O1635+O1634</f>
        <v>0</v>
      </c>
      <c r="P1633" s="19">
        <f>P1635+P1634</f>
        <v>0</v>
      </c>
      <c r="Q1633" s="19">
        <f>Q1635+Q1634</f>
        <v>0</v>
      </c>
      <c r="R1633" s="19">
        <f>R1635+R1634</f>
        <v>0</v>
      </c>
      <c r="S1633" s="19">
        <f>S1635+S1634</f>
        <v>0.25</v>
      </c>
      <c r="T1633" s="19">
        <f t="shared" si="4177"/>
        <v>0.25</v>
      </c>
      <c r="U1633" s="19"/>
      <c r="V1633" s="19"/>
      <c r="W1633" s="19"/>
      <c r="X1633" s="19"/>
      <c r="Y1633" s="19"/>
      <c r="Z1633" s="19"/>
      <c r="AA1633" s="19"/>
      <c r="AB1633" s="19"/>
      <c r="AC1633" s="19"/>
      <c r="AD1633" s="19"/>
      <c r="AE1633" s="19"/>
      <c r="AF1633" s="50">
        <f>AF1635+AF1634</f>
        <v>50.25</v>
      </c>
      <c r="AG1633" s="50">
        <f>AG1635+AG1634</f>
        <v>0</v>
      </c>
      <c r="AH1633" s="50">
        <f>AH1635+AH1634</f>
        <v>0</v>
      </c>
      <c r="AI1633" s="50">
        <f>AI1635+AI1634</f>
        <v>0</v>
      </c>
      <c r="AJ1633" s="50">
        <f>AJ1635+AJ1634</f>
        <v>0</v>
      </c>
      <c r="AK1633" s="50">
        <f>AK1635+AK1634</f>
        <v>0</v>
      </c>
      <c r="AL1633" s="50">
        <f>AL1635+AL1634</f>
        <v>50</v>
      </c>
      <c r="AM1633" s="50">
        <f>AM1635+AM1634</f>
        <v>0</v>
      </c>
      <c r="AN1633" s="50">
        <f>AN1635+AN1634</f>
        <v>0</v>
      </c>
      <c r="AO1633" s="51">
        <f>AO1635+AO1634</f>
        <v>50</v>
      </c>
      <c r="AP1633" s="51">
        <f>AP1635+AP1634</f>
        <v>50.25</v>
      </c>
      <c r="AQ1633" s="51">
        <f>AQ1635+AQ1634</f>
        <v>0</v>
      </c>
      <c r="AR1633" s="51">
        <f>AR1635+AR1634</f>
        <v>0</v>
      </c>
      <c r="AS1633" s="51">
        <f>AS1635+AS1634</f>
        <v>0</v>
      </c>
      <c r="AT1633" s="51">
        <f>AT1635+AT1634</f>
        <v>0</v>
      </c>
      <c r="AU1633" s="51">
        <f t="shared" si="4204"/>
        <v>50.25</v>
      </c>
      <c r="AV1633" s="51">
        <f t="shared" si="4205"/>
        <v>-50</v>
      </c>
      <c r="AW1633" s="51"/>
      <c r="AX1633" s="51"/>
      <c r="AY1633" s="51"/>
      <c r="AZ1633" s="51"/>
      <c r="BA1633" s="52">
        <f t="shared" si="4209"/>
        <v>99.50248756218906</v>
      </c>
      <c r="BB1633" s="25"/>
    </row>
    <row r="1634" ht="31.5" hidden="1">
      <c r="B1634" s="47" t="s">
        <v>578</v>
      </c>
      <c r="C1634" s="47" t="s">
        <v>46</v>
      </c>
      <c r="D1634" s="47" t="s">
        <v>48</v>
      </c>
      <c r="E1634" s="48" t="str">
        <f t="shared" si="4203"/>
        <v>0113</v>
      </c>
      <c r="F1634" s="17" t="s">
        <v>296</v>
      </c>
      <c r="G1634" s="47" t="s">
        <v>58</v>
      </c>
      <c r="H1634" s="49" t="s">
        <v>59</v>
      </c>
      <c r="I1634" s="19"/>
      <c r="J1634" s="19"/>
      <c r="K1634" s="19"/>
      <c r="L1634" s="19"/>
      <c r="M1634" s="19"/>
      <c r="N1634" s="19"/>
      <c r="O1634" s="19">
        <v>0</v>
      </c>
      <c r="P1634" s="19">
        <v>0</v>
      </c>
      <c r="Q1634" s="19">
        <v>0</v>
      </c>
      <c r="R1634" s="19"/>
      <c r="S1634" s="19">
        <v>0.25</v>
      </c>
      <c r="T1634" s="19">
        <f t="shared" si="4177"/>
        <v>0.25</v>
      </c>
      <c r="U1634" s="19"/>
      <c r="V1634" s="19"/>
      <c r="W1634" s="19"/>
      <c r="X1634" s="19"/>
      <c r="Y1634" s="19"/>
      <c r="Z1634" s="19"/>
      <c r="AA1634" s="19"/>
      <c r="AB1634" s="19"/>
      <c r="AC1634" s="19"/>
      <c r="AD1634" s="19"/>
      <c r="AE1634" s="19"/>
      <c r="AF1634" s="50">
        <v>0</v>
      </c>
      <c r="AG1634" s="50"/>
      <c r="AH1634" s="50">
        <v>0</v>
      </c>
      <c r="AI1634" s="50">
        <v>0</v>
      </c>
      <c r="AJ1634" s="50">
        <v>0</v>
      </c>
      <c r="AK1634" s="50">
        <v>0</v>
      </c>
      <c r="AL1634" s="50">
        <v>0</v>
      </c>
      <c r="AM1634" s="50">
        <v>0</v>
      </c>
      <c r="AN1634" s="50">
        <v>0</v>
      </c>
      <c r="AO1634" s="15">
        <v>0</v>
      </c>
      <c r="AP1634" s="51">
        <v>0</v>
      </c>
      <c r="AQ1634" s="51">
        <v>0</v>
      </c>
      <c r="AR1634" s="51">
        <v>0</v>
      </c>
      <c r="AS1634" s="51">
        <v>0</v>
      </c>
      <c r="AT1634" s="51">
        <v>0</v>
      </c>
      <c r="AU1634" s="51">
        <f t="shared" si="4204"/>
        <v>0</v>
      </c>
      <c r="AV1634" s="51">
        <f t="shared" si="4205"/>
        <v>0.25</v>
      </c>
      <c r="AW1634" s="51"/>
      <c r="AX1634" s="51"/>
      <c r="AY1634" s="51"/>
      <c r="AZ1634" s="51"/>
      <c r="BA1634" s="52"/>
      <c r="BB1634" s="25">
        <v>0</v>
      </c>
    </row>
    <row r="1635" ht="47.25">
      <c r="B1635" s="47" t="s">
        <v>578</v>
      </c>
      <c r="C1635" s="47" t="s">
        <v>46</v>
      </c>
      <c r="D1635" s="47" t="s">
        <v>48</v>
      </c>
      <c r="E1635" s="48" t="str">
        <f t="shared" si="4203"/>
        <v>0113</v>
      </c>
      <c r="F1635" s="17" t="s">
        <v>298</v>
      </c>
      <c r="G1635" s="48"/>
      <c r="H1635" s="64" t="s">
        <v>299</v>
      </c>
      <c r="I1635" s="19"/>
      <c r="J1635" s="19"/>
      <c r="K1635" s="19"/>
      <c r="L1635" s="19"/>
      <c r="M1635" s="19"/>
      <c r="N1635" s="19"/>
      <c r="O1635" s="19">
        <f>O1636</f>
        <v>0</v>
      </c>
      <c r="P1635" s="19">
        <f>P1636</f>
        <v>0</v>
      </c>
      <c r="Q1635" s="19">
        <f>Q1636</f>
        <v>0</v>
      </c>
      <c r="R1635" s="19">
        <f>R1636</f>
        <v>0</v>
      </c>
      <c r="S1635" s="19">
        <f>S1636</f>
        <v>0</v>
      </c>
      <c r="T1635" s="19">
        <f t="shared" si="4177"/>
        <v>0</v>
      </c>
      <c r="U1635" s="19"/>
      <c r="V1635" s="19"/>
      <c r="W1635" s="19">
        <f>W1636</f>
        <v>0</v>
      </c>
      <c r="X1635" s="19">
        <f>X1636</f>
        <v>0</v>
      </c>
      <c r="Y1635" s="19">
        <f>Y1636</f>
        <v>0</v>
      </c>
      <c r="Z1635" s="19">
        <f>Z1636</f>
        <v>0.25</v>
      </c>
      <c r="AA1635" s="19">
        <f>AA1636</f>
        <v>0</v>
      </c>
      <c r="AB1635" s="19">
        <f>AB1636</f>
        <v>0</v>
      </c>
      <c r="AC1635" s="19">
        <f>AC1636</f>
        <v>0</v>
      </c>
      <c r="AD1635" s="19">
        <f>AD1636</f>
        <v>0</v>
      </c>
      <c r="AE1635" s="19"/>
      <c r="AF1635" s="50">
        <f>AF1636</f>
        <v>50.25</v>
      </c>
      <c r="AG1635" s="50">
        <f>AG1636</f>
        <v>0</v>
      </c>
      <c r="AH1635" s="50">
        <f>AH1636</f>
        <v>0</v>
      </c>
      <c r="AI1635" s="50">
        <f>AI1636</f>
        <v>0</v>
      </c>
      <c r="AJ1635" s="50">
        <f>AJ1636</f>
        <v>0</v>
      </c>
      <c r="AK1635" s="50">
        <f>AK1636</f>
        <v>0</v>
      </c>
      <c r="AL1635" s="50">
        <f>AL1636</f>
        <v>50</v>
      </c>
      <c r="AM1635" s="50">
        <f>AM1636</f>
        <v>0</v>
      </c>
      <c r="AN1635" s="50">
        <f>AN1636</f>
        <v>0</v>
      </c>
      <c r="AO1635" s="51">
        <f>AO1636</f>
        <v>50</v>
      </c>
      <c r="AP1635" s="51">
        <f>AP1636</f>
        <v>50.25</v>
      </c>
      <c r="AQ1635" s="51">
        <f>AQ1636</f>
        <v>0</v>
      </c>
      <c r="AR1635" s="51">
        <f>AR1636</f>
        <v>0</v>
      </c>
      <c r="AS1635" s="51">
        <f>AS1636</f>
        <v>0</v>
      </c>
      <c r="AT1635" s="51">
        <f>AT1636</f>
        <v>0</v>
      </c>
      <c r="AU1635" s="51">
        <f t="shared" si="4204"/>
        <v>50.25</v>
      </c>
      <c r="AV1635" s="51">
        <f t="shared" si="4205"/>
        <v>-50.25</v>
      </c>
      <c r="AW1635" s="51">
        <f t="shared" si="4206"/>
        <v>0.25</v>
      </c>
      <c r="AX1635" s="51">
        <f t="shared" si="4207"/>
        <v>0</v>
      </c>
      <c r="AY1635" s="51">
        <f t="shared" si="4208"/>
        <v>0</v>
      </c>
      <c r="AZ1635" s="51">
        <f>AZ1636</f>
        <v>0</v>
      </c>
      <c r="BA1635" s="52">
        <f t="shared" si="4209"/>
        <v>99.50248756218906</v>
      </c>
      <c r="BB1635" s="25"/>
    </row>
    <row r="1636" ht="31.5">
      <c r="B1636" s="47" t="s">
        <v>578</v>
      </c>
      <c r="C1636" s="47" t="s">
        <v>46</v>
      </c>
      <c r="D1636" s="47" t="s">
        <v>48</v>
      </c>
      <c r="E1636" s="48" t="str">
        <f t="shared" si="4203"/>
        <v>0113</v>
      </c>
      <c r="F1636" s="17" t="s">
        <v>298</v>
      </c>
      <c r="G1636" s="47" t="s">
        <v>58</v>
      </c>
      <c r="H1636" s="49" t="s">
        <v>59</v>
      </c>
      <c r="I1636" s="19"/>
      <c r="J1636" s="19"/>
      <c r="K1636" s="19"/>
      <c r="L1636" s="19"/>
      <c r="M1636" s="19"/>
      <c r="N1636" s="19"/>
      <c r="O1636" s="19">
        <v>0</v>
      </c>
      <c r="P1636" s="19">
        <v>0</v>
      </c>
      <c r="Q1636" s="19">
        <v>0</v>
      </c>
      <c r="R1636" s="19">
        <v>0</v>
      </c>
      <c r="S1636" s="19">
        <v>0</v>
      </c>
      <c r="T1636" s="19">
        <f t="shared" si="4177"/>
        <v>0</v>
      </c>
      <c r="U1636" s="19"/>
      <c r="V1636" s="19"/>
      <c r="W1636" s="19"/>
      <c r="X1636" s="19"/>
      <c r="Y1636" s="19"/>
      <c r="Z1636" s="19">
        <v>0.25</v>
      </c>
      <c r="AA1636" s="19"/>
      <c r="AB1636" s="19"/>
      <c r="AC1636" s="19"/>
      <c r="AD1636" s="19"/>
      <c r="AE1636" s="19"/>
      <c r="AF1636" s="50">
        <v>50.25</v>
      </c>
      <c r="AG1636" s="50"/>
      <c r="AH1636" s="50">
        <v>0</v>
      </c>
      <c r="AI1636" s="50">
        <v>0</v>
      </c>
      <c r="AJ1636" s="50">
        <v>0</v>
      </c>
      <c r="AK1636" s="50">
        <v>0</v>
      </c>
      <c r="AL1636" s="50">
        <v>50</v>
      </c>
      <c r="AM1636" s="50">
        <v>0</v>
      </c>
      <c r="AN1636" s="50">
        <v>0</v>
      </c>
      <c r="AO1636" s="15">
        <v>50</v>
      </c>
      <c r="AP1636" s="51">
        <v>50.25</v>
      </c>
      <c r="AQ1636" s="51">
        <v>0</v>
      </c>
      <c r="AR1636" s="51">
        <v>0</v>
      </c>
      <c r="AS1636" s="51">
        <v>0</v>
      </c>
      <c r="AT1636" s="51">
        <v>0</v>
      </c>
      <c r="AU1636" s="51">
        <f t="shared" si="4204"/>
        <v>50.25</v>
      </c>
      <c r="AV1636" s="51">
        <f t="shared" si="4205"/>
        <v>-50.25</v>
      </c>
      <c r="AW1636" s="51">
        <f t="shared" si="4206"/>
        <v>0.25</v>
      </c>
      <c r="AX1636" s="51">
        <f t="shared" si="4207"/>
        <v>0</v>
      </c>
      <c r="AY1636" s="51">
        <f t="shared" si="4208"/>
        <v>0</v>
      </c>
      <c r="AZ1636" s="51"/>
      <c r="BA1636" s="52">
        <f t="shared" si="4209"/>
        <v>99.50248756218906</v>
      </c>
      <c r="BB1636" s="53"/>
    </row>
    <row r="1637" ht="47.25">
      <c r="B1637" s="47" t="s">
        <v>578</v>
      </c>
      <c r="C1637" s="47" t="s">
        <v>46</v>
      </c>
      <c r="D1637" s="47" t="s">
        <v>48</v>
      </c>
      <c r="E1637" s="48" t="str">
        <f t="shared" si="4203"/>
        <v>0113</v>
      </c>
      <c r="F1637" s="17" t="s">
        <v>82</v>
      </c>
      <c r="G1637" s="48"/>
      <c r="H1637" s="49" t="s">
        <v>83</v>
      </c>
      <c r="I1637" s="19"/>
      <c r="J1637" s="19"/>
      <c r="K1637" s="19"/>
      <c r="L1637" s="19"/>
      <c r="M1637" s="19"/>
      <c r="N1637" s="19"/>
      <c r="O1637" s="19">
        <f t="shared" ref="O1637:O1639" si="4316">O1638</f>
        <v>0</v>
      </c>
      <c r="P1637" s="19">
        <f t="shared" ref="P1637:P1639" si="4317">P1638</f>
        <v>0</v>
      </c>
      <c r="Q1637" s="19">
        <f t="shared" ref="Q1637:Q1639" si="4318">Q1638</f>
        <v>0</v>
      </c>
      <c r="R1637" s="19">
        <f t="shared" ref="R1637:R1639" si="4319">R1638</f>
        <v>0</v>
      </c>
      <c r="S1637" s="19"/>
      <c r="T1637" s="19">
        <f t="shared" si="4177"/>
        <v>0</v>
      </c>
      <c r="U1637" s="19"/>
      <c r="V1637" s="19"/>
      <c r="W1637" s="19"/>
      <c r="X1637" s="19"/>
      <c r="Y1637" s="19"/>
      <c r="Z1637" s="19"/>
      <c r="AA1637" s="19"/>
      <c r="AB1637" s="19"/>
      <c r="AC1637" s="19"/>
      <c r="AD1637" s="19"/>
      <c r="AE1637" s="19"/>
      <c r="AF1637" s="50">
        <f t="shared" ref="AF1637:AF1639" si="4320">AF1638</f>
        <v>698.14999999999998</v>
      </c>
      <c r="AG1637" s="50">
        <f t="shared" ref="AG1637:AG1639" si="4321">AG1638</f>
        <v>0</v>
      </c>
      <c r="AH1637" s="50">
        <f t="shared" ref="AH1637:AH1639" si="4322">AH1638</f>
        <v>0</v>
      </c>
      <c r="AI1637" s="50">
        <f t="shared" ref="AI1637:AI1639" si="4323">AI1638</f>
        <v>0</v>
      </c>
      <c r="AJ1637" s="50">
        <f t="shared" ref="AJ1637:AJ1639" si="4324">AJ1638</f>
        <v>0</v>
      </c>
      <c r="AK1637" s="50">
        <f t="shared" ref="AK1637:AK1639" si="4325">AK1638</f>
        <v>0</v>
      </c>
      <c r="AL1637" s="50">
        <f t="shared" ref="AL1637:AL1639" si="4326">AL1638</f>
        <v>698.14999999999998</v>
      </c>
      <c r="AM1637" s="50">
        <f t="shared" ref="AM1637:AM1639" si="4327">AM1638</f>
        <v>0</v>
      </c>
      <c r="AN1637" s="50">
        <f t="shared" ref="AN1637:AN1639" si="4328">AN1638</f>
        <v>0</v>
      </c>
      <c r="AO1637" s="51">
        <f t="shared" ref="AO1637:AO1639" si="4329">AO1638</f>
        <v>37</v>
      </c>
      <c r="AP1637" s="51">
        <f t="shared" ref="AP1637:AP1639" si="4330">AP1638</f>
        <v>217.15000000000001</v>
      </c>
      <c r="AQ1637" s="51">
        <f t="shared" ref="AQ1637:AQ1639" si="4331">AQ1638</f>
        <v>0</v>
      </c>
      <c r="AR1637" s="51">
        <f t="shared" ref="AR1637:AR1639" si="4332">AR1638</f>
        <v>0</v>
      </c>
      <c r="AS1637" s="51">
        <f t="shared" ref="AS1637:AS1639" si="4333">AS1638</f>
        <v>0</v>
      </c>
      <c r="AT1637" s="51">
        <f t="shared" ref="AT1637:AT1639" si="4334">AT1638</f>
        <v>0</v>
      </c>
      <c r="AU1637" s="51">
        <f t="shared" si="4204"/>
        <v>217.15000000000001</v>
      </c>
      <c r="AV1637" s="51">
        <f t="shared" si="4205"/>
        <v>-217.15000000000001</v>
      </c>
      <c r="AW1637" s="51"/>
      <c r="AX1637" s="51"/>
      <c r="AY1637" s="51"/>
      <c r="AZ1637" s="51"/>
      <c r="BA1637" s="52">
        <f t="shared" si="4209"/>
        <v>100</v>
      </c>
      <c r="BB1637" s="53"/>
    </row>
    <row r="1638" ht="31.5">
      <c r="B1638" s="47" t="s">
        <v>578</v>
      </c>
      <c r="C1638" s="47" t="s">
        <v>46</v>
      </c>
      <c r="D1638" s="47" t="s">
        <v>48</v>
      </c>
      <c r="E1638" s="48" t="str">
        <f t="shared" si="4203"/>
        <v>0113</v>
      </c>
      <c r="F1638" s="17" t="s">
        <v>84</v>
      </c>
      <c r="G1638" s="48"/>
      <c r="H1638" s="49" t="s">
        <v>85</v>
      </c>
      <c r="I1638" s="19"/>
      <c r="J1638" s="19"/>
      <c r="K1638" s="19"/>
      <c r="L1638" s="19"/>
      <c r="M1638" s="19"/>
      <c r="N1638" s="19"/>
      <c r="O1638" s="19">
        <f t="shared" si="4316"/>
        <v>0</v>
      </c>
      <c r="P1638" s="19">
        <f t="shared" si="4317"/>
        <v>0</v>
      </c>
      <c r="Q1638" s="19">
        <f t="shared" si="4318"/>
        <v>0</v>
      </c>
      <c r="R1638" s="19">
        <f t="shared" si="4319"/>
        <v>0</v>
      </c>
      <c r="S1638" s="19"/>
      <c r="T1638" s="19">
        <f t="shared" ref="T1638:T1701" si="4335">I1638+L1638+S1638+R1638+Q1638+P1638+O1638</f>
        <v>0</v>
      </c>
      <c r="U1638" s="19"/>
      <c r="V1638" s="19"/>
      <c r="W1638" s="19"/>
      <c r="X1638" s="19"/>
      <c r="Y1638" s="19"/>
      <c r="Z1638" s="19"/>
      <c r="AA1638" s="19"/>
      <c r="AB1638" s="19"/>
      <c r="AC1638" s="19"/>
      <c r="AD1638" s="19"/>
      <c r="AE1638" s="19"/>
      <c r="AF1638" s="50">
        <f t="shared" si="4320"/>
        <v>698.14999999999998</v>
      </c>
      <c r="AG1638" s="50">
        <f t="shared" si="4321"/>
        <v>0</v>
      </c>
      <c r="AH1638" s="50">
        <f t="shared" si="4322"/>
        <v>0</v>
      </c>
      <c r="AI1638" s="50">
        <f t="shared" si="4323"/>
        <v>0</v>
      </c>
      <c r="AJ1638" s="50">
        <f t="shared" si="4324"/>
        <v>0</v>
      </c>
      <c r="AK1638" s="50">
        <f t="shared" si="4325"/>
        <v>0</v>
      </c>
      <c r="AL1638" s="50">
        <f t="shared" si="4326"/>
        <v>698.14999999999998</v>
      </c>
      <c r="AM1638" s="50">
        <f t="shared" si="4327"/>
        <v>0</v>
      </c>
      <c r="AN1638" s="50">
        <f t="shared" si="4328"/>
        <v>0</v>
      </c>
      <c r="AO1638" s="15">
        <f t="shared" si="4329"/>
        <v>37</v>
      </c>
      <c r="AP1638" s="51">
        <f t="shared" si="4330"/>
        <v>217.15000000000001</v>
      </c>
      <c r="AQ1638" s="51">
        <f t="shared" si="4331"/>
        <v>0</v>
      </c>
      <c r="AR1638" s="51">
        <f t="shared" si="4332"/>
        <v>0</v>
      </c>
      <c r="AS1638" s="51">
        <f t="shared" si="4333"/>
        <v>0</v>
      </c>
      <c r="AT1638" s="51">
        <f t="shared" si="4334"/>
        <v>0</v>
      </c>
      <c r="AU1638" s="51">
        <f t="shared" si="4204"/>
        <v>217.15000000000001</v>
      </c>
      <c r="AV1638" s="51">
        <f t="shared" si="4205"/>
        <v>-217.15000000000001</v>
      </c>
      <c r="AW1638" s="51"/>
      <c r="AX1638" s="51"/>
      <c r="AY1638" s="51"/>
      <c r="AZ1638" s="51"/>
      <c r="BA1638" s="52">
        <f t="shared" si="4209"/>
        <v>100</v>
      </c>
      <c r="BB1638" s="53"/>
    </row>
    <row r="1639" ht="31.5">
      <c r="B1639" s="47" t="s">
        <v>578</v>
      </c>
      <c r="C1639" s="47" t="s">
        <v>46</v>
      </c>
      <c r="D1639" s="47" t="s">
        <v>48</v>
      </c>
      <c r="E1639" s="48" t="str">
        <f t="shared" si="4203"/>
        <v>0113</v>
      </c>
      <c r="F1639" s="17" t="s">
        <v>86</v>
      </c>
      <c r="G1639" s="48"/>
      <c r="H1639" s="49" t="s">
        <v>87</v>
      </c>
      <c r="I1639" s="19"/>
      <c r="J1639" s="19"/>
      <c r="K1639" s="19"/>
      <c r="L1639" s="19"/>
      <c r="M1639" s="19"/>
      <c r="N1639" s="19"/>
      <c r="O1639" s="19">
        <f t="shared" si="4316"/>
        <v>0</v>
      </c>
      <c r="P1639" s="19">
        <f t="shared" si="4317"/>
        <v>0</v>
      </c>
      <c r="Q1639" s="19">
        <f t="shared" si="4318"/>
        <v>0</v>
      </c>
      <c r="R1639" s="19">
        <f t="shared" si="4319"/>
        <v>0</v>
      </c>
      <c r="S1639" s="19"/>
      <c r="T1639" s="19">
        <f t="shared" si="4335"/>
        <v>0</v>
      </c>
      <c r="U1639" s="19"/>
      <c r="V1639" s="19"/>
      <c r="W1639" s="19"/>
      <c r="X1639" s="19"/>
      <c r="Y1639" s="19"/>
      <c r="Z1639" s="19"/>
      <c r="AA1639" s="19"/>
      <c r="AB1639" s="19"/>
      <c r="AC1639" s="19"/>
      <c r="AD1639" s="19"/>
      <c r="AE1639" s="19"/>
      <c r="AF1639" s="50">
        <f t="shared" si="4320"/>
        <v>698.14999999999998</v>
      </c>
      <c r="AG1639" s="50">
        <f t="shared" si="4321"/>
        <v>0</v>
      </c>
      <c r="AH1639" s="50">
        <f t="shared" si="4322"/>
        <v>0</v>
      </c>
      <c r="AI1639" s="50">
        <f t="shared" si="4323"/>
        <v>0</v>
      </c>
      <c r="AJ1639" s="50">
        <f t="shared" si="4324"/>
        <v>0</v>
      </c>
      <c r="AK1639" s="50">
        <f t="shared" si="4325"/>
        <v>0</v>
      </c>
      <c r="AL1639" s="50">
        <f t="shared" si="4326"/>
        <v>698.14999999999998</v>
      </c>
      <c r="AM1639" s="50">
        <f t="shared" si="4327"/>
        <v>0</v>
      </c>
      <c r="AN1639" s="50">
        <f t="shared" si="4328"/>
        <v>0</v>
      </c>
      <c r="AO1639" s="51">
        <f t="shared" si="4329"/>
        <v>37</v>
      </c>
      <c r="AP1639" s="51">
        <f t="shared" si="4330"/>
        <v>217.15000000000001</v>
      </c>
      <c r="AQ1639" s="51">
        <f t="shared" si="4331"/>
        <v>0</v>
      </c>
      <c r="AR1639" s="51">
        <f t="shared" si="4332"/>
        <v>0</v>
      </c>
      <c r="AS1639" s="51">
        <f t="shared" si="4333"/>
        <v>0</v>
      </c>
      <c r="AT1639" s="51">
        <f t="shared" si="4334"/>
        <v>0</v>
      </c>
      <c r="AU1639" s="51">
        <f t="shared" si="4204"/>
        <v>217.15000000000001</v>
      </c>
      <c r="AV1639" s="51">
        <f t="shared" si="4205"/>
        <v>-217.15000000000001</v>
      </c>
      <c r="AW1639" s="51"/>
      <c r="AX1639" s="51"/>
      <c r="AY1639" s="51"/>
      <c r="AZ1639" s="51"/>
      <c r="BA1639" s="52">
        <f t="shared" si="4209"/>
        <v>100</v>
      </c>
      <c r="BB1639" s="53"/>
    </row>
    <row r="1640">
      <c r="B1640" s="47" t="s">
        <v>578</v>
      </c>
      <c r="C1640" s="47" t="s">
        <v>46</v>
      </c>
      <c r="D1640" s="47" t="s">
        <v>48</v>
      </c>
      <c r="E1640" s="48" t="str">
        <f t="shared" ref="E1640:E1703" si="4336">CONCATENATE(C1640,D1640)</f>
        <v>0113</v>
      </c>
      <c r="F1640" s="17" t="s">
        <v>86</v>
      </c>
      <c r="G1640" s="47" t="s">
        <v>60</v>
      </c>
      <c r="H1640" s="49" t="s">
        <v>61</v>
      </c>
      <c r="I1640" s="19"/>
      <c r="J1640" s="19"/>
      <c r="K1640" s="19"/>
      <c r="L1640" s="19"/>
      <c r="M1640" s="19"/>
      <c r="N1640" s="19"/>
      <c r="O1640" s="19">
        <v>0</v>
      </c>
      <c r="P1640" s="19">
        <v>0</v>
      </c>
      <c r="Q1640" s="19">
        <v>0</v>
      </c>
      <c r="R1640" s="19">
        <v>0</v>
      </c>
      <c r="S1640" s="19"/>
      <c r="T1640" s="19">
        <f t="shared" si="4335"/>
        <v>0</v>
      </c>
      <c r="U1640" s="19"/>
      <c r="V1640" s="19"/>
      <c r="W1640" s="19"/>
      <c r="X1640" s="19"/>
      <c r="Y1640" s="19"/>
      <c r="Z1640" s="19"/>
      <c r="AA1640" s="19"/>
      <c r="AB1640" s="19"/>
      <c r="AC1640" s="19"/>
      <c r="AD1640" s="19"/>
      <c r="AE1640" s="19"/>
      <c r="AF1640" s="50">
        <v>698.14999999999998</v>
      </c>
      <c r="AG1640" s="50"/>
      <c r="AH1640" s="50">
        <v>0</v>
      </c>
      <c r="AI1640" s="50">
        <v>0</v>
      </c>
      <c r="AJ1640" s="50">
        <v>0</v>
      </c>
      <c r="AK1640" s="50">
        <v>0</v>
      </c>
      <c r="AL1640" s="50">
        <v>698.14999999999998</v>
      </c>
      <c r="AM1640" s="50">
        <v>0</v>
      </c>
      <c r="AN1640" s="50">
        <v>0</v>
      </c>
      <c r="AO1640" s="15">
        <v>37</v>
      </c>
      <c r="AP1640" s="51">
        <v>217.15000000000001</v>
      </c>
      <c r="AQ1640" s="51">
        <v>0</v>
      </c>
      <c r="AR1640" s="51">
        <v>0</v>
      </c>
      <c r="AS1640" s="51">
        <v>0</v>
      </c>
      <c r="AT1640" s="51">
        <v>0</v>
      </c>
      <c r="AU1640" s="51">
        <f t="shared" ref="AU1640:AU1703" si="4337">AP1640+AS1640+AT1640+AR1640+AQ1640</f>
        <v>217.15000000000001</v>
      </c>
      <c r="AV1640" s="51">
        <f t="shared" ref="AV1640:AV1703" si="4338">T1640-AU1640</f>
        <v>-217.15000000000001</v>
      </c>
      <c r="AW1640" s="51"/>
      <c r="AX1640" s="51"/>
      <c r="AY1640" s="51"/>
      <c r="AZ1640" s="51"/>
      <c r="BA1640" s="52">
        <f t="shared" ref="BA1640:BA1703" si="4339">AL1640/AF1640*100</f>
        <v>100</v>
      </c>
      <c r="BB1640" s="53"/>
    </row>
    <row r="1641" s="30" customFormat="1" ht="31.5">
      <c r="B1641" s="31" t="s">
        <v>578</v>
      </c>
      <c r="C1641" s="31" t="s">
        <v>98</v>
      </c>
      <c r="D1641" s="31"/>
      <c r="E1641" s="32" t="str">
        <f t="shared" si="4336"/>
        <v>03</v>
      </c>
      <c r="F1641" s="31"/>
      <c r="G1641" s="32"/>
      <c r="H1641" s="33" t="s">
        <v>175</v>
      </c>
      <c r="I1641" s="34">
        <f>I1642+I1651</f>
        <v>5128.2999999999993</v>
      </c>
      <c r="J1641" s="34">
        <f>J1642+J1651</f>
        <v>5219.5</v>
      </c>
      <c r="K1641" s="34">
        <f>K1642+K1651</f>
        <v>5219.5</v>
      </c>
      <c r="L1641" s="34">
        <f>L1642+L1651</f>
        <v>0</v>
      </c>
      <c r="M1641" s="34">
        <f>M1642+M1651</f>
        <v>0</v>
      </c>
      <c r="N1641" s="34">
        <f>N1642+N1651</f>
        <v>0</v>
      </c>
      <c r="O1641" s="34">
        <f>O1642+O1651</f>
        <v>0</v>
      </c>
      <c r="P1641" s="34">
        <f>P1642+P1651</f>
        <v>0</v>
      </c>
      <c r="Q1641" s="34">
        <f>Q1642+Q1651</f>
        <v>0</v>
      </c>
      <c r="R1641" s="34">
        <f>R1642+R1651</f>
        <v>-921.10400000000004</v>
      </c>
      <c r="S1641" s="34">
        <f>S1642+S1651</f>
        <v>0</v>
      </c>
      <c r="T1641" s="34">
        <f t="shared" si="4335"/>
        <v>4207.195999999999</v>
      </c>
      <c r="U1641" s="34">
        <f t="shared" si="4222"/>
        <v>5219.5</v>
      </c>
      <c r="V1641" s="34">
        <f t="shared" si="4223"/>
        <v>5219.5</v>
      </c>
      <c r="W1641" s="34">
        <f>W1642+W1651</f>
        <v>0</v>
      </c>
      <c r="X1641" s="34">
        <f>X1642+X1651</f>
        <v>0</v>
      </c>
      <c r="Y1641" s="34">
        <f>Y1642+Y1651</f>
        <v>0</v>
      </c>
      <c r="Z1641" s="34">
        <f>Z1642+Z1651</f>
        <v>0</v>
      </c>
      <c r="AA1641" s="34">
        <f>AA1642+AA1651</f>
        <v>0</v>
      </c>
      <c r="AB1641" s="34">
        <f>AB1642+AB1651</f>
        <v>0</v>
      </c>
      <c r="AC1641" s="34">
        <f>AC1642+AC1651</f>
        <v>0</v>
      </c>
      <c r="AD1641" s="34">
        <f>AD1642+AD1651</f>
        <v>0</v>
      </c>
      <c r="AE1641" s="34">
        <f>AE1642+AE1651</f>
        <v>0</v>
      </c>
      <c r="AF1641" s="35">
        <f>AF1642+AF1651</f>
        <v>2412.665</v>
      </c>
      <c r="AG1641" s="35">
        <f>AG1642+AG1651</f>
        <v>0</v>
      </c>
      <c r="AH1641" s="35">
        <f>AH1642+AH1651</f>
        <v>1650.7659999999998</v>
      </c>
      <c r="AI1641" s="35">
        <f>AI1642+AI1651</f>
        <v>0</v>
      </c>
      <c r="AJ1641" s="35">
        <f>AJ1642+AJ1651</f>
        <v>0</v>
      </c>
      <c r="AK1641" s="35">
        <f>AK1642+AK1651</f>
        <v>0</v>
      </c>
      <c r="AL1641" s="35">
        <f>AL1642+AL1651</f>
        <v>2412.6647699999999</v>
      </c>
      <c r="AM1641" s="35">
        <f>AM1642+AM1651</f>
        <v>1650.7659999999998</v>
      </c>
      <c r="AN1641" s="35">
        <f>AN1642+AN1651</f>
        <v>0</v>
      </c>
      <c r="AO1641" s="36">
        <f>AO1642+AO1651</f>
        <v>1582.9282000000001</v>
      </c>
      <c r="AP1641" s="36">
        <f>AP1642+AP1651</f>
        <v>2409.4090000000001</v>
      </c>
      <c r="AQ1641" s="36">
        <f>AQ1642+AQ1651</f>
        <v>0</v>
      </c>
      <c r="AR1641" s="36">
        <f>AR1642+AR1651</f>
        <v>0</v>
      </c>
      <c r="AS1641" s="36">
        <f>AS1642+AS1651</f>
        <v>0</v>
      </c>
      <c r="AT1641" s="36">
        <f>AT1642+AT1651</f>
        <v>0</v>
      </c>
      <c r="AU1641" s="36">
        <f t="shared" si="4337"/>
        <v>2409.4090000000001</v>
      </c>
      <c r="AV1641" s="36">
        <f t="shared" si="4338"/>
        <v>1797.7869999999989</v>
      </c>
      <c r="AW1641" s="36">
        <f t="shared" ref="AW1640:AW1703" si="4340">T1641+W1641+X1641+Y1641+Z1641</f>
        <v>4207.195999999999</v>
      </c>
      <c r="AX1641" s="36">
        <f t="shared" ref="AX1640:AX1703" si="4341">U1641+AA1641+AB1641</f>
        <v>5219.5</v>
      </c>
      <c r="AY1641" s="36">
        <f t="shared" ref="AY1640:AY1703" si="4342">V1641+AC1641+AE1641+AD1641</f>
        <v>5219.5</v>
      </c>
      <c r="AZ1641" s="36">
        <f>AZ1642+AZ1651</f>
        <v>0</v>
      </c>
      <c r="BA1641" s="37">
        <f t="shared" si="4339"/>
        <v>99.999990466973244</v>
      </c>
      <c r="BB1641" s="25"/>
    </row>
    <row r="1642" s="39" customFormat="1" ht="47.25">
      <c r="B1642" s="40" t="s">
        <v>578</v>
      </c>
      <c r="C1642" s="40" t="s">
        <v>98</v>
      </c>
      <c r="D1642" s="40" t="s">
        <v>343</v>
      </c>
      <c r="E1642" s="38" t="str">
        <f t="shared" si="4336"/>
        <v>0310</v>
      </c>
      <c r="F1642" s="40"/>
      <c r="G1642" s="38"/>
      <c r="H1642" s="41" t="s">
        <v>504</v>
      </c>
      <c r="I1642" s="42">
        <f t="shared" ref="I1642:I1644" si="4343">I1643</f>
        <v>3648.7999999999997</v>
      </c>
      <c r="J1642" s="42">
        <f t="shared" ref="J1642:J1644" si="4344">J1643</f>
        <v>3648.7999999999997</v>
      </c>
      <c r="K1642" s="42">
        <f t="shared" ref="K1642:K1644" si="4345">K1643</f>
        <v>3648.7999999999997</v>
      </c>
      <c r="L1642" s="42">
        <f t="shared" ref="L1642:L1644" si="4346">L1643</f>
        <v>0</v>
      </c>
      <c r="M1642" s="42">
        <f t="shared" ref="M1642:M1644" si="4347">M1643</f>
        <v>0</v>
      </c>
      <c r="N1642" s="42">
        <f t="shared" ref="N1642:N1644" si="4348">N1643</f>
        <v>0</v>
      </c>
      <c r="O1642" s="42">
        <f t="shared" ref="O1642:O1644" si="4349">O1643</f>
        <v>0</v>
      </c>
      <c r="P1642" s="42">
        <f t="shared" ref="P1642:P1644" si="4350">P1643</f>
        <v>0</v>
      </c>
      <c r="Q1642" s="42">
        <f t="shared" ref="Q1642:Q1644" si="4351">Q1643</f>
        <v>0</v>
      </c>
      <c r="R1642" s="42">
        <f t="shared" ref="R1642:R1644" si="4352">R1643</f>
        <v>-921.10400000000004</v>
      </c>
      <c r="S1642" s="42">
        <f t="shared" ref="S1642:S1644" si="4353">S1643</f>
        <v>0</v>
      </c>
      <c r="T1642" s="42">
        <f t="shared" si="4335"/>
        <v>2727.6959999999999</v>
      </c>
      <c r="U1642" s="42">
        <f t="shared" si="4222"/>
        <v>3648.7999999999997</v>
      </c>
      <c r="V1642" s="42">
        <f t="shared" si="4223"/>
        <v>3648.7999999999997</v>
      </c>
      <c r="W1642" s="42">
        <f t="shared" ref="W1642:W1644" si="4354">W1643</f>
        <v>0</v>
      </c>
      <c r="X1642" s="42">
        <f t="shared" ref="X1642:X1644" si="4355">X1643</f>
        <v>0</v>
      </c>
      <c r="Y1642" s="42">
        <f t="shared" ref="Y1642:Y1644" si="4356">Y1643</f>
        <v>0</v>
      </c>
      <c r="Z1642" s="42">
        <f t="shared" ref="Z1642:Z1644" si="4357">Z1643</f>
        <v>0</v>
      </c>
      <c r="AA1642" s="42">
        <f t="shared" ref="AA1642:AA1644" si="4358">AA1643</f>
        <v>0</v>
      </c>
      <c r="AB1642" s="42">
        <f t="shared" ref="AB1642:AB1644" si="4359">AB1643</f>
        <v>0</v>
      </c>
      <c r="AC1642" s="42">
        <f t="shared" ref="AC1642:AC1644" si="4360">AC1643</f>
        <v>0</v>
      </c>
      <c r="AD1642" s="42">
        <f t="shared" ref="AD1642:AD1644" si="4361">AD1643</f>
        <v>0</v>
      </c>
      <c r="AE1642" s="42">
        <f t="shared" ref="AE1642:AE1644" si="4362">AE1643</f>
        <v>0</v>
      </c>
      <c r="AF1642" s="43">
        <f t="shared" ref="AF1642:AF1644" si="4363">AF1643</f>
        <v>761.899</v>
      </c>
      <c r="AG1642" s="43">
        <f t="shared" ref="AG1642:AG1644" si="4364">AG1643</f>
        <v>0</v>
      </c>
      <c r="AH1642" s="43">
        <f t="shared" ref="AH1642:AH1644" si="4365">AH1643</f>
        <v>0</v>
      </c>
      <c r="AI1642" s="43">
        <f t="shared" ref="AI1642:AI1644" si="4366">AI1643</f>
        <v>0</v>
      </c>
      <c r="AJ1642" s="43">
        <f t="shared" ref="AJ1642:AJ1644" si="4367">AJ1643</f>
        <v>0</v>
      </c>
      <c r="AK1642" s="43">
        <f t="shared" ref="AK1642:AK1644" si="4368">AK1643</f>
        <v>0</v>
      </c>
      <c r="AL1642" s="43">
        <f t="shared" ref="AL1642:AL1644" si="4369">AL1643</f>
        <v>761.89877000000001</v>
      </c>
      <c r="AM1642" s="43">
        <f t="shared" ref="AM1642:AM1644" si="4370">AM1643</f>
        <v>0</v>
      </c>
      <c r="AN1642" s="43">
        <f t="shared" ref="AN1642:AN1644" si="4371">AN1643</f>
        <v>0</v>
      </c>
      <c r="AO1642" s="44">
        <f t="shared" ref="AO1642:AO1644" si="4372">AO1643</f>
        <v>643.6807500000001</v>
      </c>
      <c r="AP1642" s="45">
        <f t="shared" ref="AP1642:AP1644" si="4373">AP1643</f>
        <v>758.64300000000003</v>
      </c>
      <c r="AQ1642" s="45">
        <f t="shared" ref="AQ1642:AQ1644" si="4374">AQ1643</f>
        <v>0</v>
      </c>
      <c r="AR1642" s="45">
        <f t="shared" ref="AR1642:AR1644" si="4375">AR1643</f>
        <v>0</v>
      </c>
      <c r="AS1642" s="45">
        <f t="shared" ref="AS1642:AS1644" si="4376">AS1643</f>
        <v>0</v>
      </c>
      <c r="AT1642" s="45">
        <f t="shared" ref="AT1642:AT1644" si="4377">AT1643</f>
        <v>0</v>
      </c>
      <c r="AU1642" s="45">
        <f t="shared" si="4337"/>
        <v>758.64300000000003</v>
      </c>
      <c r="AV1642" s="45">
        <f t="shared" si="4338"/>
        <v>1969.0529999999999</v>
      </c>
      <c r="AW1642" s="45">
        <f t="shared" si="4340"/>
        <v>2727.6959999999999</v>
      </c>
      <c r="AX1642" s="45">
        <f t="shared" si="4341"/>
        <v>3648.7999999999997</v>
      </c>
      <c r="AY1642" s="45">
        <f t="shared" si="4342"/>
        <v>3648.7999999999997</v>
      </c>
      <c r="AZ1642" s="45">
        <f t="shared" ref="AZ1642:AZ1644" si="4378">AZ1643</f>
        <v>0</v>
      </c>
      <c r="BA1642" s="46">
        <f t="shared" si="4339"/>
        <v>99.999969812271701</v>
      </c>
      <c r="BB1642" s="25"/>
    </row>
    <row r="1643">
      <c r="B1643" s="47" t="s">
        <v>578</v>
      </c>
      <c r="C1643" s="47" t="s">
        <v>98</v>
      </c>
      <c r="D1643" s="47" t="s">
        <v>343</v>
      </c>
      <c r="E1643" s="48" t="str">
        <f t="shared" si="4336"/>
        <v>0310</v>
      </c>
      <c r="F1643" s="47" t="s">
        <v>277</v>
      </c>
      <c r="G1643" s="48"/>
      <c r="H1643" s="49" t="s">
        <v>278</v>
      </c>
      <c r="I1643" s="19">
        <f t="shared" si="4343"/>
        <v>3648.7999999999997</v>
      </c>
      <c r="J1643" s="19">
        <f t="shared" si="4344"/>
        <v>3648.7999999999997</v>
      </c>
      <c r="K1643" s="19">
        <f t="shared" si="4345"/>
        <v>3648.7999999999997</v>
      </c>
      <c r="L1643" s="19">
        <f t="shared" si="4346"/>
        <v>0</v>
      </c>
      <c r="M1643" s="19">
        <f t="shared" si="4347"/>
        <v>0</v>
      </c>
      <c r="N1643" s="19">
        <f t="shared" si="4348"/>
        <v>0</v>
      </c>
      <c r="O1643" s="19">
        <f t="shared" si="4349"/>
        <v>0</v>
      </c>
      <c r="P1643" s="19">
        <f t="shared" si="4350"/>
        <v>0</v>
      </c>
      <c r="Q1643" s="19">
        <f t="shared" si="4351"/>
        <v>0</v>
      </c>
      <c r="R1643" s="19">
        <f t="shared" si="4352"/>
        <v>-921.10400000000004</v>
      </c>
      <c r="S1643" s="19">
        <f t="shared" si="4353"/>
        <v>0</v>
      </c>
      <c r="T1643" s="19">
        <f t="shared" si="4335"/>
        <v>2727.6959999999999</v>
      </c>
      <c r="U1643" s="19">
        <f t="shared" si="4222"/>
        <v>3648.7999999999997</v>
      </c>
      <c r="V1643" s="19">
        <f t="shared" si="4223"/>
        <v>3648.7999999999997</v>
      </c>
      <c r="W1643" s="19">
        <f t="shared" si="4354"/>
        <v>0</v>
      </c>
      <c r="X1643" s="19">
        <f t="shared" si="4355"/>
        <v>0</v>
      </c>
      <c r="Y1643" s="19">
        <f t="shared" si="4356"/>
        <v>0</v>
      </c>
      <c r="Z1643" s="19">
        <f t="shared" si="4357"/>
        <v>0</v>
      </c>
      <c r="AA1643" s="19">
        <f t="shared" si="4358"/>
        <v>0</v>
      </c>
      <c r="AB1643" s="19">
        <f t="shared" si="4359"/>
        <v>0</v>
      </c>
      <c r="AC1643" s="19">
        <f t="shared" si="4360"/>
        <v>0</v>
      </c>
      <c r="AD1643" s="19">
        <f t="shared" si="4361"/>
        <v>0</v>
      </c>
      <c r="AE1643" s="19">
        <f t="shared" si="4362"/>
        <v>0</v>
      </c>
      <c r="AF1643" s="50">
        <f t="shared" si="4363"/>
        <v>761.899</v>
      </c>
      <c r="AG1643" s="50">
        <f t="shared" si="4364"/>
        <v>0</v>
      </c>
      <c r="AH1643" s="50">
        <f t="shared" si="4365"/>
        <v>0</v>
      </c>
      <c r="AI1643" s="50">
        <f t="shared" si="4366"/>
        <v>0</v>
      </c>
      <c r="AJ1643" s="50">
        <f t="shared" si="4367"/>
        <v>0</v>
      </c>
      <c r="AK1643" s="50">
        <f t="shared" si="4368"/>
        <v>0</v>
      </c>
      <c r="AL1643" s="50">
        <f t="shared" si="4369"/>
        <v>761.89877000000001</v>
      </c>
      <c r="AM1643" s="50">
        <f t="shared" si="4370"/>
        <v>0</v>
      </c>
      <c r="AN1643" s="50">
        <f t="shared" si="4371"/>
        <v>0</v>
      </c>
      <c r="AO1643" s="51">
        <f t="shared" si="4372"/>
        <v>643.6807500000001</v>
      </c>
      <c r="AP1643" s="51">
        <f t="shared" si="4373"/>
        <v>758.64300000000003</v>
      </c>
      <c r="AQ1643" s="51">
        <f t="shared" si="4374"/>
        <v>0</v>
      </c>
      <c r="AR1643" s="51">
        <f t="shared" si="4375"/>
        <v>0</v>
      </c>
      <c r="AS1643" s="51">
        <f t="shared" si="4376"/>
        <v>0</v>
      </c>
      <c r="AT1643" s="51">
        <f t="shared" si="4377"/>
        <v>0</v>
      </c>
      <c r="AU1643" s="51">
        <f t="shared" si="4337"/>
        <v>758.64300000000003</v>
      </c>
      <c r="AV1643" s="51">
        <f t="shared" si="4338"/>
        <v>1969.0529999999999</v>
      </c>
      <c r="AW1643" s="51">
        <f t="shared" si="4340"/>
        <v>2727.6959999999999</v>
      </c>
      <c r="AX1643" s="51">
        <f t="shared" si="4341"/>
        <v>3648.7999999999997</v>
      </c>
      <c r="AY1643" s="51">
        <f t="shared" si="4342"/>
        <v>3648.7999999999997</v>
      </c>
      <c r="AZ1643" s="51">
        <f t="shared" si="4378"/>
        <v>0</v>
      </c>
      <c r="BA1643" s="52">
        <f t="shared" si="4339"/>
        <v>99.999969812271701</v>
      </c>
      <c r="BB1643" s="25"/>
    </row>
    <row r="1644">
      <c r="B1644" s="47" t="s">
        <v>578</v>
      </c>
      <c r="C1644" s="47" t="s">
        <v>98</v>
      </c>
      <c r="D1644" s="47" t="s">
        <v>343</v>
      </c>
      <c r="E1644" s="48" t="str">
        <f t="shared" si="4336"/>
        <v>0310</v>
      </c>
      <c r="F1644" s="47" t="s">
        <v>279</v>
      </c>
      <c r="G1644" s="48"/>
      <c r="H1644" s="49" t="s">
        <v>53</v>
      </c>
      <c r="I1644" s="19">
        <f t="shared" si="4343"/>
        <v>3648.7999999999997</v>
      </c>
      <c r="J1644" s="19">
        <f t="shared" si="4344"/>
        <v>3648.7999999999997</v>
      </c>
      <c r="K1644" s="19">
        <f t="shared" si="4345"/>
        <v>3648.7999999999997</v>
      </c>
      <c r="L1644" s="19">
        <f t="shared" si="4346"/>
        <v>0</v>
      </c>
      <c r="M1644" s="19">
        <f t="shared" si="4347"/>
        <v>0</v>
      </c>
      <c r="N1644" s="19">
        <f t="shared" si="4348"/>
        <v>0</v>
      </c>
      <c r="O1644" s="19">
        <f t="shared" si="4349"/>
        <v>0</v>
      </c>
      <c r="P1644" s="19">
        <f t="shared" si="4350"/>
        <v>0</v>
      </c>
      <c r="Q1644" s="19">
        <f t="shared" si="4351"/>
        <v>0</v>
      </c>
      <c r="R1644" s="19">
        <f t="shared" si="4352"/>
        <v>-921.10400000000004</v>
      </c>
      <c r="S1644" s="19">
        <f t="shared" si="4353"/>
        <v>0</v>
      </c>
      <c r="T1644" s="19">
        <f t="shared" si="4335"/>
        <v>2727.6959999999999</v>
      </c>
      <c r="U1644" s="19">
        <f t="shared" si="4222"/>
        <v>3648.7999999999997</v>
      </c>
      <c r="V1644" s="19">
        <f t="shared" si="4223"/>
        <v>3648.7999999999997</v>
      </c>
      <c r="W1644" s="19">
        <f t="shared" si="4354"/>
        <v>0</v>
      </c>
      <c r="X1644" s="19">
        <f t="shared" si="4355"/>
        <v>0</v>
      </c>
      <c r="Y1644" s="19">
        <f t="shared" si="4356"/>
        <v>0</v>
      </c>
      <c r="Z1644" s="19">
        <f t="shared" si="4357"/>
        <v>0</v>
      </c>
      <c r="AA1644" s="19">
        <f t="shared" si="4358"/>
        <v>0</v>
      </c>
      <c r="AB1644" s="19">
        <f t="shared" si="4359"/>
        <v>0</v>
      </c>
      <c r="AC1644" s="19">
        <f t="shared" si="4360"/>
        <v>0</v>
      </c>
      <c r="AD1644" s="19">
        <f t="shared" si="4361"/>
        <v>0</v>
      </c>
      <c r="AE1644" s="19">
        <f t="shared" si="4362"/>
        <v>0</v>
      </c>
      <c r="AF1644" s="50">
        <f t="shared" si="4363"/>
        <v>761.899</v>
      </c>
      <c r="AG1644" s="50">
        <f t="shared" si="4364"/>
        <v>0</v>
      </c>
      <c r="AH1644" s="50">
        <f t="shared" si="4365"/>
        <v>0</v>
      </c>
      <c r="AI1644" s="50">
        <f t="shared" si="4366"/>
        <v>0</v>
      </c>
      <c r="AJ1644" s="50">
        <f t="shared" si="4367"/>
        <v>0</v>
      </c>
      <c r="AK1644" s="50">
        <f t="shared" si="4368"/>
        <v>0</v>
      </c>
      <c r="AL1644" s="50">
        <f t="shared" si="4369"/>
        <v>761.89877000000001</v>
      </c>
      <c r="AM1644" s="50">
        <f t="shared" si="4370"/>
        <v>0</v>
      </c>
      <c r="AN1644" s="50">
        <f t="shared" si="4371"/>
        <v>0</v>
      </c>
      <c r="AO1644" s="15">
        <f t="shared" si="4372"/>
        <v>643.6807500000001</v>
      </c>
      <c r="AP1644" s="51">
        <f t="shared" si="4373"/>
        <v>758.64300000000003</v>
      </c>
      <c r="AQ1644" s="51">
        <f t="shared" si="4374"/>
        <v>0</v>
      </c>
      <c r="AR1644" s="51">
        <f t="shared" si="4375"/>
        <v>0</v>
      </c>
      <c r="AS1644" s="51">
        <f t="shared" si="4376"/>
        <v>0</v>
      </c>
      <c r="AT1644" s="51">
        <f t="shared" si="4377"/>
        <v>0</v>
      </c>
      <c r="AU1644" s="51">
        <f t="shared" si="4337"/>
        <v>758.64300000000003</v>
      </c>
      <c r="AV1644" s="51">
        <f t="shared" si="4338"/>
        <v>1969.0529999999999</v>
      </c>
      <c r="AW1644" s="51">
        <f t="shared" si="4340"/>
        <v>2727.6959999999999</v>
      </c>
      <c r="AX1644" s="51">
        <f t="shared" si="4341"/>
        <v>3648.7999999999997</v>
      </c>
      <c r="AY1644" s="51">
        <f t="shared" si="4342"/>
        <v>3648.7999999999997</v>
      </c>
      <c r="AZ1644" s="51">
        <f t="shared" si="4378"/>
        <v>0</v>
      </c>
      <c r="BA1644" s="52">
        <f t="shared" si="4339"/>
        <v>99.999969812271701</v>
      </c>
      <c r="BB1644" s="25"/>
    </row>
    <row r="1645" ht="94.5">
      <c r="B1645" s="47" t="s">
        <v>578</v>
      </c>
      <c r="C1645" s="47" t="s">
        <v>98</v>
      </c>
      <c r="D1645" s="47" t="s">
        <v>343</v>
      </c>
      <c r="E1645" s="48" t="str">
        <f t="shared" si="4336"/>
        <v>0310</v>
      </c>
      <c r="F1645" s="47" t="s">
        <v>505</v>
      </c>
      <c r="G1645" s="48"/>
      <c r="H1645" s="49" t="s">
        <v>506</v>
      </c>
      <c r="I1645" s="19">
        <f>I1646+I1648</f>
        <v>3648.7999999999997</v>
      </c>
      <c r="J1645" s="19">
        <f>J1646+J1648</f>
        <v>3648.7999999999997</v>
      </c>
      <c r="K1645" s="19">
        <f>K1646+K1648</f>
        <v>3648.7999999999997</v>
      </c>
      <c r="L1645" s="19">
        <f>L1646+L1648</f>
        <v>0</v>
      </c>
      <c r="M1645" s="19">
        <f>M1646+M1648</f>
        <v>0</v>
      </c>
      <c r="N1645" s="19">
        <f>N1646+N1648</f>
        <v>0</v>
      </c>
      <c r="O1645" s="19">
        <f>O1646+O1648</f>
        <v>0</v>
      </c>
      <c r="P1645" s="19">
        <f>P1646+P1648</f>
        <v>0</v>
      </c>
      <c r="Q1645" s="19">
        <f>Q1646+Q1648</f>
        <v>0</v>
      </c>
      <c r="R1645" s="19">
        <f>R1646+R1648</f>
        <v>-921.10400000000004</v>
      </c>
      <c r="S1645" s="19">
        <f>S1646+S1648</f>
        <v>0</v>
      </c>
      <c r="T1645" s="19">
        <f t="shared" si="4335"/>
        <v>2727.6959999999999</v>
      </c>
      <c r="U1645" s="19">
        <f t="shared" si="4222"/>
        <v>3648.7999999999997</v>
      </c>
      <c r="V1645" s="19">
        <f t="shared" si="4223"/>
        <v>3648.7999999999997</v>
      </c>
      <c r="W1645" s="19">
        <f>W1646+W1648</f>
        <v>0</v>
      </c>
      <c r="X1645" s="19">
        <f>X1646+X1648</f>
        <v>0</v>
      </c>
      <c r="Y1645" s="19">
        <f>Y1646+Y1648</f>
        <v>0</v>
      </c>
      <c r="Z1645" s="19">
        <f>Z1646+Z1648</f>
        <v>0</v>
      </c>
      <c r="AA1645" s="19">
        <f>AA1646+AA1648</f>
        <v>0</v>
      </c>
      <c r="AB1645" s="19">
        <f>AB1646+AB1648</f>
        <v>0</v>
      </c>
      <c r="AC1645" s="19">
        <f>AC1646+AC1648</f>
        <v>0</v>
      </c>
      <c r="AD1645" s="19">
        <f>AD1646+AD1648</f>
        <v>0</v>
      </c>
      <c r="AE1645" s="19">
        <f>AE1646+AE1648</f>
        <v>0</v>
      </c>
      <c r="AF1645" s="50">
        <f>AF1646+AF1648</f>
        <v>761.899</v>
      </c>
      <c r="AG1645" s="50">
        <f>AG1646+AG1648</f>
        <v>0</v>
      </c>
      <c r="AH1645" s="50">
        <f>AH1646+AH1648</f>
        <v>0</v>
      </c>
      <c r="AI1645" s="50">
        <f>AI1646+AI1648</f>
        <v>0</v>
      </c>
      <c r="AJ1645" s="50">
        <f>AJ1646+AJ1648</f>
        <v>0</v>
      </c>
      <c r="AK1645" s="50">
        <f>AK1646+AK1648</f>
        <v>0</v>
      </c>
      <c r="AL1645" s="50">
        <f>AL1646+AL1648</f>
        <v>761.89877000000001</v>
      </c>
      <c r="AM1645" s="50">
        <f>AM1646+AM1648</f>
        <v>0</v>
      </c>
      <c r="AN1645" s="50">
        <f>AN1646+AN1648</f>
        <v>0</v>
      </c>
      <c r="AO1645" s="51">
        <f>AO1646+AO1648</f>
        <v>643.6807500000001</v>
      </c>
      <c r="AP1645" s="51">
        <f>AP1646+AP1648</f>
        <v>758.64300000000003</v>
      </c>
      <c r="AQ1645" s="51">
        <f>AQ1646+AQ1648</f>
        <v>0</v>
      </c>
      <c r="AR1645" s="51">
        <f>AR1646+AR1648</f>
        <v>0</v>
      </c>
      <c r="AS1645" s="51">
        <f>AS1646+AS1648</f>
        <v>0</v>
      </c>
      <c r="AT1645" s="51">
        <f>AT1646+AT1648</f>
        <v>0</v>
      </c>
      <c r="AU1645" s="51">
        <f t="shared" si="4337"/>
        <v>758.64300000000003</v>
      </c>
      <c r="AV1645" s="51">
        <f t="shared" si="4338"/>
        <v>1969.0529999999999</v>
      </c>
      <c r="AW1645" s="51">
        <f t="shared" si="4340"/>
        <v>2727.6959999999999</v>
      </c>
      <c r="AX1645" s="51">
        <f t="shared" si="4341"/>
        <v>3648.7999999999997</v>
      </c>
      <c r="AY1645" s="51">
        <f t="shared" si="4342"/>
        <v>3648.7999999999997</v>
      </c>
      <c r="AZ1645" s="51">
        <f>AZ1646+AZ1648</f>
        <v>0</v>
      </c>
      <c r="BA1645" s="52">
        <f t="shared" si="4339"/>
        <v>99.999969812271701</v>
      </c>
      <c r="BB1645" s="25"/>
    </row>
    <row r="1646" ht="47.25">
      <c r="B1646" s="47" t="s">
        <v>578</v>
      </c>
      <c r="C1646" s="47" t="s">
        <v>98</v>
      </c>
      <c r="D1646" s="47" t="s">
        <v>343</v>
      </c>
      <c r="E1646" s="48" t="str">
        <f t="shared" si="4336"/>
        <v>0310</v>
      </c>
      <c r="F1646" s="47" t="s">
        <v>507</v>
      </c>
      <c r="G1646" s="48"/>
      <c r="H1646" s="49" t="s">
        <v>508</v>
      </c>
      <c r="I1646" s="19">
        <f>I1647</f>
        <v>38.700000000000003</v>
      </c>
      <c r="J1646" s="19">
        <f>J1647</f>
        <v>38.700000000000003</v>
      </c>
      <c r="K1646" s="19">
        <f>K1647</f>
        <v>38.700000000000003</v>
      </c>
      <c r="L1646" s="19">
        <f>L1647</f>
        <v>0</v>
      </c>
      <c r="M1646" s="19">
        <f>M1647</f>
        <v>0</v>
      </c>
      <c r="N1646" s="19">
        <f>N1647</f>
        <v>0</v>
      </c>
      <c r="O1646" s="19">
        <f>O1647</f>
        <v>0</v>
      </c>
      <c r="P1646" s="19">
        <f>P1647</f>
        <v>0</v>
      </c>
      <c r="Q1646" s="19">
        <f>Q1647</f>
        <v>0</v>
      </c>
      <c r="R1646" s="19">
        <f>R1647</f>
        <v>0</v>
      </c>
      <c r="S1646" s="19">
        <f>S1647</f>
        <v>0</v>
      </c>
      <c r="T1646" s="19">
        <f t="shared" si="4335"/>
        <v>38.700000000000003</v>
      </c>
      <c r="U1646" s="19">
        <f t="shared" si="4222"/>
        <v>38.700000000000003</v>
      </c>
      <c r="V1646" s="19">
        <f t="shared" si="4223"/>
        <v>38.700000000000003</v>
      </c>
      <c r="W1646" s="19">
        <f>W1647</f>
        <v>0</v>
      </c>
      <c r="X1646" s="19">
        <f>X1647</f>
        <v>0</v>
      </c>
      <c r="Y1646" s="19">
        <f>Y1647</f>
        <v>0</v>
      </c>
      <c r="Z1646" s="19">
        <f>Z1647</f>
        <v>0</v>
      </c>
      <c r="AA1646" s="19">
        <f>AA1647</f>
        <v>0</v>
      </c>
      <c r="AB1646" s="19">
        <f>AB1647</f>
        <v>0</v>
      </c>
      <c r="AC1646" s="19">
        <f>AC1647</f>
        <v>0</v>
      </c>
      <c r="AD1646" s="19">
        <f>AD1647</f>
        <v>0</v>
      </c>
      <c r="AE1646" s="19">
        <f>AE1647</f>
        <v>0</v>
      </c>
      <c r="AF1646" s="50">
        <f>AF1647</f>
        <v>38.700000000000003</v>
      </c>
      <c r="AG1646" s="50">
        <f>AG1647</f>
        <v>0</v>
      </c>
      <c r="AH1646" s="50">
        <f>AH1647</f>
        <v>0</v>
      </c>
      <c r="AI1646" s="50">
        <f>AI1647</f>
        <v>0</v>
      </c>
      <c r="AJ1646" s="50">
        <f>AJ1647</f>
        <v>0</v>
      </c>
      <c r="AK1646" s="50">
        <f>AK1647</f>
        <v>0</v>
      </c>
      <c r="AL1646" s="50">
        <f>AL1647</f>
        <v>38.700000000000003</v>
      </c>
      <c r="AM1646" s="50">
        <f>AM1647</f>
        <v>0</v>
      </c>
      <c r="AN1646" s="50">
        <f>AN1647</f>
        <v>0</v>
      </c>
      <c r="AO1646" s="15">
        <f>AO1647</f>
        <v>38.700000000000003</v>
      </c>
      <c r="AP1646" s="51">
        <f>AP1647</f>
        <v>38.700000000000003</v>
      </c>
      <c r="AQ1646" s="51">
        <f>AQ1647</f>
        <v>0</v>
      </c>
      <c r="AR1646" s="51">
        <f>AR1647</f>
        <v>0</v>
      </c>
      <c r="AS1646" s="51">
        <f>AS1647</f>
        <v>0</v>
      </c>
      <c r="AT1646" s="51">
        <f>AT1647</f>
        <v>0</v>
      </c>
      <c r="AU1646" s="51">
        <f t="shared" si="4337"/>
        <v>38.700000000000003</v>
      </c>
      <c r="AV1646" s="51">
        <f t="shared" si="4338"/>
        <v>0</v>
      </c>
      <c r="AW1646" s="51">
        <f t="shared" si="4340"/>
        <v>38.700000000000003</v>
      </c>
      <c r="AX1646" s="51">
        <f t="shared" si="4341"/>
        <v>38.700000000000003</v>
      </c>
      <c r="AY1646" s="51">
        <f t="shared" si="4342"/>
        <v>38.700000000000003</v>
      </c>
      <c r="AZ1646" s="51">
        <f>AZ1647</f>
        <v>0</v>
      </c>
      <c r="BA1646" s="52">
        <f t="shared" si="4339"/>
        <v>100</v>
      </c>
      <c r="BB1646" s="25"/>
    </row>
    <row r="1647" ht="31.5">
      <c r="B1647" s="47" t="s">
        <v>578</v>
      </c>
      <c r="C1647" s="47" t="s">
        <v>98</v>
      </c>
      <c r="D1647" s="47" t="s">
        <v>343</v>
      </c>
      <c r="E1647" s="48" t="str">
        <f t="shared" si="4336"/>
        <v>0310</v>
      </c>
      <c r="F1647" s="47" t="s">
        <v>507</v>
      </c>
      <c r="G1647" s="47" t="s">
        <v>58</v>
      </c>
      <c r="H1647" s="49" t="s">
        <v>59</v>
      </c>
      <c r="I1647" s="19">
        <v>38.700000000000003</v>
      </c>
      <c r="J1647" s="19">
        <v>38.700000000000003</v>
      </c>
      <c r="K1647" s="19">
        <v>38.700000000000003</v>
      </c>
      <c r="L1647" s="19"/>
      <c r="M1647" s="19"/>
      <c r="N1647" s="19"/>
      <c r="O1647" s="19">
        <v>0</v>
      </c>
      <c r="P1647" s="19">
        <v>0</v>
      </c>
      <c r="Q1647" s="19">
        <v>0</v>
      </c>
      <c r="R1647" s="19">
        <v>0</v>
      </c>
      <c r="S1647" s="19"/>
      <c r="T1647" s="19">
        <f t="shared" si="4335"/>
        <v>38.700000000000003</v>
      </c>
      <c r="U1647" s="19">
        <f t="shared" si="4222"/>
        <v>38.700000000000003</v>
      </c>
      <c r="V1647" s="19">
        <f t="shared" si="4223"/>
        <v>38.700000000000003</v>
      </c>
      <c r="W1647" s="19"/>
      <c r="X1647" s="19"/>
      <c r="Y1647" s="19"/>
      <c r="Z1647" s="19"/>
      <c r="AA1647" s="19"/>
      <c r="AB1647" s="19"/>
      <c r="AC1647" s="19"/>
      <c r="AD1647" s="19"/>
      <c r="AE1647" s="19"/>
      <c r="AF1647" s="50">
        <v>38.700000000000003</v>
      </c>
      <c r="AG1647" s="50"/>
      <c r="AH1647" s="50">
        <v>0</v>
      </c>
      <c r="AI1647" s="50">
        <v>0</v>
      </c>
      <c r="AJ1647" s="50">
        <v>0</v>
      </c>
      <c r="AK1647" s="50">
        <v>0</v>
      </c>
      <c r="AL1647" s="50">
        <v>38.700000000000003</v>
      </c>
      <c r="AM1647" s="50">
        <v>0</v>
      </c>
      <c r="AN1647" s="50">
        <v>0</v>
      </c>
      <c r="AO1647" s="51">
        <v>38.700000000000003</v>
      </c>
      <c r="AP1647" s="51">
        <v>38.700000000000003</v>
      </c>
      <c r="AQ1647" s="51">
        <v>0</v>
      </c>
      <c r="AR1647" s="51">
        <v>0</v>
      </c>
      <c r="AS1647" s="51">
        <v>0</v>
      </c>
      <c r="AT1647" s="51">
        <v>0</v>
      </c>
      <c r="AU1647" s="51">
        <f t="shared" si="4337"/>
        <v>38.700000000000003</v>
      </c>
      <c r="AV1647" s="51">
        <f t="shared" si="4338"/>
        <v>0</v>
      </c>
      <c r="AW1647" s="51">
        <f t="shared" si="4340"/>
        <v>38.700000000000003</v>
      </c>
      <c r="AX1647" s="51">
        <f t="shared" si="4341"/>
        <v>38.700000000000003</v>
      </c>
      <c r="AY1647" s="51">
        <f t="shared" si="4342"/>
        <v>38.700000000000003</v>
      </c>
      <c r="AZ1647" s="51"/>
      <c r="BA1647" s="52">
        <f t="shared" si="4339"/>
        <v>100</v>
      </c>
      <c r="BB1647" s="53"/>
    </row>
    <row r="1648" ht="47.25">
      <c r="B1648" s="47" t="s">
        <v>578</v>
      </c>
      <c r="C1648" s="47" t="s">
        <v>98</v>
      </c>
      <c r="D1648" s="47" t="s">
        <v>343</v>
      </c>
      <c r="E1648" s="48" t="str">
        <f t="shared" si="4336"/>
        <v>0310</v>
      </c>
      <c r="F1648" s="47" t="s">
        <v>509</v>
      </c>
      <c r="G1648" s="48"/>
      <c r="H1648" s="49" t="s">
        <v>510</v>
      </c>
      <c r="I1648" s="19">
        <f>I1649+I1650</f>
        <v>3610.0999999999999</v>
      </c>
      <c r="J1648" s="19">
        <f>J1649+J1650</f>
        <v>3610.0999999999999</v>
      </c>
      <c r="K1648" s="19">
        <f>K1649+K1650</f>
        <v>3610.0999999999999</v>
      </c>
      <c r="L1648" s="19">
        <f>L1649+L1650</f>
        <v>0</v>
      </c>
      <c r="M1648" s="19">
        <f>M1649+M1650</f>
        <v>0</v>
      </c>
      <c r="N1648" s="19">
        <f>N1649+N1650</f>
        <v>0</v>
      </c>
      <c r="O1648" s="19">
        <f>O1649+O1650</f>
        <v>0</v>
      </c>
      <c r="P1648" s="19">
        <f>P1649+P1650</f>
        <v>0</v>
      </c>
      <c r="Q1648" s="19">
        <f>Q1649+Q1650</f>
        <v>0</v>
      </c>
      <c r="R1648" s="19">
        <f>R1649+R1650</f>
        <v>-921.10400000000004</v>
      </c>
      <c r="S1648" s="19">
        <f>S1649+S1650</f>
        <v>0</v>
      </c>
      <c r="T1648" s="19">
        <f t="shared" si="4335"/>
        <v>2688.9960000000001</v>
      </c>
      <c r="U1648" s="19">
        <f t="shared" si="4222"/>
        <v>3610.0999999999999</v>
      </c>
      <c r="V1648" s="19">
        <f t="shared" si="4223"/>
        <v>3610.0999999999999</v>
      </c>
      <c r="W1648" s="19">
        <f>W1649+W1650</f>
        <v>0</v>
      </c>
      <c r="X1648" s="19">
        <f>X1649+X1650</f>
        <v>0</v>
      </c>
      <c r="Y1648" s="19">
        <f>Y1649+Y1650</f>
        <v>0</v>
      </c>
      <c r="Z1648" s="19">
        <f>Z1649+Z1650</f>
        <v>0</v>
      </c>
      <c r="AA1648" s="19">
        <f>AA1649+AA1650</f>
        <v>0</v>
      </c>
      <c r="AB1648" s="19">
        <f>AB1649+AB1650</f>
        <v>0</v>
      </c>
      <c r="AC1648" s="19">
        <f>AC1649+AC1650</f>
        <v>0</v>
      </c>
      <c r="AD1648" s="19">
        <f>AD1649+AD1650</f>
        <v>0</v>
      </c>
      <c r="AE1648" s="19">
        <f>AE1649+AE1650</f>
        <v>0</v>
      </c>
      <c r="AF1648" s="50">
        <f>AF1649+AF1650</f>
        <v>723.19899999999996</v>
      </c>
      <c r="AG1648" s="50">
        <f>AG1649+AG1650</f>
        <v>0</v>
      </c>
      <c r="AH1648" s="50">
        <f>AH1649+AH1650</f>
        <v>0</v>
      </c>
      <c r="AI1648" s="50">
        <f>AI1649+AI1650</f>
        <v>0</v>
      </c>
      <c r="AJ1648" s="50">
        <f>AJ1649+AJ1650</f>
        <v>0</v>
      </c>
      <c r="AK1648" s="50">
        <f>AK1649+AK1650</f>
        <v>0</v>
      </c>
      <c r="AL1648" s="50">
        <f>AL1649+AL1650</f>
        <v>723.19876999999997</v>
      </c>
      <c r="AM1648" s="50">
        <f>AM1649+AM1650</f>
        <v>0</v>
      </c>
      <c r="AN1648" s="50">
        <f>AN1649+AN1650</f>
        <v>0</v>
      </c>
      <c r="AO1648" s="15">
        <f>AO1649+AO1650</f>
        <v>604.98075000000006</v>
      </c>
      <c r="AP1648" s="51">
        <f>AP1649+AP1650</f>
        <v>719.94299999999998</v>
      </c>
      <c r="AQ1648" s="51">
        <f>AQ1649+AQ1650</f>
        <v>0</v>
      </c>
      <c r="AR1648" s="51">
        <f>AR1649+AR1650</f>
        <v>0</v>
      </c>
      <c r="AS1648" s="51">
        <f>AS1649+AS1650</f>
        <v>0</v>
      </c>
      <c r="AT1648" s="51">
        <f>AT1649+AT1650</f>
        <v>0</v>
      </c>
      <c r="AU1648" s="51">
        <f t="shared" si="4337"/>
        <v>719.94299999999998</v>
      </c>
      <c r="AV1648" s="51">
        <f t="shared" si="4338"/>
        <v>1969.0530000000001</v>
      </c>
      <c r="AW1648" s="51">
        <f t="shared" si="4340"/>
        <v>2688.9960000000001</v>
      </c>
      <c r="AX1648" s="51">
        <f t="shared" si="4341"/>
        <v>3610.0999999999999</v>
      </c>
      <c r="AY1648" s="51">
        <f t="shared" si="4342"/>
        <v>3610.0999999999999</v>
      </c>
      <c r="AZ1648" s="51">
        <f>AZ1649+AZ1650</f>
        <v>0</v>
      </c>
      <c r="BA1648" s="52">
        <f t="shared" si="4339"/>
        <v>99.999968196858674</v>
      </c>
      <c r="BB1648" s="25"/>
    </row>
    <row r="1649" ht="31.5">
      <c r="B1649" s="47" t="s">
        <v>578</v>
      </c>
      <c r="C1649" s="47" t="s">
        <v>98</v>
      </c>
      <c r="D1649" s="47" t="s">
        <v>343</v>
      </c>
      <c r="E1649" s="48" t="str">
        <f t="shared" si="4336"/>
        <v>0310</v>
      </c>
      <c r="F1649" s="47" t="s">
        <v>509</v>
      </c>
      <c r="G1649" s="47" t="s">
        <v>58</v>
      </c>
      <c r="H1649" s="49" t="s">
        <v>59</v>
      </c>
      <c r="I1649" s="19">
        <v>3474</v>
      </c>
      <c r="J1649" s="19">
        <v>3474</v>
      </c>
      <c r="K1649" s="19">
        <v>3474</v>
      </c>
      <c r="L1649" s="19"/>
      <c r="M1649" s="19"/>
      <c r="N1649" s="19"/>
      <c r="O1649" s="19">
        <f>60.138-60.138</f>
        <v>0</v>
      </c>
      <c r="P1649" s="19">
        <v>0</v>
      </c>
      <c r="Q1649" s="19">
        <v>0</v>
      </c>
      <c r="R1649" s="19">
        <v>-921.10400000000004</v>
      </c>
      <c r="S1649" s="19"/>
      <c r="T1649" s="19">
        <f t="shared" si="4335"/>
        <v>2552.8959999999997</v>
      </c>
      <c r="U1649" s="19">
        <f t="shared" si="4222"/>
        <v>3474</v>
      </c>
      <c r="V1649" s="19">
        <f t="shared" si="4223"/>
        <v>3474</v>
      </c>
      <c r="W1649" s="19"/>
      <c r="X1649" s="19"/>
      <c r="Y1649" s="19"/>
      <c r="Z1649" s="19"/>
      <c r="AA1649" s="19"/>
      <c r="AB1649" s="19"/>
      <c r="AC1649" s="19"/>
      <c r="AD1649" s="19"/>
      <c r="AE1649" s="19"/>
      <c r="AF1649" s="50">
        <v>583.84299999999996</v>
      </c>
      <c r="AG1649" s="50"/>
      <c r="AH1649" s="50">
        <v>0</v>
      </c>
      <c r="AI1649" s="50">
        <v>0</v>
      </c>
      <c r="AJ1649" s="50">
        <v>0</v>
      </c>
      <c r="AK1649" s="50">
        <v>0</v>
      </c>
      <c r="AL1649" s="50">
        <v>583.84276999999997</v>
      </c>
      <c r="AM1649" s="50">
        <v>0</v>
      </c>
      <c r="AN1649" s="50">
        <v>0</v>
      </c>
      <c r="AO1649" s="51">
        <v>499.71275000000003</v>
      </c>
      <c r="AP1649" s="51">
        <v>583.84299999999996</v>
      </c>
      <c r="AQ1649" s="51">
        <f>60.138-60.138</f>
        <v>0</v>
      </c>
      <c r="AR1649" s="51">
        <v>0</v>
      </c>
      <c r="AS1649" s="51">
        <v>0</v>
      </c>
      <c r="AT1649" s="51">
        <v>0</v>
      </c>
      <c r="AU1649" s="51">
        <f t="shared" si="4337"/>
        <v>583.84299999999996</v>
      </c>
      <c r="AV1649" s="51">
        <f t="shared" si="4338"/>
        <v>1969.0529999999999</v>
      </c>
      <c r="AW1649" s="51">
        <f t="shared" si="4340"/>
        <v>2552.8959999999997</v>
      </c>
      <c r="AX1649" s="51">
        <f t="shared" si="4341"/>
        <v>3474</v>
      </c>
      <c r="AY1649" s="51">
        <f t="shared" si="4342"/>
        <v>3474</v>
      </c>
      <c r="AZ1649" s="51"/>
      <c r="BA1649" s="52">
        <f t="shared" si="4339"/>
        <v>99.999960605847804</v>
      </c>
      <c r="BB1649" s="53"/>
    </row>
    <row r="1650">
      <c r="B1650" s="47" t="s">
        <v>578</v>
      </c>
      <c r="C1650" s="47" t="s">
        <v>98</v>
      </c>
      <c r="D1650" s="47" t="s">
        <v>343</v>
      </c>
      <c r="E1650" s="48" t="str">
        <f t="shared" si="4336"/>
        <v>0310</v>
      </c>
      <c r="F1650" s="47" t="s">
        <v>509</v>
      </c>
      <c r="G1650" s="47" t="s">
        <v>60</v>
      </c>
      <c r="H1650" s="49" t="s">
        <v>61</v>
      </c>
      <c r="I1650" s="19">
        <v>136.09999999999999</v>
      </c>
      <c r="J1650" s="19">
        <v>136.09999999999999</v>
      </c>
      <c r="K1650" s="19">
        <v>136.09999999999999</v>
      </c>
      <c r="L1650" s="19"/>
      <c r="M1650" s="19"/>
      <c r="N1650" s="19"/>
      <c r="O1650" s="19">
        <v>0</v>
      </c>
      <c r="P1650" s="19">
        <v>0</v>
      </c>
      <c r="Q1650" s="19">
        <v>0</v>
      </c>
      <c r="R1650" s="19">
        <v>0</v>
      </c>
      <c r="S1650" s="19"/>
      <c r="T1650" s="19">
        <f t="shared" si="4335"/>
        <v>136.09999999999999</v>
      </c>
      <c r="U1650" s="19">
        <f t="shared" ref="U1650:U1713" si="4379">J1650+M1650</f>
        <v>136.09999999999999</v>
      </c>
      <c r="V1650" s="19">
        <f t="shared" ref="V1650:V1713" si="4380">K1650+N1650</f>
        <v>136.09999999999999</v>
      </c>
      <c r="W1650" s="19"/>
      <c r="X1650" s="19"/>
      <c r="Y1650" s="19"/>
      <c r="Z1650" s="19"/>
      <c r="AA1650" s="19"/>
      <c r="AB1650" s="19"/>
      <c r="AC1650" s="19"/>
      <c r="AD1650" s="19"/>
      <c r="AE1650" s="19"/>
      <c r="AF1650" s="50">
        <v>139.35599999999999</v>
      </c>
      <c r="AG1650" s="50"/>
      <c r="AH1650" s="50">
        <v>0</v>
      </c>
      <c r="AI1650" s="50">
        <v>0</v>
      </c>
      <c r="AJ1650" s="50">
        <v>0</v>
      </c>
      <c r="AK1650" s="50">
        <v>0</v>
      </c>
      <c r="AL1650" s="50">
        <v>139.35599999999999</v>
      </c>
      <c r="AM1650" s="50">
        <v>0</v>
      </c>
      <c r="AN1650" s="50">
        <v>0</v>
      </c>
      <c r="AO1650" s="15">
        <v>105.268</v>
      </c>
      <c r="AP1650" s="51">
        <v>136.09999999999999</v>
      </c>
      <c r="AQ1650" s="51">
        <v>0</v>
      </c>
      <c r="AR1650" s="51">
        <v>0</v>
      </c>
      <c r="AS1650" s="51">
        <v>0</v>
      </c>
      <c r="AT1650" s="51">
        <v>0</v>
      </c>
      <c r="AU1650" s="51">
        <f t="shared" si="4337"/>
        <v>136.09999999999999</v>
      </c>
      <c r="AV1650" s="51">
        <f t="shared" si="4338"/>
        <v>0</v>
      </c>
      <c r="AW1650" s="51">
        <f t="shared" si="4340"/>
        <v>136.09999999999999</v>
      </c>
      <c r="AX1650" s="51">
        <f t="shared" si="4341"/>
        <v>136.09999999999999</v>
      </c>
      <c r="AY1650" s="51">
        <f t="shared" si="4342"/>
        <v>136.09999999999999</v>
      </c>
      <c r="AZ1650" s="51"/>
      <c r="BA1650" s="52">
        <f t="shared" si="4339"/>
        <v>100</v>
      </c>
      <c r="BB1650" s="53"/>
    </row>
    <row r="1651" s="39" customFormat="1" ht="31.5">
      <c r="B1651" s="40" t="s">
        <v>578</v>
      </c>
      <c r="C1651" s="40" t="s">
        <v>98</v>
      </c>
      <c r="D1651" s="40" t="s">
        <v>176</v>
      </c>
      <c r="E1651" s="38" t="str">
        <f t="shared" si="4336"/>
        <v>0314</v>
      </c>
      <c r="F1651" s="40"/>
      <c r="G1651" s="38"/>
      <c r="H1651" s="41" t="s">
        <v>177</v>
      </c>
      <c r="I1651" s="42">
        <f t="shared" ref="I1651:I1652" si="4381">I1652</f>
        <v>1479.4999999999998</v>
      </c>
      <c r="J1651" s="42">
        <f t="shared" ref="J1651:J1652" si="4382">J1652</f>
        <v>1570.6999999999998</v>
      </c>
      <c r="K1651" s="42">
        <f t="shared" ref="K1651:K1652" si="4383">K1652</f>
        <v>1570.6999999999998</v>
      </c>
      <c r="L1651" s="42">
        <f t="shared" ref="L1651:L1652" si="4384">L1652</f>
        <v>0</v>
      </c>
      <c r="M1651" s="42">
        <f t="shared" ref="M1651:M1652" si="4385">M1652</f>
        <v>0</v>
      </c>
      <c r="N1651" s="42">
        <f t="shared" ref="N1651:N1652" si="4386">N1652</f>
        <v>0</v>
      </c>
      <c r="O1651" s="42">
        <f t="shared" ref="O1651:O1652" si="4387">O1652</f>
        <v>0</v>
      </c>
      <c r="P1651" s="42">
        <f t="shared" ref="P1651:P1652" si="4388">P1652</f>
        <v>0</v>
      </c>
      <c r="Q1651" s="42">
        <f t="shared" ref="Q1651:Q1652" si="4389">Q1652</f>
        <v>0</v>
      </c>
      <c r="R1651" s="42">
        <f t="shared" ref="R1651:R1652" si="4390">R1652</f>
        <v>0</v>
      </c>
      <c r="S1651" s="42">
        <f t="shared" ref="S1651:S1652" si="4391">S1652</f>
        <v>0</v>
      </c>
      <c r="T1651" s="42">
        <f t="shared" si="4335"/>
        <v>1479.4999999999998</v>
      </c>
      <c r="U1651" s="42">
        <f t="shared" si="4379"/>
        <v>1570.6999999999998</v>
      </c>
      <c r="V1651" s="42">
        <f t="shared" si="4380"/>
        <v>1570.6999999999998</v>
      </c>
      <c r="W1651" s="42">
        <f t="shared" ref="W1651:W1652" si="4392">W1652</f>
        <v>0</v>
      </c>
      <c r="X1651" s="42">
        <f t="shared" ref="X1651:X1652" si="4393">X1652</f>
        <v>0</v>
      </c>
      <c r="Y1651" s="42">
        <f t="shared" ref="Y1651:Y1652" si="4394">Y1652</f>
        <v>0</v>
      </c>
      <c r="Z1651" s="42">
        <f t="shared" ref="Z1651:Z1652" si="4395">Z1652</f>
        <v>0</v>
      </c>
      <c r="AA1651" s="42">
        <f t="shared" ref="AA1651:AA1652" si="4396">AA1652</f>
        <v>0</v>
      </c>
      <c r="AB1651" s="42">
        <f t="shared" ref="AB1651:AB1652" si="4397">AB1652</f>
        <v>0</v>
      </c>
      <c r="AC1651" s="42">
        <f t="shared" ref="AC1651:AC1652" si="4398">AC1652</f>
        <v>0</v>
      </c>
      <c r="AD1651" s="42">
        <f t="shared" ref="AD1651:AD1652" si="4399">AD1652</f>
        <v>0</v>
      </c>
      <c r="AE1651" s="42">
        <f t="shared" ref="AE1651:AE1652" si="4400">AE1652</f>
        <v>0</v>
      </c>
      <c r="AF1651" s="43">
        <f t="shared" ref="AF1651:AF1652" si="4401">AF1652</f>
        <v>1650.7659999999998</v>
      </c>
      <c r="AG1651" s="43">
        <f t="shared" ref="AG1651:AG1652" si="4402">AG1652</f>
        <v>0</v>
      </c>
      <c r="AH1651" s="43">
        <f t="shared" ref="AH1651:AH1652" si="4403">AH1652</f>
        <v>1650.7659999999998</v>
      </c>
      <c r="AI1651" s="43">
        <f t="shared" ref="AI1651:AI1652" si="4404">AI1652</f>
        <v>0</v>
      </c>
      <c r="AJ1651" s="43">
        <f t="shared" ref="AJ1651:AJ1652" si="4405">AJ1652</f>
        <v>0</v>
      </c>
      <c r="AK1651" s="43">
        <f t="shared" ref="AK1651:AK1652" si="4406">AK1652</f>
        <v>0</v>
      </c>
      <c r="AL1651" s="43">
        <f t="shared" ref="AL1651:AL1652" si="4407">AL1652</f>
        <v>1650.7659999999998</v>
      </c>
      <c r="AM1651" s="43">
        <f t="shared" ref="AM1651:AM1652" si="4408">AM1652</f>
        <v>1650.7659999999998</v>
      </c>
      <c r="AN1651" s="43">
        <f t="shared" ref="AN1651:AN1652" si="4409">AN1652</f>
        <v>0</v>
      </c>
      <c r="AO1651" s="45">
        <f t="shared" ref="AO1651:AO1652" si="4410">AO1652</f>
        <v>939.24744999999996</v>
      </c>
      <c r="AP1651" s="45">
        <f t="shared" ref="AP1651:AP1652" si="4411">AP1652</f>
        <v>1650.7660000000001</v>
      </c>
      <c r="AQ1651" s="45">
        <f t="shared" ref="AQ1651:AQ1652" si="4412">AQ1652</f>
        <v>0</v>
      </c>
      <c r="AR1651" s="45">
        <f t="shared" ref="AR1651:AR1652" si="4413">AR1652</f>
        <v>0</v>
      </c>
      <c r="AS1651" s="45">
        <f t="shared" ref="AS1651:AS1652" si="4414">AS1652</f>
        <v>0</v>
      </c>
      <c r="AT1651" s="45">
        <f t="shared" ref="AT1651:AT1652" si="4415">AT1652</f>
        <v>0</v>
      </c>
      <c r="AU1651" s="45">
        <f t="shared" si="4337"/>
        <v>1650.7660000000001</v>
      </c>
      <c r="AV1651" s="45">
        <f t="shared" si="4338"/>
        <v>-171.2660000000003</v>
      </c>
      <c r="AW1651" s="45">
        <f t="shared" si="4340"/>
        <v>1479.4999999999998</v>
      </c>
      <c r="AX1651" s="45">
        <f t="shared" si="4341"/>
        <v>1570.6999999999998</v>
      </c>
      <c r="AY1651" s="45">
        <f t="shared" si="4342"/>
        <v>1570.6999999999998</v>
      </c>
      <c r="AZ1651" s="45">
        <f t="shared" ref="AZ1651:AZ1652" si="4416">AZ1652</f>
        <v>0</v>
      </c>
      <c r="BA1651" s="46">
        <f t="shared" si="4339"/>
        <v>100</v>
      </c>
      <c r="BB1651" s="25"/>
    </row>
    <row r="1652" ht="31.5">
      <c r="B1652" s="47" t="s">
        <v>578</v>
      </c>
      <c r="C1652" s="47" t="s">
        <v>98</v>
      </c>
      <c r="D1652" s="47" t="s">
        <v>176</v>
      </c>
      <c r="E1652" s="48" t="str">
        <f t="shared" si="4336"/>
        <v>0314</v>
      </c>
      <c r="F1652" s="47" t="s">
        <v>76</v>
      </c>
      <c r="G1652" s="48"/>
      <c r="H1652" s="49" t="s">
        <v>77</v>
      </c>
      <c r="I1652" s="19">
        <f t="shared" si="4381"/>
        <v>1479.4999999999998</v>
      </c>
      <c r="J1652" s="19">
        <f t="shared" si="4382"/>
        <v>1570.6999999999998</v>
      </c>
      <c r="K1652" s="19">
        <f t="shared" si="4383"/>
        <v>1570.6999999999998</v>
      </c>
      <c r="L1652" s="19">
        <f t="shared" si="4384"/>
        <v>0</v>
      </c>
      <c r="M1652" s="19">
        <f t="shared" si="4385"/>
        <v>0</v>
      </c>
      <c r="N1652" s="19">
        <f t="shared" si="4386"/>
        <v>0</v>
      </c>
      <c r="O1652" s="19">
        <f t="shared" si="4387"/>
        <v>0</v>
      </c>
      <c r="P1652" s="19">
        <f t="shared" si="4388"/>
        <v>0</v>
      </c>
      <c r="Q1652" s="19">
        <f t="shared" si="4389"/>
        <v>0</v>
      </c>
      <c r="R1652" s="19">
        <f t="shared" si="4390"/>
        <v>0</v>
      </c>
      <c r="S1652" s="19">
        <f t="shared" si="4391"/>
        <v>0</v>
      </c>
      <c r="T1652" s="19">
        <f t="shared" si="4335"/>
        <v>1479.4999999999998</v>
      </c>
      <c r="U1652" s="19">
        <f t="shared" si="4379"/>
        <v>1570.6999999999998</v>
      </c>
      <c r="V1652" s="19">
        <f t="shared" si="4380"/>
        <v>1570.6999999999998</v>
      </c>
      <c r="W1652" s="19">
        <f t="shared" si="4392"/>
        <v>0</v>
      </c>
      <c r="X1652" s="19">
        <f t="shared" si="4393"/>
        <v>0</v>
      </c>
      <c r="Y1652" s="19">
        <f t="shared" si="4394"/>
        <v>0</v>
      </c>
      <c r="Z1652" s="19">
        <f t="shared" si="4395"/>
        <v>0</v>
      </c>
      <c r="AA1652" s="19">
        <f t="shared" si="4396"/>
        <v>0</v>
      </c>
      <c r="AB1652" s="19">
        <f t="shared" si="4397"/>
        <v>0</v>
      </c>
      <c r="AC1652" s="19">
        <f t="shared" si="4398"/>
        <v>0</v>
      </c>
      <c r="AD1652" s="19">
        <f t="shared" si="4399"/>
        <v>0</v>
      </c>
      <c r="AE1652" s="19">
        <f t="shared" si="4400"/>
        <v>0</v>
      </c>
      <c r="AF1652" s="50">
        <f t="shared" si="4401"/>
        <v>1650.7659999999998</v>
      </c>
      <c r="AG1652" s="50">
        <f t="shared" si="4402"/>
        <v>0</v>
      </c>
      <c r="AH1652" s="50">
        <f t="shared" si="4403"/>
        <v>1650.7659999999998</v>
      </c>
      <c r="AI1652" s="50">
        <f t="shared" si="4404"/>
        <v>0</v>
      </c>
      <c r="AJ1652" s="50">
        <f t="shared" si="4405"/>
        <v>0</v>
      </c>
      <c r="AK1652" s="50">
        <f t="shared" si="4406"/>
        <v>0</v>
      </c>
      <c r="AL1652" s="50">
        <f t="shared" si="4407"/>
        <v>1650.7659999999998</v>
      </c>
      <c r="AM1652" s="50">
        <f t="shared" si="4408"/>
        <v>1650.7659999999998</v>
      </c>
      <c r="AN1652" s="50">
        <f t="shared" si="4409"/>
        <v>0</v>
      </c>
      <c r="AO1652" s="15">
        <f t="shared" si="4410"/>
        <v>939.24744999999996</v>
      </c>
      <c r="AP1652" s="51">
        <f t="shared" si="4411"/>
        <v>1650.7660000000001</v>
      </c>
      <c r="AQ1652" s="51">
        <f t="shared" si="4412"/>
        <v>0</v>
      </c>
      <c r="AR1652" s="51">
        <f t="shared" si="4413"/>
        <v>0</v>
      </c>
      <c r="AS1652" s="51">
        <f t="shared" si="4414"/>
        <v>0</v>
      </c>
      <c r="AT1652" s="51">
        <f t="shared" si="4415"/>
        <v>0</v>
      </c>
      <c r="AU1652" s="51">
        <f t="shared" si="4337"/>
        <v>1650.7660000000001</v>
      </c>
      <c r="AV1652" s="51">
        <f t="shared" si="4338"/>
        <v>-171.2660000000003</v>
      </c>
      <c r="AW1652" s="51">
        <f t="shared" si="4340"/>
        <v>1479.4999999999998</v>
      </c>
      <c r="AX1652" s="51">
        <f t="shared" si="4341"/>
        <v>1570.6999999999998</v>
      </c>
      <c r="AY1652" s="51">
        <f t="shared" si="4342"/>
        <v>1570.6999999999998</v>
      </c>
      <c r="AZ1652" s="51">
        <f t="shared" si="4416"/>
        <v>0</v>
      </c>
      <c r="BA1652" s="52">
        <f t="shared" si="4339"/>
        <v>100</v>
      </c>
      <c r="BB1652" s="25"/>
    </row>
    <row r="1653">
      <c r="B1653" s="47" t="s">
        <v>578</v>
      </c>
      <c r="C1653" s="47" t="s">
        <v>98</v>
      </c>
      <c r="D1653" s="47" t="s">
        <v>176</v>
      </c>
      <c r="E1653" s="48" t="str">
        <f t="shared" si="4336"/>
        <v>0314</v>
      </c>
      <c r="F1653" s="47" t="s">
        <v>78</v>
      </c>
      <c r="G1653" s="48"/>
      <c r="H1653" s="49" t="s">
        <v>79</v>
      </c>
      <c r="I1653" s="19">
        <f>I1654+I1656</f>
        <v>1479.4999999999998</v>
      </c>
      <c r="J1653" s="19">
        <f>J1654+J1656</f>
        <v>1570.6999999999998</v>
      </c>
      <c r="K1653" s="19">
        <f>K1654+K1656</f>
        <v>1570.6999999999998</v>
      </c>
      <c r="L1653" s="19">
        <f>L1654+L1656</f>
        <v>0</v>
      </c>
      <c r="M1653" s="19">
        <f>M1654+M1656</f>
        <v>0</v>
      </c>
      <c r="N1653" s="19">
        <f>N1654+N1656</f>
        <v>0</v>
      </c>
      <c r="O1653" s="19">
        <f>O1654+O1656</f>
        <v>0</v>
      </c>
      <c r="P1653" s="19">
        <f>P1654+P1656</f>
        <v>0</v>
      </c>
      <c r="Q1653" s="19">
        <f>Q1654+Q1656</f>
        <v>0</v>
      </c>
      <c r="R1653" s="19">
        <f>R1654+R1656</f>
        <v>0</v>
      </c>
      <c r="S1653" s="19">
        <f>S1654+S1656</f>
        <v>0</v>
      </c>
      <c r="T1653" s="19">
        <f t="shared" si="4335"/>
        <v>1479.4999999999998</v>
      </c>
      <c r="U1653" s="19">
        <f t="shared" si="4379"/>
        <v>1570.6999999999998</v>
      </c>
      <c r="V1653" s="19">
        <f t="shared" si="4380"/>
        <v>1570.6999999999998</v>
      </c>
      <c r="W1653" s="19">
        <f>W1654+W1656</f>
        <v>0</v>
      </c>
      <c r="X1653" s="19">
        <f>X1654+X1656</f>
        <v>0</v>
      </c>
      <c r="Y1653" s="19">
        <f>Y1654+Y1656</f>
        <v>0</v>
      </c>
      <c r="Z1653" s="19">
        <f>Z1654+Z1656</f>
        <v>0</v>
      </c>
      <c r="AA1653" s="19">
        <f>AA1654+AA1656</f>
        <v>0</v>
      </c>
      <c r="AB1653" s="19">
        <f>AB1654+AB1656</f>
        <v>0</v>
      </c>
      <c r="AC1653" s="19">
        <f>AC1654+AC1656</f>
        <v>0</v>
      </c>
      <c r="AD1653" s="19">
        <f>AD1654+AD1656</f>
        <v>0</v>
      </c>
      <c r="AE1653" s="19">
        <f>AE1654+AE1656</f>
        <v>0</v>
      </c>
      <c r="AF1653" s="50">
        <f>AF1654+AF1656</f>
        <v>1650.7659999999998</v>
      </c>
      <c r="AG1653" s="50">
        <f>AG1654+AG1656</f>
        <v>0</v>
      </c>
      <c r="AH1653" s="50">
        <f>AH1654+AH1656</f>
        <v>1650.7659999999998</v>
      </c>
      <c r="AI1653" s="50">
        <f>AI1654+AI1656</f>
        <v>0</v>
      </c>
      <c r="AJ1653" s="50">
        <f>AJ1654+AJ1656</f>
        <v>0</v>
      </c>
      <c r="AK1653" s="50">
        <f>AK1654+AK1656</f>
        <v>0</v>
      </c>
      <c r="AL1653" s="50">
        <f>AL1654+AL1656</f>
        <v>1650.7659999999998</v>
      </c>
      <c r="AM1653" s="50">
        <f>AM1654+AM1656</f>
        <v>1650.7659999999998</v>
      </c>
      <c r="AN1653" s="50">
        <f>AN1654+AN1656</f>
        <v>0</v>
      </c>
      <c r="AO1653" s="51">
        <f>AO1654+AO1656</f>
        <v>939.24744999999996</v>
      </c>
      <c r="AP1653" s="51">
        <f>AP1654+AP1656</f>
        <v>1650.7660000000001</v>
      </c>
      <c r="AQ1653" s="51">
        <f>AQ1654+AQ1656</f>
        <v>0</v>
      </c>
      <c r="AR1653" s="51">
        <f>AR1654+AR1656</f>
        <v>0</v>
      </c>
      <c r="AS1653" s="51">
        <f>AS1654+AS1656</f>
        <v>0</v>
      </c>
      <c r="AT1653" s="51">
        <f>AT1654+AT1656</f>
        <v>0</v>
      </c>
      <c r="AU1653" s="51">
        <f t="shared" si="4337"/>
        <v>1650.7660000000001</v>
      </c>
      <c r="AV1653" s="51">
        <f t="shared" si="4338"/>
        <v>-171.2660000000003</v>
      </c>
      <c r="AW1653" s="51">
        <f t="shared" si="4340"/>
        <v>1479.4999999999998</v>
      </c>
      <c r="AX1653" s="51">
        <f t="shared" si="4341"/>
        <v>1570.6999999999998</v>
      </c>
      <c r="AY1653" s="51">
        <f t="shared" si="4342"/>
        <v>1570.6999999999998</v>
      </c>
      <c r="AZ1653" s="51">
        <f>AZ1654+AZ1656</f>
        <v>0</v>
      </c>
      <c r="BA1653" s="52">
        <f t="shared" si="4339"/>
        <v>100</v>
      </c>
      <c r="BB1653" s="25"/>
    </row>
    <row r="1654" ht="31.5">
      <c r="B1654" s="47" t="s">
        <v>578</v>
      </c>
      <c r="C1654" s="47" t="s">
        <v>98</v>
      </c>
      <c r="D1654" s="47" t="s">
        <v>176</v>
      </c>
      <c r="E1654" s="48" t="str">
        <f t="shared" si="4336"/>
        <v>0314</v>
      </c>
      <c r="F1654" s="47" t="s">
        <v>178</v>
      </c>
      <c r="G1654" s="48"/>
      <c r="H1654" s="49" t="s">
        <v>179</v>
      </c>
      <c r="I1654" s="19">
        <f>I1655</f>
        <v>180.09999999999999</v>
      </c>
      <c r="J1654" s="19">
        <f>J1655</f>
        <v>180.09999999999999</v>
      </c>
      <c r="K1654" s="19">
        <f>K1655</f>
        <v>180.09999999999999</v>
      </c>
      <c r="L1654" s="19">
        <f>L1655</f>
        <v>0</v>
      </c>
      <c r="M1654" s="19">
        <f>M1655</f>
        <v>0</v>
      </c>
      <c r="N1654" s="19">
        <f>N1655</f>
        <v>0</v>
      </c>
      <c r="O1654" s="19">
        <f>O1655</f>
        <v>0</v>
      </c>
      <c r="P1654" s="19">
        <f>P1655</f>
        <v>0</v>
      </c>
      <c r="Q1654" s="19">
        <f>Q1655</f>
        <v>0</v>
      </c>
      <c r="R1654" s="19">
        <f>R1655</f>
        <v>0</v>
      </c>
      <c r="S1654" s="19">
        <f>S1655</f>
        <v>0</v>
      </c>
      <c r="T1654" s="19">
        <f t="shared" si="4335"/>
        <v>180.09999999999999</v>
      </c>
      <c r="U1654" s="19">
        <f t="shared" si="4379"/>
        <v>180.09999999999999</v>
      </c>
      <c r="V1654" s="19">
        <f t="shared" si="4380"/>
        <v>180.09999999999999</v>
      </c>
      <c r="W1654" s="19">
        <f>W1655</f>
        <v>0</v>
      </c>
      <c r="X1654" s="19">
        <f>X1655</f>
        <v>0</v>
      </c>
      <c r="Y1654" s="19">
        <f>Y1655</f>
        <v>0</v>
      </c>
      <c r="Z1654" s="19">
        <f>Z1655</f>
        <v>0</v>
      </c>
      <c r="AA1654" s="19">
        <f>AA1655</f>
        <v>0</v>
      </c>
      <c r="AB1654" s="19">
        <f>AB1655</f>
        <v>0</v>
      </c>
      <c r="AC1654" s="19">
        <f>AC1655</f>
        <v>0</v>
      </c>
      <c r="AD1654" s="19">
        <f>AD1655</f>
        <v>0</v>
      </c>
      <c r="AE1654" s="19">
        <f>AE1655</f>
        <v>0</v>
      </c>
      <c r="AF1654" s="50">
        <f>AF1655</f>
        <v>180.09999999999999</v>
      </c>
      <c r="AG1654" s="50">
        <f>AG1655</f>
        <v>0</v>
      </c>
      <c r="AH1654" s="50">
        <f>AH1655</f>
        <v>180.09999999999999</v>
      </c>
      <c r="AI1654" s="50">
        <f>AI1655</f>
        <v>0</v>
      </c>
      <c r="AJ1654" s="50">
        <f>AJ1655</f>
        <v>0</v>
      </c>
      <c r="AK1654" s="50">
        <f>AK1655</f>
        <v>0</v>
      </c>
      <c r="AL1654" s="50">
        <f>AL1655</f>
        <v>180.09999999999999</v>
      </c>
      <c r="AM1654" s="50">
        <f>AM1655</f>
        <v>180.09999999999999</v>
      </c>
      <c r="AN1654" s="50">
        <f>AN1655</f>
        <v>0</v>
      </c>
      <c r="AO1654" s="15">
        <f>AO1655</f>
        <v>127.1712</v>
      </c>
      <c r="AP1654" s="51">
        <f>AP1655</f>
        <v>180.09999999999999</v>
      </c>
      <c r="AQ1654" s="51">
        <f>AQ1655</f>
        <v>0</v>
      </c>
      <c r="AR1654" s="51">
        <f>AR1655</f>
        <v>0</v>
      </c>
      <c r="AS1654" s="51">
        <f>AS1655</f>
        <v>0</v>
      </c>
      <c r="AT1654" s="51">
        <f>AT1655</f>
        <v>0</v>
      </c>
      <c r="AU1654" s="51">
        <f t="shared" si="4337"/>
        <v>180.09999999999999</v>
      </c>
      <c r="AV1654" s="51">
        <f t="shared" si="4338"/>
        <v>0</v>
      </c>
      <c r="AW1654" s="51">
        <f t="shared" si="4340"/>
        <v>180.09999999999999</v>
      </c>
      <c r="AX1654" s="51">
        <f t="shared" si="4341"/>
        <v>180.09999999999999</v>
      </c>
      <c r="AY1654" s="51">
        <f t="shared" si="4342"/>
        <v>180.09999999999999</v>
      </c>
      <c r="AZ1654" s="51">
        <f>AZ1655</f>
        <v>0</v>
      </c>
      <c r="BA1654" s="52">
        <f t="shared" si="4339"/>
        <v>100</v>
      </c>
      <c r="BB1654" s="25"/>
    </row>
    <row r="1655" ht="31.5">
      <c r="B1655" s="47" t="s">
        <v>578</v>
      </c>
      <c r="C1655" s="47" t="s">
        <v>98</v>
      </c>
      <c r="D1655" s="47" t="s">
        <v>176</v>
      </c>
      <c r="E1655" s="48" t="str">
        <f t="shared" si="4336"/>
        <v>0314</v>
      </c>
      <c r="F1655" s="47" t="s">
        <v>178</v>
      </c>
      <c r="G1655" s="47" t="s">
        <v>58</v>
      </c>
      <c r="H1655" s="49" t="s">
        <v>59</v>
      </c>
      <c r="I1655" s="19">
        <v>180.09999999999999</v>
      </c>
      <c r="J1655" s="19">
        <v>180.09999999999999</v>
      </c>
      <c r="K1655" s="19">
        <v>180.09999999999999</v>
      </c>
      <c r="L1655" s="19"/>
      <c r="M1655" s="19"/>
      <c r="N1655" s="19"/>
      <c r="O1655" s="19">
        <v>0</v>
      </c>
      <c r="P1655" s="19">
        <v>0</v>
      </c>
      <c r="Q1655" s="19">
        <v>0</v>
      </c>
      <c r="R1655" s="19">
        <v>0</v>
      </c>
      <c r="S1655" s="19"/>
      <c r="T1655" s="19">
        <f t="shared" si="4335"/>
        <v>180.09999999999999</v>
      </c>
      <c r="U1655" s="19">
        <f t="shared" si="4379"/>
        <v>180.09999999999999</v>
      </c>
      <c r="V1655" s="19">
        <f t="shared" si="4380"/>
        <v>180.09999999999999</v>
      </c>
      <c r="W1655" s="19"/>
      <c r="X1655" s="19"/>
      <c r="Y1655" s="19"/>
      <c r="Z1655" s="19"/>
      <c r="AA1655" s="19"/>
      <c r="AB1655" s="19"/>
      <c r="AC1655" s="19"/>
      <c r="AD1655" s="19"/>
      <c r="AE1655" s="19"/>
      <c r="AF1655" s="50">
        <v>180.09999999999999</v>
      </c>
      <c r="AG1655" s="50"/>
      <c r="AH1655" s="50">
        <f>AF1655</f>
        <v>180.09999999999999</v>
      </c>
      <c r="AI1655" s="50">
        <f>AG1655</f>
        <v>0</v>
      </c>
      <c r="AJ1655" s="50">
        <v>0</v>
      </c>
      <c r="AK1655" s="50">
        <v>0</v>
      </c>
      <c r="AL1655" s="50">
        <v>180.09999999999999</v>
      </c>
      <c r="AM1655" s="50">
        <f>AL1655</f>
        <v>180.09999999999999</v>
      </c>
      <c r="AN1655" s="50">
        <v>0</v>
      </c>
      <c r="AO1655" s="51">
        <v>127.1712</v>
      </c>
      <c r="AP1655" s="51">
        <v>180.09999999999999</v>
      </c>
      <c r="AQ1655" s="51">
        <v>0</v>
      </c>
      <c r="AR1655" s="51">
        <v>0</v>
      </c>
      <c r="AS1655" s="51">
        <v>0</v>
      </c>
      <c r="AT1655" s="51">
        <v>0</v>
      </c>
      <c r="AU1655" s="51">
        <f t="shared" si="4337"/>
        <v>180.09999999999999</v>
      </c>
      <c r="AV1655" s="51">
        <f t="shared" si="4338"/>
        <v>0</v>
      </c>
      <c r="AW1655" s="51">
        <f t="shared" si="4340"/>
        <v>180.09999999999999</v>
      </c>
      <c r="AX1655" s="51">
        <f t="shared" si="4341"/>
        <v>180.09999999999999</v>
      </c>
      <c r="AY1655" s="51">
        <f t="shared" si="4342"/>
        <v>180.09999999999999</v>
      </c>
      <c r="AZ1655" s="51"/>
      <c r="BA1655" s="52">
        <f t="shared" si="4339"/>
        <v>100</v>
      </c>
      <c r="BB1655" s="53"/>
    </row>
    <row r="1656" ht="47.25">
      <c r="B1656" s="47" t="s">
        <v>578</v>
      </c>
      <c r="C1656" s="47" t="s">
        <v>98</v>
      </c>
      <c r="D1656" s="47" t="s">
        <v>176</v>
      </c>
      <c r="E1656" s="48" t="str">
        <f t="shared" si="4336"/>
        <v>0314</v>
      </c>
      <c r="F1656" s="47" t="s">
        <v>511</v>
      </c>
      <c r="G1656" s="48"/>
      <c r="H1656" s="49" t="s">
        <v>512</v>
      </c>
      <c r="I1656" s="19">
        <f>I1657+I1658</f>
        <v>1299.3999999999999</v>
      </c>
      <c r="J1656" s="19">
        <f>J1657+J1658</f>
        <v>1390.5999999999999</v>
      </c>
      <c r="K1656" s="19">
        <f>K1657+K1658</f>
        <v>1390.5999999999999</v>
      </c>
      <c r="L1656" s="19">
        <f>L1657+L1658</f>
        <v>0</v>
      </c>
      <c r="M1656" s="19">
        <f>M1657+M1658</f>
        <v>0</v>
      </c>
      <c r="N1656" s="19">
        <f>N1657+N1658</f>
        <v>0</v>
      </c>
      <c r="O1656" s="19">
        <f>O1657+O1658</f>
        <v>0</v>
      </c>
      <c r="P1656" s="19">
        <f>P1657+P1658</f>
        <v>0</v>
      </c>
      <c r="Q1656" s="19">
        <f>Q1657+Q1658</f>
        <v>0</v>
      </c>
      <c r="R1656" s="19">
        <f>R1657+R1658</f>
        <v>0</v>
      </c>
      <c r="S1656" s="19">
        <f>S1657+S1658</f>
        <v>0</v>
      </c>
      <c r="T1656" s="19">
        <f t="shared" si="4335"/>
        <v>1299.3999999999999</v>
      </c>
      <c r="U1656" s="19">
        <f t="shared" si="4379"/>
        <v>1390.5999999999999</v>
      </c>
      <c r="V1656" s="19">
        <f t="shared" si="4380"/>
        <v>1390.5999999999999</v>
      </c>
      <c r="W1656" s="19">
        <f>W1657+W1658</f>
        <v>0</v>
      </c>
      <c r="X1656" s="19">
        <f>X1657+X1658</f>
        <v>0</v>
      </c>
      <c r="Y1656" s="19">
        <f>Y1657+Y1658</f>
        <v>0</v>
      </c>
      <c r="Z1656" s="19">
        <f>Z1657+Z1658</f>
        <v>0</v>
      </c>
      <c r="AA1656" s="19">
        <f>AA1657+AA1658</f>
        <v>0</v>
      </c>
      <c r="AB1656" s="19">
        <f>AB1657+AB1658</f>
        <v>0</v>
      </c>
      <c r="AC1656" s="19">
        <f>AC1657+AC1658</f>
        <v>0</v>
      </c>
      <c r="AD1656" s="19">
        <f>AD1657+AD1658</f>
        <v>0</v>
      </c>
      <c r="AE1656" s="19">
        <f>AE1657+AE1658</f>
        <v>0</v>
      </c>
      <c r="AF1656" s="50">
        <f>AF1657+AF1658</f>
        <v>1470.6659999999999</v>
      </c>
      <c r="AG1656" s="50">
        <f>AG1657+AG1658</f>
        <v>0</v>
      </c>
      <c r="AH1656" s="50">
        <f>AH1657+AH1658</f>
        <v>1470.6659999999999</v>
      </c>
      <c r="AI1656" s="50">
        <f>AI1657+AI1658</f>
        <v>0</v>
      </c>
      <c r="AJ1656" s="50">
        <f>AJ1657+AJ1658</f>
        <v>0</v>
      </c>
      <c r="AK1656" s="50">
        <f>AK1657+AK1658</f>
        <v>0</v>
      </c>
      <c r="AL1656" s="50">
        <f>AL1657+AL1658</f>
        <v>1470.6659999999999</v>
      </c>
      <c r="AM1656" s="50">
        <f>AM1657+AM1658</f>
        <v>1470.6659999999999</v>
      </c>
      <c r="AN1656" s="50">
        <f>AN1657+AN1658</f>
        <v>0</v>
      </c>
      <c r="AO1656" s="15">
        <f>AO1657+AO1658</f>
        <v>812.07624999999996</v>
      </c>
      <c r="AP1656" s="51">
        <f>AP1657+AP1658</f>
        <v>1470.6660000000002</v>
      </c>
      <c r="AQ1656" s="51">
        <f>AQ1657+AQ1658</f>
        <v>0</v>
      </c>
      <c r="AR1656" s="51">
        <f>AR1657+AR1658</f>
        <v>0</v>
      </c>
      <c r="AS1656" s="51">
        <f>AS1657+AS1658</f>
        <v>0</v>
      </c>
      <c r="AT1656" s="51">
        <f>AT1657+AT1658</f>
        <v>0</v>
      </c>
      <c r="AU1656" s="51">
        <f t="shared" si="4337"/>
        <v>1470.6660000000002</v>
      </c>
      <c r="AV1656" s="51">
        <f t="shared" si="4338"/>
        <v>-171.2660000000003</v>
      </c>
      <c r="AW1656" s="51">
        <f t="shared" si="4340"/>
        <v>1299.3999999999999</v>
      </c>
      <c r="AX1656" s="51">
        <f t="shared" si="4341"/>
        <v>1390.5999999999999</v>
      </c>
      <c r="AY1656" s="51">
        <f t="shared" si="4342"/>
        <v>1390.5999999999999</v>
      </c>
      <c r="AZ1656" s="51">
        <f>AZ1657+AZ1658</f>
        <v>0</v>
      </c>
      <c r="BA1656" s="52">
        <f t="shared" si="4339"/>
        <v>100</v>
      </c>
      <c r="BB1656" s="25"/>
    </row>
    <row r="1657" ht="78.75">
      <c r="B1657" s="47" t="s">
        <v>578</v>
      </c>
      <c r="C1657" s="47" t="s">
        <v>98</v>
      </c>
      <c r="D1657" s="47" t="s">
        <v>176</v>
      </c>
      <c r="E1657" s="48" t="str">
        <f t="shared" si="4336"/>
        <v>0314</v>
      </c>
      <c r="F1657" s="47" t="s">
        <v>511</v>
      </c>
      <c r="G1657" s="47" t="s">
        <v>70</v>
      </c>
      <c r="H1657" s="49" t="s">
        <v>71</v>
      </c>
      <c r="I1657" s="19">
        <v>1048.8</v>
      </c>
      <c r="J1657" s="19">
        <v>1140</v>
      </c>
      <c r="K1657" s="19">
        <v>1140</v>
      </c>
      <c r="L1657" s="19"/>
      <c r="M1657" s="19"/>
      <c r="N1657" s="19"/>
      <c r="O1657" s="19">
        <v>0</v>
      </c>
      <c r="P1657" s="19">
        <v>0</v>
      </c>
      <c r="Q1657" s="19">
        <v>0</v>
      </c>
      <c r="R1657" s="19">
        <v>0</v>
      </c>
      <c r="S1657" s="19"/>
      <c r="T1657" s="19">
        <f t="shared" si="4335"/>
        <v>1048.8</v>
      </c>
      <c r="U1657" s="19">
        <f t="shared" si="4379"/>
        <v>1140</v>
      </c>
      <c r="V1657" s="19">
        <f t="shared" si="4380"/>
        <v>1140</v>
      </c>
      <c r="W1657" s="19"/>
      <c r="X1657" s="19"/>
      <c r="Y1657" s="19"/>
      <c r="Z1657" s="19"/>
      <c r="AA1657" s="19"/>
      <c r="AB1657" s="19"/>
      <c r="AC1657" s="19"/>
      <c r="AD1657" s="19"/>
      <c r="AE1657" s="19"/>
      <c r="AF1657" s="50">
        <v>1226.7307599999999</v>
      </c>
      <c r="AG1657" s="50"/>
      <c r="AH1657" s="50">
        <f t="shared" ref="AH1657:AH1658" si="4417">AF1657</f>
        <v>1226.7307599999999</v>
      </c>
      <c r="AI1657" s="50">
        <f t="shared" ref="AI1657:AI1658" si="4418">AG1657</f>
        <v>0</v>
      </c>
      <c r="AJ1657" s="50">
        <v>0</v>
      </c>
      <c r="AK1657" s="50">
        <v>0</v>
      </c>
      <c r="AL1657" s="50">
        <v>1226.7307599999999</v>
      </c>
      <c r="AM1657" s="50">
        <f t="shared" ref="AM1657:AM1658" si="4419">AL1657</f>
        <v>1226.7307599999999</v>
      </c>
      <c r="AN1657" s="50">
        <v>0</v>
      </c>
      <c r="AO1657" s="51">
        <v>703.77940999999998</v>
      </c>
      <c r="AP1657" s="51">
        <v>1224.2</v>
      </c>
      <c r="AQ1657" s="51">
        <v>0</v>
      </c>
      <c r="AR1657" s="51">
        <v>0</v>
      </c>
      <c r="AS1657" s="51">
        <v>0</v>
      </c>
      <c r="AT1657" s="51">
        <v>0</v>
      </c>
      <c r="AU1657" s="51">
        <f t="shared" si="4337"/>
        <v>1224.2</v>
      </c>
      <c r="AV1657" s="51">
        <f t="shared" si="4338"/>
        <v>-175.40000000000009</v>
      </c>
      <c r="AW1657" s="51">
        <f t="shared" si="4340"/>
        <v>1048.8</v>
      </c>
      <c r="AX1657" s="51">
        <f t="shared" si="4341"/>
        <v>1140</v>
      </c>
      <c r="AY1657" s="51">
        <f t="shared" si="4342"/>
        <v>1140</v>
      </c>
      <c r="AZ1657" s="51"/>
      <c r="BA1657" s="52">
        <f t="shared" si="4339"/>
        <v>100</v>
      </c>
      <c r="BB1657" s="53"/>
    </row>
    <row r="1658" ht="31.5">
      <c r="B1658" s="47" t="s">
        <v>578</v>
      </c>
      <c r="C1658" s="47" t="s">
        <v>98</v>
      </c>
      <c r="D1658" s="47" t="s">
        <v>176</v>
      </c>
      <c r="E1658" s="48" t="str">
        <f t="shared" si="4336"/>
        <v>0314</v>
      </c>
      <c r="F1658" s="47" t="s">
        <v>511</v>
      </c>
      <c r="G1658" s="47" t="s">
        <v>58</v>
      </c>
      <c r="H1658" s="49" t="s">
        <v>59</v>
      </c>
      <c r="I1658" s="19">
        <v>250.59999999999999</v>
      </c>
      <c r="J1658" s="19">
        <v>250.59999999999999</v>
      </c>
      <c r="K1658" s="19">
        <v>250.59999999999999</v>
      </c>
      <c r="L1658" s="19"/>
      <c r="M1658" s="19"/>
      <c r="N1658" s="19"/>
      <c r="O1658" s="19">
        <v>0</v>
      </c>
      <c r="P1658" s="19">
        <v>0</v>
      </c>
      <c r="Q1658" s="19">
        <v>0</v>
      </c>
      <c r="R1658" s="19">
        <v>0</v>
      </c>
      <c r="S1658" s="19"/>
      <c r="T1658" s="19">
        <f t="shared" si="4335"/>
        <v>250.59999999999999</v>
      </c>
      <c r="U1658" s="19">
        <f t="shared" si="4379"/>
        <v>250.59999999999999</v>
      </c>
      <c r="V1658" s="19">
        <f t="shared" si="4380"/>
        <v>250.59999999999999</v>
      </c>
      <c r="W1658" s="19"/>
      <c r="X1658" s="19"/>
      <c r="Y1658" s="19"/>
      <c r="Z1658" s="19"/>
      <c r="AA1658" s="19"/>
      <c r="AB1658" s="19"/>
      <c r="AC1658" s="19"/>
      <c r="AD1658" s="19"/>
      <c r="AE1658" s="19"/>
      <c r="AF1658" s="50">
        <v>243.93523999999999</v>
      </c>
      <c r="AG1658" s="50"/>
      <c r="AH1658" s="50">
        <f t="shared" si="4417"/>
        <v>243.93523999999999</v>
      </c>
      <c r="AI1658" s="50">
        <f t="shared" si="4418"/>
        <v>0</v>
      </c>
      <c r="AJ1658" s="50">
        <v>0</v>
      </c>
      <c r="AK1658" s="50">
        <v>0</v>
      </c>
      <c r="AL1658" s="50">
        <v>243.93523999999999</v>
      </c>
      <c r="AM1658" s="50">
        <f t="shared" si="4419"/>
        <v>243.93523999999999</v>
      </c>
      <c r="AN1658" s="50">
        <v>0</v>
      </c>
      <c r="AO1658" s="15">
        <v>108.29684</v>
      </c>
      <c r="AP1658" s="51">
        <v>246.46600000000001</v>
      </c>
      <c r="AQ1658" s="51">
        <v>0</v>
      </c>
      <c r="AR1658" s="51">
        <v>0</v>
      </c>
      <c r="AS1658" s="51">
        <v>0</v>
      </c>
      <c r="AT1658" s="51">
        <v>0</v>
      </c>
      <c r="AU1658" s="51">
        <f t="shared" si="4337"/>
        <v>246.46600000000001</v>
      </c>
      <c r="AV1658" s="51">
        <f t="shared" si="4338"/>
        <v>4.1339999999999861</v>
      </c>
      <c r="AW1658" s="51">
        <f t="shared" si="4340"/>
        <v>250.59999999999999</v>
      </c>
      <c r="AX1658" s="51">
        <f t="shared" si="4341"/>
        <v>250.59999999999999</v>
      </c>
      <c r="AY1658" s="51">
        <f t="shared" si="4342"/>
        <v>250.59999999999999</v>
      </c>
      <c r="AZ1658" s="51"/>
      <c r="BA1658" s="52">
        <f t="shared" si="4339"/>
        <v>100</v>
      </c>
      <c r="BB1658" s="53"/>
    </row>
    <row r="1659" s="30" customFormat="1">
      <c r="B1659" s="31" t="s">
        <v>578</v>
      </c>
      <c r="C1659" s="31" t="s">
        <v>88</v>
      </c>
      <c r="D1659" s="31"/>
      <c r="E1659" s="32" t="str">
        <f t="shared" si="4336"/>
        <v>04</v>
      </c>
      <c r="F1659" s="31"/>
      <c r="G1659" s="31"/>
      <c r="H1659" s="33" t="s">
        <v>89</v>
      </c>
      <c r="I1659" s="34">
        <f>I1675+I1660</f>
        <v>15780.9</v>
      </c>
      <c r="J1659" s="34">
        <f>J1675+J1660</f>
        <v>15860.699999999999</v>
      </c>
      <c r="K1659" s="34">
        <f>K1675+K1660</f>
        <v>15860.699999999999</v>
      </c>
      <c r="L1659" s="34">
        <f>L1675+L1660</f>
        <v>0</v>
      </c>
      <c r="M1659" s="34">
        <f>M1675+M1660</f>
        <v>0</v>
      </c>
      <c r="N1659" s="34">
        <f>N1675+N1660</f>
        <v>0</v>
      </c>
      <c r="O1659" s="34">
        <f>O1675+O1660</f>
        <v>0</v>
      </c>
      <c r="P1659" s="34">
        <f>P1675+P1660</f>
        <v>0</v>
      </c>
      <c r="Q1659" s="34">
        <f>Q1675+Q1660</f>
        <v>1706.6659999999999</v>
      </c>
      <c r="R1659" s="34">
        <f>R1675+R1660</f>
        <v>0</v>
      </c>
      <c r="S1659" s="34">
        <f>S1675+S1660</f>
        <v>0</v>
      </c>
      <c r="T1659" s="34">
        <f t="shared" si="4335"/>
        <v>17487.565999999999</v>
      </c>
      <c r="U1659" s="34">
        <f t="shared" si="4379"/>
        <v>15860.699999999999</v>
      </c>
      <c r="V1659" s="34">
        <f t="shared" si="4380"/>
        <v>15860.699999999999</v>
      </c>
      <c r="W1659" s="34">
        <f>W1675+W1660</f>
        <v>0</v>
      </c>
      <c r="X1659" s="34">
        <f>X1675+X1660</f>
        <v>0</v>
      </c>
      <c r="Y1659" s="34">
        <f>Y1675+Y1660</f>
        <v>0</v>
      </c>
      <c r="Z1659" s="34">
        <f>Z1675+Z1660</f>
        <v>0</v>
      </c>
      <c r="AA1659" s="34">
        <f>AA1675+AA1660</f>
        <v>0</v>
      </c>
      <c r="AB1659" s="34">
        <f>AB1675+AB1660</f>
        <v>0</v>
      </c>
      <c r="AC1659" s="34">
        <f>AC1675+AC1660</f>
        <v>0</v>
      </c>
      <c r="AD1659" s="34">
        <f>AD1675+AD1660</f>
        <v>0</v>
      </c>
      <c r="AE1659" s="34">
        <f>AE1675+AE1660</f>
        <v>0</v>
      </c>
      <c r="AF1659" s="35">
        <f>AF1675+AF1660</f>
        <v>35438.049300000006</v>
      </c>
      <c r="AG1659" s="35">
        <f>AG1675+AG1660</f>
        <v>0</v>
      </c>
      <c r="AH1659" s="35">
        <f>AH1675+AH1660</f>
        <v>0</v>
      </c>
      <c r="AI1659" s="35">
        <f>AI1675+AI1660</f>
        <v>0</v>
      </c>
      <c r="AJ1659" s="35">
        <f>AJ1675+AJ1660</f>
        <v>0</v>
      </c>
      <c r="AK1659" s="35">
        <f>AK1675+AK1660</f>
        <v>0</v>
      </c>
      <c r="AL1659" s="35">
        <f>AL1675+AL1660</f>
        <v>34804.771820000002</v>
      </c>
      <c r="AM1659" s="35">
        <f>AM1675+AM1660</f>
        <v>0</v>
      </c>
      <c r="AN1659" s="35">
        <f>AN1675+AN1660</f>
        <v>0</v>
      </c>
      <c r="AO1659" s="36">
        <f>AO1675+AO1660</f>
        <v>25423.466209999999</v>
      </c>
      <c r="AP1659" s="36">
        <f>AP1675+AP1660</f>
        <v>35922.305300000007</v>
      </c>
      <c r="AQ1659" s="36">
        <f>AQ1675+AQ1660</f>
        <v>0</v>
      </c>
      <c r="AR1659" s="36">
        <f>AR1675+AR1660</f>
        <v>0</v>
      </c>
      <c r="AS1659" s="36">
        <f>AS1675+AS1660</f>
        <v>0</v>
      </c>
      <c r="AT1659" s="36">
        <f>AT1675+AT1660</f>
        <v>0</v>
      </c>
      <c r="AU1659" s="36">
        <f t="shared" si="4337"/>
        <v>35922.305300000007</v>
      </c>
      <c r="AV1659" s="36">
        <f t="shared" si="4338"/>
        <v>-18434.739300000008</v>
      </c>
      <c r="AW1659" s="36">
        <f t="shared" si="4340"/>
        <v>17487.565999999999</v>
      </c>
      <c r="AX1659" s="36">
        <f t="shared" si="4341"/>
        <v>15860.699999999999</v>
      </c>
      <c r="AY1659" s="36">
        <f t="shared" si="4342"/>
        <v>15860.699999999999</v>
      </c>
      <c r="AZ1659" s="36">
        <f>AZ1675+AZ1660</f>
        <v>0</v>
      </c>
      <c r="BA1659" s="37">
        <f t="shared" si="4339"/>
        <v>98.213001300836268</v>
      </c>
      <c r="BB1659" s="25"/>
    </row>
    <row r="1660" s="39" customFormat="1">
      <c r="B1660" s="40" t="s">
        <v>578</v>
      </c>
      <c r="C1660" s="40" t="s">
        <v>88</v>
      </c>
      <c r="D1660" s="40" t="s">
        <v>90</v>
      </c>
      <c r="E1660" s="38" t="str">
        <f t="shared" si="4336"/>
        <v>0409</v>
      </c>
      <c r="F1660" s="40"/>
      <c r="G1660" s="40"/>
      <c r="H1660" s="41" t="s">
        <v>91</v>
      </c>
      <c r="I1660" s="42">
        <f>I1661+I1666</f>
        <v>15780.9</v>
      </c>
      <c r="J1660" s="42">
        <f>J1661+J1666</f>
        <v>15780.9</v>
      </c>
      <c r="K1660" s="42">
        <f>K1661+K1666</f>
        <v>15780.9</v>
      </c>
      <c r="L1660" s="42">
        <f>L1661+L1666</f>
        <v>0</v>
      </c>
      <c r="M1660" s="42">
        <f>M1661+M1666</f>
        <v>0</v>
      </c>
      <c r="N1660" s="42">
        <f>N1661+N1666</f>
        <v>0</v>
      </c>
      <c r="O1660" s="42">
        <f>O1661+O1666</f>
        <v>0</v>
      </c>
      <c r="P1660" s="42">
        <f>P1661+P1666</f>
        <v>0</v>
      </c>
      <c r="Q1660" s="42">
        <f>Q1661+Q1666</f>
        <v>0</v>
      </c>
      <c r="R1660" s="42">
        <f>R1661+R1666</f>
        <v>0</v>
      </c>
      <c r="S1660" s="42">
        <f>S1661+S1666</f>
        <v>0</v>
      </c>
      <c r="T1660" s="42">
        <f t="shared" si="4335"/>
        <v>15780.9</v>
      </c>
      <c r="U1660" s="42">
        <f t="shared" si="4379"/>
        <v>15780.9</v>
      </c>
      <c r="V1660" s="42">
        <f t="shared" si="4380"/>
        <v>15780.9</v>
      </c>
      <c r="W1660" s="42">
        <f>W1661+W1666</f>
        <v>0</v>
      </c>
      <c r="X1660" s="42">
        <f>X1661+X1666</f>
        <v>0</v>
      </c>
      <c r="Y1660" s="42">
        <f>Y1661+Y1666</f>
        <v>0</v>
      </c>
      <c r="Z1660" s="42">
        <f>Z1661+Z1666</f>
        <v>0</v>
      </c>
      <c r="AA1660" s="42">
        <f>AA1661+AA1666</f>
        <v>0</v>
      </c>
      <c r="AB1660" s="42">
        <f>AB1661+AB1666</f>
        <v>0</v>
      </c>
      <c r="AC1660" s="42">
        <f>AC1661+AC1666</f>
        <v>0</v>
      </c>
      <c r="AD1660" s="42">
        <f>AD1661+AD1666</f>
        <v>0</v>
      </c>
      <c r="AE1660" s="42">
        <f>AE1661+AE1666</f>
        <v>0</v>
      </c>
      <c r="AF1660" s="43">
        <f>AF1661+AF1666</f>
        <v>34147.922640000004</v>
      </c>
      <c r="AG1660" s="43">
        <f>AG1661+AG1666</f>
        <v>0</v>
      </c>
      <c r="AH1660" s="43">
        <f>AH1661+AH1666</f>
        <v>0</v>
      </c>
      <c r="AI1660" s="43">
        <f>AI1661+AI1666</f>
        <v>0</v>
      </c>
      <c r="AJ1660" s="43">
        <f>AJ1661+AJ1666</f>
        <v>0</v>
      </c>
      <c r="AK1660" s="43">
        <f>AK1661+AK1666</f>
        <v>0</v>
      </c>
      <c r="AL1660" s="43">
        <f>AL1661+AL1666</f>
        <v>34122.228080000001</v>
      </c>
      <c r="AM1660" s="43">
        <f>AM1661+AM1666</f>
        <v>0</v>
      </c>
      <c r="AN1660" s="43">
        <f>AN1661+AN1666</f>
        <v>0</v>
      </c>
      <c r="AO1660" s="44">
        <f>AO1661+AO1666</f>
        <v>25256.716209999999</v>
      </c>
      <c r="AP1660" s="45">
        <f>AP1661+AP1666</f>
        <v>34229.039300000004</v>
      </c>
      <c r="AQ1660" s="45">
        <f>AQ1661+AQ1666</f>
        <v>0</v>
      </c>
      <c r="AR1660" s="45">
        <f>AR1661+AR1666</f>
        <v>0</v>
      </c>
      <c r="AS1660" s="45">
        <f>AS1661+AS1666</f>
        <v>0</v>
      </c>
      <c r="AT1660" s="45">
        <f>AT1661+AT1666</f>
        <v>0</v>
      </c>
      <c r="AU1660" s="45">
        <f t="shared" si="4337"/>
        <v>34229.039300000004</v>
      </c>
      <c r="AV1660" s="45">
        <f t="shared" si="4338"/>
        <v>-18448.139300000003</v>
      </c>
      <c r="AW1660" s="45">
        <f t="shared" si="4340"/>
        <v>15780.9</v>
      </c>
      <c r="AX1660" s="45">
        <f t="shared" si="4341"/>
        <v>15780.9</v>
      </c>
      <c r="AY1660" s="45">
        <f t="shared" si="4342"/>
        <v>15780.9</v>
      </c>
      <c r="AZ1660" s="45">
        <f>AZ1661+AZ1666</f>
        <v>0</v>
      </c>
      <c r="BA1660" s="46">
        <f t="shared" si="4339"/>
        <v>99.924755129994622</v>
      </c>
      <c r="BB1660" s="25"/>
    </row>
    <row r="1661" ht="31.5">
      <c r="B1661" s="47" t="s">
        <v>578</v>
      </c>
      <c r="C1661" s="47" t="s">
        <v>88</v>
      </c>
      <c r="D1661" s="47" t="s">
        <v>90</v>
      </c>
      <c r="E1661" s="48" t="str">
        <f t="shared" si="4336"/>
        <v>0409</v>
      </c>
      <c r="F1661" s="47" t="s">
        <v>100</v>
      </c>
      <c r="G1661" s="48"/>
      <c r="H1661" s="49" t="s">
        <v>101</v>
      </c>
      <c r="I1661" s="19">
        <f t="shared" ref="I1661:I1667" si="4420">I1662</f>
        <v>2553.5999999999999</v>
      </c>
      <c r="J1661" s="19">
        <f t="shared" ref="J1661:J1667" si="4421">J1662</f>
        <v>2553.5999999999999</v>
      </c>
      <c r="K1661" s="19">
        <f t="shared" ref="K1661:K1667" si="4422">K1662</f>
        <v>2553.5999999999999</v>
      </c>
      <c r="L1661" s="19">
        <f t="shared" ref="L1661:L1667" si="4423">L1662</f>
        <v>0</v>
      </c>
      <c r="M1661" s="19">
        <f t="shared" ref="M1661:M1667" si="4424">M1662</f>
        <v>0</v>
      </c>
      <c r="N1661" s="19">
        <f t="shared" ref="N1661:N1667" si="4425">N1662</f>
        <v>0</v>
      </c>
      <c r="O1661" s="19">
        <f t="shared" ref="O1661:O1667" si="4426">O1662</f>
        <v>0</v>
      </c>
      <c r="P1661" s="19">
        <f t="shared" ref="P1661:P1667" si="4427">P1662</f>
        <v>0</v>
      </c>
      <c r="Q1661" s="19">
        <f t="shared" ref="Q1661:Q1667" si="4428">Q1662</f>
        <v>0</v>
      </c>
      <c r="R1661" s="19">
        <f t="shared" ref="R1661:R1667" si="4429">R1662</f>
        <v>0</v>
      </c>
      <c r="S1661" s="19">
        <f t="shared" ref="S1661:S1667" si="4430">S1662</f>
        <v>0</v>
      </c>
      <c r="T1661" s="19">
        <f t="shared" si="4335"/>
        <v>2553.5999999999999</v>
      </c>
      <c r="U1661" s="19">
        <f t="shared" si="4379"/>
        <v>2553.5999999999999</v>
      </c>
      <c r="V1661" s="19">
        <f t="shared" si="4380"/>
        <v>2553.5999999999999</v>
      </c>
      <c r="W1661" s="19">
        <f t="shared" ref="W1661:W1667" si="4431">W1662</f>
        <v>0</v>
      </c>
      <c r="X1661" s="19">
        <f t="shared" ref="X1661:X1667" si="4432">X1662</f>
        <v>0</v>
      </c>
      <c r="Y1661" s="19">
        <f t="shared" ref="Y1661:Y1667" si="4433">Y1662</f>
        <v>0</v>
      </c>
      <c r="Z1661" s="19">
        <f t="shared" ref="Z1661:Z1667" si="4434">Z1662</f>
        <v>0</v>
      </c>
      <c r="AA1661" s="19">
        <f t="shared" ref="AA1661:AA1667" si="4435">AA1662</f>
        <v>0</v>
      </c>
      <c r="AB1661" s="19">
        <f t="shared" ref="AB1661:AB1667" si="4436">AB1662</f>
        <v>0</v>
      </c>
      <c r="AC1661" s="19">
        <f t="shared" ref="AC1661:AC1667" si="4437">AC1662</f>
        <v>0</v>
      </c>
      <c r="AD1661" s="19">
        <f t="shared" ref="AD1661:AD1667" si="4438">AD1662</f>
        <v>0</v>
      </c>
      <c r="AE1661" s="19">
        <f t="shared" ref="AE1661:AE1667" si="4439">AE1662</f>
        <v>0</v>
      </c>
      <c r="AF1661" s="50">
        <f t="shared" ref="AF1661:AF1667" si="4440">AF1662</f>
        <v>2472.4833400000002</v>
      </c>
      <c r="AG1661" s="50">
        <f t="shared" ref="AG1661:AG1667" si="4441">AG1662</f>
        <v>0</v>
      </c>
      <c r="AH1661" s="50">
        <f t="shared" ref="AH1661:AH1667" si="4442">AH1662</f>
        <v>0</v>
      </c>
      <c r="AI1661" s="50">
        <f t="shared" ref="AI1661:AI1667" si="4443">AI1662</f>
        <v>0</v>
      </c>
      <c r="AJ1661" s="50">
        <f t="shared" ref="AJ1661:AJ1667" si="4444">AJ1662</f>
        <v>0</v>
      </c>
      <c r="AK1661" s="50">
        <f t="shared" ref="AK1661:AK1667" si="4445">AK1662</f>
        <v>0</v>
      </c>
      <c r="AL1661" s="50">
        <f t="shared" ref="AL1661:AL1667" si="4446">AL1662</f>
        <v>2472.4833400000002</v>
      </c>
      <c r="AM1661" s="50">
        <f t="shared" ref="AM1661:AM1667" si="4447">AM1662</f>
        <v>0</v>
      </c>
      <c r="AN1661" s="50">
        <f t="shared" ref="AN1661:AN1667" si="4448">AN1662</f>
        <v>0</v>
      </c>
      <c r="AO1661" s="51">
        <f t="shared" ref="AO1661:AO1667" si="4449">AO1662</f>
        <v>0</v>
      </c>
      <c r="AP1661" s="51">
        <f t="shared" ref="AP1661:AP1667" si="4450">AP1662</f>
        <v>2553.5999999999999</v>
      </c>
      <c r="AQ1661" s="51">
        <f t="shared" ref="AQ1661:AQ1667" si="4451">AQ1662</f>
        <v>0</v>
      </c>
      <c r="AR1661" s="51">
        <f t="shared" ref="AR1661:AR1667" si="4452">AR1662</f>
        <v>0</v>
      </c>
      <c r="AS1661" s="51">
        <f t="shared" ref="AS1661:AS1667" si="4453">AS1662</f>
        <v>0</v>
      </c>
      <c r="AT1661" s="51">
        <f t="shared" ref="AT1661:AT1667" si="4454">AT1662</f>
        <v>0</v>
      </c>
      <c r="AU1661" s="51">
        <f t="shared" si="4337"/>
        <v>2553.5999999999999</v>
      </c>
      <c r="AV1661" s="51">
        <f t="shared" si="4338"/>
        <v>0</v>
      </c>
      <c r="AW1661" s="51">
        <f t="shared" si="4340"/>
        <v>2553.5999999999999</v>
      </c>
      <c r="AX1661" s="51">
        <f t="shared" si="4341"/>
        <v>2553.5999999999999</v>
      </c>
      <c r="AY1661" s="51">
        <f t="shared" si="4342"/>
        <v>2553.5999999999999</v>
      </c>
      <c r="AZ1661" s="51">
        <f t="shared" ref="AZ1661:AZ1667" si="4455">AZ1662</f>
        <v>0</v>
      </c>
      <c r="BA1661" s="52">
        <f t="shared" si="4339"/>
        <v>100</v>
      </c>
      <c r="BB1661" s="25"/>
    </row>
    <row r="1662">
      <c r="B1662" s="47" t="s">
        <v>578</v>
      </c>
      <c r="C1662" s="47" t="s">
        <v>88</v>
      </c>
      <c r="D1662" s="47" t="s">
        <v>90</v>
      </c>
      <c r="E1662" s="48" t="str">
        <f t="shared" si="4336"/>
        <v>0409</v>
      </c>
      <c r="F1662" s="47" t="s">
        <v>102</v>
      </c>
      <c r="G1662" s="48"/>
      <c r="H1662" s="49" t="s">
        <v>53</v>
      </c>
      <c r="I1662" s="19">
        <f t="shared" si="4420"/>
        <v>2553.5999999999999</v>
      </c>
      <c r="J1662" s="19">
        <f t="shared" si="4421"/>
        <v>2553.5999999999999</v>
      </c>
      <c r="K1662" s="19">
        <f t="shared" si="4422"/>
        <v>2553.5999999999999</v>
      </c>
      <c r="L1662" s="19">
        <f t="shared" si="4423"/>
        <v>0</v>
      </c>
      <c r="M1662" s="19">
        <f t="shared" si="4424"/>
        <v>0</v>
      </c>
      <c r="N1662" s="19">
        <f t="shared" si="4425"/>
        <v>0</v>
      </c>
      <c r="O1662" s="19">
        <f t="shared" si="4426"/>
        <v>0</v>
      </c>
      <c r="P1662" s="19">
        <f t="shared" si="4427"/>
        <v>0</v>
      </c>
      <c r="Q1662" s="19">
        <f t="shared" si="4428"/>
        <v>0</v>
      </c>
      <c r="R1662" s="19">
        <f t="shared" si="4429"/>
        <v>0</v>
      </c>
      <c r="S1662" s="19">
        <f t="shared" si="4430"/>
        <v>0</v>
      </c>
      <c r="T1662" s="19">
        <f t="shared" si="4335"/>
        <v>2553.5999999999999</v>
      </c>
      <c r="U1662" s="19">
        <f t="shared" si="4379"/>
        <v>2553.5999999999999</v>
      </c>
      <c r="V1662" s="19">
        <f t="shared" si="4380"/>
        <v>2553.5999999999999</v>
      </c>
      <c r="W1662" s="19">
        <f t="shared" si="4431"/>
        <v>0</v>
      </c>
      <c r="X1662" s="19">
        <f t="shared" si="4432"/>
        <v>0</v>
      </c>
      <c r="Y1662" s="19">
        <f t="shared" si="4433"/>
        <v>0</v>
      </c>
      <c r="Z1662" s="19">
        <f t="shared" si="4434"/>
        <v>0</v>
      </c>
      <c r="AA1662" s="19">
        <f t="shared" si="4435"/>
        <v>0</v>
      </c>
      <c r="AB1662" s="19">
        <f t="shared" si="4436"/>
        <v>0</v>
      </c>
      <c r="AC1662" s="19">
        <f t="shared" si="4437"/>
        <v>0</v>
      </c>
      <c r="AD1662" s="19">
        <f t="shared" si="4438"/>
        <v>0</v>
      </c>
      <c r="AE1662" s="19">
        <f t="shared" si="4439"/>
        <v>0</v>
      </c>
      <c r="AF1662" s="50">
        <f t="shared" si="4440"/>
        <v>2472.4833400000002</v>
      </c>
      <c r="AG1662" s="50">
        <f t="shared" si="4441"/>
        <v>0</v>
      </c>
      <c r="AH1662" s="50">
        <f t="shared" si="4442"/>
        <v>0</v>
      </c>
      <c r="AI1662" s="50">
        <f t="shared" si="4443"/>
        <v>0</v>
      </c>
      <c r="AJ1662" s="50">
        <f t="shared" si="4444"/>
        <v>0</v>
      </c>
      <c r="AK1662" s="50">
        <f t="shared" si="4445"/>
        <v>0</v>
      </c>
      <c r="AL1662" s="50">
        <f t="shared" si="4446"/>
        <v>2472.4833400000002</v>
      </c>
      <c r="AM1662" s="50">
        <f t="shared" si="4447"/>
        <v>0</v>
      </c>
      <c r="AN1662" s="50">
        <f t="shared" si="4448"/>
        <v>0</v>
      </c>
      <c r="AO1662" s="15">
        <f t="shared" si="4449"/>
        <v>0</v>
      </c>
      <c r="AP1662" s="51">
        <f t="shared" si="4450"/>
        <v>2553.5999999999999</v>
      </c>
      <c r="AQ1662" s="51">
        <f t="shared" si="4451"/>
        <v>0</v>
      </c>
      <c r="AR1662" s="51">
        <f t="shared" si="4452"/>
        <v>0</v>
      </c>
      <c r="AS1662" s="51">
        <f t="shared" si="4453"/>
        <v>0</v>
      </c>
      <c r="AT1662" s="51">
        <f t="shared" si="4454"/>
        <v>0</v>
      </c>
      <c r="AU1662" s="51">
        <f t="shared" si="4337"/>
        <v>2553.5999999999999</v>
      </c>
      <c r="AV1662" s="51">
        <f t="shared" si="4338"/>
        <v>0</v>
      </c>
      <c r="AW1662" s="51">
        <f t="shared" si="4340"/>
        <v>2553.5999999999999</v>
      </c>
      <c r="AX1662" s="51">
        <f t="shared" si="4341"/>
        <v>2553.5999999999999</v>
      </c>
      <c r="AY1662" s="51">
        <f t="shared" si="4342"/>
        <v>2553.5999999999999</v>
      </c>
      <c r="AZ1662" s="51">
        <f t="shared" si="4455"/>
        <v>0</v>
      </c>
      <c r="BA1662" s="52">
        <f t="shared" si="4339"/>
        <v>100</v>
      </c>
      <c r="BB1662" s="25"/>
    </row>
    <row r="1663" ht="31.5">
      <c r="B1663" s="47" t="s">
        <v>578</v>
      </c>
      <c r="C1663" s="47" t="s">
        <v>88</v>
      </c>
      <c r="D1663" s="47" t="s">
        <v>90</v>
      </c>
      <c r="E1663" s="48" t="str">
        <f t="shared" si="4336"/>
        <v>0409</v>
      </c>
      <c r="F1663" s="47" t="s">
        <v>513</v>
      </c>
      <c r="G1663" s="48"/>
      <c r="H1663" s="49" t="s">
        <v>514</v>
      </c>
      <c r="I1663" s="19">
        <f t="shared" si="4420"/>
        <v>2553.5999999999999</v>
      </c>
      <c r="J1663" s="19">
        <f t="shared" si="4421"/>
        <v>2553.5999999999999</v>
      </c>
      <c r="K1663" s="19">
        <f t="shared" si="4422"/>
        <v>2553.5999999999999</v>
      </c>
      <c r="L1663" s="19">
        <f t="shared" si="4423"/>
        <v>0</v>
      </c>
      <c r="M1663" s="19">
        <f t="shared" si="4424"/>
        <v>0</v>
      </c>
      <c r="N1663" s="19">
        <f t="shared" si="4425"/>
        <v>0</v>
      </c>
      <c r="O1663" s="19">
        <f t="shared" si="4426"/>
        <v>0</v>
      </c>
      <c r="P1663" s="19">
        <f t="shared" si="4427"/>
        <v>0</v>
      </c>
      <c r="Q1663" s="19">
        <f t="shared" si="4428"/>
        <v>0</v>
      </c>
      <c r="R1663" s="19">
        <f t="shared" si="4429"/>
        <v>0</v>
      </c>
      <c r="S1663" s="19">
        <f t="shared" si="4430"/>
        <v>0</v>
      </c>
      <c r="T1663" s="19">
        <f t="shared" si="4335"/>
        <v>2553.5999999999999</v>
      </c>
      <c r="U1663" s="19">
        <f t="shared" si="4379"/>
        <v>2553.5999999999999</v>
      </c>
      <c r="V1663" s="19">
        <f t="shared" si="4380"/>
        <v>2553.5999999999999</v>
      </c>
      <c r="W1663" s="19">
        <f t="shared" si="4431"/>
        <v>0</v>
      </c>
      <c r="X1663" s="19">
        <f t="shared" si="4432"/>
        <v>0</v>
      </c>
      <c r="Y1663" s="19">
        <f t="shared" si="4433"/>
        <v>0</v>
      </c>
      <c r="Z1663" s="19">
        <f t="shared" si="4434"/>
        <v>0</v>
      </c>
      <c r="AA1663" s="19">
        <f t="shared" si="4435"/>
        <v>0</v>
      </c>
      <c r="AB1663" s="19">
        <f t="shared" si="4436"/>
        <v>0</v>
      </c>
      <c r="AC1663" s="19">
        <f t="shared" si="4437"/>
        <v>0</v>
      </c>
      <c r="AD1663" s="19">
        <f t="shared" si="4438"/>
        <v>0</v>
      </c>
      <c r="AE1663" s="19">
        <f t="shared" si="4439"/>
        <v>0</v>
      </c>
      <c r="AF1663" s="50">
        <f t="shared" si="4440"/>
        <v>2472.4833400000002</v>
      </c>
      <c r="AG1663" s="50">
        <f t="shared" si="4441"/>
        <v>0</v>
      </c>
      <c r="AH1663" s="50">
        <f t="shared" si="4442"/>
        <v>0</v>
      </c>
      <c r="AI1663" s="50">
        <f t="shared" si="4443"/>
        <v>0</v>
      </c>
      <c r="AJ1663" s="50">
        <f t="shared" si="4444"/>
        <v>0</v>
      </c>
      <c r="AK1663" s="50">
        <f t="shared" si="4445"/>
        <v>0</v>
      </c>
      <c r="AL1663" s="50">
        <f t="shared" si="4446"/>
        <v>2472.4833400000002</v>
      </c>
      <c r="AM1663" s="50">
        <f t="shared" si="4447"/>
        <v>0</v>
      </c>
      <c r="AN1663" s="50">
        <f t="shared" si="4448"/>
        <v>0</v>
      </c>
      <c r="AO1663" s="51">
        <f t="shared" si="4449"/>
        <v>0</v>
      </c>
      <c r="AP1663" s="51">
        <f t="shared" si="4450"/>
        <v>2553.5999999999999</v>
      </c>
      <c r="AQ1663" s="51">
        <f t="shared" si="4451"/>
        <v>0</v>
      </c>
      <c r="AR1663" s="51">
        <f t="shared" si="4452"/>
        <v>0</v>
      </c>
      <c r="AS1663" s="51">
        <f t="shared" si="4453"/>
        <v>0</v>
      </c>
      <c r="AT1663" s="51">
        <f t="shared" si="4454"/>
        <v>0</v>
      </c>
      <c r="AU1663" s="51">
        <f t="shared" si="4337"/>
        <v>2553.5999999999999</v>
      </c>
      <c r="AV1663" s="51">
        <f t="shared" si="4338"/>
        <v>0</v>
      </c>
      <c r="AW1663" s="51">
        <f t="shared" si="4340"/>
        <v>2553.5999999999999</v>
      </c>
      <c r="AX1663" s="51">
        <f t="shared" si="4341"/>
        <v>2553.5999999999999</v>
      </c>
      <c r="AY1663" s="51">
        <f t="shared" si="4342"/>
        <v>2553.5999999999999</v>
      </c>
      <c r="AZ1663" s="51">
        <f t="shared" si="4455"/>
        <v>0</v>
      </c>
      <c r="BA1663" s="52">
        <f t="shared" si="4339"/>
        <v>100</v>
      </c>
      <c r="BB1663" s="25"/>
    </row>
    <row r="1664" ht="31.5">
      <c r="B1664" s="47" t="s">
        <v>578</v>
      </c>
      <c r="C1664" s="47" t="s">
        <v>88</v>
      </c>
      <c r="D1664" s="47" t="s">
        <v>90</v>
      </c>
      <c r="E1664" s="48" t="str">
        <f t="shared" si="4336"/>
        <v>0409</v>
      </c>
      <c r="F1664" s="47" t="s">
        <v>515</v>
      </c>
      <c r="G1664" s="48"/>
      <c r="H1664" s="49" t="s">
        <v>516</v>
      </c>
      <c r="I1664" s="19">
        <f t="shared" si="4420"/>
        <v>2553.5999999999999</v>
      </c>
      <c r="J1664" s="19">
        <f t="shared" si="4421"/>
        <v>2553.5999999999999</v>
      </c>
      <c r="K1664" s="19">
        <f t="shared" si="4422"/>
        <v>2553.5999999999999</v>
      </c>
      <c r="L1664" s="19">
        <f t="shared" si="4423"/>
        <v>0</v>
      </c>
      <c r="M1664" s="19">
        <f t="shared" si="4424"/>
        <v>0</v>
      </c>
      <c r="N1664" s="19">
        <f t="shared" si="4425"/>
        <v>0</v>
      </c>
      <c r="O1664" s="19">
        <f t="shared" si="4426"/>
        <v>0</v>
      </c>
      <c r="P1664" s="19">
        <f t="shared" si="4427"/>
        <v>0</v>
      </c>
      <c r="Q1664" s="19">
        <f t="shared" si="4428"/>
        <v>0</v>
      </c>
      <c r="R1664" s="19">
        <f t="shared" si="4429"/>
        <v>0</v>
      </c>
      <c r="S1664" s="19">
        <f t="shared" si="4430"/>
        <v>0</v>
      </c>
      <c r="T1664" s="19">
        <f t="shared" si="4335"/>
        <v>2553.5999999999999</v>
      </c>
      <c r="U1664" s="19">
        <f t="shared" si="4379"/>
        <v>2553.5999999999999</v>
      </c>
      <c r="V1664" s="19">
        <f t="shared" si="4380"/>
        <v>2553.5999999999999</v>
      </c>
      <c r="W1664" s="19">
        <f t="shared" si="4431"/>
        <v>0</v>
      </c>
      <c r="X1664" s="19">
        <f t="shared" si="4432"/>
        <v>0</v>
      </c>
      <c r="Y1664" s="19">
        <f t="shared" si="4433"/>
        <v>0</v>
      </c>
      <c r="Z1664" s="19">
        <f t="shared" si="4434"/>
        <v>0</v>
      </c>
      <c r="AA1664" s="19">
        <f t="shared" si="4435"/>
        <v>0</v>
      </c>
      <c r="AB1664" s="19">
        <f t="shared" si="4436"/>
        <v>0</v>
      </c>
      <c r="AC1664" s="19">
        <f t="shared" si="4437"/>
        <v>0</v>
      </c>
      <c r="AD1664" s="19">
        <f t="shared" si="4438"/>
        <v>0</v>
      </c>
      <c r="AE1664" s="19">
        <f t="shared" si="4439"/>
        <v>0</v>
      </c>
      <c r="AF1664" s="50">
        <f t="shared" si="4440"/>
        <v>2472.4833400000002</v>
      </c>
      <c r="AG1664" s="50">
        <f t="shared" si="4441"/>
        <v>0</v>
      </c>
      <c r="AH1664" s="50">
        <f t="shared" si="4442"/>
        <v>0</v>
      </c>
      <c r="AI1664" s="50">
        <f t="shared" si="4443"/>
        <v>0</v>
      </c>
      <c r="AJ1664" s="50">
        <f t="shared" si="4444"/>
        <v>0</v>
      </c>
      <c r="AK1664" s="50">
        <f t="shared" si="4445"/>
        <v>0</v>
      </c>
      <c r="AL1664" s="50">
        <f t="shared" si="4446"/>
        <v>2472.4833400000002</v>
      </c>
      <c r="AM1664" s="50">
        <f t="shared" si="4447"/>
        <v>0</v>
      </c>
      <c r="AN1664" s="50">
        <f t="shared" si="4448"/>
        <v>0</v>
      </c>
      <c r="AO1664" s="15">
        <f t="shared" si="4449"/>
        <v>0</v>
      </c>
      <c r="AP1664" s="51">
        <f t="shared" si="4450"/>
        <v>2553.5999999999999</v>
      </c>
      <c r="AQ1664" s="51">
        <f t="shared" si="4451"/>
        <v>0</v>
      </c>
      <c r="AR1664" s="51">
        <f t="shared" si="4452"/>
        <v>0</v>
      </c>
      <c r="AS1664" s="51">
        <f t="shared" si="4453"/>
        <v>0</v>
      </c>
      <c r="AT1664" s="51">
        <f t="shared" si="4454"/>
        <v>0</v>
      </c>
      <c r="AU1664" s="51">
        <f t="shared" si="4337"/>
        <v>2553.5999999999999</v>
      </c>
      <c r="AV1664" s="51">
        <f t="shared" si="4338"/>
        <v>0</v>
      </c>
      <c r="AW1664" s="51">
        <f t="shared" si="4340"/>
        <v>2553.5999999999999</v>
      </c>
      <c r="AX1664" s="51">
        <f t="shared" si="4341"/>
        <v>2553.5999999999999</v>
      </c>
      <c r="AY1664" s="51">
        <f t="shared" si="4342"/>
        <v>2553.5999999999999</v>
      </c>
      <c r="AZ1664" s="51">
        <f t="shared" si="4455"/>
        <v>0</v>
      </c>
      <c r="BA1664" s="52">
        <f t="shared" si="4339"/>
        <v>100</v>
      </c>
      <c r="BB1664" s="25"/>
    </row>
    <row r="1665" ht="46.5" customHeight="1">
      <c r="B1665" s="47" t="s">
        <v>578</v>
      </c>
      <c r="C1665" s="47" t="s">
        <v>88</v>
      </c>
      <c r="D1665" s="47" t="s">
        <v>90</v>
      </c>
      <c r="E1665" s="48" t="str">
        <f t="shared" si="4336"/>
        <v>0409</v>
      </c>
      <c r="F1665" s="47" t="s">
        <v>515</v>
      </c>
      <c r="G1665" s="47" t="s">
        <v>58</v>
      </c>
      <c r="H1665" s="49" t="s">
        <v>59</v>
      </c>
      <c r="I1665" s="19">
        <v>2553.5999999999999</v>
      </c>
      <c r="J1665" s="19">
        <v>2553.5999999999999</v>
      </c>
      <c r="K1665" s="19">
        <v>2553.5999999999999</v>
      </c>
      <c r="L1665" s="19"/>
      <c r="M1665" s="19"/>
      <c r="N1665" s="19"/>
      <c r="O1665" s="19">
        <v>0</v>
      </c>
      <c r="P1665" s="19">
        <v>0</v>
      </c>
      <c r="Q1665" s="19">
        <v>0</v>
      </c>
      <c r="R1665" s="19">
        <v>0</v>
      </c>
      <c r="S1665" s="19"/>
      <c r="T1665" s="19">
        <f t="shared" si="4335"/>
        <v>2553.5999999999999</v>
      </c>
      <c r="U1665" s="19">
        <f t="shared" si="4379"/>
        <v>2553.5999999999999</v>
      </c>
      <c r="V1665" s="19">
        <f t="shared" si="4380"/>
        <v>2553.5999999999999</v>
      </c>
      <c r="W1665" s="19"/>
      <c r="X1665" s="19"/>
      <c r="Y1665" s="19"/>
      <c r="Z1665" s="19"/>
      <c r="AA1665" s="19"/>
      <c r="AB1665" s="19"/>
      <c r="AC1665" s="19"/>
      <c r="AD1665" s="19"/>
      <c r="AE1665" s="19"/>
      <c r="AF1665" s="50">
        <v>2472.4833400000002</v>
      </c>
      <c r="AG1665" s="50"/>
      <c r="AH1665" s="50">
        <v>0</v>
      </c>
      <c r="AI1665" s="50">
        <v>0</v>
      </c>
      <c r="AJ1665" s="50">
        <v>0</v>
      </c>
      <c r="AK1665" s="50">
        <v>0</v>
      </c>
      <c r="AL1665" s="50">
        <v>2472.4833400000002</v>
      </c>
      <c r="AM1665" s="50">
        <v>0</v>
      </c>
      <c r="AN1665" s="50">
        <v>0</v>
      </c>
      <c r="AO1665" s="51">
        <v>0</v>
      </c>
      <c r="AP1665" s="51">
        <v>2553.5999999999999</v>
      </c>
      <c r="AQ1665" s="51">
        <v>0</v>
      </c>
      <c r="AR1665" s="51">
        <v>0</v>
      </c>
      <c r="AS1665" s="51">
        <v>0</v>
      </c>
      <c r="AT1665" s="51">
        <v>0</v>
      </c>
      <c r="AU1665" s="51">
        <f t="shared" si="4337"/>
        <v>2553.5999999999999</v>
      </c>
      <c r="AV1665" s="51">
        <f t="shared" si="4338"/>
        <v>0</v>
      </c>
      <c r="AW1665" s="51">
        <f t="shared" si="4340"/>
        <v>2553.5999999999999</v>
      </c>
      <c r="AX1665" s="51">
        <f t="shared" si="4341"/>
        <v>2553.5999999999999</v>
      </c>
      <c r="AY1665" s="51">
        <f t="shared" si="4342"/>
        <v>2553.5999999999999</v>
      </c>
      <c r="AZ1665" s="51"/>
      <c r="BA1665" s="52">
        <f t="shared" si="4339"/>
        <v>100</v>
      </c>
      <c r="BB1665" s="53"/>
    </row>
    <row r="1666" ht="46.5" customHeight="1">
      <c r="B1666" s="47" t="s">
        <v>578</v>
      </c>
      <c r="C1666" s="47" t="s">
        <v>88</v>
      </c>
      <c r="D1666" s="47" t="s">
        <v>90</v>
      </c>
      <c r="E1666" s="48" t="str">
        <f t="shared" si="4336"/>
        <v>0409</v>
      </c>
      <c r="F1666" s="47" t="s">
        <v>517</v>
      </c>
      <c r="G1666" s="48"/>
      <c r="H1666" s="49" t="s">
        <v>518</v>
      </c>
      <c r="I1666" s="19">
        <f t="shared" si="4420"/>
        <v>13227.299999999999</v>
      </c>
      <c r="J1666" s="19">
        <f t="shared" si="4421"/>
        <v>13227.299999999999</v>
      </c>
      <c r="K1666" s="19">
        <f t="shared" si="4422"/>
        <v>13227.299999999999</v>
      </c>
      <c r="L1666" s="19">
        <f t="shared" si="4423"/>
        <v>0</v>
      </c>
      <c r="M1666" s="19">
        <f t="shared" si="4424"/>
        <v>0</v>
      </c>
      <c r="N1666" s="19">
        <f t="shared" si="4425"/>
        <v>0</v>
      </c>
      <c r="O1666" s="19">
        <f t="shared" si="4426"/>
        <v>0</v>
      </c>
      <c r="P1666" s="19">
        <f t="shared" si="4427"/>
        <v>0</v>
      </c>
      <c r="Q1666" s="19">
        <f t="shared" si="4428"/>
        <v>0</v>
      </c>
      <c r="R1666" s="19">
        <f t="shared" si="4429"/>
        <v>0</v>
      </c>
      <c r="S1666" s="19">
        <f t="shared" si="4430"/>
        <v>0</v>
      </c>
      <c r="T1666" s="19">
        <f t="shared" si="4335"/>
        <v>13227.299999999999</v>
      </c>
      <c r="U1666" s="19">
        <f t="shared" si="4379"/>
        <v>13227.299999999999</v>
      </c>
      <c r="V1666" s="19">
        <f t="shared" si="4380"/>
        <v>13227.299999999999</v>
      </c>
      <c r="W1666" s="19">
        <f t="shared" si="4431"/>
        <v>0</v>
      </c>
      <c r="X1666" s="19">
        <f t="shared" si="4432"/>
        <v>0</v>
      </c>
      <c r="Y1666" s="19">
        <f t="shared" si="4433"/>
        <v>0</v>
      </c>
      <c r="Z1666" s="19">
        <f t="shared" si="4434"/>
        <v>0</v>
      </c>
      <c r="AA1666" s="19">
        <f t="shared" si="4435"/>
        <v>0</v>
      </c>
      <c r="AB1666" s="19">
        <f t="shared" si="4436"/>
        <v>0</v>
      </c>
      <c r="AC1666" s="19">
        <f t="shared" si="4437"/>
        <v>0</v>
      </c>
      <c r="AD1666" s="19">
        <f t="shared" si="4438"/>
        <v>0</v>
      </c>
      <c r="AE1666" s="19">
        <f t="shared" si="4439"/>
        <v>0</v>
      </c>
      <c r="AF1666" s="50">
        <f t="shared" si="4440"/>
        <v>31675.439300000002</v>
      </c>
      <c r="AG1666" s="50">
        <f t="shared" si="4441"/>
        <v>0</v>
      </c>
      <c r="AH1666" s="50">
        <f t="shared" si="4442"/>
        <v>0</v>
      </c>
      <c r="AI1666" s="50">
        <f t="shared" si="4443"/>
        <v>0</v>
      </c>
      <c r="AJ1666" s="50">
        <f t="shared" si="4444"/>
        <v>0</v>
      </c>
      <c r="AK1666" s="50">
        <f t="shared" si="4445"/>
        <v>0</v>
      </c>
      <c r="AL1666" s="50">
        <f t="shared" si="4446"/>
        <v>31649.744740000002</v>
      </c>
      <c r="AM1666" s="50">
        <f t="shared" si="4447"/>
        <v>0</v>
      </c>
      <c r="AN1666" s="50">
        <f t="shared" si="4448"/>
        <v>0</v>
      </c>
      <c r="AO1666" s="15">
        <f t="shared" si="4449"/>
        <v>25256.716209999999</v>
      </c>
      <c r="AP1666" s="51">
        <f t="shared" si="4450"/>
        <v>31675.439300000002</v>
      </c>
      <c r="AQ1666" s="51">
        <f t="shared" si="4451"/>
        <v>0</v>
      </c>
      <c r="AR1666" s="51">
        <f t="shared" si="4452"/>
        <v>0</v>
      </c>
      <c r="AS1666" s="51">
        <f t="shared" si="4453"/>
        <v>0</v>
      </c>
      <c r="AT1666" s="51">
        <f t="shared" si="4454"/>
        <v>0</v>
      </c>
      <c r="AU1666" s="51">
        <f t="shared" si="4337"/>
        <v>31675.439300000002</v>
      </c>
      <c r="AV1666" s="51">
        <f t="shared" si="4338"/>
        <v>-18448.139300000003</v>
      </c>
      <c r="AW1666" s="51">
        <f t="shared" si="4340"/>
        <v>13227.299999999999</v>
      </c>
      <c r="AX1666" s="51">
        <f t="shared" si="4341"/>
        <v>13227.299999999999</v>
      </c>
      <c r="AY1666" s="51">
        <f t="shared" si="4342"/>
        <v>13227.299999999999</v>
      </c>
      <c r="AZ1666" s="51">
        <f t="shared" si="4455"/>
        <v>0</v>
      </c>
      <c r="BA1666" s="52">
        <f t="shared" si="4339"/>
        <v>99.918881756440243</v>
      </c>
      <c r="BB1666" s="25"/>
    </row>
    <row r="1667" ht="24.75" customHeight="1">
      <c r="B1667" s="47" t="s">
        <v>578</v>
      </c>
      <c r="C1667" s="47" t="s">
        <v>88</v>
      </c>
      <c r="D1667" s="47" t="s">
        <v>90</v>
      </c>
      <c r="E1667" s="48" t="str">
        <f t="shared" si="4336"/>
        <v>0409</v>
      </c>
      <c r="F1667" s="47" t="s">
        <v>519</v>
      </c>
      <c r="G1667" s="48"/>
      <c r="H1667" s="49" t="s">
        <v>113</v>
      </c>
      <c r="I1667" s="19">
        <f t="shared" si="4420"/>
        <v>13227.299999999999</v>
      </c>
      <c r="J1667" s="19">
        <f t="shared" si="4421"/>
        <v>13227.299999999999</v>
      </c>
      <c r="K1667" s="19">
        <f t="shared" si="4422"/>
        <v>13227.299999999999</v>
      </c>
      <c r="L1667" s="19">
        <f t="shared" si="4423"/>
        <v>0</v>
      </c>
      <c r="M1667" s="19">
        <f t="shared" si="4424"/>
        <v>0</v>
      </c>
      <c r="N1667" s="19">
        <f t="shared" si="4425"/>
        <v>0</v>
      </c>
      <c r="O1667" s="19">
        <f t="shared" si="4426"/>
        <v>0</v>
      </c>
      <c r="P1667" s="19">
        <f t="shared" si="4427"/>
        <v>0</v>
      </c>
      <c r="Q1667" s="19">
        <f t="shared" si="4428"/>
        <v>0</v>
      </c>
      <c r="R1667" s="19">
        <f t="shared" si="4429"/>
        <v>0</v>
      </c>
      <c r="S1667" s="19">
        <f t="shared" si="4430"/>
        <v>0</v>
      </c>
      <c r="T1667" s="19">
        <f t="shared" si="4335"/>
        <v>13227.299999999999</v>
      </c>
      <c r="U1667" s="19">
        <f t="shared" si="4379"/>
        <v>13227.299999999999</v>
      </c>
      <c r="V1667" s="19">
        <f t="shared" si="4380"/>
        <v>13227.299999999999</v>
      </c>
      <c r="W1667" s="19">
        <f t="shared" si="4431"/>
        <v>0</v>
      </c>
      <c r="X1667" s="19">
        <f t="shared" si="4432"/>
        <v>0</v>
      </c>
      <c r="Y1667" s="19">
        <f t="shared" si="4433"/>
        <v>0</v>
      </c>
      <c r="Z1667" s="19">
        <f t="shared" si="4434"/>
        <v>0</v>
      </c>
      <c r="AA1667" s="19">
        <f t="shared" si="4435"/>
        <v>0</v>
      </c>
      <c r="AB1667" s="19">
        <f t="shared" si="4436"/>
        <v>0</v>
      </c>
      <c r="AC1667" s="19">
        <f t="shared" si="4437"/>
        <v>0</v>
      </c>
      <c r="AD1667" s="19">
        <f t="shared" si="4438"/>
        <v>0</v>
      </c>
      <c r="AE1667" s="19">
        <f t="shared" si="4439"/>
        <v>0</v>
      </c>
      <c r="AF1667" s="50">
        <f t="shared" si="4440"/>
        <v>31675.439300000002</v>
      </c>
      <c r="AG1667" s="50">
        <f t="shared" si="4441"/>
        <v>0</v>
      </c>
      <c r="AH1667" s="50">
        <f t="shared" si="4442"/>
        <v>0</v>
      </c>
      <c r="AI1667" s="50">
        <f t="shared" si="4443"/>
        <v>0</v>
      </c>
      <c r="AJ1667" s="50">
        <f t="shared" si="4444"/>
        <v>0</v>
      </c>
      <c r="AK1667" s="50">
        <f t="shared" si="4445"/>
        <v>0</v>
      </c>
      <c r="AL1667" s="50">
        <f t="shared" si="4446"/>
        <v>31649.744740000002</v>
      </c>
      <c r="AM1667" s="50">
        <f t="shared" si="4447"/>
        <v>0</v>
      </c>
      <c r="AN1667" s="50">
        <f t="shared" si="4448"/>
        <v>0</v>
      </c>
      <c r="AO1667" s="51">
        <f t="shared" si="4449"/>
        <v>25256.716209999999</v>
      </c>
      <c r="AP1667" s="51">
        <f t="shared" si="4450"/>
        <v>31675.439300000002</v>
      </c>
      <c r="AQ1667" s="51">
        <f t="shared" si="4451"/>
        <v>0</v>
      </c>
      <c r="AR1667" s="51">
        <f t="shared" si="4452"/>
        <v>0</v>
      </c>
      <c r="AS1667" s="51">
        <f t="shared" si="4453"/>
        <v>0</v>
      </c>
      <c r="AT1667" s="51">
        <f t="shared" si="4454"/>
        <v>0</v>
      </c>
      <c r="AU1667" s="51">
        <f t="shared" si="4337"/>
        <v>31675.439300000002</v>
      </c>
      <c r="AV1667" s="51">
        <f t="shared" si="4338"/>
        <v>-18448.139300000003</v>
      </c>
      <c r="AW1667" s="51">
        <f t="shared" si="4340"/>
        <v>13227.299999999999</v>
      </c>
      <c r="AX1667" s="51">
        <f t="shared" si="4341"/>
        <v>13227.299999999999</v>
      </c>
      <c r="AY1667" s="51">
        <f t="shared" si="4342"/>
        <v>13227.299999999999</v>
      </c>
      <c r="AZ1667" s="51">
        <f t="shared" si="4455"/>
        <v>0</v>
      </c>
      <c r="BA1667" s="52">
        <f t="shared" si="4339"/>
        <v>99.918881756440243</v>
      </c>
      <c r="BB1667" s="25"/>
    </row>
    <row r="1668" ht="31.5">
      <c r="B1668" s="47" t="s">
        <v>578</v>
      </c>
      <c r="C1668" s="47" t="s">
        <v>88</v>
      </c>
      <c r="D1668" s="47" t="s">
        <v>90</v>
      </c>
      <c r="E1668" s="48" t="str">
        <f t="shared" si="4336"/>
        <v>0409</v>
      </c>
      <c r="F1668" s="47" t="s">
        <v>520</v>
      </c>
      <c r="G1668" s="48"/>
      <c r="H1668" s="49" t="s">
        <v>521</v>
      </c>
      <c r="I1668" s="19">
        <f>I1672</f>
        <v>13227.299999999999</v>
      </c>
      <c r="J1668" s="19">
        <f>J1672</f>
        <v>13227.299999999999</v>
      </c>
      <c r="K1668" s="19">
        <f>K1672</f>
        <v>13227.299999999999</v>
      </c>
      <c r="L1668" s="19">
        <f>L1672</f>
        <v>0</v>
      </c>
      <c r="M1668" s="19">
        <f>M1672</f>
        <v>0</v>
      </c>
      <c r="N1668" s="19">
        <f>N1672</f>
        <v>0</v>
      </c>
      <c r="O1668" s="19">
        <f>O1672+O1669</f>
        <v>0</v>
      </c>
      <c r="P1668" s="19">
        <f>P1672+P1669</f>
        <v>0</v>
      </c>
      <c r="Q1668" s="19">
        <f>Q1672</f>
        <v>0</v>
      </c>
      <c r="R1668" s="19">
        <f>R1672</f>
        <v>0</v>
      </c>
      <c r="S1668" s="19">
        <f>S1672</f>
        <v>0</v>
      </c>
      <c r="T1668" s="19">
        <f t="shared" si="4335"/>
        <v>13227.299999999999</v>
      </c>
      <c r="U1668" s="19">
        <f t="shared" si="4379"/>
        <v>13227.299999999999</v>
      </c>
      <c r="V1668" s="19">
        <f t="shared" si="4380"/>
        <v>13227.299999999999</v>
      </c>
      <c r="W1668" s="19">
        <f>W1672</f>
        <v>0</v>
      </c>
      <c r="X1668" s="19">
        <f>X1672</f>
        <v>0</v>
      </c>
      <c r="Y1668" s="19">
        <f>Y1672</f>
        <v>0</v>
      </c>
      <c r="Z1668" s="19">
        <f>Z1672</f>
        <v>0</v>
      </c>
      <c r="AA1668" s="19">
        <f>AA1672</f>
        <v>0</v>
      </c>
      <c r="AB1668" s="19">
        <f>AB1672</f>
        <v>0</v>
      </c>
      <c r="AC1668" s="19">
        <f>AC1672</f>
        <v>0</v>
      </c>
      <c r="AD1668" s="19">
        <f>AD1672</f>
        <v>0</v>
      </c>
      <c r="AE1668" s="19">
        <f>AE1672</f>
        <v>0</v>
      </c>
      <c r="AF1668" s="50">
        <f>AF1672+AF1669</f>
        <v>31675.439300000002</v>
      </c>
      <c r="AG1668" s="50">
        <f>AG1672+AG1669</f>
        <v>0</v>
      </c>
      <c r="AH1668" s="50">
        <f>AH1672+AH1669</f>
        <v>0</v>
      </c>
      <c r="AI1668" s="50">
        <f>AI1672+AI1669</f>
        <v>0</v>
      </c>
      <c r="AJ1668" s="50">
        <f>AJ1672+AJ1669</f>
        <v>0</v>
      </c>
      <c r="AK1668" s="50">
        <f>AK1672+AK1669</f>
        <v>0</v>
      </c>
      <c r="AL1668" s="50">
        <f>AL1672+AL1669</f>
        <v>31649.744740000002</v>
      </c>
      <c r="AM1668" s="50">
        <f>AM1672+AM1669</f>
        <v>0</v>
      </c>
      <c r="AN1668" s="50">
        <f>AN1672+AN1669</f>
        <v>0</v>
      </c>
      <c r="AO1668" s="15">
        <f>AO1672+AO1669</f>
        <v>25256.716209999999</v>
      </c>
      <c r="AP1668" s="51">
        <f>AP1672+AP1669</f>
        <v>31675.439300000002</v>
      </c>
      <c r="AQ1668" s="51">
        <f>AQ1672+AQ1669</f>
        <v>0</v>
      </c>
      <c r="AR1668" s="51">
        <f>AR1672+AR1669</f>
        <v>0</v>
      </c>
      <c r="AS1668" s="51">
        <f>AS1672+AS1669</f>
        <v>0</v>
      </c>
      <c r="AT1668" s="51">
        <f>AT1672+AT1669</f>
        <v>0</v>
      </c>
      <c r="AU1668" s="51">
        <f t="shared" si="4337"/>
        <v>31675.439300000002</v>
      </c>
      <c r="AV1668" s="51">
        <f t="shared" si="4338"/>
        <v>-18448.139300000003</v>
      </c>
      <c r="AW1668" s="51">
        <f t="shared" si="4340"/>
        <v>13227.299999999999</v>
      </c>
      <c r="AX1668" s="51">
        <f t="shared" si="4341"/>
        <v>13227.299999999999</v>
      </c>
      <c r="AY1668" s="51">
        <f t="shared" si="4342"/>
        <v>13227.299999999999</v>
      </c>
      <c r="AZ1668" s="51">
        <f>AZ1672</f>
        <v>0</v>
      </c>
      <c r="BA1668" s="52">
        <f t="shared" si="4339"/>
        <v>99.918881756440243</v>
      </c>
      <c r="BB1668" s="25"/>
    </row>
    <row r="1669" ht="31.5">
      <c r="B1669" s="47" t="s">
        <v>578</v>
      </c>
      <c r="C1669" s="47" t="s">
        <v>88</v>
      </c>
      <c r="D1669" s="47" t="s">
        <v>90</v>
      </c>
      <c r="E1669" s="48" t="str">
        <f t="shared" si="4336"/>
        <v>0409</v>
      </c>
      <c r="F1669" s="47" t="s">
        <v>522</v>
      </c>
      <c r="G1669" s="48"/>
      <c r="H1669" s="64" t="s">
        <v>523</v>
      </c>
      <c r="I1669" s="19"/>
      <c r="J1669" s="19"/>
      <c r="K1669" s="19"/>
      <c r="L1669" s="19"/>
      <c r="M1669" s="19"/>
      <c r="N1669" s="19"/>
      <c r="O1669" s="19">
        <f>O1670+O1671</f>
        <v>0</v>
      </c>
      <c r="P1669" s="19">
        <f>P1670+P1671</f>
        <v>0</v>
      </c>
      <c r="Q1669" s="19"/>
      <c r="R1669" s="19"/>
      <c r="S1669" s="19"/>
      <c r="T1669" s="19">
        <f t="shared" si="4335"/>
        <v>0</v>
      </c>
      <c r="U1669" s="19"/>
      <c r="V1669" s="19"/>
      <c r="W1669" s="19"/>
      <c r="X1669" s="19"/>
      <c r="Y1669" s="19"/>
      <c r="Z1669" s="19"/>
      <c r="AA1669" s="19"/>
      <c r="AB1669" s="19"/>
      <c r="AC1669" s="19"/>
      <c r="AD1669" s="19"/>
      <c r="AE1669" s="19"/>
      <c r="AF1669" s="50">
        <f>AF1670+AF1671</f>
        <v>18644.400000000001</v>
      </c>
      <c r="AG1669" s="50">
        <f>AG1670+AG1671</f>
        <v>0</v>
      </c>
      <c r="AH1669" s="50">
        <f>AH1670+AH1671</f>
        <v>0</v>
      </c>
      <c r="AI1669" s="50">
        <f>AI1670+AI1671</f>
        <v>0</v>
      </c>
      <c r="AJ1669" s="50">
        <f>AJ1670+AJ1671</f>
        <v>0</v>
      </c>
      <c r="AK1669" s="50">
        <f>AK1670+AK1671</f>
        <v>0</v>
      </c>
      <c r="AL1669" s="50">
        <f>AL1670+AL1671</f>
        <v>18644.299570000003</v>
      </c>
      <c r="AM1669" s="50">
        <f>AM1670+AM1671</f>
        <v>0</v>
      </c>
      <c r="AN1669" s="50">
        <f>AN1670+AN1671</f>
        <v>0</v>
      </c>
      <c r="AO1669" s="51">
        <f>AO1670+AO1671</f>
        <v>15821.431070000001</v>
      </c>
      <c r="AP1669" s="51">
        <f>AP1670+AP1671</f>
        <v>18644.400000000001</v>
      </c>
      <c r="AQ1669" s="51">
        <f>AQ1670+AQ1671</f>
        <v>0</v>
      </c>
      <c r="AR1669" s="51">
        <f>AR1670+AR1671</f>
        <v>0</v>
      </c>
      <c r="AS1669" s="51">
        <f>AS1670+AS1671</f>
        <v>0</v>
      </c>
      <c r="AT1669" s="51">
        <f>AT1670+AT1671</f>
        <v>0</v>
      </c>
      <c r="AU1669" s="51">
        <f t="shared" si="4337"/>
        <v>18644.400000000001</v>
      </c>
      <c r="AV1669" s="51">
        <f t="shared" si="4338"/>
        <v>-18644.400000000001</v>
      </c>
      <c r="AW1669" s="51"/>
      <c r="AX1669" s="51"/>
      <c r="AY1669" s="51"/>
      <c r="AZ1669" s="51"/>
      <c r="BA1669" s="52">
        <f t="shared" si="4339"/>
        <v>99.999461339597957</v>
      </c>
      <c r="BB1669" s="25"/>
    </row>
    <row r="1670" ht="31.5">
      <c r="B1670" s="47" t="s">
        <v>578</v>
      </c>
      <c r="C1670" s="47" t="s">
        <v>88</v>
      </c>
      <c r="D1670" s="47" t="s">
        <v>90</v>
      </c>
      <c r="E1670" s="48" t="str">
        <f t="shared" si="4336"/>
        <v>0409</v>
      </c>
      <c r="F1670" s="47" t="s">
        <v>522</v>
      </c>
      <c r="G1670" s="47" t="s">
        <v>154</v>
      </c>
      <c r="H1670" s="49" t="s">
        <v>155</v>
      </c>
      <c r="I1670" s="19"/>
      <c r="J1670" s="19"/>
      <c r="K1670" s="19"/>
      <c r="L1670" s="19"/>
      <c r="M1670" s="19"/>
      <c r="N1670" s="19"/>
      <c r="O1670" s="19">
        <v>0</v>
      </c>
      <c r="P1670" s="19">
        <v>0</v>
      </c>
      <c r="Q1670" s="19"/>
      <c r="R1670" s="19"/>
      <c r="S1670" s="19"/>
      <c r="T1670" s="19">
        <f t="shared" si="4335"/>
        <v>0</v>
      </c>
      <c r="U1670" s="19"/>
      <c r="V1670" s="19"/>
      <c r="W1670" s="19"/>
      <c r="X1670" s="19"/>
      <c r="Y1670" s="19"/>
      <c r="Z1670" s="19"/>
      <c r="AA1670" s="19"/>
      <c r="AB1670" s="19"/>
      <c r="AC1670" s="19"/>
      <c r="AD1670" s="19"/>
      <c r="AE1670" s="19"/>
      <c r="AF1670" s="50">
        <v>8429.1190100000003</v>
      </c>
      <c r="AG1670" s="50"/>
      <c r="AH1670" s="50">
        <v>0</v>
      </c>
      <c r="AI1670" s="50">
        <v>0</v>
      </c>
      <c r="AJ1670" s="50">
        <v>0</v>
      </c>
      <c r="AK1670" s="50">
        <v>0</v>
      </c>
      <c r="AL1670" s="50">
        <v>8429.1190000000006</v>
      </c>
      <c r="AM1670" s="50">
        <v>0</v>
      </c>
      <c r="AN1670" s="50">
        <v>0</v>
      </c>
      <c r="AO1670" s="15">
        <v>5606.2505000000001</v>
      </c>
      <c r="AP1670" s="51">
        <v>8429.1190100000003</v>
      </c>
      <c r="AQ1670" s="51">
        <v>0</v>
      </c>
      <c r="AR1670" s="51">
        <v>0</v>
      </c>
      <c r="AS1670" s="51">
        <v>0</v>
      </c>
      <c r="AT1670" s="51">
        <v>0</v>
      </c>
      <c r="AU1670" s="51">
        <f t="shared" si="4337"/>
        <v>8429.1190100000003</v>
      </c>
      <c r="AV1670" s="51">
        <f t="shared" si="4338"/>
        <v>-8429.1190100000003</v>
      </c>
      <c r="AW1670" s="51"/>
      <c r="AX1670" s="51"/>
      <c r="AY1670" s="51"/>
      <c r="AZ1670" s="51"/>
      <c r="BA1670" s="52">
        <f t="shared" si="4339"/>
        <v>99.999999881363649</v>
      </c>
      <c r="BB1670" s="25"/>
    </row>
    <row r="1671">
      <c r="B1671" s="47" t="s">
        <v>578</v>
      </c>
      <c r="C1671" s="47" t="s">
        <v>88</v>
      </c>
      <c r="D1671" s="47" t="s">
        <v>90</v>
      </c>
      <c r="E1671" s="48" t="str">
        <f t="shared" si="4336"/>
        <v>0409</v>
      </c>
      <c r="F1671" s="47" t="s">
        <v>522</v>
      </c>
      <c r="G1671" s="47" t="s">
        <v>60</v>
      </c>
      <c r="H1671" s="49" t="s">
        <v>61</v>
      </c>
      <c r="I1671" s="19"/>
      <c r="J1671" s="19"/>
      <c r="K1671" s="19"/>
      <c r="L1671" s="19"/>
      <c r="M1671" s="19"/>
      <c r="N1671" s="19"/>
      <c r="O1671" s="19">
        <v>0</v>
      </c>
      <c r="P1671" s="19">
        <v>0</v>
      </c>
      <c r="Q1671" s="19"/>
      <c r="R1671" s="19"/>
      <c r="S1671" s="19"/>
      <c r="T1671" s="19">
        <f t="shared" si="4335"/>
        <v>0</v>
      </c>
      <c r="U1671" s="19"/>
      <c r="V1671" s="19"/>
      <c r="W1671" s="19"/>
      <c r="X1671" s="19"/>
      <c r="Y1671" s="19"/>
      <c r="Z1671" s="19"/>
      <c r="AA1671" s="19"/>
      <c r="AB1671" s="19"/>
      <c r="AC1671" s="19"/>
      <c r="AD1671" s="19"/>
      <c r="AE1671" s="19"/>
      <c r="AF1671" s="50">
        <v>10215.280989999999</v>
      </c>
      <c r="AG1671" s="50"/>
      <c r="AH1671" s="50">
        <v>0</v>
      </c>
      <c r="AI1671" s="50">
        <v>0</v>
      </c>
      <c r="AJ1671" s="50">
        <v>0</v>
      </c>
      <c r="AK1671" s="50">
        <v>0</v>
      </c>
      <c r="AL1671" s="50">
        <v>10215.18057</v>
      </c>
      <c r="AM1671" s="50">
        <v>0</v>
      </c>
      <c r="AN1671" s="50">
        <v>0</v>
      </c>
      <c r="AO1671" s="51">
        <v>10215.18057</v>
      </c>
      <c r="AP1671" s="51">
        <v>10215.280989999999</v>
      </c>
      <c r="AQ1671" s="51">
        <v>0</v>
      </c>
      <c r="AR1671" s="51">
        <v>0</v>
      </c>
      <c r="AS1671" s="51">
        <v>0</v>
      </c>
      <c r="AT1671" s="51">
        <v>0</v>
      </c>
      <c r="AU1671" s="51">
        <f t="shared" si="4337"/>
        <v>10215.280989999999</v>
      </c>
      <c r="AV1671" s="51">
        <f t="shared" si="4338"/>
        <v>-10215.280989999999</v>
      </c>
      <c r="AW1671" s="51"/>
      <c r="AX1671" s="51"/>
      <c r="AY1671" s="51"/>
      <c r="AZ1671" s="51"/>
      <c r="BA1671" s="52">
        <f t="shared" si="4339"/>
        <v>99.999016962919598</v>
      </c>
      <c r="BB1671" s="25"/>
    </row>
    <row r="1672" ht="38.25" customHeight="1">
      <c r="B1672" s="47" t="s">
        <v>578</v>
      </c>
      <c r="C1672" s="47" t="s">
        <v>88</v>
      </c>
      <c r="D1672" s="47" t="s">
        <v>90</v>
      </c>
      <c r="E1672" s="48" t="str">
        <f t="shared" si="4336"/>
        <v>0409</v>
      </c>
      <c r="F1672" s="47" t="s">
        <v>524</v>
      </c>
      <c r="G1672" s="48"/>
      <c r="H1672" s="49" t="s">
        <v>525</v>
      </c>
      <c r="I1672" s="19">
        <f>I1674</f>
        <v>13227.299999999999</v>
      </c>
      <c r="J1672" s="19">
        <f>J1674</f>
        <v>13227.299999999999</v>
      </c>
      <c r="K1672" s="19">
        <f>K1674</f>
        <v>13227.299999999999</v>
      </c>
      <c r="L1672" s="19">
        <f>L1674</f>
        <v>0</v>
      </c>
      <c r="M1672" s="19">
        <f>M1674</f>
        <v>0</v>
      </c>
      <c r="N1672" s="19">
        <f>N1674</f>
        <v>0</v>
      </c>
      <c r="O1672" s="19">
        <f>O1674+O1673</f>
        <v>0</v>
      </c>
      <c r="P1672" s="19">
        <f>P1674+P1673</f>
        <v>0</v>
      </c>
      <c r="Q1672" s="19">
        <f>Q1674</f>
        <v>0</v>
      </c>
      <c r="R1672" s="19">
        <f>R1674</f>
        <v>0</v>
      </c>
      <c r="S1672" s="19">
        <f>S1674</f>
        <v>0</v>
      </c>
      <c r="T1672" s="19">
        <f t="shared" si="4335"/>
        <v>13227.299999999999</v>
      </c>
      <c r="U1672" s="19">
        <f t="shared" si="4379"/>
        <v>13227.299999999999</v>
      </c>
      <c r="V1672" s="19">
        <f t="shared" si="4380"/>
        <v>13227.299999999999</v>
      </c>
      <c r="W1672" s="19">
        <f>W1674</f>
        <v>0</v>
      </c>
      <c r="X1672" s="19">
        <f>X1674</f>
        <v>0</v>
      </c>
      <c r="Y1672" s="19">
        <f>Y1674</f>
        <v>0</v>
      </c>
      <c r="Z1672" s="19">
        <f>Z1674</f>
        <v>0</v>
      </c>
      <c r="AA1672" s="19">
        <f>AA1674</f>
        <v>0</v>
      </c>
      <c r="AB1672" s="19">
        <f>AB1674</f>
        <v>0</v>
      </c>
      <c r="AC1672" s="19">
        <f>AC1674</f>
        <v>0</v>
      </c>
      <c r="AD1672" s="19">
        <f>AD1674</f>
        <v>0</v>
      </c>
      <c r="AE1672" s="19">
        <f>AE1674</f>
        <v>0</v>
      </c>
      <c r="AF1672" s="50">
        <f>AF1674+AF1673</f>
        <v>13031.0393</v>
      </c>
      <c r="AG1672" s="50">
        <f>AG1674+AG1673</f>
        <v>0</v>
      </c>
      <c r="AH1672" s="50">
        <f>AH1674+AH1673</f>
        <v>0</v>
      </c>
      <c r="AI1672" s="50">
        <f>AI1674+AI1673</f>
        <v>0</v>
      </c>
      <c r="AJ1672" s="50">
        <f>AJ1674+AJ1673</f>
        <v>0</v>
      </c>
      <c r="AK1672" s="50">
        <f>AK1674+AK1673</f>
        <v>0</v>
      </c>
      <c r="AL1672" s="50">
        <f>AL1674+AL1673</f>
        <v>13005.445170000001</v>
      </c>
      <c r="AM1672" s="50">
        <f>AM1674+AM1673</f>
        <v>0</v>
      </c>
      <c r="AN1672" s="50">
        <f>AN1674+AN1673</f>
        <v>0</v>
      </c>
      <c r="AO1672" s="15">
        <f>AO1674+AO1673</f>
        <v>9435.28514</v>
      </c>
      <c r="AP1672" s="51">
        <f>AP1674+AP1673</f>
        <v>13031.0393</v>
      </c>
      <c r="AQ1672" s="51">
        <f>AQ1674+AQ1673</f>
        <v>0</v>
      </c>
      <c r="AR1672" s="51">
        <f>AR1674+AR1673</f>
        <v>0</v>
      </c>
      <c r="AS1672" s="51">
        <f>AS1674+AS1673</f>
        <v>0</v>
      </c>
      <c r="AT1672" s="51">
        <f>AT1674+AT1673</f>
        <v>0</v>
      </c>
      <c r="AU1672" s="51">
        <f t="shared" si="4337"/>
        <v>13031.0393</v>
      </c>
      <c r="AV1672" s="51">
        <f t="shared" si="4338"/>
        <v>196.26069999999891</v>
      </c>
      <c r="AW1672" s="51">
        <f t="shared" si="4340"/>
        <v>13227.299999999999</v>
      </c>
      <c r="AX1672" s="51">
        <f t="shared" si="4341"/>
        <v>13227.299999999999</v>
      </c>
      <c r="AY1672" s="51">
        <f t="shared" si="4342"/>
        <v>13227.299999999999</v>
      </c>
      <c r="AZ1672" s="51">
        <f>AZ1674</f>
        <v>0</v>
      </c>
      <c r="BA1672" s="52">
        <f t="shared" si="4339"/>
        <v>99.803591030532772</v>
      </c>
      <c r="BB1672" s="25"/>
    </row>
    <row r="1673" ht="38.25" customHeight="1">
      <c r="B1673" s="47" t="s">
        <v>578</v>
      </c>
      <c r="C1673" s="47" t="s">
        <v>88</v>
      </c>
      <c r="D1673" s="47" t="s">
        <v>90</v>
      </c>
      <c r="E1673" s="48" t="str">
        <f t="shared" si="4336"/>
        <v>0409</v>
      </c>
      <c r="F1673" s="47" t="s">
        <v>524</v>
      </c>
      <c r="G1673" s="47" t="s">
        <v>154</v>
      </c>
      <c r="H1673" s="49" t="s">
        <v>155</v>
      </c>
      <c r="I1673" s="19"/>
      <c r="J1673" s="19"/>
      <c r="K1673" s="19"/>
      <c r="L1673" s="19"/>
      <c r="M1673" s="19"/>
      <c r="N1673" s="19"/>
      <c r="O1673" s="19">
        <v>0</v>
      </c>
      <c r="P1673" s="19">
        <v>0</v>
      </c>
      <c r="Q1673" s="19"/>
      <c r="R1673" s="19"/>
      <c r="S1673" s="19"/>
      <c r="T1673" s="19">
        <f t="shared" si="4335"/>
        <v>0</v>
      </c>
      <c r="U1673" s="19">
        <v>0</v>
      </c>
      <c r="V1673" s="19">
        <v>0</v>
      </c>
      <c r="W1673" s="19">
        <v>0</v>
      </c>
      <c r="X1673" s="19">
        <v>0</v>
      </c>
      <c r="Y1673" s="19">
        <v>0</v>
      </c>
      <c r="Z1673" s="19">
        <v>0</v>
      </c>
      <c r="AA1673" s="19">
        <v>0</v>
      </c>
      <c r="AB1673" s="19">
        <v>0</v>
      </c>
      <c r="AC1673" s="19">
        <v>0</v>
      </c>
      <c r="AD1673" s="19">
        <v>0</v>
      </c>
      <c r="AE1673" s="19">
        <v>0</v>
      </c>
      <c r="AF1673" s="50">
        <v>824.79722000000004</v>
      </c>
      <c r="AG1673" s="50"/>
      <c r="AH1673" s="50">
        <v>0</v>
      </c>
      <c r="AI1673" s="50">
        <v>0</v>
      </c>
      <c r="AJ1673" s="50">
        <v>0</v>
      </c>
      <c r="AK1673" s="50">
        <v>0</v>
      </c>
      <c r="AL1673" s="50">
        <v>824.36102000000005</v>
      </c>
      <c r="AM1673" s="50">
        <v>0</v>
      </c>
      <c r="AN1673" s="50">
        <v>0</v>
      </c>
      <c r="AO1673" s="51">
        <v>824.36102000000005</v>
      </c>
      <c r="AP1673" s="51">
        <v>824.79722000000004</v>
      </c>
      <c r="AQ1673" s="51">
        <v>0</v>
      </c>
      <c r="AR1673" s="51">
        <v>0</v>
      </c>
      <c r="AS1673" s="51">
        <v>0</v>
      </c>
      <c r="AT1673" s="51">
        <v>0</v>
      </c>
      <c r="AU1673" s="51">
        <f t="shared" si="4337"/>
        <v>824.79722000000004</v>
      </c>
      <c r="AV1673" s="51">
        <f t="shared" si="4338"/>
        <v>-824.79722000000004</v>
      </c>
      <c r="AW1673" s="51"/>
      <c r="AX1673" s="51"/>
      <c r="AY1673" s="51"/>
      <c r="AZ1673" s="51"/>
      <c r="BA1673" s="52">
        <f t="shared" si="4339"/>
        <v>99.947114273736275</v>
      </c>
      <c r="BB1673" s="25"/>
    </row>
    <row r="1674">
      <c r="B1674" s="47" t="s">
        <v>578</v>
      </c>
      <c r="C1674" s="47" t="s">
        <v>88</v>
      </c>
      <c r="D1674" s="47" t="s">
        <v>90</v>
      </c>
      <c r="E1674" s="48" t="str">
        <f t="shared" si="4336"/>
        <v>0409</v>
      </c>
      <c r="F1674" s="47" t="s">
        <v>524</v>
      </c>
      <c r="G1674" s="47" t="s">
        <v>60</v>
      </c>
      <c r="H1674" s="49" t="s">
        <v>61</v>
      </c>
      <c r="I1674" s="19">
        <v>13227.299999999999</v>
      </c>
      <c r="J1674" s="19">
        <v>13227.299999999999</v>
      </c>
      <c r="K1674" s="19">
        <v>13227.299999999999</v>
      </c>
      <c r="L1674" s="19"/>
      <c r="M1674" s="19"/>
      <c r="N1674" s="19"/>
      <c r="O1674" s="19">
        <v>0</v>
      </c>
      <c r="P1674" s="19">
        <v>0</v>
      </c>
      <c r="Q1674" s="19">
        <v>0</v>
      </c>
      <c r="R1674" s="19">
        <v>0</v>
      </c>
      <c r="S1674" s="19"/>
      <c r="T1674" s="19">
        <f t="shared" si="4335"/>
        <v>13227.299999999999</v>
      </c>
      <c r="U1674" s="19">
        <f t="shared" si="4379"/>
        <v>13227.299999999999</v>
      </c>
      <c r="V1674" s="19">
        <f t="shared" si="4380"/>
        <v>13227.299999999999</v>
      </c>
      <c r="W1674" s="19"/>
      <c r="X1674" s="19"/>
      <c r="Y1674" s="19"/>
      <c r="Z1674" s="19"/>
      <c r="AA1674" s="19"/>
      <c r="AB1674" s="19"/>
      <c r="AC1674" s="19"/>
      <c r="AD1674" s="19"/>
      <c r="AE1674" s="19"/>
      <c r="AF1674" s="50">
        <v>12206.24208</v>
      </c>
      <c r="AG1674" s="50"/>
      <c r="AH1674" s="50">
        <v>0</v>
      </c>
      <c r="AI1674" s="50">
        <v>0</v>
      </c>
      <c r="AJ1674" s="50">
        <v>0</v>
      </c>
      <c r="AK1674" s="50">
        <v>0</v>
      </c>
      <c r="AL1674" s="50">
        <v>12181.084150000001</v>
      </c>
      <c r="AM1674" s="50">
        <v>0</v>
      </c>
      <c r="AN1674" s="50">
        <v>0</v>
      </c>
      <c r="AO1674" s="15">
        <v>8610.9241199999997</v>
      </c>
      <c r="AP1674" s="51">
        <v>12206.24208</v>
      </c>
      <c r="AQ1674" s="51">
        <v>0</v>
      </c>
      <c r="AR1674" s="51">
        <v>0</v>
      </c>
      <c r="AS1674" s="51">
        <v>0</v>
      </c>
      <c r="AT1674" s="51">
        <v>0</v>
      </c>
      <c r="AU1674" s="51">
        <f t="shared" si="4337"/>
        <v>12206.24208</v>
      </c>
      <c r="AV1674" s="51">
        <f t="shared" si="4338"/>
        <v>1021.0579199999993</v>
      </c>
      <c r="AW1674" s="51">
        <f t="shared" si="4340"/>
        <v>13227.299999999999</v>
      </c>
      <c r="AX1674" s="51">
        <f t="shared" si="4341"/>
        <v>13227.299999999999</v>
      </c>
      <c r="AY1674" s="51">
        <f t="shared" si="4342"/>
        <v>13227.299999999999</v>
      </c>
      <c r="AZ1674" s="51"/>
      <c r="BA1674" s="52">
        <f t="shared" si="4339"/>
        <v>99.79389291286283</v>
      </c>
      <c r="BB1674" s="53"/>
    </row>
    <row r="1675" s="39" customFormat="1">
      <c r="B1675" s="40" t="s">
        <v>578</v>
      </c>
      <c r="C1675" s="40" t="s">
        <v>88</v>
      </c>
      <c r="D1675" s="40" t="s">
        <v>143</v>
      </c>
      <c r="E1675" s="38" t="str">
        <f t="shared" si="4336"/>
        <v>0412</v>
      </c>
      <c r="F1675" s="40"/>
      <c r="G1675" s="40"/>
      <c r="H1675" s="41" t="s">
        <v>144</v>
      </c>
      <c r="I1675" s="42">
        <f t="shared" ref="I1675:I1678" si="4456">I1676</f>
        <v>0</v>
      </c>
      <c r="J1675" s="42">
        <f t="shared" ref="J1675:J1678" si="4457">J1676</f>
        <v>79.799999999999997</v>
      </c>
      <c r="K1675" s="42">
        <f t="shared" ref="K1675:K1678" si="4458">K1676</f>
        <v>79.799999999999997</v>
      </c>
      <c r="L1675" s="42">
        <f t="shared" ref="L1675:L1678" si="4459">L1676</f>
        <v>0</v>
      </c>
      <c r="M1675" s="42">
        <f t="shared" ref="M1675:M1678" si="4460">M1676</f>
        <v>0</v>
      </c>
      <c r="N1675" s="42">
        <f t="shared" ref="N1675:N1678" si="4461">N1676</f>
        <v>0</v>
      </c>
      <c r="O1675" s="42">
        <f t="shared" ref="O1675:O1678" si="4462">O1676</f>
        <v>0</v>
      </c>
      <c r="P1675" s="42">
        <f t="shared" ref="P1675:P1678" si="4463">P1676</f>
        <v>0</v>
      </c>
      <c r="Q1675" s="42">
        <f t="shared" ref="Q1675:Q1678" si="4464">Q1676</f>
        <v>1706.6659999999999</v>
      </c>
      <c r="R1675" s="42">
        <f t="shared" ref="R1675:R1678" si="4465">R1676</f>
        <v>0</v>
      </c>
      <c r="S1675" s="42">
        <f t="shared" ref="S1675:S1678" si="4466">S1676</f>
        <v>0</v>
      </c>
      <c r="T1675" s="42">
        <f t="shared" si="4335"/>
        <v>1706.6659999999999</v>
      </c>
      <c r="U1675" s="42">
        <f t="shared" si="4379"/>
        <v>79.799999999999997</v>
      </c>
      <c r="V1675" s="42">
        <f t="shared" si="4380"/>
        <v>79.799999999999997</v>
      </c>
      <c r="W1675" s="42">
        <f t="shared" ref="W1675:W1678" si="4467">W1676</f>
        <v>0</v>
      </c>
      <c r="X1675" s="42">
        <f t="shared" ref="X1675:X1678" si="4468">X1676</f>
        <v>0</v>
      </c>
      <c r="Y1675" s="42">
        <f t="shared" ref="Y1675:Y1678" si="4469">Y1676</f>
        <v>0</v>
      </c>
      <c r="Z1675" s="42">
        <f t="shared" ref="Z1675:Z1678" si="4470">Z1676</f>
        <v>0</v>
      </c>
      <c r="AA1675" s="42">
        <f t="shared" ref="AA1675:AA1678" si="4471">AA1676</f>
        <v>0</v>
      </c>
      <c r="AB1675" s="42">
        <f t="shared" ref="AB1675:AB1678" si="4472">AB1676</f>
        <v>0</v>
      </c>
      <c r="AC1675" s="42">
        <f t="shared" ref="AC1675:AC1678" si="4473">AC1676</f>
        <v>0</v>
      </c>
      <c r="AD1675" s="42">
        <f t="shared" ref="AD1675:AD1678" si="4474">AD1676</f>
        <v>0</v>
      </c>
      <c r="AE1675" s="42">
        <f t="shared" ref="AE1675:AE1678" si="4475">AE1676</f>
        <v>0</v>
      </c>
      <c r="AF1675" s="43">
        <f t="shared" ref="AF1675:AF1678" si="4476">AF1676</f>
        <v>1290.1266599999999</v>
      </c>
      <c r="AG1675" s="43">
        <f t="shared" ref="AG1675:AG1678" si="4477">AG1676</f>
        <v>0</v>
      </c>
      <c r="AH1675" s="43">
        <f t="shared" ref="AH1675:AH1678" si="4478">AH1676</f>
        <v>0</v>
      </c>
      <c r="AI1675" s="43">
        <f t="shared" ref="AI1675:AI1678" si="4479">AI1676</f>
        <v>0</v>
      </c>
      <c r="AJ1675" s="43">
        <f t="shared" ref="AJ1675:AJ1678" si="4480">AJ1676</f>
        <v>0</v>
      </c>
      <c r="AK1675" s="43">
        <f t="shared" ref="AK1675:AK1678" si="4481">AK1676</f>
        <v>0</v>
      </c>
      <c r="AL1675" s="43">
        <f t="shared" ref="AL1675:AL1678" si="4482">AL1676</f>
        <v>682.54373999999996</v>
      </c>
      <c r="AM1675" s="43">
        <f t="shared" ref="AM1675:AM1678" si="4483">AM1676</f>
        <v>0</v>
      </c>
      <c r="AN1675" s="43">
        <f t="shared" ref="AN1675:AN1678" si="4484">AN1676</f>
        <v>0</v>
      </c>
      <c r="AO1675" s="45">
        <f t="shared" ref="AO1675:AO1678" si="4485">AO1676</f>
        <v>166.75</v>
      </c>
      <c r="AP1675" s="45">
        <f t="shared" ref="AP1675:AP1678" si="4486">AP1676</f>
        <v>1693.2660000000001</v>
      </c>
      <c r="AQ1675" s="45">
        <f t="shared" ref="AQ1675:AQ1678" si="4487">AQ1676</f>
        <v>0</v>
      </c>
      <c r="AR1675" s="45">
        <f t="shared" ref="AR1675:AR1678" si="4488">AR1676</f>
        <v>0</v>
      </c>
      <c r="AS1675" s="45">
        <f t="shared" ref="AS1675:AS1678" si="4489">AS1676</f>
        <v>0</v>
      </c>
      <c r="AT1675" s="45">
        <f t="shared" ref="AT1675:AT1678" si="4490">AT1676</f>
        <v>0</v>
      </c>
      <c r="AU1675" s="45">
        <f t="shared" si="4337"/>
        <v>1693.2660000000001</v>
      </c>
      <c r="AV1675" s="45">
        <f t="shared" si="4338"/>
        <v>13.399999999999864</v>
      </c>
      <c r="AW1675" s="45">
        <f t="shared" si="4340"/>
        <v>1706.6659999999999</v>
      </c>
      <c r="AX1675" s="45">
        <f t="shared" si="4341"/>
        <v>79.799999999999997</v>
      </c>
      <c r="AY1675" s="45">
        <f t="shared" si="4342"/>
        <v>79.799999999999997</v>
      </c>
      <c r="AZ1675" s="45">
        <f t="shared" ref="AZ1675:AZ1678" si="4491">AZ1676</f>
        <v>0</v>
      </c>
      <c r="BA1675" s="46">
        <f t="shared" si="4339"/>
        <v>52.905172892094178</v>
      </c>
      <c r="BB1675" s="25"/>
    </row>
    <row r="1676" ht="31.5">
      <c r="B1676" s="47" t="s">
        <v>578</v>
      </c>
      <c r="C1676" s="47" t="s">
        <v>88</v>
      </c>
      <c r="D1676" s="47" t="s">
        <v>143</v>
      </c>
      <c r="E1676" s="48" t="str">
        <f t="shared" si="4336"/>
        <v>0412</v>
      </c>
      <c r="F1676" s="47" t="s">
        <v>145</v>
      </c>
      <c r="G1676" s="47"/>
      <c r="H1676" s="49" t="s">
        <v>146</v>
      </c>
      <c r="I1676" s="19">
        <f t="shared" si="4456"/>
        <v>0</v>
      </c>
      <c r="J1676" s="19">
        <f t="shared" si="4457"/>
        <v>79.799999999999997</v>
      </c>
      <c r="K1676" s="19">
        <f t="shared" si="4458"/>
        <v>79.799999999999997</v>
      </c>
      <c r="L1676" s="19">
        <f t="shared" si="4459"/>
        <v>0</v>
      </c>
      <c r="M1676" s="19">
        <f t="shared" si="4460"/>
        <v>0</v>
      </c>
      <c r="N1676" s="19">
        <f t="shared" si="4461"/>
        <v>0</v>
      </c>
      <c r="O1676" s="19">
        <f t="shared" si="4462"/>
        <v>0</v>
      </c>
      <c r="P1676" s="19">
        <f t="shared" si="4463"/>
        <v>0</v>
      </c>
      <c r="Q1676" s="19">
        <f t="shared" si="4464"/>
        <v>1706.6659999999999</v>
      </c>
      <c r="R1676" s="19">
        <f t="shared" si="4465"/>
        <v>0</v>
      </c>
      <c r="S1676" s="19">
        <f t="shared" si="4466"/>
        <v>0</v>
      </c>
      <c r="T1676" s="19">
        <f t="shared" si="4335"/>
        <v>1706.6659999999999</v>
      </c>
      <c r="U1676" s="19">
        <f t="shared" si="4379"/>
        <v>79.799999999999997</v>
      </c>
      <c r="V1676" s="19">
        <f t="shared" si="4380"/>
        <v>79.799999999999997</v>
      </c>
      <c r="W1676" s="19">
        <f t="shared" si="4467"/>
        <v>0</v>
      </c>
      <c r="X1676" s="19">
        <f t="shared" si="4468"/>
        <v>0</v>
      </c>
      <c r="Y1676" s="19">
        <f t="shared" si="4469"/>
        <v>0</v>
      </c>
      <c r="Z1676" s="19">
        <f t="shared" si="4470"/>
        <v>0</v>
      </c>
      <c r="AA1676" s="19">
        <f t="shared" si="4471"/>
        <v>0</v>
      </c>
      <c r="AB1676" s="19">
        <f t="shared" si="4472"/>
        <v>0</v>
      </c>
      <c r="AC1676" s="19">
        <f t="shared" si="4473"/>
        <v>0</v>
      </c>
      <c r="AD1676" s="19">
        <f t="shared" si="4474"/>
        <v>0</v>
      </c>
      <c r="AE1676" s="19">
        <f t="shared" si="4475"/>
        <v>0</v>
      </c>
      <c r="AF1676" s="50">
        <f t="shared" si="4476"/>
        <v>1290.1266599999999</v>
      </c>
      <c r="AG1676" s="50">
        <f t="shared" si="4477"/>
        <v>0</v>
      </c>
      <c r="AH1676" s="50">
        <f t="shared" si="4478"/>
        <v>0</v>
      </c>
      <c r="AI1676" s="50">
        <f t="shared" si="4479"/>
        <v>0</v>
      </c>
      <c r="AJ1676" s="50">
        <f t="shared" si="4480"/>
        <v>0</v>
      </c>
      <c r="AK1676" s="50">
        <f t="shared" si="4481"/>
        <v>0</v>
      </c>
      <c r="AL1676" s="50">
        <f t="shared" si="4482"/>
        <v>682.54373999999996</v>
      </c>
      <c r="AM1676" s="50">
        <f t="shared" si="4483"/>
        <v>0</v>
      </c>
      <c r="AN1676" s="50">
        <f t="shared" si="4484"/>
        <v>0</v>
      </c>
      <c r="AO1676" s="15">
        <f t="shared" si="4485"/>
        <v>166.75</v>
      </c>
      <c r="AP1676" s="51">
        <f t="shared" si="4486"/>
        <v>1693.2660000000001</v>
      </c>
      <c r="AQ1676" s="51">
        <f t="shared" si="4487"/>
        <v>0</v>
      </c>
      <c r="AR1676" s="51">
        <f t="shared" si="4488"/>
        <v>0</v>
      </c>
      <c r="AS1676" s="51">
        <f t="shared" si="4489"/>
        <v>0</v>
      </c>
      <c r="AT1676" s="51">
        <f t="shared" si="4490"/>
        <v>0</v>
      </c>
      <c r="AU1676" s="51">
        <f t="shared" si="4337"/>
        <v>1693.2660000000001</v>
      </c>
      <c r="AV1676" s="51">
        <f t="shared" si="4338"/>
        <v>13.399999999999864</v>
      </c>
      <c r="AW1676" s="51">
        <f t="shared" si="4340"/>
        <v>1706.6659999999999</v>
      </c>
      <c r="AX1676" s="51">
        <f t="shared" si="4341"/>
        <v>79.799999999999997</v>
      </c>
      <c r="AY1676" s="51">
        <f t="shared" si="4342"/>
        <v>79.799999999999997</v>
      </c>
      <c r="AZ1676" s="51">
        <f t="shared" si="4491"/>
        <v>0</v>
      </c>
      <c r="BA1676" s="52">
        <f t="shared" si="4339"/>
        <v>52.905172892094178</v>
      </c>
      <c r="BB1676" s="25"/>
    </row>
    <row r="1677">
      <c r="B1677" s="47" t="s">
        <v>578</v>
      </c>
      <c r="C1677" s="47" t="s">
        <v>88</v>
      </c>
      <c r="D1677" s="47" t="s">
        <v>143</v>
      </c>
      <c r="E1677" s="48" t="str">
        <f t="shared" si="4336"/>
        <v>0412</v>
      </c>
      <c r="F1677" s="47" t="s">
        <v>147</v>
      </c>
      <c r="G1677" s="47"/>
      <c r="H1677" s="49" t="s">
        <v>53</v>
      </c>
      <c r="I1677" s="19">
        <f t="shared" si="4456"/>
        <v>0</v>
      </c>
      <c r="J1677" s="19">
        <f t="shared" si="4457"/>
        <v>79.799999999999997</v>
      </c>
      <c r="K1677" s="19">
        <f t="shared" si="4458"/>
        <v>79.799999999999997</v>
      </c>
      <c r="L1677" s="19">
        <f t="shared" si="4459"/>
        <v>0</v>
      </c>
      <c r="M1677" s="19">
        <f t="shared" si="4460"/>
        <v>0</v>
      </c>
      <c r="N1677" s="19">
        <f t="shared" si="4461"/>
        <v>0</v>
      </c>
      <c r="O1677" s="19">
        <f t="shared" si="4462"/>
        <v>0</v>
      </c>
      <c r="P1677" s="19">
        <f t="shared" si="4463"/>
        <v>0</v>
      </c>
      <c r="Q1677" s="19">
        <f t="shared" si="4464"/>
        <v>1706.6659999999999</v>
      </c>
      <c r="R1677" s="19">
        <f t="shared" si="4465"/>
        <v>0</v>
      </c>
      <c r="S1677" s="19">
        <f t="shared" si="4466"/>
        <v>0</v>
      </c>
      <c r="T1677" s="19">
        <f t="shared" si="4335"/>
        <v>1706.6659999999999</v>
      </c>
      <c r="U1677" s="19">
        <f t="shared" si="4379"/>
        <v>79.799999999999997</v>
      </c>
      <c r="V1677" s="19">
        <f t="shared" si="4380"/>
        <v>79.799999999999997</v>
      </c>
      <c r="W1677" s="19">
        <f t="shared" si="4467"/>
        <v>0</v>
      </c>
      <c r="X1677" s="19">
        <f t="shared" si="4468"/>
        <v>0</v>
      </c>
      <c r="Y1677" s="19">
        <f t="shared" si="4469"/>
        <v>0</v>
      </c>
      <c r="Z1677" s="19">
        <f t="shared" si="4470"/>
        <v>0</v>
      </c>
      <c r="AA1677" s="19">
        <f t="shared" si="4471"/>
        <v>0</v>
      </c>
      <c r="AB1677" s="19">
        <f t="shared" si="4472"/>
        <v>0</v>
      </c>
      <c r="AC1677" s="19">
        <f t="shared" si="4473"/>
        <v>0</v>
      </c>
      <c r="AD1677" s="19">
        <f t="shared" si="4474"/>
        <v>0</v>
      </c>
      <c r="AE1677" s="19">
        <f t="shared" si="4475"/>
        <v>0</v>
      </c>
      <c r="AF1677" s="50">
        <f t="shared" si="4476"/>
        <v>1290.1266599999999</v>
      </c>
      <c r="AG1677" s="50">
        <f t="shared" si="4477"/>
        <v>0</v>
      </c>
      <c r="AH1677" s="50">
        <f t="shared" si="4478"/>
        <v>0</v>
      </c>
      <c r="AI1677" s="50">
        <f t="shared" si="4479"/>
        <v>0</v>
      </c>
      <c r="AJ1677" s="50">
        <f t="shared" si="4480"/>
        <v>0</v>
      </c>
      <c r="AK1677" s="50">
        <f t="shared" si="4481"/>
        <v>0</v>
      </c>
      <c r="AL1677" s="50">
        <f t="shared" si="4482"/>
        <v>682.54373999999996</v>
      </c>
      <c r="AM1677" s="50">
        <f t="shared" si="4483"/>
        <v>0</v>
      </c>
      <c r="AN1677" s="50">
        <f t="shared" si="4484"/>
        <v>0</v>
      </c>
      <c r="AO1677" s="51">
        <f t="shared" si="4485"/>
        <v>166.75</v>
      </c>
      <c r="AP1677" s="51">
        <f t="shared" si="4486"/>
        <v>1693.2660000000001</v>
      </c>
      <c r="AQ1677" s="51">
        <f t="shared" si="4487"/>
        <v>0</v>
      </c>
      <c r="AR1677" s="51">
        <f t="shared" si="4488"/>
        <v>0</v>
      </c>
      <c r="AS1677" s="51">
        <f t="shared" si="4489"/>
        <v>0</v>
      </c>
      <c r="AT1677" s="51">
        <f t="shared" si="4490"/>
        <v>0</v>
      </c>
      <c r="AU1677" s="51">
        <f t="shared" si="4337"/>
        <v>1693.2660000000001</v>
      </c>
      <c r="AV1677" s="51">
        <f t="shared" si="4338"/>
        <v>13.399999999999864</v>
      </c>
      <c r="AW1677" s="51">
        <f t="shared" si="4340"/>
        <v>1706.6659999999999</v>
      </c>
      <c r="AX1677" s="51">
        <f t="shared" si="4341"/>
        <v>79.799999999999997</v>
      </c>
      <c r="AY1677" s="51">
        <f t="shared" si="4342"/>
        <v>79.799999999999997</v>
      </c>
      <c r="AZ1677" s="51">
        <f t="shared" si="4491"/>
        <v>0</v>
      </c>
      <c r="BA1677" s="52">
        <f t="shared" si="4339"/>
        <v>52.905172892094178</v>
      </c>
      <c r="BB1677" s="25"/>
    </row>
    <row r="1678" ht="47.25">
      <c r="B1678" s="47" t="s">
        <v>578</v>
      </c>
      <c r="C1678" s="47" t="s">
        <v>88</v>
      </c>
      <c r="D1678" s="47" t="s">
        <v>143</v>
      </c>
      <c r="E1678" s="48" t="str">
        <f t="shared" si="4336"/>
        <v>0412</v>
      </c>
      <c r="F1678" s="47" t="s">
        <v>148</v>
      </c>
      <c r="G1678" s="47"/>
      <c r="H1678" s="49" t="s">
        <v>149</v>
      </c>
      <c r="I1678" s="19">
        <f t="shared" si="4456"/>
        <v>0</v>
      </c>
      <c r="J1678" s="19">
        <f t="shared" si="4457"/>
        <v>79.799999999999997</v>
      </c>
      <c r="K1678" s="19">
        <f t="shared" si="4458"/>
        <v>79.799999999999997</v>
      </c>
      <c r="L1678" s="19">
        <f t="shared" si="4459"/>
        <v>0</v>
      </c>
      <c r="M1678" s="19">
        <f t="shared" si="4460"/>
        <v>0</v>
      </c>
      <c r="N1678" s="19">
        <f t="shared" si="4461"/>
        <v>0</v>
      </c>
      <c r="O1678" s="19">
        <f t="shared" si="4462"/>
        <v>0</v>
      </c>
      <c r="P1678" s="19">
        <f t="shared" si="4463"/>
        <v>0</v>
      </c>
      <c r="Q1678" s="19">
        <f t="shared" si="4464"/>
        <v>1706.6659999999999</v>
      </c>
      <c r="R1678" s="19">
        <f t="shared" si="4465"/>
        <v>0</v>
      </c>
      <c r="S1678" s="19">
        <f t="shared" si="4466"/>
        <v>0</v>
      </c>
      <c r="T1678" s="19">
        <f t="shared" si="4335"/>
        <v>1706.6659999999999</v>
      </c>
      <c r="U1678" s="19">
        <f t="shared" si="4379"/>
        <v>79.799999999999997</v>
      </c>
      <c r="V1678" s="19">
        <f t="shared" si="4380"/>
        <v>79.799999999999997</v>
      </c>
      <c r="W1678" s="19">
        <f t="shared" si="4467"/>
        <v>0</v>
      </c>
      <c r="X1678" s="19">
        <f t="shared" si="4468"/>
        <v>0</v>
      </c>
      <c r="Y1678" s="19">
        <f t="shared" si="4469"/>
        <v>0</v>
      </c>
      <c r="Z1678" s="19">
        <f t="shared" si="4470"/>
        <v>0</v>
      </c>
      <c r="AA1678" s="19">
        <f t="shared" si="4471"/>
        <v>0</v>
      </c>
      <c r="AB1678" s="19">
        <f t="shared" si="4472"/>
        <v>0</v>
      </c>
      <c r="AC1678" s="19">
        <f t="shared" si="4473"/>
        <v>0</v>
      </c>
      <c r="AD1678" s="19">
        <f t="shared" si="4474"/>
        <v>0</v>
      </c>
      <c r="AE1678" s="19">
        <f t="shared" si="4475"/>
        <v>0</v>
      </c>
      <c r="AF1678" s="50">
        <f t="shared" si="4476"/>
        <v>1290.1266599999999</v>
      </c>
      <c r="AG1678" s="50">
        <f t="shared" si="4477"/>
        <v>0</v>
      </c>
      <c r="AH1678" s="50">
        <f t="shared" si="4478"/>
        <v>0</v>
      </c>
      <c r="AI1678" s="50">
        <f t="shared" si="4479"/>
        <v>0</v>
      </c>
      <c r="AJ1678" s="50">
        <f t="shared" si="4480"/>
        <v>0</v>
      </c>
      <c r="AK1678" s="50">
        <f t="shared" si="4481"/>
        <v>0</v>
      </c>
      <c r="AL1678" s="50">
        <f t="shared" si="4482"/>
        <v>682.54373999999996</v>
      </c>
      <c r="AM1678" s="50">
        <f t="shared" si="4483"/>
        <v>0</v>
      </c>
      <c r="AN1678" s="50">
        <f t="shared" si="4484"/>
        <v>0</v>
      </c>
      <c r="AO1678" s="15">
        <f t="shared" si="4485"/>
        <v>166.75</v>
      </c>
      <c r="AP1678" s="51">
        <f t="shared" si="4486"/>
        <v>1693.2660000000001</v>
      </c>
      <c r="AQ1678" s="51">
        <f t="shared" si="4487"/>
        <v>0</v>
      </c>
      <c r="AR1678" s="51">
        <f t="shared" si="4488"/>
        <v>0</v>
      </c>
      <c r="AS1678" s="51">
        <f t="shared" si="4489"/>
        <v>0</v>
      </c>
      <c r="AT1678" s="51">
        <f t="shared" si="4490"/>
        <v>0</v>
      </c>
      <c r="AU1678" s="51">
        <f t="shared" si="4337"/>
        <v>1693.2660000000001</v>
      </c>
      <c r="AV1678" s="51">
        <f t="shared" si="4338"/>
        <v>13.399999999999864</v>
      </c>
      <c r="AW1678" s="51">
        <f t="shared" si="4340"/>
        <v>1706.6659999999999</v>
      </c>
      <c r="AX1678" s="51">
        <f t="shared" si="4341"/>
        <v>79.799999999999997</v>
      </c>
      <c r="AY1678" s="51">
        <f t="shared" si="4342"/>
        <v>79.799999999999997</v>
      </c>
      <c r="AZ1678" s="51">
        <f t="shared" si="4491"/>
        <v>0</v>
      </c>
      <c r="BA1678" s="52">
        <f t="shared" si="4339"/>
        <v>52.905172892094178</v>
      </c>
      <c r="BB1678" s="25"/>
    </row>
    <row r="1679" ht="63">
      <c r="B1679" s="47" t="s">
        <v>578</v>
      </c>
      <c r="C1679" s="47" t="s">
        <v>88</v>
      </c>
      <c r="D1679" s="47" t="s">
        <v>143</v>
      </c>
      <c r="E1679" s="48" t="str">
        <f t="shared" si="4336"/>
        <v>0412</v>
      </c>
      <c r="F1679" s="47" t="s">
        <v>526</v>
      </c>
      <c r="G1679" s="47"/>
      <c r="H1679" s="49" t="s">
        <v>527</v>
      </c>
      <c r="I1679" s="19">
        <f>I1681</f>
        <v>0</v>
      </c>
      <c r="J1679" s="19">
        <f>J1681</f>
        <v>79.799999999999997</v>
      </c>
      <c r="K1679" s="19">
        <f>K1681</f>
        <v>79.799999999999997</v>
      </c>
      <c r="L1679" s="19">
        <f>L1681</f>
        <v>0</v>
      </c>
      <c r="M1679" s="19">
        <f>M1681</f>
        <v>0</v>
      </c>
      <c r="N1679" s="19">
        <f>N1681</f>
        <v>0</v>
      </c>
      <c r="O1679" s="19">
        <f>O1681+O1680</f>
        <v>0</v>
      </c>
      <c r="P1679" s="19">
        <f>P1681+P1680</f>
        <v>0</v>
      </c>
      <c r="Q1679" s="19">
        <f>Q1681+Q1680</f>
        <v>1706.6659999999999</v>
      </c>
      <c r="R1679" s="19">
        <f>R1681</f>
        <v>0</v>
      </c>
      <c r="S1679" s="19">
        <f>S1681</f>
        <v>0</v>
      </c>
      <c r="T1679" s="19">
        <f t="shared" si="4335"/>
        <v>1706.6659999999999</v>
      </c>
      <c r="U1679" s="19">
        <f t="shared" si="4379"/>
        <v>79.799999999999997</v>
      </c>
      <c r="V1679" s="19">
        <f t="shared" si="4380"/>
        <v>79.799999999999997</v>
      </c>
      <c r="W1679" s="19">
        <f>W1681</f>
        <v>0</v>
      </c>
      <c r="X1679" s="19">
        <f>X1681</f>
        <v>0</v>
      </c>
      <c r="Y1679" s="19">
        <f>Y1681</f>
        <v>0</v>
      </c>
      <c r="Z1679" s="19">
        <f>Z1681</f>
        <v>0</v>
      </c>
      <c r="AA1679" s="19">
        <f>AA1681</f>
        <v>0</v>
      </c>
      <c r="AB1679" s="19">
        <f>AB1681</f>
        <v>0</v>
      </c>
      <c r="AC1679" s="19">
        <f>AC1681</f>
        <v>0</v>
      </c>
      <c r="AD1679" s="19">
        <f>AD1681</f>
        <v>0</v>
      </c>
      <c r="AE1679" s="19">
        <f>AE1681</f>
        <v>0</v>
      </c>
      <c r="AF1679" s="50">
        <f>AF1681+AF1680</f>
        <v>1290.1266599999999</v>
      </c>
      <c r="AG1679" s="50">
        <f>AG1681+AG1680</f>
        <v>0</v>
      </c>
      <c r="AH1679" s="50">
        <f>AH1681+AH1680</f>
        <v>0</v>
      </c>
      <c r="AI1679" s="50">
        <f>AI1681+AI1680</f>
        <v>0</v>
      </c>
      <c r="AJ1679" s="50">
        <f>AJ1681+AJ1680</f>
        <v>0</v>
      </c>
      <c r="AK1679" s="50">
        <f>AK1681+AK1680</f>
        <v>0</v>
      </c>
      <c r="AL1679" s="50">
        <f>AL1681+AL1680</f>
        <v>682.54373999999996</v>
      </c>
      <c r="AM1679" s="50">
        <f>AM1681+AM1680</f>
        <v>0</v>
      </c>
      <c r="AN1679" s="50">
        <f>AN1681+AN1680</f>
        <v>0</v>
      </c>
      <c r="AO1679" s="51">
        <f>AO1681+AO1680</f>
        <v>166.75</v>
      </c>
      <c r="AP1679" s="51">
        <f>AP1681+AP1680</f>
        <v>1693.2660000000001</v>
      </c>
      <c r="AQ1679" s="51">
        <f>AQ1681+AQ1680</f>
        <v>0</v>
      </c>
      <c r="AR1679" s="51">
        <f>AR1681+AR1680</f>
        <v>0</v>
      </c>
      <c r="AS1679" s="51">
        <f>AS1681+AS1680</f>
        <v>0</v>
      </c>
      <c r="AT1679" s="51">
        <f>AT1681+AT1680</f>
        <v>0</v>
      </c>
      <c r="AU1679" s="51">
        <f t="shared" si="4337"/>
        <v>1693.2660000000001</v>
      </c>
      <c r="AV1679" s="51">
        <f t="shared" si="4338"/>
        <v>13.399999999999864</v>
      </c>
      <c r="AW1679" s="51">
        <f t="shared" si="4340"/>
        <v>1706.6659999999999</v>
      </c>
      <c r="AX1679" s="51">
        <f t="shared" si="4341"/>
        <v>79.799999999999997</v>
      </c>
      <c r="AY1679" s="51">
        <f t="shared" si="4342"/>
        <v>79.799999999999997</v>
      </c>
      <c r="AZ1679" s="51">
        <f>AZ1681</f>
        <v>0</v>
      </c>
      <c r="BA1679" s="52">
        <f t="shared" si="4339"/>
        <v>52.905172892094178</v>
      </c>
      <c r="BB1679" s="25"/>
    </row>
    <row r="1680" ht="31.5">
      <c r="B1680" s="47" t="s">
        <v>578</v>
      </c>
      <c r="C1680" s="47" t="s">
        <v>88</v>
      </c>
      <c r="D1680" s="47" t="s">
        <v>143</v>
      </c>
      <c r="E1680" s="48" t="str">
        <f t="shared" si="4336"/>
        <v>0412</v>
      </c>
      <c r="F1680" s="47" t="s">
        <v>526</v>
      </c>
      <c r="G1680" s="47" t="s">
        <v>58</v>
      </c>
      <c r="H1680" s="49" t="s">
        <v>59</v>
      </c>
      <c r="I1680" s="19"/>
      <c r="J1680" s="19"/>
      <c r="K1680" s="19"/>
      <c r="L1680" s="19"/>
      <c r="M1680" s="19"/>
      <c r="N1680" s="19"/>
      <c r="O1680" s="19">
        <v>0</v>
      </c>
      <c r="P1680" s="19">
        <v>0</v>
      </c>
      <c r="Q1680" s="19">
        <v>1706.6659999999999</v>
      </c>
      <c r="R1680" s="19"/>
      <c r="S1680" s="19"/>
      <c r="T1680" s="19">
        <f t="shared" si="4335"/>
        <v>1706.6659999999999</v>
      </c>
      <c r="U1680" s="19"/>
      <c r="V1680" s="19"/>
      <c r="W1680" s="19"/>
      <c r="X1680" s="19"/>
      <c r="Y1680" s="19"/>
      <c r="Z1680" s="19"/>
      <c r="AA1680" s="19"/>
      <c r="AB1680" s="19"/>
      <c r="AC1680" s="19"/>
      <c r="AD1680" s="19"/>
      <c r="AE1680" s="19"/>
      <c r="AF1680" s="50">
        <v>1123.3766599999999</v>
      </c>
      <c r="AG1680" s="50"/>
      <c r="AH1680" s="50">
        <v>0</v>
      </c>
      <c r="AI1680" s="50">
        <v>0</v>
      </c>
      <c r="AJ1680" s="50">
        <v>0</v>
      </c>
      <c r="AK1680" s="50">
        <v>0</v>
      </c>
      <c r="AL1680" s="50">
        <v>515.79373999999996</v>
      </c>
      <c r="AM1680" s="50">
        <v>0</v>
      </c>
      <c r="AN1680" s="50">
        <v>0</v>
      </c>
      <c r="AO1680" s="15">
        <v>0</v>
      </c>
      <c r="AP1680" s="51">
        <v>1526.5160000000001</v>
      </c>
      <c r="AQ1680" s="51">
        <v>0</v>
      </c>
      <c r="AR1680" s="51">
        <v>0</v>
      </c>
      <c r="AS1680" s="51">
        <v>0</v>
      </c>
      <c r="AT1680" s="51">
        <v>0</v>
      </c>
      <c r="AU1680" s="51">
        <f t="shared" si="4337"/>
        <v>1526.5160000000001</v>
      </c>
      <c r="AV1680" s="51">
        <f t="shared" si="4338"/>
        <v>180.14999999999986</v>
      </c>
      <c r="AW1680" s="51"/>
      <c r="AX1680" s="51"/>
      <c r="AY1680" s="51"/>
      <c r="AZ1680" s="51"/>
      <c r="BA1680" s="52">
        <f t="shared" si="4339"/>
        <v>45.914585763247032</v>
      </c>
      <c r="BB1680" s="25"/>
    </row>
    <row r="1681">
      <c r="B1681" s="47" t="s">
        <v>578</v>
      </c>
      <c r="C1681" s="47" t="s">
        <v>88</v>
      </c>
      <c r="D1681" s="47" t="s">
        <v>143</v>
      </c>
      <c r="E1681" s="48" t="str">
        <f t="shared" si="4336"/>
        <v>0412</v>
      </c>
      <c r="F1681" s="47" t="s">
        <v>526</v>
      </c>
      <c r="G1681" s="47" t="s">
        <v>60</v>
      </c>
      <c r="H1681" s="49" t="s">
        <v>61</v>
      </c>
      <c r="I1681" s="19">
        <v>0</v>
      </c>
      <c r="J1681" s="19">
        <v>79.799999999999997</v>
      </c>
      <c r="K1681" s="19">
        <v>79.799999999999997</v>
      </c>
      <c r="L1681" s="19"/>
      <c r="M1681" s="19"/>
      <c r="N1681" s="19"/>
      <c r="O1681" s="19">
        <v>0</v>
      </c>
      <c r="P1681" s="19">
        <v>0</v>
      </c>
      <c r="Q1681" s="19">
        <v>0</v>
      </c>
      <c r="R1681" s="19">
        <v>0</v>
      </c>
      <c r="S1681" s="19"/>
      <c r="T1681" s="19">
        <f t="shared" si="4335"/>
        <v>0</v>
      </c>
      <c r="U1681" s="19">
        <f t="shared" si="4379"/>
        <v>79.799999999999997</v>
      </c>
      <c r="V1681" s="19">
        <f t="shared" si="4380"/>
        <v>79.799999999999997</v>
      </c>
      <c r="W1681" s="19"/>
      <c r="X1681" s="19"/>
      <c r="Y1681" s="19"/>
      <c r="Z1681" s="19"/>
      <c r="AA1681" s="19"/>
      <c r="AB1681" s="19"/>
      <c r="AC1681" s="19"/>
      <c r="AD1681" s="19"/>
      <c r="AE1681" s="19"/>
      <c r="AF1681" s="50">
        <v>166.75</v>
      </c>
      <c r="AG1681" s="50"/>
      <c r="AH1681" s="50">
        <v>0</v>
      </c>
      <c r="AI1681" s="50">
        <v>0</v>
      </c>
      <c r="AJ1681" s="50">
        <v>0</v>
      </c>
      <c r="AK1681" s="50">
        <v>0</v>
      </c>
      <c r="AL1681" s="50">
        <v>166.75</v>
      </c>
      <c r="AM1681" s="50">
        <v>0</v>
      </c>
      <c r="AN1681" s="50">
        <v>0</v>
      </c>
      <c r="AO1681" s="51">
        <v>166.75</v>
      </c>
      <c r="AP1681" s="51">
        <v>166.75</v>
      </c>
      <c r="AQ1681" s="51">
        <v>0</v>
      </c>
      <c r="AR1681" s="51">
        <v>0</v>
      </c>
      <c r="AS1681" s="51">
        <v>0</v>
      </c>
      <c r="AT1681" s="51">
        <v>0</v>
      </c>
      <c r="AU1681" s="51">
        <f t="shared" si="4337"/>
        <v>166.75</v>
      </c>
      <c r="AV1681" s="51">
        <f t="shared" si="4338"/>
        <v>-166.75</v>
      </c>
      <c r="AW1681" s="51">
        <f t="shared" si="4340"/>
        <v>0</v>
      </c>
      <c r="AX1681" s="51">
        <f t="shared" si="4341"/>
        <v>79.799999999999997</v>
      </c>
      <c r="AY1681" s="51">
        <f t="shared" si="4342"/>
        <v>79.799999999999997</v>
      </c>
      <c r="AZ1681" s="51"/>
      <c r="BA1681" s="52">
        <f t="shared" si="4339"/>
        <v>100</v>
      </c>
      <c r="BB1681" s="53"/>
    </row>
    <row r="1682" s="30" customFormat="1">
      <c r="B1682" s="31" t="s">
        <v>578</v>
      </c>
      <c r="C1682" s="60" t="s">
        <v>96</v>
      </c>
      <c r="D1682" s="60"/>
      <c r="E1682" s="61" t="str">
        <f t="shared" si="4336"/>
        <v>05</v>
      </c>
      <c r="F1682" s="31"/>
      <c r="G1682" s="31"/>
      <c r="H1682" s="33" t="s">
        <v>97</v>
      </c>
      <c r="I1682" s="34">
        <f>I1689</f>
        <v>31912.599999999999</v>
      </c>
      <c r="J1682" s="34">
        <f>J1689</f>
        <v>16758.700000000001</v>
      </c>
      <c r="K1682" s="34">
        <f>K1689</f>
        <v>13799.300000000001</v>
      </c>
      <c r="L1682" s="34">
        <f>L1689</f>
        <v>11186.6</v>
      </c>
      <c r="M1682" s="34">
        <f>M1689</f>
        <v>11186.6</v>
      </c>
      <c r="N1682" s="34">
        <f>N1689</f>
        <v>11186.6</v>
      </c>
      <c r="O1682" s="34">
        <f>O1689+O1683</f>
        <v>1222.952</v>
      </c>
      <c r="P1682" s="34">
        <f>P1689+P1683</f>
        <v>968.84799999999996</v>
      </c>
      <c r="Q1682" s="34">
        <f>Q1689+Q1683</f>
        <v>369.99700000000001</v>
      </c>
      <c r="R1682" s="34">
        <f>R1689+R1683</f>
        <v>0</v>
      </c>
      <c r="S1682" s="34">
        <f>S1689+S1683</f>
        <v>326.66699999999997</v>
      </c>
      <c r="T1682" s="34">
        <f t="shared" si="4335"/>
        <v>45987.663999999997</v>
      </c>
      <c r="U1682" s="34">
        <f t="shared" si="4379"/>
        <v>27945.300000000003</v>
      </c>
      <c r="V1682" s="34">
        <f t="shared" si="4380"/>
        <v>24985.900000000001</v>
      </c>
      <c r="W1682" s="34">
        <f>W1689+W1683</f>
        <v>0</v>
      </c>
      <c r="X1682" s="34">
        <f>X1689+X1683</f>
        <v>0</v>
      </c>
      <c r="Y1682" s="34">
        <f>Y1689+Y1683</f>
        <v>0</v>
      </c>
      <c r="Z1682" s="34">
        <f>Z1689+Z1683</f>
        <v>326.66699999999997</v>
      </c>
      <c r="AA1682" s="34">
        <f>AA1689+AA1683</f>
        <v>0</v>
      </c>
      <c r="AB1682" s="34">
        <f>AB1689+AB1683</f>
        <v>0</v>
      </c>
      <c r="AC1682" s="34">
        <f>AC1689+AC1683</f>
        <v>0</v>
      </c>
      <c r="AD1682" s="34">
        <f>AD1689+AD1683</f>
        <v>0</v>
      </c>
      <c r="AE1682" s="34">
        <f>AE1689+AE1683</f>
        <v>0</v>
      </c>
      <c r="AF1682" s="35">
        <f>AF1689+AF1683</f>
        <v>26932.267509999998</v>
      </c>
      <c r="AG1682" s="35">
        <f>AG1689+AG1683</f>
        <v>0</v>
      </c>
      <c r="AH1682" s="35">
        <f>AH1689+AH1683</f>
        <v>0</v>
      </c>
      <c r="AI1682" s="35">
        <f>AI1689+AI1683</f>
        <v>0</v>
      </c>
      <c r="AJ1682" s="35">
        <f>AJ1689+AJ1683</f>
        <v>0</v>
      </c>
      <c r="AK1682" s="35">
        <f>AK1689+AK1683</f>
        <v>0</v>
      </c>
      <c r="AL1682" s="35">
        <f>AL1689+AL1683</f>
        <v>26519.491699999999</v>
      </c>
      <c r="AM1682" s="35">
        <f>AM1689+AM1683</f>
        <v>0</v>
      </c>
      <c r="AN1682" s="35">
        <f>AN1689+AN1683</f>
        <v>0</v>
      </c>
      <c r="AO1682" s="54">
        <f>AO1689+AO1683</f>
        <v>8424.904770000001</v>
      </c>
      <c r="AP1682" s="36">
        <f>AP1689+AP1683</f>
        <v>27569.267319999999</v>
      </c>
      <c r="AQ1682" s="36">
        <f>AQ1689+AQ1683</f>
        <v>1222.952</v>
      </c>
      <c r="AR1682" s="36">
        <f>AR1689+AR1683</f>
        <v>0</v>
      </c>
      <c r="AS1682" s="36">
        <f>AS1689+AS1683</f>
        <v>0</v>
      </c>
      <c r="AT1682" s="36">
        <f>AT1689+AT1683</f>
        <v>0</v>
      </c>
      <c r="AU1682" s="36">
        <f t="shared" si="4337"/>
        <v>28792.21932</v>
      </c>
      <c r="AV1682" s="36">
        <f t="shared" si="4338"/>
        <v>17195.444679999997</v>
      </c>
      <c r="AW1682" s="36">
        <f t="shared" si="4340"/>
        <v>46314.330999999998</v>
      </c>
      <c r="AX1682" s="36">
        <f t="shared" si="4341"/>
        <v>27945.300000000003</v>
      </c>
      <c r="AY1682" s="36">
        <f t="shared" si="4342"/>
        <v>24985.900000000001</v>
      </c>
      <c r="AZ1682" s="36">
        <f>AZ1689+AZ1683</f>
        <v>0</v>
      </c>
      <c r="BA1682" s="37">
        <f t="shared" si="4339"/>
        <v>98.467355896243291</v>
      </c>
      <c r="BB1682" s="25"/>
    </row>
    <row r="1683" s="39" customFormat="1">
      <c r="B1683" s="40" t="s">
        <v>578</v>
      </c>
      <c r="C1683" s="40" t="s">
        <v>96</v>
      </c>
      <c r="D1683" s="40" t="s">
        <v>378</v>
      </c>
      <c r="E1683" s="38" t="str">
        <f t="shared" si="4336"/>
        <v>0502</v>
      </c>
      <c r="F1683" s="40"/>
      <c r="G1683" s="40"/>
      <c r="H1683" s="41" t="s">
        <v>528</v>
      </c>
      <c r="I1683" s="42"/>
      <c r="J1683" s="42"/>
      <c r="K1683" s="42"/>
      <c r="L1683" s="42"/>
      <c r="M1683" s="42"/>
      <c r="N1683" s="42"/>
      <c r="O1683" s="42">
        <f t="shared" ref="O1683:O1687" si="4492">O1684</f>
        <v>0</v>
      </c>
      <c r="P1683" s="42">
        <f t="shared" ref="P1683:P1687" si="4493">P1684</f>
        <v>0</v>
      </c>
      <c r="Q1683" s="42">
        <f t="shared" ref="Q1683:Q1687" si="4494">Q1684</f>
        <v>0</v>
      </c>
      <c r="R1683" s="42">
        <f t="shared" ref="R1683:R1687" si="4495">R1684</f>
        <v>0</v>
      </c>
      <c r="S1683" s="42">
        <f t="shared" ref="S1683:S1687" si="4496">S1684</f>
        <v>326.66699999999997</v>
      </c>
      <c r="T1683" s="42">
        <f t="shared" si="4335"/>
        <v>326.66699999999997</v>
      </c>
      <c r="U1683" s="42"/>
      <c r="V1683" s="42"/>
      <c r="W1683" s="42">
        <f t="shared" ref="W1683:W1687" si="4497">W1684</f>
        <v>0</v>
      </c>
      <c r="X1683" s="42">
        <f t="shared" ref="X1683:X1687" si="4498">X1684</f>
        <v>0</v>
      </c>
      <c r="Y1683" s="42">
        <f t="shared" ref="Y1683:Y1687" si="4499">Y1684</f>
        <v>0</v>
      </c>
      <c r="Z1683" s="42">
        <f t="shared" ref="Z1683:Z1687" si="4500">Z1684</f>
        <v>326.66699999999997</v>
      </c>
      <c r="AA1683" s="42">
        <f t="shared" ref="AA1683:AA1687" si="4501">AA1684</f>
        <v>0</v>
      </c>
      <c r="AB1683" s="42">
        <f t="shared" ref="AB1683:AB1687" si="4502">AB1684</f>
        <v>0</v>
      </c>
      <c r="AC1683" s="42">
        <f t="shared" ref="AC1683:AC1687" si="4503">AC1684</f>
        <v>0</v>
      </c>
      <c r="AD1683" s="42">
        <f t="shared" ref="AD1683:AD1687" si="4504">AD1684</f>
        <v>0</v>
      </c>
      <c r="AE1683" s="42"/>
      <c r="AF1683" s="43">
        <f t="shared" ref="AF1683:AF1687" si="4505">AF1684</f>
        <v>156.31</v>
      </c>
      <c r="AG1683" s="43">
        <f t="shared" ref="AG1683:AG1687" si="4506">AG1684</f>
        <v>0</v>
      </c>
      <c r="AH1683" s="43">
        <f t="shared" ref="AH1683:AH1687" si="4507">AH1684</f>
        <v>0</v>
      </c>
      <c r="AI1683" s="43">
        <f t="shared" ref="AI1683:AI1687" si="4508">AI1684</f>
        <v>0</v>
      </c>
      <c r="AJ1683" s="43">
        <f t="shared" ref="AJ1683:AJ1687" si="4509">AJ1684</f>
        <v>0</v>
      </c>
      <c r="AK1683" s="43">
        <f t="shared" ref="AK1683:AK1687" si="4510">AK1684</f>
        <v>0</v>
      </c>
      <c r="AL1683" s="43">
        <f t="shared" ref="AL1683:AL1687" si="4511">AL1684</f>
        <v>135.8793</v>
      </c>
      <c r="AM1683" s="43">
        <f t="shared" ref="AM1683:AM1687" si="4512">AM1684</f>
        <v>0</v>
      </c>
      <c r="AN1683" s="43">
        <f t="shared" ref="AN1683:AN1687" si="4513">AN1684</f>
        <v>0</v>
      </c>
      <c r="AO1683" s="45">
        <f t="shared" ref="AO1683:AO1687" si="4514">AO1684</f>
        <v>0</v>
      </c>
      <c r="AP1683" s="45">
        <f t="shared" ref="AP1683:AP1687" si="4515">AP1684</f>
        <v>156.31</v>
      </c>
      <c r="AQ1683" s="45">
        <f t="shared" ref="AQ1683:AQ1687" si="4516">AQ1684</f>
        <v>0</v>
      </c>
      <c r="AR1683" s="45">
        <f t="shared" ref="AR1683:AR1687" si="4517">AR1684</f>
        <v>0</v>
      </c>
      <c r="AS1683" s="45">
        <f t="shared" ref="AS1683:AS1687" si="4518">AS1684</f>
        <v>0</v>
      </c>
      <c r="AT1683" s="45">
        <f t="shared" ref="AT1683:AT1687" si="4519">AT1684</f>
        <v>0</v>
      </c>
      <c r="AU1683" s="45">
        <f t="shared" si="4337"/>
        <v>156.31</v>
      </c>
      <c r="AV1683" s="45">
        <f t="shared" si="4338"/>
        <v>170.35699999999997</v>
      </c>
      <c r="AW1683" s="45">
        <f t="shared" si="4340"/>
        <v>653.33399999999995</v>
      </c>
      <c r="AX1683" s="45">
        <f t="shared" si="4341"/>
        <v>0</v>
      </c>
      <c r="AY1683" s="45">
        <f t="shared" si="4342"/>
        <v>0</v>
      </c>
      <c r="AZ1683" s="45">
        <f t="shared" ref="AZ1683:AZ1687" si="4520">AZ1684</f>
        <v>0</v>
      </c>
      <c r="BA1683" s="46">
        <f t="shared" si="4339"/>
        <v>86.929371121489353</v>
      </c>
      <c r="BB1683" s="25"/>
    </row>
    <row r="1684" ht="31.5">
      <c r="B1684" s="47" t="s">
        <v>578</v>
      </c>
      <c r="C1684" s="47" t="s">
        <v>96</v>
      </c>
      <c r="D1684" s="47" t="s">
        <v>378</v>
      </c>
      <c r="E1684" s="48" t="str">
        <f t="shared" si="4336"/>
        <v>0502</v>
      </c>
      <c r="F1684" s="47" t="s">
        <v>517</v>
      </c>
      <c r="G1684" s="47"/>
      <c r="H1684" s="49" t="s">
        <v>518</v>
      </c>
      <c r="I1684" s="19"/>
      <c r="J1684" s="19"/>
      <c r="K1684" s="19"/>
      <c r="L1684" s="19"/>
      <c r="M1684" s="19"/>
      <c r="N1684" s="19"/>
      <c r="O1684" s="19">
        <f t="shared" si="4492"/>
        <v>0</v>
      </c>
      <c r="P1684" s="19">
        <f t="shared" si="4493"/>
        <v>0</v>
      </c>
      <c r="Q1684" s="19">
        <f t="shared" si="4494"/>
        <v>0</v>
      </c>
      <c r="R1684" s="19">
        <f t="shared" si="4495"/>
        <v>0</v>
      </c>
      <c r="S1684" s="19">
        <f t="shared" si="4496"/>
        <v>326.66699999999997</v>
      </c>
      <c r="T1684" s="19">
        <f t="shared" si="4335"/>
        <v>326.66699999999997</v>
      </c>
      <c r="U1684" s="19"/>
      <c r="V1684" s="19"/>
      <c r="W1684" s="19">
        <f t="shared" si="4497"/>
        <v>0</v>
      </c>
      <c r="X1684" s="19">
        <f t="shared" si="4498"/>
        <v>0</v>
      </c>
      <c r="Y1684" s="19">
        <f t="shared" si="4499"/>
        <v>0</v>
      </c>
      <c r="Z1684" s="19">
        <f t="shared" si="4500"/>
        <v>326.66699999999997</v>
      </c>
      <c r="AA1684" s="19">
        <f t="shared" si="4501"/>
        <v>0</v>
      </c>
      <c r="AB1684" s="19">
        <f t="shared" si="4502"/>
        <v>0</v>
      </c>
      <c r="AC1684" s="19">
        <f t="shared" si="4503"/>
        <v>0</v>
      </c>
      <c r="AD1684" s="19">
        <f t="shared" si="4504"/>
        <v>0</v>
      </c>
      <c r="AE1684" s="19"/>
      <c r="AF1684" s="50">
        <f t="shared" si="4505"/>
        <v>156.31</v>
      </c>
      <c r="AG1684" s="50">
        <f t="shared" si="4506"/>
        <v>0</v>
      </c>
      <c r="AH1684" s="50">
        <f t="shared" si="4507"/>
        <v>0</v>
      </c>
      <c r="AI1684" s="50">
        <f t="shared" si="4508"/>
        <v>0</v>
      </c>
      <c r="AJ1684" s="50">
        <f t="shared" si="4509"/>
        <v>0</v>
      </c>
      <c r="AK1684" s="50">
        <f t="shared" si="4510"/>
        <v>0</v>
      </c>
      <c r="AL1684" s="50">
        <f t="shared" si="4511"/>
        <v>135.8793</v>
      </c>
      <c r="AM1684" s="50">
        <f t="shared" si="4512"/>
        <v>0</v>
      </c>
      <c r="AN1684" s="50">
        <f t="shared" si="4513"/>
        <v>0</v>
      </c>
      <c r="AO1684" s="15">
        <f t="shared" si="4514"/>
        <v>0</v>
      </c>
      <c r="AP1684" s="51">
        <f t="shared" si="4515"/>
        <v>156.31</v>
      </c>
      <c r="AQ1684" s="51">
        <f t="shared" si="4516"/>
        <v>0</v>
      </c>
      <c r="AR1684" s="51">
        <f t="shared" si="4517"/>
        <v>0</v>
      </c>
      <c r="AS1684" s="51">
        <f t="shared" si="4518"/>
        <v>0</v>
      </c>
      <c r="AT1684" s="51">
        <f t="shared" si="4519"/>
        <v>0</v>
      </c>
      <c r="AU1684" s="51">
        <f t="shared" si="4337"/>
        <v>156.31</v>
      </c>
      <c r="AV1684" s="51">
        <f t="shared" si="4338"/>
        <v>170.35699999999997</v>
      </c>
      <c r="AW1684" s="51">
        <f t="shared" si="4340"/>
        <v>653.33399999999995</v>
      </c>
      <c r="AX1684" s="51">
        <f t="shared" si="4341"/>
        <v>0</v>
      </c>
      <c r="AY1684" s="51">
        <f t="shared" si="4342"/>
        <v>0</v>
      </c>
      <c r="AZ1684" s="51">
        <f t="shared" si="4520"/>
        <v>0</v>
      </c>
      <c r="BA1684" s="52">
        <f t="shared" si="4339"/>
        <v>86.929371121489353</v>
      </c>
      <c r="BB1684" s="25"/>
    </row>
    <row r="1685">
      <c r="B1685" s="47" t="s">
        <v>578</v>
      </c>
      <c r="C1685" s="47" t="s">
        <v>96</v>
      </c>
      <c r="D1685" s="47" t="s">
        <v>378</v>
      </c>
      <c r="E1685" s="48" t="str">
        <f t="shared" si="4336"/>
        <v>0502</v>
      </c>
      <c r="F1685" s="47" t="s">
        <v>529</v>
      </c>
      <c r="G1685" s="47"/>
      <c r="H1685" s="49" t="s">
        <v>53</v>
      </c>
      <c r="I1685" s="19"/>
      <c r="J1685" s="19"/>
      <c r="K1685" s="19"/>
      <c r="L1685" s="19"/>
      <c r="M1685" s="19"/>
      <c r="N1685" s="19"/>
      <c r="O1685" s="19">
        <f t="shared" si="4492"/>
        <v>0</v>
      </c>
      <c r="P1685" s="19">
        <f t="shared" si="4493"/>
        <v>0</v>
      </c>
      <c r="Q1685" s="19">
        <f t="shared" si="4494"/>
        <v>0</v>
      </c>
      <c r="R1685" s="19">
        <f t="shared" si="4495"/>
        <v>0</v>
      </c>
      <c r="S1685" s="19">
        <f t="shared" si="4496"/>
        <v>326.66699999999997</v>
      </c>
      <c r="T1685" s="19">
        <f t="shared" si="4335"/>
        <v>326.66699999999997</v>
      </c>
      <c r="U1685" s="19"/>
      <c r="V1685" s="19"/>
      <c r="W1685" s="19">
        <f t="shared" si="4497"/>
        <v>0</v>
      </c>
      <c r="X1685" s="19">
        <f t="shared" si="4498"/>
        <v>0</v>
      </c>
      <c r="Y1685" s="19">
        <f t="shared" si="4499"/>
        <v>0</v>
      </c>
      <c r="Z1685" s="19">
        <f t="shared" si="4500"/>
        <v>326.66699999999997</v>
      </c>
      <c r="AA1685" s="19">
        <f t="shared" si="4501"/>
        <v>0</v>
      </c>
      <c r="AB1685" s="19">
        <f t="shared" si="4502"/>
        <v>0</v>
      </c>
      <c r="AC1685" s="19">
        <f t="shared" si="4503"/>
        <v>0</v>
      </c>
      <c r="AD1685" s="19">
        <f t="shared" si="4504"/>
        <v>0</v>
      </c>
      <c r="AE1685" s="19"/>
      <c r="AF1685" s="50">
        <f t="shared" si="4505"/>
        <v>156.31</v>
      </c>
      <c r="AG1685" s="50">
        <f t="shared" si="4506"/>
        <v>0</v>
      </c>
      <c r="AH1685" s="50">
        <f t="shared" si="4507"/>
        <v>0</v>
      </c>
      <c r="AI1685" s="50">
        <f t="shared" si="4508"/>
        <v>0</v>
      </c>
      <c r="AJ1685" s="50">
        <f t="shared" si="4509"/>
        <v>0</v>
      </c>
      <c r="AK1685" s="50">
        <f t="shared" si="4510"/>
        <v>0</v>
      </c>
      <c r="AL1685" s="50">
        <f t="shared" si="4511"/>
        <v>135.8793</v>
      </c>
      <c r="AM1685" s="50">
        <f t="shared" si="4512"/>
        <v>0</v>
      </c>
      <c r="AN1685" s="50">
        <f t="shared" si="4513"/>
        <v>0</v>
      </c>
      <c r="AO1685" s="51">
        <f t="shared" si="4514"/>
        <v>0</v>
      </c>
      <c r="AP1685" s="51">
        <f t="shared" si="4515"/>
        <v>156.31</v>
      </c>
      <c r="AQ1685" s="51">
        <f t="shared" si="4516"/>
        <v>0</v>
      </c>
      <c r="AR1685" s="51">
        <f t="shared" si="4517"/>
        <v>0</v>
      </c>
      <c r="AS1685" s="51">
        <f t="shared" si="4518"/>
        <v>0</v>
      </c>
      <c r="AT1685" s="51">
        <f t="shared" si="4519"/>
        <v>0</v>
      </c>
      <c r="AU1685" s="51">
        <f t="shared" si="4337"/>
        <v>156.31</v>
      </c>
      <c r="AV1685" s="51">
        <f t="shared" si="4338"/>
        <v>170.35699999999997</v>
      </c>
      <c r="AW1685" s="51">
        <f t="shared" si="4340"/>
        <v>653.33399999999995</v>
      </c>
      <c r="AX1685" s="51">
        <f t="shared" si="4341"/>
        <v>0</v>
      </c>
      <c r="AY1685" s="51">
        <f t="shared" si="4342"/>
        <v>0</v>
      </c>
      <c r="AZ1685" s="51">
        <f t="shared" si="4520"/>
        <v>0</v>
      </c>
      <c r="BA1685" s="52">
        <f t="shared" si="4339"/>
        <v>86.929371121489353</v>
      </c>
      <c r="BB1685" s="25"/>
    </row>
    <row r="1686" ht="31.5">
      <c r="B1686" s="47" t="s">
        <v>578</v>
      </c>
      <c r="C1686" s="47" t="s">
        <v>96</v>
      </c>
      <c r="D1686" s="47" t="s">
        <v>378</v>
      </c>
      <c r="E1686" s="48" t="str">
        <f t="shared" si="4336"/>
        <v>0502</v>
      </c>
      <c r="F1686" s="47" t="s">
        <v>530</v>
      </c>
      <c r="G1686" s="47"/>
      <c r="H1686" s="49" t="s">
        <v>531</v>
      </c>
      <c r="I1686" s="19"/>
      <c r="J1686" s="19"/>
      <c r="K1686" s="19"/>
      <c r="L1686" s="19"/>
      <c r="M1686" s="19"/>
      <c r="N1686" s="19"/>
      <c r="O1686" s="19">
        <f t="shared" si="4492"/>
        <v>0</v>
      </c>
      <c r="P1686" s="19">
        <f t="shared" si="4493"/>
        <v>0</v>
      </c>
      <c r="Q1686" s="19">
        <f t="shared" si="4494"/>
        <v>0</v>
      </c>
      <c r="R1686" s="19">
        <f t="shared" si="4495"/>
        <v>0</v>
      </c>
      <c r="S1686" s="19">
        <f t="shared" si="4496"/>
        <v>326.66699999999997</v>
      </c>
      <c r="T1686" s="19">
        <f t="shared" si="4335"/>
        <v>326.66699999999997</v>
      </c>
      <c r="U1686" s="19"/>
      <c r="V1686" s="19"/>
      <c r="W1686" s="19">
        <f t="shared" si="4497"/>
        <v>0</v>
      </c>
      <c r="X1686" s="19">
        <f t="shared" si="4498"/>
        <v>0</v>
      </c>
      <c r="Y1686" s="19">
        <f t="shared" si="4499"/>
        <v>0</v>
      </c>
      <c r="Z1686" s="19">
        <f t="shared" si="4500"/>
        <v>326.66699999999997</v>
      </c>
      <c r="AA1686" s="19">
        <f t="shared" si="4501"/>
        <v>0</v>
      </c>
      <c r="AB1686" s="19">
        <f t="shared" si="4502"/>
        <v>0</v>
      </c>
      <c r="AC1686" s="19">
        <f t="shared" si="4503"/>
        <v>0</v>
      </c>
      <c r="AD1686" s="19">
        <f t="shared" si="4504"/>
        <v>0</v>
      </c>
      <c r="AE1686" s="19"/>
      <c r="AF1686" s="50">
        <f t="shared" si="4505"/>
        <v>156.31</v>
      </c>
      <c r="AG1686" s="50">
        <f t="shared" si="4506"/>
        <v>0</v>
      </c>
      <c r="AH1686" s="50">
        <f t="shared" si="4507"/>
        <v>0</v>
      </c>
      <c r="AI1686" s="50">
        <f t="shared" si="4508"/>
        <v>0</v>
      </c>
      <c r="AJ1686" s="50">
        <f t="shared" si="4509"/>
        <v>0</v>
      </c>
      <c r="AK1686" s="50">
        <f t="shared" si="4510"/>
        <v>0</v>
      </c>
      <c r="AL1686" s="50">
        <f t="shared" si="4511"/>
        <v>135.8793</v>
      </c>
      <c r="AM1686" s="50">
        <f t="shared" si="4512"/>
        <v>0</v>
      </c>
      <c r="AN1686" s="50">
        <f t="shared" si="4513"/>
        <v>0</v>
      </c>
      <c r="AO1686" s="15">
        <f t="shared" si="4514"/>
        <v>0</v>
      </c>
      <c r="AP1686" s="51">
        <f t="shared" si="4515"/>
        <v>156.31</v>
      </c>
      <c r="AQ1686" s="51">
        <f t="shared" si="4516"/>
        <v>0</v>
      </c>
      <c r="AR1686" s="51">
        <f t="shared" si="4517"/>
        <v>0</v>
      </c>
      <c r="AS1686" s="51">
        <f t="shared" si="4518"/>
        <v>0</v>
      </c>
      <c r="AT1686" s="51">
        <f t="shared" si="4519"/>
        <v>0</v>
      </c>
      <c r="AU1686" s="51">
        <f t="shared" si="4337"/>
        <v>156.31</v>
      </c>
      <c r="AV1686" s="51">
        <f t="shared" si="4338"/>
        <v>170.35699999999997</v>
      </c>
      <c r="AW1686" s="51">
        <f t="shared" si="4340"/>
        <v>653.33399999999995</v>
      </c>
      <c r="AX1686" s="51">
        <f t="shared" si="4341"/>
        <v>0</v>
      </c>
      <c r="AY1686" s="51">
        <f t="shared" si="4342"/>
        <v>0</v>
      </c>
      <c r="AZ1686" s="51">
        <f t="shared" si="4520"/>
        <v>0</v>
      </c>
      <c r="BA1686" s="52">
        <f t="shared" si="4339"/>
        <v>86.929371121489353</v>
      </c>
      <c r="BB1686" s="25"/>
    </row>
    <row r="1687" ht="31.5">
      <c r="B1687" s="47" t="s">
        <v>578</v>
      </c>
      <c r="C1687" s="47" t="s">
        <v>96</v>
      </c>
      <c r="D1687" s="47" t="s">
        <v>378</v>
      </c>
      <c r="E1687" s="48" t="str">
        <f t="shared" si="4336"/>
        <v>0502</v>
      </c>
      <c r="F1687" s="47" t="s">
        <v>532</v>
      </c>
      <c r="G1687" s="47"/>
      <c r="H1687" s="49" t="s">
        <v>533</v>
      </c>
      <c r="I1687" s="19"/>
      <c r="J1687" s="19"/>
      <c r="K1687" s="19"/>
      <c r="L1687" s="19"/>
      <c r="M1687" s="19"/>
      <c r="N1687" s="19"/>
      <c r="O1687" s="19">
        <f t="shared" si="4492"/>
        <v>0</v>
      </c>
      <c r="P1687" s="19">
        <f t="shared" si="4493"/>
        <v>0</v>
      </c>
      <c r="Q1687" s="19">
        <f t="shared" si="4494"/>
        <v>0</v>
      </c>
      <c r="R1687" s="19">
        <f t="shared" si="4495"/>
        <v>0</v>
      </c>
      <c r="S1687" s="19">
        <f t="shared" si="4496"/>
        <v>326.66699999999997</v>
      </c>
      <c r="T1687" s="19">
        <f t="shared" si="4335"/>
        <v>326.66699999999997</v>
      </c>
      <c r="U1687" s="19"/>
      <c r="V1687" s="19"/>
      <c r="W1687" s="19">
        <f t="shared" si="4497"/>
        <v>0</v>
      </c>
      <c r="X1687" s="19">
        <f t="shared" si="4498"/>
        <v>0</v>
      </c>
      <c r="Y1687" s="19">
        <f t="shared" si="4499"/>
        <v>0</v>
      </c>
      <c r="Z1687" s="19">
        <f t="shared" si="4500"/>
        <v>326.66699999999997</v>
      </c>
      <c r="AA1687" s="19">
        <f t="shared" si="4501"/>
        <v>0</v>
      </c>
      <c r="AB1687" s="19">
        <f t="shared" si="4502"/>
        <v>0</v>
      </c>
      <c r="AC1687" s="19">
        <f t="shared" si="4503"/>
        <v>0</v>
      </c>
      <c r="AD1687" s="19">
        <f t="shared" si="4504"/>
        <v>0</v>
      </c>
      <c r="AE1687" s="19"/>
      <c r="AF1687" s="50">
        <f t="shared" si="4505"/>
        <v>156.31</v>
      </c>
      <c r="AG1687" s="50">
        <f t="shared" si="4506"/>
        <v>0</v>
      </c>
      <c r="AH1687" s="50">
        <f t="shared" si="4507"/>
        <v>0</v>
      </c>
      <c r="AI1687" s="50">
        <f t="shared" si="4508"/>
        <v>0</v>
      </c>
      <c r="AJ1687" s="50">
        <f t="shared" si="4509"/>
        <v>0</v>
      </c>
      <c r="AK1687" s="50">
        <f t="shared" si="4510"/>
        <v>0</v>
      </c>
      <c r="AL1687" s="50">
        <f t="shared" si="4511"/>
        <v>135.8793</v>
      </c>
      <c r="AM1687" s="50">
        <f t="shared" si="4512"/>
        <v>0</v>
      </c>
      <c r="AN1687" s="50">
        <f t="shared" si="4513"/>
        <v>0</v>
      </c>
      <c r="AO1687" s="51">
        <f t="shared" si="4514"/>
        <v>0</v>
      </c>
      <c r="AP1687" s="51">
        <f t="shared" si="4515"/>
        <v>156.31</v>
      </c>
      <c r="AQ1687" s="51">
        <f t="shared" si="4516"/>
        <v>0</v>
      </c>
      <c r="AR1687" s="51">
        <f t="shared" si="4517"/>
        <v>0</v>
      </c>
      <c r="AS1687" s="51">
        <f t="shared" si="4518"/>
        <v>0</v>
      </c>
      <c r="AT1687" s="51">
        <f t="shared" si="4519"/>
        <v>0</v>
      </c>
      <c r="AU1687" s="51">
        <f t="shared" si="4337"/>
        <v>156.31</v>
      </c>
      <c r="AV1687" s="51">
        <f t="shared" si="4338"/>
        <v>170.35699999999997</v>
      </c>
      <c r="AW1687" s="51">
        <f t="shared" si="4340"/>
        <v>653.33399999999995</v>
      </c>
      <c r="AX1687" s="51">
        <f t="shared" si="4341"/>
        <v>0</v>
      </c>
      <c r="AY1687" s="51">
        <f t="shared" si="4342"/>
        <v>0</v>
      </c>
      <c r="AZ1687" s="51">
        <f t="shared" si="4520"/>
        <v>0</v>
      </c>
      <c r="BA1687" s="52">
        <f t="shared" si="4339"/>
        <v>86.929371121489353</v>
      </c>
      <c r="BB1687" s="25"/>
    </row>
    <row r="1688" ht="31.5">
      <c r="B1688" s="47" t="s">
        <v>578</v>
      </c>
      <c r="C1688" s="47" t="s">
        <v>96</v>
      </c>
      <c r="D1688" s="47" t="s">
        <v>378</v>
      </c>
      <c r="E1688" s="48" t="str">
        <f t="shared" si="4336"/>
        <v>0502</v>
      </c>
      <c r="F1688" s="47" t="s">
        <v>532</v>
      </c>
      <c r="G1688" s="47" t="s">
        <v>58</v>
      </c>
      <c r="H1688" s="49" t="s">
        <v>59</v>
      </c>
      <c r="I1688" s="19"/>
      <c r="J1688" s="19"/>
      <c r="K1688" s="19"/>
      <c r="L1688" s="19"/>
      <c r="M1688" s="19"/>
      <c r="N1688" s="19"/>
      <c r="O1688" s="19">
        <v>0</v>
      </c>
      <c r="P1688" s="19">
        <v>0</v>
      </c>
      <c r="Q1688" s="19">
        <v>0</v>
      </c>
      <c r="R1688" s="19">
        <v>0</v>
      </c>
      <c r="S1688" s="19">
        <v>326.66699999999997</v>
      </c>
      <c r="T1688" s="19">
        <f t="shared" si="4335"/>
        <v>326.66699999999997</v>
      </c>
      <c r="U1688" s="19"/>
      <c r="V1688" s="19"/>
      <c r="W1688" s="19"/>
      <c r="X1688" s="19"/>
      <c r="Y1688" s="19"/>
      <c r="Z1688" s="19">
        <v>326.66699999999997</v>
      </c>
      <c r="AA1688" s="19"/>
      <c r="AB1688" s="19"/>
      <c r="AC1688" s="19"/>
      <c r="AD1688" s="19"/>
      <c r="AE1688" s="19"/>
      <c r="AF1688" s="50">
        <v>156.31</v>
      </c>
      <c r="AG1688" s="50"/>
      <c r="AH1688" s="50">
        <v>0</v>
      </c>
      <c r="AI1688" s="50">
        <v>0</v>
      </c>
      <c r="AJ1688" s="50">
        <v>0</v>
      </c>
      <c r="AK1688" s="50">
        <v>0</v>
      </c>
      <c r="AL1688" s="50">
        <v>135.8793</v>
      </c>
      <c r="AM1688" s="50">
        <v>0</v>
      </c>
      <c r="AN1688" s="50">
        <v>0</v>
      </c>
      <c r="AO1688" s="15">
        <v>0</v>
      </c>
      <c r="AP1688" s="51">
        <v>156.31</v>
      </c>
      <c r="AQ1688" s="51">
        <v>0</v>
      </c>
      <c r="AR1688" s="51">
        <v>0</v>
      </c>
      <c r="AS1688" s="51">
        <v>0</v>
      </c>
      <c r="AT1688" s="51">
        <v>0</v>
      </c>
      <c r="AU1688" s="51">
        <f t="shared" si="4337"/>
        <v>156.31</v>
      </c>
      <c r="AV1688" s="51">
        <f t="shared" si="4338"/>
        <v>170.35699999999997</v>
      </c>
      <c r="AW1688" s="51">
        <f t="shared" si="4340"/>
        <v>653.33399999999995</v>
      </c>
      <c r="AX1688" s="51">
        <f t="shared" si="4341"/>
        <v>0</v>
      </c>
      <c r="AY1688" s="51">
        <f t="shared" si="4342"/>
        <v>0</v>
      </c>
      <c r="AZ1688" s="51"/>
      <c r="BA1688" s="52">
        <f t="shared" si="4339"/>
        <v>86.929371121489353</v>
      </c>
      <c r="BB1688" s="53"/>
    </row>
    <row r="1689" s="39" customFormat="1">
      <c r="B1689" s="40" t="s">
        <v>578</v>
      </c>
      <c r="C1689" s="40" t="s">
        <v>96</v>
      </c>
      <c r="D1689" s="40" t="s">
        <v>98</v>
      </c>
      <c r="E1689" s="38" t="str">
        <f t="shared" si="4336"/>
        <v>0503</v>
      </c>
      <c r="F1689" s="40"/>
      <c r="G1689" s="40"/>
      <c r="H1689" s="41" t="s">
        <v>99</v>
      </c>
      <c r="I1689" s="42">
        <f>I1697+I1702+I1716</f>
        <v>31912.599999999999</v>
      </c>
      <c r="J1689" s="42">
        <f>J1697+J1702+J1716</f>
        <v>16758.700000000001</v>
      </c>
      <c r="K1689" s="42">
        <f>K1697+K1702+K1716</f>
        <v>13799.300000000001</v>
      </c>
      <c r="L1689" s="42">
        <f>L1697+L1702+L1716</f>
        <v>11186.6</v>
      </c>
      <c r="M1689" s="42">
        <f>M1697+M1702+M1716</f>
        <v>11186.6</v>
      </c>
      <c r="N1689" s="42">
        <f>N1697+N1702+N1716</f>
        <v>11186.6</v>
      </c>
      <c r="O1689" s="42">
        <f>O1697+O1702+O1716+O1690</f>
        <v>1222.952</v>
      </c>
      <c r="P1689" s="42">
        <f>P1697+P1702+P1716+P1690</f>
        <v>968.84799999999996</v>
      </c>
      <c r="Q1689" s="42">
        <f>Q1697+Q1702+Q1716+Q1690</f>
        <v>369.99700000000001</v>
      </c>
      <c r="R1689" s="42">
        <f>R1697+R1702+R1716+R1690</f>
        <v>0</v>
      </c>
      <c r="S1689" s="42">
        <f>S1697+S1702+S1716</f>
        <v>0</v>
      </c>
      <c r="T1689" s="42">
        <f t="shared" si="4335"/>
        <v>45660.996999999996</v>
      </c>
      <c r="U1689" s="42">
        <f t="shared" si="4379"/>
        <v>27945.300000000003</v>
      </c>
      <c r="V1689" s="42">
        <f t="shared" si="4380"/>
        <v>24985.900000000001</v>
      </c>
      <c r="W1689" s="42">
        <f>W1697+W1702+W1716</f>
        <v>0</v>
      </c>
      <c r="X1689" s="42">
        <f>X1697+X1702+X1716</f>
        <v>0</v>
      </c>
      <c r="Y1689" s="42">
        <f>Y1697+Y1702+Y1716</f>
        <v>0</v>
      </c>
      <c r="Z1689" s="42">
        <f>Z1697+Z1702+Z1716</f>
        <v>0</v>
      </c>
      <c r="AA1689" s="42">
        <f>AA1697+AA1702+AA1716</f>
        <v>0</v>
      </c>
      <c r="AB1689" s="42">
        <f>AB1697+AB1702+AB1716</f>
        <v>0</v>
      </c>
      <c r="AC1689" s="42">
        <f>AC1697+AC1702+AC1716</f>
        <v>0</v>
      </c>
      <c r="AD1689" s="42">
        <f>AD1697+AD1702+AD1716</f>
        <v>0</v>
      </c>
      <c r="AE1689" s="42">
        <f>AE1697+AE1702+AE1716</f>
        <v>0</v>
      </c>
      <c r="AF1689" s="43">
        <f>AF1697+AF1702+AF1716+AF1690</f>
        <v>26775.957509999997</v>
      </c>
      <c r="AG1689" s="43">
        <f>AG1697+AG1702+AG1716+AG1690</f>
        <v>0</v>
      </c>
      <c r="AH1689" s="43">
        <f>AH1697+AH1702+AH1716+AH1690</f>
        <v>0</v>
      </c>
      <c r="AI1689" s="43">
        <f>AI1697+AI1702+AI1716+AI1690</f>
        <v>0</v>
      </c>
      <c r="AJ1689" s="43">
        <f>AJ1697+AJ1702+AJ1716+AJ1690</f>
        <v>0</v>
      </c>
      <c r="AK1689" s="43">
        <f>AK1697+AK1702+AK1716+AK1690</f>
        <v>0</v>
      </c>
      <c r="AL1689" s="43">
        <f>AL1697+AL1702+AL1716+AL1690</f>
        <v>26383.612399999998</v>
      </c>
      <c r="AM1689" s="43">
        <f>AM1697+AM1702+AM1716+AM1690</f>
        <v>0</v>
      </c>
      <c r="AN1689" s="43">
        <f>AN1697+AN1702+AN1716+AN1690</f>
        <v>0</v>
      </c>
      <c r="AO1689" s="45">
        <f>AO1697+AO1702+AO1716+AO1690</f>
        <v>8424.904770000001</v>
      </c>
      <c r="AP1689" s="45">
        <f>AP1697+AP1702+AP1716+AP1690</f>
        <v>27412.957319999998</v>
      </c>
      <c r="AQ1689" s="45">
        <f>AQ1697+AQ1702+AQ1716+AQ1690</f>
        <v>1222.952</v>
      </c>
      <c r="AR1689" s="45">
        <f>AR1697+AR1702+AR1716+AR1690</f>
        <v>0</v>
      </c>
      <c r="AS1689" s="45">
        <f>AS1697+AS1702+AS1716+AS1690</f>
        <v>0</v>
      </c>
      <c r="AT1689" s="45">
        <f>AT1697+AT1702+AT1716+AT1690</f>
        <v>0</v>
      </c>
      <c r="AU1689" s="45">
        <f t="shared" si="4337"/>
        <v>28635.909319999999</v>
      </c>
      <c r="AV1689" s="45">
        <f t="shared" si="4338"/>
        <v>17025.087679999997</v>
      </c>
      <c r="AW1689" s="45">
        <f t="shared" si="4340"/>
        <v>45660.996999999996</v>
      </c>
      <c r="AX1689" s="45">
        <f t="shared" si="4341"/>
        <v>27945.300000000003</v>
      </c>
      <c r="AY1689" s="45">
        <f t="shared" si="4342"/>
        <v>24985.900000000001</v>
      </c>
      <c r="AZ1689" s="45">
        <f>AZ1697+AZ1702+AZ1716</f>
        <v>0</v>
      </c>
      <c r="BA1689" s="46">
        <f t="shared" si="4339"/>
        <v>98.534711186879235</v>
      </c>
      <c r="BB1689" s="25"/>
    </row>
    <row r="1690">
      <c r="B1690" s="47" t="s">
        <v>578</v>
      </c>
      <c r="C1690" s="47" t="s">
        <v>96</v>
      </c>
      <c r="D1690" s="47" t="s">
        <v>98</v>
      </c>
      <c r="E1690" s="48" t="str">
        <f t="shared" si="4336"/>
        <v>0503</v>
      </c>
      <c r="F1690" s="47" t="s">
        <v>195</v>
      </c>
      <c r="G1690" s="47"/>
      <c r="H1690" s="49" t="s">
        <v>196</v>
      </c>
      <c r="I1690" s="19"/>
      <c r="J1690" s="19"/>
      <c r="K1690" s="19"/>
      <c r="L1690" s="19"/>
      <c r="M1690" s="19"/>
      <c r="N1690" s="19"/>
      <c r="O1690" s="19">
        <f t="shared" ref="O1690:O1691" si="4521">O1691</f>
        <v>1222.952</v>
      </c>
      <c r="P1690" s="19">
        <f t="shared" ref="P1690:P1700" si="4522">P1691</f>
        <v>0</v>
      </c>
      <c r="Q1690" s="19">
        <f t="shared" ref="Q1690:Q1700" si="4523">Q1691</f>
        <v>0</v>
      </c>
      <c r="R1690" s="19">
        <f t="shared" ref="R1690:R1700" si="4524">R1691</f>
        <v>0</v>
      </c>
      <c r="S1690" s="19"/>
      <c r="T1690" s="19">
        <f t="shared" si="4335"/>
        <v>1222.952</v>
      </c>
      <c r="U1690" s="19"/>
      <c r="V1690" s="19"/>
      <c r="W1690" s="19"/>
      <c r="X1690" s="19"/>
      <c r="Y1690" s="19"/>
      <c r="Z1690" s="19"/>
      <c r="AA1690" s="19"/>
      <c r="AB1690" s="19"/>
      <c r="AC1690" s="19"/>
      <c r="AD1690" s="19"/>
      <c r="AE1690" s="19"/>
      <c r="AF1690" s="50">
        <f t="shared" ref="AF1690:AF1691" si="4525">AF1691</f>
        <v>1222.95181</v>
      </c>
      <c r="AG1690" s="50">
        <f t="shared" ref="AG1690:AG1691" si="4526">AG1691</f>
        <v>0</v>
      </c>
      <c r="AH1690" s="50">
        <f t="shared" ref="AH1690:AH1691" si="4527">AH1691</f>
        <v>0</v>
      </c>
      <c r="AI1690" s="50">
        <f t="shared" ref="AI1690:AI1691" si="4528">AI1691</f>
        <v>0</v>
      </c>
      <c r="AJ1690" s="50">
        <f t="shared" ref="AJ1690:AJ1691" si="4529">AJ1691</f>
        <v>0</v>
      </c>
      <c r="AK1690" s="50">
        <f t="shared" ref="AK1690:AK1691" si="4530">AK1691</f>
        <v>0</v>
      </c>
      <c r="AL1690" s="50">
        <f t="shared" ref="AL1690:AL1691" si="4531">AL1691</f>
        <v>1221.4767199999999</v>
      </c>
      <c r="AM1690" s="50">
        <f t="shared" ref="AM1690:AM1691" si="4532">AM1691</f>
        <v>0</v>
      </c>
      <c r="AN1690" s="50">
        <f t="shared" ref="AN1690:AN1691" si="4533">AN1691</f>
        <v>0</v>
      </c>
      <c r="AO1690" s="15">
        <f t="shared" ref="AO1690:AO1691" si="4534">AO1691</f>
        <v>1221.4767199999999</v>
      </c>
      <c r="AP1690" s="51">
        <f t="shared" ref="AP1690:AP1691" si="4535">AP1691</f>
        <v>1222.95162</v>
      </c>
      <c r="AQ1690" s="51">
        <f t="shared" ref="AQ1690:AQ1691" si="4536">AQ1691</f>
        <v>1222.952</v>
      </c>
      <c r="AR1690" s="51">
        <f t="shared" ref="AR1690:AR1691" si="4537">AR1691</f>
        <v>0</v>
      </c>
      <c r="AS1690" s="51">
        <f t="shared" ref="AS1690:AS1691" si="4538">AS1691</f>
        <v>0</v>
      </c>
      <c r="AT1690" s="51">
        <f t="shared" ref="AT1690:AT1691" si="4539">AT1691</f>
        <v>0</v>
      </c>
      <c r="AU1690" s="51">
        <f t="shared" si="4337"/>
        <v>2445.90362</v>
      </c>
      <c r="AV1690" s="51">
        <f t="shared" si="4338"/>
        <v>-1222.95162</v>
      </c>
      <c r="AW1690" s="51"/>
      <c r="AX1690" s="51"/>
      <c r="AY1690" s="51"/>
      <c r="AZ1690" s="51"/>
      <c r="BA1690" s="52">
        <f t="shared" si="4339"/>
        <v>99.879382818853657</v>
      </c>
      <c r="BB1690" s="25"/>
    </row>
    <row r="1691">
      <c r="B1691" s="47" t="s">
        <v>578</v>
      </c>
      <c r="C1691" s="47" t="s">
        <v>96</v>
      </c>
      <c r="D1691" s="47" t="s">
        <v>98</v>
      </c>
      <c r="E1691" s="48" t="str">
        <f t="shared" si="4336"/>
        <v>0503</v>
      </c>
      <c r="F1691" s="47" t="s">
        <v>197</v>
      </c>
      <c r="G1691" s="48"/>
      <c r="H1691" s="49" t="s">
        <v>113</v>
      </c>
      <c r="I1691" s="19"/>
      <c r="J1691" s="19"/>
      <c r="K1691" s="19"/>
      <c r="L1691" s="19"/>
      <c r="M1691" s="19"/>
      <c r="N1691" s="19"/>
      <c r="O1691" s="19">
        <f t="shared" si="4521"/>
        <v>1222.952</v>
      </c>
      <c r="P1691" s="19">
        <f t="shared" si="4522"/>
        <v>0</v>
      </c>
      <c r="Q1691" s="19">
        <f t="shared" si="4523"/>
        <v>0</v>
      </c>
      <c r="R1691" s="19">
        <f t="shared" si="4524"/>
        <v>0</v>
      </c>
      <c r="S1691" s="19"/>
      <c r="T1691" s="19">
        <f t="shared" si="4335"/>
        <v>1222.952</v>
      </c>
      <c r="U1691" s="19"/>
      <c r="V1691" s="19"/>
      <c r="W1691" s="19"/>
      <c r="X1691" s="19"/>
      <c r="Y1691" s="19"/>
      <c r="Z1691" s="19"/>
      <c r="AA1691" s="19"/>
      <c r="AB1691" s="19"/>
      <c r="AC1691" s="19"/>
      <c r="AD1691" s="19"/>
      <c r="AE1691" s="19"/>
      <c r="AF1691" s="50">
        <f t="shared" si="4525"/>
        <v>1222.95181</v>
      </c>
      <c r="AG1691" s="50">
        <f t="shared" si="4526"/>
        <v>0</v>
      </c>
      <c r="AH1691" s="50">
        <f t="shared" si="4527"/>
        <v>0</v>
      </c>
      <c r="AI1691" s="50">
        <f t="shared" si="4528"/>
        <v>0</v>
      </c>
      <c r="AJ1691" s="50">
        <f t="shared" si="4529"/>
        <v>0</v>
      </c>
      <c r="AK1691" s="50">
        <f t="shared" si="4530"/>
        <v>0</v>
      </c>
      <c r="AL1691" s="50">
        <f t="shared" si="4531"/>
        <v>1221.4767199999999</v>
      </c>
      <c r="AM1691" s="50">
        <f t="shared" si="4532"/>
        <v>0</v>
      </c>
      <c r="AN1691" s="50">
        <f t="shared" si="4533"/>
        <v>0</v>
      </c>
      <c r="AO1691" s="51">
        <f t="shared" si="4534"/>
        <v>1221.4767199999999</v>
      </c>
      <c r="AP1691" s="51">
        <f t="shared" si="4535"/>
        <v>1222.95162</v>
      </c>
      <c r="AQ1691" s="51">
        <f t="shared" si="4536"/>
        <v>1222.952</v>
      </c>
      <c r="AR1691" s="51">
        <f t="shared" si="4537"/>
        <v>0</v>
      </c>
      <c r="AS1691" s="51">
        <f t="shared" si="4538"/>
        <v>0</v>
      </c>
      <c r="AT1691" s="51">
        <f t="shared" si="4539"/>
        <v>0</v>
      </c>
      <c r="AU1691" s="51">
        <f t="shared" si="4337"/>
        <v>2445.90362</v>
      </c>
      <c r="AV1691" s="51">
        <f t="shared" si="4338"/>
        <v>-1222.95162</v>
      </c>
      <c r="AW1691" s="51"/>
      <c r="AX1691" s="51"/>
      <c r="AY1691" s="51"/>
      <c r="AZ1691" s="51"/>
      <c r="BA1691" s="52">
        <f t="shared" si="4339"/>
        <v>99.879382818853657</v>
      </c>
      <c r="BB1691" s="25"/>
    </row>
    <row r="1692" ht="47.25">
      <c r="B1692" s="47" t="s">
        <v>578</v>
      </c>
      <c r="C1692" s="47" t="s">
        <v>96</v>
      </c>
      <c r="D1692" s="47" t="s">
        <v>98</v>
      </c>
      <c r="E1692" s="48" t="str">
        <f t="shared" si="4336"/>
        <v>0503</v>
      </c>
      <c r="F1692" s="47" t="s">
        <v>198</v>
      </c>
      <c r="G1692" s="48"/>
      <c r="H1692" s="49" t="s">
        <v>199</v>
      </c>
      <c r="I1692" s="19"/>
      <c r="J1692" s="19"/>
      <c r="K1692" s="19"/>
      <c r="L1692" s="19"/>
      <c r="M1692" s="19"/>
      <c r="N1692" s="19"/>
      <c r="O1692" s="19">
        <f>O1693+O1695</f>
        <v>1222.952</v>
      </c>
      <c r="P1692" s="19">
        <f t="shared" si="4522"/>
        <v>0</v>
      </c>
      <c r="Q1692" s="19">
        <f t="shared" si="4523"/>
        <v>0</v>
      </c>
      <c r="R1692" s="19">
        <f t="shared" si="4524"/>
        <v>0</v>
      </c>
      <c r="S1692" s="19"/>
      <c r="T1692" s="19">
        <f t="shared" si="4335"/>
        <v>1222.952</v>
      </c>
      <c r="U1692" s="19"/>
      <c r="V1692" s="19"/>
      <c r="W1692" s="19"/>
      <c r="X1692" s="19"/>
      <c r="Y1692" s="19"/>
      <c r="Z1692" s="19"/>
      <c r="AA1692" s="19"/>
      <c r="AB1692" s="19"/>
      <c r="AC1692" s="19"/>
      <c r="AD1692" s="19"/>
      <c r="AE1692" s="19"/>
      <c r="AF1692" s="50">
        <f>AF1693+AF1695</f>
        <v>1222.95181</v>
      </c>
      <c r="AG1692" s="50">
        <f>AG1693+AG1695</f>
        <v>0</v>
      </c>
      <c r="AH1692" s="50">
        <f>AH1693+AH1695</f>
        <v>0</v>
      </c>
      <c r="AI1692" s="50">
        <f>AI1693+AI1695</f>
        <v>0</v>
      </c>
      <c r="AJ1692" s="50">
        <f>AJ1693+AJ1695</f>
        <v>0</v>
      </c>
      <c r="AK1692" s="50">
        <f>AK1693+AK1695</f>
        <v>0</v>
      </c>
      <c r="AL1692" s="50">
        <f>AL1693+AL1695</f>
        <v>1221.4767199999999</v>
      </c>
      <c r="AM1692" s="50">
        <f>AM1693+AM1695</f>
        <v>0</v>
      </c>
      <c r="AN1692" s="50">
        <f>AN1693+AN1695</f>
        <v>0</v>
      </c>
      <c r="AO1692" s="15">
        <f>AO1693+AO1695</f>
        <v>1221.4767199999999</v>
      </c>
      <c r="AP1692" s="51">
        <f>AP1693+AP1695</f>
        <v>1222.95162</v>
      </c>
      <c r="AQ1692" s="51">
        <f>AQ1693+AQ1695</f>
        <v>1222.952</v>
      </c>
      <c r="AR1692" s="51">
        <f>AR1693+AR1695</f>
        <v>0</v>
      </c>
      <c r="AS1692" s="51">
        <f>AS1693+AS1695</f>
        <v>0</v>
      </c>
      <c r="AT1692" s="51">
        <f>AT1693+AT1695</f>
        <v>0</v>
      </c>
      <c r="AU1692" s="51">
        <f t="shared" si="4337"/>
        <v>2445.90362</v>
      </c>
      <c r="AV1692" s="51">
        <f t="shared" si="4338"/>
        <v>-1222.95162</v>
      </c>
      <c r="AW1692" s="51"/>
      <c r="AX1692" s="51"/>
      <c r="AY1692" s="51"/>
      <c r="AZ1692" s="51"/>
      <c r="BA1692" s="52">
        <f t="shared" si="4339"/>
        <v>99.879382818853657</v>
      </c>
      <c r="BB1692" s="25"/>
    </row>
    <row r="1693" ht="31.5" hidden="1">
      <c r="B1693" s="47" t="s">
        <v>578</v>
      </c>
      <c r="C1693" s="47" t="s">
        <v>96</v>
      </c>
      <c r="D1693" s="47" t="s">
        <v>98</v>
      </c>
      <c r="E1693" s="48" t="str">
        <f t="shared" si="4336"/>
        <v>0503</v>
      </c>
      <c r="F1693" s="47" t="s">
        <v>200</v>
      </c>
      <c r="G1693" s="48"/>
      <c r="H1693" s="49" t="s">
        <v>201</v>
      </c>
      <c r="I1693" s="19"/>
      <c r="J1693" s="19"/>
      <c r="K1693" s="19"/>
      <c r="L1693" s="19"/>
      <c r="M1693" s="19"/>
      <c r="N1693" s="19"/>
      <c r="O1693" s="19">
        <f>O1694</f>
        <v>0</v>
      </c>
      <c r="P1693" s="19">
        <f t="shared" si="4522"/>
        <v>0</v>
      </c>
      <c r="Q1693" s="19">
        <f t="shared" si="4523"/>
        <v>0</v>
      </c>
      <c r="R1693" s="19">
        <f t="shared" si="4524"/>
        <v>0</v>
      </c>
      <c r="S1693" s="19"/>
      <c r="T1693" s="19">
        <f t="shared" si="4335"/>
        <v>0</v>
      </c>
      <c r="U1693" s="19"/>
      <c r="V1693" s="19"/>
      <c r="W1693" s="19"/>
      <c r="X1693" s="19"/>
      <c r="Y1693" s="19"/>
      <c r="Z1693" s="19"/>
      <c r="AA1693" s="19"/>
      <c r="AB1693" s="19"/>
      <c r="AC1693" s="19"/>
      <c r="AD1693" s="19"/>
      <c r="AE1693" s="19"/>
      <c r="AF1693" s="50">
        <f>AF1694</f>
        <v>0</v>
      </c>
      <c r="AG1693" s="50">
        <f>AG1694</f>
        <v>0</v>
      </c>
      <c r="AH1693" s="50">
        <f>AH1694</f>
        <v>0</v>
      </c>
      <c r="AI1693" s="50">
        <f>AI1694</f>
        <v>0</v>
      </c>
      <c r="AJ1693" s="50">
        <f>AJ1694</f>
        <v>0</v>
      </c>
      <c r="AK1693" s="50">
        <f>AK1694</f>
        <v>0</v>
      </c>
      <c r="AL1693" s="50">
        <f>AL1694</f>
        <v>0</v>
      </c>
      <c r="AM1693" s="50">
        <f>AM1694</f>
        <v>0</v>
      </c>
      <c r="AN1693" s="50">
        <f>AN1694</f>
        <v>0</v>
      </c>
      <c r="AO1693" s="51">
        <f>AO1694</f>
        <v>1221.4767199999999</v>
      </c>
      <c r="AP1693" s="51">
        <f>AP1694</f>
        <v>1222.95162</v>
      </c>
      <c r="AQ1693" s="51">
        <f>AQ1694</f>
        <v>0</v>
      </c>
      <c r="AR1693" s="51">
        <f>AR1694</f>
        <v>0</v>
      </c>
      <c r="AS1693" s="51">
        <f>AS1694</f>
        <v>0</v>
      </c>
      <c r="AT1693" s="51">
        <f>AT1694</f>
        <v>0</v>
      </c>
      <c r="AU1693" s="51">
        <f t="shared" si="4337"/>
        <v>1222.95162</v>
      </c>
      <c r="AV1693" s="51">
        <f t="shared" si="4338"/>
        <v>-1222.95162</v>
      </c>
      <c r="AW1693" s="51"/>
      <c r="AX1693" s="51"/>
      <c r="AY1693" s="51"/>
      <c r="AZ1693" s="51"/>
      <c r="BA1693" s="52"/>
      <c r="BB1693" s="25">
        <v>0</v>
      </c>
    </row>
    <row r="1694" ht="31.5" hidden="1">
      <c r="B1694" s="47" t="s">
        <v>578</v>
      </c>
      <c r="C1694" s="47" t="s">
        <v>96</v>
      </c>
      <c r="D1694" s="47" t="s">
        <v>98</v>
      </c>
      <c r="E1694" s="48" t="str">
        <f t="shared" si="4336"/>
        <v>0503</v>
      </c>
      <c r="F1694" s="47" t="s">
        <v>200</v>
      </c>
      <c r="G1694" s="47" t="s">
        <v>58</v>
      </c>
      <c r="H1694" s="49" t="s">
        <v>59</v>
      </c>
      <c r="I1694" s="19"/>
      <c r="J1694" s="19"/>
      <c r="K1694" s="19"/>
      <c r="L1694" s="19"/>
      <c r="M1694" s="19"/>
      <c r="N1694" s="19"/>
      <c r="O1694" s="19">
        <v>0</v>
      </c>
      <c r="P1694" s="19">
        <v>0</v>
      </c>
      <c r="Q1694" s="19">
        <v>0</v>
      </c>
      <c r="R1694" s="19">
        <v>0</v>
      </c>
      <c r="S1694" s="19"/>
      <c r="T1694" s="19">
        <f t="shared" si="4335"/>
        <v>0</v>
      </c>
      <c r="U1694" s="19"/>
      <c r="V1694" s="19"/>
      <c r="W1694" s="19"/>
      <c r="X1694" s="19"/>
      <c r="Y1694" s="19"/>
      <c r="Z1694" s="19"/>
      <c r="AA1694" s="19"/>
      <c r="AB1694" s="19"/>
      <c r="AC1694" s="19"/>
      <c r="AD1694" s="19"/>
      <c r="AE1694" s="19"/>
      <c r="AF1694" s="50">
        <v>0</v>
      </c>
      <c r="AG1694" s="50"/>
      <c r="AH1694" s="50">
        <v>0</v>
      </c>
      <c r="AI1694" s="50">
        <v>0</v>
      </c>
      <c r="AJ1694" s="50">
        <v>0</v>
      </c>
      <c r="AK1694" s="50">
        <v>0</v>
      </c>
      <c r="AL1694" s="50">
        <v>0</v>
      </c>
      <c r="AM1694" s="50">
        <v>0</v>
      </c>
      <c r="AN1694" s="50">
        <v>0</v>
      </c>
      <c r="AO1694" s="15">
        <v>1221.4767199999999</v>
      </c>
      <c r="AP1694" s="51">
        <v>1222.95162</v>
      </c>
      <c r="AQ1694" s="51">
        <v>0</v>
      </c>
      <c r="AR1694" s="51">
        <v>0</v>
      </c>
      <c r="AS1694" s="51">
        <v>0</v>
      </c>
      <c r="AT1694" s="51">
        <v>0</v>
      </c>
      <c r="AU1694" s="51">
        <f t="shared" si="4337"/>
        <v>1222.95162</v>
      </c>
      <c r="AV1694" s="51">
        <f t="shared" si="4338"/>
        <v>-1222.95162</v>
      </c>
      <c r="AW1694" s="51"/>
      <c r="AX1694" s="51"/>
      <c r="AY1694" s="51"/>
      <c r="AZ1694" s="51"/>
      <c r="BA1694" s="52"/>
      <c r="BB1694" s="25">
        <v>0</v>
      </c>
    </row>
    <row r="1695" ht="31.5">
      <c r="B1695" s="47" t="s">
        <v>578</v>
      </c>
      <c r="C1695" s="47" t="s">
        <v>96</v>
      </c>
      <c r="D1695" s="47" t="s">
        <v>98</v>
      </c>
      <c r="E1695" s="48" t="str">
        <f t="shared" si="4336"/>
        <v>0503</v>
      </c>
      <c r="F1695" s="47" t="s">
        <v>560</v>
      </c>
      <c r="G1695" s="47"/>
      <c r="H1695" s="49" t="s">
        <v>561</v>
      </c>
      <c r="I1695" s="19"/>
      <c r="J1695" s="19"/>
      <c r="K1695" s="19"/>
      <c r="L1695" s="19"/>
      <c r="M1695" s="19"/>
      <c r="N1695" s="19"/>
      <c r="O1695" s="19">
        <f>O1696</f>
        <v>1222.952</v>
      </c>
      <c r="P1695" s="19"/>
      <c r="Q1695" s="19"/>
      <c r="R1695" s="19"/>
      <c r="S1695" s="19"/>
      <c r="T1695" s="19">
        <f t="shared" si="4335"/>
        <v>1222.952</v>
      </c>
      <c r="U1695" s="19"/>
      <c r="V1695" s="19"/>
      <c r="W1695" s="19"/>
      <c r="X1695" s="19"/>
      <c r="Y1695" s="19"/>
      <c r="Z1695" s="19"/>
      <c r="AA1695" s="19"/>
      <c r="AB1695" s="19"/>
      <c r="AC1695" s="19"/>
      <c r="AD1695" s="19"/>
      <c r="AE1695" s="19"/>
      <c r="AF1695" s="50">
        <f>AF1696</f>
        <v>1222.95181</v>
      </c>
      <c r="AG1695" s="50">
        <f>AG1696</f>
        <v>0</v>
      </c>
      <c r="AH1695" s="50">
        <f>AH1696</f>
        <v>0</v>
      </c>
      <c r="AI1695" s="50">
        <f>AI1696</f>
        <v>0</v>
      </c>
      <c r="AJ1695" s="50">
        <f>AJ1696</f>
        <v>0</v>
      </c>
      <c r="AK1695" s="50">
        <f>AK1696</f>
        <v>0</v>
      </c>
      <c r="AL1695" s="50">
        <f>AL1696</f>
        <v>1221.4767199999999</v>
      </c>
      <c r="AM1695" s="50">
        <f>AM1696</f>
        <v>0</v>
      </c>
      <c r="AN1695" s="50">
        <f>AN1696</f>
        <v>0</v>
      </c>
      <c r="AO1695" s="63">
        <f>AO1696</f>
        <v>0</v>
      </c>
      <c r="AP1695" s="15">
        <f>AP1696</f>
        <v>0</v>
      </c>
      <c r="AQ1695" s="51">
        <f>AQ1696</f>
        <v>1222.952</v>
      </c>
      <c r="AR1695" s="15">
        <f>AR1696</f>
        <v>0</v>
      </c>
      <c r="AS1695" s="51">
        <f>AS1696</f>
        <v>0</v>
      </c>
      <c r="AT1695" s="15">
        <f>AT1696</f>
        <v>0</v>
      </c>
      <c r="AU1695" s="51">
        <f t="shared" si="4337"/>
        <v>1222.952</v>
      </c>
      <c r="AV1695" s="51">
        <f t="shared" si="4338"/>
        <v>0</v>
      </c>
      <c r="AW1695" s="51"/>
      <c r="AX1695" s="51"/>
      <c r="AY1695" s="51"/>
      <c r="AZ1695" s="51"/>
      <c r="BA1695" s="52">
        <f t="shared" si="4339"/>
        <v>99.879382818853657</v>
      </c>
      <c r="BB1695" s="25"/>
    </row>
    <row r="1696" ht="31.5">
      <c r="B1696" s="47" t="s">
        <v>578</v>
      </c>
      <c r="C1696" s="47" t="s">
        <v>96</v>
      </c>
      <c r="D1696" s="47" t="s">
        <v>98</v>
      </c>
      <c r="E1696" s="48" t="str">
        <f t="shared" si="4336"/>
        <v>0503</v>
      </c>
      <c r="F1696" s="47" t="s">
        <v>560</v>
      </c>
      <c r="G1696" s="47" t="s">
        <v>58</v>
      </c>
      <c r="H1696" s="49" t="s">
        <v>59</v>
      </c>
      <c r="I1696" s="19"/>
      <c r="J1696" s="19"/>
      <c r="K1696" s="19"/>
      <c r="L1696" s="19"/>
      <c r="M1696" s="19"/>
      <c r="N1696" s="19"/>
      <c r="O1696" s="19">
        <v>1222.952</v>
      </c>
      <c r="P1696" s="19"/>
      <c r="Q1696" s="19"/>
      <c r="R1696" s="19"/>
      <c r="S1696" s="19"/>
      <c r="T1696" s="19">
        <f t="shared" si="4335"/>
        <v>1222.952</v>
      </c>
      <c r="U1696" s="19"/>
      <c r="V1696" s="19"/>
      <c r="W1696" s="19"/>
      <c r="X1696" s="19"/>
      <c r="Y1696" s="19"/>
      <c r="Z1696" s="19"/>
      <c r="AA1696" s="19"/>
      <c r="AB1696" s="19"/>
      <c r="AC1696" s="19"/>
      <c r="AD1696" s="19"/>
      <c r="AE1696" s="19"/>
      <c r="AF1696" s="50">
        <v>1222.95181</v>
      </c>
      <c r="AG1696" s="50"/>
      <c r="AH1696" s="50">
        <v>0</v>
      </c>
      <c r="AI1696" s="50">
        <v>0</v>
      </c>
      <c r="AJ1696" s="50">
        <v>0</v>
      </c>
      <c r="AK1696" s="50">
        <v>0</v>
      </c>
      <c r="AL1696" s="50">
        <v>1221.4767199999999</v>
      </c>
      <c r="AM1696" s="50">
        <v>0</v>
      </c>
      <c r="AN1696" s="50">
        <v>0</v>
      </c>
      <c r="AO1696" s="15">
        <v>0</v>
      </c>
      <c r="AP1696" s="51">
        <v>0</v>
      </c>
      <c r="AQ1696" s="15">
        <v>1222.952</v>
      </c>
      <c r="AR1696" s="51">
        <v>0</v>
      </c>
      <c r="AS1696" s="15">
        <v>0</v>
      </c>
      <c r="AT1696" s="51">
        <v>0</v>
      </c>
      <c r="AU1696" s="51">
        <f t="shared" si="4337"/>
        <v>1222.952</v>
      </c>
      <c r="AV1696" s="51">
        <f t="shared" si="4338"/>
        <v>0</v>
      </c>
      <c r="AW1696" s="51"/>
      <c r="AX1696" s="51"/>
      <c r="AY1696" s="51"/>
      <c r="AZ1696" s="51"/>
      <c r="BA1696" s="52">
        <f t="shared" si="4339"/>
        <v>99.879382818853657</v>
      </c>
      <c r="BB1696" s="25"/>
    </row>
    <row r="1697" ht="31.5">
      <c r="B1697" s="47" t="s">
        <v>578</v>
      </c>
      <c r="C1697" s="47" t="s">
        <v>96</v>
      </c>
      <c r="D1697" s="47" t="s">
        <v>98</v>
      </c>
      <c r="E1697" s="48" t="str">
        <f t="shared" si="4336"/>
        <v>0503</v>
      </c>
      <c r="F1697" s="47" t="s">
        <v>100</v>
      </c>
      <c r="G1697" s="48"/>
      <c r="H1697" s="49" t="s">
        <v>101</v>
      </c>
      <c r="I1697" s="19">
        <f t="shared" ref="I1697:I1700" si="4540">I1698</f>
        <v>262.19999999999999</v>
      </c>
      <c r="J1697" s="19">
        <f t="shared" ref="J1697:J1700" si="4541">J1698</f>
        <v>269.30000000000001</v>
      </c>
      <c r="K1697" s="19">
        <f t="shared" ref="K1697:K1700" si="4542">K1698</f>
        <v>249.90000000000001</v>
      </c>
      <c r="L1697" s="19">
        <f t="shared" ref="L1697:L1700" si="4543">L1698</f>
        <v>0</v>
      </c>
      <c r="M1697" s="19">
        <f t="shared" ref="M1697:M1700" si="4544">M1698</f>
        <v>0</v>
      </c>
      <c r="N1697" s="19">
        <f t="shared" ref="N1697:N1700" si="4545">N1698</f>
        <v>0</v>
      </c>
      <c r="O1697" s="19">
        <f t="shared" ref="O1697:O1700" si="4546">O1698</f>
        <v>0</v>
      </c>
      <c r="P1697" s="19">
        <f t="shared" si="4522"/>
        <v>0</v>
      </c>
      <c r="Q1697" s="19">
        <f t="shared" si="4523"/>
        <v>369.99700000000001</v>
      </c>
      <c r="R1697" s="19">
        <f t="shared" si="4524"/>
        <v>0</v>
      </c>
      <c r="S1697" s="19">
        <f t="shared" ref="S1697:S1700" si="4547">S1698</f>
        <v>0</v>
      </c>
      <c r="T1697" s="19">
        <f t="shared" si="4335"/>
        <v>632.197</v>
      </c>
      <c r="U1697" s="19">
        <f t="shared" si="4379"/>
        <v>269.30000000000001</v>
      </c>
      <c r="V1697" s="19">
        <f t="shared" si="4380"/>
        <v>249.90000000000001</v>
      </c>
      <c r="W1697" s="19">
        <f t="shared" ref="W1697:W1700" si="4548">W1698</f>
        <v>0</v>
      </c>
      <c r="X1697" s="19">
        <f t="shared" ref="X1697:X1700" si="4549">X1698</f>
        <v>0</v>
      </c>
      <c r="Y1697" s="19">
        <f t="shared" ref="Y1697:Y1700" si="4550">Y1698</f>
        <v>0</v>
      </c>
      <c r="Z1697" s="19">
        <f t="shared" ref="Z1697:Z1700" si="4551">Z1698</f>
        <v>0</v>
      </c>
      <c r="AA1697" s="19">
        <f t="shared" ref="AA1697:AA1700" si="4552">AA1698</f>
        <v>0</v>
      </c>
      <c r="AB1697" s="19">
        <f t="shared" ref="AB1697:AB1700" si="4553">AB1698</f>
        <v>0</v>
      </c>
      <c r="AC1697" s="19">
        <f t="shared" ref="AC1697:AC1700" si="4554">AC1698</f>
        <v>0</v>
      </c>
      <c r="AD1697" s="19">
        <f t="shared" ref="AD1697:AD1700" si="4555">AD1698</f>
        <v>0</v>
      </c>
      <c r="AE1697" s="19">
        <f t="shared" ref="AE1697:AE1700" si="4556">AE1698</f>
        <v>0</v>
      </c>
      <c r="AF1697" s="50">
        <f t="shared" ref="AF1697:AF1700" si="4557">AF1698</f>
        <v>512.197</v>
      </c>
      <c r="AG1697" s="50">
        <f t="shared" ref="AG1697:AG1700" si="4558">AG1698</f>
        <v>0</v>
      </c>
      <c r="AH1697" s="50">
        <f t="shared" ref="AH1697:AH1700" si="4559">AH1698</f>
        <v>0</v>
      </c>
      <c r="AI1697" s="50">
        <f t="shared" ref="AI1697:AI1700" si="4560">AI1698</f>
        <v>0</v>
      </c>
      <c r="AJ1697" s="50">
        <f t="shared" ref="AJ1697:AJ1700" si="4561">AJ1698</f>
        <v>0</v>
      </c>
      <c r="AK1697" s="50">
        <f t="shared" ref="AK1697:AK1700" si="4562">AK1698</f>
        <v>0</v>
      </c>
      <c r="AL1697" s="50">
        <f t="shared" ref="AL1697:AL1700" si="4563">AL1698</f>
        <v>262.19999999999999</v>
      </c>
      <c r="AM1697" s="50">
        <f t="shared" ref="AM1697:AM1700" si="4564">AM1698</f>
        <v>0</v>
      </c>
      <c r="AN1697" s="50">
        <f t="shared" ref="AN1697:AN1700" si="4565">AN1698</f>
        <v>0</v>
      </c>
      <c r="AO1697" s="51">
        <f t="shared" ref="AO1697:AO1700" si="4566">AO1698</f>
        <v>262.19999999999999</v>
      </c>
      <c r="AP1697" s="51">
        <f t="shared" ref="AP1697:AP1700" si="4567">AP1698</f>
        <v>512.197</v>
      </c>
      <c r="AQ1697" s="51">
        <f t="shared" ref="AQ1697:AQ1700" si="4568">AQ1698</f>
        <v>0</v>
      </c>
      <c r="AR1697" s="51">
        <f t="shared" ref="AR1697:AR1700" si="4569">AR1698</f>
        <v>0</v>
      </c>
      <c r="AS1697" s="51">
        <f t="shared" ref="AS1697:AS1700" si="4570">AS1698</f>
        <v>0</v>
      </c>
      <c r="AT1697" s="51">
        <f t="shared" ref="AT1697:AT1700" si="4571">AT1698</f>
        <v>0</v>
      </c>
      <c r="AU1697" s="51">
        <f t="shared" si="4337"/>
        <v>512.197</v>
      </c>
      <c r="AV1697" s="51">
        <f t="shared" si="4338"/>
        <v>120</v>
      </c>
      <c r="AW1697" s="51">
        <f t="shared" si="4340"/>
        <v>632.197</v>
      </c>
      <c r="AX1697" s="51">
        <f t="shared" si="4341"/>
        <v>269.30000000000001</v>
      </c>
      <c r="AY1697" s="51">
        <f t="shared" si="4342"/>
        <v>249.90000000000001</v>
      </c>
      <c r="AZ1697" s="51">
        <f t="shared" ref="AZ1697:AZ1700" si="4572">AZ1698</f>
        <v>0</v>
      </c>
      <c r="BA1697" s="52">
        <f t="shared" si="4339"/>
        <v>51.191240870212042</v>
      </c>
      <c r="BB1697" s="25"/>
    </row>
    <row r="1698">
      <c r="B1698" s="47" t="s">
        <v>578</v>
      </c>
      <c r="C1698" s="47" t="s">
        <v>96</v>
      </c>
      <c r="D1698" s="47" t="s">
        <v>98</v>
      </c>
      <c r="E1698" s="48" t="str">
        <f t="shared" si="4336"/>
        <v>0503</v>
      </c>
      <c r="F1698" s="47" t="s">
        <v>102</v>
      </c>
      <c r="G1698" s="48"/>
      <c r="H1698" s="49" t="s">
        <v>53</v>
      </c>
      <c r="I1698" s="19">
        <f t="shared" si="4540"/>
        <v>262.19999999999999</v>
      </c>
      <c r="J1698" s="19">
        <f t="shared" si="4541"/>
        <v>269.30000000000001</v>
      </c>
      <c r="K1698" s="19">
        <f t="shared" si="4542"/>
        <v>249.90000000000001</v>
      </c>
      <c r="L1698" s="19">
        <f t="shared" si="4543"/>
        <v>0</v>
      </c>
      <c r="M1698" s="19">
        <f t="shared" si="4544"/>
        <v>0</v>
      </c>
      <c r="N1698" s="19">
        <f t="shared" si="4545"/>
        <v>0</v>
      </c>
      <c r="O1698" s="19">
        <f t="shared" si="4546"/>
        <v>0</v>
      </c>
      <c r="P1698" s="19">
        <f t="shared" si="4522"/>
        <v>0</v>
      </c>
      <c r="Q1698" s="19">
        <f t="shared" si="4523"/>
        <v>369.99700000000001</v>
      </c>
      <c r="R1698" s="19">
        <f t="shared" si="4524"/>
        <v>0</v>
      </c>
      <c r="S1698" s="19">
        <f t="shared" si="4547"/>
        <v>0</v>
      </c>
      <c r="T1698" s="19">
        <f t="shared" si="4335"/>
        <v>632.197</v>
      </c>
      <c r="U1698" s="19">
        <f t="shared" si="4379"/>
        <v>269.30000000000001</v>
      </c>
      <c r="V1698" s="19">
        <f t="shared" si="4380"/>
        <v>249.90000000000001</v>
      </c>
      <c r="W1698" s="19">
        <f t="shared" si="4548"/>
        <v>0</v>
      </c>
      <c r="X1698" s="19">
        <f t="shared" si="4549"/>
        <v>0</v>
      </c>
      <c r="Y1698" s="19">
        <f t="shared" si="4550"/>
        <v>0</v>
      </c>
      <c r="Z1698" s="19">
        <f t="shared" si="4551"/>
        <v>0</v>
      </c>
      <c r="AA1698" s="19">
        <f t="shared" si="4552"/>
        <v>0</v>
      </c>
      <c r="AB1698" s="19">
        <f t="shared" si="4553"/>
        <v>0</v>
      </c>
      <c r="AC1698" s="19">
        <f t="shared" si="4554"/>
        <v>0</v>
      </c>
      <c r="AD1698" s="19">
        <f t="shared" si="4555"/>
        <v>0</v>
      </c>
      <c r="AE1698" s="19">
        <f t="shared" si="4556"/>
        <v>0</v>
      </c>
      <c r="AF1698" s="50">
        <f t="shared" si="4557"/>
        <v>512.197</v>
      </c>
      <c r="AG1698" s="50">
        <f t="shared" si="4558"/>
        <v>0</v>
      </c>
      <c r="AH1698" s="50">
        <f t="shared" si="4559"/>
        <v>0</v>
      </c>
      <c r="AI1698" s="50">
        <f t="shared" si="4560"/>
        <v>0</v>
      </c>
      <c r="AJ1698" s="50">
        <f t="shared" si="4561"/>
        <v>0</v>
      </c>
      <c r="AK1698" s="50">
        <f t="shared" si="4562"/>
        <v>0</v>
      </c>
      <c r="AL1698" s="50">
        <f t="shared" si="4563"/>
        <v>262.19999999999999</v>
      </c>
      <c r="AM1698" s="50">
        <f t="shared" si="4564"/>
        <v>0</v>
      </c>
      <c r="AN1698" s="50">
        <f t="shared" si="4565"/>
        <v>0</v>
      </c>
      <c r="AO1698" s="15">
        <f t="shared" si="4566"/>
        <v>262.19999999999999</v>
      </c>
      <c r="AP1698" s="51">
        <f t="shared" si="4567"/>
        <v>512.197</v>
      </c>
      <c r="AQ1698" s="51">
        <f t="shared" si="4568"/>
        <v>0</v>
      </c>
      <c r="AR1698" s="51">
        <f t="shared" si="4569"/>
        <v>0</v>
      </c>
      <c r="AS1698" s="51">
        <f t="shared" si="4570"/>
        <v>0</v>
      </c>
      <c r="AT1698" s="51">
        <f t="shared" si="4571"/>
        <v>0</v>
      </c>
      <c r="AU1698" s="51">
        <f t="shared" si="4337"/>
        <v>512.197</v>
      </c>
      <c r="AV1698" s="51">
        <f t="shared" si="4338"/>
        <v>120</v>
      </c>
      <c r="AW1698" s="51">
        <f t="shared" si="4340"/>
        <v>632.197</v>
      </c>
      <c r="AX1698" s="51">
        <f t="shared" si="4341"/>
        <v>269.30000000000001</v>
      </c>
      <c r="AY1698" s="51">
        <f t="shared" si="4342"/>
        <v>249.90000000000001</v>
      </c>
      <c r="AZ1698" s="51">
        <f t="shared" si="4572"/>
        <v>0</v>
      </c>
      <c r="BA1698" s="52">
        <f t="shared" si="4339"/>
        <v>51.191240870212042</v>
      </c>
      <c r="BB1698" s="25"/>
    </row>
    <row r="1699" ht="31.5">
      <c r="B1699" s="47" t="s">
        <v>578</v>
      </c>
      <c r="C1699" s="47" t="s">
        <v>96</v>
      </c>
      <c r="D1699" s="47" t="s">
        <v>98</v>
      </c>
      <c r="E1699" s="48" t="str">
        <f t="shared" si="4336"/>
        <v>0503</v>
      </c>
      <c r="F1699" s="47" t="s">
        <v>103</v>
      </c>
      <c r="G1699" s="48"/>
      <c r="H1699" s="49" t="s">
        <v>104</v>
      </c>
      <c r="I1699" s="19">
        <f t="shared" si="4540"/>
        <v>262.19999999999999</v>
      </c>
      <c r="J1699" s="19">
        <f t="shared" si="4541"/>
        <v>269.30000000000001</v>
      </c>
      <c r="K1699" s="19">
        <f t="shared" si="4542"/>
        <v>249.90000000000001</v>
      </c>
      <c r="L1699" s="19">
        <f t="shared" si="4543"/>
        <v>0</v>
      </c>
      <c r="M1699" s="19">
        <f t="shared" si="4544"/>
        <v>0</v>
      </c>
      <c r="N1699" s="19">
        <f t="shared" si="4545"/>
        <v>0</v>
      </c>
      <c r="O1699" s="19">
        <f t="shared" si="4546"/>
        <v>0</v>
      </c>
      <c r="P1699" s="19">
        <f t="shared" si="4522"/>
        <v>0</v>
      </c>
      <c r="Q1699" s="19">
        <f t="shared" si="4523"/>
        <v>369.99700000000001</v>
      </c>
      <c r="R1699" s="19">
        <f t="shared" si="4524"/>
        <v>0</v>
      </c>
      <c r="S1699" s="19">
        <f t="shared" si="4547"/>
        <v>0</v>
      </c>
      <c r="T1699" s="19">
        <f t="shared" si="4335"/>
        <v>632.197</v>
      </c>
      <c r="U1699" s="19">
        <f t="shared" si="4379"/>
        <v>269.30000000000001</v>
      </c>
      <c r="V1699" s="19">
        <f t="shared" si="4380"/>
        <v>249.90000000000001</v>
      </c>
      <c r="W1699" s="19">
        <f t="shared" si="4548"/>
        <v>0</v>
      </c>
      <c r="X1699" s="19">
        <f t="shared" si="4549"/>
        <v>0</v>
      </c>
      <c r="Y1699" s="19">
        <f t="shared" si="4550"/>
        <v>0</v>
      </c>
      <c r="Z1699" s="19">
        <f t="shared" si="4551"/>
        <v>0</v>
      </c>
      <c r="AA1699" s="19">
        <f t="shared" si="4552"/>
        <v>0</v>
      </c>
      <c r="AB1699" s="19">
        <f t="shared" si="4553"/>
        <v>0</v>
      </c>
      <c r="AC1699" s="19">
        <f t="shared" si="4554"/>
        <v>0</v>
      </c>
      <c r="AD1699" s="19">
        <f t="shared" si="4555"/>
        <v>0</v>
      </c>
      <c r="AE1699" s="19">
        <f t="shared" si="4556"/>
        <v>0</v>
      </c>
      <c r="AF1699" s="50">
        <f t="shared" si="4557"/>
        <v>512.197</v>
      </c>
      <c r="AG1699" s="50">
        <f t="shared" si="4558"/>
        <v>0</v>
      </c>
      <c r="AH1699" s="50">
        <f t="shared" si="4559"/>
        <v>0</v>
      </c>
      <c r="AI1699" s="50">
        <f t="shared" si="4560"/>
        <v>0</v>
      </c>
      <c r="AJ1699" s="50">
        <f t="shared" si="4561"/>
        <v>0</v>
      </c>
      <c r="AK1699" s="50">
        <f t="shared" si="4562"/>
        <v>0</v>
      </c>
      <c r="AL1699" s="50">
        <f t="shared" si="4563"/>
        <v>262.19999999999999</v>
      </c>
      <c r="AM1699" s="50">
        <f t="shared" si="4564"/>
        <v>0</v>
      </c>
      <c r="AN1699" s="50">
        <f t="shared" si="4565"/>
        <v>0</v>
      </c>
      <c r="AO1699" s="51">
        <f t="shared" si="4566"/>
        <v>262.19999999999999</v>
      </c>
      <c r="AP1699" s="51">
        <f t="shared" si="4567"/>
        <v>512.197</v>
      </c>
      <c r="AQ1699" s="51">
        <f t="shared" si="4568"/>
        <v>0</v>
      </c>
      <c r="AR1699" s="51">
        <f t="shared" si="4569"/>
        <v>0</v>
      </c>
      <c r="AS1699" s="51">
        <f t="shared" si="4570"/>
        <v>0</v>
      </c>
      <c r="AT1699" s="51">
        <f t="shared" si="4571"/>
        <v>0</v>
      </c>
      <c r="AU1699" s="51">
        <f t="shared" si="4337"/>
        <v>512.197</v>
      </c>
      <c r="AV1699" s="51">
        <f t="shared" si="4338"/>
        <v>120</v>
      </c>
      <c r="AW1699" s="51">
        <f t="shared" si="4340"/>
        <v>632.197</v>
      </c>
      <c r="AX1699" s="51">
        <f t="shared" si="4341"/>
        <v>269.30000000000001</v>
      </c>
      <c r="AY1699" s="51">
        <f t="shared" si="4342"/>
        <v>249.90000000000001</v>
      </c>
      <c r="AZ1699" s="51">
        <f t="shared" si="4572"/>
        <v>0</v>
      </c>
      <c r="BA1699" s="52">
        <f t="shared" si="4339"/>
        <v>51.191240870212042</v>
      </c>
      <c r="BB1699" s="25"/>
    </row>
    <row r="1700" ht="47.25">
      <c r="B1700" s="47" t="s">
        <v>578</v>
      </c>
      <c r="C1700" s="47" t="s">
        <v>96</v>
      </c>
      <c r="D1700" s="47" t="s">
        <v>98</v>
      </c>
      <c r="E1700" s="48" t="str">
        <f t="shared" si="4336"/>
        <v>0503</v>
      </c>
      <c r="F1700" s="47" t="s">
        <v>534</v>
      </c>
      <c r="G1700" s="48"/>
      <c r="H1700" s="49" t="s">
        <v>535</v>
      </c>
      <c r="I1700" s="19">
        <f t="shared" si="4540"/>
        <v>262.19999999999999</v>
      </c>
      <c r="J1700" s="19">
        <f t="shared" si="4541"/>
        <v>269.30000000000001</v>
      </c>
      <c r="K1700" s="19">
        <f t="shared" si="4542"/>
        <v>249.90000000000001</v>
      </c>
      <c r="L1700" s="19">
        <f t="shared" si="4543"/>
        <v>0</v>
      </c>
      <c r="M1700" s="19">
        <f t="shared" si="4544"/>
        <v>0</v>
      </c>
      <c r="N1700" s="19">
        <f t="shared" si="4545"/>
        <v>0</v>
      </c>
      <c r="O1700" s="19">
        <f t="shared" si="4546"/>
        <v>0</v>
      </c>
      <c r="P1700" s="19">
        <f t="shared" si="4522"/>
        <v>0</v>
      </c>
      <c r="Q1700" s="19">
        <f t="shared" si="4523"/>
        <v>369.99700000000001</v>
      </c>
      <c r="R1700" s="19">
        <f t="shared" si="4524"/>
        <v>0</v>
      </c>
      <c r="S1700" s="19">
        <f t="shared" si="4547"/>
        <v>0</v>
      </c>
      <c r="T1700" s="19">
        <f t="shared" si="4335"/>
        <v>632.197</v>
      </c>
      <c r="U1700" s="19">
        <f t="shared" si="4379"/>
        <v>269.30000000000001</v>
      </c>
      <c r="V1700" s="19">
        <f t="shared" si="4380"/>
        <v>249.90000000000001</v>
      </c>
      <c r="W1700" s="19">
        <f t="shared" si="4548"/>
        <v>0</v>
      </c>
      <c r="X1700" s="19">
        <f t="shared" si="4549"/>
        <v>0</v>
      </c>
      <c r="Y1700" s="19">
        <f t="shared" si="4550"/>
        <v>0</v>
      </c>
      <c r="Z1700" s="19">
        <f t="shared" si="4551"/>
        <v>0</v>
      </c>
      <c r="AA1700" s="19">
        <f t="shared" si="4552"/>
        <v>0</v>
      </c>
      <c r="AB1700" s="19">
        <f t="shared" si="4553"/>
        <v>0</v>
      </c>
      <c r="AC1700" s="19">
        <f t="shared" si="4554"/>
        <v>0</v>
      </c>
      <c r="AD1700" s="19">
        <f t="shared" si="4555"/>
        <v>0</v>
      </c>
      <c r="AE1700" s="19">
        <f t="shared" si="4556"/>
        <v>0</v>
      </c>
      <c r="AF1700" s="50">
        <f t="shared" si="4557"/>
        <v>512.197</v>
      </c>
      <c r="AG1700" s="50">
        <f t="shared" si="4558"/>
        <v>0</v>
      </c>
      <c r="AH1700" s="50">
        <f t="shared" si="4559"/>
        <v>0</v>
      </c>
      <c r="AI1700" s="50">
        <f t="shared" si="4560"/>
        <v>0</v>
      </c>
      <c r="AJ1700" s="50">
        <f t="shared" si="4561"/>
        <v>0</v>
      </c>
      <c r="AK1700" s="50">
        <f t="shared" si="4562"/>
        <v>0</v>
      </c>
      <c r="AL1700" s="50">
        <f t="shared" si="4563"/>
        <v>262.19999999999999</v>
      </c>
      <c r="AM1700" s="50">
        <f t="shared" si="4564"/>
        <v>0</v>
      </c>
      <c r="AN1700" s="50">
        <f t="shared" si="4565"/>
        <v>0</v>
      </c>
      <c r="AO1700" s="15">
        <f t="shared" si="4566"/>
        <v>262.19999999999999</v>
      </c>
      <c r="AP1700" s="51">
        <f t="shared" si="4567"/>
        <v>512.197</v>
      </c>
      <c r="AQ1700" s="51">
        <f t="shared" si="4568"/>
        <v>0</v>
      </c>
      <c r="AR1700" s="51">
        <f t="shared" si="4569"/>
        <v>0</v>
      </c>
      <c r="AS1700" s="51">
        <f t="shared" si="4570"/>
        <v>0</v>
      </c>
      <c r="AT1700" s="51">
        <f t="shared" si="4571"/>
        <v>0</v>
      </c>
      <c r="AU1700" s="51">
        <f t="shared" si="4337"/>
        <v>512.197</v>
      </c>
      <c r="AV1700" s="51">
        <f t="shared" si="4338"/>
        <v>120</v>
      </c>
      <c r="AW1700" s="51">
        <f t="shared" si="4340"/>
        <v>632.197</v>
      </c>
      <c r="AX1700" s="51">
        <f t="shared" si="4341"/>
        <v>269.30000000000001</v>
      </c>
      <c r="AY1700" s="51">
        <f t="shared" si="4342"/>
        <v>249.90000000000001</v>
      </c>
      <c r="AZ1700" s="51">
        <f t="shared" si="4572"/>
        <v>0</v>
      </c>
      <c r="BA1700" s="52">
        <f t="shared" si="4339"/>
        <v>51.191240870212042</v>
      </c>
      <c r="BB1700" s="25"/>
    </row>
    <row r="1701" ht="31.5">
      <c r="B1701" s="47" t="s">
        <v>578</v>
      </c>
      <c r="C1701" s="47" t="s">
        <v>96</v>
      </c>
      <c r="D1701" s="47" t="s">
        <v>98</v>
      </c>
      <c r="E1701" s="48" t="str">
        <f t="shared" si="4336"/>
        <v>0503</v>
      </c>
      <c r="F1701" s="47" t="s">
        <v>534</v>
      </c>
      <c r="G1701" s="47" t="s">
        <v>58</v>
      </c>
      <c r="H1701" s="49" t="s">
        <v>59</v>
      </c>
      <c r="I1701" s="19">
        <v>262.19999999999999</v>
      </c>
      <c r="J1701" s="19">
        <v>269.30000000000001</v>
      </c>
      <c r="K1701" s="19">
        <v>249.90000000000001</v>
      </c>
      <c r="L1701" s="19"/>
      <c r="M1701" s="19"/>
      <c r="N1701" s="19"/>
      <c r="O1701" s="19">
        <v>0</v>
      </c>
      <c r="P1701" s="19">
        <v>0</v>
      </c>
      <c r="Q1701" s="19">
        <v>369.99700000000001</v>
      </c>
      <c r="R1701" s="19">
        <v>0</v>
      </c>
      <c r="S1701" s="19"/>
      <c r="T1701" s="19">
        <f t="shared" si="4335"/>
        <v>632.197</v>
      </c>
      <c r="U1701" s="19">
        <f t="shared" si="4379"/>
        <v>269.30000000000001</v>
      </c>
      <c r="V1701" s="19">
        <f t="shared" si="4380"/>
        <v>249.90000000000001</v>
      </c>
      <c r="W1701" s="19"/>
      <c r="X1701" s="19"/>
      <c r="Y1701" s="19"/>
      <c r="Z1701" s="19"/>
      <c r="AA1701" s="19"/>
      <c r="AB1701" s="19"/>
      <c r="AC1701" s="19"/>
      <c r="AD1701" s="19"/>
      <c r="AE1701" s="19"/>
      <c r="AF1701" s="50">
        <v>512.197</v>
      </c>
      <c r="AG1701" s="50"/>
      <c r="AH1701" s="50">
        <v>0</v>
      </c>
      <c r="AI1701" s="50">
        <v>0</v>
      </c>
      <c r="AJ1701" s="50">
        <v>0</v>
      </c>
      <c r="AK1701" s="50">
        <v>0</v>
      </c>
      <c r="AL1701" s="50">
        <v>262.19999999999999</v>
      </c>
      <c r="AM1701" s="50">
        <v>0</v>
      </c>
      <c r="AN1701" s="50">
        <v>0</v>
      </c>
      <c r="AO1701" s="51">
        <v>262.19999999999999</v>
      </c>
      <c r="AP1701" s="51">
        <v>512.197</v>
      </c>
      <c r="AQ1701" s="51">
        <v>0</v>
      </c>
      <c r="AR1701" s="51">
        <v>0</v>
      </c>
      <c r="AS1701" s="51">
        <v>0</v>
      </c>
      <c r="AT1701" s="51">
        <v>0</v>
      </c>
      <c r="AU1701" s="51">
        <f t="shared" si="4337"/>
        <v>512.197</v>
      </c>
      <c r="AV1701" s="51">
        <f t="shared" si="4338"/>
        <v>120</v>
      </c>
      <c r="AW1701" s="51">
        <f t="shared" si="4340"/>
        <v>632.197</v>
      </c>
      <c r="AX1701" s="51">
        <f t="shared" si="4341"/>
        <v>269.30000000000001</v>
      </c>
      <c r="AY1701" s="51">
        <f t="shared" si="4342"/>
        <v>249.90000000000001</v>
      </c>
      <c r="AZ1701" s="51"/>
      <c r="BA1701" s="52">
        <f t="shared" si="4339"/>
        <v>51.191240870212042</v>
      </c>
      <c r="BB1701" s="53"/>
    </row>
    <row r="1702" ht="31.5">
      <c r="B1702" s="47" t="s">
        <v>578</v>
      </c>
      <c r="C1702" s="47" t="s">
        <v>96</v>
      </c>
      <c r="D1702" s="47" t="s">
        <v>98</v>
      </c>
      <c r="E1702" s="48" t="str">
        <f t="shared" si="4336"/>
        <v>0503</v>
      </c>
      <c r="F1702" s="47" t="s">
        <v>517</v>
      </c>
      <c r="G1702" s="48"/>
      <c r="H1702" s="49" t="s">
        <v>518</v>
      </c>
      <c r="I1702" s="19">
        <f>I1703+I1709</f>
        <v>30438.399999999998</v>
      </c>
      <c r="J1702" s="19">
        <f>J1703+J1709</f>
        <v>15277.400000000001</v>
      </c>
      <c r="K1702" s="19">
        <f>K1703+K1709</f>
        <v>12337.400000000001</v>
      </c>
      <c r="L1702" s="19">
        <f>L1703+L1709</f>
        <v>11186.6</v>
      </c>
      <c r="M1702" s="19">
        <f>M1703+M1709</f>
        <v>11186.6</v>
      </c>
      <c r="N1702" s="19">
        <f>N1703+N1709</f>
        <v>11186.6</v>
      </c>
      <c r="O1702" s="19">
        <f>O1703+O1709</f>
        <v>0</v>
      </c>
      <c r="P1702" s="19">
        <f>P1703+P1709</f>
        <v>968.84799999999996</v>
      </c>
      <c r="Q1702" s="19">
        <f>Q1703+Q1709</f>
        <v>0</v>
      </c>
      <c r="R1702" s="19">
        <f>R1703+R1709</f>
        <v>0</v>
      </c>
      <c r="S1702" s="19">
        <f>S1703+S1709</f>
        <v>0</v>
      </c>
      <c r="T1702" s="19">
        <f t="shared" ref="T1702:T1765" si="4573">I1702+L1702+S1702+R1702+Q1702+P1702+O1702</f>
        <v>42593.847999999998</v>
      </c>
      <c r="U1702" s="19">
        <f t="shared" si="4379"/>
        <v>26464</v>
      </c>
      <c r="V1702" s="19">
        <f t="shared" si="4380"/>
        <v>23524</v>
      </c>
      <c r="W1702" s="19">
        <f>W1703+W1709</f>
        <v>0</v>
      </c>
      <c r="X1702" s="19">
        <f>X1703+X1709</f>
        <v>0</v>
      </c>
      <c r="Y1702" s="19">
        <f>Y1703+Y1709</f>
        <v>0</v>
      </c>
      <c r="Z1702" s="19">
        <f>Z1703+Z1709</f>
        <v>0</v>
      </c>
      <c r="AA1702" s="19">
        <f>AA1703+AA1709</f>
        <v>0</v>
      </c>
      <c r="AB1702" s="19">
        <f>AB1703+AB1709</f>
        <v>0</v>
      </c>
      <c r="AC1702" s="19">
        <f>AC1703+AC1709</f>
        <v>0</v>
      </c>
      <c r="AD1702" s="19">
        <f>AD1703+AD1709</f>
        <v>0</v>
      </c>
      <c r="AE1702" s="19">
        <f>AE1703+AE1709</f>
        <v>0</v>
      </c>
      <c r="AF1702" s="50">
        <f>AF1703+AF1709</f>
        <v>24465.808699999998</v>
      </c>
      <c r="AG1702" s="50">
        <f>AG1703+AG1709</f>
        <v>0</v>
      </c>
      <c r="AH1702" s="50">
        <f>AH1703+AH1709</f>
        <v>0</v>
      </c>
      <c r="AI1702" s="50">
        <f>AI1703+AI1709</f>
        <v>0</v>
      </c>
      <c r="AJ1702" s="50">
        <f>AJ1703+AJ1709</f>
        <v>0</v>
      </c>
      <c r="AK1702" s="50">
        <f>AK1703+AK1709</f>
        <v>0</v>
      </c>
      <c r="AL1702" s="50">
        <f>AL1703+AL1709</f>
        <v>24324.935679999999</v>
      </c>
      <c r="AM1702" s="50">
        <f>AM1703+AM1709</f>
        <v>0</v>
      </c>
      <c r="AN1702" s="50">
        <f>AN1703+AN1709</f>
        <v>0</v>
      </c>
      <c r="AO1702" s="15">
        <f>AO1703+AO1709</f>
        <v>6531.3980700000002</v>
      </c>
      <c r="AP1702" s="51">
        <f>AP1703+AP1709</f>
        <v>24465.808699999998</v>
      </c>
      <c r="AQ1702" s="51">
        <f>AQ1703+AQ1709</f>
        <v>0</v>
      </c>
      <c r="AR1702" s="51">
        <f>AR1703+AR1709</f>
        <v>0</v>
      </c>
      <c r="AS1702" s="51">
        <f>AS1703+AS1709</f>
        <v>0</v>
      </c>
      <c r="AT1702" s="51">
        <f>AT1703+AT1709</f>
        <v>0</v>
      </c>
      <c r="AU1702" s="51">
        <f t="shared" si="4337"/>
        <v>24465.808699999998</v>
      </c>
      <c r="AV1702" s="51">
        <f t="shared" si="4338"/>
        <v>18128.0393</v>
      </c>
      <c r="AW1702" s="51">
        <f t="shared" si="4340"/>
        <v>42593.847999999998</v>
      </c>
      <c r="AX1702" s="51">
        <f t="shared" si="4341"/>
        <v>26464</v>
      </c>
      <c r="AY1702" s="51">
        <f t="shared" si="4342"/>
        <v>23524</v>
      </c>
      <c r="AZ1702" s="51">
        <f>AZ1703+AZ1709</f>
        <v>0</v>
      </c>
      <c r="BA1702" s="52">
        <f t="shared" si="4339"/>
        <v>99.424204522616094</v>
      </c>
      <c r="BB1702" s="25"/>
    </row>
    <row r="1703">
      <c r="B1703" s="47" t="s">
        <v>578</v>
      </c>
      <c r="C1703" s="47" t="s">
        <v>96</v>
      </c>
      <c r="D1703" s="47" t="s">
        <v>98</v>
      </c>
      <c r="E1703" s="48" t="str">
        <f t="shared" si="4336"/>
        <v>0503</v>
      </c>
      <c r="F1703" s="47" t="s">
        <v>519</v>
      </c>
      <c r="G1703" s="48"/>
      <c r="H1703" s="49" t="s">
        <v>113</v>
      </c>
      <c r="I1703" s="19">
        <f>I1704</f>
        <v>7457.8000000000002</v>
      </c>
      <c r="J1703" s="19">
        <f>J1704</f>
        <v>7457.8000000000002</v>
      </c>
      <c r="K1703" s="19">
        <f>K1704</f>
        <v>7457.8000000000002</v>
      </c>
      <c r="L1703" s="19">
        <f>L1704</f>
        <v>11186.6</v>
      </c>
      <c r="M1703" s="19">
        <f>M1704</f>
        <v>11186.6</v>
      </c>
      <c r="N1703" s="19">
        <f>N1704</f>
        <v>11186.6</v>
      </c>
      <c r="O1703" s="19">
        <f>O1704</f>
        <v>0</v>
      </c>
      <c r="P1703" s="19">
        <f>P1704</f>
        <v>0</v>
      </c>
      <c r="Q1703" s="19">
        <f>Q1704</f>
        <v>0</v>
      </c>
      <c r="R1703" s="19">
        <f>R1704</f>
        <v>0</v>
      </c>
      <c r="S1703" s="19">
        <f>S1704</f>
        <v>0</v>
      </c>
      <c r="T1703" s="19">
        <f t="shared" si="4573"/>
        <v>18644.400000000001</v>
      </c>
      <c r="U1703" s="19">
        <f t="shared" si="4379"/>
        <v>18644.400000000001</v>
      </c>
      <c r="V1703" s="19">
        <f t="shared" si="4380"/>
        <v>18644.400000000001</v>
      </c>
      <c r="W1703" s="19">
        <f>W1704</f>
        <v>0</v>
      </c>
      <c r="X1703" s="19">
        <f>X1704</f>
        <v>0</v>
      </c>
      <c r="Y1703" s="19">
        <f>Y1704</f>
        <v>0</v>
      </c>
      <c r="Z1703" s="19">
        <f>Z1704</f>
        <v>0</v>
      </c>
      <c r="AA1703" s="19">
        <f>AA1704</f>
        <v>0</v>
      </c>
      <c r="AB1703" s="19">
        <f>AB1704</f>
        <v>0</v>
      </c>
      <c r="AC1703" s="19">
        <f>AC1704</f>
        <v>0</v>
      </c>
      <c r="AD1703" s="19">
        <f>AD1704</f>
        <v>0</v>
      </c>
      <c r="AE1703" s="19">
        <f>AE1704</f>
        <v>0</v>
      </c>
      <c r="AF1703" s="50">
        <f>AF1704</f>
        <v>196.26070000000001</v>
      </c>
      <c r="AG1703" s="50">
        <f>AG1704</f>
        <v>0</v>
      </c>
      <c r="AH1703" s="50">
        <f>AH1704</f>
        <v>0</v>
      </c>
      <c r="AI1703" s="50">
        <f>AI1704</f>
        <v>0</v>
      </c>
      <c r="AJ1703" s="50">
        <f>AJ1704</f>
        <v>0</v>
      </c>
      <c r="AK1703" s="50">
        <f>AK1704</f>
        <v>0</v>
      </c>
      <c r="AL1703" s="50">
        <f>AL1704</f>
        <v>174.78653</v>
      </c>
      <c r="AM1703" s="50">
        <f>AM1704</f>
        <v>0</v>
      </c>
      <c r="AN1703" s="50">
        <f>AN1704</f>
        <v>0</v>
      </c>
      <c r="AO1703" s="51">
        <f>AO1704</f>
        <v>174.78653</v>
      </c>
      <c r="AP1703" s="51">
        <f>AP1704</f>
        <v>196.26070000000001</v>
      </c>
      <c r="AQ1703" s="51">
        <f>AQ1704</f>
        <v>0</v>
      </c>
      <c r="AR1703" s="51">
        <f>AR1704</f>
        <v>0</v>
      </c>
      <c r="AS1703" s="51">
        <f>AS1704</f>
        <v>0</v>
      </c>
      <c r="AT1703" s="51">
        <f>AT1704</f>
        <v>0</v>
      </c>
      <c r="AU1703" s="51">
        <f t="shared" si="4337"/>
        <v>196.26070000000001</v>
      </c>
      <c r="AV1703" s="51">
        <f t="shared" si="4338"/>
        <v>18448.139300000003</v>
      </c>
      <c r="AW1703" s="51">
        <f t="shared" si="4340"/>
        <v>18644.400000000001</v>
      </c>
      <c r="AX1703" s="51">
        <f t="shared" si="4341"/>
        <v>18644.400000000001</v>
      </c>
      <c r="AY1703" s="51">
        <f t="shared" si="4342"/>
        <v>18644.400000000001</v>
      </c>
      <c r="AZ1703" s="51">
        <f>AZ1704</f>
        <v>0</v>
      </c>
      <c r="BA1703" s="52">
        <f t="shared" si="4339"/>
        <v>89.058344334856642</v>
      </c>
      <c r="BB1703" s="25"/>
    </row>
    <row r="1704" ht="31.5">
      <c r="B1704" s="47" t="s">
        <v>578</v>
      </c>
      <c r="C1704" s="47" t="s">
        <v>96</v>
      </c>
      <c r="D1704" s="47" t="s">
        <v>98</v>
      </c>
      <c r="E1704" s="48" t="str">
        <f t="shared" ref="E1704:E1767" si="4574">CONCATENATE(C1704,D1704)</f>
        <v>0503</v>
      </c>
      <c r="F1704" s="47" t="s">
        <v>520</v>
      </c>
      <c r="G1704" s="48"/>
      <c r="H1704" s="49" t="s">
        <v>521</v>
      </c>
      <c r="I1704" s="19">
        <f>I1707</f>
        <v>7457.8000000000002</v>
      </c>
      <c r="J1704" s="19">
        <f>J1707</f>
        <v>7457.8000000000002</v>
      </c>
      <c r="K1704" s="19">
        <f>K1707</f>
        <v>7457.8000000000002</v>
      </c>
      <c r="L1704" s="19">
        <f>L1707</f>
        <v>11186.6</v>
      </c>
      <c r="M1704" s="19">
        <f>M1707</f>
        <v>11186.6</v>
      </c>
      <c r="N1704" s="19">
        <f>N1707</f>
        <v>11186.6</v>
      </c>
      <c r="O1704" s="19">
        <f>O1707+O1705</f>
        <v>0</v>
      </c>
      <c r="P1704" s="19">
        <f>P1707+P1705</f>
        <v>0</v>
      </c>
      <c r="Q1704" s="19">
        <f>Q1707</f>
        <v>0</v>
      </c>
      <c r="R1704" s="19">
        <f>R1707</f>
        <v>0</v>
      </c>
      <c r="S1704" s="19">
        <f>S1707</f>
        <v>0</v>
      </c>
      <c r="T1704" s="19">
        <f t="shared" si="4573"/>
        <v>18644.400000000001</v>
      </c>
      <c r="U1704" s="19">
        <f t="shared" si="4379"/>
        <v>18644.400000000001</v>
      </c>
      <c r="V1704" s="19">
        <f t="shared" si="4380"/>
        <v>18644.400000000001</v>
      </c>
      <c r="W1704" s="19">
        <f>W1707</f>
        <v>0</v>
      </c>
      <c r="X1704" s="19">
        <f>X1707</f>
        <v>0</v>
      </c>
      <c r="Y1704" s="19">
        <f>Y1707</f>
        <v>0</v>
      </c>
      <c r="Z1704" s="19">
        <f>Z1707</f>
        <v>0</v>
      </c>
      <c r="AA1704" s="19">
        <f>AA1707</f>
        <v>0</v>
      </c>
      <c r="AB1704" s="19">
        <f>AB1707</f>
        <v>0</v>
      </c>
      <c r="AC1704" s="19">
        <f>AC1707</f>
        <v>0</v>
      </c>
      <c r="AD1704" s="19">
        <f>AD1707</f>
        <v>0</v>
      </c>
      <c r="AE1704" s="19">
        <f>AE1707</f>
        <v>0</v>
      </c>
      <c r="AF1704" s="50">
        <f>AF1707+AF1705</f>
        <v>196.26070000000001</v>
      </c>
      <c r="AG1704" s="50">
        <f>AG1707+AG1705</f>
        <v>0</v>
      </c>
      <c r="AH1704" s="50">
        <f>AH1707+AH1705</f>
        <v>0</v>
      </c>
      <c r="AI1704" s="50">
        <f>AI1707+AI1705</f>
        <v>0</v>
      </c>
      <c r="AJ1704" s="50">
        <f>AJ1707+AJ1705</f>
        <v>0</v>
      </c>
      <c r="AK1704" s="50">
        <f>AK1707+AK1705</f>
        <v>0</v>
      </c>
      <c r="AL1704" s="50">
        <f>AL1707+AL1705</f>
        <v>174.78653</v>
      </c>
      <c r="AM1704" s="50">
        <f>AM1707+AM1705</f>
        <v>0</v>
      </c>
      <c r="AN1704" s="50">
        <f>AN1707+AN1705</f>
        <v>0</v>
      </c>
      <c r="AO1704" s="15">
        <f>AO1707+AO1705</f>
        <v>174.78653</v>
      </c>
      <c r="AP1704" s="51">
        <f>AP1707+AP1705</f>
        <v>196.26070000000001</v>
      </c>
      <c r="AQ1704" s="51">
        <f>AQ1707+AQ1705</f>
        <v>0</v>
      </c>
      <c r="AR1704" s="51">
        <f>AR1707+AR1705</f>
        <v>0</v>
      </c>
      <c r="AS1704" s="51">
        <f>AS1707+AS1705</f>
        <v>0</v>
      </c>
      <c r="AT1704" s="51">
        <f>AT1707+AT1705</f>
        <v>0</v>
      </c>
      <c r="AU1704" s="51">
        <f t="shared" ref="AU1704:AU1767" si="4575">AP1704+AS1704+AT1704+AR1704+AQ1704</f>
        <v>196.26070000000001</v>
      </c>
      <c r="AV1704" s="51">
        <f t="shared" ref="AV1704:AV1767" si="4576">T1704-AU1704</f>
        <v>18448.139300000003</v>
      </c>
      <c r="AW1704" s="51">
        <f t="shared" ref="AW1704:AW1767" si="4577">T1704+W1704+X1704+Y1704+Z1704</f>
        <v>18644.400000000001</v>
      </c>
      <c r="AX1704" s="51">
        <f t="shared" ref="AX1704:AX1767" si="4578">U1704+AA1704+AB1704</f>
        <v>18644.400000000001</v>
      </c>
      <c r="AY1704" s="51">
        <f t="shared" ref="AY1704:AY1767" si="4579">V1704+AC1704+AE1704+AD1704</f>
        <v>18644.400000000001</v>
      </c>
      <c r="AZ1704" s="51">
        <f>AZ1707</f>
        <v>0</v>
      </c>
      <c r="BA1704" s="52">
        <f t="shared" ref="BA1704:BA1767" si="4580">AL1704/AF1704*100</f>
        <v>89.058344334856642</v>
      </c>
      <c r="BB1704" s="25"/>
    </row>
    <row r="1705" ht="31.5">
      <c r="B1705" s="47" t="s">
        <v>578</v>
      </c>
      <c r="C1705" s="47" t="s">
        <v>96</v>
      </c>
      <c r="D1705" s="47" t="s">
        <v>98</v>
      </c>
      <c r="E1705" s="48" t="str">
        <f t="shared" si="4574"/>
        <v>0503</v>
      </c>
      <c r="F1705" s="47" t="s">
        <v>536</v>
      </c>
      <c r="G1705" s="48"/>
      <c r="H1705" s="64" t="s">
        <v>525</v>
      </c>
      <c r="I1705" s="19"/>
      <c r="J1705" s="19"/>
      <c r="K1705" s="19"/>
      <c r="L1705" s="19"/>
      <c r="M1705" s="19"/>
      <c r="N1705" s="19"/>
      <c r="O1705" s="19">
        <f>O1706</f>
        <v>0</v>
      </c>
      <c r="P1705" s="19">
        <f>P1706</f>
        <v>0</v>
      </c>
      <c r="Q1705" s="19"/>
      <c r="R1705" s="19"/>
      <c r="S1705" s="19"/>
      <c r="T1705" s="19">
        <f t="shared" si="4573"/>
        <v>0</v>
      </c>
      <c r="U1705" s="19"/>
      <c r="V1705" s="19"/>
      <c r="W1705" s="19"/>
      <c r="X1705" s="19"/>
      <c r="Y1705" s="19"/>
      <c r="Z1705" s="19"/>
      <c r="AA1705" s="19"/>
      <c r="AB1705" s="19"/>
      <c r="AC1705" s="19"/>
      <c r="AD1705" s="19"/>
      <c r="AE1705" s="19"/>
      <c r="AF1705" s="50">
        <f>AF1706</f>
        <v>196.26070000000001</v>
      </c>
      <c r="AG1705" s="50">
        <f>AG1706</f>
        <v>0</v>
      </c>
      <c r="AH1705" s="50">
        <f>AH1706</f>
        <v>0</v>
      </c>
      <c r="AI1705" s="50">
        <f>AI1706</f>
        <v>0</v>
      </c>
      <c r="AJ1705" s="50">
        <f>AJ1706</f>
        <v>0</v>
      </c>
      <c r="AK1705" s="50">
        <f>AK1706</f>
        <v>0</v>
      </c>
      <c r="AL1705" s="50">
        <f>AL1706</f>
        <v>174.78653</v>
      </c>
      <c r="AM1705" s="50">
        <f>AM1706</f>
        <v>0</v>
      </c>
      <c r="AN1705" s="50">
        <f>AN1706</f>
        <v>0</v>
      </c>
      <c r="AO1705" s="51">
        <f>AO1706</f>
        <v>174.78653</v>
      </c>
      <c r="AP1705" s="51">
        <f>AP1706</f>
        <v>196.26070000000001</v>
      </c>
      <c r="AQ1705" s="51">
        <f>AQ1706</f>
        <v>0</v>
      </c>
      <c r="AR1705" s="51">
        <f>AR1706</f>
        <v>0</v>
      </c>
      <c r="AS1705" s="51">
        <f>AS1706</f>
        <v>0</v>
      </c>
      <c r="AT1705" s="51">
        <f>AT1706</f>
        <v>0</v>
      </c>
      <c r="AU1705" s="51">
        <f t="shared" si="4575"/>
        <v>196.26070000000001</v>
      </c>
      <c r="AV1705" s="51">
        <f t="shared" si="4576"/>
        <v>-196.26070000000001</v>
      </c>
      <c r="AW1705" s="51"/>
      <c r="AX1705" s="51"/>
      <c r="AY1705" s="51"/>
      <c r="AZ1705" s="51"/>
      <c r="BA1705" s="52">
        <f t="shared" si="4580"/>
        <v>89.058344334856642</v>
      </c>
      <c r="BB1705" s="25"/>
    </row>
    <row r="1706">
      <c r="B1706" s="47" t="s">
        <v>578</v>
      </c>
      <c r="C1706" s="47" t="s">
        <v>96</v>
      </c>
      <c r="D1706" s="47" t="s">
        <v>98</v>
      </c>
      <c r="E1706" s="48" t="str">
        <f t="shared" si="4574"/>
        <v>0503</v>
      </c>
      <c r="F1706" s="47" t="s">
        <v>536</v>
      </c>
      <c r="G1706" s="47" t="s">
        <v>60</v>
      </c>
      <c r="H1706" s="49" t="s">
        <v>61</v>
      </c>
      <c r="I1706" s="19"/>
      <c r="J1706" s="19"/>
      <c r="K1706" s="19"/>
      <c r="L1706" s="19"/>
      <c r="M1706" s="19"/>
      <c r="N1706" s="19"/>
      <c r="O1706" s="19">
        <v>0</v>
      </c>
      <c r="P1706" s="19">
        <v>0</v>
      </c>
      <c r="Q1706" s="19"/>
      <c r="R1706" s="19"/>
      <c r="S1706" s="19"/>
      <c r="T1706" s="19">
        <f t="shared" si="4573"/>
        <v>0</v>
      </c>
      <c r="U1706" s="19"/>
      <c r="V1706" s="19"/>
      <c r="W1706" s="19"/>
      <c r="X1706" s="19"/>
      <c r="Y1706" s="19"/>
      <c r="Z1706" s="19"/>
      <c r="AA1706" s="19"/>
      <c r="AB1706" s="19"/>
      <c r="AC1706" s="19"/>
      <c r="AD1706" s="19"/>
      <c r="AE1706" s="19"/>
      <c r="AF1706" s="50">
        <v>196.26070000000001</v>
      </c>
      <c r="AG1706" s="50"/>
      <c r="AH1706" s="50">
        <v>0</v>
      </c>
      <c r="AI1706" s="50">
        <v>0</v>
      </c>
      <c r="AJ1706" s="50">
        <v>0</v>
      </c>
      <c r="AK1706" s="50">
        <v>0</v>
      </c>
      <c r="AL1706" s="50">
        <v>174.78653</v>
      </c>
      <c r="AM1706" s="50">
        <v>0</v>
      </c>
      <c r="AN1706" s="50">
        <v>0</v>
      </c>
      <c r="AO1706" s="15">
        <v>174.78653</v>
      </c>
      <c r="AP1706" s="51">
        <v>196.26070000000001</v>
      </c>
      <c r="AQ1706" s="51">
        <v>0</v>
      </c>
      <c r="AR1706" s="51">
        <v>0</v>
      </c>
      <c r="AS1706" s="51">
        <v>0</v>
      </c>
      <c r="AT1706" s="51">
        <v>0</v>
      </c>
      <c r="AU1706" s="51">
        <f t="shared" si="4575"/>
        <v>196.26070000000001</v>
      </c>
      <c r="AV1706" s="51">
        <f t="shared" si="4576"/>
        <v>-196.26070000000001</v>
      </c>
      <c r="AW1706" s="51"/>
      <c r="AX1706" s="51"/>
      <c r="AY1706" s="51"/>
      <c r="AZ1706" s="51"/>
      <c r="BA1706" s="52">
        <f t="shared" si="4580"/>
        <v>89.058344334856642</v>
      </c>
      <c r="BB1706" s="25"/>
    </row>
    <row r="1707" ht="31.5" hidden="1">
      <c r="B1707" s="47" t="s">
        <v>578</v>
      </c>
      <c r="C1707" s="47" t="s">
        <v>96</v>
      </c>
      <c r="D1707" s="47" t="s">
        <v>98</v>
      </c>
      <c r="E1707" s="48" t="str">
        <f t="shared" si="4574"/>
        <v>0503</v>
      </c>
      <c r="F1707" s="47" t="s">
        <v>537</v>
      </c>
      <c r="G1707" s="48"/>
      <c r="H1707" s="49" t="s">
        <v>523</v>
      </c>
      <c r="I1707" s="19">
        <f>I1708</f>
        <v>7457.8000000000002</v>
      </c>
      <c r="J1707" s="19">
        <f>J1708</f>
        <v>7457.8000000000002</v>
      </c>
      <c r="K1707" s="19">
        <f>K1708</f>
        <v>7457.8000000000002</v>
      </c>
      <c r="L1707" s="19">
        <f>L1708</f>
        <v>11186.6</v>
      </c>
      <c r="M1707" s="19">
        <f>M1708</f>
        <v>11186.6</v>
      </c>
      <c r="N1707" s="19">
        <f>N1708</f>
        <v>11186.6</v>
      </c>
      <c r="O1707" s="19">
        <f>O1708</f>
        <v>0</v>
      </c>
      <c r="P1707" s="19">
        <f>P1708</f>
        <v>0</v>
      </c>
      <c r="Q1707" s="19">
        <f>Q1708</f>
        <v>0</v>
      </c>
      <c r="R1707" s="19">
        <f>R1708</f>
        <v>0</v>
      </c>
      <c r="S1707" s="19">
        <f>S1708</f>
        <v>0</v>
      </c>
      <c r="T1707" s="19">
        <f t="shared" si="4573"/>
        <v>18644.400000000001</v>
      </c>
      <c r="U1707" s="19">
        <f t="shared" si="4379"/>
        <v>18644.400000000001</v>
      </c>
      <c r="V1707" s="19">
        <f t="shared" si="4380"/>
        <v>18644.400000000001</v>
      </c>
      <c r="W1707" s="19">
        <f>W1708</f>
        <v>0</v>
      </c>
      <c r="X1707" s="19">
        <f>X1708</f>
        <v>0</v>
      </c>
      <c r="Y1707" s="19">
        <f>Y1708</f>
        <v>0</v>
      </c>
      <c r="Z1707" s="19">
        <f>Z1708</f>
        <v>0</v>
      </c>
      <c r="AA1707" s="19">
        <f>AA1708</f>
        <v>0</v>
      </c>
      <c r="AB1707" s="19">
        <f>AB1708</f>
        <v>0</v>
      </c>
      <c r="AC1707" s="19">
        <f>AC1708</f>
        <v>0</v>
      </c>
      <c r="AD1707" s="19">
        <f>AD1708</f>
        <v>0</v>
      </c>
      <c r="AE1707" s="19">
        <f>AE1708</f>
        <v>0</v>
      </c>
      <c r="AF1707" s="50">
        <f>AF1708</f>
        <v>0</v>
      </c>
      <c r="AG1707" s="50">
        <f>AG1708</f>
        <v>0</v>
      </c>
      <c r="AH1707" s="50">
        <f>AH1708</f>
        <v>0</v>
      </c>
      <c r="AI1707" s="50">
        <f>AI1708</f>
        <v>0</v>
      </c>
      <c r="AJ1707" s="50">
        <f>AJ1708</f>
        <v>0</v>
      </c>
      <c r="AK1707" s="50">
        <f>AK1708</f>
        <v>0</v>
      </c>
      <c r="AL1707" s="50">
        <f>AL1708</f>
        <v>0</v>
      </c>
      <c r="AM1707" s="50">
        <f>AM1708</f>
        <v>0</v>
      </c>
      <c r="AN1707" s="50">
        <f>AN1708</f>
        <v>0</v>
      </c>
      <c r="AO1707" s="51">
        <f>AO1708</f>
        <v>0</v>
      </c>
      <c r="AP1707" s="51">
        <f>AP1708</f>
        <v>0</v>
      </c>
      <c r="AQ1707" s="51">
        <f>AQ1708</f>
        <v>0</v>
      </c>
      <c r="AR1707" s="51">
        <f>AR1708</f>
        <v>0</v>
      </c>
      <c r="AS1707" s="51">
        <f>AS1708</f>
        <v>0</v>
      </c>
      <c r="AT1707" s="51">
        <f>AT1708</f>
        <v>0</v>
      </c>
      <c r="AU1707" s="51">
        <f t="shared" si="4575"/>
        <v>0</v>
      </c>
      <c r="AV1707" s="51">
        <f t="shared" si="4576"/>
        <v>18644.400000000001</v>
      </c>
      <c r="AW1707" s="51">
        <f t="shared" si="4577"/>
        <v>18644.400000000001</v>
      </c>
      <c r="AX1707" s="51">
        <f t="shared" si="4578"/>
        <v>18644.400000000001</v>
      </c>
      <c r="AY1707" s="51">
        <f t="shared" si="4579"/>
        <v>18644.400000000001</v>
      </c>
      <c r="AZ1707" s="51">
        <f>AZ1708</f>
        <v>0</v>
      </c>
      <c r="BA1707" s="52"/>
      <c r="BB1707" s="25">
        <v>0</v>
      </c>
    </row>
    <row r="1708" hidden="1">
      <c r="B1708" s="47" t="s">
        <v>578</v>
      </c>
      <c r="C1708" s="47" t="s">
        <v>96</v>
      </c>
      <c r="D1708" s="47" t="s">
        <v>98</v>
      </c>
      <c r="E1708" s="48" t="str">
        <f t="shared" si="4574"/>
        <v>0503</v>
      </c>
      <c r="F1708" s="47" t="s">
        <v>537</v>
      </c>
      <c r="G1708" s="47" t="s">
        <v>60</v>
      </c>
      <c r="H1708" s="49" t="s">
        <v>61</v>
      </c>
      <c r="I1708" s="19">
        <v>7457.8000000000002</v>
      </c>
      <c r="J1708" s="19">
        <v>7457.8000000000002</v>
      </c>
      <c r="K1708" s="19">
        <v>7457.8000000000002</v>
      </c>
      <c r="L1708" s="19">
        <v>11186.6</v>
      </c>
      <c r="M1708" s="19">
        <v>11186.6</v>
      </c>
      <c r="N1708" s="19">
        <v>11186.6</v>
      </c>
      <c r="O1708" s="19">
        <v>0</v>
      </c>
      <c r="P1708" s="19">
        <v>0</v>
      </c>
      <c r="Q1708" s="19">
        <v>0</v>
      </c>
      <c r="R1708" s="19">
        <v>0</v>
      </c>
      <c r="S1708" s="19"/>
      <c r="T1708" s="19">
        <f t="shared" si="4573"/>
        <v>18644.400000000001</v>
      </c>
      <c r="U1708" s="19">
        <f t="shared" si="4379"/>
        <v>18644.400000000001</v>
      </c>
      <c r="V1708" s="19">
        <f t="shared" si="4380"/>
        <v>18644.400000000001</v>
      </c>
      <c r="W1708" s="19"/>
      <c r="X1708" s="19"/>
      <c r="Y1708" s="19"/>
      <c r="Z1708" s="19"/>
      <c r="AA1708" s="19"/>
      <c r="AB1708" s="19"/>
      <c r="AC1708" s="19"/>
      <c r="AD1708" s="19"/>
      <c r="AE1708" s="19"/>
      <c r="AF1708" s="50">
        <v>0</v>
      </c>
      <c r="AG1708" s="50"/>
      <c r="AH1708" s="50">
        <v>0</v>
      </c>
      <c r="AI1708" s="50">
        <v>0</v>
      </c>
      <c r="AJ1708" s="50">
        <v>0</v>
      </c>
      <c r="AK1708" s="50">
        <v>0</v>
      </c>
      <c r="AL1708" s="50">
        <v>0</v>
      </c>
      <c r="AM1708" s="50">
        <v>0</v>
      </c>
      <c r="AN1708" s="50">
        <v>0</v>
      </c>
      <c r="AO1708" s="15">
        <v>0</v>
      </c>
      <c r="AP1708" s="51">
        <v>0</v>
      </c>
      <c r="AQ1708" s="51">
        <v>0</v>
      </c>
      <c r="AR1708" s="51">
        <v>0</v>
      </c>
      <c r="AS1708" s="51">
        <v>0</v>
      </c>
      <c r="AT1708" s="51">
        <v>0</v>
      </c>
      <c r="AU1708" s="51">
        <f t="shared" si="4575"/>
        <v>0</v>
      </c>
      <c r="AV1708" s="51">
        <f t="shared" si="4576"/>
        <v>18644.400000000001</v>
      </c>
      <c r="AW1708" s="51">
        <f t="shared" si="4577"/>
        <v>18644.400000000001</v>
      </c>
      <c r="AX1708" s="51">
        <f t="shared" si="4578"/>
        <v>18644.400000000001</v>
      </c>
      <c r="AY1708" s="51">
        <f t="shared" si="4579"/>
        <v>18644.400000000001</v>
      </c>
      <c r="AZ1708" s="51"/>
      <c r="BA1708" s="52"/>
      <c r="BB1708" s="53">
        <v>0</v>
      </c>
    </row>
    <row r="1709">
      <c r="B1709" s="47" t="s">
        <v>578</v>
      </c>
      <c r="C1709" s="47" t="s">
        <v>96</v>
      </c>
      <c r="D1709" s="47" t="s">
        <v>98</v>
      </c>
      <c r="E1709" s="48" t="str">
        <f t="shared" si="4574"/>
        <v>0503</v>
      </c>
      <c r="F1709" s="47" t="s">
        <v>529</v>
      </c>
      <c r="G1709" s="48"/>
      <c r="H1709" s="49" t="s">
        <v>53</v>
      </c>
      <c r="I1709" s="19">
        <f>I1710</f>
        <v>22980.599999999999</v>
      </c>
      <c r="J1709" s="19">
        <f>J1710</f>
        <v>7819.6000000000004</v>
      </c>
      <c r="K1709" s="19">
        <f>K1710</f>
        <v>4879.6000000000004</v>
      </c>
      <c r="L1709" s="19">
        <f>L1710</f>
        <v>0</v>
      </c>
      <c r="M1709" s="19">
        <f>M1710</f>
        <v>0</v>
      </c>
      <c r="N1709" s="19">
        <f>N1710</f>
        <v>0</v>
      </c>
      <c r="O1709" s="19">
        <f>O1710</f>
        <v>0</v>
      </c>
      <c r="P1709" s="19">
        <f>P1710</f>
        <v>968.84799999999996</v>
      </c>
      <c r="Q1709" s="19">
        <f>Q1710</f>
        <v>0</v>
      </c>
      <c r="R1709" s="19">
        <f>R1710</f>
        <v>0</v>
      </c>
      <c r="S1709" s="19">
        <f>S1710</f>
        <v>0</v>
      </c>
      <c r="T1709" s="19">
        <f t="shared" si="4573"/>
        <v>23949.447999999997</v>
      </c>
      <c r="U1709" s="19">
        <f t="shared" si="4379"/>
        <v>7819.6000000000004</v>
      </c>
      <c r="V1709" s="19">
        <f t="shared" si="4380"/>
        <v>4879.6000000000004</v>
      </c>
      <c r="W1709" s="19">
        <f>W1710</f>
        <v>0</v>
      </c>
      <c r="X1709" s="19">
        <f>X1710</f>
        <v>0</v>
      </c>
      <c r="Y1709" s="19">
        <f>Y1710</f>
        <v>0</v>
      </c>
      <c r="Z1709" s="19">
        <f>Z1710</f>
        <v>0</v>
      </c>
      <c r="AA1709" s="19">
        <f>AA1710</f>
        <v>0</v>
      </c>
      <c r="AB1709" s="19">
        <f>AB1710</f>
        <v>0</v>
      </c>
      <c r="AC1709" s="19">
        <f>AC1710</f>
        <v>0</v>
      </c>
      <c r="AD1709" s="19">
        <f>AD1710</f>
        <v>0</v>
      </c>
      <c r="AE1709" s="19">
        <f>AE1710</f>
        <v>0</v>
      </c>
      <c r="AF1709" s="50">
        <f>AF1710</f>
        <v>24269.547999999999</v>
      </c>
      <c r="AG1709" s="50">
        <f>AG1710</f>
        <v>0</v>
      </c>
      <c r="AH1709" s="50">
        <f>AH1710</f>
        <v>0</v>
      </c>
      <c r="AI1709" s="50">
        <f>AI1710</f>
        <v>0</v>
      </c>
      <c r="AJ1709" s="50">
        <f>AJ1710</f>
        <v>0</v>
      </c>
      <c r="AK1709" s="50">
        <f>AK1710</f>
        <v>0</v>
      </c>
      <c r="AL1709" s="50">
        <f>AL1710</f>
        <v>24150.149149999997</v>
      </c>
      <c r="AM1709" s="50">
        <f>AM1710</f>
        <v>0</v>
      </c>
      <c r="AN1709" s="50">
        <f>AN1710</f>
        <v>0</v>
      </c>
      <c r="AO1709" s="51">
        <f>AO1710</f>
        <v>6356.6115399999999</v>
      </c>
      <c r="AP1709" s="51">
        <f>AP1710</f>
        <v>24269.547999999999</v>
      </c>
      <c r="AQ1709" s="51">
        <f>AQ1710</f>
        <v>0</v>
      </c>
      <c r="AR1709" s="51">
        <f>AR1710</f>
        <v>0</v>
      </c>
      <c r="AS1709" s="51">
        <f>AS1710</f>
        <v>0</v>
      </c>
      <c r="AT1709" s="51">
        <f>AT1710</f>
        <v>0</v>
      </c>
      <c r="AU1709" s="51">
        <f t="shared" si="4575"/>
        <v>24269.547999999999</v>
      </c>
      <c r="AV1709" s="51">
        <f t="shared" si="4576"/>
        <v>-320.10000000000218</v>
      </c>
      <c r="AW1709" s="51">
        <f t="shared" si="4577"/>
        <v>23949.447999999997</v>
      </c>
      <c r="AX1709" s="51">
        <f t="shared" si="4578"/>
        <v>7819.6000000000004</v>
      </c>
      <c r="AY1709" s="51">
        <f t="shared" si="4579"/>
        <v>4879.6000000000004</v>
      </c>
      <c r="AZ1709" s="51">
        <f>AZ1710</f>
        <v>0</v>
      </c>
      <c r="BA1709" s="52">
        <f t="shared" si="4580"/>
        <v>99.508030186635523</v>
      </c>
      <c r="BB1709" s="25"/>
    </row>
    <row r="1710" ht="47.25">
      <c r="B1710" s="47" t="s">
        <v>578</v>
      </c>
      <c r="C1710" s="47" t="s">
        <v>96</v>
      </c>
      <c r="D1710" s="47" t="s">
        <v>98</v>
      </c>
      <c r="E1710" s="48" t="str">
        <f t="shared" si="4574"/>
        <v>0503</v>
      </c>
      <c r="F1710" s="47" t="s">
        <v>538</v>
      </c>
      <c r="G1710" s="48"/>
      <c r="H1710" s="49" t="s">
        <v>539</v>
      </c>
      <c r="I1710" s="19">
        <f>I1711+I1713</f>
        <v>22980.599999999999</v>
      </c>
      <c r="J1710" s="19">
        <f>J1711+J1713</f>
        <v>7819.6000000000004</v>
      </c>
      <c r="K1710" s="19">
        <f>K1711+K1713</f>
        <v>4879.6000000000004</v>
      </c>
      <c r="L1710" s="19">
        <f>L1711+L1713</f>
        <v>0</v>
      </c>
      <c r="M1710" s="19">
        <f>M1711+M1713</f>
        <v>0</v>
      </c>
      <c r="N1710" s="19">
        <f>N1711+N1713</f>
        <v>0</v>
      </c>
      <c r="O1710" s="19">
        <f>O1711+O1713</f>
        <v>0</v>
      </c>
      <c r="P1710" s="19">
        <f>P1711+P1713</f>
        <v>968.84799999999996</v>
      </c>
      <c r="Q1710" s="19">
        <f>Q1711+Q1713</f>
        <v>0</v>
      </c>
      <c r="R1710" s="19">
        <f>R1711+R1713</f>
        <v>0</v>
      </c>
      <c r="S1710" s="19">
        <f>S1711+S1713</f>
        <v>0</v>
      </c>
      <c r="T1710" s="19">
        <f t="shared" si="4573"/>
        <v>23949.447999999997</v>
      </c>
      <c r="U1710" s="19">
        <f t="shared" si="4379"/>
        <v>7819.6000000000004</v>
      </c>
      <c r="V1710" s="19">
        <f t="shared" si="4380"/>
        <v>4879.6000000000004</v>
      </c>
      <c r="W1710" s="19">
        <f>W1711+W1713</f>
        <v>0</v>
      </c>
      <c r="X1710" s="19">
        <f>X1711+X1713</f>
        <v>0</v>
      </c>
      <c r="Y1710" s="19">
        <f>Y1711+Y1713</f>
        <v>0</v>
      </c>
      <c r="Z1710" s="19">
        <f>Z1711+Z1713</f>
        <v>0</v>
      </c>
      <c r="AA1710" s="19">
        <f>AA1711+AA1713</f>
        <v>0</v>
      </c>
      <c r="AB1710" s="19">
        <f>AB1711+AB1713</f>
        <v>0</v>
      </c>
      <c r="AC1710" s="19">
        <f>AC1711+AC1713</f>
        <v>0</v>
      </c>
      <c r="AD1710" s="19">
        <f>AD1711+AD1713</f>
        <v>0</v>
      </c>
      <c r="AE1710" s="19">
        <f>AE1711+AE1713</f>
        <v>0</v>
      </c>
      <c r="AF1710" s="50">
        <f>AF1711+AF1713</f>
        <v>24269.547999999999</v>
      </c>
      <c r="AG1710" s="50">
        <f>AG1711+AG1713</f>
        <v>0</v>
      </c>
      <c r="AH1710" s="50">
        <f>AH1711+AH1713</f>
        <v>0</v>
      </c>
      <c r="AI1710" s="50">
        <f>AI1711+AI1713</f>
        <v>0</v>
      </c>
      <c r="AJ1710" s="50">
        <f>AJ1711+AJ1713</f>
        <v>0</v>
      </c>
      <c r="AK1710" s="50">
        <f>AK1711+AK1713</f>
        <v>0</v>
      </c>
      <c r="AL1710" s="50">
        <f>AL1711+AL1713</f>
        <v>24150.149149999997</v>
      </c>
      <c r="AM1710" s="50">
        <f>AM1711+AM1713</f>
        <v>0</v>
      </c>
      <c r="AN1710" s="50">
        <f>AN1711+AN1713</f>
        <v>0</v>
      </c>
      <c r="AO1710" s="15">
        <f>AO1711+AO1713</f>
        <v>6356.6115399999999</v>
      </c>
      <c r="AP1710" s="51">
        <f>AP1711+AP1713</f>
        <v>24269.547999999999</v>
      </c>
      <c r="AQ1710" s="51">
        <f>AQ1711+AQ1713</f>
        <v>0</v>
      </c>
      <c r="AR1710" s="51">
        <f>AR1711+AR1713</f>
        <v>0</v>
      </c>
      <c r="AS1710" s="51">
        <f>AS1711+AS1713</f>
        <v>0</v>
      </c>
      <c r="AT1710" s="51">
        <f>AT1711+AT1713</f>
        <v>0</v>
      </c>
      <c r="AU1710" s="51">
        <f t="shared" si="4575"/>
        <v>24269.547999999999</v>
      </c>
      <c r="AV1710" s="51">
        <f t="shared" si="4576"/>
        <v>-320.10000000000218</v>
      </c>
      <c r="AW1710" s="51">
        <f t="shared" si="4577"/>
        <v>23949.447999999997</v>
      </c>
      <c r="AX1710" s="51">
        <f t="shared" si="4578"/>
        <v>7819.6000000000004</v>
      </c>
      <c r="AY1710" s="51">
        <f t="shared" si="4579"/>
        <v>4879.6000000000004</v>
      </c>
      <c r="AZ1710" s="51">
        <f>AZ1711+AZ1713</f>
        <v>0</v>
      </c>
      <c r="BA1710" s="52">
        <f t="shared" si="4580"/>
        <v>99.508030186635523</v>
      </c>
      <c r="BB1710" s="25"/>
    </row>
    <row r="1711" ht="31.5">
      <c r="B1711" s="47" t="s">
        <v>578</v>
      </c>
      <c r="C1711" s="47" t="s">
        <v>96</v>
      </c>
      <c r="D1711" s="47" t="s">
        <v>98</v>
      </c>
      <c r="E1711" s="48" t="str">
        <f t="shared" si="4574"/>
        <v>0503</v>
      </c>
      <c r="F1711" s="47" t="s">
        <v>540</v>
      </c>
      <c r="G1711" s="48"/>
      <c r="H1711" s="49" t="s">
        <v>541</v>
      </c>
      <c r="I1711" s="19">
        <f>I1712</f>
        <v>19980.599999999999</v>
      </c>
      <c r="J1711" s="19">
        <f>J1712</f>
        <v>4879.6000000000004</v>
      </c>
      <c r="K1711" s="19">
        <f>K1712</f>
        <v>4879.6000000000004</v>
      </c>
      <c r="L1711" s="19">
        <f>L1712</f>
        <v>0</v>
      </c>
      <c r="M1711" s="19">
        <f>M1712</f>
        <v>0</v>
      </c>
      <c r="N1711" s="19">
        <f>N1712</f>
        <v>0</v>
      </c>
      <c r="O1711" s="19">
        <f>O1712</f>
        <v>0</v>
      </c>
      <c r="P1711" s="19">
        <f>P1712</f>
        <v>968.84799999999996</v>
      </c>
      <c r="Q1711" s="19">
        <f>Q1712</f>
        <v>0</v>
      </c>
      <c r="R1711" s="19">
        <f>R1712</f>
        <v>0</v>
      </c>
      <c r="S1711" s="19">
        <f>S1712</f>
        <v>0</v>
      </c>
      <c r="T1711" s="19">
        <f t="shared" si="4573"/>
        <v>20949.447999999997</v>
      </c>
      <c r="U1711" s="19">
        <f t="shared" si="4379"/>
        <v>4879.6000000000004</v>
      </c>
      <c r="V1711" s="19">
        <f t="shared" si="4380"/>
        <v>4879.6000000000004</v>
      </c>
      <c r="W1711" s="19">
        <f>W1712</f>
        <v>0</v>
      </c>
      <c r="X1711" s="19">
        <f>X1712</f>
        <v>0</v>
      </c>
      <c r="Y1711" s="19">
        <f>Y1712</f>
        <v>0</v>
      </c>
      <c r="Z1711" s="19">
        <f>Z1712</f>
        <v>0</v>
      </c>
      <c r="AA1711" s="19">
        <f>AA1712</f>
        <v>0</v>
      </c>
      <c r="AB1711" s="19">
        <f>AB1712</f>
        <v>0</v>
      </c>
      <c r="AC1711" s="19">
        <f>AC1712</f>
        <v>0</v>
      </c>
      <c r="AD1711" s="19">
        <f>AD1712</f>
        <v>0</v>
      </c>
      <c r="AE1711" s="19">
        <f>AE1712</f>
        <v>0</v>
      </c>
      <c r="AF1711" s="50">
        <f>AF1712</f>
        <v>21269.547999999999</v>
      </c>
      <c r="AG1711" s="50">
        <f>AG1712</f>
        <v>0</v>
      </c>
      <c r="AH1711" s="50">
        <f>AH1712</f>
        <v>0</v>
      </c>
      <c r="AI1711" s="50">
        <f>AI1712</f>
        <v>0</v>
      </c>
      <c r="AJ1711" s="50">
        <f>AJ1712</f>
        <v>0</v>
      </c>
      <c r="AK1711" s="50">
        <f>AK1712</f>
        <v>0</v>
      </c>
      <c r="AL1711" s="50">
        <f>AL1712</f>
        <v>21201.320589999999</v>
      </c>
      <c r="AM1711" s="50">
        <f>AM1712</f>
        <v>0</v>
      </c>
      <c r="AN1711" s="50">
        <f>AN1712</f>
        <v>0</v>
      </c>
      <c r="AO1711" s="51">
        <f>AO1712</f>
        <v>3707.5432999999998</v>
      </c>
      <c r="AP1711" s="51">
        <f>AP1712</f>
        <v>21269.547999999999</v>
      </c>
      <c r="AQ1711" s="51">
        <f>AQ1712</f>
        <v>0</v>
      </c>
      <c r="AR1711" s="51">
        <f>AR1712</f>
        <v>0</v>
      </c>
      <c r="AS1711" s="51">
        <f>AS1712</f>
        <v>0</v>
      </c>
      <c r="AT1711" s="51">
        <f>AT1712</f>
        <v>0</v>
      </c>
      <c r="AU1711" s="51">
        <f t="shared" si="4575"/>
        <v>21269.547999999999</v>
      </c>
      <c r="AV1711" s="51">
        <f t="shared" si="4576"/>
        <v>-320.10000000000218</v>
      </c>
      <c r="AW1711" s="51">
        <f t="shared" si="4577"/>
        <v>20949.447999999997</v>
      </c>
      <c r="AX1711" s="51">
        <f t="shared" si="4578"/>
        <v>4879.6000000000004</v>
      </c>
      <c r="AY1711" s="51">
        <f t="shared" si="4579"/>
        <v>4879.6000000000004</v>
      </c>
      <c r="AZ1711" s="51">
        <f>AZ1712</f>
        <v>0</v>
      </c>
      <c r="BA1711" s="52">
        <f t="shared" si="4580"/>
        <v>99.679224918178804</v>
      </c>
      <c r="BB1711" s="25"/>
    </row>
    <row r="1712" ht="31.5">
      <c r="B1712" s="47" t="s">
        <v>578</v>
      </c>
      <c r="C1712" s="47" t="s">
        <v>96</v>
      </c>
      <c r="D1712" s="47" t="s">
        <v>98</v>
      </c>
      <c r="E1712" s="48" t="str">
        <f t="shared" si="4574"/>
        <v>0503</v>
      </c>
      <c r="F1712" s="47" t="s">
        <v>540</v>
      </c>
      <c r="G1712" s="47" t="s">
        <v>58</v>
      </c>
      <c r="H1712" s="49" t="s">
        <v>59</v>
      </c>
      <c r="I1712" s="19">
        <v>19980.599999999999</v>
      </c>
      <c r="J1712" s="19">
        <v>4879.6000000000004</v>
      </c>
      <c r="K1712" s="19">
        <v>4879.6000000000004</v>
      </c>
      <c r="L1712" s="19"/>
      <c r="M1712" s="19"/>
      <c r="N1712" s="19"/>
      <c r="O1712" s="19">
        <v>0</v>
      </c>
      <c r="P1712" s="19">
        <v>968.84799999999996</v>
      </c>
      <c r="Q1712" s="19">
        <v>0</v>
      </c>
      <c r="R1712" s="19">
        <v>0</v>
      </c>
      <c r="S1712" s="19"/>
      <c r="T1712" s="19">
        <f t="shared" si="4573"/>
        <v>20949.447999999997</v>
      </c>
      <c r="U1712" s="19">
        <f t="shared" si="4379"/>
        <v>4879.6000000000004</v>
      </c>
      <c r="V1712" s="19">
        <f t="shared" si="4380"/>
        <v>4879.6000000000004</v>
      </c>
      <c r="W1712" s="19"/>
      <c r="X1712" s="19"/>
      <c r="Y1712" s="19"/>
      <c r="Z1712" s="19"/>
      <c r="AA1712" s="19"/>
      <c r="AB1712" s="19"/>
      <c r="AC1712" s="19"/>
      <c r="AD1712" s="19"/>
      <c r="AE1712" s="19"/>
      <c r="AF1712" s="50">
        <v>21269.547999999999</v>
      </c>
      <c r="AG1712" s="50"/>
      <c r="AH1712" s="50">
        <v>0</v>
      </c>
      <c r="AI1712" s="50">
        <v>0</v>
      </c>
      <c r="AJ1712" s="50">
        <v>0</v>
      </c>
      <c r="AK1712" s="50">
        <v>0</v>
      </c>
      <c r="AL1712" s="50">
        <v>21201.320589999999</v>
      </c>
      <c r="AM1712" s="50">
        <v>0</v>
      </c>
      <c r="AN1712" s="50">
        <v>0</v>
      </c>
      <c r="AO1712" s="15">
        <v>3707.5432999999998</v>
      </c>
      <c r="AP1712" s="51">
        <v>21269.547999999999</v>
      </c>
      <c r="AQ1712" s="51">
        <v>0</v>
      </c>
      <c r="AR1712" s="51">
        <v>0</v>
      </c>
      <c r="AS1712" s="51">
        <v>0</v>
      </c>
      <c r="AT1712" s="51">
        <v>0</v>
      </c>
      <c r="AU1712" s="51">
        <f t="shared" si="4575"/>
        <v>21269.547999999999</v>
      </c>
      <c r="AV1712" s="51">
        <f t="shared" si="4576"/>
        <v>-320.10000000000218</v>
      </c>
      <c r="AW1712" s="51">
        <f t="shared" si="4577"/>
        <v>20949.447999999997</v>
      </c>
      <c r="AX1712" s="51">
        <f t="shared" si="4578"/>
        <v>4879.6000000000004</v>
      </c>
      <c r="AY1712" s="51">
        <f t="shared" si="4579"/>
        <v>4879.6000000000004</v>
      </c>
      <c r="AZ1712" s="51"/>
      <c r="BA1712" s="52">
        <f t="shared" si="4580"/>
        <v>99.679224918178804</v>
      </c>
      <c r="BB1712" s="53"/>
    </row>
    <row r="1713" ht="31.5">
      <c r="B1713" s="47" t="s">
        <v>578</v>
      </c>
      <c r="C1713" s="47" t="s">
        <v>96</v>
      </c>
      <c r="D1713" s="47" t="s">
        <v>98</v>
      </c>
      <c r="E1713" s="48" t="str">
        <f t="shared" si="4574"/>
        <v>0503</v>
      </c>
      <c r="F1713" s="47" t="s">
        <v>542</v>
      </c>
      <c r="G1713" s="48"/>
      <c r="H1713" s="49" t="s">
        <v>543</v>
      </c>
      <c r="I1713" s="19">
        <f>I1715</f>
        <v>3000</v>
      </c>
      <c r="J1713" s="19">
        <f>J1715</f>
        <v>2940</v>
      </c>
      <c r="K1713" s="19">
        <f>K1715</f>
        <v>0</v>
      </c>
      <c r="L1713" s="19">
        <f>L1715</f>
        <v>0</v>
      </c>
      <c r="M1713" s="19">
        <f>M1715</f>
        <v>0</v>
      </c>
      <c r="N1713" s="19">
        <f>N1715</f>
        <v>0</v>
      </c>
      <c r="O1713" s="19">
        <f>O1715</f>
        <v>0</v>
      </c>
      <c r="P1713" s="19">
        <f>P1715</f>
        <v>0</v>
      </c>
      <c r="Q1713" s="19">
        <f>Q1715</f>
        <v>0</v>
      </c>
      <c r="R1713" s="19">
        <f>R1715</f>
        <v>0</v>
      </c>
      <c r="S1713" s="19">
        <f>S1715</f>
        <v>0</v>
      </c>
      <c r="T1713" s="19">
        <f t="shared" si="4573"/>
        <v>3000</v>
      </c>
      <c r="U1713" s="19">
        <f t="shared" si="4379"/>
        <v>2940</v>
      </c>
      <c r="V1713" s="19">
        <f t="shared" si="4380"/>
        <v>0</v>
      </c>
      <c r="W1713" s="19">
        <f>W1715</f>
        <v>0</v>
      </c>
      <c r="X1713" s="19">
        <f>X1715</f>
        <v>0</v>
      </c>
      <c r="Y1713" s="19">
        <f>Y1715</f>
        <v>0</v>
      </c>
      <c r="Z1713" s="19">
        <f>Z1715</f>
        <v>0</v>
      </c>
      <c r="AA1713" s="19">
        <f>AA1715</f>
        <v>0</v>
      </c>
      <c r="AB1713" s="19">
        <f>AB1715</f>
        <v>0</v>
      </c>
      <c r="AC1713" s="19">
        <f>AC1715</f>
        <v>0</v>
      </c>
      <c r="AD1713" s="19">
        <f>AD1715</f>
        <v>0</v>
      </c>
      <c r="AE1713" s="19">
        <f>AE1715</f>
        <v>0</v>
      </c>
      <c r="AF1713" s="50">
        <f>AF1715+AF1714</f>
        <v>3000</v>
      </c>
      <c r="AG1713" s="50">
        <f>AG1715+AG1714</f>
        <v>0</v>
      </c>
      <c r="AH1713" s="50">
        <f>AH1715+AH1714</f>
        <v>0</v>
      </c>
      <c r="AI1713" s="50">
        <f>AI1715+AI1714</f>
        <v>0</v>
      </c>
      <c r="AJ1713" s="50">
        <f>AJ1715+AJ1714</f>
        <v>0</v>
      </c>
      <c r="AK1713" s="50">
        <f>AK1715+AK1714</f>
        <v>0</v>
      </c>
      <c r="AL1713" s="50">
        <f>AL1715+AL1714</f>
        <v>2948.8285599999999</v>
      </c>
      <c r="AM1713" s="50">
        <f>AM1715+AM1714</f>
        <v>0</v>
      </c>
      <c r="AN1713" s="50">
        <f>AN1715+AN1714</f>
        <v>0</v>
      </c>
      <c r="AO1713" s="51">
        <f>AO1715</f>
        <v>2649.0682400000001</v>
      </c>
      <c r="AP1713" s="51">
        <f>AP1715</f>
        <v>3000</v>
      </c>
      <c r="AQ1713" s="51">
        <f>AQ1715</f>
        <v>0</v>
      </c>
      <c r="AR1713" s="51">
        <f>AR1715</f>
        <v>0</v>
      </c>
      <c r="AS1713" s="51">
        <f>AS1715</f>
        <v>0</v>
      </c>
      <c r="AT1713" s="51">
        <f>AT1715</f>
        <v>0</v>
      </c>
      <c r="AU1713" s="51">
        <f t="shared" si="4575"/>
        <v>3000</v>
      </c>
      <c r="AV1713" s="51">
        <f t="shared" si="4576"/>
        <v>0</v>
      </c>
      <c r="AW1713" s="51">
        <f t="shared" si="4577"/>
        <v>3000</v>
      </c>
      <c r="AX1713" s="51">
        <f t="shared" si="4578"/>
        <v>2940</v>
      </c>
      <c r="AY1713" s="51">
        <f t="shared" si="4579"/>
        <v>0</v>
      </c>
      <c r="AZ1713" s="51">
        <f>AZ1715</f>
        <v>0</v>
      </c>
      <c r="BA1713" s="52">
        <f t="shared" si="4580"/>
        <v>98.294285333333335</v>
      </c>
      <c r="BB1713" s="25"/>
    </row>
    <row r="1714" ht="31.5">
      <c r="B1714" s="47" t="s">
        <v>578</v>
      </c>
      <c r="C1714" s="47" t="s">
        <v>96</v>
      </c>
      <c r="D1714" s="47" t="s">
        <v>98</v>
      </c>
      <c r="E1714" s="48" t="str">
        <f t="shared" si="4574"/>
        <v>0503</v>
      </c>
      <c r="F1714" s="47" t="s">
        <v>542</v>
      </c>
      <c r="G1714" s="47" t="s">
        <v>154</v>
      </c>
      <c r="H1714" s="49" t="s">
        <v>155</v>
      </c>
      <c r="I1714" s="19"/>
      <c r="J1714" s="19"/>
      <c r="K1714" s="19"/>
      <c r="L1714" s="19"/>
      <c r="M1714" s="19"/>
      <c r="N1714" s="19"/>
      <c r="O1714" s="19"/>
      <c r="P1714" s="19"/>
      <c r="Q1714" s="19"/>
      <c r="R1714" s="19"/>
      <c r="S1714" s="19"/>
      <c r="T1714" s="19">
        <v>0</v>
      </c>
      <c r="U1714" s="19">
        <v>0</v>
      </c>
      <c r="V1714" s="19">
        <v>0</v>
      </c>
      <c r="W1714" s="19">
        <v>0</v>
      </c>
      <c r="X1714" s="19">
        <v>0</v>
      </c>
      <c r="Y1714" s="19">
        <v>0</v>
      </c>
      <c r="Z1714" s="19">
        <v>0</v>
      </c>
      <c r="AA1714" s="19">
        <v>0</v>
      </c>
      <c r="AB1714" s="19">
        <v>0</v>
      </c>
      <c r="AC1714" s="19">
        <v>0</v>
      </c>
      <c r="AD1714" s="19">
        <v>0</v>
      </c>
      <c r="AE1714" s="19">
        <v>0</v>
      </c>
      <c r="AF1714" s="51">
        <v>299.76031999999998</v>
      </c>
      <c r="AG1714" s="51"/>
      <c r="AH1714" s="51">
        <v>0</v>
      </c>
      <c r="AI1714" s="51">
        <v>0</v>
      </c>
      <c r="AJ1714" s="51">
        <v>0</v>
      </c>
      <c r="AK1714" s="51">
        <v>0</v>
      </c>
      <c r="AL1714" s="51">
        <v>299.76031999999998</v>
      </c>
      <c r="AM1714" s="51">
        <v>0</v>
      </c>
      <c r="AN1714" s="51">
        <v>0</v>
      </c>
      <c r="AO1714" s="15"/>
      <c r="AP1714" s="51"/>
      <c r="AQ1714" s="51"/>
      <c r="AR1714" s="51"/>
      <c r="AS1714" s="51"/>
      <c r="AT1714" s="51"/>
      <c r="AU1714" s="51"/>
      <c r="AV1714" s="51"/>
      <c r="AW1714" s="51"/>
      <c r="AX1714" s="51"/>
      <c r="AY1714" s="51"/>
      <c r="AZ1714" s="51"/>
      <c r="BA1714" s="58">
        <f t="shared" si="4580"/>
        <v>100</v>
      </c>
      <c r="BB1714" s="25"/>
    </row>
    <row r="1715">
      <c r="B1715" s="47" t="s">
        <v>578</v>
      </c>
      <c r="C1715" s="47" t="s">
        <v>96</v>
      </c>
      <c r="D1715" s="47" t="s">
        <v>98</v>
      </c>
      <c r="E1715" s="48" t="str">
        <f t="shared" si="4574"/>
        <v>0503</v>
      </c>
      <c r="F1715" s="47" t="s">
        <v>542</v>
      </c>
      <c r="G1715" s="47" t="s">
        <v>60</v>
      </c>
      <c r="H1715" s="49" t="s">
        <v>61</v>
      </c>
      <c r="I1715" s="19">
        <v>3000</v>
      </c>
      <c r="J1715" s="19">
        <v>2940</v>
      </c>
      <c r="K1715" s="19">
        <v>0</v>
      </c>
      <c r="L1715" s="19"/>
      <c r="M1715" s="19"/>
      <c r="N1715" s="19"/>
      <c r="O1715" s="19">
        <v>0</v>
      </c>
      <c r="P1715" s="19">
        <v>0</v>
      </c>
      <c r="Q1715" s="19">
        <v>0</v>
      </c>
      <c r="R1715" s="19">
        <v>0</v>
      </c>
      <c r="S1715" s="19"/>
      <c r="T1715" s="19">
        <f t="shared" si="4573"/>
        <v>3000</v>
      </c>
      <c r="U1715" s="19">
        <f t="shared" ref="U1714:U1758" si="4581">J1715+M1715</f>
        <v>2940</v>
      </c>
      <c r="V1715" s="19">
        <f t="shared" ref="V1714:V1758" si="4582">K1715+N1715</f>
        <v>0</v>
      </c>
      <c r="W1715" s="19"/>
      <c r="X1715" s="19"/>
      <c r="Y1715" s="19"/>
      <c r="Z1715" s="19"/>
      <c r="AA1715" s="19"/>
      <c r="AB1715" s="19"/>
      <c r="AC1715" s="19"/>
      <c r="AD1715" s="19"/>
      <c r="AE1715" s="19"/>
      <c r="AF1715" s="50">
        <v>2700.2396800000001</v>
      </c>
      <c r="AG1715" s="50"/>
      <c r="AH1715" s="50">
        <v>0</v>
      </c>
      <c r="AI1715" s="50">
        <v>0</v>
      </c>
      <c r="AJ1715" s="50">
        <v>0</v>
      </c>
      <c r="AK1715" s="50">
        <v>0</v>
      </c>
      <c r="AL1715" s="50">
        <v>2649.0682400000001</v>
      </c>
      <c r="AM1715" s="50">
        <v>0</v>
      </c>
      <c r="AN1715" s="50">
        <v>0</v>
      </c>
      <c r="AO1715" s="15">
        <v>2649.0682400000001</v>
      </c>
      <c r="AP1715" s="51">
        <v>3000</v>
      </c>
      <c r="AQ1715" s="51">
        <v>0</v>
      </c>
      <c r="AR1715" s="51">
        <v>0</v>
      </c>
      <c r="AS1715" s="51">
        <v>0</v>
      </c>
      <c r="AT1715" s="51">
        <v>0</v>
      </c>
      <c r="AU1715" s="51">
        <f t="shared" si="4575"/>
        <v>3000</v>
      </c>
      <c r="AV1715" s="51">
        <f t="shared" si="4576"/>
        <v>0</v>
      </c>
      <c r="AW1715" s="51">
        <f t="shared" si="4577"/>
        <v>3000</v>
      </c>
      <c r="AX1715" s="51">
        <f t="shared" si="4578"/>
        <v>2940</v>
      </c>
      <c r="AY1715" s="51">
        <f t="shared" si="4579"/>
        <v>0</v>
      </c>
      <c r="AZ1715" s="51"/>
      <c r="BA1715" s="52">
        <f t="shared" si="4580"/>
        <v>98.10492970757322</v>
      </c>
      <c r="BB1715" s="53"/>
    </row>
    <row r="1716" ht="31.5">
      <c r="B1716" s="47" t="s">
        <v>578</v>
      </c>
      <c r="C1716" s="47" t="s">
        <v>96</v>
      </c>
      <c r="D1716" s="47" t="s">
        <v>98</v>
      </c>
      <c r="E1716" s="48" t="str">
        <f t="shared" si="4574"/>
        <v>0503</v>
      </c>
      <c r="F1716" s="47" t="s">
        <v>181</v>
      </c>
      <c r="G1716" s="48"/>
      <c r="H1716" s="49" t="s">
        <v>182</v>
      </c>
      <c r="I1716" s="19">
        <f t="shared" ref="I1716:I1728" si="4583">I1717</f>
        <v>1212</v>
      </c>
      <c r="J1716" s="19">
        <f t="shared" ref="J1716:J1728" si="4584">J1717</f>
        <v>1212</v>
      </c>
      <c r="K1716" s="19">
        <f t="shared" ref="K1716:K1728" si="4585">K1717</f>
        <v>1212</v>
      </c>
      <c r="L1716" s="19">
        <f t="shared" ref="L1716:L1728" si="4586">L1717</f>
        <v>0</v>
      </c>
      <c r="M1716" s="19">
        <f t="shared" ref="M1716:M1728" si="4587">M1717</f>
        <v>0</v>
      </c>
      <c r="N1716" s="19">
        <f t="shared" ref="N1716:N1728" si="4588">N1717</f>
        <v>0</v>
      </c>
      <c r="O1716" s="19">
        <f t="shared" ref="O1716:O1728" si="4589">O1717</f>
        <v>0</v>
      </c>
      <c r="P1716" s="19">
        <f t="shared" ref="P1716:P1728" si="4590">P1717</f>
        <v>0</v>
      </c>
      <c r="Q1716" s="19">
        <f t="shared" ref="Q1716:Q1728" si="4591">Q1717</f>
        <v>0</v>
      </c>
      <c r="R1716" s="19">
        <f t="shared" ref="R1716:R1728" si="4592">R1717</f>
        <v>0</v>
      </c>
      <c r="S1716" s="19">
        <f t="shared" ref="S1716:S1728" si="4593">S1717</f>
        <v>0</v>
      </c>
      <c r="T1716" s="19">
        <f t="shared" si="4573"/>
        <v>1212</v>
      </c>
      <c r="U1716" s="19">
        <f t="shared" si="4581"/>
        <v>1212</v>
      </c>
      <c r="V1716" s="19">
        <f t="shared" si="4582"/>
        <v>1212</v>
      </c>
      <c r="W1716" s="19">
        <f t="shared" ref="W1716:W1728" si="4594">W1717</f>
        <v>0</v>
      </c>
      <c r="X1716" s="19">
        <f t="shared" ref="X1716:X1728" si="4595">X1717</f>
        <v>0</v>
      </c>
      <c r="Y1716" s="19">
        <f t="shared" ref="Y1716:Y1728" si="4596">Y1717</f>
        <v>0</v>
      </c>
      <c r="Z1716" s="19">
        <f t="shared" ref="Z1716:Z1728" si="4597">Z1717</f>
        <v>0</v>
      </c>
      <c r="AA1716" s="19">
        <f t="shared" ref="AA1716:AA1728" si="4598">AA1717</f>
        <v>0</v>
      </c>
      <c r="AB1716" s="19">
        <f t="shared" ref="AB1716:AB1728" si="4599">AB1717</f>
        <v>0</v>
      </c>
      <c r="AC1716" s="19">
        <f t="shared" ref="AC1716:AC1728" si="4600">AC1717</f>
        <v>0</v>
      </c>
      <c r="AD1716" s="19">
        <f t="shared" ref="AD1716:AD1728" si="4601">AD1717</f>
        <v>0</v>
      </c>
      <c r="AE1716" s="19">
        <f t="shared" ref="AE1716:AE1728" si="4602">AE1717</f>
        <v>0</v>
      </c>
      <c r="AF1716" s="50">
        <f t="shared" ref="AF1716:AF1728" si="4603">AF1717</f>
        <v>575</v>
      </c>
      <c r="AG1716" s="50">
        <f t="shared" ref="AG1716:AG1728" si="4604">AG1717</f>
        <v>0</v>
      </c>
      <c r="AH1716" s="50">
        <f t="shared" ref="AH1716:AH1728" si="4605">AH1717</f>
        <v>0</v>
      </c>
      <c r="AI1716" s="50">
        <f t="shared" ref="AI1716:AI1728" si="4606">AI1717</f>
        <v>0</v>
      </c>
      <c r="AJ1716" s="50">
        <f t="shared" ref="AJ1716:AJ1728" si="4607">AJ1717</f>
        <v>0</v>
      </c>
      <c r="AK1716" s="50">
        <f t="shared" ref="AK1716:AK1728" si="4608">AK1717</f>
        <v>0</v>
      </c>
      <c r="AL1716" s="50">
        <f t="shared" ref="AL1716:AL1728" si="4609">AL1717</f>
        <v>575</v>
      </c>
      <c r="AM1716" s="50">
        <f t="shared" ref="AM1716:AM1728" si="4610">AM1717</f>
        <v>0</v>
      </c>
      <c r="AN1716" s="50">
        <f t="shared" ref="AN1716:AN1728" si="4611">AN1717</f>
        <v>0</v>
      </c>
      <c r="AO1716" s="51">
        <f t="shared" ref="AO1716:AO1728" si="4612">AO1717</f>
        <v>409.82997999999998</v>
      </c>
      <c r="AP1716" s="51">
        <f t="shared" ref="AP1716:AP1728" si="4613">AP1717</f>
        <v>1212</v>
      </c>
      <c r="AQ1716" s="51">
        <f t="shared" ref="AQ1716:AQ1728" si="4614">AQ1717</f>
        <v>0</v>
      </c>
      <c r="AR1716" s="51">
        <f t="shared" ref="AR1716:AR1728" si="4615">AR1717</f>
        <v>0</v>
      </c>
      <c r="AS1716" s="51">
        <f t="shared" ref="AS1716:AS1728" si="4616">AS1717</f>
        <v>0</v>
      </c>
      <c r="AT1716" s="51">
        <f t="shared" ref="AT1716:AT1728" si="4617">AT1717</f>
        <v>0</v>
      </c>
      <c r="AU1716" s="51">
        <f t="shared" si="4575"/>
        <v>1212</v>
      </c>
      <c r="AV1716" s="51">
        <f t="shared" si="4576"/>
        <v>0</v>
      </c>
      <c r="AW1716" s="51">
        <f t="shared" si="4577"/>
        <v>1212</v>
      </c>
      <c r="AX1716" s="51">
        <f t="shared" si="4578"/>
        <v>1212</v>
      </c>
      <c r="AY1716" s="51">
        <f t="shared" si="4579"/>
        <v>1212</v>
      </c>
      <c r="AZ1716" s="51">
        <f t="shared" ref="AZ1716:AZ1728" si="4618">AZ1717</f>
        <v>0</v>
      </c>
      <c r="BA1716" s="52">
        <f t="shared" si="4580"/>
        <v>100</v>
      </c>
      <c r="BB1716" s="25"/>
    </row>
    <row r="1717">
      <c r="B1717" s="47" t="s">
        <v>578</v>
      </c>
      <c r="C1717" s="47" t="s">
        <v>96</v>
      </c>
      <c r="D1717" s="47" t="s">
        <v>98</v>
      </c>
      <c r="E1717" s="48" t="str">
        <f t="shared" si="4574"/>
        <v>0503</v>
      </c>
      <c r="F1717" s="47" t="s">
        <v>183</v>
      </c>
      <c r="G1717" s="48"/>
      <c r="H1717" s="49" t="s">
        <v>53</v>
      </c>
      <c r="I1717" s="19">
        <f t="shared" si="4583"/>
        <v>1212</v>
      </c>
      <c r="J1717" s="19">
        <f t="shared" si="4584"/>
        <v>1212</v>
      </c>
      <c r="K1717" s="19">
        <f t="shared" si="4585"/>
        <v>1212</v>
      </c>
      <c r="L1717" s="19">
        <f t="shared" si="4586"/>
        <v>0</v>
      </c>
      <c r="M1717" s="19">
        <f t="shared" si="4587"/>
        <v>0</v>
      </c>
      <c r="N1717" s="19">
        <f t="shared" si="4588"/>
        <v>0</v>
      </c>
      <c r="O1717" s="19">
        <f t="shared" si="4589"/>
        <v>0</v>
      </c>
      <c r="P1717" s="19">
        <f t="shared" si="4590"/>
        <v>0</v>
      </c>
      <c r="Q1717" s="19">
        <f t="shared" si="4591"/>
        <v>0</v>
      </c>
      <c r="R1717" s="19">
        <f t="shared" si="4592"/>
        <v>0</v>
      </c>
      <c r="S1717" s="19">
        <f t="shared" si="4593"/>
        <v>0</v>
      </c>
      <c r="T1717" s="19">
        <f t="shared" si="4573"/>
        <v>1212</v>
      </c>
      <c r="U1717" s="19">
        <f t="shared" si="4581"/>
        <v>1212</v>
      </c>
      <c r="V1717" s="19">
        <f t="shared" si="4582"/>
        <v>1212</v>
      </c>
      <c r="W1717" s="19">
        <f t="shared" si="4594"/>
        <v>0</v>
      </c>
      <c r="X1717" s="19">
        <f t="shared" si="4595"/>
        <v>0</v>
      </c>
      <c r="Y1717" s="19">
        <f t="shared" si="4596"/>
        <v>0</v>
      </c>
      <c r="Z1717" s="19">
        <f t="shared" si="4597"/>
        <v>0</v>
      </c>
      <c r="AA1717" s="19">
        <f t="shared" si="4598"/>
        <v>0</v>
      </c>
      <c r="AB1717" s="19">
        <f t="shared" si="4599"/>
        <v>0</v>
      </c>
      <c r="AC1717" s="19">
        <f t="shared" si="4600"/>
        <v>0</v>
      </c>
      <c r="AD1717" s="19">
        <f t="shared" si="4601"/>
        <v>0</v>
      </c>
      <c r="AE1717" s="19">
        <f t="shared" si="4602"/>
        <v>0</v>
      </c>
      <c r="AF1717" s="50">
        <f t="shared" si="4603"/>
        <v>575</v>
      </c>
      <c r="AG1717" s="50">
        <f t="shared" si="4604"/>
        <v>0</v>
      </c>
      <c r="AH1717" s="50">
        <f t="shared" si="4605"/>
        <v>0</v>
      </c>
      <c r="AI1717" s="50">
        <f t="shared" si="4606"/>
        <v>0</v>
      </c>
      <c r="AJ1717" s="50">
        <f t="shared" si="4607"/>
        <v>0</v>
      </c>
      <c r="AK1717" s="50">
        <f t="shared" si="4608"/>
        <v>0</v>
      </c>
      <c r="AL1717" s="50">
        <f t="shared" si="4609"/>
        <v>575</v>
      </c>
      <c r="AM1717" s="50">
        <f t="shared" si="4610"/>
        <v>0</v>
      </c>
      <c r="AN1717" s="50">
        <f t="shared" si="4611"/>
        <v>0</v>
      </c>
      <c r="AO1717" s="15">
        <f t="shared" si="4612"/>
        <v>409.82997999999998</v>
      </c>
      <c r="AP1717" s="51">
        <f t="shared" si="4613"/>
        <v>1212</v>
      </c>
      <c r="AQ1717" s="51">
        <f t="shared" si="4614"/>
        <v>0</v>
      </c>
      <c r="AR1717" s="51">
        <f t="shared" si="4615"/>
        <v>0</v>
      </c>
      <c r="AS1717" s="51">
        <f t="shared" si="4616"/>
        <v>0</v>
      </c>
      <c r="AT1717" s="51">
        <f t="shared" si="4617"/>
        <v>0</v>
      </c>
      <c r="AU1717" s="51">
        <f t="shared" si="4575"/>
        <v>1212</v>
      </c>
      <c r="AV1717" s="51">
        <f t="shared" si="4576"/>
        <v>0</v>
      </c>
      <c r="AW1717" s="51">
        <f t="shared" si="4577"/>
        <v>1212</v>
      </c>
      <c r="AX1717" s="51">
        <f t="shared" si="4578"/>
        <v>1212</v>
      </c>
      <c r="AY1717" s="51">
        <f t="shared" si="4579"/>
        <v>1212</v>
      </c>
      <c r="AZ1717" s="51">
        <f t="shared" si="4618"/>
        <v>0</v>
      </c>
      <c r="BA1717" s="52">
        <f t="shared" si="4580"/>
        <v>100</v>
      </c>
      <c r="BB1717" s="25"/>
    </row>
    <row r="1718" ht="31.5">
      <c r="B1718" s="47" t="s">
        <v>578</v>
      </c>
      <c r="C1718" s="47" t="s">
        <v>96</v>
      </c>
      <c r="D1718" s="47" t="s">
        <v>98</v>
      </c>
      <c r="E1718" s="48" t="str">
        <f t="shared" si="4574"/>
        <v>0503</v>
      </c>
      <c r="F1718" s="47" t="s">
        <v>184</v>
      </c>
      <c r="G1718" s="48"/>
      <c r="H1718" s="49" t="s">
        <v>185</v>
      </c>
      <c r="I1718" s="19">
        <f t="shared" si="4583"/>
        <v>1212</v>
      </c>
      <c r="J1718" s="19">
        <f t="shared" si="4584"/>
        <v>1212</v>
      </c>
      <c r="K1718" s="19">
        <f t="shared" si="4585"/>
        <v>1212</v>
      </c>
      <c r="L1718" s="19">
        <f t="shared" si="4586"/>
        <v>0</v>
      </c>
      <c r="M1718" s="19">
        <f t="shared" si="4587"/>
        <v>0</v>
      </c>
      <c r="N1718" s="19">
        <f t="shared" si="4588"/>
        <v>0</v>
      </c>
      <c r="O1718" s="19">
        <f t="shared" si="4589"/>
        <v>0</v>
      </c>
      <c r="P1718" s="19">
        <f t="shared" si="4590"/>
        <v>0</v>
      </c>
      <c r="Q1718" s="19">
        <f t="shared" si="4591"/>
        <v>0</v>
      </c>
      <c r="R1718" s="19">
        <f t="shared" si="4592"/>
        <v>0</v>
      </c>
      <c r="S1718" s="19">
        <f t="shared" si="4593"/>
        <v>0</v>
      </c>
      <c r="T1718" s="19">
        <f t="shared" si="4573"/>
        <v>1212</v>
      </c>
      <c r="U1718" s="19">
        <f t="shared" si="4581"/>
        <v>1212</v>
      </c>
      <c r="V1718" s="19">
        <f t="shared" si="4582"/>
        <v>1212</v>
      </c>
      <c r="W1718" s="19">
        <f t="shared" si="4594"/>
        <v>0</v>
      </c>
      <c r="X1718" s="19">
        <f t="shared" si="4595"/>
        <v>0</v>
      </c>
      <c r="Y1718" s="19">
        <f t="shared" si="4596"/>
        <v>0</v>
      </c>
      <c r="Z1718" s="19">
        <f t="shared" si="4597"/>
        <v>0</v>
      </c>
      <c r="AA1718" s="19">
        <f t="shared" si="4598"/>
        <v>0</v>
      </c>
      <c r="AB1718" s="19">
        <f t="shared" si="4599"/>
        <v>0</v>
      </c>
      <c r="AC1718" s="19">
        <f t="shared" si="4600"/>
        <v>0</v>
      </c>
      <c r="AD1718" s="19">
        <f t="shared" si="4601"/>
        <v>0</v>
      </c>
      <c r="AE1718" s="19">
        <f t="shared" si="4602"/>
        <v>0</v>
      </c>
      <c r="AF1718" s="50">
        <f t="shared" si="4603"/>
        <v>575</v>
      </c>
      <c r="AG1718" s="50">
        <f t="shared" si="4604"/>
        <v>0</v>
      </c>
      <c r="AH1718" s="50">
        <f t="shared" si="4605"/>
        <v>0</v>
      </c>
      <c r="AI1718" s="50">
        <f t="shared" si="4606"/>
        <v>0</v>
      </c>
      <c r="AJ1718" s="50">
        <f t="shared" si="4607"/>
        <v>0</v>
      </c>
      <c r="AK1718" s="50">
        <f t="shared" si="4608"/>
        <v>0</v>
      </c>
      <c r="AL1718" s="50">
        <f t="shared" si="4609"/>
        <v>575</v>
      </c>
      <c r="AM1718" s="50">
        <f t="shared" si="4610"/>
        <v>0</v>
      </c>
      <c r="AN1718" s="50">
        <f t="shared" si="4611"/>
        <v>0</v>
      </c>
      <c r="AO1718" s="51">
        <f t="shared" si="4612"/>
        <v>409.82997999999998</v>
      </c>
      <c r="AP1718" s="51">
        <f t="shared" si="4613"/>
        <v>1212</v>
      </c>
      <c r="AQ1718" s="51">
        <f t="shared" si="4614"/>
        <v>0</v>
      </c>
      <c r="AR1718" s="51">
        <f t="shared" si="4615"/>
        <v>0</v>
      </c>
      <c r="AS1718" s="51">
        <f t="shared" si="4616"/>
        <v>0</v>
      </c>
      <c r="AT1718" s="51">
        <f t="shared" si="4617"/>
        <v>0</v>
      </c>
      <c r="AU1718" s="51">
        <f t="shared" si="4575"/>
        <v>1212</v>
      </c>
      <c r="AV1718" s="51">
        <f t="shared" si="4576"/>
        <v>0</v>
      </c>
      <c r="AW1718" s="51">
        <f t="shared" si="4577"/>
        <v>1212</v>
      </c>
      <c r="AX1718" s="51">
        <f t="shared" si="4578"/>
        <v>1212</v>
      </c>
      <c r="AY1718" s="51">
        <f t="shared" si="4579"/>
        <v>1212</v>
      </c>
      <c r="AZ1718" s="51">
        <f t="shared" si="4618"/>
        <v>0</v>
      </c>
      <c r="BA1718" s="52">
        <f t="shared" si="4580"/>
        <v>100</v>
      </c>
      <c r="BB1718" s="25"/>
    </row>
    <row r="1719" ht="31.5">
      <c r="B1719" s="47" t="s">
        <v>578</v>
      </c>
      <c r="C1719" s="47" t="s">
        <v>96</v>
      </c>
      <c r="D1719" s="47" t="s">
        <v>98</v>
      </c>
      <c r="E1719" s="48" t="str">
        <f t="shared" si="4574"/>
        <v>0503</v>
      </c>
      <c r="F1719" s="47" t="s">
        <v>229</v>
      </c>
      <c r="G1719" s="48"/>
      <c r="H1719" s="49" t="s">
        <v>230</v>
      </c>
      <c r="I1719" s="19">
        <f t="shared" si="4583"/>
        <v>1212</v>
      </c>
      <c r="J1719" s="19">
        <f t="shared" si="4584"/>
        <v>1212</v>
      </c>
      <c r="K1719" s="19">
        <f t="shared" si="4585"/>
        <v>1212</v>
      </c>
      <c r="L1719" s="19">
        <f t="shared" si="4586"/>
        <v>0</v>
      </c>
      <c r="M1719" s="19">
        <f t="shared" si="4587"/>
        <v>0</v>
      </c>
      <c r="N1719" s="19">
        <f t="shared" si="4588"/>
        <v>0</v>
      </c>
      <c r="O1719" s="19">
        <f t="shared" si="4589"/>
        <v>0</v>
      </c>
      <c r="P1719" s="19">
        <f t="shared" si="4590"/>
        <v>0</v>
      </c>
      <c r="Q1719" s="19">
        <f t="shared" si="4591"/>
        <v>0</v>
      </c>
      <c r="R1719" s="19">
        <f t="shared" si="4592"/>
        <v>0</v>
      </c>
      <c r="S1719" s="19">
        <f t="shared" si="4593"/>
        <v>0</v>
      </c>
      <c r="T1719" s="19">
        <f t="shared" si="4573"/>
        <v>1212</v>
      </c>
      <c r="U1719" s="19">
        <f t="shared" si="4581"/>
        <v>1212</v>
      </c>
      <c r="V1719" s="19">
        <f t="shared" si="4582"/>
        <v>1212</v>
      </c>
      <c r="W1719" s="19">
        <f t="shared" si="4594"/>
        <v>0</v>
      </c>
      <c r="X1719" s="19">
        <f t="shared" si="4595"/>
        <v>0</v>
      </c>
      <c r="Y1719" s="19">
        <f t="shared" si="4596"/>
        <v>0</v>
      </c>
      <c r="Z1719" s="19">
        <f t="shared" si="4597"/>
        <v>0</v>
      </c>
      <c r="AA1719" s="19">
        <f t="shared" si="4598"/>
        <v>0</v>
      </c>
      <c r="AB1719" s="19">
        <f t="shared" si="4599"/>
        <v>0</v>
      </c>
      <c r="AC1719" s="19">
        <f t="shared" si="4600"/>
        <v>0</v>
      </c>
      <c r="AD1719" s="19">
        <f t="shared" si="4601"/>
        <v>0</v>
      </c>
      <c r="AE1719" s="19">
        <f t="shared" si="4602"/>
        <v>0</v>
      </c>
      <c r="AF1719" s="50">
        <f t="shared" si="4603"/>
        <v>575</v>
      </c>
      <c r="AG1719" s="50">
        <f t="shared" si="4604"/>
        <v>0</v>
      </c>
      <c r="AH1719" s="50">
        <f t="shared" si="4605"/>
        <v>0</v>
      </c>
      <c r="AI1719" s="50">
        <f t="shared" si="4606"/>
        <v>0</v>
      </c>
      <c r="AJ1719" s="50">
        <f t="shared" si="4607"/>
        <v>0</v>
      </c>
      <c r="AK1719" s="50">
        <f t="shared" si="4608"/>
        <v>0</v>
      </c>
      <c r="AL1719" s="50">
        <f t="shared" si="4609"/>
        <v>575</v>
      </c>
      <c r="AM1719" s="50">
        <f t="shared" si="4610"/>
        <v>0</v>
      </c>
      <c r="AN1719" s="50">
        <f t="shared" si="4611"/>
        <v>0</v>
      </c>
      <c r="AO1719" s="15">
        <f t="shared" si="4612"/>
        <v>409.82997999999998</v>
      </c>
      <c r="AP1719" s="51">
        <f t="shared" si="4613"/>
        <v>1212</v>
      </c>
      <c r="AQ1719" s="51">
        <f t="shared" si="4614"/>
        <v>0</v>
      </c>
      <c r="AR1719" s="51">
        <f t="shared" si="4615"/>
        <v>0</v>
      </c>
      <c r="AS1719" s="51">
        <f t="shared" si="4616"/>
        <v>0</v>
      </c>
      <c r="AT1719" s="51">
        <f t="shared" si="4617"/>
        <v>0</v>
      </c>
      <c r="AU1719" s="51">
        <f t="shared" si="4575"/>
        <v>1212</v>
      </c>
      <c r="AV1719" s="51">
        <f t="shared" si="4576"/>
        <v>0</v>
      </c>
      <c r="AW1719" s="51">
        <f t="shared" si="4577"/>
        <v>1212</v>
      </c>
      <c r="AX1719" s="51">
        <f t="shared" si="4578"/>
        <v>1212</v>
      </c>
      <c r="AY1719" s="51">
        <f t="shared" si="4579"/>
        <v>1212</v>
      </c>
      <c r="AZ1719" s="51">
        <f t="shared" si="4618"/>
        <v>0</v>
      </c>
      <c r="BA1719" s="52">
        <f t="shared" si="4580"/>
        <v>100</v>
      </c>
      <c r="BB1719" s="25"/>
    </row>
    <row r="1720" ht="31.5">
      <c r="B1720" s="47" t="s">
        <v>578</v>
      </c>
      <c r="C1720" s="47" t="s">
        <v>96</v>
      </c>
      <c r="D1720" s="47" t="s">
        <v>98</v>
      </c>
      <c r="E1720" s="48" t="str">
        <f t="shared" si="4574"/>
        <v>0503</v>
      </c>
      <c r="F1720" s="47" t="s">
        <v>229</v>
      </c>
      <c r="G1720" s="47" t="s">
        <v>58</v>
      </c>
      <c r="H1720" s="49" t="s">
        <v>59</v>
      </c>
      <c r="I1720" s="19">
        <v>1212</v>
      </c>
      <c r="J1720" s="19">
        <v>1212</v>
      </c>
      <c r="K1720" s="19">
        <v>1212</v>
      </c>
      <c r="L1720" s="19"/>
      <c r="M1720" s="19"/>
      <c r="N1720" s="19"/>
      <c r="O1720" s="19">
        <v>0</v>
      </c>
      <c r="P1720" s="19">
        <v>0</v>
      </c>
      <c r="Q1720" s="19">
        <v>0</v>
      </c>
      <c r="R1720" s="19">
        <v>0</v>
      </c>
      <c r="S1720" s="19"/>
      <c r="T1720" s="19">
        <f t="shared" si="4573"/>
        <v>1212</v>
      </c>
      <c r="U1720" s="19">
        <f t="shared" si="4581"/>
        <v>1212</v>
      </c>
      <c r="V1720" s="19">
        <f t="shared" si="4582"/>
        <v>1212</v>
      </c>
      <c r="W1720" s="19"/>
      <c r="X1720" s="19"/>
      <c r="Y1720" s="19"/>
      <c r="Z1720" s="19"/>
      <c r="AA1720" s="19"/>
      <c r="AB1720" s="19"/>
      <c r="AC1720" s="19"/>
      <c r="AD1720" s="19"/>
      <c r="AE1720" s="19"/>
      <c r="AF1720" s="50">
        <v>575</v>
      </c>
      <c r="AG1720" s="50"/>
      <c r="AH1720" s="50">
        <v>0</v>
      </c>
      <c r="AI1720" s="50">
        <v>0</v>
      </c>
      <c r="AJ1720" s="50">
        <v>0</v>
      </c>
      <c r="AK1720" s="50">
        <v>0</v>
      </c>
      <c r="AL1720" s="50">
        <v>575</v>
      </c>
      <c r="AM1720" s="50">
        <v>0</v>
      </c>
      <c r="AN1720" s="50">
        <v>0</v>
      </c>
      <c r="AO1720" s="51">
        <v>409.82997999999998</v>
      </c>
      <c r="AP1720" s="51">
        <v>1212</v>
      </c>
      <c r="AQ1720" s="51">
        <v>0</v>
      </c>
      <c r="AR1720" s="51">
        <v>0</v>
      </c>
      <c r="AS1720" s="51">
        <v>0</v>
      </c>
      <c r="AT1720" s="51">
        <v>0</v>
      </c>
      <c r="AU1720" s="51">
        <f t="shared" si="4575"/>
        <v>1212</v>
      </c>
      <c r="AV1720" s="51">
        <f t="shared" si="4576"/>
        <v>0</v>
      </c>
      <c r="AW1720" s="51">
        <f t="shared" si="4577"/>
        <v>1212</v>
      </c>
      <c r="AX1720" s="51">
        <f t="shared" si="4578"/>
        <v>1212</v>
      </c>
      <c r="AY1720" s="51">
        <f t="shared" si="4579"/>
        <v>1212</v>
      </c>
      <c r="AZ1720" s="51"/>
      <c r="BA1720" s="52">
        <f t="shared" si="4580"/>
        <v>100</v>
      </c>
      <c r="BB1720" s="53"/>
    </row>
    <row r="1721" s="30" customFormat="1">
      <c r="B1721" s="31" t="s">
        <v>578</v>
      </c>
      <c r="C1721" s="31" t="s">
        <v>122</v>
      </c>
      <c r="D1721" s="31"/>
      <c r="E1721" s="32" t="str">
        <f t="shared" si="4574"/>
        <v>06</v>
      </c>
      <c r="F1721" s="31"/>
      <c r="G1721" s="32"/>
      <c r="H1721" s="33" t="s">
        <v>233</v>
      </c>
      <c r="I1721" s="34">
        <f t="shared" si="4583"/>
        <v>172.59999999999999</v>
      </c>
      <c r="J1721" s="34">
        <f t="shared" si="4584"/>
        <v>172.59999999999999</v>
      </c>
      <c r="K1721" s="34">
        <f t="shared" si="4585"/>
        <v>172.59999999999999</v>
      </c>
      <c r="L1721" s="34">
        <f t="shared" si="4586"/>
        <v>0</v>
      </c>
      <c r="M1721" s="34">
        <f t="shared" si="4587"/>
        <v>0</v>
      </c>
      <c r="N1721" s="34">
        <f t="shared" si="4588"/>
        <v>0</v>
      </c>
      <c r="O1721" s="34">
        <f t="shared" si="4589"/>
        <v>0</v>
      </c>
      <c r="P1721" s="34">
        <f t="shared" si="4590"/>
        <v>172.59999999999999</v>
      </c>
      <c r="Q1721" s="34">
        <f t="shared" si="4591"/>
        <v>0</v>
      </c>
      <c r="R1721" s="34">
        <f t="shared" si="4592"/>
        <v>0</v>
      </c>
      <c r="S1721" s="34">
        <f t="shared" si="4593"/>
        <v>0</v>
      </c>
      <c r="T1721" s="34">
        <f t="shared" si="4573"/>
        <v>345.19999999999999</v>
      </c>
      <c r="U1721" s="34">
        <f t="shared" si="4581"/>
        <v>172.59999999999999</v>
      </c>
      <c r="V1721" s="34">
        <f t="shared" si="4582"/>
        <v>172.59999999999999</v>
      </c>
      <c r="W1721" s="34">
        <f t="shared" si="4594"/>
        <v>0</v>
      </c>
      <c r="X1721" s="34">
        <f t="shared" si="4595"/>
        <v>0</v>
      </c>
      <c r="Y1721" s="34">
        <f t="shared" si="4596"/>
        <v>0</v>
      </c>
      <c r="Z1721" s="34">
        <f t="shared" si="4597"/>
        <v>0</v>
      </c>
      <c r="AA1721" s="34">
        <f t="shared" si="4598"/>
        <v>0</v>
      </c>
      <c r="AB1721" s="34">
        <f t="shared" si="4599"/>
        <v>0</v>
      </c>
      <c r="AC1721" s="34">
        <f t="shared" si="4600"/>
        <v>0</v>
      </c>
      <c r="AD1721" s="34">
        <f t="shared" si="4601"/>
        <v>0</v>
      </c>
      <c r="AE1721" s="34">
        <f t="shared" si="4602"/>
        <v>0</v>
      </c>
      <c r="AF1721" s="35">
        <f t="shared" si="4603"/>
        <v>345.19999999999999</v>
      </c>
      <c r="AG1721" s="35">
        <f t="shared" si="4604"/>
        <v>0</v>
      </c>
      <c r="AH1721" s="35">
        <f t="shared" si="4605"/>
        <v>0</v>
      </c>
      <c r="AI1721" s="35">
        <f t="shared" si="4606"/>
        <v>0</v>
      </c>
      <c r="AJ1721" s="35">
        <f t="shared" si="4607"/>
        <v>0</v>
      </c>
      <c r="AK1721" s="35">
        <f t="shared" si="4608"/>
        <v>0</v>
      </c>
      <c r="AL1721" s="35">
        <f t="shared" si="4609"/>
        <v>345.19997999999998</v>
      </c>
      <c r="AM1721" s="35">
        <f t="shared" si="4610"/>
        <v>0</v>
      </c>
      <c r="AN1721" s="35">
        <f t="shared" si="4611"/>
        <v>0</v>
      </c>
      <c r="AO1721" s="54">
        <f t="shared" si="4612"/>
        <v>169.76262</v>
      </c>
      <c r="AP1721" s="36">
        <f t="shared" si="4613"/>
        <v>345.19999999999999</v>
      </c>
      <c r="AQ1721" s="36">
        <f t="shared" si="4614"/>
        <v>0</v>
      </c>
      <c r="AR1721" s="36">
        <f t="shared" si="4615"/>
        <v>0</v>
      </c>
      <c r="AS1721" s="36">
        <f t="shared" si="4616"/>
        <v>0</v>
      </c>
      <c r="AT1721" s="36">
        <f t="shared" si="4617"/>
        <v>0</v>
      </c>
      <c r="AU1721" s="36">
        <f t="shared" si="4575"/>
        <v>345.19999999999999</v>
      </c>
      <c r="AV1721" s="36">
        <f t="shared" si="4576"/>
        <v>0</v>
      </c>
      <c r="AW1721" s="36">
        <f t="shared" si="4577"/>
        <v>345.19999999999999</v>
      </c>
      <c r="AX1721" s="36">
        <f t="shared" si="4578"/>
        <v>172.59999999999999</v>
      </c>
      <c r="AY1721" s="36">
        <f t="shared" si="4579"/>
        <v>172.59999999999999</v>
      </c>
      <c r="AZ1721" s="36">
        <f t="shared" si="4618"/>
        <v>0</v>
      </c>
      <c r="BA1721" s="37">
        <f t="shared" si="4580"/>
        <v>99.999994206257242</v>
      </c>
      <c r="BB1721" s="25"/>
    </row>
    <row r="1722" s="39" customFormat="1" ht="31.5">
      <c r="B1722" s="40" t="s">
        <v>578</v>
      </c>
      <c r="C1722" s="40" t="s">
        <v>122</v>
      </c>
      <c r="D1722" s="40" t="s">
        <v>98</v>
      </c>
      <c r="E1722" s="38" t="str">
        <f t="shared" si="4574"/>
        <v>0603</v>
      </c>
      <c r="F1722" s="40"/>
      <c r="G1722" s="38"/>
      <c r="H1722" s="41" t="s">
        <v>234</v>
      </c>
      <c r="I1722" s="42">
        <f t="shared" si="4583"/>
        <v>172.59999999999999</v>
      </c>
      <c r="J1722" s="42">
        <f t="shared" si="4584"/>
        <v>172.59999999999999</v>
      </c>
      <c r="K1722" s="42">
        <f t="shared" si="4585"/>
        <v>172.59999999999999</v>
      </c>
      <c r="L1722" s="42">
        <f t="shared" si="4586"/>
        <v>0</v>
      </c>
      <c r="M1722" s="42">
        <f t="shared" si="4587"/>
        <v>0</v>
      </c>
      <c r="N1722" s="42">
        <f t="shared" si="4588"/>
        <v>0</v>
      </c>
      <c r="O1722" s="42">
        <f t="shared" si="4589"/>
        <v>0</v>
      </c>
      <c r="P1722" s="42">
        <f t="shared" si="4590"/>
        <v>172.59999999999999</v>
      </c>
      <c r="Q1722" s="42">
        <f t="shared" si="4591"/>
        <v>0</v>
      </c>
      <c r="R1722" s="42">
        <f t="shared" si="4592"/>
        <v>0</v>
      </c>
      <c r="S1722" s="42">
        <f t="shared" si="4593"/>
        <v>0</v>
      </c>
      <c r="T1722" s="42">
        <f t="shared" si="4573"/>
        <v>345.19999999999999</v>
      </c>
      <c r="U1722" s="42">
        <f t="shared" si="4581"/>
        <v>172.59999999999999</v>
      </c>
      <c r="V1722" s="42">
        <f t="shared" si="4582"/>
        <v>172.59999999999999</v>
      </c>
      <c r="W1722" s="42">
        <f t="shared" si="4594"/>
        <v>0</v>
      </c>
      <c r="X1722" s="42">
        <f t="shared" si="4595"/>
        <v>0</v>
      </c>
      <c r="Y1722" s="42">
        <f t="shared" si="4596"/>
        <v>0</v>
      </c>
      <c r="Z1722" s="42">
        <f t="shared" si="4597"/>
        <v>0</v>
      </c>
      <c r="AA1722" s="42">
        <f t="shared" si="4598"/>
        <v>0</v>
      </c>
      <c r="AB1722" s="42">
        <f t="shared" si="4599"/>
        <v>0</v>
      </c>
      <c r="AC1722" s="42">
        <f t="shared" si="4600"/>
        <v>0</v>
      </c>
      <c r="AD1722" s="42">
        <f t="shared" si="4601"/>
        <v>0</v>
      </c>
      <c r="AE1722" s="42">
        <f t="shared" si="4602"/>
        <v>0</v>
      </c>
      <c r="AF1722" s="43">
        <f t="shared" si="4603"/>
        <v>345.19999999999999</v>
      </c>
      <c r="AG1722" s="43">
        <f t="shared" si="4604"/>
        <v>0</v>
      </c>
      <c r="AH1722" s="43">
        <f t="shared" si="4605"/>
        <v>0</v>
      </c>
      <c r="AI1722" s="43">
        <f t="shared" si="4606"/>
        <v>0</v>
      </c>
      <c r="AJ1722" s="43">
        <f t="shared" si="4607"/>
        <v>0</v>
      </c>
      <c r="AK1722" s="43">
        <f t="shared" si="4608"/>
        <v>0</v>
      </c>
      <c r="AL1722" s="43">
        <f t="shared" si="4609"/>
        <v>345.19997999999998</v>
      </c>
      <c r="AM1722" s="43">
        <f t="shared" si="4610"/>
        <v>0</v>
      </c>
      <c r="AN1722" s="43">
        <f t="shared" si="4611"/>
        <v>0</v>
      </c>
      <c r="AO1722" s="45">
        <f t="shared" si="4612"/>
        <v>169.76262</v>
      </c>
      <c r="AP1722" s="45">
        <f t="shared" si="4613"/>
        <v>345.19999999999999</v>
      </c>
      <c r="AQ1722" s="45">
        <f t="shared" si="4614"/>
        <v>0</v>
      </c>
      <c r="AR1722" s="45">
        <f t="shared" si="4615"/>
        <v>0</v>
      </c>
      <c r="AS1722" s="45">
        <f t="shared" si="4616"/>
        <v>0</v>
      </c>
      <c r="AT1722" s="45">
        <f t="shared" si="4617"/>
        <v>0</v>
      </c>
      <c r="AU1722" s="45">
        <f t="shared" si="4575"/>
        <v>345.19999999999999</v>
      </c>
      <c r="AV1722" s="45">
        <f t="shared" si="4576"/>
        <v>0</v>
      </c>
      <c r="AW1722" s="45">
        <f t="shared" si="4577"/>
        <v>345.19999999999999</v>
      </c>
      <c r="AX1722" s="45">
        <f t="shared" si="4578"/>
        <v>172.59999999999999</v>
      </c>
      <c r="AY1722" s="45">
        <f t="shared" si="4579"/>
        <v>172.59999999999999</v>
      </c>
      <c r="AZ1722" s="45">
        <f t="shared" si="4618"/>
        <v>0</v>
      </c>
      <c r="BA1722" s="46">
        <f t="shared" si="4580"/>
        <v>99.999994206257242</v>
      </c>
      <c r="BB1722" s="25"/>
    </row>
    <row r="1723" ht="31.5">
      <c r="B1723" s="47" t="s">
        <v>578</v>
      </c>
      <c r="C1723" s="47" t="s">
        <v>122</v>
      </c>
      <c r="D1723" s="47" t="s">
        <v>98</v>
      </c>
      <c r="E1723" s="48" t="str">
        <f t="shared" si="4574"/>
        <v>0603</v>
      </c>
      <c r="F1723" s="47" t="s">
        <v>181</v>
      </c>
      <c r="G1723" s="48"/>
      <c r="H1723" s="49" t="s">
        <v>182</v>
      </c>
      <c r="I1723" s="19">
        <f t="shared" si="4583"/>
        <v>172.59999999999999</v>
      </c>
      <c r="J1723" s="19">
        <f t="shared" si="4584"/>
        <v>172.59999999999999</v>
      </c>
      <c r="K1723" s="19">
        <f t="shared" si="4585"/>
        <v>172.59999999999999</v>
      </c>
      <c r="L1723" s="19">
        <f t="shared" si="4586"/>
        <v>0</v>
      </c>
      <c r="M1723" s="19">
        <f t="shared" si="4587"/>
        <v>0</v>
      </c>
      <c r="N1723" s="19">
        <f t="shared" si="4588"/>
        <v>0</v>
      </c>
      <c r="O1723" s="19">
        <f t="shared" si="4589"/>
        <v>0</v>
      </c>
      <c r="P1723" s="19">
        <f t="shared" si="4590"/>
        <v>172.59999999999999</v>
      </c>
      <c r="Q1723" s="19">
        <f t="shared" si="4591"/>
        <v>0</v>
      </c>
      <c r="R1723" s="19">
        <f t="shared" si="4592"/>
        <v>0</v>
      </c>
      <c r="S1723" s="19">
        <f t="shared" si="4593"/>
        <v>0</v>
      </c>
      <c r="T1723" s="19">
        <f t="shared" si="4573"/>
        <v>345.19999999999999</v>
      </c>
      <c r="U1723" s="19">
        <f t="shared" si="4581"/>
        <v>172.59999999999999</v>
      </c>
      <c r="V1723" s="19">
        <f t="shared" si="4582"/>
        <v>172.59999999999999</v>
      </c>
      <c r="W1723" s="19">
        <f t="shared" si="4594"/>
        <v>0</v>
      </c>
      <c r="X1723" s="19">
        <f t="shared" si="4595"/>
        <v>0</v>
      </c>
      <c r="Y1723" s="19">
        <f t="shared" si="4596"/>
        <v>0</v>
      </c>
      <c r="Z1723" s="19">
        <f t="shared" si="4597"/>
        <v>0</v>
      </c>
      <c r="AA1723" s="19">
        <f t="shared" si="4598"/>
        <v>0</v>
      </c>
      <c r="AB1723" s="19">
        <f t="shared" si="4599"/>
        <v>0</v>
      </c>
      <c r="AC1723" s="19">
        <f t="shared" si="4600"/>
        <v>0</v>
      </c>
      <c r="AD1723" s="19">
        <f t="shared" si="4601"/>
        <v>0</v>
      </c>
      <c r="AE1723" s="19">
        <f t="shared" si="4602"/>
        <v>0</v>
      </c>
      <c r="AF1723" s="50">
        <f t="shared" si="4603"/>
        <v>345.19999999999999</v>
      </c>
      <c r="AG1723" s="50">
        <f t="shared" si="4604"/>
        <v>0</v>
      </c>
      <c r="AH1723" s="50">
        <f t="shared" si="4605"/>
        <v>0</v>
      </c>
      <c r="AI1723" s="50">
        <f t="shared" si="4606"/>
        <v>0</v>
      </c>
      <c r="AJ1723" s="50">
        <f t="shared" si="4607"/>
        <v>0</v>
      </c>
      <c r="AK1723" s="50">
        <f t="shared" si="4608"/>
        <v>0</v>
      </c>
      <c r="AL1723" s="50">
        <f t="shared" si="4609"/>
        <v>345.19997999999998</v>
      </c>
      <c r="AM1723" s="50">
        <f t="shared" si="4610"/>
        <v>0</v>
      </c>
      <c r="AN1723" s="50">
        <f t="shared" si="4611"/>
        <v>0</v>
      </c>
      <c r="AO1723" s="15">
        <f t="shared" si="4612"/>
        <v>169.76262</v>
      </c>
      <c r="AP1723" s="51">
        <f t="shared" si="4613"/>
        <v>345.19999999999999</v>
      </c>
      <c r="AQ1723" s="51">
        <f t="shared" si="4614"/>
        <v>0</v>
      </c>
      <c r="AR1723" s="51">
        <f t="shared" si="4615"/>
        <v>0</v>
      </c>
      <c r="AS1723" s="51">
        <f t="shared" si="4616"/>
        <v>0</v>
      </c>
      <c r="AT1723" s="51">
        <f t="shared" si="4617"/>
        <v>0</v>
      </c>
      <c r="AU1723" s="51">
        <f t="shared" si="4575"/>
        <v>345.19999999999999</v>
      </c>
      <c r="AV1723" s="51">
        <f t="shared" si="4576"/>
        <v>0</v>
      </c>
      <c r="AW1723" s="51">
        <f t="shared" si="4577"/>
        <v>345.19999999999999</v>
      </c>
      <c r="AX1723" s="51">
        <f t="shared" si="4578"/>
        <v>172.59999999999999</v>
      </c>
      <c r="AY1723" s="51">
        <f t="shared" si="4579"/>
        <v>172.59999999999999</v>
      </c>
      <c r="AZ1723" s="51">
        <f t="shared" si="4618"/>
        <v>0</v>
      </c>
      <c r="BA1723" s="52">
        <f t="shared" si="4580"/>
        <v>99.999994206257242</v>
      </c>
      <c r="BB1723" s="25"/>
    </row>
    <row r="1724">
      <c r="B1724" s="47" t="s">
        <v>578</v>
      </c>
      <c r="C1724" s="47" t="s">
        <v>122</v>
      </c>
      <c r="D1724" s="47" t="s">
        <v>98</v>
      </c>
      <c r="E1724" s="48" t="str">
        <f t="shared" si="4574"/>
        <v>0603</v>
      </c>
      <c r="F1724" s="47" t="s">
        <v>183</v>
      </c>
      <c r="G1724" s="48"/>
      <c r="H1724" s="49" t="s">
        <v>53</v>
      </c>
      <c r="I1724" s="19">
        <f t="shared" si="4583"/>
        <v>172.59999999999999</v>
      </c>
      <c r="J1724" s="19">
        <f t="shared" si="4584"/>
        <v>172.59999999999999</v>
      </c>
      <c r="K1724" s="19">
        <f t="shared" si="4585"/>
        <v>172.59999999999999</v>
      </c>
      <c r="L1724" s="19">
        <f t="shared" si="4586"/>
        <v>0</v>
      </c>
      <c r="M1724" s="19">
        <f t="shared" si="4587"/>
        <v>0</v>
      </c>
      <c r="N1724" s="19">
        <f t="shared" si="4588"/>
        <v>0</v>
      </c>
      <c r="O1724" s="19">
        <f t="shared" si="4589"/>
        <v>0</v>
      </c>
      <c r="P1724" s="19">
        <f t="shared" si="4590"/>
        <v>172.59999999999999</v>
      </c>
      <c r="Q1724" s="19">
        <f t="shared" si="4591"/>
        <v>0</v>
      </c>
      <c r="R1724" s="19">
        <f t="shared" si="4592"/>
        <v>0</v>
      </c>
      <c r="S1724" s="19">
        <f t="shared" si="4593"/>
        <v>0</v>
      </c>
      <c r="T1724" s="19">
        <f t="shared" si="4573"/>
        <v>345.19999999999999</v>
      </c>
      <c r="U1724" s="19">
        <f t="shared" si="4581"/>
        <v>172.59999999999999</v>
      </c>
      <c r="V1724" s="19">
        <f t="shared" si="4582"/>
        <v>172.59999999999999</v>
      </c>
      <c r="W1724" s="19">
        <f t="shared" si="4594"/>
        <v>0</v>
      </c>
      <c r="X1724" s="19">
        <f t="shared" si="4595"/>
        <v>0</v>
      </c>
      <c r="Y1724" s="19">
        <f t="shared" si="4596"/>
        <v>0</v>
      </c>
      <c r="Z1724" s="19">
        <f t="shared" si="4597"/>
        <v>0</v>
      </c>
      <c r="AA1724" s="19">
        <f t="shared" si="4598"/>
        <v>0</v>
      </c>
      <c r="AB1724" s="19">
        <f t="shared" si="4599"/>
        <v>0</v>
      </c>
      <c r="AC1724" s="19">
        <f t="shared" si="4600"/>
        <v>0</v>
      </c>
      <c r="AD1724" s="19">
        <f t="shared" si="4601"/>
        <v>0</v>
      </c>
      <c r="AE1724" s="19">
        <f t="shared" si="4602"/>
        <v>0</v>
      </c>
      <c r="AF1724" s="50">
        <f t="shared" si="4603"/>
        <v>345.19999999999999</v>
      </c>
      <c r="AG1724" s="50">
        <f t="shared" si="4604"/>
        <v>0</v>
      </c>
      <c r="AH1724" s="50">
        <f t="shared" si="4605"/>
        <v>0</v>
      </c>
      <c r="AI1724" s="50">
        <f t="shared" si="4606"/>
        <v>0</v>
      </c>
      <c r="AJ1724" s="50">
        <f t="shared" si="4607"/>
        <v>0</v>
      </c>
      <c r="AK1724" s="50">
        <f t="shared" si="4608"/>
        <v>0</v>
      </c>
      <c r="AL1724" s="50">
        <f t="shared" si="4609"/>
        <v>345.19997999999998</v>
      </c>
      <c r="AM1724" s="50">
        <f t="shared" si="4610"/>
        <v>0</v>
      </c>
      <c r="AN1724" s="50">
        <f t="shared" si="4611"/>
        <v>0</v>
      </c>
      <c r="AO1724" s="51">
        <f t="shared" si="4612"/>
        <v>169.76262</v>
      </c>
      <c r="AP1724" s="51">
        <f t="shared" si="4613"/>
        <v>345.19999999999999</v>
      </c>
      <c r="AQ1724" s="51">
        <f t="shared" si="4614"/>
        <v>0</v>
      </c>
      <c r="AR1724" s="51">
        <f t="shared" si="4615"/>
        <v>0</v>
      </c>
      <c r="AS1724" s="51">
        <f t="shared" si="4616"/>
        <v>0</v>
      </c>
      <c r="AT1724" s="51">
        <f t="shared" si="4617"/>
        <v>0</v>
      </c>
      <c r="AU1724" s="51">
        <f t="shared" si="4575"/>
        <v>345.19999999999999</v>
      </c>
      <c r="AV1724" s="51">
        <f t="shared" si="4576"/>
        <v>0</v>
      </c>
      <c r="AW1724" s="51">
        <f t="shared" si="4577"/>
        <v>345.19999999999999</v>
      </c>
      <c r="AX1724" s="51">
        <f t="shared" si="4578"/>
        <v>172.59999999999999</v>
      </c>
      <c r="AY1724" s="51">
        <f t="shared" si="4579"/>
        <v>172.59999999999999</v>
      </c>
      <c r="AZ1724" s="51">
        <f t="shared" si="4618"/>
        <v>0</v>
      </c>
      <c r="BA1724" s="52">
        <f t="shared" si="4580"/>
        <v>99.999994206257242</v>
      </c>
      <c r="BB1724" s="25"/>
    </row>
    <row r="1725" ht="47.25">
      <c r="B1725" s="47" t="s">
        <v>578</v>
      </c>
      <c r="C1725" s="47" t="s">
        <v>122</v>
      </c>
      <c r="D1725" s="47" t="s">
        <v>98</v>
      </c>
      <c r="E1725" s="48" t="str">
        <f t="shared" si="4574"/>
        <v>0603</v>
      </c>
      <c r="F1725" s="47" t="s">
        <v>219</v>
      </c>
      <c r="G1725" s="48"/>
      <c r="H1725" s="49" t="s">
        <v>220</v>
      </c>
      <c r="I1725" s="19">
        <f t="shared" si="4583"/>
        <v>172.59999999999999</v>
      </c>
      <c r="J1725" s="19">
        <f t="shared" si="4584"/>
        <v>172.59999999999999</v>
      </c>
      <c r="K1725" s="19">
        <f t="shared" si="4585"/>
        <v>172.59999999999999</v>
      </c>
      <c r="L1725" s="19">
        <f t="shared" si="4586"/>
        <v>0</v>
      </c>
      <c r="M1725" s="19">
        <f t="shared" si="4587"/>
        <v>0</v>
      </c>
      <c r="N1725" s="19">
        <f t="shared" si="4588"/>
        <v>0</v>
      </c>
      <c r="O1725" s="19">
        <f t="shared" si="4589"/>
        <v>0</v>
      </c>
      <c r="P1725" s="19">
        <f t="shared" si="4590"/>
        <v>172.59999999999999</v>
      </c>
      <c r="Q1725" s="19">
        <f t="shared" si="4591"/>
        <v>0</v>
      </c>
      <c r="R1725" s="19">
        <f t="shared" si="4592"/>
        <v>0</v>
      </c>
      <c r="S1725" s="19">
        <f t="shared" si="4593"/>
        <v>0</v>
      </c>
      <c r="T1725" s="19">
        <f t="shared" si="4573"/>
        <v>345.19999999999999</v>
      </c>
      <c r="U1725" s="19">
        <f t="shared" si="4581"/>
        <v>172.59999999999999</v>
      </c>
      <c r="V1725" s="19">
        <f t="shared" si="4582"/>
        <v>172.59999999999999</v>
      </c>
      <c r="W1725" s="19">
        <f t="shared" si="4594"/>
        <v>0</v>
      </c>
      <c r="X1725" s="19">
        <f t="shared" si="4595"/>
        <v>0</v>
      </c>
      <c r="Y1725" s="19">
        <f t="shared" si="4596"/>
        <v>0</v>
      </c>
      <c r="Z1725" s="19">
        <f t="shared" si="4597"/>
        <v>0</v>
      </c>
      <c r="AA1725" s="19">
        <f t="shared" si="4598"/>
        <v>0</v>
      </c>
      <c r="AB1725" s="19">
        <f t="shared" si="4599"/>
        <v>0</v>
      </c>
      <c r="AC1725" s="19">
        <f t="shared" si="4600"/>
        <v>0</v>
      </c>
      <c r="AD1725" s="19">
        <f t="shared" si="4601"/>
        <v>0</v>
      </c>
      <c r="AE1725" s="19">
        <f t="shared" si="4602"/>
        <v>0</v>
      </c>
      <c r="AF1725" s="50">
        <f t="shared" si="4603"/>
        <v>345.19999999999999</v>
      </c>
      <c r="AG1725" s="50">
        <f t="shared" si="4604"/>
        <v>0</v>
      </c>
      <c r="AH1725" s="50">
        <f t="shared" si="4605"/>
        <v>0</v>
      </c>
      <c r="AI1725" s="50">
        <f t="shared" si="4606"/>
        <v>0</v>
      </c>
      <c r="AJ1725" s="50">
        <f t="shared" si="4607"/>
        <v>0</v>
      </c>
      <c r="AK1725" s="50">
        <f t="shared" si="4608"/>
        <v>0</v>
      </c>
      <c r="AL1725" s="50">
        <f t="shared" si="4609"/>
        <v>345.19997999999998</v>
      </c>
      <c r="AM1725" s="50">
        <f t="shared" si="4610"/>
        <v>0</v>
      </c>
      <c r="AN1725" s="50">
        <f t="shared" si="4611"/>
        <v>0</v>
      </c>
      <c r="AO1725" s="15">
        <f t="shared" si="4612"/>
        <v>169.76262</v>
      </c>
      <c r="AP1725" s="51">
        <f t="shared" si="4613"/>
        <v>345.19999999999999</v>
      </c>
      <c r="AQ1725" s="51">
        <f t="shared" si="4614"/>
        <v>0</v>
      </c>
      <c r="AR1725" s="51">
        <f t="shared" si="4615"/>
        <v>0</v>
      </c>
      <c r="AS1725" s="51">
        <f t="shared" si="4616"/>
        <v>0</v>
      </c>
      <c r="AT1725" s="51">
        <f t="shared" si="4617"/>
        <v>0</v>
      </c>
      <c r="AU1725" s="51">
        <f t="shared" si="4575"/>
        <v>345.19999999999999</v>
      </c>
      <c r="AV1725" s="51">
        <f t="shared" si="4576"/>
        <v>0</v>
      </c>
      <c r="AW1725" s="51">
        <f t="shared" si="4577"/>
        <v>345.19999999999999</v>
      </c>
      <c r="AX1725" s="51">
        <f t="shared" si="4578"/>
        <v>172.59999999999999</v>
      </c>
      <c r="AY1725" s="51">
        <f t="shared" si="4579"/>
        <v>172.59999999999999</v>
      </c>
      <c r="AZ1725" s="51">
        <f t="shared" si="4618"/>
        <v>0</v>
      </c>
      <c r="BA1725" s="52">
        <f t="shared" si="4580"/>
        <v>99.999994206257242</v>
      </c>
      <c r="BB1725" s="25"/>
    </row>
    <row r="1726">
      <c r="B1726" s="47" t="s">
        <v>578</v>
      </c>
      <c r="C1726" s="47" t="s">
        <v>122</v>
      </c>
      <c r="D1726" s="47" t="s">
        <v>98</v>
      </c>
      <c r="E1726" s="48" t="str">
        <f t="shared" si="4574"/>
        <v>0603</v>
      </c>
      <c r="F1726" s="47" t="s">
        <v>235</v>
      </c>
      <c r="G1726" s="48"/>
      <c r="H1726" s="49" t="s">
        <v>236</v>
      </c>
      <c r="I1726" s="19">
        <f t="shared" si="4583"/>
        <v>172.59999999999999</v>
      </c>
      <c r="J1726" s="19">
        <f t="shared" si="4584"/>
        <v>172.59999999999999</v>
      </c>
      <c r="K1726" s="19">
        <f t="shared" si="4585"/>
        <v>172.59999999999999</v>
      </c>
      <c r="L1726" s="19">
        <f t="shared" si="4586"/>
        <v>0</v>
      </c>
      <c r="M1726" s="19">
        <f t="shared" si="4587"/>
        <v>0</v>
      </c>
      <c r="N1726" s="19">
        <f t="shared" si="4588"/>
        <v>0</v>
      </c>
      <c r="O1726" s="19">
        <f t="shared" si="4589"/>
        <v>0</v>
      </c>
      <c r="P1726" s="19">
        <f t="shared" si="4590"/>
        <v>172.59999999999999</v>
      </c>
      <c r="Q1726" s="19">
        <f t="shared" si="4591"/>
        <v>0</v>
      </c>
      <c r="R1726" s="19">
        <f t="shared" si="4592"/>
        <v>0</v>
      </c>
      <c r="S1726" s="19">
        <f t="shared" si="4593"/>
        <v>0</v>
      </c>
      <c r="T1726" s="19">
        <f t="shared" si="4573"/>
        <v>345.19999999999999</v>
      </c>
      <c r="U1726" s="19">
        <f t="shared" si="4581"/>
        <v>172.59999999999999</v>
      </c>
      <c r="V1726" s="19">
        <f t="shared" si="4582"/>
        <v>172.59999999999999</v>
      </c>
      <c r="W1726" s="19">
        <f t="shared" si="4594"/>
        <v>0</v>
      </c>
      <c r="X1726" s="19">
        <f t="shared" si="4595"/>
        <v>0</v>
      </c>
      <c r="Y1726" s="19">
        <f t="shared" si="4596"/>
        <v>0</v>
      </c>
      <c r="Z1726" s="19">
        <f t="shared" si="4597"/>
        <v>0</v>
      </c>
      <c r="AA1726" s="19">
        <f t="shared" si="4598"/>
        <v>0</v>
      </c>
      <c r="AB1726" s="19">
        <f t="shared" si="4599"/>
        <v>0</v>
      </c>
      <c r="AC1726" s="19">
        <f t="shared" si="4600"/>
        <v>0</v>
      </c>
      <c r="AD1726" s="19">
        <f t="shared" si="4601"/>
        <v>0</v>
      </c>
      <c r="AE1726" s="19">
        <f t="shared" si="4602"/>
        <v>0</v>
      </c>
      <c r="AF1726" s="50">
        <f t="shared" si="4603"/>
        <v>345.19999999999999</v>
      </c>
      <c r="AG1726" s="50">
        <f t="shared" si="4604"/>
        <v>0</v>
      </c>
      <c r="AH1726" s="50">
        <f t="shared" si="4605"/>
        <v>0</v>
      </c>
      <c r="AI1726" s="50">
        <f t="shared" si="4606"/>
        <v>0</v>
      </c>
      <c r="AJ1726" s="50">
        <f t="shared" si="4607"/>
        <v>0</v>
      </c>
      <c r="AK1726" s="50">
        <f t="shared" si="4608"/>
        <v>0</v>
      </c>
      <c r="AL1726" s="50">
        <f t="shared" si="4609"/>
        <v>345.19997999999998</v>
      </c>
      <c r="AM1726" s="50">
        <f t="shared" si="4610"/>
        <v>0</v>
      </c>
      <c r="AN1726" s="50">
        <f t="shared" si="4611"/>
        <v>0</v>
      </c>
      <c r="AO1726" s="51">
        <f t="shared" si="4612"/>
        <v>169.76262</v>
      </c>
      <c r="AP1726" s="51">
        <f t="shared" si="4613"/>
        <v>345.19999999999999</v>
      </c>
      <c r="AQ1726" s="51">
        <f t="shared" si="4614"/>
        <v>0</v>
      </c>
      <c r="AR1726" s="51">
        <f t="shared" si="4615"/>
        <v>0</v>
      </c>
      <c r="AS1726" s="51">
        <f t="shared" si="4616"/>
        <v>0</v>
      </c>
      <c r="AT1726" s="51">
        <f t="shared" si="4617"/>
        <v>0</v>
      </c>
      <c r="AU1726" s="51">
        <f t="shared" si="4575"/>
        <v>345.19999999999999</v>
      </c>
      <c r="AV1726" s="51">
        <f t="shared" si="4576"/>
        <v>0</v>
      </c>
      <c r="AW1726" s="51">
        <f t="shared" si="4577"/>
        <v>345.19999999999999</v>
      </c>
      <c r="AX1726" s="51">
        <f t="shared" si="4578"/>
        <v>172.59999999999999</v>
      </c>
      <c r="AY1726" s="51">
        <f t="shared" si="4579"/>
        <v>172.59999999999999</v>
      </c>
      <c r="AZ1726" s="51">
        <f t="shared" si="4618"/>
        <v>0</v>
      </c>
      <c r="BA1726" s="52">
        <f t="shared" si="4580"/>
        <v>99.999994206257242</v>
      </c>
      <c r="BB1726" s="25"/>
    </row>
    <row r="1727" ht="31.5">
      <c r="B1727" s="47" t="s">
        <v>578</v>
      </c>
      <c r="C1727" s="47" t="s">
        <v>122</v>
      </c>
      <c r="D1727" s="47" t="s">
        <v>98</v>
      </c>
      <c r="E1727" s="48" t="str">
        <f t="shared" si="4574"/>
        <v>0603</v>
      </c>
      <c r="F1727" s="47" t="s">
        <v>235</v>
      </c>
      <c r="G1727" s="47" t="s">
        <v>58</v>
      </c>
      <c r="H1727" s="49" t="s">
        <v>59</v>
      </c>
      <c r="I1727" s="19">
        <v>172.59999999999999</v>
      </c>
      <c r="J1727" s="19">
        <v>172.59999999999999</v>
      </c>
      <c r="K1727" s="19">
        <v>172.59999999999999</v>
      </c>
      <c r="L1727" s="19"/>
      <c r="M1727" s="19"/>
      <c r="N1727" s="19"/>
      <c r="O1727" s="19">
        <v>0</v>
      </c>
      <c r="P1727" s="19">
        <v>172.59999999999999</v>
      </c>
      <c r="Q1727" s="19">
        <v>0</v>
      </c>
      <c r="R1727" s="19">
        <v>0</v>
      </c>
      <c r="S1727" s="19"/>
      <c r="T1727" s="19">
        <f t="shared" si="4573"/>
        <v>345.19999999999999</v>
      </c>
      <c r="U1727" s="19">
        <f t="shared" si="4581"/>
        <v>172.59999999999999</v>
      </c>
      <c r="V1727" s="19">
        <f t="shared" si="4582"/>
        <v>172.59999999999999</v>
      </c>
      <c r="W1727" s="19"/>
      <c r="X1727" s="19"/>
      <c r="Y1727" s="19"/>
      <c r="Z1727" s="19"/>
      <c r="AA1727" s="19"/>
      <c r="AB1727" s="19"/>
      <c r="AC1727" s="19"/>
      <c r="AD1727" s="19"/>
      <c r="AE1727" s="19"/>
      <c r="AF1727" s="50">
        <v>345.19999999999999</v>
      </c>
      <c r="AG1727" s="50"/>
      <c r="AH1727" s="50">
        <v>0</v>
      </c>
      <c r="AI1727" s="50">
        <v>0</v>
      </c>
      <c r="AJ1727" s="50">
        <v>0</v>
      </c>
      <c r="AK1727" s="50">
        <v>0</v>
      </c>
      <c r="AL1727" s="50">
        <v>345.19997999999998</v>
      </c>
      <c r="AM1727" s="50">
        <v>0</v>
      </c>
      <c r="AN1727" s="50">
        <v>0</v>
      </c>
      <c r="AO1727" s="15">
        <v>169.76262</v>
      </c>
      <c r="AP1727" s="51">
        <v>345.19999999999999</v>
      </c>
      <c r="AQ1727" s="51">
        <v>0</v>
      </c>
      <c r="AR1727" s="51">
        <v>0</v>
      </c>
      <c r="AS1727" s="51">
        <v>0</v>
      </c>
      <c r="AT1727" s="51">
        <v>0</v>
      </c>
      <c r="AU1727" s="51">
        <f t="shared" si="4575"/>
        <v>345.19999999999999</v>
      </c>
      <c r="AV1727" s="51">
        <f t="shared" si="4576"/>
        <v>0</v>
      </c>
      <c r="AW1727" s="51">
        <f t="shared" si="4577"/>
        <v>345.19999999999999</v>
      </c>
      <c r="AX1727" s="51">
        <f t="shared" si="4578"/>
        <v>172.59999999999999</v>
      </c>
      <c r="AY1727" s="51">
        <f t="shared" si="4579"/>
        <v>172.59999999999999</v>
      </c>
      <c r="AZ1727" s="51"/>
      <c r="BA1727" s="52">
        <f t="shared" si="4580"/>
        <v>99.999994206257242</v>
      </c>
      <c r="BB1727" s="53"/>
    </row>
    <row r="1728" s="30" customFormat="1">
      <c r="B1728" s="31" t="s">
        <v>578</v>
      </c>
      <c r="C1728" s="31" t="s">
        <v>193</v>
      </c>
      <c r="D1728" s="31"/>
      <c r="E1728" s="32" t="str">
        <f t="shared" si="4574"/>
        <v>07</v>
      </c>
      <c r="F1728" s="31"/>
      <c r="G1728" s="31"/>
      <c r="H1728" s="33" t="s">
        <v>245</v>
      </c>
      <c r="I1728" s="34">
        <f t="shared" si="4583"/>
        <v>3903</v>
      </c>
      <c r="J1728" s="34">
        <f t="shared" si="4584"/>
        <v>3903</v>
      </c>
      <c r="K1728" s="34">
        <f t="shared" si="4585"/>
        <v>3903</v>
      </c>
      <c r="L1728" s="34">
        <f t="shared" si="4586"/>
        <v>0</v>
      </c>
      <c r="M1728" s="34">
        <f t="shared" si="4587"/>
        <v>0</v>
      </c>
      <c r="N1728" s="34">
        <f t="shared" si="4588"/>
        <v>0</v>
      </c>
      <c r="O1728" s="34">
        <f t="shared" si="4589"/>
        <v>0</v>
      </c>
      <c r="P1728" s="34">
        <f t="shared" si="4590"/>
        <v>0</v>
      </c>
      <c r="Q1728" s="34">
        <f t="shared" si="4591"/>
        <v>0</v>
      </c>
      <c r="R1728" s="34">
        <f t="shared" si="4592"/>
        <v>0</v>
      </c>
      <c r="S1728" s="34">
        <f t="shared" si="4593"/>
        <v>0</v>
      </c>
      <c r="T1728" s="34">
        <f t="shared" si="4573"/>
        <v>3903</v>
      </c>
      <c r="U1728" s="34">
        <f t="shared" si="4581"/>
        <v>3903</v>
      </c>
      <c r="V1728" s="34">
        <f t="shared" si="4582"/>
        <v>3903</v>
      </c>
      <c r="W1728" s="34">
        <f t="shared" si="4594"/>
        <v>0</v>
      </c>
      <c r="X1728" s="34">
        <f t="shared" si="4595"/>
        <v>0</v>
      </c>
      <c r="Y1728" s="34">
        <f t="shared" si="4596"/>
        <v>0</v>
      </c>
      <c r="Z1728" s="34">
        <f t="shared" si="4597"/>
        <v>0</v>
      </c>
      <c r="AA1728" s="34">
        <f t="shared" si="4598"/>
        <v>0</v>
      </c>
      <c r="AB1728" s="34">
        <f t="shared" si="4599"/>
        <v>0</v>
      </c>
      <c r="AC1728" s="34">
        <f t="shared" si="4600"/>
        <v>0</v>
      </c>
      <c r="AD1728" s="34">
        <f t="shared" si="4601"/>
        <v>0</v>
      </c>
      <c r="AE1728" s="34">
        <f t="shared" si="4602"/>
        <v>0</v>
      </c>
      <c r="AF1728" s="35">
        <f t="shared" si="4603"/>
        <v>3903</v>
      </c>
      <c r="AG1728" s="35">
        <f t="shared" si="4604"/>
        <v>0</v>
      </c>
      <c r="AH1728" s="35">
        <f t="shared" si="4605"/>
        <v>0</v>
      </c>
      <c r="AI1728" s="35">
        <f t="shared" si="4606"/>
        <v>0</v>
      </c>
      <c r="AJ1728" s="35">
        <f t="shared" si="4607"/>
        <v>0</v>
      </c>
      <c r="AK1728" s="35">
        <f t="shared" si="4608"/>
        <v>0</v>
      </c>
      <c r="AL1728" s="35">
        <f t="shared" si="4609"/>
        <v>3902.9517999999998</v>
      </c>
      <c r="AM1728" s="35">
        <f t="shared" si="4610"/>
        <v>0</v>
      </c>
      <c r="AN1728" s="35">
        <f t="shared" si="4611"/>
        <v>0</v>
      </c>
      <c r="AO1728" s="36">
        <f t="shared" si="4612"/>
        <v>3902.9517999999998</v>
      </c>
      <c r="AP1728" s="36">
        <f t="shared" si="4613"/>
        <v>3903</v>
      </c>
      <c r="AQ1728" s="36">
        <f t="shared" si="4614"/>
        <v>0</v>
      </c>
      <c r="AR1728" s="36">
        <f t="shared" si="4615"/>
        <v>0</v>
      </c>
      <c r="AS1728" s="36">
        <f t="shared" si="4616"/>
        <v>0</v>
      </c>
      <c r="AT1728" s="36">
        <f t="shared" si="4617"/>
        <v>0</v>
      </c>
      <c r="AU1728" s="36">
        <f t="shared" si="4575"/>
        <v>3903</v>
      </c>
      <c r="AV1728" s="36">
        <f t="shared" si="4576"/>
        <v>0</v>
      </c>
      <c r="AW1728" s="36">
        <f t="shared" si="4577"/>
        <v>3903</v>
      </c>
      <c r="AX1728" s="36">
        <f t="shared" si="4578"/>
        <v>3903</v>
      </c>
      <c r="AY1728" s="36">
        <f t="shared" si="4579"/>
        <v>3903</v>
      </c>
      <c r="AZ1728" s="36">
        <f t="shared" si="4618"/>
        <v>0</v>
      </c>
      <c r="BA1728" s="37">
        <f t="shared" si="4580"/>
        <v>99.998765052523694</v>
      </c>
      <c r="BB1728" s="25"/>
    </row>
    <row r="1729" s="39" customFormat="1" ht="16.5" customHeight="1">
      <c r="B1729" s="40" t="s">
        <v>578</v>
      </c>
      <c r="C1729" s="40" t="s">
        <v>193</v>
      </c>
      <c r="D1729" s="40" t="s">
        <v>193</v>
      </c>
      <c r="E1729" s="38" t="str">
        <f t="shared" si="4574"/>
        <v>0707</v>
      </c>
      <c r="F1729" s="40"/>
      <c r="G1729" s="40"/>
      <c r="H1729" s="41" t="s">
        <v>269</v>
      </c>
      <c r="I1729" s="42">
        <f>I1730+I1735</f>
        <v>3903</v>
      </c>
      <c r="J1729" s="42">
        <f>J1730+J1735</f>
        <v>3903</v>
      </c>
      <c r="K1729" s="42">
        <f>K1730+K1735</f>
        <v>3903</v>
      </c>
      <c r="L1729" s="42">
        <f>L1730+L1735</f>
        <v>0</v>
      </c>
      <c r="M1729" s="42">
        <f>M1730+M1735</f>
        <v>0</v>
      </c>
      <c r="N1729" s="42">
        <f>N1730+N1735</f>
        <v>0</v>
      </c>
      <c r="O1729" s="42">
        <f>O1730+O1735</f>
        <v>0</v>
      </c>
      <c r="P1729" s="42">
        <f>P1730+P1735</f>
        <v>0</v>
      </c>
      <c r="Q1729" s="42">
        <f>Q1730+Q1735</f>
        <v>0</v>
      </c>
      <c r="R1729" s="42">
        <f>R1730+R1735</f>
        <v>0</v>
      </c>
      <c r="S1729" s="42">
        <f>S1730+S1735</f>
        <v>0</v>
      </c>
      <c r="T1729" s="42">
        <f t="shared" si="4573"/>
        <v>3903</v>
      </c>
      <c r="U1729" s="42">
        <f t="shared" si="4581"/>
        <v>3903</v>
      </c>
      <c r="V1729" s="42">
        <f t="shared" si="4582"/>
        <v>3903</v>
      </c>
      <c r="W1729" s="42">
        <f>W1730+W1735</f>
        <v>0</v>
      </c>
      <c r="X1729" s="42">
        <f>X1730+X1735</f>
        <v>0</v>
      </c>
      <c r="Y1729" s="42">
        <f>Y1730+Y1735</f>
        <v>0</v>
      </c>
      <c r="Z1729" s="42">
        <f>Z1730+Z1735</f>
        <v>0</v>
      </c>
      <c r="AA1729" s="42">
        <f>AA1730+AA1735</f>
        <v>0</v>
      </c>
      <c r="AB1729" s="42">
        <f>AB1730+AB1735</f>
        <v>0</v>
      </c>
      <c r="AC1729" s="42">
        <f>AC1730+AC1735</f>
        <v>0</v>
      </c>
      <c r="AD1729" s="42">
        <f>AD1730+AD1735</f>
        <v>0</v>
      </c>
      <c r="AE1729" s="42">
        <f>AE1730+AE1735</f>
        <v>0</v>
      </c>
      <c r="AF1729" s="43">
        <f>AF1730+AF1735</f>
        <v>3903</v>
      </c>
      <c r="AG1729" s="43">
        <f>AG1730+AG1735</f>
        <v>0</v>
      </c>
      <c r="AH1729" s="43">
        <f>AH1730+AH1735</f>
        <v>0</v>
      </c>
      <c r="AI1729" s="43">
        <f>AI1730+AI1735</f>
        <v>0</v>
      </c>
      <c r="AJ1729" s="43">
        <f>AJ1730+AJ1735</f>
        <v>0</v>
      </c>
      <c r="AK1729" s="43">
        <f>AK1730+AK1735</f>
        <v>0</v>
      </c>
      <c r="AL1729" s="43">
        <f>AL1730+AL1735</f>
        <v>3902.9517999999998</v>
      </c>
      <c r="AM1729" s="43">
        <f>AM1730+AM1735</f>
        <v>0</v>
      </c>
      <c r="AN1729" s="43">
        <f>AN1730+AN1735</f>
        <v>0</v>
      </c>
      <c r="AO1729" s="44">
        <f>AO1730+AO1735</f>
        <v>3902.9517999999998</v>
      </c>
      <c r="AP1729" s="45">
        <f>AP1730+AP1735</f>
        <v>3903</v>
      </c>
      <c r="AQ1729" s="45">
        <f>AQ1730+AQ1735</f>
        <v>0</v>
      </c>
      <c r="AR1729" s="45">
        <f>AR1730+AR1735</f>
        <v>0</v>
      </c>
      <c r="AS1729" s="45">
        <f>AS1730+AS1735</f>
        <v>0</v>
      </c>
      <c r="AT1729" s="45">
        <f>AT1730+AT1735</f>
        <v>0</v>
      </c>
      <c r="AU1729" s="45">
        <f t="shared" si="4575"/>
        <v>3903</v>
      </c>
      <c r="AV1729" s="45">
        <f t="shared" si="4576"/>
        <v>0</v>
      </c>
      <c r="AW1729" s="45">
        <f t="shared" si="4577"/>
        <v>3903</v>
      </c>
      <c r="AX1729" s="45">
        <f t="shared" si="4578"/>
        <v>3903</v>
      </c>
      <c r="AY1729" s="45">
        <f t="shared" si="4579"/>
        <v>3903</v>
      </c>
      <c r="AZ1729" s="45">
        <f>AZ1730+AZ1735</f>
        <v>0</v>
      </c>
      <c r="BA1729" s="46">
        <f t="shared" si="4580"/>
        <v>99.998765052523694</v>
      </c>
      <c r="BB1729" s="25"/>
    </row>
    <row r="1730" ht="31.5">
      <c r="B1730" s="47" t="s">
        <v>578</v>
      </c>
      <c r="C1730" s="47" t="s">
        <v>193</v>
      </c>
      <c r="D1730" s="47" t="s">
        <v>193</v>
      </c>
      <c r="E1730" s="48" t="str">
        <f t="shared" si="4574"/>
        <v>0707</v>
      </c>
      <c r="F1730" s="47" t="s">
        <v>110</v>
      </c>
      <c r="G1730" s="48"/>
      <c r="H1730" s="49" t="s">
        <v>111</v>
      </c>
      <c r="I1730" s="19">
        <f t="shared" ref="I1730:I1757" si="4619">I1731</f>
        <v>3353</v>
      </c>
      <c r="J1730" s="19">
        <f t="shared" ref="J1730:J1757" si="4620">J1731</f>
        <v>3353</v>
      </c>
      <c r="K1730" s="19">
        <f t="shared" ref="K1730:K1757" si="4621">K1731</f>
        <v>3353</v>
      </c>
      <c r="L1730" s="19">
        <f t="shared" ref="L1730:L1757" si="4622">L1731</f>
        <v>0</v>
      </c>
      <c r="M1730" s="19">
        <f t="shared" ref="M1730:M1757" si="4623">M1731</f>
        <v>0</v>
      </c>
      <c r="N1730" s="19">
        <f t="shared" ref="N1730:N1757" si="4624">N1731</f>
        <v>0</v>
      </c>
      <c r="O1730" s="19">
        <f t="shared" ref="O1730:O1740" si="4625">O1731</f>
        <v>0</v>
      </c>
      <c r="P1730" s="19">
        <f t="shared" ref="P1730:P1740" si="4626">P1731</f>
        <v>0</v>
      </c>
      <c r="Q1730" s="19">
        <f t="shared" ref="Q1730:Q1740" si="4627">Q1731</f>
        <v>0</v>
      </c>
      <c r="R1730" s="19">
        <f t="shared" ref="R1730:R1740" si="4628">R1731</f>
        <v>0</v>
      </c>
      <c r="S1730" s="19">
        <f t="shared" ref="S1730:S1740" si="4629">S1731</f>
        <v>0</v>
      </c>
      <c r="T1730" s="19">
        <f t="shared" si="4573"/>
        <v>3353</v>
      </c>
      <c r="U1730" s="19">
        <f t="shared" si="4581"/>
        <v>3353</v>
      </c>
      <c r="V1730" s="19">
        <f t="shared" si="4582"/>
        <v>3353</v>
      </c>
      <c r="W1730" s="19">
        <f t="shared" ref="W1730:W1740" si="4630">W1731</f>
        <v>0</v>
      </c>
      <c r="X1730" s="19">
        <f t="shared" ref="X1730:X1740" si="4631">X1731</f>
        <v>0</v>
      </c>
      <c r="Y1730" s="19">
        <f t="shared" ref="Y1730:Y1740" si="4632">Y1731</f>
        <v>0</v>
      </c>
      <c r="Z1730" s="19">
        <f t="shared" ref="Z1730:Z1740" si="4633">Z1731</f>
        <v>0</v>
      </c>
      <c r="AA1730" s="19">
        <f t="shared" ref="AA1730:AA1740" si="4634">AA1731</f>
        <v>0</v>
      </c>
      <c r="AB1730" s="19">
        <f t="shared" ref="AB1730:AB1740" si="4635">AB1731</f>
        <v>0</v>
      </c>
      <c r="AC1730" s="19">
        <f t="shared" ref="AC1730:AC1740" si="4636">AC1731</f>
        <v>0</v>
      </c>
      <c r="AD1730" s="19">
        <f t="shared" ref="AD1730:AD1740" si="4637">AD1731</f>
        <v>0</v>
      </c>
      <c r="AE1730" s="19">
        <f t="shared" ref="AE1730:AE1740" si="4638">AE1731</f>
        <v>0</v>
      </c>
      <c r="AF1730" s="50">
        <f t="shared" ref="AF1730:AF1740" si="4639">AF1731</f>
        <v>3353</v>
      </c>
      <c r="AG1730" s="50">
        <f t="shared" ref="AG1730:AG1740" si="4640">AG1731</f>
        <v>0</v>
      </c>
      <c r="AH1730" s="50">
        <f t="shared" ref="AH1730:AH1740" si="4641">AH1731</f>
        <v>0</v>
      </c>
      <c r="AI1730" s="50">
        <f t="shared" ref="AI1730:AI1740" si="4642">AI1731</f>
        <v>0</v>
      </c>
      <c r="AJ1730" s="50">
        <f t="shared" ref="AJ1730:AJ1740" si="4643">AJ1731</f>
        <v>0</v>
      </c>
      <c r="AK1730" s="50">
        <f t="shared" ref="AK1730:AK1740" si="4644">AK1731</f>
        <v>0</v>
      </c>
      <c r="AL1730" s="50">
        <f t="shared" ref="AL1730:AL1740" si="4645">AL1731</f>
        <v>3352.9517999999998</v>
      </c>
      <c r="AM1730" s="50">
        <f t="shared" ref="AM1730:AM1740" si="4646">AM1731</f>
        <v>0</v>
      </c>
      <c r="AN1730" s="50">
        <f t="shared" ref="AN1730:AN1740" si="4647">AN1731</f>
        <v>0</v>
      </c>
      <c r="AO1730" s="51">
        <f t="shared" ref="AO1730:AO1740" si="4648">AO1731</f>
        <v>3352.9517999999998</v>
      </c>
      <c r="AP1730" s="51">
        <f t="shared" ref="AP1730:AP1740" si="4649">AP1731</f>
        <v>3353</v>
      </c>
      <c r="AQ1730" s="51">
        <f t="shared" ref="AQ1730:AQ1740" si="4650">AQ1731</f>
        <v>0</v>
      </c>
      <c r="AR1730" s="51">
        <f t="shared" ref="AR1730:AR1740" si="4651">AR1731</f>
        <v>0</v>
      </c>
      <c r="AS1730" s="51">
        <f t="shared" ref="AS1730:AS1740" si="4652">AS1731</f>
        <v>0</v>
      </c>
      <c r="AT1730" s="51">
        <f t="shared" ref="AT1730:AT1740" si="4653">AT1731</f>
        <v>0</v>
      </c>
      <c r="AU1730" s="51">
        <f t="shared" si="4575"/>
        <v>3353</v>
      </c>
      <c r="AV1730" s="51">
        <f t="shared" si="4576"/>
        <v>0</v>
      </c>
      <c r="AW1730" s="51">
        <f t="shared" si="4577"/>
        <v>3353</v>
      </c>
      <c r="AX1730" s="51">
        <f t="shared" si="4578"/>
        <v>3353</v>
      </c>
      <c r="AY1730" s="51">
        <f t="shared" si="4579"/>
        <v>3353</v>
      </c>
      <c r="AZ1730" s="51">
        <f t="shared" ref="AZ1730:AZ1740" si="4654">AZ1731</f>
        <v>0</v>
      </c>
      <c r="BA1730" s="52">
        <f t="shared" si="4580"/>
        <v>99.998562481359983</v>
      </c>
      <c r="BB1730" s="25"/>
    </row>
    <row r="1731">
      <c r="B1731" s="47" t="s">
        <v>578</v>
      </c>
      <c r="C1731" s="47" t="s">
        <v>193</v>
      </c>
      <c r="D1731" s="47" t="s">
        <v>193</v>
      </c>
      <c r="E1731" s="48" t="str">
        <f t="shared" si="4574"/>
        <v>0707</v>
      </c>
      <c r="F1731" s="47" t="s">
        <v>168</v>
      </c>
      <c r="G1731" s="48"/>
      <c r="H1731" s="49" t="s">
        <v>53</v>
      </c>
      <c r="I1731" s="19">
        <f t="shared" si="4619"/>
        <v>3353</v>
      </c>
      <c r="J1731" s="19">
        <f t="shared" si="4620"/>
        <v>3353</v>
      </c>
      <c r="K1731" s="19">
        <f t="shared" si="4621"/>
        <v>3353</v>
      </c>
      <c r="L1731" s="19">
        <f t="shared" si="4622"/>
        <v>0</v>
      </c>
      <c r="M1731" s="19">
        <f t="shared" si="4623"/>
        <v>0</v>
      </c>
      <c r="N1731" s="19">
        <f t="shared" si="4624"/>
        <v>0</v>
      </c>
      <c r="O1731" s="19">
        <f t="shared" si="4625"/>
        <v>0</v>
      </c>
      <c r="P1731" s="19">
        <f t="shared" si="4626"/>
        <v>0</v>
      </c>
      <c r="Q1731" s="19">
        <f t="shared" si="4627"/>
        <v>0</v>
      </c>
      <c r="R1731" s="19">
        <f t="shared" si="4628"/>
        <v>0</v>
      </c>
      <c r="S1731" s="19">
        <f t="shared" si="4629"/>
        <v>0</v>
      </c>
      <c r="T1731" s="19">
        <f t="shared" si="4573"/>
        <v>3353</v>
      </c>
      <c r="U1731" s="19">
        <f t="shared" si="4581"/>
        <v>3353</v>
      </c>
      <c r="V1731" s="19">
        <f t="shared" si="4582"/>
        <v>3353</v>
      </c>
      <c r="W1731" s="19">
        <f t="shared" si="4630"/>
        <v>0</v>
      </c>
      <c r="X1731" s="19">
        <f t="shared" si="4631"/>
        <v>0</v>
      </c>
      <c r="Y1731" s="19">
        <f t="shared" si="4632"/>
        <v>0</v>
      </c>
      <c r="Z1731" s="19">
        <f t="shared" si="4633"/>
        <v>0</v>
      </c>
      <c r="AA1731" s="19">
        <f t="shared" si="4634"/>
        <v>0</v>
      </c>
      <c r="AB1731" s="19">
        <f t="shared" si="4635"/>
        <v>0</v>
      </c>
      <c r="AC1731" s="19">
        <f t="shared" si="4636"/>
        <v>0</v>
      </c>
      <c r="AD1731" s="19">
        <f t="shared" si="4637"/>
        <v>0</v>
      </c>
      <c r="AE1731" s="19">
        <f t="shared" si="4638"/>
        <v>0</v>
      </c>
      <c r="AF1731" s="50">
        <f t="shared" si="4639"/>
        <v>3353</v>
      </c>
      <c r="AG1731" s="50">
        <f t="shared" si="4640"/>
        <v>0</v>
      </c>
      <c r="AH1731" s="50">
        <f t="shared" si="4641"/>
        <v>0</v>
      </c>
      <c r="AI1731" s="50">
        <f t="shared" si="4642"/>
        <v>0</v>
      </c>
      <c r="AJ1731" s="50">
        <f t="shared" si="4643"/>
        <v>0</v>
      </c>
      <c r="AK1731" s="50">
        <f t="shared" si="4644"/>
        <v>0</v>
      </c>
      <c r="AL1731" s="50">
        <f t="shared" si="4645"/>
        <v>3352.9517999999998</v>
      </c>
      <c r="AM1731" s="50">
        <f t="shared" si="4646"/>
        <v>0</v>
      </c>
      <c r="AN1731" s="50">
        <f t="shared" si="4647"/>
        <v>0</v>
      </c>
      <c r="AO1731" s="15">
        <f t="shared" si="4648"/>
        <v>3352.9517999999998</v>
      </c>
      <c r="AP1731" s="51">
        <f t="shared" si="4649"/>
        <v>3353</v>
      </c>
      <c r="AQ1731" s="51">
        <f t="shared" si="4650"/>
        <v>0</v>
      </c>
      <c r="AR1731" s="51">
        <f t="shared" si="4651"/>
        <v>0</v>
      </c>
      <c r="AS1731" s="51">
        <f t="shared" si="4652"/>
        <v>0</v>
      </c>
      <c r="AT1731" s="51">
        <f t="shared" si="4653"/>
        <v>0</v>
      </c>
      <c r="AU1731" s="51">
        <f t="shared" si="4575"/>
        <v>3353</v>
      </c>
      <c r="AV1731" s="51">
        <f t="shared" si="4576"/>
        <v>0</v>
      </c>
      <c r="AW1731" s="51">
        <f t="shared" si="4577"/>
        <v>3353</v>
      </c>
      <c r="AX1731" s="51">
        <f t="shared" si="4578"/>
        <v>3353</v>
      </c>
      <c r="AY1731" s="51">
        <f t="shared" si="4579"/>
        <v>3353</v>
      </c>
      <c r="AZ1731" s="51">
        <f t="shared" si="4654"/>
        <v>0</v>
      </c>
      <c r="BA1731" s="52">
        <f t="shared" si="4580"/>
        <v>99.998562481359983</v>
      </c>
      <c r="BB1731" s="25"/>
    </row>
    <row r="1732" ht="47.25">
      <c r="B1732" s="47" t="s">
        <v>578</v>
      </c>
      <c r="C1732" s="47" t="s">
        <v>193</v>
      </c>
      <c r="D1732" s="47" t="s">
        <v>193</v>
      </c>
      <c r="E1732" s="48" t="str">
        <f t="shared" si="4574"/>
        <v>0707</v>
      </c>
      <c r="F1732" s="47" t="s">
        <v>284</v>
      </c>
      <c r="G1732" s="48"/>
      <c r="H1732" s="49" t="s">
        <v>285</v>
      </c>
      <c r="I1732" s="19">
        <f t="shared" si="4619"/>
        <v>3353</v>
      </c>
      <c r="J1732" s="19">
        <f t="shared" si="4620"/>
        <v>3353</v>
      </c>
      <c r="K1732" s="19">
        <f t="shared" si="4621"/>
        <v>3353</v>
      </c>
      <c r="L1732" s="19">
        <f t="shared" si="4622"/>
        <v>0</v>
      </c>
      <c r="M1732" s="19">
        <f t="shared" si="4623"/>
        <v>0</v>
      </c>
      <c r="N1732" s="19">
        <f t="shared" si="4624"/>
        <v>0</v>
      </c>
      <c r="O1732" s="19">
        <f t="shared" si="4625"/>
        <v>0</v>
      </c>
      <c r="P1732" s="19">
        <f t="shared" si="4626"/>
        <v>0</v>
      </c>
      <c r="Q1732" s="19">
        <f t="shared" si="4627"/>
        <v>0</v>
      </c>
      <c r="R1732" s="19">
        <f t="shared" si="4628"/>
        <v>0</v>
      </c>
      <c r="S1732" s="19">
        <f t="shared" si="4629"/>
        <v>0</v>
      </c>
      <c r="T1732" s="19">
        <f t="shared" si="4573"/>
        <v>3353</v>
      </c>
      <c r="U1732" s="19">
        <f t="shared" si="4581"/>
        <v>3353</v>
      </c>
      <c r="V1732" s="19">
        <f t="shared" si="4582"/>
        <v>3353</v>
      </c>
      <c r="W1732" s="19">
        <f t="shared" si="4630"/>
        <v>0</v>
      </c>
      <c r="X1732" s="19">
        <f t="shared" si="4631"/>
        <v>0</v>
      </c>
      <c r="Y1732" s="19">
        <f t="shared" si="4632"/>
        <v>0</v>
      </c>
      <c r="Z1732" s="19">
        <f t="shared" si="4633"/>
        <v>0</v>
      </c>
      <c r="AA1732" s="19">
        <f t="shared" si="4634"/>
        <v>0</v>
      </c>
      <c r="AB1732" s="19">
        <f t="shared" si="4635"/>
        <v>0</v>
      </c>
      <c r="AC1732" s="19">
        <f t="shared" si="4636"/>
        <v>0</v>
      </c>
      <c r="AD1732" s="19">
        <f t="shared" si="4637"/>
        <v>0</v>
      </c>
      <c r="AE1732" s="19">
        <f t="shared" si="4638"/>
        <v>0</v>
      </c>
      <c r="AF1732" s="50">
        <f t="shared" si="4639"/>
        <v>3353</v>
      </c>
      <c r="AG1732" s="50">
        <f t="shared" si="4640"/>
        <v>0</v>
      </c>
      <c r="AH1732" s="50">
        <f t="shared" si="4641"/>
        <v>0</v>
      </c>
      <c r="AI1732" s="50">
        <f t="shared" si="4642"/>
        <v>0</v>
      </c>
      <c r="AJ1732" s="50">
        <f t="shared" si="4643"/>
        <v>0</v>
      </c>
      <c r="AK1732" s="50">
        <f t="shared" si="4644"/>
        <v>0</v>
      </c>
      <c r="AL1732" s="50">
        <f t="shared" si="4645"/>
        <v>3352.9517999999998</v>
      </c>
      <c r="AM1732" s="50">
        <f t="shared" si="4646"/>
        <v>0</v>
      </c>
      <c r="AN1732" s="50">
        <f t="shared" si="4647"/>
        <v>0</v>
      </c>
      <c r="AO1732" s="51">
        <f t="shared" si="4648"/>
        <v>3352.9517999999998</v>
      </c>
      <c r="AP1732" s="51">
        <f t="shared" si="4649"/>
        <v>3353</v>
      </c>
      <c r="AQ1732" s="51">
        <f t="shared" si="4650"/>
        <v>0</v>
      </c>
      <c r="AR1732" s="51">
        <f t="shared" si="4651"/>
        <v>0</v>
      </c>
      <c r="AS1732" s="51">
        <f t="shared" si="4652"/>
        <v>0</v>
      </c>
      <c r="AT1732" s="51">
        <f t="shared" si="4653"/>
        <v>0</v>
      </c>
      <c r="AU1732" s="51">
        <f t="shared" si="4575"/>
        <v>3353</v>
      </c>
      <c r="AV1732" s="51">
        <f t="shared" si="4576"/>
        <v>0</v>
      </c>
      <c r="AW1732" s="51">
        <f t="shared" si="4577"/>
        <v>3353</v>
      </c>
      <c r="AX1732" s="51">
        <f t="shared" si="4578"/>
        <v>3353</v>
      </c>
      <c r="AY1732" s="51">
        <f t="shared" si="4579"/>
        <v>3353</v>
      </c>
      <c r="AZ1732" s="51">
        <f t="shared" si="4654"/>
        <v>0</v>
      </c>
      <c r="BA1732" s="52">
        <f t="shared" si="4580"/>
        <v>99.998562481359983</v>
      </c>
      <c r="BB1732" s="25"/>
    </row>
    <row r="1733" ht="63">
      <c r="B1733" s="47" t="s">
        <v>578</v>
      </c>
      <c r="C1733" s="47" t="s">
        <v>193</v>
      </c>
      <c r="D1733" s="47" t="s">
        <v>193</v>
      </c>
      <c r="E1733" s="48" t="str">
        <f t="shared" si="4574"/>
        <v>0707</v>
      </c>
      <c r="F1733" s="47" t="s">
        <v>544</v>
      </c>
      <c r="G1733" s="48"/>
      <c r="H1733" s="49" t="s">
        <v>545</v>
      </c>
      <c r="I1733" s="19">
        <f t="shared" si="4619"/>
        <v>3353</v>
      </c>
      <c r="J1733" s="19">
        <f t="shared" si="4620"/>
        <v>3353</v>
      </c>
      <c r="K1733" s="19">
        <f t="shared" si="4621"/>
        <v>3353</v>
      </c>
      <c r="L1733" s="19">
        <f t="shared" si="4622"/>
        <v>0</v>
      </c>
      <c r="M1733" s="19">
        <f t="shared" si="4623"/>
        <v>0</v>
      </c>
      <c r="N1733" s="19">
        <f t="shared" si="4624"/>
        <v>0</v>
      </c>
      <c r="O1733" s="19">
        <f t="shared" si="4625"/>
        <v>0</v>
      </c>
      <c r="P1733" s="19">
        <f t="shared" si="4626"/>
        <v>0</v>
      </c>
      <c r="Q1733" s="19">
        <f t="shared" si="4627"/>
        <v>0</v>
      </c>
      <c r="R1733" s="19">
        <f t="shared" si="4628"/>
        <v>0</v>
      </c>
      <c r="S1733" s="19">
        <f t="shared" si="4629"/>
        <v>0</v>
      </c>
      <c r="T1733" s="19">
        <f t="shared" si="4573"/>
        <v>3353</v>
      </c>
      <c r="U1733" s="19">
        <f t="shared" si="4581"/>
        <v>3353</v>
      </c>
      <c r="V1733" s="19">
        <f t="shared" si="4582"/>
        <v>3353</v>
      </c>
      <c r="W1733" s="19">
        <f t="shared" si="4630"/>
        <v>0</v>
      </c>
      <c r="X1733" s="19">
        <f t="shared" si="4631"/>
        <v>0</v>
      </c>
      <c r="Y1733" s="19">
        <f t="shared" si="4632"/>
        <v>0</v>
      </c>
      <c r="Z1733" s="19">
        <f t="shared" si="4633"/>
        <v>0</v>
      </c>
      <c r="AA1733" s="19">
        <f t="shared" si="4634"/>
        <v>0</v>
      </c>
      <c r="AB1733" s="19">
        <f t="shared" si="4635"/>
        <v>0</v>
      </c>
      <c r="AC1733" s="19">
        <f t="shared" si="4636"/>
        <v>0</v>
      </c>
      <c r="AD1733" s="19">
        <f t="shared" si="4637"/>
        <v>0</v>
      </c>
      <c r="AE1733" s="19">
        <f t="shared" si="4638"/>
        <v>0</v>
      </c>
      <c r="AF1733" s="50">
        <f t="shared" si="4639"/>
        <v>3353</v>
      </c>
      <c r="AG1733" s="50">
        <f t="shared" si="4640"/>
        <v>0</v>
      </c>
      <c r="AH1733" s="50">
        <f t="shared" si="4641"/>
        <v>0</v>
      </c>
      <c r="AI1733" s="50">
        <f t="shared" si="4642"/>
        <v>0</v>
      </c>
      <c r="AJ1733" s="50">
        <f t="shared" si="4643"/>
        <v>0</v>
      </c>
      <c r="AK1733" s="50">
        <f t="shared" si="4644"/>
        <v>0</v>
      </c>
      <c r="AL1733" s="50">
        <f t="shared" si="4645"/>
        <v>3352.9517999999998</v>
      </c>
      <c r="AM1733" s="50">
        <f t="shared" si="4646"/>
        <v>0</v>
      </c>
      <c r="AN1733" s="50">
        <f t="shared" si="4647"/>
        <v>0</v>
      </c>
      <c r="AO1733" s="15">
        <f t="shared" si="4648"/>
        <v>3352.9517999999998</v>
      </c>
      <c r="AP1733" s="51">
        <f t="shared" si="4649"/>
        <v>3353</v>
      </c>
      <c r="AQ1733" s="51">
        <f t="shared" si="4650"/>
        <v>0</v>
      </c>
      <c r="AR1733" s="51">
        <f t="shared" si="4651"/>
        <v>0</v>
      </c>
      <c r="AS1733" s="51">
        <f t="shared" si="4652"/>
        <v>0</v>
      </c>
      <c r="AT1733" s="51">
        <f t="shared" si="4653"/>
        <v>0</v>
      </c>
      <c r="AU1733" s="51">
        <f t="shared" si="4575"/>
        <v>3353</v>
      </c>
      <c r="AV1733" s="51">
        <f t="shared" si="4576"/>
        <v>0</v>
      </c>
      <c r="AW1733" s="51">
        <f t="shared" si="4577"/>
        <v>3353</v>
      </c>
      <c r="AX1733" s="51">
        <f t="shared" si="4578"/>
        <v>3353</v>
      </c>
      <c r="AY1733" s="51">
        <f t="shared" si="4579"/>
        <v>3353</v>
      </c>
      <c r="AZ1733" s="51">
        <f t="shared" si="4654"/>
        <v>0</v>
      </c>
      <c r="BA1733" s="52">
        <f t="shared" si="4580"/>
        <v>99.998562481359983</v>
      </c>
      <c r="BB1733" s="25"/>
    </row>
    <row r="1734" ht="31.5">
      <c r="B1734" s="47" t="s">
        <v>578</v>
      </c>
      <c r="C1734" s="47" t="s">
        <v>193</v>
      </c>
      <c r="D1734" s="47" t="s">
        <v>193</v>
      </c>
      <c r="E1734" s="48" t="str">
        <f t="shared" si="4574"/>
        <v>0707</v>
      </c>
      <c r="F1734" s="47" t="s">
        <v>544</v>
      </c>
      <c r="G1734" s="47" t="s">
        <v>154</v>
      </c>
      <c r="H1734" s="49" t="s">
        <v>155</v>
      </c>
      <c r="I1734" s="19">
        <v>3353</v>
      </c>
      <c r="J1734" s="19">
        <v>3353</v>
      </c>
      <c r="K1734" s="19">
        <v>3353</v>
      </c>
      <c r="L1734" s="19"/>
      <c r="M1734" s="19"/>
      <c r="N1734" s="19"/>
      <c r="O1734" s="19">
        <v>0</v>
      </c>
      <c r="P1734" s="19">
        <v>0</v>
      </c>
      <c r="Q1734" s="19">
        <v>0</v>
      </c>
      <c r="R1734" s="19">
        <v>0</v>
      </c>
      <c r="S1734" s="19"/>
      <c r="T1734" s="19">
        <f t="shared" si="4573"/>
        <v>3353</v>
      </c>
      <c r="U1734" s="19">
        <f t="shared" si="4581"/>
        <v>3353</v>
      </c>
      <c r="V1734" s="19">
        <f t="shared" si="4582"/>
        <v>3353</v>
      </c>
      <c r="W1734" s="19"/>
      <c r="X1734" s="19"/>
      <c r="Y1734" s="19"/>
      <c r="Z1734" s="19"/>
      <c r="AA1734" s="19"/>
      <c r="AB1734" s="19"/>
      <c r="AC1734" s="19"/>
      <c r="AD1734" s="19"/>
      <c r="AE1734" s="19"/>
      <c r="AF1734" s="50">
        <v>3353</v>
      </c>
      <c r="AG1734" s="50"/>
      <c r="AH1734" s="50">
        <v>0</v>
      </c>
      <c r="AI1734" s="50">
        <v>0</v>
      </c>
      <c r="AJ1734" s="50">
        <v>0</v>
      </c>
      <c r="AK1734" s="50">
        <v>0</v>
      </c>
      <c r="AL1734" s="50">
        <v>3352.9517999999998</v>
      </c>
      <c r="AM1734" s="50">
        <v>0</v>
      </c>
      <c r="AN1734" s="50">
        <v>0</v>
      </c>
      <c r="AO1734" s="51">
        <v>3352.9517999999998</v>
      </c>
      <c r="AP1734" s="51">
        <v>3353</v>
      </c>
      <c r="AQ1734" s="51">
        <v>0</v>
      </c>
      <c r="AR1734" s="51">
        <v>0</v>
      </c>
      <c r="AS1734" s="51">
        <v>0</v>
      </c>
      <c r="AT1734" s="51">
        <v>0</v>
      </c>
      <c r="AU1734" s="51">
        <f t="shared" si="4575"/>
        <v>3353</v>
      </c>
      <c r="AV1734" s="51">
        <f t="shared" si="4576"/>
        <v>0</v>
      </c>
      <c r="AW1734" s="51">
        <f t="shared" si="4577"/>
        <v>3353</v>
      </c>
      <c r="AX1734" s="51">
        <f t="shared" si="4578"/>
        <v>3353</v>
      </c>
      <c r="AY1734" s="51">
        <f t="shared" si="4579"/>
        <v>3353</v>
      </c>
      <c r="AZ1734" s="51"/>
      <c r="BA1734" s="52">
        <f t="shared" si="4580"/>
        <v>99.998562481359983</v>
      </c>
      <c r="BB1734" s="53"/>
    </row>
    <row r="1735" ht="47.25">
      <c r="B1735" s="47" t="s">
        <v>578</v>
      </c>
      <c r="C1735" s="47" t="s">
        <v>193</v>
      </c>
      <c r="D1735" s="47" t="s">
        <v>193</v>
      </c>
      <c r="E1735" s="48" t="str">
        <f t="shared" si="4574"/>
        <v>0707</v>
      </c>
      <c r="F1735" s="47" t="s">
        <v>262</v>
      </c>
      <c r="G1735" s="48"/>
      <c r="H1735" s="49" t="s">
        <v>263</v>
      </c>
      <c r="I1735" s="19">
        <f t="shared" si="4619"/>
        <v>550</v>
      </c>
      <c r="J1735" s="19">
        <f t="shared" si="4620"/>
        <v>550</v>
      </c>
      <c r="K1735" s="19">
        <f t="shared" si="4621"/>
        <v>550</v>
      </c>
      <c r="L1735" s="19">
        <f t="shared" si="4622"/>
        <v>0</v>
      </c>
      <c r="M1735" s="19">
        <f t="shared" si="4623"/>
        <v>0</v>
      </c>
      <c r="N1735" s="19">
        <f t="shared" si="4624"/>
        <v>0</v>
      </c>
      <c r="O1735" s="19">
        <f t="shared" si="4625"/>
        <v>0</v>
      </c>
      <c r="P1735" s="19">
        <f t="shared" si="4626"/>
        <v>0</v>
      </c>
      <c r="Q1735" s="19">
        <f t="shared" si="4627"/>
        <v>0</v>
      </c>
      <c r="R1735" s="19">
        <f t="shared" si="4628"/>
        <v>0</v>
      </c>
      <c r="S1735" s="19">
        <f t="shared" si="4629"/>
        <v>0</v>
      </c>
      <c r="T1735" s="19">
        <f t="shared" si="4573"/>
        <v>550</v>
      </c>
      <c r="U1735" s="19">
        <f t="shared" si="4581"/>
        <v>550</v>
      </c>
      <c r="V1735" s="19">
        <f t="shared" si="4582"/>
        <v>550</v>
      </c>
      <c r="W1735" s="19">
        <f t="shared" si="4630"/>
        <v>0</v>
      </c>
      <c r="X1735" s="19">
        <f t="shared" si="4631"/>
        <v>0</v>
      </c>
      <c r="Y1735" s="19">
        <f t="shared" si="4632"/>
        <v>0</v>
      </c>
      <c r="Z1735" s="19">
        <f t="shared" si="4633"/>
        <v>0</v>
      </c>
      <c r="AA1735" s="19">
        <f t="shared" si="4634"/>
        <v>0</v>
      </c>
      <c r="AB1735" s="19">
        <f t="shared" si="4635"/>
        <v>0</v>
      </c>
      <c r="AC1735" s="19">
        <f t="shared" si="4636"/>
        <v>0</v>
      </c>
      <c r="AD1735" s="19">
        <f t="shared" si="4637"/>
        <v>0</v>
      </c>
      <c r="AE1735" s="19">
        <f t="shared" si="4638"/>
        <v>0</v>
      </c>
      <c r="AF1735" s="50">
        <f t="shared" si="4639"/>
        <v>550</v>
      </c>
      <c r="AG1735" s="50">
        <f t="shared" si="4640"/>
        <v>0</v>
      </c>
      <c r="AH1735" s="50">
        <f t="shared" si="4641"/>
        <v>0</v>
      </c>
      <c r="AI1735" s="50">
        <f t="shared" si="4642"/>
        <v>0</v>
      </c>
      <c r="AJ1735" s="50">
        <f t="shared" si="4643"/>
        <v>0</v>
      </c>
      <c r="AK1735" s="50">
        <f t="shared" si="4644"/>
        <v>0</v>
      </c>
      <c r="AL1735" s="50">
        <f t="shared" si="4645"/>
        <v>550</v>
      </c>
      <c r="AM1735" s="50">
        <f t="shared" si="4646"/>
        <v>0</v>
      </c>
      <c r="AN1735" s="50">
        <f t="shared" si="4647"/>
        <v>0</v>
      </c>
      <c r="AO1735" s="15">
        <f t="shared" si="4648"/>
        <v>550</v>
      </c>
      <c r="AP1735" s="51">
        <f t="shared" si="4649"/>
        <v>550</v>
      </c>
      <c r="AQ1735" s="51">
        <f t="shared" si="4650"/>
        <v>0</v>
      </c>
      <c r="AR1735" s="51">
        <f t="shared" si="4651"/>
        <v>0</v>
      </c>
      <c r="AS1735" s="51">
        <f t="shared" si="4652"/>
        <v>0</v>
      </c>
      <c r="AT1735" s="51">
        <f t="shared" si="4653"/>
        <v>0</v>
      </c>
      <c r="AU1735" s="51">
        <f t="shared" si="4575"/>
        <v>550</v>
      </c>
      <c r="AV1735" s="51">
        <f t="shared" si="4576"/>
        <v>0</v>
      </c>
      <c r="AW1735" s="51">
        <f t="shared" si="4577"/>
        <v>550</v>
      </c>
      <c r="AX1735" s="51">
        <f t="shared" si="4578"/>
        <v>550</v>
      </c>
      <c r="AY1735" s="51">
        <f t="shared" si="4579"/>
        <v>550</v>
      </c>
      <c r="AZ1735" s="51">
        <f t="shared" si="4654"/>
        <v>0</v>
      </c>
      <c r="BA1735" s="52">
        <f t="shared" si="4580"/>
        <v>100</v>
      </c>
      <c r="BB1735" s="25"/>
    </row>
    <row r="1736">
      <c r="B1736" s="47" t="s">
        <v>578</v>
      </c>
      <c r="C1736" s="47" t="s">
        <v>193</v>
      </c>
      <c r="D1736" s="47" t="s">
        <v>193</v>
      </c>
      <c r="E1736" s="48" t="str">
        <f t="shared" si="4574"/>
        <v>0707</v>
      </c>
      <c r="F1736" s="47" t="s">
        <v>264</v>
      </c>
      <c r="G1736" s="48"/>
      <c r="H1736" s="49" t="s">
        <v>53</v>
      </c>
      <c r="I1736" s="19">
        <f t="shared" si="4619"/>
        <v>550</v>
      </c>
      <c r="J1736" s="19">
        <f t="shared" si="4620"/>
        <v>550</v>
      </c>
      <c r="K1736" s="19">
        <f t="shared" si="4621"/>
        <v>550</v>
      </c>
      <c r="L1736" s="19">
        <f t="shared" si="4622"/>
        <v>0</v>
      </c>
      <c r="M1736" s="19">
        <f t="shared" si="4623"/>
        <v>0</v>
      </c>
      <c r="N1736" s="19">
        <f t="shared" si="4624"/>
        <v>0</v>
      </c>
      <c r="O1736" s="19">
        <f t="shared" si="4625"/>
        <v>0</v>
      </c>
      <c r="P1736" s="19">
        <f t="shared" si="4626"/>
        <v>0</v>
      </c>
      <c r="Q1736" s="19">
        <f t="shared" si="4627"/>
        <v>0</v>
      </c>
      <c r="R1736" s="19">
        <f t="shared" si="4628"/>
        <v>0</v>
      </c>
      <c r="S1736" s="19">
        <f t="shared" si="4629"/>
        <v>0</v>
      </c>
      <c r="T1736" s="19">
        <f t="shared" si="4573"/>
        <v>550</v>
      </c>
      <c r="U1736" s="19">
        <f t="shared" si="4581"/>
        <v>550</v>
      </c>
      <c r="V1736" s="19">
        <f t="shared" si="4582"/>
        <v>550</v>
      </c>
      <c r="W1736" s="19">
        <f t="shared" si="4630"/>
        <v>0</v>
      </c>
      <c r="X1736" s="19">
        <f t="shared" si="4631"/>
        <v>0</v>
      </c>
      <c r="Y1736" s="19">
        <f t="shared" si="4632"/>
        <v>0</v>
      </c>
      <c r="Z1736" s="19">
        <f t="shared" si="4633"/>
        <v>0</v>
      </c>
      <c r="AA1736" s="19">
        <f t="shared" si="4634"/>
        <v>0</v>
      </c>
      <c r="AB1736" s="19">
        <f t="shared" si="4635"/>
        <v>0</v>
      </c>
      <c r="AC1736" s="19">
        <f t="shared" si="4636"/>
        <v>0</v>
      </c>
      <c r="AD1736" s="19">
        <f t="shared" si="4637"/>
        <v>0</v>
      </c>
      <c r="AE1736" s="19">
        <f t="shared" si="4638"/>
        <v>0</v>
      </c>
      <c r="AF1736" s="50">
        <f t="shared" si="4639"/>
        <v>550</v>
      </c>
      <c r="AG1736" s="50">
        <f t="shared" si="4640"/>
        <v>0</v>
      </c>
      <c r="AH1736" s="50">
        <f t="shared" si="4641"/>
        <v>0</v>
      </c>
      <c r="AI1736" s="50">
        <f t="shared" si="4642"/>
        <v>0</v>
      </c>
      <c r="AJ1736" s="50">
        <f t="shared" si="4643"/>
        <v>0</v>
      </c>
      <c r="AK1736" s="50">
        <f t="shared" si="4644"/>
        <v>0</v>
      </c>
      <c r="AL1736" s="50">
        <f t="shared" si="4645"/>
        <v>550</v>
      </c>
      <c r="AM1736" s="50">
        <f t="shared" si="4646"/>
        <v>0</v>
      </c>
      <c r="AN1736" s="50">
        <f t="shared" si="4647"/>
        <v>0</v>
      </c>
      <c r="AO1736" s="51">
        <f t="shared" si="4648"/>
        <v>550</v>
      </c>
      <c r="AP1736" s="51">
        <f t="shared" si="4649"/>
        <v>550</v>
      </c>
      <c r="AQ1736" s="51">
        <f t="shared" si="4650"/>
        <v>0</v>
      </c>
      <c r="AR1736" s="51">
        <f t="shared" si="4651"/>
        <v>0</v>
      </c>
      <c r="AS1736" s="51">
        <f t="shared" si="4652"/>
        <v>0</v>
      </c>
      <c r="AT1736" s="51">
        <f t="shared" si="4653"/>
        <v>0</v>
      </c>
      <c r="AU1736" s="51">
        <f t="shared" si="4575"/>
        <v>550</v>
      </c>
      <c r="AV1736" s="51">
        <f t="shared" si="4576"/>
        <v>0</v>
      </c>
      <c r="AW1736" s="51">
        <f t="shared" si="4577"/>
        <v>550</v>
      </c>
      <c r="AX1736" s="51">
        <f t="shared" si="4578"/>
        <v>550</v>
      </c>
      <c r="AY1736" s="51">
        <f t="shared" si="4579"/>
        <v>550</v>
      </c>
      <c r="AZ1736" s="51">
        <f t="shared" si="4654"/>
        <v>0</v>
      </c>
      <c r="BA1736" s="52">
        <f t="shared" si="4580"/>
        <v>100</v>
      </c>
      <c r="BB1736" s="25"/>
    </row>
    <row r="1737" ht="31.5">
      <c r="B1737" s="47" t="s">
        <v>578</v>
      </c>
      <c r="C1737" s="47" t="s">
        <v>193</v>
      </c>
      <c r="D1737" s="47" t="s">
        <v>193</v>
      </c>
      <c r="E1737" s="48" t="str">
        <f t="shared" si="4574"/>
        <v>0707</v>
      </c>
      <c r="F1737" s="47" t="s">
        <v>303</v>
      </c>
      <c r="G1737" s="48"/>
      <c r="H1737" s="49" t="s">
        <v>304</v>
      </c>
      <c r="I1737" s="19">
        <f t="shared" si="4619"/>
        <v>550</v>
      </c>
      <c r="J1737" s="19">
        <f t="shared" si="4620"/>
        <v>550</v>
      </c>
      <c r="K1737" s="19">
        <f t="shared" si="4621"/>
        <v>550</v>
      </c>
      <c r="L1737" s="19">
        <f t="shared" si="4622"/>
        <v>0</v>
      </c>
      <c r="M1737" s="19">
        <f t="shared" si="4623"/>
        <v>0</v>
      </c>
      <c r="N1737" s="19">
        <f t="shared" si="4624"/>
        <v>0</v>
      </c>
      <c r="O1737" s="19">
        <f t="shared" si="4625"/>
        <v>0</v>
      </c>
      <c r="P1737" s="19">
        <f t="shared" si="4626"/>
        <v>0</v>
      </c>
      <c r="Q1737" s="19">
        <f t="shared" si="4627"/>
        <v>0</v>
      </c>
      <c r="R1737" s="19">
        <f t="shared" si="4628"/>
        <v>0</v>
      </c>
      <c r="S1737" s="19">
        <f t="shared" si="4629"/>
        <v>0</v>
      </c>
      <c r="T1737" s="19">
        <f t="shared" si="4573"/>
        <v>550</v>
      </c>
      <c r="U1737" s="19">
        <f t="shared" si="4581"/>
        <v>550</v>
      </c>
      <c r="V1737" s="19">
        <f t="shared" si="4582"/>
        <v>550</v>
      </c>
      <c r="W1737" s="19">
        <f t="shared" si="4630"/>
        <v>0</v>
      </c>
      <c r="X1737" s="19">
        <f t="shared" si="4631"/>
        <v>0</v>
      </c>
      <c r="Y1737" s="19">
        <f t="shared" si="4632"/>
        <v>0</v>
      </c>
      <c r="Z1737" s="19">
        <f t="shared" si="4633"/>
        <v>0</v>
      </c>
      <c r="AA1737" s="19">
        <f t="shared" si="4634"/>
        <v>0</v>
      </c>
      <c r="AB1737" s="19">
        <f t="shared" si="4635"/>
        <v>0</v>
      </c>
      <c r="AC1737" s="19">
        <f t="shared" si="4636"/>
        <v>0</v>
      </c>
      <c r="AD1737" s="19">
        <f t="shared" si="4637"/>
        <v>0</v>
      </c>
      <c r="AE1737" s="19">
        <f t="shared" si="4638"/>
        <v>0</v>
      </c>
      <c r="AF1737" s="50">
        <f t="shared" si="4639"/>
        <v>550</v>
      </c>
      <c r="AG1737" s="50">
        <f t="shared" si="4640"/>
        <v>0</v>
      </c>
      <c r="AH1737" s="50">
        <f t="shared" si="4641"/>
        <v>0</v>
      </c>
      <c r="AI1737" s="50">
        <f t="shared" si="4642"/>
        <v>0</v>
      </c>
      <c r="AJ1737" s="50">
        <f t="shared" si="4643"/>
        <v>0</v>
      </c>
      <c r="AK1737" s="50">
        <f t="shared" si="4644"/>
        <v>0</v>
      </c>
      <c r="AL1737" s="50">
        <f t="shared" si="4645"/>
        <v>550</v>
      </c>
      <c r="AM1737" s="50">
        <f t="shared" si="4646"/>
        <v>0</v>
      </c>
      <c r="AN1737" s="50">
        <f t="shared" si="4647"/>
        <v>0</v>
      </c>
      <c r="AO1737" s="15">
        <f t="shared" si="4648"/>
        <v>550</v>
      </c>
      <c r="AP1737" s="51">
        <f t="shared" si="4649"/>
        <v>550</v>
      </c>
      <c r="AQ1737" s="51">
        <f t="shared" si="4650"/>
        <v>0</v>
      </c>
      <c r="AR1737" s="51">
        <f t="shared" si="4651"/>
        <v>0</v>
      </c>
      <c r="AS1737" s="51">
        <f t="shared" si="4652"/>
        <v>0</v>
      </c>
      <c r="AT1737" s="51">
        <f t="shared" si="4653"/>
        <v>0</v>
      </c>
      <c r="AU1737" s="51">
        <f t="shared" si="4575"/>
        <v>550</v>
      </c>
      <c r="AV1737" s="51">
        <f t="shared" si="4576"/>
        <v>0</v>
      </c>
      <c r="AW1737" s="51">
        <f t="shared" si="4577"/>
        <v>550</v>
      </c>
      <c r="AX1737" s="51">
        <f t="shared" si="4578"/>
        <v>550</v>
      </c>
      <c r="AY1737" s="51">
        <f t="shared" si="4579"/>
        <v>550</v>
      </c>
      <c r="AZ1737" s="51">
        <f t="shared" si="4654"/>
        <v>0</v>
      </c>
      <c r="BA1737" s="52">
        <f t="shared" si="4580"/>
        <v>100</v>
      </c>
      <c r="BB1737" s="25"/>
    </row>
    <row r="1738" ht="47.25">
      <c r="B1738" s="47" t="s">
        <v>578</v>
      </c>
      <c r="C1738" s="47" t="s">
        <v>193</v>
      </c>
      <c r="D1738" s="47" t="s">
        <v>193</v>
      </c>
      <c r="E1738" s="48" t="str">
        <f t="shared" si="4574"/>
        <v>0707</v>
      </c>
      <c r="F1738" s="47" t="s">
        <v>546</v>
      </c>
      <c r="G1738" s="48"/>
      <c r="H1738" s="49" t="s">
        <v>547</v>
      </c>
      <c r="I1738" s="19">
        <f t="shared" si="4619"/>
        <v>550</v>
      </c>
      <c r="J1738" s="19">
        <f t="shared" si="4620"/>
        <v>550</v>
      </c>
      <c r="K1738" s="19">
        <f t="shared" si="4621"/>
        <v>550</v>
      </c>
      <c r="L1738" s="19">
        <f t="shared" si="4622"/>
        <v>0</v>
      </c>
      <c r="M1738" s="19">
        <f t="shared" si="4623"/>
        <v>0</v>
      </c>
      <c r="N1738" s="19">
        <f t="shared" si="4624"/>
        <v>0</v>
      </c>
      <c r="O1738" s="19">
        <f t="shared" si="4625"/>
        <v>0</v>
      </c>
      <c r="P1738" s="19">
        <f t="shared" si="4626"/>
        <v>0</v>
      </c>
      <c r="Q1738" s="19">
        <f t="shared" si="4627"/>
        <v>0</v>
      </c>
      <c r="R1738" s="19">
        <f t="shared" si="4628"/>
        <v>0</v>
      </c>
      <c r="S1738" s="19">
        <f t="shared" si="4629"/>
        <v>0</v>
      </c>
      <c r="T1738" s="19">
        <f t="shared" si="4573"/>
        <v>550</v>
      </c>
      <c r="U1738" s="19">
        <f t="shared" si="4581"/>
        <v>550</v>
      </c>
      <c r="V1738" s="19">
        <f t="shared" si="4582"/>
        <v>550</v>
      </c>
      <c r="W1738" s="19">
        <f t="shared" si="4630"/>
        <v>0</v>
      </c>
      <c r="X1738" s="19">
        <f t="shared" si="4631"/>
        <v>0</v>
      </c>
      <c r="Y1738" s="19">
        <f t="shared" si="4632"/>
        <v>0</v>
      </c>
      <c r="Z1738" s="19">
        <f t="shared" si="4633"/>
        <v>0</v>
      </c>
      <c r="AA1738" s="19">
        <f t="shared" si="4634"/>
        <v>0</v>
      </c>
      <c r="AB1738" s="19">
        <f t="shared" si="4635"/>
        <v>0</v>
      </c>
      <c r="AC1738" s="19">
        <f t="shared" si="4636"/>
        <v>0</v>
      </c>
      <c r="AD1738" s="19">
        <f t="shared" si="4637"/>
        <v>0</v>
      </c>
      <c r="AE1738" s="19">
        <f t="shared" si="4638"/>
        <v>0</v>
      </c>
      <c r="AF1738" s="50">
        <f t="shared" si="4639"/>
        <v>550</v>
      </c>
      <c r="AG1738" s="50">
        <f t="shared" si="4640"/>
        <v>0</v>
      </c>
      <c r="AH1738" s="50">
        <f t="shared" si="4641"/>
        <v>0</v>
      </c>
      <c r="AI1738" s="50">
        <f t="shared" si="4642"/>
        <v>0</v>
      </c>
      <c r="AJ1738" s="50">
        <f t="shared" si="4643"/>
        <v>0</v>
      </c>
      <c r="AK1738" s="50">
        <f t="shared" si="4644"/>
        <v>0</v>
      </c>
      <c r="AL1738" s="50">
        <f t="shared" si="4645"/>
        <v>550</v>
      </c>
      <c r="AM1738" s="50">
        <f t="shared" si="4646"/>
        <v>0</v>
      </c>
      <c r="AN1738" s="50">
        <f t="shared" si="4647"/>
        <v>0</v>
      </c>
      <c r="AO1738" s="51">
        <f t="shared" si="4648"/>
        <v>550</v>
      </c>
      <c r="AP1738" s="51">
        <f t="shared" si="4649"/>
        <v>550</v>
      </c>
      <c r="AQ1738" s="51">
        <f t="shared" si="4650"/>
        <v>0</v>
      </c>
      <c r="AR1738" s="51">
        <f t="shared" si="4651"/>
        <v>0</v>
      </c>
      <c r="AS1738" s="51">
        <f t="shared" si="4652"/>
        <v>0</v>
      </c>
      <c r="AT1738" s="51">
        <f t="shared" si="4653"/>
        <v>0</v>
      </c>
      <c r="AU1738" s="51">
        <f t="shared" si="4575"/>
        <v>550</v>
      </c>
      <c r="AV1738" s="51">
        <f t="shared" si="4576"/>
        <v>0</v>
      </c>
      <c r="AW1738" s="51">
        <f t="shared" si="4577"/>
        <v>550</v>
      </c>
      <c r="AX1738" s="51">
        <f t="shared" si="4578"/>
        <v>550</v>
      </c>
      <c r="AY1738" s="51">
        <f t="shared" si="4579"/>
        <v>550</v>
      </c>
      <c r="AZ1738" s="51">
        <f t="shared" si="4654"/>
        <v>0</v>
      </c>
      <c r="BA1738" s="52">
        <f t="shared" si="4580"/>
        <v>100</v>
      </c>
      <c r="BB1738" s="25"/>
    </row>
    <row r="1739" ht="31.5">
      <c r="B1739" s="47" t="s">
        <v>578</v>
      </c>
      <c r="C1739" s="47" t="s">
        <v>193</v>
      </c>
      <c r="D1739" s="47" t="s">
        <v>193</v>
      </c>
      <c r="E1739" s="48" t="str">
        <f t="shared" si="4574"/>
        <v>0707</v>
      </c>
      <c r="F1739" s="47" t="s">
        <v>546</v>
      </c>
      <c r="G1739" s="47" t="s">
        <v>58</v>
      </c>
      <c r="H1739" s="49" t="s">
        <v>59</v>
      </c>
      <c r="I1739" s="19">
        <v>550</v>
      </c>
      <c r="J1739" s="19">
        <v>550</v>
      </c>
      <c r="K1739" s="19">
        <v>550</v>
      </c>
      <c r="L1739" s="19"/>
      <c r="M1739" s="19"/>
      <c r="N1739" s="19"/>
      <c r="O1739" s="19">
        <v>0</v>
      </c>
      <c r="P1739" s="19">
        <v>0</v>
      </c>
      <c r="Q1739" s="19">
        <v>0</v>
      </c>
      <c r="R1739" s="19">
        <v>0</v>
      </c>
      <c r="S1739" s="19"/>
      <c r="T1739" s="19">
        <f t="shared" si="4573"/>
        <v>550</v>
      </c>
      <c r="U1739" s="19">
        <f t="shared" si="4581"/>
        <v>550</v>
      </c>
      <c r="V1739" s="19">
        <f t="shared" si="4582"/>
        <v>550</v>
      </c>
      <c r="W1739" s="19"/>
      <c r="X1739" s="19"/>
      <c r="Y1739" s="19"/>
      <c r="Z1739" s="19"/>
      <c r="AA1739" s="19"/>
      <c r="AB1739" s="19"/>
      <c r="AC1739" s="19"/>
      <c r="AD1739" s="19"/>
      <c r="AE1739" s="19"/>
      <c r="AF1739" s="50">
        <v>550</v>
      </c>
      <c r="AG1739" s="50"/>
      <c r="AH1739" s="50">
        <v>0</v>
      </c>
      <c r="AI1739" s="50">
        <v>0</v>
      </c>
      <c r="AJ1739" s="50">
        <v>0</v>
      </c>
      <c r="AK1739" s="50">
        <v>0</v>
      </c>
      <c r="AL1739" s="50">
        <v>550</v>
      </c>
      <c r="AM1739" s="50">
        <v>0</v>
      </c>
      <c r="AN1739" s="50">
        <v>0</v>
      </c>
      <c r="AO1739" s="15">
        <v>550</v>
      </c>
      <c r="AP1739" s="51">
        <v>550</v>
      </c>
      <c r="AQ1739" s="51">
        <v>0</v>
      </c>
      <c r="AR1739" s="51">
        <v>0</v>
      </c>
      <c r="AS1739" s="51">
        <v>0</v>
      </c>
      <c r="AT1739" s="51">
        <v>0</v>
      </c>
      <c r="AU1739" s="51">
        <f t="shared" si="4575"/>
        <v>550</v>
      </c>
      <c r="AV1739" s="51">
        <f t="shared" si="4576"/>
        <v>0</v>
      </c>
      <c r="AW1739" s="51">
        <f t="shared" si="4577"/>
        <v>550</v>
      </c>
      <c r="AX1739" s="51">
        <f t="shared" si="4578"/>
        <v>550</v>
      </c>
      <c r="AY1739" s="51">
        <f t="shared" si="4579"/>
        <v>550</v>
      </c>
      <c r="AZ1739" s="51"/>
      <c r="BA1739" s="52">
        <f t="shared" si="4580"/>
        <v>100</v>
      </c>
      <c r="BB1739" s="53"/>
    </row>
    <row r="1740" s="30" customFormat="1">
      <c r="B1740" s="31" t="s">
        <v>578</v>
      </c>
      <c r="C1740" s="31" t="s">
        <v>107</v>
      </c>
      <c r="D1740" s="31"/>
      <c r="E1740" s="32" t="str">
        <f t="shared" si="4574"/>
        <v>08</v>
      </c>
      <c r="F1740" s="31"/>
      <c r="G1740" s="31"/>
      <c r="H1740" s="33" t="s">
        <v>108</v>
      </c>
      <c r="I1740" s="34">
        <f t="shared" si="4619"/>
        <v>1202.0999999999999</v>
      </c>
      <c r="J1740" s="34">
        <f t="shared" si="4620"/>
        <v>1902.0999999999999</v>
      </c>
      <c r="K1740" s="34">
        <f t="shared" si="4621"/>
        <v>1202.0999999999999</v>
      </c>
      <c r="L1740" s="34">
        <f t="shared" si="4622"/>
        <v>0</v>
      </c>
      <c r="M1740" s="34">
        <f t="shared" si="4623"/>
        <v>0</v>
      </c>
      <c r="N1740" s="34">
        <f t="shared" si="4624"/>
        <v>0</v>
      </c>
      <c r="O1740" s="34">
        <f t="shared" si="4625"/>
        <v>0</v>
      </c>
      <c r="P1740" s="34">
        <f t="shared" si="4626"/>
        <v>3904</v>
      </c>
      <c r="Q1740" s="34">
        <f t="shared" si="4627"/>
        <v>0</v>
      </c>
      <c r="R1740" s="34">
        <f t="shared" si="4628"/>
        <v>0</v>
      </c>
      <c r="S1740" s="34">
        <f t="shared" si="4629"/>
        <v>6.3499999999999996</v>
      </c>
      <c r="T1740" s="34">
        <f t="shared" si="4573"/>
        <v>5112.4499999999998</v>
      </c>
      <c r="U1740" s="34">
        <f t="shared" si="4581"/>
        <v>1902.0999999999999</v>
      </c>
      <c r="V1740" s="34">
        <f t="shared" si="4582"/>
        <v>1202.0999999999999</v>
      </c>
      <c r="W1740" s="34">
        <f t="shared" si="4630"/>
        <v>0</v>
      </c>
      <c r="X1740" s="34">
        <f t="shared" si="4631"/>
        <v>0</v>
      </c>
      <c r="Y1740" s="34">
        <f t="shared" si="4632"/>
        <v>0</v>
      </c>
      <c r="Z1740" s="34">
        <f t="shared" si="4633"/>
        <v>6.3499999999999996</v>
      </c>
      <c r="AA1740" s="34">
        <f t="shared" si="4634"/>
        <v>0</v>
      </c>
      <c r="AB1740" s="34">
        <f t="shared" si="4635"/>
        <v>0</v>
      </c>
      <c r="AC1740" s="34">
        <f t="shared" si="4636"/>
        <v>0</v>
      </c>
      <c r="AD1740" s="34">
        <f t="shared" si="4637"/>
        <v>0</v>
      </c>
      <c r="AE1740" s="34">
        <f t="shared" si="4638"/>
        <v>0</v>
      </c>
      <c r="AF1740" s="35">
        <f t="shared" si="4639"/>
        <v>6892.0699999999997</v>
      </c>
      <c r="AG1740" s="35">
        <f t="shared" si="4640"/>
        <v>0</v>
      </c>
      <c r="AH1740" s="35">
        <f t="shared" si="4641"/>
        <v>0</v>
      </c>
      <c r="AI1740" s="35">
        <f t="shared" si="4642"/>
        <v>0</v>
      </c>
      <c r="AJ1740" s="35">
        <f t="shared" si="4643"/>
        <v>0</v>
      </c>
      <c r="AK1740" s="35">
        <f t="shared" si="4644"/>
        <v>0</v>
      </c>
      <c r="AL1740" s="35">
        <f t="shared" si="4645"/>
        <v>6892.0699999999997</v>
      </c>
      <c r="AM1740" s="35">
        <f t="shared" si="4646"/>
        <v>0</v>
      </c>
      <c r="AN1740" s="35">
        <f t="shared" si="4647"/>
        <v>0</v>
      </c>
      <c r="AO1740" s="36">
        <f t="shared" si="4648"/>
        <v>1865</v>
      </c>
      <c r="AP1740" s="36">
        <f t="shared" si="4649"/>
        <v>8473.4400000000005</v>
      </c>
      <c r="AQ1740" s="36">
        <f t="shared" si="4650"/>
        <v>0</v>
      </c>
      <c r="AR1740" s="36">
        <f t="shared" si="4651"/>
        <v>0</v>
      </c>
      <c r="AS1740" s="36">
        <f t="shared" si="4652"/>
        <v>0</v>
      </c>
      <c r="AT1740" s="36">
        <f t="shared" si="4653"/>
        <v>0</v>
      </c>
      <c r="AU1740" s="36">
        <f t="shared" si="4575"/>
        <v>8473.4400000000005</v>
      </c>
      <c r="AV1740" s="36">
        <f t="shared" si="4576"/>
        <v>-3360.9900000000007</v>
      </c>
      <c r="AW1740" s="36">
        <f t="shared" si="4577"/>
        <v>5118.8000000000002</v>
      </c>
      <c r="AX1740" s="36">
        <f t="shared" si="4578"/>
        <v>1902.0999999999999</v>
      </c>
      <c r="AY1740" s="36">
        <f t="shared" si="4579"/>
        <v>1202.0999999999999</v>
      </c>
      <c r="AZ1740" s="36">
        <f t="shared" si="4654"/>
        <v>0</v>
      </c>
      <c r="BA1740" s="37">
        <f t="shared" si="4580"/>
        <v>100</v>
      </c>
      <c r="BB1740" s="25"/>
    </row>
    <row r="1741" s="39" customFormat="1">
      <c r="B1741" s="40" t="s">
        <v>578</v>
      </c>
      <c r="C1741" s="40" t="s">
        <v>107</v>
      </c>
      <c r="D1741" s="40" t="s">
        <v>46</v>
      </c>
      <c r="E1741" s="38" t="str">
        <f t="shared" si="4574"/>
        <v>0801</v>
      </c>
      <c r="F1741" s="40"/>
      <c r="G1741" s="40"/>
      <c r="H1741" s="41" t="s">
        <v>109</v>
      </c>
      <c r="I1741" s="42">
        <f t="shared" si="4619"/>
        <v>1202.0999999999999</v>
      </c>
      <c r="J1741" s="42">
        <f t="shared" si="4620"/>
        <v>1902.0999999999999</v>
      </c>
      <c r="K1741" s="42">
        <f t="shared" si="4621"/>
        <v>1202.0999999999999</v>
      </c>
      <c r="L1741" s="42">
        <f t="shared" si="4622"/>
        <v>0</v>
      </c>
      <c r="M1741" s="42">
        <f t="shared" si="4623"/>
        <v>0</v>
      </c>
      <c r="N1741" s="42">
        <f t="shared" si="4624"/>
        <v>0</v>
      </c>
      <c r="O1741" s="42">
        <f>O1742+O1747</f>
        <v>0</v>
      </c>
      <c r="P1741" s="42">
        <f>P1742+P1747</f>
        <v>3904</v>
      </c>
      <c r="Q1741" s="42">
        <f>Q1742+Q1747</f>
        <v>0</v>
      </c>
      <c r="R1741" s="42">
        <f>R1742+R1747</f>
        <v>0</v>
      </c>
      <c r="S1741" s="42">
        <f>S1742+S1747</f>
        <v>6.3499999999999996</v>
      </c>
      <c r="T1741" s="42">
        <f t="shared" si="4573"/>
        <v>5112.4499999999998</v>
      </c>
      <c r="U1741" s="42">
        <f t="shared" si="4581"/>
        <v>1902.0999999999999</v>
      </c>
      <c r="V1741" s="42">
        <f t="shared" si="4582"/>
        <v>1202.0999999999999</v>
      </c>
      <c r="W1741" s="42">
        <f>W1742+W1747</f>
        <v>0</v>
      </c>
      <c r="X1741" s="42">
        <f>X1742+X1747</f>
        <v>0</v>
      </c>
      <c r="Y1741" s="42">
        <f>Y1742+Y1747</f>
        <v>0</v>
      </c>
      <c r="Z1741" s="42">
        <f>Z1742+Z1747</f>
        <v>6.3499999999999996</v>
      </c>
      <c r="AA1741" s="42">
        <f>AA1742+AA1747</f>
        <v>0</v>
      </c>
      <c r="AB1741" s="42">
        <f>AB1742+AB1747</f>
        <v>0</v>
      </c>
      <c r="AC1741" s="42">
        <f>AC1742+AC1747</f>
        <v>0</v>
      </c>
      <c r="AD1741" s="42">
        <f>AD1742+AD1747</f>
        <v>0</v>
      </c>
      <c r="AE1741" s="42">
        <f>AE1742+AE1747</f>
        <v>0</v>
      </c>
      <c r="AF1741" s="43">
        <f>AF1742+AF1747</f>
        <v>6892.0699999999997</v>
      </c>
      <c r="AG1741" s="43">
        <f>AG1742+AG1747</f>
        <v>0</v>
      </c>
      <c r="AH1741" s="43">
        <f>AH1742+AH1747</f>
        <v>0</v>
      </c>
      <c r="AI1741" s="43">
        <f>AI1742+AI1747</f>
        <v>0</v>
      </c>
      <c r="AJ1741" s="43">
        <f>AJ1742+AJ1747</f>
        <v>0</v>
      </c>
      <c r="AK1741" s="43">
        <f>AK1742+AK1747</f>
        <v>0</v>
      </c>
      <c r="AL1741" s="43">
        <f>AL1742+AL1747</f>
        <v>6892.0699999999997</v>
      </c>
      <c r="AM1741" s="43">
        <f>AM1742+AM1747</f>
        <v>0</v>
      </c>
      <c r="AN1741" s="43">
        <f>AN1742+AN1747</f>
        <v>0</v>
      </c>
      <c r="AO1741" s="44">
        <f>AO1742+AO1747</f>
        <v>1865</v>
      </c>
      <c r="AP1741" s="45">
        <f>AP1742+AP1747</f>
        <v>8473.4400000000005</v>
      </c>
      <c r="AQ1741" s="45">
        <f>AQ1742+AQ1747</f>
        <v>0</v>
      </c>
      <c r="AR1741" s="45">
        <f>AR1742+AR1747</f>
        <v>0</v>
      </c>
      <c r="AS1741" s="45">
        <f>AS1742+AS1747</f>
        <v>0</v>
      </c>
      <c r="AT1741" s="45">
        <f>AT1742+AT1747</f>
        <v>0</v>
      </c>
      <c r="AU1741" s="45">
        <f t="shared" si="4575"/>
        <v>8473.4400000000005</v>
      </c>
      <c r="AV1741" s="45">
        <f t="shared" si="4576"/>
        <v>-3360.9900000000007</v>
      </c>
      <c r="AW1741" s="45">
        <f t="shared" si="4577"/>
        <v>5118.8000000000002</v>
      </c>
      <c r="AX1741" s="45">
        <f t="shared" si="4578"/>
        <v>1902.0999999999999</v>
      </c>
      <c r="AY1741" s="45">
        <f t="shared" si="4579"/>
        <v>1202.0999999999999</v>
      </c>
      <c r="AZ1741" s="45">
        <f>AZ1742+AZ1747</f>
        <v>0</v>
      </c>
      <c r="BA1741" s="46">
        <f t="shared" si="4580"/>
        <v>100</v>
      </c>
      <c r="BB1741" s="25"/>
    </row>
    <row r="1742" ht="31.5">
      <c r="B1742" s="47" t="s">
        <v>578</v>
      </c>
      <c r="C1742" s="47" t="s">
        <v>107</v>
      </c>
      <c r="D1742" s="47" t="s">
        <v>46</v>
      </c>
      <c r="E1742" s="48" t="str">
        <f t="shared" si="4574"/>
        <v>0801</v>
      </c>
      <c r="F1742" s="47" t="s">
        <v>110</v>
      </c>
      <c r="G1742" s="48"/>
      <c r="H1742" s="49" t="s">
        <v>111</v>
      </c>
      <c r="I1742" s="19">
        <f t="shared" si="4619"/>
        <v>1202.0999999999999</v>
      </c>
      <c r="J1742" s="19">
        <f t="shared" si="4620"/>
        <v>1902.0999999999999</v>
      </c>
      <c r="K1742" s="19">
        <f t="shared" si="4621"/>
        <v>1202.0999999999999</v>
      </c>
      <c r="L1742" s="19">
        <f t="shared" si="4622"/>
        <v>0</v>
      </c>
      <c r="M1742" s="19">
        <f t="shared" si="4623"/>
        <v>0</v>
      </c>
      <c r="N1742" s="19">
        <f t="shared" si="4624"/>
        <v>0</v>
      </c>
      <c r="O1742" s="19">
        <f t="shared" ref="O1742:O1747" si="4655">O1743</f>
        <v>0</v>
      </c>
      <c r="P1742" s="19">
        <f t="shared" ref="P1742:P1747" si="4656">P1743</f>
        <v>3904</v>
      </c>
      <c r="Q1742" s="19">
        <f t="shared" ref="Q1742:Q1747" si="4657">Q1743</f>
        <v>0</v>
      </c>
      <c r="R1742" s="19">
        <f t="shared" ref="R1742:R1747" si="4658">R1743</f>
        <v>0</v>
      </c>
      <c r="S1742" s="19">
        <f t="shared" ref="S1742:S1747" si="4659">S1743</f>
        <v>0</v>
      </c>
      <c r="T1742" s="19">
        <f t="shared" si="4573"/>
        <v>5106.1000000000004</v>
      </c>
      <c r="U1742" s="19">
        <f t="shared" si="4581"/>
        <v>1902.0999999999999</v>
      </c>
      <c r="V1742" s="19">
        <f t="shared" si="4582"/>
        <v>1202.0999999999999</v>
      </c>
      <c r="W1742" s="19">
        <f t="shared" ref="W1742:W1745" si="4660">W1743</f>
        <v>0</v>
      </c>
      <c r="X1742" s="19">
        <f t="shared" ref="X1742:X1745" si="4661">X1743</f>
        <v>0</v>
      </c>
      <c r="Y1742" s="19">
        <f t="shared" ref="Y1742:Y1745" si="4662">Y1743</f>
        <v>0</v>
      </c>
      <c r="Z1742" s="19">
        <f t="shared" ref="Z1742:Z1745" si="4663">Z1743</f>
        <v>0</v>
      </c>
      <c r="AA1742" s="19">
        <f t="shared" ref="AA1742:AA1745" si="4664">AA1743</f>
        <v>0</v>
      </c>
      <c r="AB1742" s="19">
        <f t="shared" ref="AB1742:AB1745" si="4665">AB1743</f>
        <v>0</v>
      </c>
      <c r="AC1742" s="19">
        <f t="shared" ref="AC1742:AC1745" si="4666">AC1743</f>
        <v>0</v>
      </c>
      <c r="AD1742" s="19">
        <f t="shared" ref="AD1742:AD1745" si="4667">AD1743</f>
        <v>0</v>
      </c>
      <c r="AE1742" s="19">
        <f t="shared" ref="AE1742:AE1760" si="4668">AE1743</f>
        <v>0</v>
      </c>
      <c r="AF1742" s="50">
        <f t="shared" ref="AF1742:AF1747" si="4669">AF1743</f>
        <v>3524.98</v>
      </c>
      <c r="AG1742" s="50">
        <f t="shared" ref="AG1742:AG1747" si="4670">AG1743</f>
        <v>0</v>
      </c>
      <c r="AH1742" s="50">
        <f t="shared" ref="AH1742:AH1747" si="4671">AH1743</f>
        <v>0</v>
      </c>
      <c r="AI1742" s="50">
        <f t="shared" ref="AI1742:AI1747" si="4672">AI1743</f>
        <v>0</v>
      </c>
      <c r="AJ1742" s="50">
        <f t="shared" ref="AJ1742:AJ1747" si="4673">AJ1743</f>
        <v>0</v>
      </c>
      <c r="AK1742" s="50">
        <f t="shared" ref="AK1742:AK1747" si="4674">AK1743</f>
        <v>0</v>
      </c>
      <c r="AL1742" s="50">
        <f t="shared" ref="AL1742:AL1747" si="4675">AL1743</f>
        <v>3524.98</v>
      </c>
      <c r="AM1742" s="50">
        <f t="shared" ref="AM1742:AM1747" si="4676">AM1743</f>
        <v>0</v>
      </c>
      <c r="AN1742" s="50">
        <f t="shared" ref="AN1742:AN1747" si="4677">AN1743</f>
        <v>0</v>
      </c>
      <c r="AO1742" s="51">
        <f t="shared" ref="AO1742:AO1747" si="4678">AO1743</f>
        <v>585</v>
      </c>
      <c r="AP1742" s="51">
        <f t="shared" ref="AP1742:AP1747" si="4679">AP1743</f>
        <v>5106.1000000000004</v>
      </c>
      <c r="AQ1742" s="51">
        <f t="shared" ref="AQ1742:AQ1747" si="4680">AQ1743</f>
        <v>0</v>
      </c>
      <c r="AR1742" s="51">
        <f t="shared" ref="AR1742:AR1747" si="4681">AR1743</f>
        <v>0</v>
      </c>
      <c r="AS1742" s="51">
        <f t="shared" ref="AS1742:AS1747" si="4682">AS1743</f>
        <v>0</v>
      </c>
      <c r="AT1742" s="51">
        <f t="shared" ref="AT1742:AT1747" si="4683">AT1743</f>
        <v>0</v>
      </c>
      <c r="AU1742" s="51">
        <f t="shared" si="4575"/>
        <v>5106.1000000000004</v>
      </c>
      <c r="AV1742" s="51">
        <f t="shared" si="4576"/>
        <v>0</v>
      </c>
      <c r="AW1742" s="51">
        <f t="shared" si="4577"/>
        <v>5106.1000000000004</v>
      </c>
      <c r="AX1742" s="51">
        <f t="shared" si="4578"/>
        <v>1902.0999999999999</v>
      </c>
      <c r="AY1742" s="51">
        <f t="shared" si="4579"/>
        <v>1202.0999999999999</v>
      </c>
      <c r="AZ1742" s="51">
        <f t="shared" ref="AZ1742:AZ1745" si="4684">AZ1743</f>
        <v>0</v>
      </c>
      <c r="BA1742" s="52">
        <f t="shared" si="4580"/>
        <v>100</v>
      </c>
      <c r="BB1742" s="25"/>
    </row>
    <row r="1743">
      <c r="B1743" s="47" t="s">
        <v>578</v>
      </c>
      <c r="C1743" s="47" t="s">
        <v>107</v>
      </c>
      <c r="D1743" s="47" t="s">
        <v>46</v>
      </c>
      <c r="E1743" s="48" t="str">
        <f t="shared" si="4574"/>
        <v>0801</v>
      </c>
      <c r="F1743" s="47" t="s">
        <v>168</v>
      </c>
      <c r="G1743" s="48"/>
      <c r="H1743" s="49" t="s">
        <v>53</v>
      </c>
      <c r="I1743" s="19">
        <f t="shared" si="4619"/>
        <v>1202.0999999999999</v>
      </c>
      <c r="J1743" s="19">
        <f t="shared" si="4620"/>
        <v>1902.0999999999999</v>
      </c>
      <c r="K1743" s="19">
        <f t="shared" si="4621"/>
        <v>1202.0999999999999</v>
      </c>
      <c r="L1743" s="19">
        <f t="shared" si="4622"/>
        <v>0</v>
      </c>
      <c r="M1743" s="19">
        <f t="shared" si="4623"/>
        <v>0</v>
      </c>
      <c r="N1743" s="19">
        <f t="shared" si="4624"/>
        <v>0</v>
      </c>
      <c r="O1743" s="19">
        <f t="shared" si="4655"/>
        <v>0</v>
      </c>
      <c r="P1743" s="19">
        <f t="shared" si="4656"/>
        <v>3904</v>
      </c>
      <c r="Q1743" s="19">
        <f t="shared" si="4657"/>
        <v>0</v>
      </c>
      <c r="R1743" s="19">
        <f t="shared" si="4658"/>
        <v>0</v>
      </c>
      <c r="S1743" s="19">
        <f t="shared" si="4659"/>
        <v>0</v>
      </c>
      <c r="T1743" s="19">
        <f t="shared" si="4573"/>
        <v>5106.1000000000004</v>
      </c>
      <c r="U1743" s="19">
        <f t="shared" si="4581"/>
        <v>1902.0999999999999</v>
      </c>
      <c r="V1743" s="19">
        <f t="shared" si="4582"/>
        <v>1202.0999999999999</v>
      </c>
      <c r="W1743" s="19">
        <f t="shared" si="4660"/>
        <v>0</v>
      </c>
      <c r="X1743" s="19">
        <f t="shared" si="4661"/>
        <v>0</v>
      </c>
      <c r="Y1743" s="19">
        <f t="shared" si="4662"/>
        <v>0</v>
      </c>
      <c r="Z1743" s="19">
        <f t="shared" si="4663"/>
        <v>0</v>
      </c>
      <c r="AA1743" s="19">
        <f t="shared" si="4664"/>
        <v>0</v>
      </c>
      <c r="AB1743" s="19">
        <f t="shared" si="4665"/>
        <v>0</v>
      </c>
      <c r="AC1743" s="19">
        <f t="shared" si="4666"/>
        <v>0</v>
      </c>
      <c r="AD1743" s="19">
        <f t="shared" si="4667"/>
        <v>0</v>
      </c>
      <c r="AE1743" s="19">
        <f t="shared" si="4668"/>
        <v>0</v>
      </c>
      <c r="AF1743" s="50">
        <f t="shared" si="4669"/>
        <v>3524.98</v>
      </c>
      <c r="AG1743" s="50">
        <f t="shared" si="4670"/>
        <v>0</v>
      </c>
      <c r="AH1743" s="50">
        <f t="shared" si="4671"/>
        <v>0</v>
      </c>
      <c r="AI1743" s="50">
        <f t="shared" si="4672"/>
        <v>0</v>
      </c>
      <c r="AJ1743" s="50">
        <f t="shared" si="4673"/>
        <v>0</v>
      </c>
      <c r="AK1743" s="50">
        <f t="shared" si="4674"/>
        <v>0</v>
      </c>
      <c r="AL1743" s="50">
        <f t="shared" si="4675"/>
        <v>3524.98</v>
      </c>
      <c r="AM1743" s="50">
        <f t="shared" si="4676"/>
        <v>0</v>
      </c>
      <c r="AN1743" s="50">
        <f t="shared" si="4677"/>
        <v>0</v>
      </c>
      <c r="AO1743" s="15">
        <f t="shared" si="4678"/>
        <v>585</v>
      </c>
      <c r="AP1743" s="51">
        <f t="shared" si="4679"/>
        <v>5106.1000000000004</v>
      </c>
      <c r="AQ1743" s="51">
        <f t="shared" si="4680"/>
        <v>0</v>
      </c>
      <c r="AR1743" s="51">
        <f t="shared" si="4681"/>
        <v>0</v>
      </c>
      <c r="AS1743" s="51">
        <f t="shared" si="4682"/>
        <v>0</v>
      </c>
      <c r="AT1743" s="51">
        <f t="shared" si="4683"/>
        <v>0</v>
      </c>
      <c r="AU1743" s="51">
        <f t="shared" si="4575"/>
        <v>5106.1000000000004</v>
      </c>
      <c r="AV1743" s="51">
        <f t="shared" si="4576"/>
        <v>0</v>
      </c>
      <c r="AW1743" s="51">
        <f t="shared" si="4577"/>
        <v>5106.1000000000004</v>
      </c>
      <c r="AX1743" s="51">
        <f t="shared" si="4578"/>
        <v>1902.0999999999999</v>
      </c>
      <c r="AY1743" s="51">
        <f t="shared" si="4579"/>
        <v>1202.0999999999999</v>
      </c>
      <c r="AZ1743" s="51">
        <f t="shared" si="4684"/>
        <v>0</v>
      </c>
      <c r="BA1743" s="52">
        <f t="shared" si="4580"/>
        <v>100</v>
      </c>
      <c r="BB1743" s="25"/>
    </row>
    <row r="1744" ht="31.5">
      <c r="B1744" s="47" t="s">
        <v>578</v>
      </c>
      <c r="C1744" s="47" t="s">
        <v>107</v>
      </c>
      <c r="D1744" s="47" t="s">
        <v>46</v>
      </c>
      <c r="E1744" s="48" t="str">
        <f t="shared" si="4574"/>
        <v>0801</v>
      </c>
      <c r="F1744" s="47" t="s">
        <v>169</v>
      </c>
      <c r="G1744" s="48"/>
      <c r="H1744" s="49" t="s">
        <v>170</v>
      </c>
      <c r="I1744" s="19">
        <f t="shared" si="4619"/>
        <v>1202.0999999999999</v>
      </c>
      <c r="J1744" s="19">
        <f t="shared" si="4620"/>
        <v>1902.0999999999999</v>
      </c>
      <c r="K1744" s="19">
        <f t="shared" si="4621"/>
        <v>1202.0999999999999</v>
      </c>
      <c r="L1744" s="19">
        <f t="shared" si="4622"/>
        <v>0</v>
      </c>
      <c r="M1744" s="19">
        <f t="shared" si="4623"/>
        <v>0</v>
      </c>
      <c r="N1744" s="19">
        <f t="shared" si="4624"/>
        <v>0</v>
      </c>
      <c r="O1744" s="19">
        <f t="shared" si="4655"/>
        <v>0</v>
      </c>
      <c r="P1744" s="19">
        <f t="shared" si="4656"/>
        <v>3904</v>
      </c>
      <c r="Q1744" s="19">
        <f t="shared" si="4657"/>
        <v>0</v>
      </c>
      <c r="R1744" s="19">
        <f t="shared" si="4658"/>
        <v>0</v>
      </c>
      <c r="S1744" s="19">
        <f t="shared" si="4659"/>
        <v>0</v>
      </c>
      <c r="T1744" s="19">
        <f t="shared" si="4573"/>
        <v>5106.1000000000004</v>
      </c>
      <c r="U1744" s="19">
        <f t="shared" si="4581"/>
        <v>1902.0999999999999</v>
      </c>
      <c r="V1744" s="19">
        <f t="shared" si="4582"/>
        <v>1202.0999999999999</v>
      </c>
      <c r="W1744" s="19">
        <f t="shared" si="4660"/>
        <v>0</v>
      </c>
      <c r="X1744" s="19">
        <f t="shared" si="4661"/>
        <v>0</v>
      </c>
      <c r="Y1744" s="19">
        <f t="shared" si="4662"/>
        <v>0</v>
      </c>
      <c r="Z1744" s="19">
        <f t="shared" si="4663"/>
        <v>0</v>
      </c>
      <c r="AA1744" s="19">
        <f t="shared" si="4664"/>
        <v>0</v>
      </c>
      <c r="AB1744" s="19">
        <f t="shared" si="4665"/>
        <v>0</v>
      </c>
      <c r="AC1744" s="19">
        <f t="shared" si="4666"/>
        <v>0</v>
      </c>
      <c r="AD1744" s="19">
        <f t="shared" si="4667"/>
        <v>0</v>
      </c>
      <c r="AE1744" s="19">
        <f t="shared" si="4668"/>
        <v>0</v>
      </c>
      <c r="AF1744" s="50">
        <f t="shared" si="4669"/>
        <v>3524.98</v>
      </c>
      <c r="AG1744" s="50">
        <f t="shared" si="4670"/>
        <v>0</v>
      </c>
      <c r="AH1744" s="50">
        <f t="shared" si="4671"/>
        <v>0</v>
      </c>
      <c r="AI1744" s="50">
        <f t="shared" si="4672"/>
        <v>0</v>
      </c>
      <c r="AJ1744" s="50">
        <f t="shared" si="4673"/>
        <v>0</v>
      </c>
      <c r="AK1744" s="50">
        <f t="shared" si="4674"/>
        <v>0</v>
      </c>
      <c r="AL1744" s="50">
        <f t="shared" si="4675"/>
        <v>3524.98</v>
      </c>
      <c r="AM1744" s="50">
        <f t="shared" si="4676"/>
        <v>0</v>
      </c>
      <c r="AN1744" s="50">
        <f t="shared" si="4677"/>
        <v>0</v>
      </c>
      <c r="AO1744" s="51">
        <f t="shared" si="4678"/>
        <v>585</v>
      </c>
      <c r="AP1744" s="51">
        <f t="shared" si="4679"/>
        <v>5106.1000000000004</v>
      </c>
      <c r="AQ1744" s="51">
        <f t="shared" si="4680"/>
        <v>0</v>
      </c>
      <c r="AR1744" s="51">
        <f t="shared" si="4681"/>
        <v>0</v>
      </c>
      <c r="AS1744" s="51">
        <f t="shared" si="4682"/>
        <v>0</v>
      </c>
      <c r="AT1744" s="51">
        <f t="shared" si="4683"/>
        <v>0</v>
      </c>
      <c r="AU1744" s="51">
        <f t="shared" si="4575"/>
        <v>5106.1000000000004</v>
      </c>
      <c r="AV1744" s="51">
        <f t="shared" si="4576"/>
        <v>0</v>
      </c>
      <c r="AW1744" s="51">
        <f t="shared" si="4577"/>
        <v>5106.1000000000004</v>
      </c>
      <c r="AX1744" s="51">
        <f t="shared" si="4578"/>
        <v>1902.0999999999999</v>
      </c>
      <c r="AY1744" s="51">
        <f t="shared" si="4579"/>
        <v>1202.0999999999999</v>
      </c>
      <c r="AZ1744" s="51">
        <f t="shared" si="4684"/>
        <v>0</v>
      </c>
      <c r="BA1744" s="52">
        <f t="shared" si="4580"/>
        <v>100</v>
      </c>
      <c r="BB1744" s="25"/>
    </row>
    <row r="1745" ht="31.5">
      <c r="B1745" s="47" t="s">
        <v>578</v>
      </c>
      <c r="C1745" s="47" t="s">
        <v>107</v>
      </c>
      <c r="D1745" s="47" t="s">
        <v>46</v>
      </c>
      <c r="E1745" s="48" t="str">
        <f t="shared" si="4574"/>
        <v>0801</v>
      </c>
      <c r="F1745" s="47" t="s">
        <v>171</v>
      </c>
      <c r="G1745" s="48"/>
      <c r="H1745" s="49" t="s">
        <v>172</v>
      </c>
      <c r="I1745" s="19">
        <f t="shared" si="4619"/>
        <v>1202.0999999999999</v>
      </c>
      <c r="J1745" s="19">
        <f t="shared" si="4620"/>
        <v>1902.0999999999999</v>
      </c>
      <c r="K1745" s="19">
        <f t="shared" si="4621"/>
        <v>1202.0999999999999</v>
      </c>
      <c r="L1745" s="19">
        <f t="shared" si="4622"/>
        <v>0</v>
      </c>
      <c r="M1745" s="19">
        <f t="shared" si="4623"/>
        <v>0</v>
      </c>
      <c r="N1745" s="19">
        <f t="shared" si="4624"/>
        <v>0</v>
      </c>
      <c r="O1745" s="19">
        <f t="shared" si="4655"/>
        <v>0</v>
      </c>
      <c r="P1745" s="19">
        <f t="shared" si="4656"/>
        <v>3904</v>
      </c>
      <c r="Q1745" s="19">
        <f t="shared" si="4657"/>
        <v>0</v>
      </c>
      <c r="R1745" s="19">
        <f t="shared" si="4658"/>
        <v>0</v>
      </c>
      <c r="S1745" s="19">
        <f t="shared" si="4659"/>
        <v>0</v>
      </c>
      <c r="T1745" s="19">
        <f t="shared" si="4573"/>
        <v>5106.1000000000004</v>
      </c>
      <c r="U1745" s="19">
        <f t="shared" si="4581"/>
        <v>1902.0999999999999</v>
      </c>
      <c r="V1745" s="19">
        <f t="shared" si="4582"/>
        <v>1202.0999999999999</v>
      </c>
      <c r="W1745" s="19">
        <f t="shared" si="4660"/>
        <v>0</v>
      </c>
      <c r="X1745" s="19">
        <f t="shared" si="4661"/>
        <v>0</v>
      </c>
      <c r="Y1745" s="19">
        <f t="shared" si="4662"/>
        <v>0</v>
      </c>
      <c r="Z1745" s="19">
        <f t="shared" si="4663"/>
        <v>0</v>
      </c>
      <c r="AA1745" s="19">
        <f t="shared" si="4664"/>
        <v>0</v>
      </c>
      <c r="AB1745" s="19">
        <f t="shared" si="4665"/>
        <v>0</v>
      </c>
      <c r="AC1745" s="19">
        <f t="shared" si="4666"/>
        <v>0</v>
      </c>
      <c r="AD1745" s="19">
        <f t="shared" si="4667"/>
        <v>0</v>
      </c>
      <c r="AE1745" s="19">
        <f t="shared" si="4668"/>
        <v>0</v>
      </c>
      <c r="AF1745" s="50">
        <f t="shared" si="4669"/>
        <v>3524.98</v>
      </c>
      <c r="AG1745" s="50">
        <f t="shared" si="4670"/>
        <v>0</v>
      </c>
      <c r="AH1745" s="50">
        <f t="shared" si="4671"/>
        <v>0</v>
      </c>
      <c r="AI1745" s="50">
        <f t="shared" si="4672"/>
        <v>0</v>
      </c>
      <c r="AJ1745" s="50">
        <f t="shared" si="4673"/>
        <v>0</v>
      </c>
      <c r="AK1745" s="50">
        <f t="shared" si="4674"/>
        <v>0</v>
      </c>
      <c r="AL1745" s="50">
        <f t="shared" si="4675"/>
        <v>3524.98</v>
      </c>
      <c r="AM1745" s="50">
        <f t="shared" si="4676"/>
        <v>0</v>
      </c>
      <c r="AN1745" s="50">
        <f t="shared" si="4677"/>
        <v>0</v>
      </c>
      <c r="AO1745" s="15">
        <f t="shared" si="4678"/>
        <v>585</v>
      </c>
      <c r="AP1745" s="51">
        <f t="shared" si="4679"/>
        <v>5106.1000000000004</v>
      </c>
      <c r="AQ1745" s="51">
        <f t="shared" si="4680"/>
        <v>0</v>
      </c>
      <c r="AR1745" s="51">
        <f t="shared" si="4681"/>
        <v>0</v>
      </c>
      <c r="AS1745" s="51">
        <f t="shared" si="4682"/>
        <v>0</v>
      </c>
      <c r="AT1745" s="51">
        <f t="shared" si="4683"/>
        <v>0</v>
      </c>
      <c r="AU1745" s="51">
        <f t="shared" si="4575"/>
        <v>5106.1000000000004</v>
      </c>
      <c r="AV1745" s="51">
        <f t="shared" si="4576"/>
        <v>0</v>
      </c>
      <c r="AW1745" s="51">
        <f t="shared" si="4577"/>
        <v>5106.1000000000004</v>
      </c>
      <c r="AX1745" s="51">
        <f t="shared" si="4578"/>
        <v>1902.0999999999999</v>
      </c>
      <c r="AY1745" s="51">
        <f t="shared" si="4579"/>
        <v>1202.0999999999999</v>
      </c>
      <c r="AZ1745" s="51">
        <f t="shared" si="4684"/>
        <v>0</v>
      </c>
      <c r="BA1745" s="52">
        <f t="shared" si="4580"/>
        <v>100</v>
      </c>
      <c r="BB1745" s="25"/>
    </row>
    <row r="1746" ht="31.5">
      <c r="B1746" s="47" t="s">
        <v>578</v>
      </c>
      <c r="C1746" s="47" t="s">
        <v>107</v>
      </c>
      <c r="D1746" s="47" t="s">
        <v>46</v>
      </c>
      <c r="E1746" s="48" t="str">
        <f t="shared" si="4574"/>
        <v>0801</v>
      </c>
      <c r="F1746" s="47" t="s">
        <v>171</v>
      </c>
      <c r="G1746" s="47" t="s">
        <v>58</v>
      </c>
      <c r="H1746" s="49" t="s">
        <v>59</v>
      </c>
      <c r="I1746" s="19">
        <v>1202.0999999999999</v>
      </c>
      <c r="J1746" s="19">
        <v>1902.0999999999999</v>
      </c>
      <c r="K1746" s="19">
        <v>1202.0999999999999</v>
      </c>
      <c r="L1746" s="19"/>
      <c r="M1746" s="19"/>
      <c r="N1746" s="19"/>
      <c r="O1746" s="19">
        <v>0</v>
      </c>
      <c r="P1746" s="19">
        <v>3904</v>
      </c>
      <c r="Q1746" s="19">
        <v>0</v>
      </c>
      <c r="R1746" s="19">
        <v>0</v>
      </c>
      <c r="S1746" s="19"/>
      <c r="T1746" s="19">
        <f t="shared" si="4573"/>
        <v>5106.1000000000004</v>
      </c>
      <c r="U1746" s="19">
        <f t="shared" si="4581"/>
        <v>1902.0999999999999</v>
      </c>
      <c r="V1746" s="19">
        <f t="shared" si="4582"/>
        <v>1202.0999999999999</v>
      </c>
      <c r="W1746" s="19"/>
      <c r="X1746" s="19"/>
      <c r="Y1746" s="19"/>
      <c r="Z1746" s="19"/>
      <c r="AA1746" s="19"/>
      <c r="AB1746" s="19"/>
      <c r="AC1746" s="19"/>
      <c r="AD1746" s="19"/>
      <c r="AE1746" s="19"/>
      <c r="AF1746" s="50">
        <v>3524.98</v>
      </c>
      <c r="AG1746" s="50"/>
      <c r="AH1746" s="50">
        <v>0</v>
      </c>
      <c r="AI1746" s="50">
        <v>0</v>
      </c>
      <c r="AJ1746" s="50">
        <v>0</v>
      </c>
      <c r="AK1746" s="50">
        <v>0</v>
      </c>
      <c r="AL1746" s="50">
        <v>3524.98</v>
      </c>
      <c r="AM1746" s="50">
        <v>0</v>
      </c>
      <c r="AN1746" s="50">
        <v>0</v>
      </c>
      <c r="AO1746" s="51">
        <v>585</v>
      </c>
      <c r="AP1746" s="51">
        <v>5106.1000000000004</v>
      </c>
      <c r="AQ1746" s="51">
        <v>0</v>
      </c>
      <c r="AR1746" s="51">
        <v>0</v>
      </c>
      <c r="AS1746" s="51">
        <v>0</v>
      </c>
      <c r="AT1746" s="51">
        <v>0</v>
      </c>
      <c r="AU1746" s="51">
        <f t="shared" si="4575"/>
        <v>5106.1000000000004</v>
      </c>
      <c r="AV1746" s="51">
        <f t="shared" si="4576"/>
        <v>0</v>
      </c>
      <c r="AW1746" s="51">
        <f t="shared" si="4577"/>
        <v>5106.1000000000004</v>
      </c>
      <c r="AX1746" s="51">
        <f t="shared" si="4578"/>
        <v>1902.0999999999999</v>
      </c>
      <c r="AY1746" s="51">
        <f t="shared" si="4579"/>
        <v>1202.0999999999999</v>
      </c>
      <c r="AZ1746" s="51"/>
      <c r="BA1746" s="52">
        <f t="shared" si="4580"/>
        <v>100</v>
      </c>
      <c r="BB1746" s="53"/>
    </row>
    <row r="1747" ht="31.5">
      <c r="B1747" s="47" t="s">
        <v>578</v>
      </c>
      <c r="C1747" s="47" t="s">
        <v>107</v>
      </c>
      <c r="D1747" s="47" t="s">
        <v>46</v>
      </c>
      <c r="E1747" s="48" t="str">
        <f t="shared" si="4574"/>
        <v>0801</v>
      </c>
      <c r="F1747" s="47" t="s">
        <v>76</v>
      </c>
      <c r="G1747" s="48"/>
      <c r="H1747" s="49" t="s">
        <v>77</v>
      </c>
      <c r="I1747" s="19"/>
      <c r="J1747" s="19"/>
      <c r="K1747" s="19"/>
      <c r="L1747" s="19"/>
      <c r="M1747" s="19"/>
      <c r="N1747" s="19"/>
      <c r="O1747" s="19">
        <f t="shared" si="4655"/>
        <v>0</v>
      </c>
      <c r="P1747" s="19">
        <f t="shared" si="4656"/>
        <v>0</v>
      </c>
      <c r="Q1747" s="19">
        <f t="shared" si="4657"/>
        <v>0</v>
      </c>
      <c r="R1747" s="19">
        <f t="shared" si="4658"/>
        <v>0</v>
      </c>
      <c r="S1747" s="19">
        <f t="shared" si="4659"/>
        <v>6.3499999999999996</v>
      </c>
      <c r="T1747" s="19">
        <f t="shared" si="4573"/>
        <v>6.3499999999999996</v>
      </c>
      <c r="U1747" s="19"/>
      <c r="V1747" s="19"/>
      <c r="W1747" s="19">
        <f>W1750</f>
        <v>0</v>
      </c>
      <c r="X1747" s="19">
        <f>X1750</f>
        <v>0</v>
      </c>
      <c r="Y1747" s="19">
        <f>Y1750</f>
        <v>0</v>
      </c>
      <c r="Z1747" s="19">
        <f>Z1750</f>
        <v>6.3499999999999996</v>
      </c>
      <c r="AA1747" s="19">
        <f>AA1750</f>
        <v>0</v>
      </c>
      <c r="AB1747" s="19">
        <f>AB1750</f>
        <v>0</v>
      </c>
      <c r="AC1747" s="19">
        <f>AC1750</f>
        <v>0</v>
      </c>
      <c r="AD1747" s="19">
        <f>AD1750</f>
        <v>0</v>
      </c>
      <c r="AE1747" s="19"/>
      <c r="AF1747" s="50">
        <f t="shared" si="4669"/>
        <v>3367.0900000000001</v>
      </c>
      <c r="AG1747" s="50">
        <f t="shared" si="4670"/>
        <v>0</v>
      </c>
      <c r="AH1747" s="50">
        <f t="shared" si="4671"/>
        <v>0</v>
      </c>
      <c r="AI1747" s="50">
        <f t="shared" si="4672"/>
        <v>0</v>
      </c>
      <c r="AJ1747" s="50">
        <f t="shared" si="4673"/>
        <v>0</v>
      </c>
      <c r="AK1747" s="50">
        <f t="shared" si="4674"/>
        <v>0</v>
      </c>
      <c r="AL1747" s="50">
        <f t="shared" si="4675"/>
        <v>3367.0900000000001</v>
      </c>
      <c r="AM1747" s="50">
        <f t="shared" si="4676"/>
        <v>0</v>
      </c>
      <c r="AN1747" s="50">
        <f t="shared" si="4677"/>
        <v>0</v>
      </c>
      <c r="AO1747" s="15">
        <f t="shared" si="4678"/>
        <v>1280</v>
      </c>
      <c r="AP1747" s="51">
        <f t="shared" si="4679"/>
        <v>3367.3400000000001</v>
      </c>
      <c r="AQ1747" s="51">
        <f t="shared" si="4680"/>
        <v>0</v>
      </c>
      <c r="AR1747" s="51">
        <f t="shared" si="4681"/>
        <v>0</v>
      </c>
      <c r="AS1747" s="51">
        <f t="shared" si="4682"/>
        <v>0</v>
      </c>
      <c r="AT1747" s="51">
        <f t="shared" si="4683"/>
        <v>0</v>
      </c>
      <c r="AU1747" s="51">
        <f t="shared" si="4575"/>
        <v>3367.3400000000001</v>
      </c>
      <c r="AV1747" s="51">
        <f t="shared" si="4576"/>
        <v>-3360.9900000000002</v>
      </c>
      <c r="AW1747" s="51">
        <f t="shared" si="4577"/>
        <v>12.699999999999999</v>
      </c>
      <c r="AX1747" s="51">
        <f t="shared" si="4578"/>
        <v>0</v>
      </c>
      <c r="AY1747" s="51">
        <f t="shared" si="4579"/>
        <v>0</v>
      </c>
      <c r="AZ1747" s="51">
        <f>AZ1750</f>
        <v>0</v>
      </c>
      <c r="BA1747" s="52">
        <f t="shared" si="4580"/>
        <v>100</v>
      </c>
      <c r="BB1747" s="25"/>
    </row>
    <row r="1748" ht="47.25">
      <c r="B1748" s="47" t="s">
        <v>578</v>
      </c>
      <c r="C1748" s="47" t="s">
        <v>107</v>
      </c>
      <c r="D1748" s="47" t="s">
        <v>46</v>
      </c>
      <c r="E1748" s="48" t="str">
        <f t="shared" si="4574"/>
        <v>0801</v>
      </c>
      <c r="F1748" s="17" t="s">
        <v>296</v>
      </c>
      <c r="G1748" s="48"/>
      <c r="H1748" s="64" t="s">
        <v>297</v>
      </c>
      <c r="I1748" s="19"/>
      <c r="J1748" s="19"/>
      <c r="K1748" s="19"/>
      <c r="L1748" s="19"/>
      <c r="M1748" s="19"/>
      <c r="N1748" s="19"/>
      <c r="O1748" s="19">
        <f>O1750+O1749</f>
        <v>0</v>
      </c>
      <c r="P1748" s="19">
        <f>P1750+P1749</f>
        <v>0</v>
      </c>
      <c r="Q1748" s="19">
        <f>Q1750+Q1749</f>
        <v>0</v>
      </c>
      <c r="R1748" s="19">
        <f>R1750+R1749</f>
        <v>0</v>
      </c>
      <c r="S1748" s="19">
        <f>S1750+S1749</f>
        <v>6.3499999999999996</v>
      </c>
      <c r="T1748" s="19">
        <f t="shared" si="4573"/>
        <v>6.3499999999999996</v>
      </c>
      <c r="U1748" s="19"/>
      <c r="V1748" s="19"/>
      <c r="W1748" s="19"/>
      <c r="X1748" s="19"/>
      <c r="Y1748" s="19"/>
      <c r="Z1748" s="19"/>
      <c r="AA1748" s="19"/>
      <c r="AB1748" s="19"/>
      <c r="AC1748" s="19"/>
      <c r="AD1748" s="19"/>
      <c r="AE1748" s="19"/>
      <c r="AF1748" s="50">
        <f>AF1750+AF1749</f>
        <v>3367.0900000000001</v>
      </c>
      <c r="AG1748" s="50">
        <f>AG1750+AG1749</f>
        <v>0</v>
      </c>
      <c r="AH1748" s="50">
        <f>AH1750+AH1749</f>
        <v>0</v>
      </c>
      <c r="AI1748" s="50">
        <f>AI1750+AI1749</f>
        <v>0</v>
      </c>
      <c r="AJ1748" s="50">
        <f>AJ1750+AJ1749</f>
        <v>0</v>
      </c>
      <c r="AK1748" s="50">
        <f>AK1750+AK1749</f>
        <v>0</v>
      </c>
      <c r="AL1748" s="50">
        <f>AL1750+AL1749</f>
        <v>3367.0900000000001</v>
      </c>
      <c r="AM1748" s="50">
        <f>AM1750+AM1749</f>
        <v>0</v>
      </c>
      <c r="AN1748" s="50">
        <f>AN1750+AN1749</f>
        <v>0</v>
      </c>
      <c r="AO1748" s="51">
        <f>AO1750+AO1749</f>
        <v>1280</v>
      </c>
      <c r="AP1748" s="51">
        <f>AP1750+AP1749</f>
        <v>3367.3400000000001</v>
      </c>
      <c r="AQ1748" s="51">
        <f>AQ1750+AQ1749</f>
        <v>0</v>
      </c>
      <c r="AR1748" s="51">
        <f>AR1750+AR1749</f>
        <v>0</v>
      </c>
      <c r="AS1748" s="51">
        <f>AS1750+AS1749</f>
        <v>0</v>
      </c>
      <c r="AT1748" s="51">
        <f>AT1750+AT1749</f>
        <v>0</v>
      </c>
      <c r="AU1748" s="51">
        <f t="shared" si="4575"/>
        <v>3367.3400000000001</v>
      </c>
      <c r="AV1748" s="51">
        <f t="shared" si="4576"/>
        <v>-3360.9900000000002</v>
      </c>
      <c r="AW1748" s="51"/>
      <c r="AX1748" s="51"/>
      <c r="AY1748" s="51"/>
      <c r="AZ1748" s="51"/>
      <c r="BA1748" s="52">
        <f t="shared" si="4580"/>
        <v>100</v>
      </c>
      <c r="BB1748" s="25"/>
    </row>
    <row r="1749" ht="31.5" hidden="1">
      <c r="B1749" s="47" t="s">
        <v>578</v>
      </c>
      <c r="C1749" s="47" t="s">
        <v>107</v>
      </c>
      <c r="D1749" s="47" t="s">
        <v>46</v>
      </c>
      <c r="E1749" s="48" t="str">
        <f t="shared" si="4574"/>
        <v>0801</v>
      </c>
      <c r="F1749" s="17" t="s">
        <v>296</v>
      </c>
      <c r="G1749" s="47" t="s">
        <v>58</v>
      </c>
      <c r="H1749" s="49" t="s">
        <v>59</v>
      </c>
      <c r="I1749" s="19"/>
      <c r="J1749" s="19"/>
      <c r="K1749" s="19"/>
      <c r="L1749" s="19"/>
      <c r="M1749" s="19"/>
      <c r="N1749" s="19"/>
      <c r="O1749" s="19">
        <v>0</v>
      </c>
      <c r="P1749" s="19">
        <v>0</v>
      </c>
      <c r="Q1749" s="19">
        <v>0</v>
      </c>
      <c r="R1749" s="19"/>
      <c r="S1749" s="19">
        <v>6.3499999999999996</v>
      </c>
      <c r="T1749" s="19">
        <f t="shared" si="4573"/>
        <v>6.3499999999999996</v>
      </c>
      <c r="U1749" s="19"/>
      <c r="V1749" s="19"/>
      <c r="W1749" s="19"/>
      <c r="X1749" s="19"/>
      <c r="Y1749" s="19"/>
      <c r="Z1749" s="19"/>
      <c r="AA1749" s="19"/>
      <c r="AB1749" s="19"/>
      <c r="AC1749" s="19"/>
      <c r="AD1749" s="19"/>
      <c r="AE1749" s="19"/>
      <c r="AF1749" s="50">
        <v>0</v>
      </c>
      <c r="AG1749" s="50"/>
      <c r="AH1749" s="50">
        <v>0</v>
      </c>
      <c r="AI1749" s="50">
        <v>0</v>
      </c>
      <c r="AJ1749" s="50">
        <v>0</v>
      </c>
      <c r="AK1749" s="50">
        <v>0</v>
      </c>
      <c r="AL1749" s="50">
        <v>0</v>
      </c>
      <c r="AM1749" s="50">
        <v>0</v>
      </c>
      <c r="AN1749" s="50">
        <v>0</v>
      </c>
      <c r="AO1749" s="15">
        <v>0</v>
      </c>
      <c r="AP1749" s="51">
        <v>0</v>
      </c>
      <c r="AQ1749" s="51">
        <v>0</v>
      </c>
      <c r="AR1749" s="51">
        <v>0</v>
      </c>
      <c r="AS1749" s="51">
        <v>0</v>
      </c>
      <c r="AT1749" s="51">
        <v>0</v>
      </c>
      <c r="AU1749" s="51">
        <f t="shared" si="4575"/>
        <v>0</v>
      </c>
      <c r="AV1749" s="51">
        <f t="shared" si="4576"/>
        <v>6.3499999999999996</v>
      </c>
      <c r="AW1749" s="51"/>
      <c r="AX1749" s="51"/>
      <c r="AY1749" s="51"/>
      <c r="AZ1749" s="51"/>
      <c r="BA1749" s="52"/>
      <c r="BB1749" s="25">
        <v>0</v>
      </c>
    </row>
    <row r="1750" ht="47.25">
      <c r="B1750" s="47" t="s">
        <v>578</v>
      </c>
      <c r="C1750" s="47" t="s">
        <v>107</v>
      </c>
      <c r="D1750" s="47" t="s">
        <v>46</v>
      </c>
      <c r="E1750" s="48" t="str">
        <f t="shared" si="4574"/>
        <v>0801</v>
      </c>
      <c r="F1750" s="17" t="s">
        <v>298</v>
      </c>
      <c r="G1750" s="48"/>
      <c r="H1750" s="64" t="s">
        <v>299</v>
      </c>
      <c r="I1750" s="19"/>
      <c r="J1750" s="19"/>
      <c r="K1750" s="19"/>
      <c r="L1750" s="19"/>
      <c r="M1750" s="19"/>
      <c r="N1750" s="19"/>
      <c r="O1750" s="19">
        <f>O1751</f>
        <v>0</v>
      </c>
      <c r="P1750" s="19">
        <f>P1751</f>
        <v>0</v>
      </c>
      <c r="Q1750" s="19">
        <f>Q1751</f>
        <v>0</v>
      </c>
      <c r="R1750" s="19">
        <f>R1751</f>
        <v>0</v>
      </c>
      <c r="S1750" s="19">
        <f>S1751</f>
        <v>0</v>
      </c>
      <c r="T1750" s="19">
        <f t="shared" si="4573"/>
        <v>0</v>
      </c>
      <c r="U1750" s="19"/>
      <c r="V1750" s="19"/>
      <c r="W1750" s="19">
        <f>W1751</f>
        <v>0</v>
      </c>
      <c r="X1750" s="19">
        <f>X1751</f>
        <v>0</v>
      </c>
      <c r="Y1750" s="19">
        <f>Y1751</f>
        <v>0</v>
      </c>
      <c r="Z1750" s="19">
        <f>Z1751</f>
        <v>6.3499999999999996</v>
      </c>
      <c r="AA1750" s="19">
        <f>AA1751</f>
        <v>0</v>
      </c>
      <c r="AB1750" s="19">
        <f>AB1751</f>
        <v>0</v>
      </c>
      <c r="AC1750" s="19">
        <f>AC1751</f>
        <v>0</v>
      </c>
      <c r="AD1750" s="19">
        <f>AD1751</f>
        <v>0</v>
      </c>
      <c r="AE1750" s="19"/>
      <c r="AF1750" s="50">
        <f>AF1751</f>
        <v>3367.0900000000001</v>
      </c>
      <c r="AG1750" s="50">
        <f>AG1751</f>
        <v>0</v>
      </c>
      <c r="AH1750" s="50">
        <f>AH1751</f>
        <v>0</v>
      </c>
      <c r="AI1750" s="50">
        <f>AI1751</f>
        <v>0</v>
      </c>
      <c r="AJ1750" s="50">
        <f>AJ1751</f>
        <v>0</v>
      </c>
      <c r="AK1750" s="50">
        <f>AK1751</f>
        <v>0</v>
      </c>
      <c r="AL1750" s="50">
        <f>AL1751</f>
        <v>3367.0900000000001</v>
      </c>
      <c r="AM1750" s="50">
        <f>AM1751</f>
        <v>0</v>
      </c>
      <c r="AN1750" s="50">
        <f>AN1751</f>
        <v>0</v>
      </c>
      <c r="AO1750" s="51">
        <f>AO1751</f>
        <v>1280</v>
      </c>
      <c r="AP1750" s="51">
        <f>AP1751</f>
        <v>3367.3400000000001</v>
      </c>
      <c r="AQ1750" s="51">
        <f>AQ1751</f>
        <v>0</v>
      </c>
      <c r="AR1750" s="51">
        <f>AR1751</f>
        <v>0</v>
      </c>
      <c r="AS1750" s="51">
        <f>AS1751</f>
        <v>0</v>
      </c>
      <c r="AT1750" s="51">
        <f>AT1751</f>
        <v>0</v>
      </c>
      <c r="AU1750" s="51">
        <f t="shared" si="4575"/>
        <v>3367.3400000000001</v>
      </c>
      <c r="AV1750" s="51">
        <f t="shared" si="4576"/>
        <v>-3367.3400000000001</v>
      </c>
      <c r="AW1750" s="51">
        <f t="shared" si="4577"/>
        <v>6.3499999999999996</v>
      </c>
      <c r="AX1750" s="51">
        <f t="shared" si="4578"/>
        <v>0</v>
      </c>
      <c r="AY1750" s="51">
        <f t="shared" si="4579"/>
        <v>0</v>
      </c>
      <c r="AZ1750" s="51">
        <f>AZ1751</f>
        <v>0</v>
      </c>
      <c r="BA1750" s="52">
        <f t="shared" si="4580"/>
        <v>100</v>
      </c>
      <c r="BB1750" s="25"/>
    </row>
    <row r="1751" ht="31.5">
      <c r="B1751" s="47" t="s">
        <v>578</v>
      </c>
      <c r="C1751" s="47" t="s">
        <v>107</v>
      </c>
      <c r="D1751" s="47" t="s">
        <v>46</v>
      </c>
      <c r="E1751" s="48" t="str">
        <f t="shared" si="4574"/>
        <v>0801</v>
      </c>
      <c r="F1751" s="17" t="s">
        <v>298</v>
      </c>
      <c r="G1751" s="47" t="s">
        <v>58</v>
      </c>
      <c r="H1751" s="49" t="s">
        <v>59</v>
      </c>
      <c r="I1751" s="19"/>
      <c r="J1751" s="19"/>
      <c r="K1751" s="19"/>
      <c r="L1751" s="19"/>
      <c r="M1751" s="19"/>
      <c r="N1751" s="19"/>
      <c r="O1751" s="19">
        <v>0</v>
      </c>
      <c r="P1751" s="19">
        <v>0</v>
      </c>
      <c r="Q1751" s="19">
        <v>0</v>
      </c>
      <c r="R1751" s="19">
        <v>0</v>
      </c>
      <c r="S1751" s="19">
        <v>0</v>
      </c>
      <c r="T1751" s="19">
        <f t="shared" si="4573"/>
        <v>0</v>
      </c>
      <c r="U1751" s="19"/>
      <c r="V1751" s="19"/>
      <c r="W1751" s="19"/>
      <c r="X1751" s="19"/>
      <c r="Y1751" s="19"/>
      <c r="Z1751" s="19">
        <v>6.3499999999999996</v>
      </c>
      <c r="AA1751" s="19"/>
      <c r="AB1751" s="19"/>
      <c r="AC1751" s="19"/>
      <c r="AD1751" s="19"/>
      <c r="AE1751" s="19"/>
      <c r="AF1751" s="50">
        <v>3367.0900000000001</v>
      </c>
      <c r="AG1751" s="50"/>
      <c r="AH1751" s="50">
        <v>0</v>
      </c>
      <c r="AI1751" s="50">
        <v>0</v>
      </c>
      <c r="AJ1751" s="50">
        <v>0</v>
      </c>
      <c r="AK1751" s="50">
        <v>0</v>
      </c>
      <c r="AL1751" s="50">
        <v>3367.0900000000001</v>
      </c>
      <c r="AM1751" s="50">
        <v>0</v>
      </c>
      <c r="AN1751" s="50">
        <v>0</v>
      </c>
      <c r="AO1751" s="15">
        <v>1280</v>
      </c>
      <c r="AP1751" s="51">
        <v>3367.3400000000001</v>
      </c>
      <c r="AQ1751" s="51">
        <v>0</v>
      </c>
      <c r="AR1751" s="51">
        <v>0</v>
      </c>
      <c r="AS1751" s="51">
        <v>0</v>
      </c>
      <c r="AT1751" s="51">
        <v>0</v>
      </c>
      <c r="AU1751" s="51">
        <f t="shared" si="4575"/>
        <v>3367.3400000000001</v>
      </c>
      <c r="AV1751" s="51">
        <f t="shared" si="4576"/>
        <v>-3367.3400000000001</v>
      </c>
      <c r="AW1751" s="51">
        <f t="shared" si="4577"/>
        <v>6.3499999999999996</v>
      </c>
      <c r="AX1751" s="51">
        <f t="shared" si="4578"/>
        <v>0</v>
      </c>
      <c r="AY1751" s="51">
        <f t="shared" si="4579"/>
        <v>0</v>
      </c>
      <c r="AZ1751" s="51"/>
      <c r="BA1751" s="52">
        <f t="shared" si="4580"/>
        <v>100</v>
      </c>
      <c r="BB1751" s="53"/>
    </row>
    <row r="1752" s="30" customFormat="1">
      <c r="B1752" s="31" t="s">
        <v>578</v>
      </c>
      <c r="C1752" s="31" t="s">
        <v>129</v>
      </c>
      <c r="D1752" s="31"/>
      <c r="E1752" s="32" t="str">
        <f t="shared" si="4574"/>
        <v>11</v>
      </c>
      <c r="F1752" s="31"/>
      <c r="G1752" s="32"/>
      <c r="H1752" s="33" t="s">
        <v>467</v>
      </c>
      <c r="I1752" s="34">
        <f t="shared" si="4619"/>
        <v>1597.7</v>
      </c>
      <c r="J1752" s="34">
        <f t="shared" si="4620"/>
        <v>1597.7</v>
      </c>
      <c r="K1752" s="34">
        <f t="shared" si="4621"/>
        <v>1597.7</v>
      </c>
      <c r="L1752" s="34">
        <f t="shared" si="4622"/>
        <v>0</v>
      </c>
      <c r="M1752" s="34">
        <f t="shared" si="4623"/>
        <v>0</v>
      </c>
      <c r="N1752" s="34">
        <f t="shared" si="4624"/>
        <v>0</v>
      </c>
      <c r="O1752" s="34">
        <f>O1753</f>
        <v>0</v>
      </c>
      <c r="P1752" s="34">
        <f>P1753</f>
        <v>0</v>
      </c>
      <c r="Q1752" s="34">
        <f>Q1753</f>
        <v>0</v>
      </c>
      <c r="R1752" s="34">
        <f>R1753</f>
        <v>0</v>
      </c>
      <c r="S1752" s="34">
        <f t="shared" ref="S1752:S1757" si="4685">S1753</f>
        <v>0</v>
      </c>
      <c r="T1752" s="34">
        <f t="shared" si="4573"/>
        <v>1597.7</v>
      </c>
      <c r="U1752" s="34">
        <f t="shared" si="4581"/>
        <v>1597.7</v>
      </c>
      <c r="V1752" s="34">
        <f t="shared" si="4582"/>
        <v>1597.7</v>
      </c>
      <c r="W1752" s="34">
        <f t="shared" ref="W1752:W1760" si="4686">W1753</f>
        <v>0</v>
      </c>
      <c r="X1752" s="34">
        <f t="shared" ref="X1752:X1760" si="4687">X1753</f>
        <v>0</v>
      </c>
      <c r="Y1752" s="34">
        <f t="shared" ref="Y1752:Y1760" si="4688">Y1753</f>
        <v>0</v>
      </c>
      <c r="Z1752" s="34">
        <f t="shared" ref="Z1752:Z1760" si="4689">Z1753</f>
        <v>0</v>
      </c>
      <c r="AA1752" s="34">
        <f t="shared" ref="AA1752:AA1760" si="4690">AA1753</f>
        <v>0</v>
      </c>
      <c r="AB1752" s="34">
        <f t="shared" ref="AB1752:AB1760" si="4691">AB1753</f>
        <v>0</v>
      </c>
      <c r="AC1752" s="34">
        <f t="shared" ref="AC1752:AC1760" si="4692">AC1753</f>
        <v>0</v>
      </c>
      <c r="AD1752" s="34">
        <f t="shared" ref="AD1752:AD1760" si="4693">AD1753</f>
        <v>0</v>
      </c>
      <c r="AE1752" s="34">
        <f t="shared" si="4668"/>
        <v>0</v>
      </c>
      <c r="AF1752" s="35">
        <f>AF1753</f>
        <v>1972.7</v>
      </c>
      <c r="AG1752" s="35">
        <f>AG1753</f>
        <v>0</v>
      </c>
      <c r="AH1752" s="35">
        <f>AH1753</f>
        <v>0</v>
      </c>
      <c r="AI1752" s="35">
        <f>AI1753</f>
        <v>0</v>
      </c>
      <c r="AJ1752" s="35">
        <f>AJ1753</f>
        <v>0</v>
      </c>
      <c r="AK1752" s="35">
        <f>AK1753</f>
        <v>0</v>
      </c>
      <c r="AL1752" s="35">
        <f>AL1753</f>
        <v>1952.692</v>
      </c>
      <c r="AM1752" s="35">
        <f>AM1753</f>
        <v>0</v>
      </c>
      <c r="AN1752" s="35">
        <f>AN1753</f>
        <v>0</v>
      </c>
      <c r="AO1752" s="36">
        <f>AO1753</f>
        <v>1547.8076699999999</v>
      </c>
      <c r="AP1752" s="36">
        <f>AP1753</f>
        <v>1972.7</v>
      </c>
      <c r="AQ1752" s="36">
        <f>AQ1753</f>
        <v>0</v>
      </c>
      <c r="AR1752" s="36">
        <f>AR1753</f>
        <v>0</v>
      </c>
      <c r="AS1752" s="36">
        <f>AS1753</f>
        <v>0</v>
      </c>
      <c r="AT1752" s="36">
        <f>AT1753</f>
        <v>0</v>
      </c>
      <c r="AU1752" s="36">
        <f t="shared" si="4575"/>
        <v>1972.7</v>
      </c>
      <c r="AV1752" s="36">
        <f t="shared" si="4576"/>
        <v>-375</v>
      </c>
      <c r="AW1752" s="36">
        <f t="shared" si="4577"/>
        <v>1597.7</v>
      </c>
      <c r="AX1752" s="36">
        <f t="shared" si="4578"/>
        <v>1597.7</v>
      </c>
      <c r="AY1752" s="36">
        <f t="shared" si="4579"/>
        <v>1597.7</v>
      </c>
      <c r="AZ1752" s="36">
        <f t="shared" ref="AZ1752:AZ1757" si="4694">AZ1753</f>
        <v>0</v>
      </c>
      <c r="BA1752" s="37">
        <f t="shared" si="4580"/>
        <v>98.985755563440975</v>
      </c>
      <c r="BB1752" s="25"/>
    </row>
    <row r="1753" s="39" customFormat="1" ht="15.75" customHeight="1">
      <c r="B1753" s="40" t="s">
        <v>578</v>
      </c>
      <c r="C1753" s="40" t="s">
        <v>129</v>
      </c>
      <c r="D1753" s="40" t="s">
        <v>46</v>
      </c>
      <c r="E1753" s="38" t="str">
        <f t="shared" si="4574"/>
        <v>1101</v>
      </c>
      <c r="F1753" s="40"/>
      <c r="G1753" s="38"/>
      <c r="H1753" s="41" t="s">
        <v>468</v>
      </c>
      <c r="I1753" s="42">
        <f t="shared" si="4619"/>
        <v>1597.7</v>
      </c>
      <c r="J1753" s="42">
        <f t="shared" si="4620"/>
        <v>1597.7</v>
      </c>
      <c r="K1753" s="42">
        <f t="shared" si="4621"/>
        <v>1597.7</v>
      </c>
      <c r="L1753" s="42">
        <f t="shared" si="4622"/>
        <v>0</v>
      </c>
      <c r="M1753" s="42">
        <f t="shared" si="4623"/>
        <v>0</v>
      </c>
      <c r="N1753" s="42">
        <f t="shared" si="4624"/>
        <v>0</v>
      </c>
      <c r="O1753" s="42">
        <f>O1754+O1759</f>
        <v>0</v>
      </c>
      <c r="P1753" s="42">
        <f>P1754+P1759</f>
        <v>0</v>
      </c>
      <c r="Q1753" s="42">
        <f>Q1754+Q1759</f>
        <v>0</v>
      </c>
      <c r="R1753" s="42">
        <f>R1754+R1759</f>
        <v>0</v>
      </c>
      <c r="S1753" s="42">
        <f t="shared" si="4685"/>
        <v>0</v>
      </c>
      <c r="T1753" s="42">
        <f t="shared" si="4573"/>
        <v>1597.7</v>
      </c>
      <c r="U1753" s="42">
        <f t="shared" si="4581"/>
        <v>1597.7</v>
      </c>
      <c r="V1753" s="42">
        <f t="shared" si="4582"/>
        <v>1597.7</v>
      </c>
      <c r="W1753" s="42">
        <f t="shared" si="4686"/>
        <v>0</v>
      </c>
      <c r="X1753" s="42">
        <f t="shared" si="4687"/>
        <v>0</v>
      </c>
      <c r="Y1753" s="42">
        <f t="shared" si="4688"/>
        <v>0</v>
      </c>
      <c r="Z1753" s="42">
        <f t="shared" si="4689"/>
        <v>0</v>
      </c>
      <c r="AA1753" s="42">
        <f t="shared" si="4690"/>
        <v>0</v>
      </c>
      <c r="AB1753" s="42">
        <f t="shared" si="4691"/>
        <v>0</v>
      </c>
      <c r="AC1753" s="42">
        <f t="shared" si="4692"/>
        <v>0</v>
      </c>
      <c r="AD1753" s="42">
        <f t="shared" si="4693"/>
        <v>0</v>
      </c>
      <c r="AE1753" s="42">
        <f t="shared" si="4668"/>
        <v>0</v>
      </c>
      <c r="AF1753" s="43">
        <f>AF1754+AF1759</f>
        <v>1972.7</v>
      </c>
      <c r="AG1753" s="43">
        <f>AG1754+AG1759</f>
        <v>0</v>
      </c>
      <c r="AH1753" s="43">
        <f>AH1754+AH1759</f>
        <v>0</v>
      </c>
      <c r="AI1753" s="43">
        <f>AI1754+AI1759</f>
        <v>0</v>
      </c>
      <c r="AJ1753" s="43">
        <f>AJ1754+AJ1759</f>
        <v>0</v>
      </c>
      <c r="AK1753" s="43">
        <f>AK1754+AK1759</f>
        <v>0</v>
      </c>
      <c r="AL1753" s="43">
        <f>AL1754+AL1759</f>
        <v>1952.692</v>
      </c>
      <c r="AM1753" s="43">
        <f>AM1754+AM1759</f>
        <v>0</v>
      </c>
      <c r="AN1753" s="43">
        <f>AN1754+AN1759</f>
        <v>0</v>
      </c>
      <c r="AO1753" s="44">
        <f>AO1754+AO1759</f>
        <v>1547.8076699999999</v>
      </c>
      <c r="AP1753" s="45">
        <f>AP1754+AP1759</f>
        <v>1972.7</v>
      </c>
      <c r="AQ1753" s="45">
        <f>AQ1754+AQ1759</f>
        <v>0</v>
      </c>
      <c r="AR1753" s="45">
        <f>AR1754+AR1759</f>
        <v>0</v>
      </c>
      <c r="AS1753" s="45">
        <f>AS1754+AS1759</f>
        <v>0</v>
      </c>
      <c r="AT1753" s="45">
        <f>AT1754+AT1759</f>
        <v>0</v>
      </c>
      <c r="AU1753" s="45">
        <f t="shared" si="4575"/>
        <v>1972.7</v>
      </c>
      <c r="AV1753" s="45">
        <f t="shared" si="4576"/>
        <v>-375</v>
      </c>
      <c r="AW1753" s="45">
        <f t="shared" si="4577"/>
        <v>1597.7</v>
      </c>
      <c r="AX1753" s="45">
        <f t="shared" si="4578"/>
        <v>1597.7</v>
      </c>
      <c r="AY1753" s="45">
        <f t="shared" si="4579"/>
        <v>1597.7</v>
      </c>
      <c r="AZ1753" s="45">
        <f t="shared" si="4694"/>
        <v>0</v>
      </c>
      <c r="BA1753" s="46">
        <f t="shared" si="4580"/>
        <v>98.985755563440975</v>
      </c>
      <c r="BB1753" s="25"/>
    </row>
    <row r="1754" ht="31.5">
      <c r="B1754" s="47" t="s">
        <v>578</v>
      </c>
      <c r="C1754" s="47" t="s">
        <v>129</v>
      </c>
      <c r="D1754" s="47" t="s">
        <v>46</v>
      </c>
      <c r="E1754" s="48" t="str">
        <f t="shared" si="4574"/>
        <v>1101</v>
      </c>
      <c r="F1754" s="47" t="s">
        <v>469</v>
      </c>
      <c r="G1754" s="48"/>
      <c r="H1754" s="49" t="s">
        <v>470</v>
      </c>
      <c r="I1754" s="19">
        <f t="shared" si="4619"/>
        <v>1597.7</v>
      </c>
      <c r="J1754" s="19">
        <f t="shared" si="4620"/>
        <v>1597.7</v>
      </c>
      <c r="K1754" s="19">
        <f t="shared" si="4621"/>
        <v>1597.7</v>
      </c>
      <c r="L1754" s="19">
        <f t="shared" si="4622"/>
        <v>0</v>
      </c>
      <c r="M1754" s="19">
        <f t="shared" si="4623"/>
        <v>0</v>
      </c>
      <c r="N1754" s="19">
        <f t="shared" si="4624"/>
        <v>0</v>
      </c>
      <c r="O1754" s="19">
        <f t="shared" ref="O1754:O1761" si="4695">O1755</f>
        <v>0</v>
      </c>
      <c r="P1754" s="19">
        <f t="shared" ref="P1754:P1761" si="4696">P1755</f>
        <v>0</v>
      </c>
      <c r="Q1754" s="19">
        <f t="shared" ref="Q1754:Q1761" si="4697">Q1755</f>
        <v>0</v>
      </c>
      <c r="R1754" s="19">
        <f t="shared" ref="R1754:R1761" si="4698">R1755</f>
        <v>0</v>
      </c>
      <c r="S1754" s="19">
        <f t="shared" si="4685"/>
        <v>0</v>
      </c>
      <c r="T1754" s="19">
        <f t="shared" si="4573"/>
        <v>1597.7</v>
      </c>
      <c r="U1754" s="19">
        <f t="shared" si="4581"/>
        <v>1597.7</v>
      </c>
      <c r="V1754" s="19">
        <f t="shared" si="4582"/>
        <v>1597.7</v>
      </c>
      <c r="W1754" s="19">
        <f t="shared" si="4686"/>
        <v>0</v>
      </c>
      <c r="X1754" s="19">
        <f t="shared" si="4687"/>
        <v>0</v>
      </c>
      <c r="Y1754" s="19">
        <f t="shared" si="4688"/>
        <v>0</v>
      </c>
      <c r="Z1754" s="19">
        <f t="shared" si="4689"/>
        <v>0</v>
      </c>
      <c r="AA1754" s="19">
        <f t="shared" si="4690"/>
        <v>0</v>
      </c>
      <c r="AB1754" s="19">
        <f t="shared" si="4691"/>
        <v>0</v>
      </c>
      <c r="AC1754" s="19">
        <f t="shared" si="4692"/>
        <v>0</v>
      </c>
      <c r="AD1754" s="19">
        <f t="shared" si="4693"/>
        <v>0</v>
      </c>
      <c r="AE1754" s="19">
        <f t="shared" si="4668"/>
        <v>0</v>
      </c>
      <c r="AF1754" s="50">
        <f t="shared" ref="AF1754:AF1761" si="4699">AF1755</f>
        <v>1597.7</v>
      </c>
      <c r="AG1754" s="50">
        <f t="shared" ref="AG1754:AG1761" si="4700">AG1755</f>
        <v>0</v>
      </c>
      <c r="AH1754" s="50">
        <f t="shared" ref="AH1754:AH1761" si="4701">AH1755</f>
        <v>0</v>
      </c>
      <c r="AI1754" s="50">
        <f t="shared" ref="AI1754:AI1761" si="4702">AI1755</f>
        <v>0</v>
      </c>
      <c r="AJ1754" s="50">
        <f t="shared" ref="AJ1754:AJ1761" si="4703">AJ1755</f>
        <v>0</v>
      </c>
      <c r="AK1754" s="50">
        <f t="shared" ref="AK1754:AK1761" si="4704">AK1755</f>
        <v>0</v>
      </c>
      <c r="AL1754" s="50">
        <f t="shared" ref="AL1754:AL1761" si="4705">AL1755</f>
        <v>1597.692</v>
      </c>
      <c r="AM1754" s="50">
        <f t="shared" ref="AM1754:AM1761" si="4706">AM1755</f>
        <v>0</v>
      </c>
      <c r="AN1754" s="50">
        <f t="shared" ref="AN1754:AN1761" si="4707">AN1755</f>
        <v>0</v>
      </c>
      <c r="AO1754" s="51">
        <f t="shared" ref="AO1754:AO1761" si="4708">AO1755</f>
        <v>1207.8076699999999</v>
      </c>
      <c r="AP1754" s="51">
        <f t="shared" ref="AP1754:AP1761" si="4709">AP1755</f>
        <v>1597.7</v>
      </c>
      <c r="AQ1754" s="51">
        <f t="shared" ref="AQ1754:AQ1761" si="4710">AQ1755</f>
        <v>0</v>
      </c>
      <c r="AR1754" s="51">
        <f t="shared" ref="AR1754:AR1761" si="4711">AR1755</f>
        <v>0</v>
      </c>
      <c r="AS1754" s="51">
        <f t="shared" ref="AS1754:AS1761" si="4712">AS1755</f>
        <v>0</v>
      </c>
      <c r="AT1754" s="51">
        <f t="shared" ref="AT1754:AT1761" si="4713">AT1755</f>
        <v>0</v>
      </c>
      <c r="AU1754" s="51">
        <f t="shared" si="4575"/>
        <v>1597.7</v>
      </c>
      <c r="AV1754" s="51">
        <f t="shared" si="4576"/>
        <v>0</v>
      </c>
      <c r="AW1754" s="51">
        <f t="shared" si="4577"/>
        <v>1597.7</v>
      </c>
      <c r="AX1754" s="51">
        <f t="shared" si="4578"/>
        <v>1597.7</v>
      </c>
      <c r="AY1754" s="51">
        <f t="shared" si="4579"/>
        <v>1597.7</v>
      </c>
      <c r="AZ1754" s="51">
        <f t="shared" si="4694"/>
        <v>0</v>
      </c>
      <c r="BA1754" s="52">
        <f t="shared" si="4580"/>
        <v>99.999499280215304</v>
      </c>
      <c r="BB1754" s="25"/>
    </row>
    <row r="1755">
      <c r="B1755" s="47" t="s">
        <v>578</v>
      </c>
      <c r="C1755" s="47" t="s">
        <v>129</v>
      </c>
      <c r="D1755" s="47" t="s">
        <v>46</v>
      </c>
      <c r="E1755" s="48" t="str">
        <f t="shared" si="4574"/>
        <v>1101</v>
      </c>
      <c r="F1755" s="47" t="s">
        <v>471</v>
      </c>
      <c r="G1755" s="48"/>
      <c r="H1755" s="49" t="s">
        <v>53</v>
      </c>
      <c r="I1755" s="19">
        <f t="shared" si="4619"/>
        <v>1597.7</v>
      </c>
      <c r="J1755" s="19">
        <f t="shared" si="4620"/>
        <v>1597.7</v>
      </c>
      <c r="K1755" s="19">
        <f t="shared" si="4621"/>
        <v>1597.7</v>
      </c>
      <c r="L1755" s="19">
        <f t="shared" si="4622"/>
        <v>0</v>
      </c>
      <c r="M1755" s="19">
        <f t="shared" si="4623"/>
        <v>0</v>
      </c>
      <c r="N1755" s="19">
        <f t="shared" si="4624"/>
        <v>0</v>
      </c>
      <c r="O1755" s="19">
        <f t="shared" si="4695"/>
        <v>0</v>
      </c>
      <c r="P1755" s="19">
        <f t="shared" si="4696"/>
        <v>0</v>
      </c>
      <c r="Q1755" s="19">
        <f t="shared" si="4697"/>
        <v>0</v>
      </c>
      <c r="R1755" s="19">
        <f t="shared" si="4698"/>
        <v>0</v>
      </c>
      <c r="S1755" s="19">
        <f t="shared" si="4685"/>
        <v>0</v>
      </c>
      <c r="T1755" s="19">
        <f t="shared" si="4573"/>
        <v>1597.7</v>
      </c>
      <c r="U1755" s="19">
        <f t="shared" si="4581"/>
        <v>1597.7</v>
      </c>
      <c r="V1755" s="19">
        <f t="shared" si="4582"/>
        <v>1597.7</v>
      </c>
      <c r="W1755" s="19">
        <f t="shared" si="4686"/>
        <v>0</v>
      </c>
      <c r="X1755" s="19">
        <f t="shared" si="4687"/>
        <v>0</v>
      </c>
      <c r="Y1755" s="19">
        <f t="shared" si="4688"/>
        <v>0</v>
      </c>
      <c r="Z1755" s="19">
        <f t="shared" si="4689"/>
        <v>0</v>
      </c>
      <c r="AA1755" s="19">
        <f t="shared" si="4690"/>
        <v>0</v>
      </c>
      <c r="AB1755" s="19">
        <f t="shared" si="4691"/>
        <v>0</v>
      </c>
      <c r="AC1755" s="19">
        <f t="shared" si="4692"/>
        <v>0</v>
      </c>
      <c r="AD1755" s="19">
        <f t="shared" si="4693"/>
        <v>0</v>
      </c>
      <c r="AE1755" s="19">
        <f t="shared" si="4668"/>
        <v>0</v>
      </c>
      <c r="AF1755" s="50">
        <f t="shared" si="4699"/>
        <v>1597.7</v>
      </c>
      <c r="AG1755" s="50">
        <f t="shared" si="4700"/>
        <v>0</v>
      </c>
      <c r="AH1755" s="50">
        <f t="shared" si="4701"/>
        <v>0</v>
      </c>
      <c r="AI1755" s="50">
        <f t="shared" si="4702"/>
        <v>0</v>
      </c>
      <c r="AJ1755" s="50">
        <f t="shared" si="4703"/>
        <v>0</v>
      </c>
      <c r="AK1755" s="50">
        <f t="shared" si="4704"/>
        <v>0</v>
      </c>
      <c r="AL1755" s="50">
        <f t="shared" si="4705"/>
        <v>1597.692</v>
      </c>
      <c r="AM1755" s="50">
        <f t="shared" si="4706"/>
        <v>0</v>
      </c>
      <c r="AN1755" s="50">
        <f t="shared" si="4707"/>
        <v>0</v>
      </c>
      <c r="AO1755" s="15">
        <f t="shared" si="4708"/>
        <v>1207.8076699999999</v>
      </c>
      <c r="AP1755" s="51">
        <f t="shared" si="4709"/>
        <v>1597.7</v>
      </c>
      <c r="AQ1755" s="51">
        <f t="shared" si="4710"/>
        <v>0</v>
      </c>
      <c r="AR1755" s="51">
        <f t="shared" si="4711"/>
        <v>0</v>
      </c>
      <c r="AS1755" s="51">
        <f t="shared" si="4712"/>
        <v>0</v>
      </c>
      <c r="AT1755" s="51">
        <f t="shared" si="4713"/>
        <v>0</v>
      </c>
      <c r="AU1755" s="51">
        <f t="shared" si="4575"/>
        <v>1597.7</v>
      </c>
      <c r="AV1755" s="51">
        <f t="shared" si="4576"/>
        <v>0</v>
      </c>
      <c r="AW1755" s="51">
        <f t="shared" si="4577"/>
        <v>1597.7</v>
      </c>
      <c r="AX1755" s="51">
        <f t="shared" si="4578"/>
        <v>1597.7</v>
      </c>
      <c r="AY1755" s="51">
        <f t="shared" si="4579"/>
        <v>1597.7</v>
      </c>
      <c r="AZ1755" s="51">
        <f t="shared" si="4694"/>
        <v>0</v>
      </c>
      <c r="BA1755" s="52">
        <f t="shared" si="4580"/>
        <v>99.999499280215304</v>
      </c>
      <c r="BB1755" s="25"/>
    </row>
    <row r="1756" ht="47.25">
      <c r="B1756" s="47" t="s">
        <v>578</v>
      </c>
      <c r="C1756" s="47" t="s">
        <v>129</v>
      </c>
      <c r="D1756" s="47" t="s">
        <v>46</v>
      </c>
      <c r="E1756" s="48" t="str">
        <f t="shared" si="4574"/>
        <v>1101</v>
      </c>
      <c r="F1756" s="47" t="s">
        <v>472</v>
      </c>
      <c r="G1756" s="48"/>
      <c r="H1756" s="49" t="s">
        <v>473</v>
      </c>
      <c r="I1756" s="19">
        <f t="shared" si="4619"/>
        <v>1597.7</v>
      </c>
      <c r="J1756" s="19">
        <f t="shared" si="4620"/>
        <v>1597.7</v>
      </c>
      <c r="K1756" s="19">
        <f t="shared" si="4621"/>
        <v>1597.7</v>
      </c>
      <c r="L1756" s="19">
        <f t="shared" si="4622"/>
        <v>0</v>
      </c>
      <c r="M1756" s="19">
        <f t="shared" si="4623"/>
        <v>0</v>
      </c>
      <c r="N1756" s="19">
        <f t="shared" si="4624"/>
        <v>0</v>
      </c>
      <c r="O1756" s="19">
        <f t="shared" si="4695"/>
        <v>0</v>
      </c>
      <c r="P1756" s="19">
        <f t="shared" si="4696"/>
        <v>0</v>
      </c>
      <c r="Q1756" s="19">
        <f t="shared" si="4697"/>
        <v>0</v>
      </c>
      <c r="R1756" s="19">
        <f t="shared" si="4698"/>
        <v>0</v>
      </c>
      <c r="S1756" s="19">
        <f t="shared" si="4685"/>
        <v>0</v>
      </c>
      <c r="T1756" s="19">
        <f t="shared" si="4573"/>
        <v>1597.7</v>
      </c>
      <c r="U1756" s="19">
        <f t="shared" si="4581"/>
        <v>1597.7</v>
      </c>
      <c r="V1756" s="19">
        <f t="shared" si="4582"/>
        <v>1597.7</v>
      </c>
      <c r="W1756" s="19">
        <f t="shared" si="4686"/>
        <v>0</v>
      </c>
      <c r="X1756" s="19">
        <f t="shared" si="4687"/>
        <v>0</v>
      </c>
      <c r="Y1756" s="19">
        <f t="shared" si="4688"/>
        <v>0</v>
      </c>
      <c r="Z1756" s="19">
        <f t="shared" si="4689"/>
        <v>0</v>
      </c>
      <c r="AA1756" s="19">
        <f t="shared" si="4690"/>
        <v>0</v>
      </c>
      <c r="AB1756" s="19">
        <f t="shared" si="4691"/>
        <v>0</v>
      </c>
      <c r="AC1756" s="19">
        <f t="shared" si="4692"/>
        <v>0</v>
      </c>
      <c r="AD1756" s="19">
        <f t="shared" si="4693"/>
        <v>0</v>
      </c>
      <c r="AE1756" s="19">
        <f t="shared" si="4668"/>
        <v>0</v>
      </c>
      <c r="AF1756" s="50">
        <f t="shared" si="4699"/>
        <v>1597.7</v>
      </c>
      <c r="AG1756" s="50">
        <f t="shared" si="4700"/>
        <v>0</v>
      </c>
      <c r="AH1756" s="50">
        <f t="shared" si="4701"/>
        <v>0</v>
      </c>
      <c r="AI1756" s="50">
        <f t="shared" si="4702"/>
        <v>0</v>
      </c>
      <c r="AJ1756" s="50">
        <f t="shared" si="4703"/>
        <v>0</v>
      </c>
      <c r="AK1756" s="50">
        <f t="shared" si="4704"/>
        <v>0</v>
      </c>
      <c r="AL1756" s="50">
        <f t="shared" si="4705"/>
        <v>1597.692</v>
      </c>
      <c r="AM1756" s="50">
        <f t="shared" si="4706"/>
        <v>0</v>
      </c>
      <c r="AN1756" s="50">
        <f t="shared" si="4707"/>
        <v>0</v>
      </c>
      <c r="AO1756" s="51">
        <f t="shared" si="4708"/>
        <v>1207.8076699999999</v>
      </c>
      <c r="AP1756" s="51">
        <f t="shared" si="4709"/>
        <v>1597.7</v>
      </c>
      <c r="AQ1756" s="51">
        <f t="shared" si="4710"/>
        <v>0</v>
      </c>
      <c r="AR1756" s="51">
        <f t="shared" si="4711"/>
        <v>0</v>
      </c>
      <c r="AS1756" s="51">
        <f t="shared" si="4712"/>
        <v>0</v>
      </c>
      <c r="AT1756" s="51">
        <f t="shared" si="4713"/>
        <v>0</v>
      </c>
      <c r="AU1756" s="51">
        <f t="shared" si="4575"/>
        <v>1597.7</v>
      </c>
      <c r="AV1756" s="51">
        <f t="shared" si="4576"/>
        <v>0</v>
      </c>
      <c r="AW1756" s="51">
        <f t="shared" si="4577"/>
        <v>1597.7</v>
      </c>
      <c r="AX1756" s="51">
        <f t="shared" si="4578"/>
        <v>1597.7</v>
      </c>
      <c r="AY1756" s="51">
        <f t="shared" si="4579"/>
        <v>1597.7</v>
      </c>
      <c r="AZ1756" s="51">
        <f t="shared" si="4694"/>
        <v>0</v>
      </c>
      <c r="BA1756" s="52">
        <f t="shared" si="4580"/>
        <v>99.999499280215304</v>
      </c>
      <c r="BB1756" s="25"/>
    </row>
    <row r="1757" ht="47.25">
      <c r="B1757" s="47" t="s">
        <v>578</v>
      </c>
      <c r="C1757" s="47" t="s">
        <v>129</v>
      </c>
      <c r="D1757" s="47" t="s">
        <v>46</v>
      </c>
      <c r="E1757" s="48" t="str">
        <f t="shared" si="4574"/>
        <v>1101</v>
      </c>
      <c r="F1757" s="47" t="s">
        <v>548</v>
      </c>
      <c r="G1757" s="48"/>
      <c r="H1757" s="49" t="s">
        <v>549</v>
      </c>
      <c r="I1757" s="19">
        <f t="shared" si="4619"/>
        <v>1597.7</v>
      </c>
      <c r="J1757" s="19">
        <f t="shared" si="4620"/>
        <v>1597.7</v>
      </c>
      <c r="K1757" s="19">
        <f t="shared" si="4621"/>
        <v>1597.7</v>
      </c>
      <c r="L1757" s="19">
        <f t="shared" si="4622"/>
        <v>0</v>
      </c>
      <c r="M1757" s="19">
        <f t="shared" si="4623"/>
        <v>0</v>
      </c>
      <c r="N1757" s="19">
        <f t="shared" si="4624"/>
        <v>0</v>
      </c>
      <c r="O1757" s="19">
        <f t="shared" si="4695"/>
        <v>0</v>
      </c>
      <c r="P1757" s="19">
        <f t="shared" si="4696"/>
        <v>0</v>
      </c>
      <c r="Q1757" s="19">
        <f t="shared" si="4697"/>
        <v>0</v>
      </c>
      <c r="R1757" s="19">
        <f t="shared" si="4698"/>
        <v>0</v>
      </c>
      <c r="S1757" s="19">
        <f t="shared" si="4685"/>
        <v>0</v>
      </c>
      <c r="T1757" s="19">
        <f t="shared" si="4573"/>
        <v>1597.7</v>
      </c>
      <c r="U1757" s="19">
        <f t="shared" si="4581"/>
        <v>1597.7</v>
      </c>
      <c r="V1757" s="19">
        <f t="shared" si="4582"/>
        <v>1597.7</v>
      </c>
      <c r="W1757" s="19">
        <f t="shared" si="4686"/>
        <v>0</v>
      </c>
      <c r="X1757" s="19">
        <f t="shared" si="4687"/>
        <v>0</v>
      </c>
      <c r="Y1757" s="19">
        <f t="shared" si="4688"/>
        <v>0</v>
      </c>
      <c r="Z1757" s="19">
        <f t="shared" si="4689"/>
        <v>0</v>
      </c>
      <c r="AA1757" s="19">
        <f t="shared" si="4690"/>
        <v>0</v>
      </c>
      <c r="AB1757" s="19">
        <f t="shared" si="4691"/>
        <v>0</v>
      </c>
      <c r="AC1757" s="19">
        <f t="shared" si="4692"/>
        <v>0</v>
      </c>
      <c r="AD1757" s="19">
        <f t="shared" si="4693"/>
        <v>0</v>
      </c>
      <c r="AE1757" s="19">
        <f t="shared" si="4668"/>
        <v>0</v>
      </c>
      <c r="AF1757" s="50">
        <f t="shared" si="4699"/>
        <v>1597.7</v>
      </c>
      <c r="AG1757" s="50">
        <f t="shared" si="4700"/>
        <v>0</v>
      </c>
      <c r="AH1757" s="50">
        <f t="shared" si="4701"/>
        <v>0</v>
      </c>
      <c r="AI1757" s="50">
        <f t="shared" si="4702"/>
        <v>0</v>
      </c>
      <c r="AJ1757" s="50">
        <f t="shared" si="4703"/>
        <v>0</v>
      </c>
      <c r="AK1757" s="50">
        <f t="shared" si="4704"/>
        <v>0</v>
      </c>
      <c r="AL1757" s="50">
        <f t="shared" si="4705"/>
        <v>1597.692</v>
      </c>
      <c r="AM1757" s="50">
        <f t="shared" si="4706"/>
        <v>0</v>
      </c>
      <c r="AN1757" s="50">
        <f t="shared" si="4707"/>
        <v>0</v>
      </c>
      <c r="AO1757" s="15">
        <f t="shared" si="4708"/>
        <v>1207.8076699999999</v>
      </c>
      <c r="AP1757" s="51">
        <f t="shared" si="4709"/>
        <v>1597.7</v>
      </c>
      <c r="AQ1757" s="51">
        <f t="shared" si="4710"/>
        <v>0</v>
      </c>
      <c r="AR1757" s="51">
        <f t="shared" si="4711"/>
        <v>0</v>
      </c>
      <c r="AS1757" s="51">
        <f t="shared" si="4712"/>
        <v>0</v>
      </c>
      <c r="AT1757" s="51">
        <f t="shared" si="4713"/>
        <v>0</v>
      </c>
      <c r="AU1757" s="51">
        <f t="shared" si="4575"/>
        <v>1597.7</v>
      </c>
      <c r="AV1757" s="51">
        <f t="shared" si="4576"/>
        <v>0</v>
      </c>
      <c r="AW1757" s="51">
        <f t="shared" si="4577"/>
        <v>1597.7</v>
      </c>
      <c r="AX1757" s="51">
        <f t="shared" si="4578"/>
        <v>1597.7</v>
      </c>
      <c r="AY1757" s="51">
        <f t="shared" si="4579"/>
        <v>1597.7</v>
      </c>
      <c r="AZ1757" s="51">
        <f t="shared" si="4694"/>
        <v>0</v>
      </c>
      <c r="BA1757" s="52">
        <f t="shared" si="4580"/>
        <v>99.999499280215304</v>
      </c>
      <c r="BB1757" s="25"/>
    </row>
    <row r="1758" ht="31.5">
      <c r="B1758" s="47" t="s">
        <v>578</v>
      </c>
      <c r="C1758" s="47" t="s">
        <v>129</v>
      </c>
      <c r="D1758" s="47" t="s">
        <v>46</v>
      </c>
      <c r="E1758" s="48" t="str">
        <f t="shared" si="4574"/>
        <v>1101</v>
      </c>
      <c r="F1758" s="47" t="s">
        <v>548</v>
      </c>
      <c r="G1758" s="47" t="s">
        <v>58</v>
      </c>
      <c r="H1758" s="49" t="s">
        <v>59</v>
      </c>
      <c r="I1758" s="19">
        <v>1597.7</v>
      </c>
      <c r="J1758" s="19">
        <v>1597.7</v>
      </c>
      <c r="K1758" s="19">
        <v>1597.7</v>
      </c>
      <c r="L1758" s="19"/>
      <c r="M1758" s="19"/>
      <c r="N1758" s="19"/>
      <c r="O1758" s="19">
        <v>0</v>
      </c>
      <c r="P1758" s="19">
        <v>0</v>
      </c>
      <c r="Q1758" s="19">
        <v>0</v>
      </c>
      <c r="R1758" s="19">
        <v>0</v>
      </c>
      <c r="S1758" s="19"/>
      <c r="T1758" s="19">
        <f t="shared" si="4573"/>
        <v>1597.7</v>
      </c>
      <c r="U1758" s="19">
        <f t="shared" si="4581"/>
        <v>1597.7</v>
      </c>
      <c r="V1758" s="19">
        <f t="shared" si="4582"/>
        <v>1597.7</v>
      </c>
      <c r="W1758" s="19"/>
      <c r="X1758" s="19"/>
      <c r="Y1758" s="19"/>
      <c r="Z1758" s="19"/>
      <c r="AA1758" s="19"/>
      <c r="AB1758" s="19"/>
      <c r="AC1758" s="19"/>
      <c r="AD1758" s="19"/>
      <c r="AE1758" s="19"/>
      <c r="AF1758" s="50">
        <v>1597.7</v>
      </c>
      <c r="AG1758" s="50"/>
      <c r="AH1758" s="50">
        <v>0</v>
      </c>
      <c r="AI1758" s="50">
        <v>0</v>
      </c>
      <c r="AJ1758" s="50">
        <v>0</v>
      </c>
      <c r="AK1758" s="50">
        <v>0</v>
      </c>
      <c r="AL1758" s="50">
        <v>1597.692</v>
      </c>
      <c r="AM1758" s="50">
        <v>0</v>
      </c>
      <c r="AN1758" s="50">
        <v>0</v>
      </c>
      <c r="AO1758" s="51">
        <v>1207.8076699999999</v>
      </c>
      <c r="AP1758" s="51">
        <v>1597.7</v>
      </c>
      <c r="AQ1758" s="51">
        <v>0</v>
      </c>
      <c r="AR1758" s="51">
        <v>0</v>
      </c>
      <c r="AS1758" s="51">
        <v>0</v>
      </c>
      <c r="AT1758" s="51">
        <v>0</v>
      </c>
      <c r="AU1758" s="51">
        <f t="shared" si="4575"/>
        <v>1597.7</v>
      </c>
      <c r="AV1758" s="51">
        <f t="shared" si="4576"/>
        <v>0</v>
      </c>
      <c r="AW1758" s="51">
        <f t="shared" si="4577"/>
        <v>1597.7</v>
      </c>
      <c r="AX1758" s="51">
        <f t="shared" si="4578"/>
        <v>1597.7</v>
      </c>
      <c r="AY1758" s="51">
        <f t="shared" si="4579"/>
        <v>1597.7</v>
      </c>
      <c r="AZ1758" s="51"/>
      <c r="BA1758" s="52">
        <f t="shared" si="4580"/>
        <v>99.999499280215304</v>
      </c>
      <c r="BB1758" s="53"/>
    </row>
    <row r="1759" ht="31.5">
      <c r="B1759" s="47" t="s">
        <v>578</v>
      </c>
      <c r="C1759" s="47" t="s">
        <v>129</v>
      </c>
      <c r="D1759" s="47" t="s">
        <v>46</v>
      </c>
      <c r="E1759" s="48" t="str">
        <f t="shared" si="4574"/>
        <v>1101</v>
      </c>
      <c r="F1759" s="47" t="s">
        <v>76</v>
      </c>
      <c r="G1759" s="48"/>
      <c r="H1759" s="49" t="s">
        <v>77</v>
      </c>
      <c r="I1759" s="19"/>
      <c r="J1759" s="19"/>
      <c r="K1759" s="19"/>
      <c r="L1759" s="19"/>
      <c r="M1759" s="19"/>
      <c r="N1759" s="19"/>
      <c r="O1759" s="19">
        <f t="shared" si="4695"/>
        <v>0</v>
      </c>
      <c r="P1759" s="19">
        <f t="shared" si="4696"/>
        <v>0</v>
      </c>
      <c r="Q1759" s="19">
        <f t="shared" si="4697"/>
        <v>0</v>
      </c>
      <c r="R1759" s="19">
        <f t="shared" si="4698"/>
        <v>0</v>
      </c>
      <c r="S1759" s="19"/>
      <c r="T1759" s="19">
        <f t="shared" si="4573"/>
        <v>0</v>
      </c>
      <c r="U1759" s="19">
        <f t="shared" ref="U1759:U1760" si="4714">U1760</f>
        <v>0</v>
      </c>
      <c r="V1759" s="19">
        <f t="shared" ref="V1759:V1760" si="4715">V1760</f>
        <v>0</v>
      </c>
      <c r="W1759" s="19">
        <f t="shared" si="4686"/>
        <v>0</v>
      </c>
      <c r="X1759" s="19">
        <f t="shared" si="4687"/>
        <v>0</v>
      </c>
      <c r="Y1759" s="19">
        <f t="shared" si="4688"/>
        <v>0</v>
      </c>
      <c r="Z1759" s="19">
        <f t="shared" si="4689"/>
        <v>0</v>
      </c>
      <c r="AA1759" s="19">
        <f t="shared" si="4690"/>
        <v>0</v>
      </c>
      <c r="AB1759" s="19">
        <f t="shared" si="4691"/>
        <v>0</v>
      </c>
      <c r="AC1759" s="19">
        <f t="shared" si="4692"/>
        <v>0</v>
      </c>
      <c r="AD1759" s="19">
        <f t="shared" si="4693"/>
        <v>0</v>
      </c>
      <c r="AE1759" s="19">
        <f t="shared" si="4668"/>
        <v>0</v>
      </c>
      <c r="AF1759" s="50">
        <f t="shared" si="4699"/>
        <v>375</v>
      </c>
      <c r="AG1759" s="50">
        <f t="shared" si="4700"/>
        <v>0</v>
      </c>
      <c r="AH1759" s="50">
        <f t="shared" si="4701"/>
        <v>0</v>
      </c>
      <c r="AI1759" s="50">
        <f t="shared" si="4702"/>
        <v>0</v>
      </c>
      <c r="AJ1759" s="50">
        <f t="shared" si="4703"/>
        <v>0</v>
      </c>
      <c r="AK1759" s="50">
        <f t="shared" si="4704"/>
        <v>0</v>
      </c>
      <c r="AL1759" s="50">
        <f t="shared" si="4705"/>
        <v>355</v>
      </c>
      <c r="AM1759" s="50">
        <f t="shared" si="4706"/>
        <v>0</v>
      </c>
      <c r="AN1759" s="50">
        <f t="shared" si="4707"/>
        <v>0</v>
      </c>
      <c r="AO1759" s="15">
        <f t="shared" si="4708"/>
        <v>340</v>
      </c>
      <c r="AP1759" s="51">
        <f t="shared" si="4709"/>
        <v>375</v>
      </c>
      <c r="AQ1759" s="51">
        <f t="shared" si="4710"/>
        <v>0</v>
      </c>
      <c r="AR1759" s="51">
        <f t="shared" si="4711"/>
        <v>0</v>
      </c>
      <c r="AS1759" s="51">
        <f t="shared" si="4712"/>
        <v>0</v>
      </c>
      <c r="AT1759" s="51">
        <f t="shared" si="4713"/>
        <v>0</v>
      </c>
      <c r="AU1759" s="51">
        <f t="shared" si="4575"/>
        <v>375</v>
      </c>
      <c r="AV1759" s="51">
        <f t="shared" si="4576"/>
        <v>-375</v>
      </c>
      <c r="AW1759" s="51"/>
      <c r="AX1759" s="51"/>
      <c r="AY1759" s="51"/>
      <c r="AZ1759" s="51"/>
      <c r="BA1759" s="52">
        <f t="shared" si="4580"/>
        <v>94.666666666666671</v>
      </c>
      <c r="BB1759" s="53"/>
    </row>
    <row r="1760" ht="47.25">
      <c r="B1760" s="47" t="s">
        <v>578</v>
      </c>
      <c r="C1760" s="47" t="s">
        <v>129</v>
      </c>
      <c r="D1760" s="47" t="s">
        <v>46</v>
      </c>
      <c r="E1760" s="48" t="str">
        <f t="shared" si="4574"/>
        <v>1101</v>
      </c>
      <c r="F1760" s="17" t="s">
        <v>296</v>
      </c>
      <c r="G1760" s="48"/>
      <c r="H1760" s="64" t="s">
        <v>297</v>
      </c>
      <c r="I1760" s="19"/>
      <c r="J1760" s="19"/>
      <c r="K1760" s="19"/>
      <c r="L1760" s="19"/>
      <c r="M1760" s="19"/>
      <c r="N1760" s="19"/>
      <c r="O1760" s="19">
        <f t="shared" si="4695"/>
        <v>0</v>
      </c>
      <c r="P1760" s="19">
        <f t="shared" si="4696"/>
        <v>0</v>
      </c>
      <c r="Q1760" s="19">
        <f t="shared" si="4697"/>
        <v>0</v>
      </c>
      <c r="R1760" s="19">
        <f t="shared" si="4698"/>
        <v>0</v>
      </c>
      <c r="S1760" s="19"/>
      <c r="T1760" s="19">
        <f t="shared" si="4573"/>
        <v>0</v>
      </c>
      <c r="U1760" s="19">
        <f t="shared" si="4714"/>
        <v>0</v>
      </c>
      <c r="V1760" s="19">
        <f t="shared" si="4715"/>
        <v>0</v>
      </c>
      <c r="W1760" s="19">
        <f t="shared" si="4686"/>
        <v>0</v>
      </c>
      <c r="X1760" s="19">
        <f t="shared" si="4687"/>
        <v>0</v>
      </c>
      <c r="Y1760" s="19">
        <f t="shared" si="4688"/>
        <v>0</v>
      </c>
      <c r="Z1760" s="19">
        <f t="shared" si="4689"/>
        <v>0</v>
      </c>
      <c r="AA1760" s="19">
        <f t="shared" si="4690"/>
        <v>0</v>
      </c>
      <c r="AB1760" s="19">
        <f t="shared" si="4691"/>
        <v>0</v>
      </c>
      <c r="AC1760" s="19">
        <f t="shared" si="4692"/>
        <v>0</v>
      </c>
      <c r="AD1760" s="19">
        <f t="shared" si="4693"/>
        <v>0</v>
      </c>
      <c r="AE1760" s="19">
        <f t="shared" si="4668"/>
        <v>0</v>
      </c>
      <c r="AF1760" s="50">
        <f t="shared" si="4699"/>
        <v>375</v>
      </c>
      <c r="AG1760" s="50">
        <f t="shared" si="4700"/>
        <v>0</v>
      </c>
      <c r="AH1760" s="50">
        <f t="shared" si="4701"/>
        <v>0</v>
      </c>
      <c r="AI1760" s="50">
        <f t="shared" si="4702"/>
        <v>0</v>
      </c>
      <c r="AJ1760" s="50">
        <f t="shared" si="4703"/>
        <v>0</v>
      </c>
      <c r="AK1760" s="50">
        <f t="shared" si="4704"/>
        <v>0</v>
      </c>
      <c r="AL1760" s="50">
        <f t="shared" si="4705"/>
        <v>355</v>
      </c>
      <c r="AM1760" s="50">
        <f t="shared" si="4706"/>
        <v>0</v>
      </c>
      <c r="AN1760" s="50">
        <f t="shared" si="4707"/>
        <v>0</v>
      </c>
      <c r="AO1760" s="51">
        <f t="shared" si="4708"/>
        <v>340</v>
      </c>
      <c r="AP1760" s="51">
        <f t="shared" si="4709"/>
        <v>375</v>
      </c>
      <c r="AQ1760" s="51">
        <f t="shared" si="4710"/>
        <v>0</v>
      </c>
      <c r="AR1760" s="51">
        <f t="shared" si="4711"/>
        <v>0</v>
      </c>
      <c r="AS1760" s="51">
        <f t="shared" si="4712"/>
        <v>0</v>
      </c>
      <c r="AT1760" s="51">
        <f t="shared" si="4713"/>
        <v>0</v>
      </c>
      <c r="AU1760" s="51">
        <f t="shared" si="4575"/>
        <v>375</v>
      </c>
      <c r="AV1760" s="51">
        <f t="shared" si="4576"/>
        <v>-375</v>
      </c>
      <c r="AW1760" s="51"/>
      <c r="AX1760" s="51"/>
      <c r="AY1760" s="51"/>
      <c r="AZ1760" s="51"/>
      <c r="BA1760" s="52">
        <f t="shared" si="4580"/>
        <v>94.666666666666671</v>
      </c>
      <c r="BB1760" s="53"/>
    </row>
    <row r="1761" ht="47.25">
      <c r="B1761" s="47" t="s">
        <v>578</v>
      </c>
      <c r="C1761" s="47" t="s">
        <v>129</v>
      </c>
      <c r="D1761" s="47" t="s">
        <v>46</v>
      </c>
      <c r="E1761" s="48" t="str">
        <f t="shared" si="4574"/>
        <v>1101</v>
      </c>
      <c r="F1761" s="17" t="s">
        <v>298</v>
      </c>
      <c r="G1761" s="48"/>
      <c r="H1761" s="64" t="s">
        <v>299</v>
      </c>
      <c r="I1761" s="19"/>
      <c r="J1761" s="19"/>
      <c r="K1761" s="19"/>
      <c r="L1761" s="19"/>
      <c r="M1761" s="19"/>
      <c r="N1761" s="19"/>
      <c r="O1761" s="19">
        <f t="shared" si="4695"/>
        <v>0</v>
      </c>
      <c r="P1761" s="19">
        <f t="shared" si="4696"/>
        <v>0</v>
      </c>
      <c r="Q1761" s="19">
        <f t="shared" si="4697"/>
        <v>0</v>
      </c>
      <c r="R1761" s="19">
        <f t="shared" si="4698"/>
        <v>0</v>
      </c>
      <c r="S1761" s="19"/>
      <c r="T1761" s="19">
        <f t="shared" si="4573"/>
        <v>0</v>
      </c>
      <c r="U1761" s="19"/>
      <c r="V1761" s="19"/>
      <c r="W1761" s="19"/>
      <c r="X1761" s="19"/>
      <c r="Y1761" s="19"/>
      <c r="Z1761" s="19"/>
      <c r="AA1761" s="19"/>
      <c r="AB1761" s="19"/>
      <c r="AC1761" s="19"/>
      <c r="AD1761" s="19"/>
      <c r="AE1761" s="19"/>
      <c r="AF1761" s="50">
        <f t="shared" si="4699"/>
        <v>375</v>
      </c>
      <c r="AG1761" s="50">
        <f t="shared" si="4700"/>
        <v>0</v>
      </c>
      <c r="AH1761" s="50">
        <f t="shared" si="4701"/>
        <v>0</v>
      </c>
      <c r="AI1761" s="50">
        <f t="shared" si="4702"/>
        <v>0</v>
      </c>
      <c r="AJ1761" s="50">
        <f t="shared" si="4703"/>
        <v>0</v>
      </c>
      <c r="AK1761" s="50">
        <f t="shared" si="4704"/>
        <v>0</v>
      </c>
      <c r="AL1761" s="50">
        <f t="shared" si="4705"/>
        <v>355</v>
      </c>
      <c r="AM1761" s="50">
        <f t="shared" si="4706"/>
        <v>0</v>
      </c>
      <c r="AN1761" s="50">
        <f t="shared" si="4707"/>
        <v>0</v>
      </c>
      <c r="AO1761" s="15">
        <f t="shared" si="4708"/>
        <v>340</v>
      </c>
      <c r="AP1761" s="51">
        <f t="shared" si="4709"/>
        <v>375</v>
      </c>
      <c r="AQ1761" s="51">
        <f t="shared" si="4710"/>
        <v>0</v>
      </c>
      <c r="AR1761" s="51">
        <f t="shared" si="4711"/>
        <v>0</v>
      </c>
      <c r="AS1761" s="51">
        <f t="shared" si="4712"/>
        <v>0</v>
      </c>
      <c r="AT1761" s="51">
        <f t="shared" si="4713"/>
        <v>0</v>
      </c>
      <c r="AU1761" s="51">
        <f t="shared" si="4575"/>
        <v>375</v>
      </c>
      <c r="AV1761" s="51">
        <f t="shared" si="4576"/>
        <v>-375</v>
      </c>
      <c r="AW1761" s="51"/>
      <c r="AX1761" s="51"/>
      <c r="AY1761" s="51"/>
      <c r="AZ1761" s="51"/>
      <c r="BA1761" s="52">
        <f t="shared" si="4580"/>
        <v>94.666666666666671</v>
      </c>
      <c r="BB1761" s="53"/>
    </row>
    <row r="1762" ht="31.5">
      <c r="B1762" s="47" t="s">
        <v>578</v>
      </c>
      <c r="C1762" s="47" t="s">
        <v>129</v>
      </c>
      <c r="D1762" s="47" t="s">
        <v>46</v>
      </c>
      <c r="E1762" s="48" t="str">
        <f t="shared" si="4574"/>
        <v>1101</v>
      </c>
      <c r="F1762" s="17" t="s">
        <v>298</v>
      </c>
      <c r="G1762" s="47" t="s">
        <v>58</v>
      </c>
      <c r="H1762" s="49" t="s">
        <v>59</v>
      </c>
      <c r="I1762" s="19"/>
      <c r="J1762" s="19"/>
      <c r="K1762" s="19"/>
      <c r="L1762" s="19"/>
      <c r="M1762" s="19"/>
      <c r="N1762" s="19"/>
      <c r="O1762" s="19">
        <v>0</v>
      </c>
      <c r="P1762" s="19">
        <v>0</v>
      </c>
      <c r="Q1762" s="19">
        <v>0</v>
      </c>
      <c r="R1762" s="19">
        <v>0</v>
      </c>
      <c r="S1762" s="19"/>
      <c r="T1762" s="19">
        <f t="shared" si="4573"/>
        <v>0</v>
      </c>
      <c r="U1762" s="19"/>
      <c r="V1762" s="19"/>
      <c r="W1762" s="19"/>
      <c r="X1762" s="19"/>
      <c r="Y1762" s="19"/>
      <c r="Z1762" s="19"/>
      <c r="AA1762" s="19"/>
      <c r="AB1762" s="19"/>
      <c r="AC1762" s="19"/>
      <c r="AD1762" s="19"/>
      <c r="AE1762" s="19"/>
      <c r="AF1762" s="50">
        <v>375</v>
      </c>
      <c r="AG1762" s="50"/>
      <c r="AH1762" s="50">
        <v>0</v>
      </c>
      <c r="AI1762" s="50">
        <v>0</v>
      </c>
      <c r="AJ1762" s="50">
        <v>0</v>
      </c>
      <c r="AK1762" s="50">
        <v>0</v>
      </c>
      <c r="AL1762" s="50">
        <v>355</v>
      </c>
      <c r="AM1762" s="50">
        <v>0</v>
      </c>
      <c r="AN1762" s="50">
        <v>0</v>
      </c>
      <c r="AO1762" s="51">
        <v>340</v>
      </c>
      <c r="AP1762" s="51">
        <v>375</v>
      </c>
      <c r="AQ1762" s="51">
        <v>0</v>
      </c>
      <c r="AR1762" s="51">
        <v>0</v>
      </c>
      <c r="AS1762" s="51">
        <v>0</v>
      </c>
      <c r="AT1762" s="51">
        <v>0</v>
      </c>
      <c r="AU1762" s="51">
        <f t="shared" si="4575"/>
        <v>375</v>
      </c>
      <c r="AV1762" s="51">
        <f t="shared" si="4576"/>
        <v>-375</v>
      </c>
      <c r="AW1762" s="51"/>
      <c r="AX1762" s="51"/>
      <c r="AY1762" s="51"/>
      <c r="AZ1762" s="51"/>
      <c r="BA1762" s="52">
        <f t="shared" si="4580"/>
        <v>94.666666666666671</v>
      </c>
      <c r="BB1762" s="53"/>
    </row>
    <row r="1763" s="30" customFormat="1" ht="31.5">
      <c r="B1763" s="31" t="s">
        <v>582</v>
      </c>
      <c r="C1763" s="31"/>
      <c r="D1763" s="31"/>
      <c r="E1763" s="32" t="str">
        <f t="shared" si="4574"/>
        <v/>
      </c>
      <c r="F1763" s="31"/>
      <c r="G1763" s="31"/>
      <c r="H1763" s="33" t="s">
        <v>583</v>
      </c>
      <c r="I1763" s="34">
        <f>I1764+I1816+I1888+I1900+I1851+I1798+I1912+I1881</f>
        <v>144830.80000000002</v>
      </c>
      <c r="J1763" s="34">
        <f>J1764+J1816+J1888+J1900+J1851+J1798+J1912+J1881</f>
        <v>142933.10000000001</v>
      </c>
      <c r="K1763" s="34">
        <f>K1764+K1816+K1888+K1900+K1851+K1798+K1912+K1881</f>
        <v>140137.30000000002</v>
      </c>
      <c r="L1763" s="34">
        <f>L1764+L1816+L1888+L1900+L1851+L1798+L1912+L1881</f>
        <v>10414.800000000001</v>
      </c>
      <c r="M1763" s="34">
        <f>M1764+M1816+M1888+M1900+M1851+M1798+M1912+M1881</f>
        <v>10428.300000000001</v>
      </c>
      <c r="N1763" s="34">
        <f>N1764+N1816+N1888+N1900+N1851+N1798+N1912+N1881</f>
        <v>10428.300000000001</v>
      </c>
      <c r="O1763" s="34">
        <f>O1764+O1816+O1888+O1900+O1851+O1798+O1912+O1881</f>
        <v>-26.957999999999998</v>
      </c>
      <c r="P1763" s="34">
        <f>P1764+P1816+P1888+P1900+P1851+P1798+P1912+P1881</f>
        <v>52.950000000000003</v>
      </c>
      <c r="Q1763" s="34">
        <f>Q1764+Q1816+Q1888+Q1900+Q1851+Q1798+Q1912+Q1881</f>
        <v>1218.287</v>
      </c>
      <c r="R1763" s="34">
        <f>R1764+R1816+R1888+R1900+R1851+R1798+R1912+R1881</f>
        <v>968.61300000000006</v>
      </c>
      <c r="S1763" s="34">
        <f>S1764+S1816+S1888+S1900+S1851+S1798+S1912+S1881</f>
        <v>14323.928</v>
      </c>
      <c r="T1763" s="34">
        <f t="shared" si="4573"/>
        <v>171782.42000000001</v>
      </c>
      <c r="U1763" s="34">
        <f t="shared" ref="U1763:U1826" si="4716">J1763+M1763</f>
        <v>153361.39999999999</v>
      </c>
      <c r="V1763" s="34">
        <f t="shared" ref="V1763:V1826" si="4717">K1763+N1763</f>
        <v>150565.60000000001</v>
      </c>
      <c r="W1763" s="34">
        <f>W1764+W1816+W1888+W1900+W1851+W1798+W1912+W1881</f>
        <v>8796.2999999999993</v>
      </c>
      <c r="X1763" s="34">
        <f>X1764+X1816+X1888+X1900+X1851+X1798+X1912+X1881</f>
        <v>0</v>
      </c>
      <c r="Y1763" s="34">
        <f>Y1764+Y1816+Y1888+Y1900+Y1851+Y1798+Y1912+Y1881</f>
        <v>0</v>
      </c>
      <c r="Z1763" s="34">
        <f>Z1764+Z1816+Z1888+Z1900+Z1851+Z1798+Z1912+Z1881</f>
        <v>5527.6280000000006</v>
      </c>
      <c r="AA1763" s="34">
        <f>AA1764+AA1816+AA1888+AA1900+AA1851+AA1798+AA1912+AA1881</f>
        <v>10890.4</v>
      </c>
      <c r="AB1763" s="34">
        <f>AB1764+AB1816+AB1888+AB1900+AB1851+AB1798+AB1912+AB1881</f>
        <v>0</v>
      </c>
      <c r="AC1763" s="34">
        <f>AC1764+AC1816+AC1888+AC1900+AC1851+AC1798+AC1912+AC1881</f>
        <v>10890.4</v>
      </c>
      <c r="AD1763" s="34">
        <f>AD1764+AD1816+AD1888+AD1900+AD1851+AD1798+AD1912+AD1881</f>
        <v>0</v>
      </c>
      <c r="AE1763" s="34">
        <f>AE1764+AE1816+AE1888+AE1900+AE1851+AE1798+AE1912+AE1881</f>
        <v>0</v>
      </c>
      <c r="AF1763" s="35">
        <f>AF1764+AF1816+AF1888+AF1900+AF1851+AF1798+AF1912+AF1881</f>
        <v>169388.86110000004</v>
      </c>
      <c r="AG1763" s="35">
        <f>AG1764+AG1816+AG1888+AG1900+AG1851+AG1798+AG1912+AG1881</f>
        <v>0</v>
      </c>
      <c r="AH1763" s="35">
        <f>AH1764+AH1816+AH1888+AH1900+AH1851+AH1798+AH1912+AH1881</f>
        <v>9719.7659999999996</v>
      </c>
      <c r="AI1763" s="35">
        <f>AI1764+AI1816+AI1888+AI1900+AI1851+AI1798+AI1912+AI1881</f>
        <v>0</v>
      </c>
      <c r="AJ1763" s="35">
        <f>AJ1764+AJ1816+AJ1888+AJ1900+AJ1851+AJ1798+AJ1912+AJ1881</f>
        <v>0</v>
      </c>
      <c r="AK1763" s="35">
        <f>AK1764+AK1816+AK1888+AK1900+AK1851+AK1798+AK1912+AK1881</f>
        <v>0</v>
      </c>
      <c r="AL1763" s="35">
        <f>AL1764+AL1816+AL1888+AL1900+AL1851+AL1798+AL1912+AL1881</f>
        <v>163775.09374000001</v>
      </c>
      <c r="AM1763" s="35">
        <f>AM1764+AM1816+AM1888+AM1900+AM1851+AM1798+AM1912+AM1881</f>
        <v>9719.7659999999996</v>
      </c>
      <c r="AN1763" s="35">
        <f>AN1764+AN1816+AN1888+AN1900+AN1851+AN1798+AN1912+AN1881</f>
        <v>0</v>
      </c>
      <c r="AO1763" s="54">
        <f>AO1764+AO1816+AO1888+AO1900+AO1851+AO1798+AO1912+AO1881</f>
        <v>96357.043969999984</v>
      </c>
      <c r="AP1763" s="36">
        <f>AP1764+AP1816+AP1888+AP1900+AP1851+AP1798+AP1912+AP1881</f>
        <v>172879.03400000004</v>
      </c>
      <c r="AQ1763" s="36">
        <f>AQ1764+AQ1816+AQ1888+AQ1900+AQ1851+AQ1798+AQ1912+AQ1881</f>
        <v>-26.957999999999998</v>
      </c>
      <c r="AR1763" s="36">
        <f>AR1764+AR1816+AR1888+AR1900+AR1851+AR1798+AR1912+AR1881</f>
        <v>0</v>
      </c>
      <c r="AS1763" s="36">
        <f>AS1764+AS1816+AS1888+AS1900+AS1851+AS1798+AS1912+AS1881</f>
        <v>0</v>
      </c>
      <c r="AT1763" s="36">
        <f>AT1764+AT1816+AT1888+AT1900+AT1851+AT1798+AT1912+AT1881</f>
        <v>0</v>
      </c>
      <c r="AU1763" s="36">
        <f t="shared" si="4575"/>
        <v>172852.07600000003</v>
      </c>
      <c r="AV1763" s="36">
        <f t="shared" si="4576"/>
        <v>-1069.6560000000172</v>
      </c>
      <c r="AW1763" s="36">
        <f t="shared" si="4577"/>
        <v>186106.348</v>
      </c>
      <c r="AX1763" s="36">
        <f t="shared" si="4578"/>
        <v>164251.79999999999</v>
      </c>
      <c r="AY1763" s="36">
        <f t="shared" si="4579"/>
        <v>161456</v>
      </c>
      <c r="AZ1763" s="36">
        <f>AZ1764+AZ1816+AZ1888+AZ1900+AZ1851+AZ1798+AZ1912+AZ1881</f>
        <v>0</v>
      </c>
      <c r="BA1763" s="37">
        <f t="shared" si="4580"/>
        <v>96.685869824293874</v>
      </c>
      <c r="BB1763" s="25"/>
    </row>
    <row r="1764" s="30" customFormat="1">
      <c r="B1764" s="31" t="s">
        <v>582</v>
      </c>
      <c r="C1764" s="31" t="s">
        <v>46</v>
      </c>
      <c r="D1764" s="31"/>
      <c r="E1764" s="32" t="str">
        <f t="shared" si="4574"/>
        <v>01</v>
      </c>
      <c r="F1764" s="31"/>
      <c r="G1764" s="31"/>
      <c r="H1764" s="33" t="s">
        <v>47</v>
      </c>
      <c r="I1764" s="34">
        <f>I1777+I1765</f>
        <v>93214</v>
      </c>
      <c r="J1764" s="34">
        <f>J1777+J1765</f>
        <v>94640.899999999994</v>
      </c>
      <c r="K1764" s="34">
        <f>K1777+K1765</f>
        <v>94600.899999999994</v>
      </c>
      <c r="L1764" s="34">
        <f>L1777+L1765</f>
        <v>437.69999999999999</v>
      </c>
      <c r="M1764" s="34">
        <f>M1777+M1765</f>
        <v>451.19999999999999</v>
      </c>
      <c r="N1764" s="34">
        <f>N1777+N1765</f>
        <v>451.19999999999999</v>
      </c>
      <c r="O1764" s="34">
        <f>O1777+O1765</f>
        <v>-26.957999999999998</v>
      </c>
      <c r="P1764" s="34">
        <f>P1777+P1765</f>
        <v>0</v>
      </c>
      <c r="Q1764" s="34">
        <f>Q1777+Q1765</f>
        <v>0</v>
      </c>
      <c r="R1764" s="34">
        <f>R1777+R1765</f>
        <v>0</v>
      </c>
      <c r="S1764" s="34">
        <f>S1777+S1765</f>
        <v>8906.2999999999993</v>
      </c>
      <c r="T1764" s="34">
        <f t="shared" si="4573"/>
        <v>102531.042</v>
      </c>
      <c r="U1764" s="34">
        <f t="shared" si="4716"/>
        <v>95092.099999999991</v>
      </c>
      <c r="V1764" s="34">
        <f t="shared" si="4717"/>
        <v>95052.099999999991</v>
      </c>
      <c r="W1764" s="34">
        <f>W1777+W1765</f>
        <v>8796.2999999999993</v>
      </c>
      <c r="X1764" s="34">
        <f>X1777+X1765</f>
        <v>0</v>
      </c>
      <c r="Y1764" s="34">
        <f>Y1777+Y1765</f>
        <v>0</v>
      </c>
      <c r="Z1764" s="34">
        <f>Z1777+Z1765</f>
        <v>110</v>
      </c>
      <c r="AA1764" s="34">
        <f>AA1777+AA1765</f>
        <v>10890.4</v>
      </c>
      <c r="AB1764" s="34">
        <f>AB1777+AB1765</f>
        <v>0</v>
      </c>
      <c r="AC1764" s="34">
        <f>AC1777+AC1765</f>
        <v>10890.4</v>
      </c>
      <c r="AD1764" s="34">
        <f>AD1777+AD1765</f>
        <v>0</v>
      </c>
      <c r="AE1764" s="34">
        <f>AE1777+AE1765</f>
        <v>0</v>
      </c>
      <c r="AF1764" s="35">
        <f>AF1777+AF1765</f>
        <v>101195.41800000001</v>
      </c>
      <c r="AG1764" s="35">
        <f>AG1777+AG1765</f>
        <v>0</v>
      </c>
      <c r="AH1764" s="35">
        <f>AH1777+AH1765</f>
        <v>8002.5999999999995</v>
      </c>
      <c r="AI1764" s="35">
        <f>AI1777+AI1765</f>
        <v>0</v>
      </c>
      <c r="AJ1764" s="35">
        <f>AJ1777+AJ1765</f>
        <v>0</v>
      </c>
      <c r="AK1764" s="35">
        <f>AK1777+AK1765</f>
        <v>0</v>
      </c>
      <c r="AL1764" s="35">
        <f>AL1777+AL1765</f>
        <v>98161.84745999999</v>
      </c>
      <c r="AM1764" s="35">
        <f>AM1777+AM1765</f>
        <v>8002.5999999999995</v>
      </c>
      <c r="AN1764" s="35">
        <f>AN1777+AN1765</f>
        <v>0</v>
      </c>
      <c r="AO1764" s="36">
        <f>AO1777+AO1765</f>
        <v>61390.082399999999</v>
      </c>
      <c r="AP1764" s="36">
        <f>AP1777+AP1765</f>
        <v>102516.60000000001</v>
      </c>
      <c r="AQ1764" s="36">
        <f>AQ1777+AQ1765</f>
        <v>-26.957999999999998</v>
      </c>
      <c r="AR1764" s="36">
        <f>AR1777+AR1765</f>
        <v>0</v>
      </c>
      <c r="AS1764" s="36">
        <f>AS1777+AS1765</f>
        <v>0</v>
      </c>
      <c r="AT1764" s="36">
        <f>AT1777+AT1765</f>
        <v>0</v>
      </c>
      <c r="AU1764" s="36">
        <f t="shared" si="4575"/>
        <v>102489.64200000001</v>
      </c>
      <c r="AV1764" s="36">
        <f t="shared" si="4576"/>
        <v>41.399999999994179</v>
      </c>
      <c r="AW1764" s="36">
        <f t="shared" si="4577"/>
        <v>111437.342</v>
      </c>
      <c r="AX1764" s="36">
        <f t="shared" si="4578"/>
        <v>105982.49999999999</v>
      </c>
      <c r="AY1764" s="36">
        <f t="shared" si="4579"/>
        <v>105942.49999999999</v>
      </c>
      <c r="AZ1764" s="36">
        <f>AZ1777+AZ1765</f>
        <v>0</v>
      </c>
      <c r="BA1764" s="37">
        <f t="shared" si="4580"/>
        <v>97.002264924682649</v>
      </c>
      <c r="BB1764" s="25"/>
    </row>
    <row r="1765" s="39" customFormat="1" ht="63">
      <c r="B1765" s="40" t="s">
        <v>582</v>
      </c>
      <c r="C1765" s="40" t="s">
        <v>46</v>
      </c>
      <c r="D1765" s="40" t="s">
        <v>88</v>
      </c>
      <c r="E1765" s="38" t="str">
        <f t="shared" si="4574"/>
        <v>0104</v>
      </c>
      <c r="F1765" s="40"/>
      <c r="G1765" s="40"/>
      <c r="H1765" s="41" t="s">
        <v>486</v>
      </c>
      <c r="I1765" s="42">
        <f>I1766+I1772</f>
        <v>67052.399999999994</v>
      </c>
      <c r="J1765" s="42">
        <f>J1766+J1772</f>
        <v>68986.5</v>
      </c>
      <c r="K1765" s="42">
        <f>K1766+K1772</f>
        <v>68986.5</v>
      </c>
      <c r="L1765" s="42">
        <f>L1766+L1772</f>
        <v>437.69999999999999</v>
      </c>
      <c r="M1765" s="42">
        <f>M1766+M1772</f>
        <v>451.19999999999999</v>
      </c>
      <c r="N1765" s="42">
        <f>N1766+N1772</f>
        <v>451.19999999999999</v>
      </c>
      <c r="O1765" s="42">
        <f>O1766+O1772</f>
        <v>0</v>
      </c>
      <c r="P1765" s="42">
        <f>P1766+P1772</f>
        <v>0</v>
      </c>
      <c r="Q1765" s="42">
        <f>Q1766+Q1772</f>
        <v>0</v>
      </c>
      <c r="R1765" s="42">
        <f>R1766+R1772</f>
        <v>0</v>
      </c>
      <c r="S1765" s="42">
        <f>S1766+S1772</f>
        <v>8796.2999999999993</v>
      </c>
      <c r="T1765" s="42">
        <f t="shared" si="4573"/>
        <v>76286.399999999994</v>
      </c>
      <c r="U1765" s="42">
        <f t="shared" si="4716"/>
        <v>69437.699999999997</v>
      </c>
      <c r="V1765" s="42">
        <f t="shared" si="4717"/>
        <v>69437.699999999997</v>
      </c>
      <c r="W1765" s="42">
        <f>W1766+W1772</f>
        <v>8796.2999999999993</v>
      </c>
      <c r="X1765" s="42">
        <f>X1766+X1772</f>
        <v>0</v>
      </c>
      <c r="Y1765" s="42">
        <f>Y1766+Y1772</f>
        <v>0</v>
      </c>
      <c r="Z1765" s="42">
        <f>Z1766+Z1772</f>
        <v>0</v>
      </c>
      <c r="AA1765" s="42">
        <f>AA1766+AA1772</f>
        <v>10780.4</v>
      </c>
      <c r="AB1765" s="42">
        <f>AB1766+AB1772</f>
        <v>0</v>
      </c>
      <c r="AC1765" s="42">
        <f>AC1766+AC1772</f>
        <v>10780.4</v>
      </c>
      <c r="AD1765" s="42">
        <f>AD1766+AD1772</f>
        <v>0</v>
      </c>
      <c r="AE1765" s="42">
        <f>AE1766+AE1772</f>
        <v>0</v>
      </c>
      <c r="AF1765" s="43">
        <f>AF1766+AF1772</f>
        <v>76241.800000000003</v>
      </c>
      <c r="AG1765" s="43">
        <f>AG1766+AG1772</f>
        <v>0</v>
      </c>
      <c r="AH1765" s="43">
        <f>AH1766+AH1772</f>
        <v>8002.5999999999995</v>
      </c>
      <c r="AI1765" s="43">
        <f>AI1766+AI1772</f>
        <v>0</v>
      </c>
      <c r="AJ1765" s="43">
        <f>AJ1766+AJ1772</f>
        <v>0</v>
      </c>
      <c r="AK1765" s="43">
        <f>AK1766+AK1772</f>
        <v>0</v>
      </c>
      <c r="AL1765" s="43">
        <f>AL1766+AL1772</f>
        <v>73382.291129999998</v>
      </c>
      <c r="AM1765" s="43">
        <f>AM1766+AM1772</f>
        <v>8002.5999999999995</v>
      </c>
      <c r="AN1765" s="43">
        <f>AN1766+AN1772</f>
        <v>0</v>
      </c>
      <c r="AO1765" s="44">
        <f>AO1766+AO1772</f>
        <v>47856.070590000003</v>
      </c>
      <c r="AP1765" s="45">
        <f>AP1766+AP1772</f>
        <v>76241.800000000003</v>
      </c>
      <c r="AQ1765" s="45">
        <f>AQ1766+AQ1772</f>
        <v>0</v>
      </c>
      <c r="AR1765" s="45">
        <f>AR1766+AR1772</f>
        <v>0</v>
      </c>
      <c r="AS1765" s="45">
        <f>AS1766+AS1772</f>
        <v>0</v>
      </c>
      <c r="AT1765" s="45">
        <f>AT1766+AT1772</f>
        <v>0</v>
      </c>
      <c r="AU1765" s="45">
        <f t="shared" si="4575"/>
        <v>76241.800000000003</v>
      </c>
      <c r="AV1765" s="45">
        <f t="shared" si="4576"/>
        <v>44.599999999991269</v>
      </c>
      <c r="AW1765" s="45">
        <f t="shared" si="4577"/>
        <v>85082.699999999997</v>
      </c>
      <c r="AX1765" s="45">
        <f t="shared" si="4578"/>
        <v>80218.099999999991</v>
      </c>
      <c r="AY1765" s="45">
        <f t="shared" si="4579"/>
        <v>80218.099999999991</v>
      </c>
      <c r="AZ1765" s="45">
        <f>AZ1766+AZ1772</f>
        <v>0</v>
      </c>
      <c r="BA1765" s="46">
        <f t="shared" si="4580"/>
        <v>96.249421091842009</v>
      </c>
      <c r="BB1765" s="25"/>
    </row>
    <row r="1766" ht="47.25">
      <c r="B1766" s="47" t="s">
        <v>582</v>
      </c>
      <c r="C1766" s="47" t="s">
        <v>46</v>
      </c>
      <c r="D1766" s="47" t="s">
        <v>88</v>
      </c>
      <c r="E1766" s="48" t="str">
        <f t="shared" si="4574"/>
        <v>0104</v>
      </c>
      <c r="F1766" s="47" t="s">
        <v>262</v>
      </c>
      <c r="G1766" s="48"/>
      <c r="H1766" s="49" t="s">
        <v>263</v>
      </c>
      <c r="I1766" s="19">
        <f t="shared" ref="I1766:I1768" si="4718">I1767</f>
        <v>7799.5999999999995</v>
      </c>
      <c r="J1766" s="19">
        <f t="shared" ref="J1766:J1768" si="4719">J1767</f>
        <v>8030.6999999999998</v>
      </c>
      <c r="K1766" s="19">
        <f t="shared" ref="K1766:K1768" si="4720">K1767</f>
        <v>8030.6999999999998</v>
      </c>
      <c r="L1766" s="19">
        <f t="shared" ref="L1766:L1768" si="4721">L1767</f>
        <v>0</v>
      </c>
      <c r="M1766" s="19">
        <f t="shared" ref="M1766:M1768" si="4722">M1767</f>
        <v>0</v>
      </c>
      <c r="N1766" s="19">
        <f t="shared" ref="N1766:N1768" si="4723">N1767</f>
        <v>0</v>
      </c>
      <c r="O1766" s="19">
        <f t="shared" ref="O1766:O1768" si="4724">O1767</f>
        <v>0</v>
      </c>
      <c r="P1766" s="19">
        <f t="shared" ref="P1766:P1768" si="4725">P1767</f>
        <v>0</v>
      </c>
      <c r="Q1766" s="19">
        <f t="shared" ref="Q1766:Q1768" si="4726">Q1767</f>
        <v>0</v>
      </c>
      <c r="R1766" s="19">
        <f t="shared" ref="R1766:R1768" si="4727">R1767</f>
        <v>0</v>
      </c>
      <c r="S1766" s="19">
        <f t="shared" ref="S1766:S1768" si="4728">S1767</f>
        <v>0</v>
      </c>
      <c r="T1766" s="19">
        <f t="shared" ref="T1766:T1829" si="4729">I1766+L1766+S1766+R1766+Q1766+P1766+O1766</f>
        <v>7799.5999999999995</v>
      </c>
      <c r="U1766" s="19">
        <f t="shared" si="4716"/>
        <v>8030.6999999999998</v>
      </c>
      <c r="V1766" s="19">
        <f t="shared" si="4717"/>
        <v>8030.6999999999998</v>
      </c>
      <c r="W1766" s="19">
        <f t="shared" ref="W1766:W1768" si="4730">W1767</f>
        <v>0</v>
      </c>
      <c r="X1766" s="19">
        <f t="shared" ref="X1766:X1768" si="4731">X1767</f>
        <v>0</v>
      </c>
      <c r="Y1766" s="19">
        <f t="shared" ref="Y1766:Y1768" si="4732">Y1767</f>
        <v>0</v>
      </c>
      <c r="Z1766" s="19">
        <f t="shared" ref="Z1766:Z1768" si="4733">Z1767</f>
        <v>0</v>
      </c>
      <c r="AA1766" s="19">
        <f t="shared" ref="AA1766:AA1768" si="4734">AA1767</f>
        <v>0</v>
      </c>
      <c r="AB1766" s="19">
        <f t="shared" ref="AB1766:AB1768" si="4735">AB1767</f>
        <v>0</v>
      </c>
      <c r="AC1766" s="19">
        <f t="shared" ref="AC1766:AC1768" si="4736">AC1767</f>
        <v>0</v>
      </c>
      <c r="AD1766" s="19">
        <f t="shared" ref="AD1766:AD1768" si="4737">AD1767</f>
        <v>0</v>
      </c>
      <c r="AE1766" s="19">
        <f t="shared" ref="AE1766:AE1768" si="4738">AE1767</f>
        <v>0</v>
      </c>
      <c r="AF1766" s="50">
        <f t="shared" ref="AF1766:AF1768" si="4739">AF1767</f>
        <v>8002.5999999999995</v>
      </c>
      <c r="AG1766" s="50">
        <f t="shared" ref="AG1766:AG1768" si="4740">AG1767</f>
        <v>0</v>
      </c>
      <c r="AH1766" s="50">
        <f t="shared" ref="AH1766:AH1768" si="4741">AH1767</f>
        <v>8002.5999999999995</v>
      </c>
      <c r="AI1766" s="50">
        <f t="shared" ref="AI1766:AI1768" si="4742">AI1767</f>
        <v>0</v>
      </c>
      <c r="AJ1766" s="50">
        <f t="shared" ref="AJ1766:AJ1768" si="4743">AJ1767</f>
        <v>0</v>
      </c>
      <c r="AK1766" s="50">
        <f t="shared" ref="AK1766:AK1768" si="4744">AK1767</f>
        <v>0</v>
      </c>
      <c r="AL1766" s="50">
        <f t="shared" ref="AL1766:AL1768" si="4745">AL1767</f>
        <v>8002.5999999999995</v>
      </c>
      <c r="AM1766" s="50">
        <f t="shared" ref="AM1766:AM1768" si="4746">AM1767</f>
        <v>8002.5999999999995</v>
      </c>
      <c r="AN1766" s="50">
        <f t="shared" ref="AN1766:AN1768" si="4747">AN1767</f>
        <v>0</v>
      </c>
      <c r="AO1766" s="51">
        <f t="shared" ref="AO1766:AO1768" si="4748">AO1767</f>
        <v>4753.5562300000001</v>
      </c>
      <c r="AP1766" s="51">
        <f t="shared" ref="AP1766:AP1768" si="4749">AP1767</f>
        <v>8002.5999999999995</v>
      </c>
      <c r="AQ1766" s="51">
        <f t="shared" ref="AQ1766:AQ1768" si="4750">AQ1767</f>
        <v>0</v>
      </c>
      <c r="AR1766" s="51">
        <f t="shared" ref="AR1766:AR1768" si="4751">AR1767</f>
        <v>0</v>
      </c>
      <c r="AS1766" s="51">
        <f t="shared" ref="AS1766:AS1768" si="4752">AS1767</f>
        <v>0</v>
      </c>
      <c r="AT1766" s="51">
        <f t="shared" ref="AT1766:AT1768" si="4753">AT1767</f>
        <v>0</v>
      </c>
      <c r="AU1766" s="51">
        <f t="shared" si="4575"/>
        <v>8002.5999999999995</v>
      </c>
      <c r="AV1766" s="51">
        <f t="shared" si="4576"/>
        <v>-203</v>
      </c>
      <c r="AW1766" s="51">
        <f t="shared" si="4577"/>
        <v>7799.5999999999995</v>
      </c>
      <c r="AX1766" s="51">
        <f t="shared" si="4578"/>
        <v>8030.6999999999998</v>
      </c>
      <c r="AY1766" s="51">
        <f t="shared" si="4579"/>
        <v>8030.6999999999998</v>
      </c>
      <c r="AZ1766" s="51">
        <f t="shared" ref="AZ1766:AZ1768" si="4754">AZ1767</f>
        <v>0</v>
      </c>
      <c r="BA1766" s="52">
        <f t="shared" si="4580"/>
        <v>100</v>
      </c>
      <c r="BB1766" s="25"/>
    </row>
    <row r="1767">
      <c r="B1767" s="47" t="s">
        <v>582</v>
      </c>
      <c r="C1767" s="47" t="s">
        <v>46</v>
      </c>
      <c r="D1767" s="47" t="s">
        <v>88</v>
      </c>
      <c r="E1767" s="48" t="str">
        <f t="shared" si="4574"/>
        <v>0104</v>
      </c>
      <c r="F1767" s="47" t="s">
        <v>264</v>
      </c>
      <c r="G1767" s="48"/>
      <c r="H1767" s="49" t="s">
        <v>53</v>
      </c>
      <c r="I1767" s="19">
        <f t="shared" si="4718"/>
        <v>7799.5999999999995</v>
      </c>
      <c r="J1767" s="19">
        <f t="shared" si="4719"/>
        <v>8030.6999999999998</v>
      </c>
      <c r="K1767" s="19">
        <f t="shared" si="4720"/>
        <v>8030.6999999999998</v>
      </c>
      <c r="L1767" s="19">
        <f t="shared" si="4721"/>
        <v>0</v>
      </c>
      <c r="M1767" s="19">
        <f t="shared" si="4722"/>
        <v>0</v>
      </c>
      <c r="N1767" s="19">
        <f t="shared" si="4723"/>
        <v>0</v>
      </c>
      <c r="O1767" s="19">
        <f t="shared" si="4724"/>
        <v>0</v>
      </c>
      <c r="P1767" s="19">
        <f t="shared" si="4725"/>
        <v>0</v>
      </c>
      <c r="Q1767" s="19">
        <f t="shared" si="4726"/>
        <v>0</v>
      </c>
      <c r="R1767" s="19">
        <f t="shared" si="4727"/>
        <v>0</v>
      </c>
      <c r="S1767" s="19">
        <f t="shared" si="4728"/>
        <v>0</v>
      </c>
      <c r="T1767" s="19">
        <f t="shared" si="4729"/>
        <v>7799.5999999999995</v>
      </c>
      <c r="U1767" s="19">
        <f t="shared" si="4716"/>
        <v>8030.6999999999998</v>
      </c>
      <c r="V1767" s="19">
        <f t="shared" si="4717"/>
        <v>8030.6999999999998</v>
      </c>
      <c r="W1767" s="19">
        <f t="shared" si="4730"/>
        <v>0</v>
      </c>
      <c r="X1767" s="19">
        <f t="shared" si="4731"/>
        <v>0</v>
      </c>
      <c r="Y1767" s="19">
        <f t="shared" si="4732"/>
        <v>0</v>
      </c>
      <c r="Z1767" s="19">
        <f t="shared" si="4733"/>
        <v>0</v>
      </c>
      <c r="AA1767" s="19">
        <f t="shared" si="4734"/>
        <v>0</v>
      </c>
      <c r="AB1767" s="19">
        <f t="shared" si="4735"/>
        <v>0</v>
      </c>
      <c r="AC1767" s="19">
        <f t="shared" si="4736"/>
        <v>0</v>
      </c>
      <c r="AD1767" s="19">
        <f t="shared" si="4737"/>
        <v>0</v>
      </c>
      <c r="AE1767" s="19">
        <f t="shared" si="4738"/>
        <v>0</v>
      </c>
      <c r="AF1767" s="50">
        <f t="shared" si="4739"/>
        <v>8002.5999999999995</v>
      </c>
      <c r="AG1767" s="50">
        <f t="shared" si="4740"/>
        <v>0</v>
      </c>
      <c r="AH1767" s="50">
        <f t="shared" si="4741"/>
        <v>8002.5999999999995</v>
      </c>
      <c r="AI1767" s="50">
        <f t="shared" si="4742"/>
        <v>0</v>
      </c>
      <c r="AJ1767" s="50">
        <f t="shared" si="4743"/>
        <v>0</v>
      </c>
      <c r="AK1767" s="50">
        <f t="shared" si="4744"/>
        <v>0</v>
      </c>
      <c r="AL1767" s="50">
        <f t="shared" si="4745"/>
        <v>8002.5999999999995</v>
      </c>
      <c r="AM1767" s="50">
        <f t="shared" si="4746"/>
        <v>8002.5999999999995</v>
      </c>
      <c r="AN1767" s="50">
        <f t="shared" si="4747"/>
        <v>0</v>
      </c>
      <c r="AO1767" s="15">
        <f t="shared" si="4748"/>
        <v>4753.5562300000001</v>
      </c>
      <c r="AP1767" s="51">
        <f t="shared" si="4749"/>
        <v>8002.5999999999995</v>
      </c>
      <c r="AQ1767" s="51">
        <f t="shared" si="4750"/>
        <v>0</v>
      </c>
      <c r="AR1767" s="51">
        <f t="shared" si="4751"/>
        <v>0</v>
      </c>
      <c r="AS1767" s="51">
        <f t="shared" si="4752"/>
        <v>0</v>
      </c>
      <c r="AT1767" s="51">
        <f t="shared" si="4753"/>
        <v>0</v>
      </c>
      <c r="AU1767" s="51">
        <f t="shared" si="4575"/>
        <v>8002.5999999999995</v>
      </c>
      <c r="AV1767" s="51">
        <f t="shared" si="4576"/>
        <v>-203</v>
      </c>
      <c r="AW1767" s="51">
        <f t="shared" si="4577"/>
        <v>7799.5999999999995</v>
      </c>
      <c r="AX1767" s="51">
        <f t="shared" si="4578"/>
        <v>8030.6999999999998</v>
      </c>
      <c r="AY1767" s="51">
        <f t="shared" si="4579"/>
        <v>8030.6999999999998</v>
      </c>
      <c r="AZ1767" s="51">
        <f t="shared" si="4754"/>
        <v>0</v>
      </c>
      <c r="BA1767" s="52">
        <f t="shared" si="4580"/>
        <v>100</v>
      </c>
      <c r="BB1767" s="25"/>
    </row>
    <row r="1768" ht="78.75">
      <c r="B1768" s="47" t="s">
        <v>582</v>
      </c>
      <c r="C1768" s="47" t="s">
        <v>46</v>
      </c>
      <c r="D1768" s="47" t="s">
        <v>88</v>
      </c>
      <c r="E1768" s="48" t="str">
        <f t="shared" ref="E1768:E1831" si="4755">CONCATENATE(C1768,D1768)</f>
        <v>0104</v>
      </c>
      <c r="F1768" s="47" t="s">
        <v>487</v>
      </c>
      <c r="G1768" s="48"/>
      <c r="H1768" s="49" t="s">
        <v>488</v>
      </c>
      <c r="I1768" s="19">
        <f t="shared" si="4718"/>
        <v>7799.5999999999995</v>
      </c>
      <c r="J1768" s="19">
        <f t="shared" si="4719"/>
        <v>8030.6999999999998</v>
      </c>
      <c r="K1768" s="19">
        <f t="shared" si="4720"/>
        <v>8030.6999999999998</v>
      </c>
      <c r="L1768" s="19">
        <f t="shared" si="4721"/>
        <v>0</v>
      </c>
      <c r="M1768" s="19">
        <f t="shared" si="4722"/>
        <v>0</v>
      </c>
      <c r="N1768" s="19">
        <f t="shared" si="4723"/>
        <v>0</v>
      </c>
      <c r="O1768" s="19">
        <f t="shared" si="4724"/>
        <v>0</v>
      </c>
      <c r="P1768" s="19">
        <f t="shared" si="4725"/>
        <v>0</v>
      </c>
      <c r="Q1768" s="19">
        <f t="shared" si="4726"/>
        <v>0</v>
      </c>
      <c r="R1768" s="19">
        <f t="shared" si="4727"/>
        <v>0</v>
      </c>
      <c r="S1768" s="19">
        <f t="shared" si="4728"/>
        <v>0</v>
      </c>
      <c r="T1768" s="19">
        <f t="shared" si="4729"/>
        <v>7799.5999999999995</v>
      </c>
      <c r="U1768" s="19">
        <f t="shared" si="4716"/>
        <v>8030.6999999999998</v>
      </c>
      <c r="V1768" s="19">
        <f t="shared" si="4717"/>
        <v>8030.6999999999998</v>
      </c>
      <c r="W1768" s="19">
        <f t="shared" si="4730"/>
        <v>0</v>
      </c>
      <c r="X1768" s="19">
        <f t="shared" si="4731"/>
        <v>0</v>
      </c>
      <c r="Y1768" s="19">
        <f t="shared" si="4732"/>
        <v>0</v>
      </c>
      <c r="Z1768" s="19">
        <f t="shared" si="4733"/>
        <v>0</v>
      </c>
      <c r="AA1768" s="19">
        <f t="shared" si="4734"/>
        <v>0</v>
      </c>
      <c r="AB1768" s="19">
        <f t="shared" si="4735"/>
        <v>0</v>
      </c>
      <c r="AC1768" s="19">
        <f t="shared" si="4736"/>
        <v>0</v>
      </c>
      <c r="AD1768" s="19">
        <f t="shared" si="4737"/>
        <v>0</v>
      </c>
      <c r="AE1768" s="19">
        <f t="shared" si="4738"/>
        <v>0</v>
      </c>
      <c r="AF1768" s="50">
        <f t="shared" si="4739"/>
        <v>8002.5999999999995</v>
      </c>
      <c r="AG1768" s="50">
        <f t="shared" si="4740"/>
        <v>0</v>
      </c>
      <c r="AH1768" s="50">
        <f t="shared" si="4741"/>
        <v>8002.5999999999995</v>
      </c>
      <c r="AI1768" s="50">
        <f t="shared" si="4742"/>
        <v>0</v>
      </c>
      <c r="AJ1768" s="50">
        <f t="shared" si="4743"/>
        <v>0</v>
      </c>
      <c r="AK1768" s="50">
        <f t="shared" si="4744"/>
        <v>0</v>
      </c>
      <c r="AL1768" s="50">
        <f t="shared" si="4745"/>
        <v>8002.5999999999995</v>
      </c>
      <c r="AM1768" s="50">
        <f t="shared" si="4746"/>
        <v>8002.5999999999995</v>
      </c>
      <c r="AN1768" s="50">
        <f t="shared" si="4747"/>
        <v>0</v>
      </c>
      <c r="AO1768" s="51">
        <f t="shared" si="4748"/>
        <v>4753.5562300000001</v>
      </c>
      <c r="AP1768" s="51">
        <f t="shared" si="4749"/>
        <v>8002.5999999999995</v>
      </c>
      <c r="AQ1768" s="51">
        <f t="shared" si="4750"/>
        <v>0</v>
      </c>
      <c r="AR1768" s="51">
        <f t="shared" si="4751"/>
        <v>0</v>
      </c>
      <c r="AS1768" s="51">
        <f t="shared" si="4752"/>
        <v>0</v>
      </c>
      <c r="AT1768" s="51">
        <f t="shared" si="4753"/>
        <v>0</v>
      </c>
      <c r="AU1768" s="51">
        <f t="shared" ref="AU1768:AU1831" si="4756">AP1768+AS1768+AT1768+AR1768+AQ1768</f>
        <v>8002.5999999999995</v>
      </c>
      <c r="AV1768" s="51">
        <f t="shared" ref="AV1768:AV1831" si="4757">T1768-AU1768</f>
        <v>-203</v>
      </c>
      <c r="AW1768" s="51">
        <f t="shared" ref="AW1768:AW1831" si="4758">T1768+W1768+X1768+Y1768+Z1768</f>
        <v>7799.5999999999995</v>
      </c>
      <c r="AX1768" s="51">
        <f t="shared" ref="AX1768:AX1831" si="4759">U1768+AA1768+AB1768</f>
        <v>8030.6999999999998</v>
      </c>
      <c r="AY1768" s="51">
        <f t="shared" ref="AY1768:AY1831" si="4760">V1768+AC1768+AE1768+AD1768</f>
        <v>8030.6999999999998</v>
      </c>
      <c r="AZ1768" s="51">
        <f t="shared" si="4754"/>
        <v>0</v>
      </c>
      <c r="BA1768" s="52">
        <f t="shared" ref="BA1768:BA1831" si="4761">AL1768/AF1768*100</f>
        <v>100</v>
      </c>
      <c r="BB1768" s="25"/>
    </row>
    <row r="1769" ht="31.5">
      <c r="B1769" s="47" t="s">
        <v>582</v>
      </c>
      <c r="C1769" s="47" t="s">
        <v>46</v>
      </c>
      <c r="D1769" s="47" t="s">
        <v>88</v>
      </c>
      <c r="E1769" s="48" t="str">
        <f t="shared" si="4755"/>
        <v>0104</v>
      </c>
      <c r="F1769" s="47" t="s">
        <v>489</v>
      </c>
      <c r="G1769" s="48"/>
      <c r="H1769" s="49" t="s">
        <v>490</v>
      </c>
      <c r="I1769" s="19">
        <f>I1770+I1771</f>
        <v>7799.5999999999995</v>
      </c>
      <c r="J1769" s="19">
        <f>J1770+J1771</f>
        <v>8030.6999999999998</v>
      </c>
      <c r="K1769" s="19">
        <f>K1770+K1771</f>
        <v>8030.6999999999998</v>
      </c>
      <c r="L1769" s="19">
        <f>L1770+L1771</f>
        <v>0</v>
      </c>
      <c r="M1769" s="19">
        <f>M1770+M1771</f>
        <v>0</v>
      </c>
      <c r="N1769" s="19">
        <f>N1770+N1771</f>
        <v>0</v>
      </c>
      <c r="O1769" s="19">
        <f>O1770+O1771</f>
        <v>0</v>
      </c>
      <c r="P1769" s="19">
        <f>P1770+P1771</f>
        <v>0</v>
      </c>
      <c r="Q1769" s="19">
        <f>Q1770+Q1771</f>
        <v>0</v>
      </c>
      <c r="R1769" s="19">
        <f>R1770+R1771</f>
        <v>0</v>
      </c>
      <c r="S1769" s="19">
        <f>S1770+S1771</f>
        <v>0</v>
      </c>
      <c r="T1769" s="19">
        <f t="shared" si="4729"/>
        <v>7799.5999999999995</v>
      </c>
      <c r="U1769" s="19">
        <f t="shared" si="4716"/>
        <v>8030.6999999999998</v>
      </c>
      <c r="V1769" s="19">
        <f t="shared" si="4717"/>
        <v>8030.6999999999998</v>
      </c>
      <c r="W1769" s="19">
        <f>W1770+W1771</f>
        <v>0</v>
      </c>
      <c r="X1769" s="19">
        <f>X1770+X1771</f>
        <v>0</v>
      </c>
      <c r="Y1769" s="19">
        <f>Y1770+Y1771</f>
        <v>0</v>
      </c>
      <c r="Z1769" s="19">
        <f>Z1770+Z1771</f>
        <v>0</v>
      </c>
      <c r="AA1769" s="19">
        <f>AA1770+AA1771</f>
        <v>0</v>
      </c>
      <c r="AB1769" s="19">
        <f>AB1770+AB1771</f>
        <v>0</v>
      </c>
      <c r="AC1769" s="19">
        <f>AC1770+AC1771</f>
        <v>0</v>
      </c>
      <c r="AD1769" s="19">
        <f>AD1770+AD1771</f>
        <v>0</v>
      </c>
      <c r="AE1769" s="19">
        <f>AE1770+AE1771</f>
        <v>0</v>
      </c>
      <c r="AF1769" s="50">
        <f>AF1770+AF1771</f>
        <v>8002.5999999999995</v>
      </c>
      <c r="AG1769" s="50">
        <f>AG1770+AG1771</f>
        <v>0</v>
      </c>
      <c r="AH1769" s="50">
        <f>AH1770+AH1771</f>
        <v>8002.5999999999995</v>
      </c>
      <c r="AI1769" s="50">
        <f>AI1770+AI1771</f>
        <v>0</v>
      </c>
      <c r="AJ1769" s="50">
        <f>AJ1770+AJ1771</f>
        <v>0</v>
      </c>
      <c r="AK1769" s="50">
        <f>AK1770+AK1771</f>
        <v>0</v>
      </c>
      <c r="AL1769" s="50">
        <f>AL1770+AL1771</f>
        <v>8002.5999999999995</v>
      </c>
      <c r="AM1769" s="50">
        <f>AM1770+AM1771</f>
        <v>8002.5999999999995</v>
      </c>
      <c r="AN1769" s="50">
        <f>AN1770+AN1771</f>
        <v>0</v>
      </c>
      <c r="AO1769" s="15">
        <f>AO1770+AO1771</f>
        <v>4753.5562300000001</v>
      </c>
      <c r="AP1769" s="51">
        <f>AP1770+AP1771</f>
        <v>8002.5999999999995</v>
      </c>
      <c r="AQ1769" s="51">
        <f>AQ1770+AQ1771</f>
        <v>0</v>
      </c>
      <c r="AR1769" s="51">
        <f>AR1770+AR1771</f>
        <v>0</v>
      </c>
      <c r="AS1769" s="51">
        <f>AS1770+AS1771</f>
        <v>0</v>
      </c>
      <c r="AT1769" s="51">
        <f>AT1770+AT1771</f>
        <v>0</v>
      </c>
      <c r="AU1769" s="51">
        <f t="shared" si="4756"/>
        <v>8002.5999999999995</v>
      </c>
      <c r="AV1769" s="51">
        <f t="shared" si="4757"/>
        <v>-203</v>
      </c>
      <c r="AW1769" s="51">
        <f t="shared" si="4758"/>
        <v>7799.5999999999995</v>
      </c>
      <c r="AX1769" s="51">
        <f t="shared" si="4759"/>
        <v>8030.6999999999998</v>
      </c>
      <c r="AY1769" s="51">
        <f t="shared" si="4760"/>
        <v>8030.6999999999998</v>
      </c>
      <c r="AZ1769" s="51">
        <f>AZ1770+AZ1771</f>
        <v>0</v>
      </c>
      <c r="BA1769" s="52">
        <f t="shared" si="4761"/>
        <v>100</v>
      </c>
      <c r="BB1769" s="25"/>
    </row>
    <row r="1770" ht="78.75">
      <c r="B1770" s="47" t="s">
        <v>582</v>
      </c>
      <c r="C1770" s="47" t="s">
        <v>46</v>
      </c>
      <c r="D1770" s="47" t="s">
        <v>88</v>
      </c>
      <c r="E1770" s="48" t="str">
        <f t="shared" si="4755"/>
        <v>0104</v>
      </c>
      <c r="F1770" s="47" t="s">
        <v>489</v>
      </c>
      <c r="G1770" s="47" t="s">
        <v>70</v>
      </c>
      <c r="H1770" s="49" t="s">
        <v>71</v>
      </c>
      <c r="I1770" s="19">
        <v>7516.8999999999996</v>
      </c>
      <c r="J1770" s="19">
        <v>7748</v>
      </c>
      <c r="K1770" s="19">
        <v>7748</v>
      </c>
      <c r="L1770" s="19"/>
      <c r="M1770" s="19"/>
      <c r="N1770" s="19"/>
      <c r="O1770" s="19">
        <v>0</v>
      </c>
      <c r="P1770" s="19">
        <v>0</v>
      </c>
      <c r="Q1770" s="19">
        <v>0</v>
      </c>
      <c r="R1770" s="19">
        <v>0</v>
      </c>
      <c r="S1770" s="19"/>
      <c r="T1770" s="19">
        <f t="shared" si="4729"/>
        <v>7516.8999999999996</v>
      </c>
      <c r="U1770" s="19">
        <f t="shared" si="4716"/>
        <v>7748</v>
      </c>
      <c r="V1770" s="19">
        <f t="shared" si="4717"/>
        <v>7748</v>
      </c>
      <c r="W1770" s="19"/>
      <c r="X1770" s="19"/>
      <c r="Y1770" s="19"/>
      <c r="Z1770" s="19"/>
      <c r="AA1770" s="19"/>
      <c r="AB1770" s="19"/>
      <c r="AC1770" s="19"/>
      <c r="AD1770" s="19"/>
      <c r="AE1770" s="19"/>
      <c r="AF1770" s="50">
        <v>7719.8999999999996</v>
      </c>
      <c r="AG1770" s="50"/>
      <c r="AH1770" s="50">
        <f t="shared" ref="AH1770:AH1771" si="4762">AF1770</f>
        <v>7719.8999999999996</v>
      </c>
      <c r="AI1770" s="50">
        <f t="shared" ref="AI1770:AI1771" si="4763">AG1770</f>
        <v>0</v>
      </c>
      <c r="AJ1770" s="50">
        <v>0</v>
      </c>
      <c r="AK1770" s="50">
        <v>0</v>
      </c>
      <c r="AL1770" s="50">
        <v>7719.8999999999996</v>
      </c>
      <c r="AM1770" s="50">
        <f t="shared" ref="AM1770:AM1771" si="4764">AL1770</f>
        <v>7719.8999999999996</v>
      </c>
      <c r="AN1770" s="50">
        <v>0</v>
      </c>
      <c r="AO1770" s="51">
        <v>4554.9417599999997</v>
      </c>
      <c r="AP1770" s="51">
        <v>7719.8999999999996</v>
      </c>
      <c r="AQ1770" s="51">
        <v>0</v>
      </c>
      <c r="AR1770" s="51">
        <v>0</v>
      </c>
      <c r="AS1770" s="51">
        <v>0</v>
      </c>
      <c r="AT1770" s="51">
        <v>0</v>
      </c>
      <c r="AU1770" s="51">
        <f t="shared" si="4756"/>
        <v>7719.8999999999996</v>
      </c>
      <c r="AV1770" s="51">
        <f t="shared" si="4757"/>
        <v>-203</v>
      </c>
      <c r="AW1770" s="51">
        <f t="shared" si="4758"/>
        <v>7516.8999999999996</v>
      </c>
      <c r="AX1770" s="51">
        <f t="shared" si="4759"/>
        <v>7748</v>
      </c>
      <c r="AY1770" s="51">
        <f t="shared" si="4760"/>
        <v>7748</v>
      </c>
      <c r="AZ1770" s="51"/>
      <c r="BA1770" s="52">
        <f t="shared" si="4761"/>
        <v>100</v>
      </c>
      <c r="BB1770" s="53"/>
    </row>
    <row r="1771" ht="31.5">
      <c r="B1771" s="47" t="s">
        <v>582</v>
      </c>
      <c r="C1771" s="47" t="s">
        <v>46</v>
      </c>
      <c r="D1771" s="47" t="s">
        <v>88</v>
      </c>
      <c r="E1771" s="48" t="str">
        <f t="shared" si="4755"/>
        <v>0104</v>
      </c>
      <c r="F1771" s="47" t="s">
        <v>489</v>
      </c>
      <c r="G1771" s="47" t="s">
        <v>58</v>
      </c>
      <c r="H1771" s="49" t="s">
        <v>59</v>
      </c>
      <c r="I1771" s="19">
        <v>282.69999999999999</v>
      </c>
      <c r="J1771" s="19">
        <v>282.69999999999999</v>
      </c>
      <c r="K1771" s="19">
        <v>282.69999999999999</v>
      </c>
      <c r="L1771" s="19"/>
      <c r="M1771" s="19"/>
      <c r="N1771" s="19"/>
      <c r="O1771" s="19">
        <v>0</v>
      </c>
      <c r="P1771" s="19">
        <v>0</v>
      </c>
      <c r="Q1771" s="19">
        <v>0</v>
      </c>
      <c r="R1771" s="19">
        <v>0</v>
      </c>
      <c r="S1771" s="19"/>
      <c r="T1771" s="19">
        <f t="shared" si="4729"/>
        <v>282.69999999999999</v>
      </c>
      <c r="U1771" s="19">
        <f t="shared" si="4716"/>
        <v>282.69999999999999</v>
      </c>
      <c r="V1771" s="19">
        <f t="shared" si="4717"/>
        <v>282.69999999999999</v>
      </c>
      <c r="W1771" s="19"/>
      <c r="X1771" s="19"/>
      <c r="Y1771" s="19"/>
      <c r="Z1771" s="19"/>
      <c r="AA1771" s="19"/>
      <c r="AB1771" s="19"/>
      <c r="AC1771" s="19"/>
      <c r="AD1771" s="19"/>
      <c r="AE1771" s="19"/>
      <c r="AF1771" s="50">
        <v>282.69999999999999</v>
      </c>
      <c r="AG1771" s="50"/>
      <c r="AH1771" s="50">
        <f t="shared" si="4762"/>
        <v>282.69999999999999</v>
      </c>
      <c r="AI1771" s="50">
        <f t="shared" si="4763"/>
        <v>0</v>
      </c>
      <c r="AJ1771" s="50">
        <v>0</v>
      </c>
      <c r="AK1771" s="50">
        <v>0</v>
      </c>
      <c r="AL1771" s="50">
        <v>282.69999999999999</v>
      </c>
      <c r="AM1771" s="50">
        <f t="shared" si="4764"/>
        <v>282.69999999999999</v>
      </c>
      <c r="AN1771" s="50">
        <v>0</v>
      </c>
      <c r="AO1771" s="15">
        <v>198.61447000000001</v>
      </c>
      <c r="AP1771" s="51">
        <v>282.69999999999999</v>
      </c>
      <c r="AQ1771" s="51">
        <v>0</v>
      </c>
      <c r="AR1771" s="51">
        <v>0</v>
      </c>
      <c r="AS1771" s="51">
        <v>0</v>
      </c>
      <c r="AT1771" s="51">
        <v>0</v>
      </c>
      <c r="AU1771" s="51">
        <f t="shared" si="4756"/>
        <v>282.69999999999999</v>
      </c>
      <c r="AV1771" s="51">
        <f t="shared" si="4757"/>
        <v>0</v>
      </c>
      <c r="AW1771" s="51">
        <f t="shared" si="4758"/>
        <v>282.69999999999999</v>
      </c>
      <c r="AX1771" s="51">
        <f t="shared" si="4759"/>
        <v>282.69999999999999</v>
      </c>
      <c r="AY1771" s="51">
        <f t="shared" si="4760"/>
        <v>282.69999999999999</v>
      </c>
      <c r="AZ1771" s="51"/>
      <c r="BA1771" s="52">
        <f t="shared" si="4761"/>
        <v>100</v>
      </c>
      <c r="BB1771" s="53"/>
    </row>
    <row r="1772" ht="31.5">
      <c r="B1772" s="47" t="s">
        <v>582</v>
      </c>
      <c r="C1772" s="47" t="s">
        <v>46</v>
      </c>
      <c r="D1772" s="47" t="s">
        <v>88</v>
      </c>
      <c r="E1772" s="48" t="str">
        <f t="shared" si="4755"/>
        <v>0104</v>
      </c>
      <c r="F1772" s="47" t="s">
        <v>124</v>
      </c>
      <c r="G1772" s="48"/>
      <c r="H1772" s="49" t="s">
        <v>125</v>
      </c>
      <c r="I1772" s="19">
        <f t="shared" ref="I1772:I1773" si="4765">I1773</f>
        <v>59252.799999999996</v>
      </c>
      <c r="J1772" s="19">
        <f t="shared" ref="J1772:J1773" si="4766">J1773</f>
        <v>60955.799999999996</v>
      </c>
      <c r="K1772" s="19">
        <f t="shared" ref="K1772:K1773" si="4767">K1773</f>
        <v>60955.799999999996</v>
      </c>
      <c r="L1772" s="19">
        <f t="shared" ref="L1772:L1773" si="4768">L1773</f>
        <v>437.69999999999999</v>
      </c>
      <c r="M1772" s="19">
        <f t="shared" ref="M1772:M1773" si="4769">M1773</f>
        <v>451.19999999999999</v>
      </c>
      <c r="N1772" s="19">
        <f t="shared" ref="N1772:N1773" si="4770">N1773</f>
        <v>451.19999999999999</v>
      </c>
      <c r="O1772" s="19">
        <f t="shared" ref="O1772:O1773" si="4771">O1773</f>
        <v>0</v>
      </c>
      <c r="P1772" s="19">
        <f t="shared" ref="P1772:P1773" si="4772">P1773</f>
        <v>0</v>
      </c>
      <c r="Q1772" s="19">
        <f t="shared" ref="Q1772:Q1773" si="4773">Q1773</f>
        <v>0</v>
      </c>
      <c r="R1772" s="19">
        <f t="shared" ref="R1772:R1773" si="4774">R1773</f>
        <v>0</v>
      </c>
      <c r="S1772" s="19">
        <f t="shared" ref="S1772:S1773" si="4775">S1773</f>
        <v>8796.2999999999993</v>
      </c>
      <c r="T1772" s="19">
        <f t="shared" si="4729"/>
        <v>68486.799999999988</v>
      </c>
      <c r="U1772" s="19">
        <f t="shared" si="4716"/>
        <v>61406.999999999993</v>
      </c>
      <c r="V1772" s="19">
        <f t="shared" si="4717"/>
        <v>61406.999999999993</v>
      </c>
      <c r="W1772" s="19">
        <f t="shared" ref="W1772:W1773" si="4776">W1773</f>
        <v>8796.2999999999993</v>
      </c>
      <c r="X1772" s="19">
        <f t="shared" ref="X1772:X1773" si="4777">X1773</f>
        <v>0</v>
      </c>
      <c r="Y1772" s="19">
        <f t="shared" ref="Y1772:Y1773" si="4778">Y1773</f>
        <v>0</v>
      </c>
      <c r="Z1772" s="19">
        <f t="shared" ref="Z1772:Z1773" si="4779">Z1773</f>
        <v>0</v>
      </c>
      <c r="AA1772" s="19">
        <f t="shared" ref="AA1772:AA1773" si="4780">AA1773</f>
        <v>10780.4</v>
      </c>
      <c r="AB1772" s="19">
        <f t="shared" ref="AB1772:AB1773" si="4781">AB1773</f>
        <v>0</v>
      </c>
      <c r="AC1772" s="19">
        <f t="shared" ref="AC1772:AC1773" si="4782">AC1773</f>
        <v>10780.4</v>
      </c>
      <c r="AD1772" s="19">
        <f t="shared" ref="AD1772:AD1773" si="4783">AD1773</f>
        <v>0</v>
      </c>
      <c r="AE1772" s="19">
        <f t="shared" ref="AE1772:AE1773" si="4784">AE1773</f>
        <v>0</v>
      </c>
      <c r="AF1772" s="50">
        <f t="shared" ref="AF1772:AF1773" si="4785">AF1773</f>
        <v>68239.199999999997</v>
      </c>
      <c r="AG1772" s="50">
        <f t="shared" ref="AG1772:AG1773" si="4786">AG1773</f>
        <v>0</v>
      </c>
      <c r="AH1772" s="50">
        <f t="shared" ref="AH1772:AH1773" si="4787">AH1773</f>
        <v>0</v>
      </c>
      <c r="AI1772" s="50">
        <f t="shared" ref="AI1772:AI1773" si="4788">AI1773</f>
        <v>0</v>
      </c>
      <c r="AJ1772" s="50">
        <f t="shared" ref="AJ1772:AJ1773" si="4789">AJ1773</f>
        <v>0</v>
      </c>
      <c r="AK1772" s="50">
        <f t="shared" ref="AK1772:AK1773" si="4790">AK1773</f>
        <v>0</v>
      </c>
      <c r="AL1772" s="50">
        <f t="shared" ref="AL1772:AL1773" si="4791">AL1773</f>
        <v>65379.691129999999</v>
      </c>
      <c r="AM1772" s="50">
        <f t="shared" ref="AM1772:AM1773" si="4792">AM1773</f>
        <v>0</v>
      </c>
      <c r="AN1772" s="50">
        <f t="shared" ref="AN1772:AN1773" si="4793">AN1773</f>
        <v>0</v>
      </c>
      <c r="AO1772" s="51">
        <f t="shared" ref="AO1772:AO1773" si="4794">AO1773</f>
        <v>43102.514360000001</v>
      </c>
      <c r="AP1772" s="51">
        <f t="shared" ref="AP1772:AP1773" si="4795">AP1773</f>
        <v>68239.199999999997</v>
      </c>
      <c r="AQ1772" s="51">
        <f t="shared" ref="AQ1772:AQ1773" si="4796">AQ1773</f>
        <v>0</v>
      </c>
      <c r="AR1772" s="51">
        <f t="shared" ref="AR1772:AR1773" si="4797">AR1773</f>
        <v>0</v>
      </c>
      <c r="AS1772" s="51">
        <f t="shared" ref="AS1772:AS1773" si="4798">AS1773</f>
        <v>0</v>
      </c>
      <c r="AT1772" s="51">
        <f t="shared" ref="AT1772:AT1773" si="4799">AT1773</f>
        <v>0</v>
      </c>
      <c r="AU1772" s="51">
        <f t="shared" si="4756"/>
        <v>68239.199999999997</v>
      </c>
      <c r="AV1772" s="51">
        <f t="shared" si="4757"/>
        <v>247.59999999999127</v>
      </c>
      <c r="AW1772" s="51">
        <f t="shared" si="4758"/>
        <v>77283.099999999991</v>
      </c>
      <c r="AX1772" s="51">
        <f t="shared" si="4759"/>
        <v>72187.399999999994</v>
      </c>
      <c r="AY1772" s="51">
        <f t="shared" si="4760"/>
        <v>72187.399999999994</v>
      </c>
      <c r="AZ1772" s="51">
        <f t="shared" ref="AZ1772:AZ1773" si="4800">AZ1773</f>
        <v>0</v>
      </c>
      <c r="BA1772" s="52">
        <f t="shared" si="4761"/>
        <v>95.809580314540625</v>
      </c>
      <c r="BB1772" s="25"/>
    </row>
    <row r="1773" ht="31.5">
      <c r="B1773" s="47" t="s">
        <v>582</v>
      </c>
      <c r="C1773" s="47" t="s">
        <v>46</v>
      </c>
      <c r="D1773" s="47" t="s">
        <v>88</v>
      </c>
      <c r="E1773" s="48" t="str">
        <f t="shared" si="4755"/>
        <v>0104</v>
      </c>
      <c r="F1773" s="47" t="s">
        <v>491</v>
      </c>
      <c r="G1773" s="48"/>
      <c r="H1773" s="49" t="s">
        <v>492</v>
      </c>
      <c r="I1773" s="19">
        <f t="shared" si="4765"/>
        <v>59252.799999999996</v>
      </c>
      <c r="J1773" s="19">
        <f t="shared" si="4766"/>
        <v>60955.799999999996</v>
      </c>
      <c r="K1773" s="19">
        <f t="shared" si="4767"/>
        <v>60955.799999999996</v>
      </c>
      <c r="L1773" s="19">
        <f t="shared" si="4768"/>
        <v>437.69999999999999</v>
      </c>
      <c r="M1773" s="19">
        <f t="shared" si="4769"/>
        <v>451.19999999999999</v>
      </c>
      <c r="N1773" s="19">
        <f t="shared" si="4770"/>
        <v>451.19999999999999</v>
      </c>
      <c r="O1773" s="19">
        <f t="shared" si="4771"/>
        <v>0</v>
      </c>
      <c r="P1773" s="19">
        <f t="shared" si="4772"/>
        <v>0</v>
      </c>
      <c r="Q1773" s="19">
        <f t="shared" si="4773"/>
        <v>0</v>
      </c>
      <c r="R1773" s="19">
        <f t="shared" si="4774"/>
        <v>0</v>
      </c>
      <c r="S1773" s="19">
        <f t="shared" si="4775"/>
        <v>8796.2999999999993</v>
      </c>
      <c r="T1773" s="19">
        <f t="shared" si="4729"/>
        <v>68486.799999999988</v>
      </c>
      <c r="U1773" s="19">
        <f t="shared" si="4716"/>
        <v>61406.999999999993</v>
      </c>
      <c r="V1773" s="19">
        <f t="shared" si="4717"/>
        <v>61406.999999999993</v>
      </c>
      <c r="W1773" s="19">
        <f t="shared" si="4776"/>
        <v>8796.2999999999993</v>
      </c>
      <c r="X1773" s="19">
        <f t="shared" si="4777"/>
        <v>0</v>
      </c>
      <c r="Y1773" s="19">
        <f t="shared" si="4778"/>
        <v>0</v>
      </c>
      <c r="Z1773" s="19">
        <f t="shared" si="4779"/>
        <v>0</v>
      </c>
      <c r="AA1773" s="19">
        <f t="shared" si="4780"/>
        <v>10780.4</v>
      </c>
      <c r="AB1773" s="19">
        <f t="shared" si="4781"/>
        <v>0</v>
      </c>
      <c r="AC1773" s="19">
        <f t="shared" si="4782"/>
        <v>10780.4</v>
      </c>
      <c r="AD1773" s="19">
        <f t="shared" si="4783"/>
        <v>0</v>
      </c>
      <c r="AE1773" s="19">
        <f t="shared" si="4784"/>
        <v>0</v>
      </c>
      <c r="AF1773" s="50">
        <f t="shared" si="4785"/>
        <v>68239.199999999997</v>
      </c>
      <c r="AG1773" s="50">
        <f t="shared" si="4786"/>
        <v>0</v>
      </c>
      <c r="AH1773" s="50">
        <f t="shared" si="4787"/>
        <v>0</v>
      </c>
      <c r="AI1773" s="50">
        <f t="shared" si="4788"/>
        <v>0</v>
      </c>
      <c r="AJ1773" s="50">
        <f t="shared" si="4789"/>
        <v>0</v>
      </c>
      <c r="AK1773" s="50">
        <f t="shared" si="4790"/>
        <v>0</v>
      </c>
      <c r="AL1773" s="50">
        <f t="shared" si="4791"/>
        <v>65379.691129999999</v>
      </c>
      <c r="AM1773" s="50">
        <f t="shared" si="4792"/>
        <v>0</v>
      </c>
      <c r="AN1773" s="50">
        <f t="shared" si="4793"/>
        <v>0</v>
      </c>
      <c r="AO1773" s="15">
        <f t="shared" si="4794"/>
        <v>43102.514360000001</v>
      </c>
      <c r="AP1773" s="51">
        <f t="shared" si="4795"/>
        <v>68239.199999999997</v>
      </c>
      <c r="AQ1773" s="51">
        <f t="shared" si="4796"/>
        <v>0</v>
      </c>
      <c r="AR1773" s="51">
        <f t="shared" si="4797"/>
        <v>0</v>
      </c>
      <c r="AS1773" s="51">
        <f t="shared" si="4798"/>
        <v>0</v>
      </c>
      <c r="AT1773" s="51">
        <f t="shared" si="4799"/>
        <v>0</v>
      </c>
      <c r="AU1773" s="51">
        <f t="shared" si="4756"/>
        <v>68239.199999999997</v>
      </c>
      <c r="AV1773" s="51">
        <f t="shared" si="4757"/>
        <v>247.59999999999127</v>
      </c>
      <c r="AW1773" s="51">
        <f t="shared" si="4758"/>
        <v>77283.099999999991</v>
      </c>
      <c r="AX1773" s="51">
        <f t="shared" si="4759"/>
        <v>72187.399999999994</v>
      </c>
      <c r="AY1773" s="51">
        <f t="shared" si="4760"/>
        <v>72187.399999999994</v>
      </c>
      <c r="AZ1773" s="51">
        <f t="shared" si="4800"/>
        <v>0</v>
      </c>
      <c r="BA1773" s="52">
        <f t="shared" si="4761"/>
        <v>95.809580314540625</v>
      </c>
      <c r="BB1773" s="25"/>
    </row>
    <row r="1774">
      <c r="B1774" s="47" t="s">
        <v>582</v>
      </c>
      <c r="C1774" s="47" t="s">
        <v>46</v>
      </c>
      <c r="D1774" s="47" t="s">
        <v>88</v>
      </c>
      <c r="E1774" s="48" t="str">
        <f t="shared" si="4755"/>
        <v>0104</v>
      </c>
      <c r="F1774" s="47" t="s">
        <v>493</v>
      </c>
      <c r="G1774" s="48"/>
      <c r="H1774" s="49" t="s">
        <v>69</v>
      </c>
      <c r="I1774" s="19">
        <f>I1775+I1776</f>
        <v>59252.799999999996</v>
      </c>
      <c r="J1774" s="19">
        <f>J1775+J1776</f>
        <v>60955.799999999996</v>
      </c>
      <c r="K1774" s="19">
        <f>K1775+K1776</f>
        <v>60955.799999999996</v>
      </c>
      <c r="L1774" s="19">
        <f>L1775+L1776</f>
        <v>437.69999999999999</v>
      </c>
      <c r="M1774" s="19">
        <f>M1775+M1776</f>
        <v>451.19999999999999</v>
      </c>
      <c r="N1774" s="19">
        <f>N1775+N1776</f>
        <v>451.19999999999999</v>
      </c>
      <c r="O1774" s="19">
        <f>O1775+O1776</f>
        <v>0</v>
      </c>
      <c r="P1774" s="19">
        <f>P1775+P1776</f>
        <v>0</v>
      </c>
      <c r="Q1774" s="19">
        <f>Q1775+Q1776</f>
        <v>0</v>
      </c>
      <c r="R1774" s="19">
        <f>R1775+R1776</f>
        <v>0</v>
      </c>
      <c r="S1774" s="19">
        <f>S1775+S1776</f>
        <v>8796.2999999999993</v>
      </c>
      <c r="T1774" s="19">
        <f t="shared" si="4729"/>
        <v>68486.799999999988</v>
      </c>
      <c r="U1774" s="19">
        <f t="shared" si="4716"/>
        <v>61406.999999999993</v>
      </c>
      <c r="V1774" s="19">
        <f t="shared" si="4717"/>
        <v>61406.999999999993</v>
      </c>
      <c r="W1774" s="19">
        <f>W1775+W1776</f>
        <v>8796.2999999999993</v>
      </c>
      <c r="X1774" s="19">
        <f>X1775+X1776</f>
        <v>0</v>
      </c>
      <c r="Y1774" s="19">
        <f>Y1775+Y1776</f>
        <v>0</v>
      </c>
      <c r="Z1774" s="19">
        <f>Z1775+Z1776</f>
        <v>0</v>
      </c>
      <c r="AA1774" s="19">
        <f>AA1775+AA1776</f>
        <v>10780.4</v>
      </c>
      <c r="AB1774" s="19">
        <f>AB1775+AB1776</f>
        <v>0</v>
      </c>
      <c r="AC1774" s="19">
        <f>AC1775+AC1776</f>
        <v>10780.4</v>
      </c>
      <c r="AD1774" s="19">
        <f>AD1775+AD1776</f>
        <v>0</v>
      </c>
      <c r="AE1774" s="19">
        <f>AE1775+AE1776</f>
        <v>0</v>
      </c>
      <c r="AF1774" s="50">
        <f>AF1775+AF1776</f>
        <v>68239.199999999997</v>
      </c>
      <c r="AG1774" s="50">
        <f>AG1775+AG1776</f>
        <v>0</v>
      </c>
      <c r="AH1774" s="50">
        <f>AH1775+AH1776</f>
        <v>0</v>
      </c>
      <c r="AI1774" s="50">
        <f>AI1775+AI1776</f>
        <v>0</v>
      </c>
      <c r="AJ1774" s="50">
        <f>AJ1775+AJ1776</f>
        <v>0</v>
      </c>
      <c r="AK1774" s="50">
        <f>AK1775+AK1776</f>
        <v>0</v>
      </c>
      <c r="AL1774" s="50">
        <f>AL1775+AL1776</f>
        <v>65379.691129999999</v>
      </c>
      <c r="AM1774" s="50">
        <f>AM1775+AM1776</f>
        <v>0</v>
      </c>
      <c r="AN1774" s="50">
        <f>AN1775+AN1776</f>
        <v>0</v>
      </c>
      <c r="AO1774" s="51">
        <f>AO1775+AO1776</f>
        <v>43102.514360000001</v>
      </c>
      <c r="AP1774" s="51">
        <f>AP1775+AP1776</f>
        <v>68239.199999999997</v>
      </c>
      <c r="AQ1774" s="51">
        <f>AQ1775+AQ1776</f>
        <v>0</v>
      </c>
      <c r="AR1774" s="51">
        <f>AR1775+AR1776</f>
        <v>0</v>
      </c>
      <c r="AS1774" s="51">
        <f>AS1775+AS1776</f>
        <v>0</v>
      </c>
      <c r="AT1774" s="51">
        <f>AT1775+AT1776</f>
        <v>0</v>
      </c>
      <c r="AU1774" s="51">
        <f t="shared" si="4756"/>
        <v>68239.199999999997</v>
      </c>
      <c r="AV1774" s="51">
        <f t="shared" si="4757"/>
        <v>247.59999999999127</v>
      </c>
      <c r="AW1774" s="51">
        <f t="shared" si="4758"/>
        <v>77283.099999999991</v>
      </c>
      <c r="AX1774" s="51">
        <f t="shared" si="4759"/>
        <v>72187.399999999994</v>
      </c>
      <c r="AY1774" s="51">
        <f t="shared" si="4760"/>
        <v>72187.399999999994</v>
      </c>
      <c r="AZ1774" s="51">
        <f>AZ1775+AZ1776</f>
        <v>0</v>
      </c>
      <c r="BA1774" s="52">
        <f t="shared" si="4761"/>
        <v>95.809580314540625</v>
      </c>
      <c r="BB1774" s="25"/>
    </row>
    <row r="1775" ht="78.75">
      <c r="B1775" s="47" t="s">
        <v>582</v>
      </c>
      <c r="C1775" s="47" t="s">
        <v>46</v>
      </c>
      <c r="D1775" s="47" t="s">
        <v>88</v>
      </c>
      <c r="E1775" s="48" t="str">
        <f t="shared" si="4755"/>
        <v>0104</v>
      </c>
      <c r="F1775" s="47" t="s">
        <v>493</v>
      </c>
      <c r="G1775" s="47" t="s">
        <v>70</v>
      </c>
      <c r="H1775" s="49" t="s">
        <v>71</v>
      </c>
      <c r="I1775" s="19">
        <v>55370.699999999997</v>
      </c>
      <c r="J1775" s="19">
        <v>57073.699999999997</v>
      </c>
      <c r="K1775" s="19">
        <v>57073.699999999997</v>
      </c>
      <c r="L1775" s="19">
        <v>437.69999999999999</v>
      </c>
      <c r="M1775" s="19">
        <v>451.19999999999999</v>
      </c>
      <c r="N1775" s="19">
        <v>451.19999999999999</v>
      </c>
      <c r="O1775" s="19">
        <v>0</v>
      </c>
      <c r="P1775" s="19">
        <v>0</v>
      </c>
      <c r="Q1775" s="19">
        <v>0</v>
      </c>
      <c r="R1775" s="19">
        <v>0</v>
      </c>
      <c r="S1775" s="19">
        <v>8796.2999999999993</v>
      </c>
      <c r="T1775" s="19">
        <f t="shared" si="4729"/>
        <v>64604.699999999997</v>
      </c>
      <c r="U1775" s="19">
        <f t="shared" si="4716"/>
        <v>57524.899999999994</v>
      </c>
      <c r="V1775" s="19">
        <f t="shared" si="4717"/>
        <v>57524.899999999994</v>
      </c>
      <c r="W1775" s="19">
        <v>8796.2999999999993</v>
      </c>
      <c r="X1775" s="19"/>
      <c r="Y1775" s="19"/>
      <c r="Z1775" s="19"/>
      <c r="AA1775" s="19">
        <v>10780.4</v>
      </c>
      <c r="AB1775" s="19"/>
      <c r="AC1775" s="19">
        <v>10780.4</v>
      </c>
      <c r="AD1775" s="19"/>
      <c r="AE1775" s="19"/>
      <c r="AF1775" s="50">
        <v>64388.459999999999</v>
      </c>
      <c r="AG1775" s="50"/>
      <c r="AH1775" s="50">
        <v>0</v>
      </c>
      <c r="AI1775" s="50">
        <v>0</v>
      </c>
      <c r="AJ1775" s="50">
        <v>0</v>
      </c>
      <c r="AK1775" s="50">
        <v>0</v>
      </c>
      <c r="AL1775" s="50">
        <v>61528.951130000001</v>
      </c>
      <c r="AM1775" s="50">
        <v>0</v>
      </c>
      <c r="AN1775" s="50">
        <v>0</v>
      </c>
      <c r="AO1775" s="15">
        <v>40544.138180000002</v>
      </c>
      <c r="AP1775" s="51">
        <v>64384.760000000002</v>
      </c>
      <c r="AQ1775" s="51">
        <v>0</v>
      </c>
      <c r="AR1775" s="51">
        <v>0</v>
      </c>
      <c r="AS1775" s="51">
        <v>0</v>
      </c>
      <c r="AT1775" s="51">
        <v>0</v>
      </c>
      <c r="AU1775" s="51">
        <f t="shared" si="4756"/>
        <v>64384.760000000002</v>
      </c>
      <c r="AV1775" s="51">
        <f t="shared" si="4757"/>
        <v>219.93999999999505</v>
      </c>
      <c r="AW1775" s="51">
        <f t="shared" si="4758"/>
        <v>73401</v>
      </c>
      <c r="AX1775" s="51">
        <f t="shared" si="4759"/>
        <v>68305.299999999988</v>
      </c>
      <c r="AY1775" s="51">
        <f t="shared" si="4760"/>
        <v>68305.299999999988</v>
      </c>
      <c r="AZ1775" s="51"/>
      <c r="BA1775" s="52">
        <f t="shared" si="4761"/>
        <v>95.558973036472679</v>
      </c>
      <c r="BB1775" s="53"/>
    </row>
    <row r="1776" ht="31.5">
      <c r="B1776" s="47" t="s">
        <v>582</v>
      </c>
      <c r="C1776" s="47" t="s">
        <v>46</v>
      </c>
      <c r="D1776" s="47" t="s">
        <v>88</v>
      </c>
      <c r="E1776" s="48" t="str">
        <f t="shared" si="4755"/>
        <v>0104</v>
      </c>
      <c r="F1776" s="47" t="s">
        <v>493</v>
      </c>
      <c r="G1776" s="47" t="s">
        <v>58</v>
      </c>
      <c r="H1776" s="49" t="s">
        <v>59</v>
      </c>
      <c r="I1776" s="19">
        <v>3882.0999999999999</v>
      </c>
      <c r="J1776" s="19">
        <v>3882.0999999999999</v>
      </c>
      <c r="K1776" s="19">
        <v>3882.0999999999999</v>
      </c>
      <c r="L1776" s="19"/>
      <c r="M1776" s="19"/>
      <c r="N1776" s="19"/>
      <c r="O1776" s="19">
        <v>0</v>
      </c>
      <c r="P1776" s="19">
        <v>0</v>
      </c>
      <c r="Q1776" s="19">
        <v>0</v>
      </c>
      <c r="R1776" s="19">
        <v>0</v>
      </c>
      <c r="S1776" s="19"/>
      <c r="T1776" s="19">
        <f t="shared" si="4729"/>
        <v>3882.0999999999999</v>
      </c>
      <c r="U1776" s="19">
        <f t="shared" si="4716"/>
        <v>3882.0999999999999</v>
      </c>
      <c r="V1776" s="19">
        <f t="shared" si="4717"/>
        <v>3882.0999999999999</v>
      </c>
      <c r="W1776" s="19"/>
      <c r="X1776" s="19"/>
      <c r="Y1776" s="19"/>
      <c r="Z1776" s="19"/>
      <c r="AA1776" s="19"/>
      <c r="AB1776" s="19"/>
      <c r="AC1776" s="19"/>
      <c r="AD1776" s="19"/>
      <c r="AE1776" s="19"/>
      <c r="AF1776" s="50">
        <v>3850.7399999999998</v>
      </c>
      <c r="AG1776" s="50"/>
      <c r="AH1776" s="50">
        <v>0</v>
      </c>
      <c r="AI1776" s="50">
        <v>0</v>
      </c>
      <c r="AJ1776" s="50">
        <v>0</v>
      </c>
      <c r="AK1776" s="50">
        <v>0</v>
      </c>
      <c r="AL1776" s="50">
        <v>3850.7399999999998</v>
      </c>
      <c r="AM1776" s="50">
        <v>0</v>
      </c>
      <c r="AN1776" s="50">
        <v>0</v>
      </c>
      <c r="AO1776" s="51">
        <v>2558.3761800000002</v>
      </c>
      <c r="AP1776" s="51">
        <v>3854.4400000000001</v>
      </c>
      <c r="AQ1776" s="51">
        <v>0</v>
      </c>
      <c r="AR1776" s="51">
        <v>0</v>
      </c>
      <c r="AS1776" s="51">
        <v>0</v>
      </c>
      <c r="AT1776" s="51">
        <v>0</v>
      </c>
      <c r="AU1776" s="51">
        <f t="shared" si="4756"/>
        <v>3854.4400000000001</v>
      </c>
      <c r="AV1776" s="51">
        <f t="shared" si="4757"/>
        <v>27.659999999999854</v>
      </c>
      <c r="AW1776" s="51">
        <f t="shared" si="4758"/>
        <v>3882.0999999999999</v>
      </c>
      <c r="AX1776" s="51">
        <f t="shared" si="4759"/>
        <v>3882.0999999999999</v>
      </c>
      <c r="AY1776" s="51">
        <f t="shared" si="4760"/>
        <v>3882.0999999999999</v>
      </c>
      <c r="AZ1776" s="51"/>
      <c r="BA1776" s="52">
        <f t="shared" si="4761"/>
        <v>100</v>
      </c>
      <c r="BB1776" s="53"/>
    </row>
    <row r="1777" s="39" customFormat="1">
      <c r="B1777" s="40" t="s">
        <v>582</v>
      </c>
      <c r="C1777" s="40" t="s">
        <v>46</v>
      </c>
      <c r="D1777" s="40" t="s">
        <v>48</v>
      </c>
      <c r="E1777" s="38" t="str">
        <f t="shared" si="4755"/>
        <v>0113</v>
      </c>
      <c r="F1777" s="40"/>
      <c r="G1777" s="40"/>
      <c r="H1777" s="41" t="s">
        <v>49</v>
      </c>
      <c r="I1777" s="42">
        <f>I1778</f>
        <v>26161.599999999999</v>
      </c>
      <c r="J1777" s="42">
        <f>J1778</f>
        <v>25654.400000000001</v>
      </c>
      <c r="K1777" s="42">
        <f>K1778</f>
        <v>25614.400000000001</v>
      </c>
      <c r="L1777" s="42">
        <f>L1778</f>
        <v>0</v>
      </c>
      <c r="M1777" s="42">
        <f>M1778</f>
        <v>0</v>
      </c>
      <c r="N1777" s="42">
        <f>N1778</f>
        <v>0</v>
      </c>
      <c r="O1777" s="42">
        <f>O1778+O1794</f>
        <v>-26.957999999999998</v>
      </c>
      <c r="P1777" s="42">
        <f>P1778+P1794</f>
        <v>0</v>
      </c>
      <c r="Q1777" s="42">
        <f>Q1778+Q1794</f>
        <v>0</v>
      </c>
      <c r="R1777" s="42">
        <f>R1778+R1794</f>
        <v>0</v>
      </c>
      <c r="S1777" s="42">
        <f>S1778</f>
        <v>110</v>
      </c>
      <c r="T1777" s="42">
        <f t="shared" si="4729"/>
        <v>26244.642</v>
      </c>
      <c r="U1777" s="42">
        <f t="shared" si="4716"/>
        <v>25654.400000000001</v>
      </c>
      <c r="V1777" s="42">
        <f t="shared" si="4717"/>
        <v>25614.400000000001</v>
      </c>
      <c r="W1777" s="42">
        <f>W1778</f>
        <v>0</v>
      </c>
      <c r="X1777" s="42">
        <f>X1778</f>
        <v>0</v>
      </c>
      <c r="Y1777" s="42">
        <f>Y1778</f>
        <v>0</v>
      </c>
      <c r="Z1777" s="42">
        <f>Z1778</f>
        <v>110</v>
      </c>
      <c r="AA1777" s="42">
        <f>AA1778</f>
        <v>110</v>
      </c>
      <c r="AB1777" s="42">
        <f>AB1778</f>
        <v>0</v>
      </c>
      <c r="AC1777" s="42">
        <f>AC1778</f>
        <v>110</v>
      </c>
      <c r="AD1777" s="42">
        <f>AD1778</f>
        <v>0</v>
      </c>
      <c r="AE1777" s="42">
        <f>AE1778</f>
        <v>0</v>
      </c>
      <c r="AF1777" s="43">
        <f>AF1778+AF1794</f>
        <v>24953.617999999999</v>
      </c>
      <c r="AG1777" s="43">
        <f>AG1778+AG1794</f>
        <v>0</v>
      </c>
      <c r="AH1777" s="43">
        <f>AH1778+AH1794</f>
        <v>0</v>
      </c>
      <c r="AI1777" s="43">
        <f>AI1778+AI1794</f>
        <v>0</v>
      </c>
      <c r="AJ1777" s="43">
        <f>AJ1778+AJ1794</f>
        <v>0</v>
      </c>
      <c r="AK1777" s="43">
        <f>AK1778+AK1794</f>
        <v>0</v>
      </c>
      <c r="AL1777" s="43">
        <f>AL1778+AL1794</f>
        <v>24779.556329999996</v>
      </c>
      <c r="AM1777" s="43">
        <f>AM1778+AM1794</f>
        <v>0</v>
      </c>
      <c r="AN1777" s="43">
        <f>AN1778+AN1794</f>
        <v>0</v>
      </c>
      <c r="AO1777" s="44">
        <f>AO1778+AO1794</f>
        <v>13534.01181</v>
      </c>
      <c r="AP1777" s="45">
        <f>AP1778+AP1794</f>
        <v>26274.799999999996</v>
      </c>
      <c r="AQ1777" s="45">
        <f>AQ1778+AQ1794</f>
        <v>-26.957999999999998</v>
      </c>
      <c r="AR1777" s="45">
        <f>AR1778+AR1794</f>
        <v>0</v>
      </c>
      <c r="AS1777" s="45">
        <f>AS1778+AS1794</f>
        <v>0</v>
      </c>
      <c r="AT1777" s="45">
        <f>AT1778+AT1794</f>
        <v>0</v>
      </c>
      <c r="AU1777" s="45">
        <f t="shared" si="4756"/>
        <v>26247.841999999997</v>
      </c>
      <c r="AV1777" s="45">
        <f t="shared" si="4757"/>
        <v>-3.1999999999970896</v>
      </c>
      <c r="AW1777" s="45">
        <f t="shared" si="4758"/>
        <v>26354.642</v>
      </c>
      <c r="AX1777" s="45">
        <f t="shared" si="4759"/>
        <v>25764.400000000001</v>
      </c>
      <c r="AY1777" s="45">
        <f t="shared" si="4760"/>
        <v>25724.400000000001</v>
      </c>
      <c r="AZ1777" s="45">
        <f>AZ1778</f>
        <v>0</v>
      </c>
      <c r="BA1777" s="46">
        <f t="shared" si="4761"/>
        <v>99.302459186479481</v>
      </c>
      <c r="BB1777" s="25"/>
    </row>
    <row r="1778">
      <c r="B1778" s="47" t="s">
        <v>582</v>
      </c>
      <c r="C1778" s="47" t="s">
        <v>46</v>
      </c>
      <c r="D1778" s="47" t="s">
        <v>48</v>
      </c>
      <c r="E1778" s="48" t="str">
        <f t="shared" si="4755"/>
        <v>0113</v>
      </c>
      <c r="F1778" s="47" t="s">
        <v>195</v>
      </c>
      <c r="G1778" s="47"/>
      <c r="H1778" s="49" t="s">
        <v>196</v>
      </c>
      <c r="I1778" s="19">
        <f>I1783</f>
        <v>26161.599999999999</v>
      </c>
      <c r="J1778" s="19">
        <f>J1783</f>
        <v>25654.400000000001</v>
      </c>
      <c r="K1778" s="19">
        <f>K1783</f>
        <v>25614.400000000001</v>
      </c>
      <c r="L1778" s="19">
        <f>L1783</f>
        <v>0</v>
      </c>
      <c r="M1778" s="19">
        <f>M1783</f>
        <v>0</v>
      </c>
      <c r="N1778" s="19">
        <f>N1783</f>
        <v>0</v>
      </c>
      <c r="O1778" s="19">
        <f>O1783+O1779</f>
        <v>-26.957999999999998</v>
      </c>
      <c r="P1778" s="19">
        <f>P1783+P1779</f>
        <v>0</v>
      </c>
      <c r="Q1778" s="19">
        <f>Q1783+Q1779</f>
        <v>0</v>
      </c>
      <c r="R1778" s="19">
        <f>R1783+R1779</f>
        <v>0</v>
      </c>
      <c r="S1778" s="19">
        <f>S1783</f>
        <v>110</v>
      </c>
      <c r="T1778" s="19">
        <f t="shared" si="4729"/>
        <v>26244.642</v>
      </c>
      <c r="U1778" s="19">
        <f t="shared" si="4716"/>
        <v>25654.400000000001</v>
      </c>
      <c r="V1778" s="19">
        <f t="shared" si="4717"/>
        <v>25614.400000000001</v>
      </c>
      <c r="W1778" s="19">
        <f>W1783</f>
        <v>0</v>
      </c>
      <c r="X1778" s="19">
        <f>X1783</f>
        <v>0</v>
      </c>
      <c r="Y1778" s="19">
        <f>Y1783</f>
        <v>0</v>
      </c>
      <c r="Z1778" s="19">
        <f>Z1783</f>
        <v>110</v>
      </c>
      <c r="AA1778" s="19">
        <f>AA1783</f>
        <v>110</v>
      </c>
      <c r="AB1778" s="19">
        <f>AB1783</f>
        <v>0</v>
      </c>
      <c r="AC1778" s="19">
        <f>AC1783</f>
        <v>110</v>
      </c>
      <c r="AD1778" s="19">
        <f>AD1783</f>
        <v>0</v>
      </c>
      <c r="AE1778" s="19">
        <f>AE1783</f>
        <v>0</v>
      </c>
      <c r="AF1778" s="50">
        <f>AF1783+AF1779</f>
        <v>24765.617999999999</v>
      </c>
      <c r="AG1778" s="50">
        <f>AG1783+AG1779</f>
        <v>0</v>
      </c>
      <c r="AH1778" s="50">
        <f>AH1783+AH1779</f>
        <v>0</v>
      </c>
      <c r="AI1778" s="50">
        <f>AI1783+AI1779</f>
        <v>0</v>
      </c>
      <c r="AJ1778" s="50">
        <f>AJ1783+AJ1779</f>
        <v>0</v>
      </c>
      <c r="AK1778" s="50">
        <f>AK1783+AK1779</f>
        <v>0</v>
      </c>
      <c r="AL1778" s="50">
        <f>AL1783+AL1779</f>
        <v>24591.556329999996</v>
      </c>
      <c r="AM1778" s="50">
        <f>AM1783+AM1779</f>
        <v>0</v>
      </c>
      <c r="AN1778" s="50">
        <f>AN1783+AN1779</f>
        <v>0</v>
      </c>
      <c r="AO1778" s="51">
        <f>AO1783+AO1779</f>
        <v>13456.01181</v>
      </c>
      <c r="AP1778" s="51">
        <f>AP1783+AP1779</f>
        <v>26196.799999999996</v>
      </c>
      <c r="AQ1778" s="51">
        <f>AQ1783+AQ1779</f>
        <v>-26.957999999999998</v>
      </c>
      <c r="AR1778" s="51">
        <f>AR1783+AR1779</f>
        <v>0</v>
      </c>
      <c r="AS1778" s="51">
        <f>AS1783+AS1779</f>
        <v>0</v>
      </c>
      <c r="AT1778" s="51">
        <f>AT1783+AT1779</f>
        <v>0</v>
      </c>
      <c r="AU1778" s="51">
        <f t="shared" si="4756"/>
        <v>26169.841999999997</v>
      </c>
      <c r="AV1778" s="51">
        <f t="shared" si="4757"/>
        <v>74.80000000000291</v>
      </c>
      <c r="AW1778" s="51">
        <f t="shared" si="4758"/>
        <v>26354.642</v>
      </c>
      <c r="AX1778" s="51">
        <f t="shared" si="4759"/>
        <v>25764.400000000001</v>
      </c>
      <c r="AY1778" s="51">
        <f t="shared" si="4760"/>
        <v>25724.400000000001</v>
      </c>
      <c r="AZ1778" s="51">
        <f>AZ1783</f>
        <v>0</v>
      </c>
      <c r="BA1778" s="52">
        <f t="shared" si="4761"/>
        <v>99.297164036043824</v>
      </c>
      <c r="BB1778" s="25"/>
    </row>
    <row r="1779">
      <c r="B1779" s="47" t="s">
        <v>582</v>
      </c>
      <c r="C1779" s="47" t="s">
        <v>46</v>
      </c>
      <c r="D1779" s="47" t="s">
        <v>48</v>
      </c>
      <c r="E1779" s="48" t="str">
        <f t="shared" si="4755"/>
        <v>0113</v>
      </c>
      <c r="F1779" s="47" t="s">
        <v>197</v>
      </c>
      <c r="G1779" s="47"/>
      <c r="H1779" s="49" t="s">
        <v>113</v>
      </c>
      <c r="I1779" s="19"/>
      <c r="J1779" s="19"/>
      <c r="K1779" s="19"/>
      <c r="L1779" s="19"/>
      <c r="M1779" s="19"/>
      <c r="N1779" s="19"/>
      <c r="O1779" s="19">
        <f t="shared" ref="O1779:O1783" si="4801">O1780</f>
        <v>0</v>
      </c>
      <c r="P1779" s="19">
        <f t="shared" ref="P1779:P1783" si="4802">P1780</f>
        <v>0</v>
      </c>
      <c r="Q1779" s="19">
        <f t="shared" ref="Q1779:Q1783" si="4803">Q1780</f>
        <v>0</v>
      </c>
      <c r="R1779" s="19">
        <f t="shared" ref="R1779:R1783" si="4804">R1780</f>
        <v>665</v>
      </c>
      <c r="S1779" s="19"/>
      <c r="T1779" s="19">
        <f t="shared" si="4729"/>
        <v>665</v>
      </c>
      <c r="U1779" s="19"/>
      <c r="V1779" s="19"/>
      <c r="W1779" s="19"/>
      <c r="X1779" s="19"/>
      <c r="Y1779" s="19"/>
      <c r="Z1779" s="19"/>
      <c r="AA1779" s="19"/>
      <c r="AB1779" s="19"/>
      <c r="AC1779" s="19"/>
      <c r="AD1779" s="19"/>
      <c r="AE1779" s="19"/>
      <c r="AF1779" s="50">
        <f t="shared" ref="AF1779:AF1783" si="4805">AF1780</f>
        <v>665</v>
      </c>
      <c r="AG1779" s="50">
        <f t="shared" ref="AG1779:AG1783" si="4806">AG1780</f>
        <v>0</v>
      </c>
      <c r="AH1779" s="50">
        <f t="shared" ref="AH1779:AH1783" si="4807">AH1780</f>
        <v>0</v>
      </c>
      <c r="AI1779" s="50">
        <f t="shared" ref="AI1779:AI1783" si="4808">AI1780</f>
        <v>0</v>
      </c>
      <c r="AJ1779" s="50">
        <f t="shared" ref="AJ1779:AJ1783" si="4809">AJ1780</f>
        <v>0</v>
      </c>
      <c r="AK1779" s="50">
        <f t="shared" ref="AK1779:AK1783" si="4810">AK1780</f>
        <v>0</v>
      </c>
      <c r="AL1779" s="50">
        <f t="shared" ref="AL1779:AL1783" si="4811">AL1780</f>
        <v>612.10000000000002</v>
      </c>
      <c r="AM1779" s="50">
        <f t="shared" ref="AM1779:AM1783" si="4812">AM1780</f>
        <v>0</v>
      </c>
      <c r="AN1779" s="50">
        <f t="shared" ref="AN1779:AN1783" si="4813">AN1780</f>
        <v>0</v>
      </c>
      <c r="AO1779" s="15">
        <f t="shared" ref="AO1779:AO1783" si="4814">AO1780</f>
        <v>0</v>
      </c>
      <c r="AP1779" s="51">
        <f t="shared" ref="AP1779:AP1783" si="4815">AP1780</f>
        <v>665</v>
      </c>
      <c r="AQ1779" s="51">
        <f t="shared" ref="AQ1779:AQ1783" si="4816">AQ1780</f>
        <v>0</v>
      </c>
      <c r="AR1779" s="51">
        <f t="shared" ref="AR1779:AR1783" si="4817">AR1780</f>
        <v>0</v>
      </c>
      <c r="AS1779" s="51">
        <f t="shared" ref="AS1779:AS1783" si="4818">AS1780</f>
        <v>0</v>
      </c>
      <c r="AT1779" s="51">
        <f t="shared" ref="AT1779:AT1783" si="4819">AT1780</f>
        <v>0</v>
      </c>
      <c r="AU1779" s="51">
        <f t="shared" si="4756"/>
        <v>665</v>
      </c>
      <c r="AV1779" s="51">
        <f t="shared" si="4757"/>
        <v>0</v>
      </c>
      <c r="AW1779" s="51"/>
      <c r="AX1779" s="51"/>
      <c r="AY1779" s="51"/>
      <c r="AZ1779" s="51"/>
      <c r="BA1779" s="52">
        <f t="shared" si="4761"/>
        <v>92.045112781954884</v>
      </c>
      <c r="BB1779" s="25"/>
    </row>
    <row r="1780" ht="47.25">
      <c r="B1780" s="47" t="s">
        <v>582</v>
      </c>
      <c r="C1780" s="47" t="s">
        <v>46</v>
      </c>
      <c r="D1780" s="47" t="s">
        <v>48</v>
      </c>
      <c r="E1780" s="48" t="str">
        <f t="shared" si="4755"/>
        <v>0113</v>
      </c>
      <c r="F1780" s="47" t="s">
        <v>198</v>
      </c>
      <c r="G1780" s="47"/>
      <c r="H1780" s="49" t="s">
        <v>199</v>
      </c>
      <c r="I1780" s="19"/>
      <c r="J1780" s="19"/>
      <c r="K1780" s="19"/>
      <c r="L1780" s="19"/>
      <c r="M1780" s="19"/>
      <c r="N1780" s="19"/>
      <c r="O1780" s="19">
        <f t="shared" si="4801"/>
        <v>0</v>
      </c>
      <c r="P1780" s="19">
        <f t="shared" si="4802"/>
        <v>0</v>
      </c>
      <c r="Q1780" s="19">
        <f t="shared" si="4803"/>
        <v>0</v>
      </c>
      <c r="R1780" s="19">
        <f t="shared" si="4804"/>
        <v>665</v>
      </c>
      <c r="S1780" s="19"/>
      <c r="T1780" s="19">
        <f t="shared" si="4729"/>
        <v>665</v>
      </c>
      <c r="U1780" s="19"/>
      <c r="V1780" s="19"/>
      <c r="W1780" s="19"/>
      <c r="X1780" s="19"/>
      <c r="Y1780" s="19"/>
      <c r="Z1780" s="19"/>
      <c r="AA1780" s="19"/>
      <c r="AB1780" s="19"/>
      <c r="AC1780" s="19"/>
      <c r="AD1780" s="19"/>
      <c r="AE1780" s="19"/>
      <c r="AF1780" s="50">
        <f t="shared" si="4805"/>
        <v>665</v>
      </c>
      <c r="AG1780" s="50">
        <f t="shared" si="4806"/>
        <v>0</v>
      </c>
      <c r="AH1780" s="50">
        <f t="shared" si="4807"/>
        <v>0</v>
      </c>
      <c r="AI1780" s="50">
        <f t="shared" si="4808"/>
        <v>0</v>
      </c>
      <c r="AJ1780" s="50">
        <f t="shared" si="4809"/>
        <v>0</v>
      </c>
      <c r="AK1780" s="50">
        <f t="shared" si="4810"/>
        <v>0</v>
      </c>
      <c r="AL1780" s="50">
        <f t="shared" si="4811"/>
        <v>612.10000000000002</v>
      </c>
      <c r="AM1780" s="50">
        <f t="shared" si="4812"/>
        <v>0</v>
      </c>
      <c r="AN1780" s="50">
        <f t="shared" si="4813"/>
        <v>0</v>
      </c>
      <c r="AO1780" s="51">
        <f t="shared" si="4814"/>
        <v>0</v>
      </c>
      <c r="AP1780" s="51">
        <f t="shared" si="4815"/>
        <v>665</v>
      </c>
      <c r="AQ1780" s="51">
        <f t="shared" si="4816"/>
        <v>0</v>
      </c>
      <c r="AR1780" s="51">
        <f t="shared" si="4817"/>
        <v>0</v>
      </c>
      <c r="AS1780" s="51">
        <f t="shared" si="4818"/>
        <v>0</v>
      </c>
      <c r="AT1780" s="51">
        <f t="shared" si="4819"/>
        <v>0</v>
      </c>
      <c r="AU1780" s="51">
        <f t="shared" si="4756"/>
        <v>665</v>
      </c>
      <c r="AV1780" s="51">
        <f t="shared" si="4757"/>
        <v>0</v>
      </c>
      <c r="AW1780" s="51"/>
      <c r="AX1780" s="51"/>
      <c r="AY1780" s="51"/>
      <c r="AZ1780" s="51"/>
      <c r="BA1780" s="52">
        <f t="shared" si="4761"/>
        <v>92.045112781954884</v>
      </c>
      <c r="BB1780" s="25"/>
    </row>
    <row r="1781" ht="47.25">
      <c r="B1781" s="47" t="s">
        <v>582</v>
      </c>
      <c r="C1781" s="47" t="s">
        <v>46</v>
      </c>
      <c r="D1781" s="47" t="s">
        <v>48</v>
      </c>
      <c r="E1781" s="48" t="str">
        <f t="shared" si="4755"/>
        <v>0113</v>
      </c>
      <c r="F1781" s="47" t="s">
        <v>494</v>
      </c>
      <c r="G1781" s="47"/>
      <c r="H1781" s="49" t="s">
        <v>495</v>
      </c>
      <c r="I1781" s="19"/>
      <c r="J1781" s="19"/>
      <c r="K1781" s="19"/>
      <c r="L1781" s="19"/>
      <c r="M1781" s="19"/>
      <c r="N1781" s="19"/>
      <c r="O1781" s="19">
        <f t="shared" si="4801"/>
        <v>0</v>
      </c>
      <c r="P1781" s="19">
        <f t="shared" si="4802"/>
        <v>0</v>
      </c>
      <c r="Q1781" s="19">
        <f t="shared" si="4803"/>
        <v>0</v>
      </c>
      <c r="R1781" s="19">
        <f t="shared" si="4804"/>
        <v>665</v>
      </c>
      <c r="S1781" s="19"/>
      <c r="T1781" s="19">
        <f t="shared" si="4729"/>
        <v>665</v>
      </c>
      <c r="U1781" s="19"/>
      <c r="V1781" s="19"/>
      <c r="W1781" s="19"/>
      <c r="X1781" s="19"/>
      <c r="Y1781" s="19"/>
      <c r="Z1781" s="19"/>
      <c r="AA1781" s="19"/>
      <c r="AB1781" s="19"/>
      <c r="AC1781" s="19"/>
      <c r="AD1781" s="19"/>
      <c r="AE1781" s="19"/>
      <c r="AF1781" s="50">
        <f t="shared" si="4805"/>
        <v>665</v>
      </c>
      <c r="AG1781" s="50">
        <f t="shared" si="4806"/>
        <v>0</v>
      </c>
      <c r="AH1781" s="50">
        <f t="shared" si="4807"/>
        <v>0</v>
      </c>
      <c r="AI1781" s="50">
        <f t="shared" si="4808"/>
        <v>0</v>
      </c>
      <c r="AJ1781" s="50">
        <f t="shared" si="4809"/>
        <v>0</v>
      </c>
      <c r="AK1781" s="50">
        <f t="shared" si="4810"/>
        <v>0</v>
      </c>
      <c r="AL1781" s="50">
        <f t="shared" si="4811"/>
        <v>612.10000000000002</v>
      </c>
      <c r="AM1781" s="50">
        <f t="shared" si="4812"/>
        <v>0</v>
      </c>
      <c r="AN1781" s="50">
        <f t="shared" si="4813"/>
        <v>0</v>
      </c>
      <c r="AO1781" s="15">
        <f t="shared" si="4814"/>
        <v>0</v>
      </c>
      <c r="AP1781" s="51">
        <f t="shared" si="4815"/>
        <v>665</v>
      </c>
      <c r="AQ1781" s="51">
        <f t="shared" si="4816"/>
        <v>0</v>
      </c>
      <c r="AR1781" s="51">
        <f t="shared" si="4817"/>
        <v>0</v>
      </c>
      <c r="AS1781" s="51">
        <f t="shared" si="4818"/>
        <v>0</v>
      </c>
      <c r="AT1781" s="51">
        <f t="shared" si="4819"/>
        <v>0</v>
      </c>
      <c r="AU1781" s="51">
        <f t="shared" si="4756"/>
        <v>665</v>
      </c>
      <c r="AV1781" s="51">
        <f t="shared" si="4757"/>
        <v>0</v>
      </c>
      <c r="AW1781" s="51"/>
      <c r="AX1781" s="51"/>
      <c r="AY1781" s="51"/>
      <c r="AZ1781" s="51"/>
      <c r="BA1781" s="52">
        <f t="shared" si="4761"/>
        <v>92.045112781954884</v>
      </c>
      <c r="BB1781" s="25"/>
    </row>
    <row r="1782" ht="31.5">
      <c r="B1782" s="47" t="s">
        <v>582</v>
      </c>
      <c r="C1782" s="47" t="s">
        <v>46</v>
      </c>
      <c r="D1782" s="47" t="s">
        <v>48</v>
      </c>
      <c r="E1782" s="48" t="str">
        <f t="shared" si="4755"/>
        <v>0113</v>
      </c>
      <c r="F1782" s="47" t="s">
        <v>494</v>
      </c>
      <c r="G1782" s="47" t="s">
        <v>154</v>
      </c>
      <c r="H1782" s="49" t="s">
        <v>155</v>
      </c>
      <c r="I1782" s="19"/>
      <c r="J1782" s="19"/>
      <c r="K1782" s="19"/>
      <c r="L1782" s="19"/>
      <c r="M1782" s="19"/>
      <c r="N1782" s="19"/>
      <c r="O1782" s="19">
        <v>0</v>
      </c>
      <c r="P1782" s="19">
        <v>0</v>
      </c>
      <c r="Q1782" s="19">
        <v>0</v>
      </c>
      <c r="R1782" s="19">
        <v>665</v>
      </c>
      <c r="S1782" s="19"/>
      <c r="T1782" s="19">
        <f t="shared" si="4729"/>
        <v>665</v>
      </c>
      <c r="U1782" s="19"/>
      <c r="V1782" s="19"/>
      <c r="W1782" s="19"/>
      <c r="X1782" s="19"/>
      <c r="Y1782" s="19"/>
      <c r="Z1782" s="19"/>
      <c r="AA1782" s="19"/>
      <c r="AB1782" s="19"/>
      <c r="AC1782" s="19"/>
      <c r="AD1782" s="19"/>
      <c r="AE1782" s="19"/>
      <c r="AF1782" s="50">
        <v>665</v>
      </c>
      <c r="AG1782" s="50"/>
      <c r="AH1782" s="50">
        <v>0</v>
      </c>
      <c r="AI1782" s="50">
        <v>0</v>
      </c>
      <c r="AJ1782" s="50">
        <v>0</v>
      </c>
      <c r="AK1782" s="50">
        <v>0</v>
      </c>
      <c r="AL1782" s="50">
        <v>612.10000000000002</v>
      </c>
      <c r="AM1782" s="50">
        <v>0</v>
      </c>
      <c r="AN1782" s="50">
        <v>0</v>
      </c>
      <c r="AO1782" s="51">
        <v>0</v>
      </c>
      <c r="AP1782" s="51">
        <v>665</v>
      </c>
      <c r="AQ1782" s="51">
        <v>0</v>
      </c>
      <c r="AR1782" s="51">
        <v>0</v>
      </c>
      <c r="AS1782" s="51">
        <v>0</v>
      </c>
      <c r="AT1782" s="51">
        <v>0</v>
      </c>
      <c r="AU1782" s="51">
        <f t="shared" si="4756"/>
        <v>665</v>
      </c>
      <c r="AV1782" s="51">
        <f t="shared" si="4757"/>
        <v>0</v>
      </c>
      <c r="AW1782" s="51"/>
      <c r="AX1782" s="51"/>
      <c r="AY1782" s="51"/>
      <c r="AZ1782" s="51"/>
      <c r="BA1782" s="52">
        <f t="shared" si="4761"/>
        <v>92.045112781954884</v>
      </c>
      <c r="BB1782" s="25"/>
    </row>
    <row r="1783">
      <c r="B1783" s="47" t="s">
        <v>582</v>
      </c>
      <c r="C1783" s="47" t="s">
        <v>46</v>
      </c>
      <c r="D1783" s="47" t="s">
        <v>48</v>
      </c>
      <c r="E1783" s="48" t="str">
        <f t="shared" si="4755"/>
        <v>0113</v>
      </c>
      <c r="F1783" s="47" t="s">
        <v>270</v>
      </c>
      <c r="G1783" s="47"/>
      <c r="H1783" s="49" t="s">
        <v>53</v>
      </c>
      <c r="I1783" s="19">
        <f>I1784</f>
        <v>26161.599999999999</v>
      </c>
      <c r="J1783" s="19">
        <f>J1784</f>
        <v>25654.400000000001</v>
      </c>
      <c r="K1783" s="19">
        <f>K1784</f>
        <v>25614.400000000001</v>
      </c>
      <c r="L1783" s="19">
        <f>L1784</f>
        <v>0</v>
      </c>
      <c r="M1783" s="19">
        <f>M1784</f>
        <v>0</v>
      </c>
      <c r="N1783" s="19">
        <f>N1784</f>
        <v>0</v>
      </c>
      <c r="O1783" s="19">
        <f t="shared" si="4801"/>
        <v>-26.957999999999998</v>
      </c>
      <c r="P1783" s="19">
        <f t="shared" si="4802"/>
        <v>0</v>
      </c>
      <c r="Q1783" s="19">
        <f t="shared" si="4803"/>
        <v>0</v>
      </c>
      <c r="R1783" s="19">
        <f t="shared" si="4804"/>
        <v>-665</v>
      </c>
      <c r="S1783" s="19">
        <f>S1784</f>
        <v>110</v>
      </c>
      <c r="T1783" s="19">
        <f t="shared" si="4729"/>
        <v>25579.642</v>
      </c>
      <c r="U1783" s="19">
        <f t="shared" si="4716"/>
        <v>25654.400000000001</v>
      </c>
      <c r="V1783" s="19">
        <f t="shared" si="4717"/>
        <v>25614.400000000001</v>
      </c>
      <c r="W1783" s="19">
        <f>W1784</f>
        <v>0</v>
      </c>
      <c r="X1783" s="19">
        <f>X1784</f>
        <v>0</v>
      </c>
      <c r="Y1783" s="19">
        <f>Y1784</f>
        <v>0</v>
      </c>
      <c r="Z1783" s="19">
        <f>Z1784</f>
        <v>110</v>
      </c>
      <c r="AA1783" s="19">
        <f>AA1784</f>
        <v>110</v>
      </c>
      <c r="AB1783" s="19">
        <f>AB1784</f>
        <v>0</v>
      </c>
      <c r="AC1783" s="19">
        <f>AC1784</f>
        <v>110</v>
      </c>
      <c r="AD1783" s="19">
        <f>AD1784</f>
        <v>0</v>
      </c>
      <c r="AE1783" s="19">
        <f>AE1784</f>
        <v>0</v>
      </c>
      <c r="AF1783" s="50">
        <f t="shared" si="4805"/>
        <v>24100.617999999999</v>
      </c>
      <c r="AG1783" s="50">
        <f t="shared" si="4806"/>
        <v>0</v>
      </c>
      <c r="AH1783" s="50">
        <f t="shared" si="4807"/>
        <v>0</v>
      </c>
      <c r="AI1783" s="50">
        <f t="shared" si="4808"/>
        <v>0</v>
      </c>
      <c r="AJ1783" s="50">
        <f t="shared" si="4809"/>
        <v>0</v>
      </c>
      <c r="AK1783" s="50">
        <f t="shared" si="4810"/>
        <v>0</v>
      </c>
      <c r="AL1783" s="50">
        <f t="shared" si="4811"/>
        <v>23979.456329999997</v>
      </c>
      <c r="AM1783" s="50">
        <f t="shared" si="4812"/>
        <v>0</v>
      </c>
      <c r="AN1783" s="50">
        <f t="shared" si="4813"/>
        <v>0</v>
      </c>
      <c r="AO1783" s="15">
        <f t="shared" si="4814"/>
        <v>13456.01181</v>
      </c>
      <c r="AP1783" s="51">
        <f t="shared" si="4815"/>
        <v>25531.799999999996</v>
      </c>
      <c r="AQ1783" s="51">
        <f t="shared" si="4816"/>
        <v>-26.957999999999998</v>
      </c>
      <c r="AR1783" s="51">
        <f t="shared" si="4817"/>
        <v>0</v>
      </c>
      <c r="AS1783" s="51">
        <f t="shared" si="4818"/>
        <v>0</v>
      </c>
      <c r="AT1783" s="51">
        <f t="shared" si="4819"/>
        <v>0</v>
      </c>
      <c r="AU1783" s="51">
        <f t="shared" si="4756"/>
        <v>25504.841999999997</v>
      </c>
      <c r="AV1783" s="51">
        <f t="shared" si="4757"/>
        <v>74.80000000000291</v>
      </c>
      <c r="AW1783" s="51">
        <f t="shared" si="4758"/>
        <v>25689.642</v>
      </c>
      <c r="AX1783" s="51">
        <f t="shared" si="4759"/>
        <v>25764.400000000001</v>
      </c>
      <c r="AY1783" s="51">
        <f t="shared" si="4760"/>
        <v>25724.400000000001</v>
      </c>
      <c r="AZ1783" s="51">
        <f>AZ1784</f>
        <v>0</v>
      </c>
      <c r="BA1783" s="52">
        <f t="shared" si="4761"/>
        <v>99.497267372977731</v>
      </c>
      <c r="BB1783" s="25"/>
    </row>
    <row r="1784" ht="47.25">
      <c r="B1784" s="47" t="s">
        <v>582</v>
      </c>
      <c r="C1784" s="47" t="s">
        <v>46</v>
      </c>
      <c r="D1784" s="47" t="s">
        <v>48</v>
      </c>
      <c r="E1784" s="48" t="str">
        <f t="shared" si="4755"/>
        <v>0113</v>
      </c>
      <c r="F1784" s="47" t="s">
        <v>271</v>
      </c>
      <c r="G1784" s="47"/>
      <c r="H1784" s="49" t="s">
        <v>272</v>
      </c>
      <c r="I1784" s="19">
        <f>I1785+I1788+I1792+I1790</f>
        <v>26161.599999999999</v>
      </c>
      <c r="J1784" s="19">
        <f>J1785+J1788+J1792+J1790</f>
        <v>25654.400000000001</v>
      </c>
      <c r="K1784" s="19">
        <f>K1785+K1788+K1792+K1790</f>
        <v>25614.400000000001</v>
      </c>
      <c r="L1784" s="19">
        <f>L1785+L1788+L1792+L1790</f>
        <v>0</v>
      </c>
      <c r="M1784" s="19">
        <f>M1785+M1788+M1792+M1790</f>
        <v>0</v>
      </c>
      <c r="N1784" s="19">
        <f>N1785+N1788+N1792+N1790</f>
        <v>0</v>
      </c>
      <c r="O1784" s="19">
        <f>O1785+O1788+O1792+O1790</f>
        <v>-26.957999999999998</v>
      </c>
      <c r="P1784" s="19">
        <f>P1785+P1788+P1792+P1790</f>
        <v>0</v>
      </c>
      <c r="Q1784" s="19">
        <f>Q1785+Q1788+Q1792+Q1790</f>
        <v>0</v>
      </c>
      <c r="R1784" s="19">
        <f>R1785+R1788+R1792+R1790</f>
        <v>-665</v>
      </c>
      <c r="S1784" s="19">
        <f>S1785+S1788+S1792+S1790</f>
        <v>110</v>
      </c>
      <c r="T1784" s="19">
        <f t="shared" si="4729"/>
        <v>25579.642</v>
      </c>
      <c r="U1784" s="19">
        <f t="shared" si="4716"/>
        <v>25654.400000000001</v>
      </c>
      <c r="V1784" s="19">
        <f t="shared" si="4717"/>
        <v>25614.400000000001</v>
      </c>
      <c r="W1784" s="19">
        <f>W1785+W1788+W1792+W1790</f>
        <v>0</v>
      </c>
      <c r="X1784" s="19">
        <f>X1785+X1788+X1792+X1790</f>
        <v>0</v>
      </c>
      <c r="Y1784" s="19">
        <f>Y1785+Y1788+Y1792+Y1790</f>
        <v>0</v>
      </c>
      <c r="Z1784" s="19">
        <f>Z1785+Z1788+Z1792+Z1790</f>
        <v>110</v>
      </c>
      <c r="AA1784" s="19">
        <f>AA1785+AA1788+AA1792+AA1790</f>
        <v>110</v>
      </c>
      <c r="AB1784" s="19">
        <f>AB1785+AB1788+AB1792+AB1790</f>
        <v>0</v>
      </c>
      <c r="AC1784" s="19">
        <f>AC1785+AC1788+AC1792+AC1790</f>
        <v>110</v>
      </c>
      <c r="AD1784" s="19">
        <f>AD1785+AD1788+AD1792+AD1790</f>
        <v>0</v>
      </c>
      <c r="AE1784" s="19">
        <f>AE1785+AE1788+AE1792+AE1790</f>
        <v>0</v>
      </c>
      <c r="AF1784" s="50">
        <f>AF1785+AF1788+AF1792+AF1790</f>
        <v>24100.617999999999</v>
      </c>
      <c r="AG1784" s="50">
        <f>AG1785+AG1788+AG1792+AG1790</f>
        <v>0</v>
      </c>
      <c r="AH1784" s="50">
        <f>AH1785+AH1788+AH1792+AH1790</f>
        <v>0</v>
      </c>
      <c r="AI1784" s="50">
        <f>AI1785+AI1788+AI1792+AI1790</f>
        <v>0</v>
      </c>
      <c r="AJ1784" s="50">
        <f>AJ1785+AJ1788+AJ1792+AJ1790</f>
        <v>0</v>
      </c>
      <c r="AK1784" s="50">
        <f>AK1785+AK1788+AK1792+AK1790</f>
        <v>0</v>
      </c>
      <c r="AL1784" s="50">
        <f>AL1785+AL1788+AL1792+AL1790</f>
        <v>23979.456329999997</v>
      </c>
      <c r="AM1784" s="50">
        <f>AM1785+AM1788+AM1792+AM1790</f>
        <v>0</v>
      </c>
      <c r="AN1784" s="50">
        <f>AN1785+AN1788+AN1792+AN1790</f>
        <v>0</v>
      </c>
      <c r="AO1784" s="51">
        <f>AO1785+AO1788+AO1792+AO1790</f>
        <v>13456.01181</v>
      </c>
      <c r="AP1784" s="51">
        <f>AP1785+AP1788+AP1792+AP1790</f>
        <v>25531.799999999996</v>
      </c>
      <c r="AQ1784" s="51">
        <f>AQ1785+AQ1788+AQ1792+AQ1790</f>
        <v>-26.957999999999998</v>
      </c>
      <c r="AR1784" s="51">
        <f>AR1785+AR1788+AR1792+AR1790</f>
        <v>0</v>
      </c>
      <c r="AS1784" s="51">
        <f>AS1785+AS1788+AS1792+AS1790</f>
        <v>0</v>
      </c>
      <c r="AT1784" s="51">
        <f>AT1785+AT1788+AT1792+AT1790</f>
        <v>0</v>
      </c>
      <c r="AU1784" s="51">
        <f t="shared" si="4756"/>
        <v>25504.841999999997</v>
      </c>
      <c r="AV1784" s="51">
        <f t="shared" si="4757"/>
        <v>74.80000000000291</v>
      </c>
      <c r="AW1784" s="51">
        <f t="shared" si="4758"/>
        <v>25689.642</v>
      </c>
      <c r="AX1784" s="51">
        <f t="shared" si="4759"/>
        <v>25764.400000000001</v>
      </c>
      <c r="AY1784" s="51">
        <f t="shared" si="4760"/>
        <v>25724.400000000001</v>
      </c>
      <c r="AZ1784" s="51">
        <f>AZ1785+AZ1788+AZ1792+AZ1790</f>
        <v>0</v>
      </c>
      <c r="BA1784" s="52">
        <f t="shared" si="4761"/>
        <v>99.497267372977731</v>
      </c>
      <c r="BB1784" s="25"/>
    </row>
    <row r="1785" ht="31.5">
      <c r="B1785" s="47" t="s">
        <v>582</v>
      </c>
      <c r="C1785" s="47" t="s">
        <v>46</v>
      </c>
      <c r="D1785" s="47" t="s">
        <v>48</v>
      </c>
      <c r="E1785" s="48" t="str">
        <f t="shared" si="4755"/>
        <v>0113</v>
      </c>
      <c r="F1785" s="47" t="s">
        <v>496</v>
      </c>
      <c r="G1785" s="47"/>
      <c r="H1785" s="49" t="s">
        <v>497</v>
      </c>
      <c r="I1785" s="19">
        <f>I1786+I1787</f>
        <v>17942.399999999998</v>
      </c>
      <c r="J1785" s="19">
        <f>J1786+J1787</f>
        <v>17435.200000000001</v>
      </c>
      <c r="K1785" s="19">
        <f>K1786+K1787</f>
        <v>17395.200000000001</v>
      </c>
      <c r="L1785" s="19">
        <f>L1786+L1787</f>
        <v>0</v>
      </c>
      <c r="M1785" s="19">
        <f>M1786+M1787</f>
        <v>0</v>
      </c>
      <c r="N1785" s="19">
        <f>N1786+N1787</f>
        <v>0</v>
      </c>
      <c r="O1785" s="19">
        <f>O1786+O1787</f>
        <v>-26.957999999999998</v>
      </c>
      <c r="P1785" s="19">
        <f>P1786+P1787</f>
        <v>0</v>
      </c>
      <c r="Q1785" s="19">
        <f>Q1786+Q1787</f>
        <v>0</v>
      </c>
      <c r="R1785" s="19">
        <f>R1786+R1787</f>
        <v>0</v>
      </c>
      <c r="S1785" s="19">
        <f>S1786+S1787</f>
        <v>0</v>
      </c>
      <c r="T1785" s="19">
        <f t="shared" si="4729"/>
        <v>17915.441999999999</v>
      </c>
      <c r="U1785" s="19">
        <f t="shared" si="4716"/>
        <v>17435.200000000001</v>
      </c>
      <c r="V1785" s="19">
        <f t="shared" si="4717"/>
        <v>17395.200000000001</v>
      </c>
      <c r="W1785" s="19">
        <f>W1786+W1787</f>
        <v>0</v>
      </c>
      <c r="X1785" s="19">
        <f>X1786+X1787</f>
        <v>0</v>
      </c>
      <c r="Y1785" s="19">
        <f>Y1786+Y1787</f>
        <v>0</v>
      </c>
      <c r="Z1785" s="19">
        <f>Z1786+Z1787</f>
        <v>0</v>
      </c>
      <c r="AA1785" s="19">
        <f>AA1786+AA1787</f>
        <v>0</v>
      </c>
      <c r="AB1785" s="19">
        <f>AB1786+AB1787</f>
        <v>0</v>
      </c>
      <c r="AC1785" s="19">
        <f>AC1786+AC1787</f>
        <v>0</v>
      </c>
      <c r="AD1785" s="19">
        <f>AD1786+AD1787</f>
        <v>0</v>
      </c>
      <c r="AE1785" s="19">
        <f>AE1786+AE1787</f>
        <v>0</v>
      </c>
      <c r="AF1785" s="50">
        <f>AF1786+AF1787</f>
        <v>16401.218000000001</v>
      </c>
      <c r="AG1785" s="50">
        <f>AG1786+AG1787</f>
        <v>0</v>
      </c>
      <c r="AH1785" s="50">
        <f>AH1786+AH1787</f>
        <v>0</v>
      </c>
      <c r="AI1785" s="50">
        <f>AI1786+AI1787</f>
        <v>0</v>
      </c>
      <c r="AJ1785" s="50">
        <f>AJ1786+AJ1787</f>
        <v>0</v>
      </c>
      <c r="AK1785" s="50">
        <f>AK1786+AK1787</f>
        <v>0</v>
      </c>
      <c r="AL1785" s="50">
        <f>AL1786+AL1787</f>
        <v>16280.056329999999</v>
      </c>
      <c r="AM1785" s="50">
        <f>AM1786+AM1787</f>
        <v>0</v>
      </c>
      <c r="AN1785" s="50">
        <f>AN1786+AN1787</f>
        <v>0</v>
      </c>
      <c r="AO1785" s="15">
        <f>AO1786+AO1787</f>
        <v>6104.51181</v>
      </c>
      <c r="AP1785" s="51">
        <f>AP1786+AP1787</f>
        <v>17832.399999999998</v>
      </c>
      <c r="AQ1785" s="51">
        <f>AQ1786+AQ1787</f>
        <v>-26.957999999999998</v>
      </c>
      <c r="AR1785" s="51">
        <f>AR1786+AR1787</f>
        <v>0</v>
      </c>
      <c r="AS1785" s="51">
        <f>AS1786+AS1787</f>
        <v>0</v>
      </c>
      <c r="AT1785" s="51">
        <f>AT1786+AT1787</f>
        <v>0</v>
      </c>
      <c r="AU1785" s="51">
        <f t="shared" si="4756"/>
        <v>17805.441999999999</v>
      </c>
      <c r="AV1785" s="51">
        <f t="shared" si="4757"/>
        <v>110</v>
      </c>
      <c r="AW1785" s="51">
        <f t="shared" si="4758"/>
        <v>17915.441999999999</v>
      </c>
      <c r="AX1785" s="51">
        <f t="shared" si="4759"/>
        <v>17435.200000000001</v>
      </c>
      <c r="AY1785" s="51">
        <f t="shared" si="4760"/>
        <v>17395.200000000001</v>
      </c>
      <c r="AZ1785" s="51">
        <f>AZ1786+AZ1787</f>
        <v>0</v>
      </c>
      <c r="BA1785" s="52">
        <f t="shared" si="4761"/>
        <v>99.261264193915338</v>
      </c>
      <c r="BB1785" s="25"/>
    </row>
    <row r="1786" ht="31.5">
      <c r="B1786" s="47" t="s">
        <v>582</v>
      </c>
      <c r="C1786" s="47" t="s">
        <v>46</v>
      </c>
      <c r="D1786" s="47" t="s">
        <v>48</v>
      </c>
      <c r="E1786" s="48" t="str">
        <f t="shared" si="4755"/>
        <v>0113</v>
      </c>
      <c r="F1786" s="47" t="s">
        <v>496</v>
      </c>
      <c r="G1786" s="47" t="s">
        <v>58</v>
      </c>
      <c r="H1786" s="49" t="s">
        <v>59</v>
      </c>
      <c r="I1786" s="19">
        <v>17868.799999999999</v>
      </c>
      <c r="J1786" s="19">
        <v>17366.900000000001</v>
      </c>
      <c r="K1786" s="19">
        <v>17329.900000000001</v>
      </c>
      <c r="L1786" s="19"/>
      <c r="M1786" s="19"/>
      <c r="N1786" s="19"/>
      <c r="O1786" s="19">
        <v>-26.957999999999998</v>
      </c>
      <c r="P1786" s="19">
        <v>0</v>
      </c>
      <c r="Q1786" s="19">
        <v>0</v>
      </c>
      <c r="R1786" s="19">
        <v>0</v>
      </c>
      <c r="S1786" s="19"/>
      <c r="T1786" s="19">
        <f t="shared" si="4729"/>
        <v>17841.842000000001</v>
      </c>
      <c r="U1786" s="19">
        <f t="shared" si="4716"/>
        <v>17366.900000000001</v>
      </c>
      <c r="V1786" s="19">
        <f t="shared" si="4717"/>
        <v>17329.900000000001</v>
      </c>
      <c r="W1786" s="19"/>
      <c r="X1786" s="19"/>
      <c r="Y1786" s="19"/>
      <c r="Z1786" s="19"/>
      <c r="AA1786" s="19"/>
      <c r="AB1786" s="19"/>
      <c r="AC1786" s="19"/>
      <c r="AD1786" s="19"/>
      <c r="AE1786" s="19"/>
      <c r="AF1786" s="50">
        <v>16329.934999999999</v>
      </c>
      <c r="AG1786" s="50"/>
      <c r="AH1786" s="50">
        <v>0</v>
      </c>
      <c r="AI1786" s="50">
        <v>0</v>
      </c>
      <c r="AJ1786" s="50">
        <v>0</v>
      </c>
      <c r="AK1786" s="50">
        <v>0</v>
      </c>
      <c r="AL1786" s="50">
        <v>16208.77333</v>
      </c>
      <c r="AM1786" s="50">
        <v>0</v>
      </c>
      <c r="AN1786" s="50">
        <v>0</v>
      </c>
      <c r="AO1786" s="51">
        <v>6050.5738099999999</v>
      </c>
      <c r="AP1786" s="51">
        <v>17758.799999999999</v>
      </c>
      <c r="AQ1786" s="51">
        <v>-26.957999999999998</v>
      </c>
      <c r="AR1786" s="51">
        <v>0</v>
      </c>
      <c r="AS1786" s="51">
        <v>0</v>
      </c>
      <c r="AT1786" s="51">
        <v>0</v>
      </c>
      <c r="AU1786" s="51">
        <f t="shared" si="4756"/>
        <v>17731.842000000001</v>
      </c>
      <c r="AV1786" s="51">
        <f t="shared" si="4757"/>
        <v>110</v>
      </c>
      <c r="AW1786" s="51">
        <f t="shared" si="4758"/>
        <v>17841.842000000001</v>
      </c>
      <c r="AX1786" s="51">
        <f t="shared" si="4759"/>
        <v>17366.900000000001</v>
      </c>
      <c r="AY1786" s="51">
        <f t="shared" si="4760"/>
        <v>17329.900000000001</v>
      </c>
      <c r="AZ1786" s="51"/>
      <c r="BA1786" s="52">
        <f t="shared" si="4761"/>
        <v>99.258039483929366</v>
      </c>
      <c r="BB1786" s="53"/>
    </row>
    <row r="1787">
      <c r="B1787" s="47" t="s">
        <v>582</v>
      </c>
      <c r="C1787" s="47" t="s">
        <v>46</v>
      </c>
      <c r="D1787" s="47" t="s">
        <v>48</v>
      </c>
      <c r="E1787" s="48" t="str">
        <f t="shared" si="4755"/>
        <v>0113</v>
      </c>
      <c r="F1787" s="47" t="s">
        <v>496</v>
      </c>
      <c r="G1787" s="47" t="s">
        <v>60</v>
      </c>
      <c r="H1787" s="49" t="s">
        <v>61</v>
      </c>
      <c r="I1787" s="19">
        <v>73.599999999999994</v>
      </c>
      <c r="J1787" s="19">
        <v>68.299999999999997</v>
      </c>
      <c r="K1787" s="19">
        <v>65.299999999999997</v>
      </c>
      <c r="L1787" s="19"/>
      <c r="M1787" s="19"/>
      <c r="N1787" s="19"/>
      <c r="O1787" s="19">
        <v>0</v>
      </c>
      <c r="P1787" s="19">
        <v>0</v>
      </c>
      <c r="Q1787" s="19">
        <v>0</v>
      </c>
      <c r="R1787" s="19">
        <v>0</v>
      </c>
      <c r="S1787" s="19"/>
      <c r="T1787" s="19">
        <f t="shared" si="4729"/>
        <v>73.599999999999994</v>
      </c>
      <c r="U1787" s="19">
        <f t="shared" si="4716"/>
        <v>68.299999999999997</v>
      </c>
      <c r="V1787" s="19">
        <f t="shared" si="4717"/>
        <v>65.299999999999997</v>
      </c>
      <c r="W1787" s="19"/>
      <c r="X1787" s="19"/>
      <c r="Y1787" s="19"/>
      <c r="Z1787" s="19"/>
      <c r="AA1787" s="19"/>
      <c r="AB1787" s="19"/>
      <c r="AC1787" s="19"/>
      <c r="AD1787" s="19"/>
      <c r="AE1787" s="19"/>
      <c r="AF1787" s="50">
        <v>71.283000000000001</v>
      </c>
      <c r="AG1787" s="50"/>
      <c r="AH1787" s="50">
        <v>0</v>
      </c>
      <c r="AI1787" s="50">
        <v>0</v>
      </c>
      <c r="AJ1787" s="50">
        <v>0</v>
      </c>
      <c r="AK1787" s="50">
        <v>0</v>
      </c>
      <c r="AL1787" s="50">
        <v>71.283000000000001</v>
      </c>
      <c r="AM1787" s="50">
        <v>0</v>
      </c>
      <c r="AN1787" s="50">
        <v>0</v>
      </c>
      <c r="AO1787" s="15">
        <v>53.938000000000002</v>
      </c>
      <c r="AP1787" s="51">
        <v>73.599999999999994</v>
      </c>
      <c r="AQ1787" s="51">
        <v>0</v>
      </c>
      <c r="AR1787" s="51">
        <v>0</v>
      </c>
      <c r="AS1787" s="51">
        <v>0</v>
      </c>
      <c r="AT1787" s="51">
        <v>0</v>
      </c>
      <c r="AU1787" s="51">
        <f t="shared" si="4756"/>
        <v>73.599999999999994</v>
      </c>
      <c r="AV1787" s="51">
        <f t="shared" si="4757"/>
        <v>0</v>
      </c>
      <c r="AW1787" s="51">
        <f t="shared" si="4758"/>
        <v>73.599999999999994</v>
      </c>
      <c r="AX1787" s="51">
        <f t="shared" si="4759"/>
        <v>68.299999999999997</v>
      </c>
      <c r="AY1787" s="51">
        <f t="shared" si="4760"/>
        <v>65.299999999999997</v>
      </c>
      <c r="AZ1787" s="51"/>
      <c r="BA1787" s="52">
        <f t="shared" si="4761"/>
        <v>100</v>
      </c>
      <c r="BB1787" s="53"/>
    </row>
    <row r="1788" ht="31.5">
      <c r="B1788" s="47" t="s">
        <v>582</v>
      </c>
      <c r="C1788" s="47" t="s">
        <v>46</v>
      </c>
      <c r="D1788" s="47" t="s">
        <v>48</v>
      </c>
      <c r="E1788" s="48" t="str">
        <f t="shared" si="4755"/>
        <v>0113</v>
      </c>
      <c r="F1788" s="47" t="s">
        <v>498</v>
      </c>
      <c r="G1788" s="48"/>
      <c r="H1788" s="49" t="s">
        <v>499</v>
      </c>
      <c r="I1788" s="19">
        <f>I1789</f>
        <v>6401.1000000000004</v>
      </c>
      <c r="J1788" s="19">
        <f>J1789</f>
        <v>6401.1000000000004</v>
      </c>
      <c r="K1788" s="19">
        <f>K1789</f>
        <v>6401.1000000000004</v>
      </c>
      <c r="L1788" s="19">
        <f>L1789</f>
        <v>0</v>
      </c>
      <c r="M1788" s="19">
        <f>M1789</f>
        <v>0</v>
      </c>
      <c r="N1788" s="19">
        <f>N1789</f>
        <v>0</v>
      </c>
      <c r="O1788" s="19">
        <f>O1789</f>
        <v>0</v>
      </c>
      <c r="P1788" s="19">
        <f>P1789</f>
        <v>0</v>
      </c>
      <c r="Q1788" s="19">
        <f>Q1789</f>
        <v>0</v>
      </c>
      <c r="R1788" s="19">
        <f>R1789</f>
        <v>0</v>
      </c>
      <c r="S1788" s="19">
        <f>S1789</f>
        <v>0</v>
      </c>
      <c r="T1788" s="19">
        <f t="shared" si="4729"/>
        <v>6401.1000000000004</v>
      </c>
      <c r="U1788" s="19">
        <f t="shared" si="4716"/>
        <v>6401.1000000000004</v>
      </c>
      <c r="V1788" s="19">
        <f t="shared" si="4717"/>
        <v>6401.1000000000004</v>
      </c>
      <c r="W1788" s="19">
        <f>W1789</f>
        <v>0</v>
      </c>
      <c r="X1788" s="19">
        <f>X1789</f>
        <v>0</v>
      </c>
      <c r="Y1788" s="19">
        <f>Y1789</f>
        <v>0</v>
      </c>
      <c r="Z1788" s="19">
        <f>Z1789</f>
        <v>0</v>
      </c>
      <c r="AA1788" s="19">
        <f>AA1789</f>
        <v>0</v>
      </c>
      <c r="AB1788" s="19">
        <f>AB1789</f>
        <v>0</v>
      </c>
      <c r="AC1788" s="19">
        <f>AC1789</f>
        <v>0</v>
      </c>
      <c r="AD1788" s="19">
        <f>AD1789</f>
        <v>0</v>
      </c>
      <c r="AE1788" s="19">
        <f>AE1789</f>
        <v>0</v>
      </c>
      <c r="AF1788" s="50">
        <f>AF1789</f>
        <v>6436.3000000000002</v>
      </c>
      <c r="AG1788" s="50">
        <f>AG1789</f>
        <v>0</v>
      </c>
      <c r="AH1788" s="50">
        <f>AH1789</f>
        <v>0</v>
      </c>
      <c r="AI1788" s="50">
        <f>AI1789</f>
        <v>0</v>
      </c>
      <c r="AJ1788" s="50">
        <f>AJ1789</f>
        <v>0</v>
      </c>
      <c r="AK1788" s="50">
        <f>AK1789</f>
        <v>0</v>
      </c>
      <c r="AL1788" s="50">
        <f>AL1789</f>
        <v>6436.3000000000002</v>
      </c>
      <c r="AM1788" s="50">
        <f>AM1789</f>
        <v>0</v>
      </c>
      <c r="AN1788" s="50">
        <f>AN1789</f>
        <v>0</v>
      </c>
      <c r="AO1788" s="51">
        <f>AO1789</f>
        <v>6436.3000000000002</v>
      </c>
      <c r="AP1788" s="51">
        <f>AP1789</f>
        <v>6436.3000000000002</v>
      </c>
      <c r="AQ1788" s="51">
        <f>AQ1789</f>
        <v>0</v>
      </c>
      <c r="AR1788" s="51">
        <f>AR1789</f>
        <v>0</v>
      </c>
      <c r="AS1788" s="51">
        <f>AS1789</f>
        <v>0</v>
      </c>
      <c r="AT1788" s="51">
        <f>AT1789</f>
        <v>0</v>
      </c>
      <c r="AU1788" s="51">
        <f t="shared" si="4756"/>
        <v>6436.3000000000002</v>
      </c>
      <c r="AV1788" s="51">
        <f t="shared" si="4757"/>
        <v>-35.199999999999818</v>
      </c>
      <c r="AW1788" s="51">
        <f t="shared" si="4758"/>
        <v>6401.1000000000004</v>
      </c>
      <c r="AX1788" s="51">
        <f t="shared" si="4759"/>
        <v>6401.1000000000004</v>
      </c>
      <c r="AY1788" s="51">
        <f t="shared" si="4760"/>
        <v>6401.1000000000004</v>
      </c>
      <c r="AZ1788" s="51">
        <f>AZ1789</f>
        <v>0</v>
      </c>
      <c r="BA1788" s="52">
        <f t="shared" si="4761"/>
        <v>100</v>
      </c>
      <c r="BB1788" s="25"/>
    </row>
    <row r="1789" ht="31.5">
      <c r="B1789" s="47" t="s">
        <v>582</v>
      </c>
      <c r="C1789" s="47" t="s">
        <v>46</v>
      </c>
      <c r="D1789" s="47" t="s">
        <v>48</v>
      </c>
      <c r="E1789" s="48" t="str">
        <f t="shared" si="4755"/>
        <v>0113</v>
      </c>
      <c r="F1789" s="47" t="s">
        <v>498</v>
      </c>
      <c r="G1789" s="47" t="s">
        <v>154</v>
      </c>
      <c r="H1789" s="49" t="s">
        <v>155</v>
      </c>
      <c r="I1789" s="19">
        <v>6401.1000000000004</v>
      </c>
      <c r="J1789" s="19">
        <v>6401.1000000000004</v>
      </c>
      <c r="K1789" s="19">
        <v>6401.1000000000004</v>
      </c>
      <c r="L1789" s="19"/>
      <c r="M1789" s="19"/>
      <c r="N1789" s="19"/>
      <c r="O1789" s="19">
        <v>0</v>
      </c>
      <c r="P1789" s="19">
        <v>0</v>
      </c>
      <c r="Q1789" s="19">
        <v>0</v>
      </c>
      <c r="R1789" s="19">
        <v>0</v>
      </c>
      <c r="S1789" s="19"/>
      <c r="T1789" s="19">
        <f t="shared" si="4729"/>
        <v>6401.1000000000004</v>
      </c>
      <c r="U1789" s="19">
        <f t="shared" si="4716"/>
        <v>6401.1000000000004</v>
      </c>
      <c r="V1789" s="19">
        <f t="shared" si="4717"/>
        <v>6401.1000000000004</v>
      </c>
      <c r="W1789" s="19"/>
      <c r="X1789" s="19"/>
      <c r="Y1789" s="19"/>
      <c r="Z1789" s="19"/>
      <c r="AA1789" s="19"/>
      <c r="AB1789" s="19"/>
      <c r="AC1789" s="19"/>
      <c r="AD1789" s="19"/>
      <c r="AE1789" s="19"/>
      <c r="AF1789" s="50">
        <v>6436.3000000000002</v>
      </c>
      <c r="AG1789" s="50"/>
      <c r="AH1789" s="50">
        <v>0</v>
      </c>
      <c r="AI1789" s="50">
        <v>0</v>
      </c>
      <c r="AJ1789" s="50">
        <v>0</v>
      </c>
      <c r="AK1789" s="50">
        <v>0</v>
      </c>
      <c r="AL1789" s="50">
        <v>6436.3000000000002</v>
      </c>
      <c r="AM1789" s="50">
        <v>0</v>
      </c>
      <c r="AN1789" s="50">
        <v>0</v>
      </c>
      <c r="AO1789" s="15">
        <v>6436.3000000000002</v>
      </c>
      <c r="AP1789" s="51">
        <v>6436.3000000000002</v>
      </c>
      <c r="AQ1789" s="51">
        <v>0</v>
      </c>
      <c r="AR1789" s="51">
        <v>0</v>
      </c>
      <c r="AS1789" s="51">
        <v>0</v>
      </c>
      <c r="AT1789" s="51">
        <v>0</v>
      </c>
      <c r="AU1789" s="51">
        <f t="shared" si="4756"/>
        <v>6436.3000000000002</v>
      </c>
      <c r="AV1789" s="51">
        <f t="shared" si="4757"/>
        <v>-35.199999999999818</v>
      </c>
      <c r="AW1789" s="51">
        <f t="shared" si="4758"/>
        <v>6401.1000000000004</v>
      </c>
      <c r="AX1789" s="51">
        <f t="shared" si="4759"/>
        <v>6401.1000000000004</v>
      </c>
      <c r="AY1789" s="51">
        <f t="shared" si="4760"/>
        <v>6401.1000000000004</v>
      </c>
      <c r="AZ1789" s="51"/>
      <c r="BA1789" s="52">
        <f t="shared" si="4761"/>
        <v>100</v>
      </c>
      <c r="BB1789" s="53"/>
    </row>
    <row r="1790" ht="63">
      <c r="B1790" s="47" t="s">
        <v>582</v>
      </c>
      <c r="C1790" s="47" t="s">
        <v>46</v>
      </c>
      <c r="D1790" s="47" t="s">
        <v>48</v>
      </c>
      <c r="E1790" s="48" t="str">
        <f t="shared" si="4755"/>
        <v>0113</v>
      </c>
      <c r="F1790" s="47" t="s">
        <v>584</v>
      </c>
      <c r="G1790" s="48"/>
      <c r="H1790" s="49" t="s">
        <v>585</v>
      </c>
      <c r="I1790" s="19">
        <f>I1791</f>
        <v>991.60000000000002</v>
      </c>
      <c r="J1790" s="19">
        <f>J1791</f>
        <v>991.60000000000002</v>
      </c>
      <c r="K1790" s="19">
        <f>K1791</f>
        <v>991.60000000000002</v>
      </c>
      <c r="L1790" s="19">
        <f>L1791</f>
        <v>0</v>
      </c>
      <c r="M1790" s="19">
        <f>M1791</f>
        <v>0</v>
      </c>
      <c r="N1790" s="19">
        <f>N1791</f>
        <v>0</v>
      </c>
      <c r="O1790" s="19">
        <f>O1791</f>
        <v>0</v>
      </c>
      <c r="P1790" s="19">
        <f>P1791</f>
        <v>0</v>
      </c>
      <c r="Q1790" s="19">
        <f>Q1791</f>
        <v>0</v>
      </c>
      <c r="R1790" s="19">
        <f>R1791</f>
        <v>0</v>
      </c>
      <c r="S1790" s="19">
        <f>S1791</f>
        <v>0</v>
      </c>
      <c r="T1790" s="19">
        <f t="shared" si="4729"/>
        <v>991.60000000000002</v>
      </c>
      <c r="U1790" s="19">
        <f t="shared" si="4716"/>
        <v>991.60000000000002</v>
      </c>
      <c r="V1790" s="19">
        <f t="shared" si="4717"/>
        <v>991.60000000000002</v>
      </c>
      <c r="W1790" s="19">
        <f>W1791</f>
        <v>0</v>
      </c>
      <c r="X1790" s="19">
        <f>X1791</f>
        <v>0</v>
      </c>
      <c r="Y1790" s="19">
        <f>Y1791</f>
        <v>0</v>
      </c>
      <c r="Z1790" s="19">
        <f>Z1791</f>
        <v>0</v>
      </c>
      <c r="AA1790" s="19">
        <f>AA1791</f>
        <v>0</v>
      </c>
      <c r="AB1790" s="19">
        <f>AB1791</f>
        <v>0</v>
      </c>
      <c r="AC1790" s="19">
        <f>AC1791</f>
        <v>0</v>
      </c>
      <c r="AD1790" s="19">
        <f>AD1791</f>
        <v>0</v>
      </c>
      <c r="AE1790" s="19">
        <f>AE1791</f>
        <v>0</v>
      </c>
      <c r="AF1790" s="50">
        <f>AF1791</f>
        <v>991.60000000000002</v>
      </c>
      <c r="AG1790" s="50">
        <f>AG1791</f>
        <v>0</v>
      </c>
      <c r="AH1790" s="50">
        <f>AH1791</f>
        <v>0</v>
      </c>
      <c r="AI1790" s="50">
        <f>AI1791</f>
        <v>0</v>
      </c>
      <c r="AJ1790" s="50">
        <f>AJ1791</f>
        <v>0</v>
      </c>
      <c r="AK1790" s="50">
        <f>AK1791</f>
        <v>0</v>
      </c>
      <c r="AL1790" s="50">
        <f>AL1791</f>
        <v>991.60000000000002</v>
      </c>
      <c r="AM1790" s="50">
        <f>AM1791</f>
        <v>0</v>
      </c>
      <c r="AN1790" s="50">
        <f>AN1791</f>
        <v>0</v>
      </c>
      <c r="AO1790" s="51">
        <f>AO1791</f>
        <v>743.70000000000005</v>
      </c>
      <c r="AP1790" s="51">
        <f>AP1791</f>
        <v>991.60000000000002</v>
      </c>
      <c r="AQ1790" s="51">
        <f>AQ1791</f>
        <v>0</v>
      </c>
      <c r="AR1790" s="51">
        <f>AR1791</f>
        <v>0</v>
      </c>
      <c r="AS1790" s="51">
        <f>AS1791</f>
        <v>0</v>
      </c>
      <c r="AT1790" s="51">
        <f>AT1791</f>
        <v>0</v>
      </c>
      <c r="AU1790" s="51">
        <f t="shared" si="4756"/>
        <v>991.60000000000002</v>
      </c>
      <c r="AV1790" s="51">
        <f t="shared" si="4757"/>
        <v>0</v>
      </c>
      <c r="AW1790" s="51">
        <f t="shared" si="4758"/>
        <v>991.60000000000002</v>
      </c>
      <c r="AX1790" s="51">
        <f t="shared" si="4759"/>
        <v>991.60000000000002</v>
      </c>
      <c r="AY1790" s="51">
        <f t="shared" si="4760"/>
        <v>991.60000000000002</v>
      </c>
      <c r="AZ1790" s="51">
        <f>AZ1791</f>
        <v>0</v>
      </c>
      <c r="BA1790" s="52">
        <f t="shared" si="4761"/>
        <v>100</v>
      </c>
      <c r="BB1790" s="25"/>
    </row>
    <row r="1791" ht="31.5">
      <c r="B1791" s="47" t="s">
        <v>582</v>
      </c>
      <c r="C1791" s="47" t="s">
        <v>46</v>
      </c>
      <c r="D1791" s="47" t="s">
        <v>48</v>
      </c>
      <c r="E1791" s="48" t="str">
        <f t="shared" si="4755"/>
        <v>0113</v>
      </c>
      <c r="F1791" s="47" t="s">
        <v>584</v>
      </c>
      <c r="G1791" s="47" t="s">
        <v>154</v>
      </c>
      <c r="H1791" s="49" t="s">
        <v>155</v>
      </c>
      <c r="I1791" s="19">
        <v>991.60000000000002</v>
      </c>
      <c r="J1791" s="19">
        <v>991.60000000000002</v>
      </c>
      <c r="K1791" s="19">
        <v>991.60000000000002</v>
      </c>
      <c r="L1791" s="19"/>
      <c r="M1791" s="19"/>
      <c r="N1791" s="19"/>
      <c r="O1791" s="19">
        <v>0</v>
      </c>
      <c r="P1791" s="19">
        <v>0</v>
      </c>
      <c r="Q1791" s="19">
        <v>0</v>
      </c>
      <c r="R1791" s="19">
        <v>0</v>
      </c>
      <c r="S1791" s="19"/>
      <c r="T1791" s="19">
        <f t="shared" si="4729"/>
        <v>991.60000000000002</v>
      </c>
      <c r="U1791" s="19">
        <f t="shared" si="4716"/>
        <v>991.60000000000002</v>
      </c>
      <c r="V1791" s="19">
        <f t="shared" si="4717"/>
        <v>991.60000000000002</v>
      </c>
      <c r="W1791" s="19"/>
      <c r="X1791" s="19"/>
      <c r="Y1791" s="19"/>
      <c r="Z1791" s="19"/>
      <c r="AA1791" s="19"/>
      <c r="AB1791" s="19"/>
      <c r="AC1791" s="19"/>
      <c r="AD1791" s="19"/>
      <c r="AE1791" s="19"/>
      <c r="AF1791" s="50">
        <v>991.60000000000002</v>
      </c>
      <c r="AG1791" s="50"/>
      <c r="AH1791" s="50">
        <v>0</v>
      </c>
      <c r="AI1791" s="50">
        <v>0</v>
      </c>
      <c r="AJ1791" s="50">
        <v>0</v>
      </c>
      <c r="AK1791" s="50">
        <v>0</v>
      </c>
      <c r="AL1791" s="50">
        <v>991.60000000000002</v>
      </c>
      <c r="AM1791" s="50">
        <v>0</v>
      </c>
      <c r="AN1791" s="50">
        <v>0</v>
      </c>
      <c r="AO1791" s="15">
        <v>743.70000000000005</v>
      </c>
      <c r="AP1791" s="51">
        <v>991.60000000000002</v>
      </c>
      <c r="AQ1791" s="51">
        <v>0</v>
      </c>
      <c r="AR1791" s="51">
        <v>0</v>
      </c>
      <c r="AS1791" s="51">
        <v>0</v>
      </c>
      <c r="AT1791" s="51">
        <v>0</v>
      </c>
      <c r="AU1791" s="51">
        <f t="shared" si="4756"/>
        <v>991.60000000000002</v>
      </c>
      <c r="AV1791" s="51">
        <f t="shared" si="4757"/>
        <v>0</v>
      </c>
      <c r="AW1791" s="51">
        <f t="shared" si="4758"/>
        <v>991.60000000000002</v>
      </c>
      <c r="AX1791" s="51">
        <f t="shared" si="4759"/>
        <v>991.60000000000002</v>
      </c>
      <c r="AY1791" s="51">
        <f t="shared" si="4760"/>
        <v>991.60000000000002</v>
      </c>
      <c r="AZ1791" s="51"/>
      <c r="BA1791" s="52">
        <f t="shared" si="4761"/>
        <v>100</v>
      </c>
      <c r="BB1791" s="53"/>
    </row>
    <row r="1792" ht="63">
      <c r="B1792" s="47" t="s">
        <v>582</v>
      </c>
      <c r="C1792" s="47" t="s">
        <v>46</v>
      </c>
      <c r="D1792" s="47" t="s">
        <v>48</v>
      </c>
      <c r="E1792" s="48" t="str">
        <f t="shared" si="4755"/>
        <v>0113</v>
      </c>
      <c r="F1792" s="47" t="s">
        <v>275</v>
      </c>
      <c r="G1792" s="48"/>
      <c r="H1792" s="49" t="s">
        <v>276</v>
      </c>
      <c r="I1792" s="19">
        <f>I1793</f>
        <v>826.5</v>
      </c>
      <c r="J1792" s="19">
        <f>J1793</f>
        <v>826.5</v>
      </c>
      <c r="K1792" s="19">
        <f>K1793</f>
        <v>826.5</v>
      </c>
      <c r="L1792" s="19">
        <f>L1793</f>
        <v>0</v>
      </c>
      <c r="M1792" s="19">
        <f>M1793</f>
        <v>0</v>
      </c>
      <c r="N1792" s="19">
        <f>N1793</f>
        <v>0</v>
      </c>
      <c r="O1792" s="19">
        <f>O1793</f>
        <v>0</v>
      </c>
      <c r="P1792" s="19">
        <f>P1793</f>
        <v>0</v>
      </c>
      <c r="Q1792" s="19">
        <f>Q1793</f>
        <v>0</v>
      </c>
      <c r="R1792" s="19">
        <f>R1793</f>
        <v>-665</v>
      </c>
      <c r="S1792" s="19">
        <f>S1793</f>
        <v>110</v>
      </c>
      <c r="T1792" s="19">
        <f t="shared" si="4729"/>
        <v>271.5</v>
      </c>
      <c r="U1792" s="19">
        <f t="shared" si="4716"/>
        <v>826.5</v>
      </c>
      <c r="V1792" s="19">
        <f t="shared" si="4717"/>
        <v>826.5</v>
      </c>
      <c r="W1792" s="19">
        <f>W1793</f>
        <v>0</v>
      </c>
      <c r="X1792" s="19">
        <f>X1793</f>
        <v>0</v>
      </c>
      <c r="Y1792" s="19">
        <f>Y1793</f>
        <v>0</v>
      </c>
      <c r="Z1792" s="19">
        <f>Z1793</f>
        <v>110</v>
      </c>
      <c r="AA1792" s="19">
        <f>AA1793</f>
        <v>110</v>
      </c>
      <c r="AB1792" s="19">
        <f>AB1793</f>
        <v>0</v>
      </c>
      <c r="AC1792" s="19">
        <f>AC1793</f>
        <v>110</v>
      </c>
      <c r="AD1792" s="19">
        <f>AD1793</f>
        <v>0</v>
      </c>
      <c r="AE1792" s="19"/>
      <c r="AF1792" s="50">
        <f>AF1793</f>
        <v>271.5</v>
      </c>
      <c r="AG1792" s="50">
        <f>AG1793</f>
        <v>0</v>
      </c>
      <c r="AH1792" s="50">
        <f>AH1793</f>
        <v>0</v>
      </c>
      <c r="AI1792" s="50">
        <f>AI1793</f>
        <v>0</v>
      </c>
      <c r="AJ1792" s="50">
        <f>AJ1793</f>
        <v>0</v>
      </c>
      <c r="AK1792" s="50">
        <f>AK1793</f>
        <v>0</v>
      </c>
      <c r="AL1792" s="50">
        <f>AL1793</f>
        <v>271.5</v>
      </c>
      <c r="AM1792" s="50">
        <f>AM1793</f>
        <v>0</v>
      </c>
      <c r="AN1792" s="50">
        <f>AN1793</f>
        <v>0</v>
      </c>
      <c r="AO1792" s="51">
        <f>AO1793</f>
        <v>171.5</v>
      </c>
      <c r="AP1792" s="51">
        <f>AP1793</f>
        <v>271.5</v>
      </c>
      <c r="AQ1792" s="51">
        <f>AQ1793</f>
        <v>0</v>
      </c>
      <c r="AR1792" s="51">
        <f>AR1793</f>
        <v>0</v>
      </c>
      <c r="AS1792" s="51">
        <f>AS1793</f>
        <v>0</v>
      </c>
      <c r="AT1792" s="51">
        <f>AT1793</f>
        <v>0</v>
      </c>
      <c r="AU1792" s="51">
        <f t="shared" si="4756"/>
        <v>271.5</v>
      </c>
      <c r="AV1792" s="51">
        <f t="shared" si="4757"/>
        <v>0</v>
      </c>
      <c r="AW1792" s="51">
        <f t="shared" si="4758"/>
        <v>381.5</v>
      </c>
      <c r="AX1792" s="51">
        <f t="shared" si="4759"/>
        <v>936.5</v>
      </c>
      <c r="AY1792" s="51">
        <f t="shared" si="4760"/>
        <v>936.5</v>
      </c>
      <c r="AZ1792" s="51">
        <f>AZ1793</f>
        <v>0</v>
      </c>
      <c r="BA1792" s="52">
        <f t="shared" si="4761"/>
        <v>100</v>
      </c>
      <c r="BB1792" s="25"/>
    </row>
    <row r="1793" ht="31.5">
      <c r="B1793" s="47" t="s">
        <v>582</v>
      </c>
      <c r="C1793" s="47" t="s">
        <v>46</v>
      </c>
      <c r="D1793" s="47" t="s">
        <v>48</v>
      </c>
      <c r="E1793" s="48" t="str">
        <f t="shared" si="4755"/>
        <v>0113</v>
      </c>
      <c r="F1793" s="47" t="s">
        <v>275</v>
      </c>
      <c r="G1793" s="47" t="s">
        <v>154</v>
      </c>
      <c r="H1793" s="49" t="s">
        <v>155</v>
      </c>
      <c r="I1793" s="19">
        <v>826.5</v>
      </c>
      <c r="J1793" s="19">
        <v>826.5</v>
      </c>
      <c r="K1793" s="19">
        <v>826.5</v>
      </c>
      <c r="L1793" s="19"/>
      <c r="M1793" s="19"/>
      <c r="N1793" s="19"/>
      <c r="O1793" s="19">
        <v>0</v>
      </c>
      <c r="P1793" s="19">
        <v>0</v>
      </c>
      <c r="Q1793" s="19">
        <v>0</v>
      </c>
      <c r="R1793" s="19">
        <v>-665</v>
      </c>
      <c r="S1793" s="19">
        <v>110</v>
      </c>
      <c r="T1793" s="19">
        <f t="shared" si="4729"/>
        <v>271.5</v>
      </c>
      <c r="U1793" s="19">
        <f t="shared" si="4716"/>
        <v>826.5</v>
      </c>
      <c r="V1793" s="19">
        <f t="shared" si="4717"/>
        <v>826.5</v>
      </c>
      <c r="W1793" s="19"/>
      <c r="X1793" s="19"/>
      <c r="Y1793" s="19"/>
      <c r="Z1793" s="19">
        <v>110</v>
      </c>
      <c r="AA1793" s="19">
        <v>110</v>
      </c>
      <c r="AB1793" s="19"/>
      <c r="AC1793" s="19">
        <v>110</v>
      </c>
      <c r="AD1793" s="19"/>
      <c r="AE1793" s="19"/>
      <c r="AF1793" s="50">
        <v>271.5</v>
      </c>
      <c r="AG1793" s="50"/>
      <c r="AH1793" s="50">
        <v>0</v>
      </c>
      <c r="AI1793" s="50">
        <v>0</v>
      </c>
      <c r="AJ1793" s="50">
        <v>0</v>
      </c>
      <c r="AK1793" s="50">
        <v>0</v>
      </c>
      <c r="AL1793" s="50">
        <v>271.5</v>
      </c>
      <c r="AM1793" s="50">
        <v>0</v>
      </c>
      <c r="AN1793" s="50">
        <v>0</v>
      </c>
      <c r="AO1793" s="15">
        <v>171.5</v>
      </c>
      <c r="AP1793" s="51">
        <v>271.5</v>
      </c>
      <c r="AQ1793" s="51">
        <v>0</v>
      </c>
      <c r="AR1793" s="51">
        <v>0</v>
      </c>
      <c r="AS1793" s="51">
        <v>0</v>
      </c>
      <c r="AT1793" s="51">
        <v>0</v>
      </c>
      <c r="AU1793" s="51">
        <f t="shared" si="4756"/>
        <v>271.5</v>
      </c>
      <c r="AV1793" s="51">
        <f t="shared" si="4757"/>
        <v>0</v>
      </c>
      <c r="AW1793" s="51">
        <f t="shared" si="4758"/>
        <v>381.5</v>
      </c>
      <c r="AX1793" s="51">
        <f t="shared" si="4759"/>
        <v>936.5</v>
      </c>
      <c r="AY1793" s="51">
        <f t="shared" si="4760"/>
        <v>936.5</v>
      </c>
      <c r="AZ1793" s="51"/>
      <c r="BA1793" s="52">
        <f t="shared" si="4761"/>
        <v>100</v>
      </c>
      <c r="BB1793" s="53"/>
    </row>
    <row r="1794" ht="47.25">
      <c r="B1794" s="47" t="s">
        <v>582</v>
      </c>
      <c r="C1794" s="47" t="s">
        <v>46</v>
      </c>
      <c r="D1794" s="47" t="s">
        <v>48</v>
      </c>
      <c r="E1794" s="48" t="str">
        <f t="shared" si="4755"/>
        <v>0113</v>
      </c>
      <c r="F1794" s="47" t="s">
        <v>82</v>
      </c>
      <c r="G1794" s="48"/>
      <c r="H1794" s="49" t="s">
        <v>83</v>
      </c>
      <c r="I1794" s="19"/>
      <c r="J1794" s="19"/>
      <c r="K1794" s="19"/>
      <c r="L1794" s="19"/>
      <c r="M1794" s="19"/>
      <c r="N1794" s="19"/>
      <c r="O1794" s="19">
        <f t="shared" ref="O1794:O1796" si="4820">O1795</f>
        <v>0</v>
      </c>
      <c r="P1794" s="19">
        <f t="shared" ref="P1794:P1796" si="4821">P1795</f>
        <v>0</v>
      </c>
      <c r="Q1794" s="19">
        <f t="shared" ref="Q1794:Q1796" si="4822">Q1795</f>
        <v>0</v>
      </c>
      <c r="R1794" s="19">
        <f t="shared" ref="R1794:R1796" si="4823">R1795</f>
        <v>0</v>
      </c>
      <c r="S1794" s="19"/>
      <c r="T1794" s="19">
        <f t="shared" si="4729"/>
        <v>0</v>
      </c>
      <c r="U1794" s="19"/>
      <c r="V1794" s="19"/>
      <c r="W1794" s="19"/>
      <c r="X1794" s="19"/>
      <c r="Y1794" s="19"/>
      <c r="Z1794" s="19"/>
      <c r="AA1794" s="19"/>
      <c r="AB1794" s="19"/>
      <c r="AC1794" s="19"/>
      <c r="AD1794" s="19"/>
      <c r="AE1794" s="19"/>
      <c r="AF1794" s="50">
        <f t="shared" ref="AF1794:AF1796" si="4824">AF1795</f>
        <v>188</v>
      </c>
      <c r="AG1794" s="50">
        <f t="shared" ref="AG1794:AG1796" si="4825">AG1795</f>
        <v>0</v>
      </c>
      <c r="AH1794" s="50">
        <f t="shared" ref="AH1794:AH1796" si="4826">AH1795</f>
        <v>0</v>
      </c>
      <c r="AI1794" s="50">
        <f t="shared" ref="AI1794:AI1796" si="4827">AI1795</f>
        <v>0</v>
      </c>
      <c r="AJ1794" s="50">
        <f t="shared" ref="AJ1794:AJ1796" si="4828">AJ1795</f>
        <v>0</v>
      </c>
      <c r="AK1794" s="50">
        <f t="shared" ref="AK1794:AK1796" si="4829">AK1795</f>
        <v>0</v>
      </c>
      <c r="AL1794" s="50">
        <f t="shared" ref="AL1794:AL1796" si="4830">AL1795</f>
        <v>188</v>
      </c>
      <c r="AM1794" s="50">
        <f t="shared" ref="AM1794:AM1796" si="4831">AM1795</f>
        <v>0</v>
      </c>
      <c r="AN1794" s="50">
        <f t="shared" ref="AN1794:AN1796" si="4832">AN1795</f>
        <v>0</v>
      </c>
      <c r="AO1794" s="51">
        <f t="shared" ref="AO1794:AO1796" si="4833">AO1795</f>
        <v>78</v>
      </c>
      <c r="AP1794" s="51">
        <f t="shared" ref="AP1794:AP1796" si="4834">AP1795</f>
        <v>78</v>
      </c>
      <c r="AQ1794" s="51">
        <f t="shared" ref="AQ1794:AQ1796" si="4835">AQ1795</f>
        <v>0</v>
      </c>
      <c r="AR1794" s="51">
        <f t="shared" ref="AR1794:AR1796" si="4836">AR1795</f>
        <v>0</v>
      </c>
      <c r="AS1794" s="51">
        <f t="shared" ref="AS1794:AS1796" si="4837">AS1795</f>
        <v>0</v>
      </c>
      <c r="AT1794" s="51">
        <f t="shared" ref="AT1794:AT1796" si="4838">AT1795</f>
        <v>0</v>
      </c>
      <c r="AU1794" s="51">
        <f t="shared" si="4756"/>
        <v>78</v>
      </c>
      <c r="AV1794" s="51">
        <f t="shared" si="4757"/>
        <v>-78</v>
      </c>
      <c r="AW1794" s="51"/>
      <c r="AX1794" s="51"/>
      <c r="AY1794" s="51"/>
      <c r="AZ1794" s="51"/>
      <c r="BA1794" s="52">
        <f t="shared" si="4761"/>
        <v>100</v>
      </c>
      <c r="BB1794" s="53"/>
    </row>
    <row r="1795" ht="31.5">
      <c r="B1795" s="47" t="s">
        <v>582</v>
      </c>
      <c r="C1795" s="47" t="s">
        <v>46</v>
      </c>
      <c r="D1795" s="47" t="s">
        <v>48</v>
      </c>
      <c r="E1795" s="48" t="str">
        <f t="shared" si="4755"/>
        <v>0113</v>
      </c>
      <c r="F1795" s="47" t="s">
        <v>84</v>
      </c>
      <c r="G1795" s="48"/>
      <c r="H1795" s="49" t="s">
        <v>85</v>
      </c>
      <c r="I1795" s="19"/>
      <c r="J1795" s="19"/>
      <c r="K1795" s="19"/>
      <c r="L1795" s="19"/>
      <c r="M1795" s="19"/>
      <c r="N1795" s="19"/>
      <c r="O1795" s="19">
        <f t="shared" si="4820"/>
        <v>0</v>
      </c>
      <c r="P1795" s="19">
        <f t="shared" si="4821"/>
        <v>0</v>
      </c>
      <c r="Q1795" s="19">
        <f t="shared" si="4822"/>
        <v>0</v>
      </c>
      <c r="R1795" s="19">
        <f t="shared" si="4823"/>
        <v>0</v>
      </c>
      <c r="S1795" s="19"/>
      <c r="T1795" s="19">
        <f t="shared" si="4729"/>
        <v>0</v>
      </c>
      <c r="U1795" s="19"/>
      <c r="V1795" s="19"/>
      <c r="W1795" s="19"/>
      <c r="X1795" s="19"/>
      <c r="Y1795" s="19"/>
      <c r="Z1795" s="19"/>
      <c r="AA1795" s="19"/>
      <c r="AB1795" s="19"/>
      <c r="AC1795" s="19"/>
      <c r="AD1795" s="19"/>
      <c r="AE1795" s="19"/>
      <c r="AF1795" s="50">
        <f t="shared" si="4824"/>
        <v>188</v>
      </c>
      <c r="AG1795" s="50">
        <f t="shared" si="4825"/>
        <v>0</v>
      </c>
      <c r="AH1795" s="50">
        <f t="shared" si="4826"/>
        <v>0</v>
      </c>
      <c r="AI1795" s="50">
        <f t="shared" si="4827"/>
        <v>0</v>
      </c>
      <c r="AJ1795" s="50">
        <f t="shared" si="4828"/>
        <v>0</v>
      </c>
      <c r="AK1795" s="50">
        <f t="shared" si="4829"/>
        <v>0</v>
      </c>
      <c r="AL1795" s="50">
        <f t="shared" si="4830"/>
        <v>188</v>
      </c>
      <c r="AM1795" s="50">
        <f t="shared" si="4831"/>
        <v>0</v>
      </c>
      <c r="AN1795" s="50">
        <f t="shared" si="4832"/>
        <v>0</v>
      </c>
      <c r="AO1795" s="15">
        <f t="shared" si="4833"/>
        <v>78</v>
      </c>
      <c r="AP1795" s="51">
        <f t="shared" si="4834"/>
        <v>78</v>
      </c>
      <c r="AQ1795" s="51">
        <f t="shared" si="4835"/>
        <v>0</v>
      </c>
      <c r="AR1795" s="51">
        <f t="shared" si="4836"/>
        <v>0</v>
      </c>
      <c r="AS1795" s="51">
        <f t="shared" si="4837"/>
        <v>0</v>
      </c>
      <c r="AT1795" s="51">
        <f t="shared" si="4838"/>
        <v>0</v>
      </c>
      <c r="AU1795" s="51">
        <f t="shared" si="4756"/>
        <v>78</v>
      </c>
      <c r="AV1795" s="51">
        <f t="shared" si="4757"/>
        <v>-78</v>
      </c>
      <c r="AW1795" s="51"/>
      <c r="AX1795" s="51"/>
      <c r="AY1795" s="51"/>
      <c r="AZ1795" s="51"/>
      <c r="BA1795" s="52">
        <f t="shared" si="4761"/>
        <v>100</v>
      </c>
      <c r="BB1795" s="53"/>
    </row>
    <row r="1796" ht="31.5">
      <c r="B1796" s="47" t="s">
        <v>582</v>
      </c>
      <c r="C1796" s="47" t="s">
        <v>46</v>
      </c>
      <c r="D1796" s="47" t="s">
        <v>48</v>
      </c>
      <c r="E1796" s="48" t="str">
        <f t="shared" si="4755"/>
        <v>0113</v>
      </c>
      <c r="F1796" s="47" t="s">
        <v>86</v>
      </c>
      <c r="G1796" s="48"/>
      <c r="H1796" s="49" t="s">
        <v>87</v>
      </c>
      <c r="I1796" s="19"/>
      <c r="J1796" s="19"/>
      <c r="K1796" s="19"/>
      <c r="L1796" s="19"/>
      <c r="M1796" s="19"/>
      <c r="N1796" s="19"/>
      <c r="O1796" s="19">
        <f t="shared" si="4820"/>
        <v>0</v>
      </c>
      <c r="P1796" s="19">
        <f t="shared" si="4821"/>
        <v>0</v>
      </c>
      <c r="Q1796" s="19">
        <f t="shared" si="4822"/>
        <v>0</v>
      </c>
      <c r="R1796" s="19">
        <f t="shared" si="4823"/>
        <v>0</v>
      </c>
      <c r="S1796" s="19"/>
      <c r="T1796" s="19">
        <f t="shared" si="4729"/>
        <v>0</v>
      </c>
      <c r="U1796" s="19"/>
      <c r="V1796" s="19"/>
      <c r="W1796" s="19"/>
      <c r="X1796" s="19"/>
      <c r="Y1796" s="19"/>
      <c r="Z1796" s="19"/>
      <c r="AA1796" s="19"/>
      <c r="AB1796" s="19"/>
      <c r="AC1796" s="19"/>
      <c r="AD1796" s="19"/>
      <c r="AE1796" s="19"/>
      <c r="AF1796" s="50">
        <f t="shared" si="4824"/>
        <v>188</v>
      </c>
      <c r="AG1796" s="50">
        <f t="shared" si="4825"/>
        <v>0</v>
      </c>
      <c r="AH1796" s="50">
        <f t="shared" si="4826"/>
        <v>0</v>
      </c>
      <c r="AI1796" s="50">
        <f t="shared" si="4827"/>
        <v>0</v>
      </c>
      <c r="AJ1796" s="50">
        <f t="shared" si="4828"/>
        <v>0</v>
      </c>
      <c r="AK1796" s="50">
        <f t="shared" si="4829"/>
        <v>0</v>
      </c>
      <c r="AL1796" s="50">
        <f t="shared" si="4830"/>
        <v>188</v>
      </c>
      <c r="AM1796" s="50">
        <f t="shared" si="4831"/>
        <v>0</v>
      </c>
      <c r="AN1796" s="50">
        <f t="shared" si="4832"/>
        <v>0</v>
      </c>
      <c r="AO1796" s="51">
        <f t="shared" si="4833"/>
        <v>78</v>
      </c>
      <c r="AP1796" s="51">
        <f t="shared" si="4834"/>
        <v>78</v>
      </c>
      <c r="AQ1796" s="51">
        <f t="shared" si="4835"/>
        <v>0</v>
      </c>
      <c r="AR1796" s="51">
        <f t="shared" si="4836"/>
        <v>0</v>
      </c>
      <c r="AS1796" s="51">
        <f t="shared" si="4837"/>
        <v>0</v>
      </c>
      <c r="AT1796" s="51">
        <f t="shared" si="4838"/>
        <v>0</v>
      </c>
      <c r="AU1796" s="51">
        <f t="shared" si="4756"/>
        <v>78</v>
      </c>
      <c r="AV1796" s="51">
        <f t="shared" si="4757"/>
        <v>-78</v>
      </c>
      <c r="AW1796" s="51"/>
      <c r="AX1796" s="51"/>
      <c r="AY1796" s="51"/>
      <c r="AZ1796" s="51"/>
      <c r="BA1796" s="52">
        <f t="shared" si="4761"/>
        <v>100</v>
      </c>
      <c r="BB1796" s="53"/>
    </row>
    <row r="1797">
      <c r="B1797" s="47" t="s">
        <v>582</v>
      </c>
      <c r="C1797" s="47" t="s">
        <v>46</v>
      </c>
      <c r="D1797" s="47" t="s">
        <v>48</v>
      </c>
      <c r="E1797" s="48" t="str">
        <f t="shared" si="4755"/>
        <v>0113</v>
      </c>
      <c r="F1797" s="47" t="s">
        <v>86</v>
      </c>
      <c r="G1797" s="47" t="s">
        <v>60</v>
      </c>
      <c r="H1797" s="49" t="s">
        <v>61</v>
      </c>
      <c r="I1797" s="19"/>
      <c r="J1797" s="19"/>
      <c r="K1797" s="19"/>
      <c r="L1797" s="19"/>
      <c r="M1797" s="19"/>
      <c r="N1797" s="19"/>
      <c r="O1797" s="19">
        <v>0</v>
      </c>
      <c r="P1797" s="19">
        <v>0</v>
      </c>
      <c r="Q1797" s="19">
        <v>0</v>
      </c>
      <c r="R1797" s="19">
        <v>0</v>
      </c>
      <c r="S1797" s="19"/>
      <c r="T1797" s="19">
        <f t="shared" si="4729"/>
        <v>0</v>
      </c>
      <c r="U1797" s="19"/>
      <c r="V1797" s="19"/>
      <c r="W1797" s="19"/>
      <c r="X1797" s="19"/>
      <c r="Y1797" s="19"/>
      <c r="Z1797" s="19"/>
      <c r="AA1797" s="19"/>
      <c r="AB1797" s="19"/>
      <c r="AC1797" s="19"/>
      <c r="AD1797" s="19"/>
      <c r="AE1797" s="19"/>
      <c r="AF1797" s="50">
        <v>188</v>
      </c>
      <c r="AG1797" s="50"/>
      <c r="AH1797" s="50">
        <v>0</v>
      </c>
      <c r="AI1797" s="50">
        <v>0</v>
      </c>
      <c r="AJ1797" s="50">
        <v>0</v>
      </c>
      <c r="AK1797" s="50">
        <v>0</v>
      </c>
      <c r="AL1797" s="50">
        <v>188</v>
      </c>
      <c r="AM1797" s="50">
        <v>0</v>
      </c>
      <c r="AN1797" s="50">
        <v>0</v>
      </c>
      <c r="AO1797" s="15">
        <v>78</v>
      </c>
      <c r="AP1797" s="51">
        <v>78</v>
      </c>
      <c r="AQ1797" s="51">
        <v>0</v>
      </c>
      <c r="AR1797" s="51">
        <v>0</v>
      </c>
      <c r="AS1797" s="51">
        <v>0</v>
      </c>
      <c r="AT1797" s="51">
        <v>0</v>
      </c>
      <c r="AU1797" s="51">
        <f t="shared" si="4756"/>
        <v>78</v>
      </c>
      <c r="AV1797" s="51">
        <f t="shared" si="4757"/>
        <v>-78</v>
      </c>
      <c r="AW1797" s="51"/>
      <c r="AX1797" s="51"/>
      <c r="AY1797" s="51"/>
      <c r="AZ1797" s="51"/>
      <c r="BA1797" s="52">
        <f t="shared" si="4761"/>
        <v>100</v>
      </c>
      <c r="BB1797" s="53"/>
    </row>
    <row r="1798" s="30" customFormat="1" ht="31.5">
      <c r="B1798" s="31" t="s">
        <v>582</v>
      </c>
      <c r="C1798" s="31" t="s">
        <v>98</v>
      </c>
      <c r="D1798" s="31"/>
      <c r="E1798" s="32" t="str">
        <f t="shared" si="4755"/>
        <v>03</v>
      </c>
      <c r="F1798" s="31"/>
      <c r="G1798" s="32"/>
      <c r="H1798" s="33" t="s">
        <v>175</v>
      </c>
      <c r="I1798" s="34">
        <f>I1799+I1808</f>
        <v>3285.8000000000002</v>
      </c>
      <c r="J1798" s="34">
        <f>J1799+J1808</f>
        <v>3377</v>
      </c>
      <c r="K1798" s="34">
        <f>K1799+K1808</f>
        <v>3309.0999999999999</v>
      </c>
      <c r="L1798" s="34">
        <f>L1799+L1808</f>
        <v>0</v>
      </c>
      <c r="M1798" s="34">
        <f>M1799+M1808</f>
        <v>0</v>
      </c>
      <c r="N1798" s="34">
        <f>N1799+N1808</f>
        <v>0</v>
      </c>
      <c r="O1798" s="34">
        <f>O1799+O1808</f>
        <v>0</v>
      </c>
      <c r="P1798" s="34">
        <f>P1799+P1808</f>
        <v>0</v>
      </c>
      <c r="Q1798" s="34">
        <f>Q1799+Q1808</f>
        <v>0</v>
      </c>
      <c r="R1798" s="34">
        <f>R1799+R1808</f>
        <v>0</v>
      </c>
      <c r="S1798" s="34">
        <f>S1799+S1808</f>
        <v>0</v>
      </c>
      <c r="T1798" s="34">
        <f t="shared" si="4729"/>
        <v>3285.8000000000002</v>
      </c>
      <c r="U1798" s="34">
        <f t="shared" si="4716"/>
        <v>3377</v>
      </c>
      <c r="V1798" s="34">
        <f t="shared" si="4717"/>
        <v>3309.0999999999999</v>
      </c>
      <c r="W1798" s="34">
        <f>W1799+W1808</f>
        <v>0</v>
      </c>
      <c r="X1798" s="34">
        <f>X1799+X1808</f>
        <v>0</v>
      </c>
      <c r="Y1798" s="34">
        <f>Y1799+Y1808</f>
        <v>0</v>
      </c>
      <c r="Z1798" s="34">
        <f>Z1799+Z1808</f>
        <v>0</v>
      </c>
      <c r="AA1798" s="34">
        <f>AA1799+AA1808</f>
        <v>0</v>
      </c>
      <c r="AB1798" s="34">
        <f>AB1799+AB1808</f>
        <v>0</v>
      </c>
      <c r="AC1798" s="34">
        <f>AC1799+AC1808</f>
        <v>0</v>
      </c>
      <c r="AD1798" s="34">
        <f>AD1799+AD1808</f>
        <v>0</v>
      </c>
      <c r="AE1798" s="34">
        <f>AE1799+AE1808</f>
        <v>0</v>
      </c>
      <c r="AF1798" s="35">
        <f>AF1799+AF1808</f>
        <v>2509.6760000000004</v>
      </c>
      <c r="AG1798" s="35">
        <f>AG1799+AG1808</f>
        <v>0</v>
      </c>
      <c r="AH1798" s="35">
        <f>AH1799+AH1808</f>
        <v>1717.1660000000002</v>
      </c>
      <c r="AI1798" s="35">
        <f>AI1799+AI1808</f>
        <v>0</v>
      </c>
      <c r="AJ1798" s="35">
        <f>AJ1799+AJ1808</f>
        <v>0</v>
      </c>
      <c r="AK1798" s="35">
        <f>AK1799+AK1808</f>
        <v>0</v>
      </c>
      <c r="AL1798" s="35">
        <f>AL1799+AL1808</f>
        <v>2444.2422300000003</v>
      </c>
      <c r="AM1798" s="35">
        <f>AM1799+AM1808</f>
        <v>1717.1660000000002</v>
      </c>
      <c r="AN1798" s="35">
        <f>AN1799+AN1808</f>
        <v>0</v>
      </c>
      <c r="AO1798" s="36">
        <f>AO1799+AO1808</f>
        <v>1642.96774</v>
      </c>
      <c r="AP1798" s="36">
        <f>AP1799+AP1808</f>
        <v>2509.6760000000004</v>
      </c>
      <c r="AQ1798" s="36">
        <f>AQ1799+AQ1808</f>
        <v>0</v>
      </c>
      <c r="AR1798" s="36">
        <f>AR1799+AR1808</f>
        <v>0</v>
      </c>
      <c r="AS1798" s="36">
        <f>AS1799+AS1808</f>
        <v>0</v>
      </c>
      <c r="AT1798" s="36">
        <f>AT1799+AT1808</f>
        <v>0</v>
      </c>
      <c r="AU1798" s="36">
        <f t="shared" si="4756"/>
        <v>2509.6760000000004</v>
      </c>
      <c r="AV1798" s="36">
        <f t="shared" si="4757"/>
        <v>776.1239999999998</v>
      </c>
      <c r="AW1798" s="36">
        <f t="shared" si="4758"/>
        <v>3285.8000000000002</v>
      </c>
      <c r="AX1798" s="36">
        <f t="shared" si="4759"/>
        <v>3377</v>
      </c>
      <c r="AY1798" s="36">
        <f t="shared" si="4760"/>
        <v>3309.0999999999999</v>
      </c>
      <c r="AZ1798" s="36">
        <f>AZ1799+AZ1808</f>
        <v>0</v>
      </c>
      <c r="BA1798" s="37">
        <f t="shared" si="4761"/>
        <v>97.392740337796596</v>
      </c>
      <c r="BB1798" s="25"/>
    </row>
    <row r="1799" s="39" customFormat="1" ht="47.25">
      <c r="B1799" s="40" t="s">
        <v>582</v>
      </c>
      <c r="C1799" s="40" t="s">
        <v>98</v>
      </c>
      <c r="D1799" s="40" t="s">
        <v>343</v>
      </c>
      <c r="E1799" s="38" t="str">
        <f t="shared" si="4755"/>
        <v>0310</v>
      </c>
      <c r="F1799" s="40"/>
      <c r="G1799" s="38"/>
      <c r="H1799" s="41" t="s">
        <v>504</v>
      </c>
      <c r="I1799" s="42">
        <f t="shared" ref="I1799:I1801" si="4839">I1800</f>
        <v>1739.9000000000001</v>
      </c>
      <c r="J1799" s="42">
        <f t="shared" ref="J1799:J1801" si="4840">J1800</f>
        <v>1739.9000000000001</v>
      </c>
      <c r="K1799" s="42">
        <f t="shared" ref="K1799:K1801" si="4841">K1800</f>
        <v>1672</v>
      </c>
      <c r="L1799" s="42">
        <f t="shared" ref="L1799:L1801" si="4842">L1800</f>
        <v>0</v>
      </c>
      <c r="M1799" s="42">
        <f t="shared" ref="M1799:M1801" si="4843">M1800</f>
        <v>0</v>
      </c>
      <c r="N1799" s="42">
        <f t="shared" ref="N1799:N1801" si="4844">N1800</f>
        <v>0</v>
      </c>
      <c r="O1799" s="42">
        <f t="shared" ref="O1799:O1801" si="4845">O1800</f>
        <v>0</v>
      </c>
      <c r="P1799" s="42">
        <f t="shared" ref="P1799:P1801" si="4846">P1800</f>
        <v>0</v>
      </c>
      <c r="Q1799" s="42">
        <f t="shared" ref="Q1799:Q1801" si="4847">Q1800</f>
        <v>0</v>
      </c>
      <c r="R1799" s="42">
        <f t="shared" ref="R1799:R1801" si="4848">R1800</f>
        <v>0</v>
      </c>
      <c r="S1799" s="42">
        <f t="shared" ref="S1799:S1801" si="4849">S1800</f>
        <v>0</v>
      </c>
      <c r="T1799" s="42">
        <f t="shared" si="4729"/>
        <v>1739.9000000000001</v>
      </c>
      <c r="U1799" s="42">
        <f t="shared" si="4716"/>
        <v>1739.9000000000001</v>
      </c>
      <c r="V1799" s="42">
        <f t="shared" si="4717"/>
        <v>1672</v>
      </c>
      <c r="W1799" s="42">
        <f t="shared" ref="W1799:W1801" si="4850">W1800</f>
        <v>0</v>
      </c>
      <c r="X1799" s="42">
        <f t="shared" ref="X1799:X1801" si="4851">X1800</f>
        <v>0</v>
      </c>
      <c r="Y1799" s="42">
        <f t="shared" ref="Y1799:Y1801" si="4852">Y1800</f>
        <v>0</v>
      </c>
      <c r="Z1799" s="42">
        <f t="shared" ref="Z1799:Z1801" si="4853">Z1800</f>
        <v>0</v>
      </c>
      <c r="AA1799" s="42">
        <f t="shared" ref="AA1799:AA1801" si="4854">AA1800</f>
        <v>0</v>
      </c>
      <c r="AB1799" s="42">
        <f t="shared" ref="AB1799:AB1801" si="4855">AB1800</f>
        <v>0</v>
      </c>
      <c r="AC1799" s="42">
        <f t="shared" ref="AC1799:AC1801" si="4856">AC1800</f>
        <v>0</v>
      </c>
      <c r="AD1799" s="42">
        <f t="shared" ref="AD1799:AD1801" si="4857">AD1800</f>
        <v>0</v>
      </c>
      <c r="AE1799" s="42">
        <f t="shared" ref="AE1799:AE1801" si="4858">AE1800</f>
        <v>0</v>
      </c>
      <c r="AF1799" s="43">
        <f t="shared" ref="AF1799:AF1801" si="4859">AF1800</f>
        <v>792.50999999999999</v>
      </c>
      <c r="AG1799" s="43">
        <f t="shared" ref="AG1799:AG1801" si="4860">AG1800</f>
        <v>0</v>
      </c>
      <c r="AH1799" s="43">
        <f t="shared" ref="AH1799:AH1801" si="4861">AH1800</f>
        <v>0</v>
      </c>
      <c r="AI1799" s="43">
        <f t="shared" ref="AI1799:AI1801" si="4862">AI1800</f>
        <v>0</v>
      </c>
      <c r="AJ1799" s="43">
        <f t="shared" ref="AJ1799:AJ1801" si="4863">AJ1800</f>
        <v>0</v>
      </c>
      <c r="AK1799" s="43">
        <f t="shared" ref="AK1799:AK1801" si="4864">AK1800</f>
        <v>0</v>
      </c>
      <c r="AL1799" s="43">
        <f t="shared" ref="AL1799:AL1801" si="4865">AL1800</f>
        <v>727.07623000000001</v>
      </c>
      <c r="AM1799" s="43">
        <f t="shared" ref="AM1799:AM1801" si="4866">AM1800</f>
        <v>0</v>
      </c>
      <c r="AN1799" s="43">
        <f t="shared" ref="AN1799:AN1801" si="4867">AN1800</f>
        <v>0</v>
      </c>
      <c r="AO1799" s="44">
        <f t="shared" ref="AO1799:AO1801" si="4868">AO1800</f>
        <v>531.34130000000005</v>
      </c>
      <c r="AP1799" s="45">
        <f t="shared" ref="AP1799:AP1801" si="4869">AP1800</f>
        <v>792.50999999999999</v>
      </c>
      <c r="AQ1799" s="45">
        <f t="shared" ref="AQ1799:AQ1801" si="4870">AQ1800</f>
        <v>0</v>
      </c>
      <c r="AR1799" s="45">
        <f t="shared" ref="AR1799:AR1801" si="4871">AR1800</f>
        <v>0</v>
      </c>
      <c r="AS1799" s="45">
        <f t="shared" ref="AS1799:AS1801" si="4872">AS1800</f>
        <v>0</v>
      </c>
      <c r="AT1799" s="45">
        <f t="shared" ref="AT1799:AT1801" si="4873">AT1800</f>
        <v>0</v>
      </c>
      <c r="AU1799" s="45">
        <f t="shared" si="4756"/>
        <v>792.50999999999999</v>
      </c>
      <c r="AV1799" s="45">
        <f t="shared" si="4757"/>
        <v>947.3900000000001</v>
      </c>
      <c r="AW1799" s="45">
        <f t="shared" si="4758"/>
        <v>1739.9000000000001</v>
      </c>
      <c r="AX1799" s="45">
        <f t="shared" si="4759"/>
        <v>1739.9000000000001</v>
      </c>
      <c r="AY1799" s="45">
        <f t="shared" si="4760"/>
        <v>1672</v>
      </c>
      <c r="AZ1799" s="45">
        <f t="shared" ref="AZ1799:AZ1801" si="4874">AZ1800</f>
        <v>0</v>
      </c>
      <c r="BA1799" s="46">
        <f t="shared" si="4761"/>
        <v>91.743477053917303</v>
      </c>
      <c r="BB1799" s="25"/>
    </row>
    <row r="1800">
      <c r="B1800" s="47" t="s">
        <v>582</v>
      </c>
      <c r="C1800" s="47" t="s">
        <v>98</v>
      </c>
      <c r="D1800" s="47" t="s">
        <v>343</v>
      </c>
      <c r="E1800" s="48" t="str">
        <f t="shared" si="4755"/>
        <v>0310</v>
      </c>
      <c r="F1800" s="47" t="s">
        <v>277</v>
      </c>
      <c r="G1800" s="48"/>
      <c r="H1800" s="49" t="s">
        <v>278</v>
      </c>
      <c r="I1800" s="19">
        <f t="shared" si="4839"/>
        <v>1739.9000000000001</v>
      </c>
      <c r="J1800" s="19">
        <f t="shared" si="4840"/>
        <v>1739.9000000000001</v>
      </c>
      <c r="K1800" s="19">
        <f t="shared" si="4841"/>
        <v>1672</v>
      </c>
      <c r="L1800" s="19">
        <f t="shared" si="4842"/>
        <v>0</v>
      </c>
      <c r="M1800" s="19">
        <f t="shared" si="4843"/>
        <v>0</v>
      </c>
      <c r="N1800" s="19">
        <f t="shared" si="4844"/>
        <v>0</v>
      </c>
      <c r="O1800" s="19">
        <f t="shared" si="4845"/>
        <v>0</v>
      </c>
      <c r="P1800" s="19">
        <f t="shared" si="4846"/>
        <v>0</v>
      </c>
      <c r="Q1800" s="19">
        <f t="shared" si="4847"/>
        <v>0</v>
      </c>
      <c r="R1800" s="19">
        <f t="shared" si="4848"/>
        <v>0</v>
      </c>
      <c r="S1800" s="19">
        <f t="shared" si="4849"/>
        <v>0</v>
      </c>
      <c r="T1800" s="19">
        <f t="shared" si="4729"/>
        <v>1739.9000000000001</v>
      </c>
      <c r="U1800" s="19">
        <f t="shared" si="4716"/>
        <v>1739.9000000000001</v>
      </c>
      <c r="V1800" s="19">
        <f t="shared" si="4717"/>
        <v>1672</v>
      </c>
      <c r="W1800" s="19">
        <f t="shared" si="4850"/>
        <v>0</v>
      </c>
      <c r="X1800" s="19">
        <f t="shared" si="4851"/>
        <v>0</v>
      </c>
      <c r="Y1800" s="19">
        <f t="shared" si="4852"/>
        <v>0</v>
      </c>
      <c r="Z1800" s="19">
        <f t="shared" si="4853"/>
        <v>0</v>
      </c>
      <c r="AA1800" s="19">
        <f t="shared" si="4854"/>
        <v>0</v>
      </c>
      <c r="AB1800" s="19">
        <f t="shared" si="4855"/>
        <v>0</v>
      </c>
      <c r="AC1800" s="19">
        <f t="shared" si="4856"/>
        <v>0</v>
      </c>
      <c r="AD1800" s="19">
        <f t="shared" si="4857"/>
        <v>0</v>
      </c>
      <c r="AE1800" s="19">
        <f t="shared" si="4858"/>
        <v>0</v>
      </c>
      <c r="AF1800" s="50">
        <f t="shared" si="4859"/>
        <v>792.50999999999999</v>
      </c>
      <c r="AG1800" s="50">
        <f t="shared" si="4860"/>
        <v>0</v>
      </c>
      <c r="AH1800" s="50">
        <f t="shared" si="4861"/>
        <v>0</v>
      </c>
      <c r="AI1800" s="50">
        <f t="shared" si="4862"/>
        <v>0</v>
      </c>
      <c r="AJ1800" s="50">
        <f t="shared" si="4863"/>
        <v>0</v>
      </c>
      <c r="AK1800" s="50">
        <f t="shared" si="4864"/>
        <v>0</v>
      </c>
      <c r="AL1800" s="50">
        <f t="shared" si="4865"/>
        <v>727.07623000000001</v>
      </c>
      <c r="AM1800" s="50">
        <f t="shared" si="4866"/>
        <v>0</v>
      </c>
      <c r="AN1800" s="50">
        <f t="shared" si="4867"/>
        <v>0</v>
      </c>
      <c r="AO1800" s="51">
        <f t="shared" si="4868"/>
        <v>531.34130000000005</v>
      </c>
      <c r="AP1800" s="51">
        <f t="shared" si="4869"/>
        <v>792.50999999999999</v>
      </c>
      <c r="AQ1800" s="51">
        <f t="shared" si="4870"/>
        <v>0</v>
      </c>
      <c r="AR1800" s="51">
        <f t="shared" si="4871"/>
        <v>0</v>
      </c>
      <c r="AS1800" s="51">
        <f t="shared" si="4872"/>
        <v>0</v>
      </c>
      <c r="AT1800" s="51">
        <f t="shared" si="4873"/>
        <v>0</v>
      </c>
      <c r="AU1800" s="51">
        <f t="shared" si="4756"/>
        <v>792.50999999999999</v>
      </c>
      <c r="AV1800" s="51">
        <f t="shared" si="4757"/>
        <v>947.3900000000001</v>
      </c>
      <c r="AW1800" s="51">
        <f t="shared" si="4758"/>
        <v>1739.9000000000001</v>
      </c>
      <c r="AX1800" s="51">
        <f t="shared" si="4759"/>
        <v>1739.9000000000001</v>
      </c>
      <c r="AY1800" s="51">
        <f t="shared" si="4760"/>
        <v>1672</v>
      </c>
      <c r="AZ1800" s="51">
        <f t="shared" si="4874"/>
        <v>0</v>
      </c>
      <c r="BA1800" s="52">
        <f t="shared" si="4761"/>
        <v>91.743477053917303</v>
      </c>
      <c r="BB1800" s="25"/>
    </row>
    <row r="1801">
      <c r="B1801" s="47" t="s">
        <v>582</v>
      </c>
      <c r="C1801" s="47" t="s">
        <v>98</v>
      </c>
      <c r="D1801" s="47" t="s">
        <v>343</v>
      </c>
      <c r="E1801" s="48" t="str">
        <f t="shared" si="4755"/>
        <v>0310</v>
      </c>
      <c r="F1801" s="47" t="s">
        <v>279</v>
      </c>
      <c r="G1801" s="48"/>
      <c r="H1801" s="49" t="s">
        <v>53</v>
      </c>
      <c r="I1801" s="19">
        <f t="shared" si="4839"/>
        <v>1739.9000000000001</v>
      </c>
      <c r="J1801" s="19">
        <f t="shared" si="4840"/>
        <v>1739.9000000000001</v>
      </c>
      <c r="K1801" s="19">
        <f t="shared" si="4841"/>
        <v>1672</v>
      </c>
      <c r="L1801" s="19">
        <f t="shared" si="4842"/>
        <v>0</v>
      </c>
      <c r="M1801" s="19">
        <f t="shared" si="4843"/>
        <v>0</v>
      </c>
      <c r="N1801" s="19">
        <f t="shared" si="4844"/>
        <v>0</v>
      </c>
      <c r="O1801" s="19">
        <f t="shared" si="4845"/>
        <v>0</v>
      </c>
      <c r="P1801" s="19">
        <f t="shared" si="4846"/>
        <v>0</v>
      </c>
      <c r="Q1801" s="19">
        <f t="shared" si="4847"/>
        <v>0</v>
      </c>
      <c r="R1801" s="19">
        <f t="shared" si="4848"/>
        <v>0</v>
      </c>
      <c r="S1801" s="19">
        <f t="shared" si="4849"/>
        <v>0</v>
      </c>
      <c r="T1801" s="19">
        <f t="shared" si="4729"/>
        <v>1739.9000000000001</v>
      </c>
      <c r="U1801" s="19">
        <f t="shared" si="4716"/>
        <v>1739.9000000000001</v>
      </c>
      <c r="V1801" s="19">
        <f t="shared" si="4717"/>
        <v>1672</v>
      </c>
      <c r="W1801" s="19">
        <f t="shared" si="4850"/>
        <v>0</v>
      </c>
      <c r="X1801" s="19">
        <f t="shared" si="4851"/>
        <v>0</v>
      </c>
      <c r="Y1801" s="19">
        <f t="shared" si="4852"/>
        <v>0</v>
      </c>
      <c r="Z1801" s="19">
        <f t="shared" si="4853"/>
        <v>0</v>
      </c>
      <c r="AA1801" s="19">
        <f t="shared" si="4854"/>
        <v>0</v>
      </c>
      <c r="AB1801" s="19">
        <f t="shared" si="4855"/>
        <v>0</v>
      </c>
      <c r="AC1801" s="19">
        <f t="shared" si="4856"/>
        <v>0</v>
      </c>
      <c r="AD1801" s="19">
        <f t="shared" si="4857"/>
        <v>0</v>
      </c>
      <c r="AE1801" s="19">
        <f t="shared" si="4858"/>
        <v>0</v>
      </c>
      <c r="AF1801" s="50">
        <f t="shared" si="4859"/>
        <v>792.50999999999999</v>
      </c>
      <c r="AG1801" s="50">
        <f t="shared" si="4860"/>
        <v>0</v>
      </c>
      <c r="AH1801" s="50">
        <f t="shared" si="4861"/>
        <v>0</v>
      </c>
      <c r="AI1801" s="50">
        <f t="shared" si="4862"/>
        <v>0</v>
      </c>
      <c r="AJ1801" s="50">
        <f t="shared" si="4863"/>
        <v>0</v>
      </c>
      <c r="AK1801" s="50">
        <f t="shared" si="4864"/>
        <v>0</v>
      </c>
      <c r="AL1801" s="50">
        <f t="shared" si="4865"/>
        <v>727.07623000000001</v>
      </c>
      <c r="AM1801" s="50">
        <f t="shared" si="4866"/>
        <v>0</v>
      </c>
      <c r="AN1801" s="50">
        <f t="shared" si="4867"/>
        <v>0</v>
      </c>
      <c r="AO1801" s="15">
        <f t="shared" si="4868"/>
        <v>531.34130000000005</v>
      </c>
      <c r="AP1801" s="51">
        <f t="shared" si="4869"/>
        <v>792.50999999999999</v>
      </c>
      <c r="AQ1801" s="51">
        <f t="shared" si="4870"/>
        <v>0</v>
      </c>
      <c r="AR1801" s="51">
        <f t="shared" si="4871"/>
        <v>0</v>
      </c>
      <c r="AS1801" s="51">
        <f t="shared" si="4872"/>
        <v>0</v>
      </c>
      <c r="AT1801" s="51">
        <f t="shared" si="4873"/>
        <v>0</v>
      </c>
      <c r="AU1801" s="51">
        <f t="shared" si="4756"/>
        <v>792.50999999999999</v>
      </c>
      <c r="AV1801" s="51">
        <f t="shared" si="4757"/>
        <v>947.3900000000001</v>
      </c>
      <c r="AW1801" s="51">
        <f t="shared" si="4758"/>
        <v>1739.9000000000001</v>
      </c>
      <c r="AX1801" s="51">
        <f t="shared" si="4759"/>
        <v>1739.9000000000001</v>
      </c>
      <c r="AY1801" s="51">
        <f t="shared" si="4760"/>
        <v>1672</v>
      </c>
      <c r="AZ1801" s="51">
        <f t="shared" si="4874"/>
        <v>0</v>
      </c>
      <c r="BA1801" s="52">
        <f t="shared" si="4761"/>
        <v>91.743477053917303</v>
      </c>
      <c r="BB1801" s="25"/>
    </row>
    <row r="1802" ht="94.5">
      <c r="B1802" s="47" t="s">
        <v>582</v>
      </c>
      <c r="C1802" s="47" t="s">
        <v>98</v>
      </c>
      <c r="D1802" s="47" t="s">
        <v>343</v>
      </c>
      <c r="E1802" s="48" t="str">
        <f t="shared" si="4755"/>
        <v>0310</v>
      </c>
      <c r="F1802" s="47" t="s">
        <v>505</v>
      </c>
      <c r="G1802" s="48"/>
      <c r="H1802" s="49" t="s">
        <v>506</v>
      </c>
      <c r="I1802" s="19">
        <f>I1803+I1805</f>
        <v>1739.9000000000001</v>
      </c>
      <c r="J1802" s="19">
        <f>J1803+J1805</f>
        <v>1739.9000000000001</v>
      </c>
      <c r="K1802" s="19">
        <f>K1803+K1805</f>
        <v>1672</v>
      </c>
      <c r="L1802" s="19">
        <f>L1803+L1805</f>
        <v>0</v>
      </c>
      <c r="M1802" s="19">
        <f>M1803+M1805</f>
        <v>0</v>
      </c>
      <c r="N1802" s="19">
        <f>N1803+N1805</f>
        <v>0</v>
      </c>
      <c r="O1802" s="19">
        <f>O1803+O1805</f>
        <v>0</v>
      </c>
      <c r="P1802" s="19">
        <f>P1803+P1805</f>
        <v>0</v>
      </c>
      <c r="Q1802" s="19">
        <f>Q1803+Q1805</f>
        <v>0</v>
      </c>
      <c r="R1802" s="19">
        <f>R1803+R1805</f>
        <v>0</v>
      </c>
      <c r="S1802" s="19">
        <f>S1803+S1805</f>
        <v>0</v>
      </c>
      <c r="T1802" s="19">
        <f t="shared" si="4729"/>
        <v>1739.9000000000001</v>
      </c>
      <c r="U1802" s="19">
        <f t="shared" si="4716"/>
        <v>1739.9000000000001</v>
      </c>
      <c r="V1802" s="19">
        <f t="shared" si="4717"/>
        <v>1672</v>
      </c>
      <c r="W1802" s="19">
        <f>W1803+W1805</f>
        <v>0</v>
      </c>
      <c r="X1802" s="19">
        <f>X1803+X1805</f>
        <v>0</v>
      </c>
      <c r="Y1802" s="19">
        <f>Y1803+Y1805</f>
        <v>0</v>
      </c>
      <c r="Z1802" s="19">
        <f>Z1803+Z1805</f>
        <v>0</v>
      </c>
      <c r="AA1802" s="19">
        <f>AA1803+AA1805</f>
        <v>0</v>
      </c>
      <c r="AB1802" s="19">
        <f>AB1803+AB1805</f>
        <v>0</v>
      </c>
      <c r="AC1802" s="19">
        <f>AC1803+AC1805</f>
        <v>0</v>
      </c>
      <c r="AD1802" s="19">
        <f>AD1803+AD1805</f>
        <v>0</v>
      </c>
      <c r="AE1802" s="19">
        <f>AE1803+AE1805</f>
        <v>0</v>
      </c>
      <c r="AF1802" s="50">
        <f>AF1803+AF1805</f>
        <v>792.50999999999999</v>
      </c>
      <c r="AG1802" s="50">
        <f>AG1803+AG1805</f>
        <v>0</v>
      </c>
      <c r="AH1802" s="50">
        <f>AH1803+AH1805</f>
        <v>0</v>
      </c>
      <c r="AI1802" s="50">
        <f>AI1803+AI1805</f>
        <v>0</v>
      </c>
      <c r="AJ1802" s="50">
        <f>AJ1803+AJ1805</f>
        <v>0</v>
      </c>
      <c r="AK1802" s="50">
        <f>AK1803+AK1805</f>
        <v>0</v>
      </c>
      <c r="AL1802" s="50">
        <f>AL1803+AL1805</f>
        <v>727.07623000000001</v>
      </c>
      <c r="AM1802" s="50">
        <f>AM1803+AM1805</f>
        <v>0</v>
      </c>
      <c r="AN1802" s="50">
        <f>AN1803+AN1805</f>
        <v>0</v>
      </c>
      <c r="AO1802" s="51">
        <f>AO1803+AO1805</f>
        <v>531.34130000000005</v>
      </c>
      <c r="AP1802" s="51">
        <f>AP1803+AP1805</f>
        <v>792.50999999999999</v>
      </c>
      <c r="AQ1802" s="51">
        <f>AQ1803+AQ1805</f>
        <v>0</v>
      </c>
      <c r="AR1802" s="51">
        <f>AR1803+AR1805</f>
        <v>0</v>
      </c>
      <c r="AS1802" s="51">
        <f>AS1803+AS1805</f>
        <v>0</v>
      </c>
      <c r="AT1802" s="51">
        <f>AT1803+AT1805</f>
        <v>0</v>
      </c>
      <c r="AU1802" s="51">
        <f t="shared" si="4756"/>
        <v>792.50999999999999</v>
      </c>
      <c r="AV1802" s="51">
        <f t="shared" si="4757"/>
        <v>947.3900000000001</v>
      </c>
      <c r="AW1802" s="51">
        <f t="shared" si="4758"/>
        <v>1739.9000000000001</v>
      </c>
      <c r="AX1802" s="51">
        <f t="shared" si="4759"/>
        <v>1739.9000000000001</v>
      </c>
      <c r="AY1802" s="51">
        <f t="shared" si="4760"/>
        <v>1672</v>
      </c>
      <c r="AZ1802" s="51">
        <f>AZ1803+AZ1805</f>
        <v>0</v>
      </c>
      <c r="BA1802" s="52">
        <f t="shared" si="4761"/>
        <v>91.743477053917303</v>
      </c>
      <c r="BB1802" s="25"/>
    </row>
    <row r="1803" ht="47.25">
      <c r="B1803" s="47" t="s">
        <v>582</v>
      </c>
      <c r="C1803" s="47" t="s">
        <v>98</v>
      </c>
      <c r="D1803" s="47" t="s">
        <v>343</v>
      </c>
      <c r="E1803" s="48" t="str">
        <f t="shared" si="4755"/>
        <v>0310</v>
      </c>
      <c r="F1803" s="47" t="s">
        <v>507</v>
      </c>
      <c r="G1803" s="48"/>
      <c r="H1803" s="49" t="s">
        <v>508</v>
      </c>
      <c r="I1803" s="19">
        <f>I1804</f>
        <v>33.899999999999999</v>
      </c>
      <c r="J1803" s="19">
        <f>J1804</f>
        <v>33.899999999999999</v>
      </c>
      <c r="K1803" s="19">
        <f>K1804</f>
        <v>33.899999999999999</v>
      </c>
      <c r="L1803" s="19">
        <f>L1804</f>
        <v>0</v>
      </c>
      <c r="M1803" s="19">
        <f>M1804</f>
        <v>0</v>
      </c>
      <c r="N1803" s="19">
        <f>N1804</f>
        <v>0</v>
      </c>
      <c r="O1803" s="19">
        <f>O1804</f>
        <v>0</v>
      </c>
      <c r="P1803" s="19">
        <f>P1804</f>
        <v>0</v>
      </c>
      <c r="Q1803" s="19">
        <f>Q1804</f>
        <v>0</v>
      </c>
      <c r="R1803" s="19">
        <f>R1804</f>
        <v>0</v>
      </c>
      <c r="S1803" s="19">
        <f>S1804</f>
        <v>0</v>
      </c>
      <c r="T1803" s="19">
        <f t="shared" si="4729"/>
        <v>33.899999999999999</v>
      </c>
      <c r="U1803" s="19">
        <f t="shared" si="4716"/>
        <v>33.899999999999999</v>
      </c>
      <c r="V1803" s="19">
        <f t="shared" si="4717"/>
        <v>33.899999999999999</v>
      </c>
      <c r="W1803" s="19">
        <f>W1804</f>
        <v>0</v>
      </c>
      <c r="X1803" s="19">
        <f>X1804</f>
        <v>0</v>
      </c>
      <c r="Y1803" s="19">
        <f>Y1804</f>
        <v>0</v>
      </c>
      <c r="Z1803" s="19">
        <f>Z1804</f>
        <v>0</v>
      </c>
      <c r="AA1803" s="19">
        <f>AA1804</f>
        <v>0</v>
      </c>
      <c r="AB1803" s="19">
        <f>AB1804</f>
        <v>0</v>
      </c>
      <c r="AC1803" s="19">
        <f>AC1804</f>
        <v>0</v>
      </c>
      <c r="AD1803" s="19">
        <f>AD1804</f>
        <v>0</v>
      </c>
      <c r="AE1803" s="19">
        <f>AE1804</f>
        <v>0</v>
      </c>
      <c r="AF1803" s="50">
        <f>AF1804</f>
        <v>33.899999999999999</v>
      </c>
      <c r="AG1803" s="50">
        <f>AG1804</f>
        <v>0</v>
      </c>
      <c r="AH1803" s="50">
        <f>AH1804</f>
        <v>0</v>
      </c>
      <c r="AI1803" s="50">
        <f>AI1804</f>
        <v>0</v>
      </c>
      <c r="AJ1803" s="50">
        <f>AJ1804</f>
        <v>0</v>
      </c>
      <c r="AK1803" s="50">
        <f>AK1804</f>
        <v>0</v>
      </c>
      <c r="AL1803" s="50">
        <f>AL1804</f>
        <v>33.899999999999999</v>
      </c>
      <c r="AM1803" s="50">
        <f>AM1804</f>
        <v>0</v>
      </c>
      <c r="AN1803" s="50">
        <f>AN1804</f>
        <v>0</v>
      </c>
      <c r="AO1803" s="15">
        <f>AO1804</f>
        <v>16.949999999999999</v>
      </c>
      <c r="AP1803" s="51">
        <f>AP1804</f>
        <v>33.899999999999999</v>
      </c>
      <c r="AQ1803" s="51">
        <f>AQ1804</f>
        <v>0</v>
      </c>
      <c r="AR1803" s="51">
        <f>AR1804</f>
        <v>0</v>
      </c>
      <c r="AS1803" s="51">
        <f>AS1804</f>
        <v>0</v>
      </c>
      <c r="AT1803" s="51">
        <f>AT1804</f>
        <v>0</v>
      </c>
      <c r="AU1803" s="51">
        <f t="shared" si="4756"/>
        <v>33.899999999999999</v>
      </c>
      <c r="AV1803" s="51">
        <f t="shared" si="4757"/>
        <v>0</v>
      </c>
      <c r="AW1803" s="51">
        <f t="shared" si="4758"/>
        <v>33.899999999999999</v>
      </c>
      <c r="AX1803" s="51">
        <f t="shared" si="4759"/>
        <v>33.899999999999999</v>
      </c>
      <c r="AY1803" s="51">
        <f t="shared" si="4760"/>
        <v>33.899999999999999</v>
      </c>
      <c r="AZ1803" s="51">
        <f>AZ1804</f>
        <v>0</v>
      </c>
      <c r="BA1803" s="52">
        <f t="shared" si="4761"/>
        <v>100</v>
      </c>
      <c r="BB1803" s="25"/>
    </row>
    <row r="1804" ht="31.5">
      <c r="B1804" s="47" t="s">
        <v>582</v>
      </c>
      <c r="C1804" s="47" t="s">
        <v>98</v>
      </c>
      <c r="D1804" s="47" t="s">
        <v>343</v>
      </c>
      <c r="E1804" s="48" t="str">
        <f t="shared" si="4755"/>
        <v>0310</v>
      </c>
      <c r="F1804" s="47" t="s">
        <v>507</v>
      </c>
      <c r="G1804" s="47" t="s">
        <v>58</v>
      </c>
      <c r="H1804" s="49" t="s">
        <v>59</v>
      </c>
      <c r="I1804" s="19">
        <v>33.899999999999999</v>
      </c>
      <c r="J1804" s="19">
        <v>33.899999999999999</v>
      </c>
      <c r="K1804" s="19">
        <v>33.899999999999999</v>
      </c>
      <c r="L1804" s="19"/>
      <c r="M1804" s="19"/>
      <c r="N1804" s="19"/>
      <c r="O1804" s="19">
        <v>0</v>
      </c>
      <c r="P1804" s="19">
        <v>0</v>
      </c>
      <c r="Q1804" s="19">
        <v>0</v>
      </c>
      <c r="R1804" s="19">
        <v>0</v>
      </c>
      <c r="S1804" s="19"/>
      <c r="T1804" s="19">
        <f t="shared" si="4729"/>
        <v>33.899999999999999</v>
      </c>
      <c r="U1804" s="19">
        <f t="shared" si="4716"/>
        <v>33.899999999999999</v>
      </c>
      <c r="V1804" s="19">
        <f t="shared" si="4717"/>
        <v>33.899999999999999</v>
      </c>
      <c r="W1804" s="19"/>
      <c r="X1804" s="19"/>
      <c r="Y1804" s="19"/>
      <c r="Z1804" s="19"/>
      <c r="AA1804" s="19"/>
      <c r="AB1804" s="19"/>
      <c r="AC1804" s="19"/>
      <c r="AD1804" s="19"/>
      <c r="AE1804" s="19"/>
      <c r="AF1804" s="50">
        <v>33.899999999999999</v>
      </c>
      <c r="AG1804" s="50"/>
      <c r="AH1804" s="50">
        <v>0</v>
      </c>
      <c r="AI1804" s="50">
        <v>0</v>
      </c>
      <c r="AJ1804" s="50">
        <v>0</v>
      </c>
      <c r="AK1804" s="50">
        <v>0</v>
      </c>
      <c r="AL1804" s="50">
        <v>33.899999999999999</v>
      </c>
      <c r="AM1804" s="50">
        <v>0</v>
      </c>
      <c r="AN1804" s="50">
        <v>0</v>
      </c>
      <c r="AO1804" s="51">
        <v>16.949999999999999</v>
      </c>
      <c r="AP1804" s="51">
        <v>33.899999999999999</v>
      </c>
      <c r="AQ1804" s="51">
        <v>0</v>
      </c>
      <c r="AR1804" s="51">
        <v>0</v>
      </c>
      <c r="AS1804" s="51">
        <v>0</v>
      </c>
      <c r="AT1804" s="51">
        <v>0</v>
      </c>
      <c r="AU1804" s="51">
        <f t="shared" si="4756"/>
        <v>33.899999999999999</v>
      </c>
      <c r="AV1804" s="51">
        <f t="shared" si="4757"/>
        <v>0</v>
      </c>
      <c r="AW1804" s="51">
        <f t="shared" si="4758"/>
        <v>33.899999999999999</v>
      </c>
      <c r="AX1804" s="51">
        <f t="shared" si="4759"/>
        <v>33.899999999999999</v>
      </c>
      <c r="AY1804" s="51">
        <f t="shared" si="4760"/>
        <v>33.899999999999999</v>
      </c>
      <c r="AZ1804" s="51"/>
      <c r="BA1804" s="52">
        <f t="shared" si="4761"/>
        <v>100</v>
      </c>
      <c r="BB1804" s="53"/>
    </row>
    <row r="1805" ht="47.25">
      <c r="B1805" s="47" t="s">
        <v>582</v>
      </c>
      <c r="C1805" s="47" t="s">
        <v>98</v>
      </c>
      <c r="D1805" s="47" t="s">
        <v>343</v>
      </c>
      <c r="E1805" s="48" t="str">
        <f t="shared" si="4755"/>
        <v>0310</v>
      </c>
      <c r="F1805" s="47" t="s">
        <v>509</v>
      </c>
      <c r="G1805" s="48"/>
      <c r="H1805" s="49" t="s">
        <v>510</v>
      </c>
      <c r="I1805" s="19">
        <f>I1806+I1807</f>
        <v>1706</v>
      </c>
      <c r="J1805" s="19">
        <f>J1806+J1807</f>
        <v>1706</v>
      </c>
      <c r="K1805" s="19">
        <f>K1806+K1807</f>
        <v>1638.0999999999999</v>
      </c>
      <c r="L1805" s="19">
        <f>L1806+L1807</f>
        <v>0</v>
      </c>
      <c r="M1805" s="19">
        <f>M1806+M1807</f>
        <v>0</v>
      </c>
      <c r="N1805" s="19">
        <f>N1806+N1807</f>
        <v>0</v>
      </c>
      <c r="O1805" s="19">
        <f>O1806+O1807</f>
        <v>0</v>
      </c>
      <c r="P1805" s="19">
        <f>P1806+P1807</f>
        <v>0</v>
      </c>
      <c r="Q1805" s="19">
        <f>Q1806+Q1807</f>
        <v>0</v>
      </c>
      <c r="R1805" s="19">
        <f>R1806+R1807</f>
        <v>0</v>
      </c>
      <c r="S1805" s="19">
        <f>S1806+S1807</f>
        <v>0</v>
      </c>
      <c r="T1805" s="19">
        <f t="shared" si="4729"/>
        <v>1706</v>
      </c>
      <c r="U1805" s="19">
        <f t="shared" si="4716"/>
        <v>1706</v>
      </c>
      <c r="V1805" s="19">
        <f t="shared" si="4717"/>
        <v>1638.0999999999999</v>
      </c>
      <c r="W1805" s="19">
        <f>W1806+W1807</f>
        <v>0</v>
      </c>
      <c r="X1805" s="19">
        <f>X1806+X1807</f>
        <v>0</v>
      </c>
      <c r="Y1805" s="19">
        <f>Y1806+Y1807</f>
        <v>0</v>
      </c>
      <c r="Z1805" s="19">
        <f>Z1806+Z1807</f>
        <v>0</v>
      </c>
      <c r="AA1805" s="19">
        <f>AA1806+AA1807</f>
        <v>0</v>
      </c>
      <c r="AB1805" s="19">
        <f>AB1806+AB1807</f>
        <v>0</v>
      </c>
      <c r="AC1805" s="19">
        <f>AC1806+AC1807</f>
        <v>0</v>
      </c>
      <c r="AD1805" s="19">
        <f>AD1806+AD1807</f>
        <v>0</v>
      </c>
      <c r="AE1805" s="19">
        <f>AE1806+AE1807</f>
        <v>0</v>
      </c>
      <c r="AF1805" s="50">
        <f>AF1806+AF1807</f>
        <v>758.61000000000001</v>
      </c>
      <c r="AG1805" s="50">
        <f>AG1806+AG1807</f>
        <v>0</v>
      </c>
      <c r="AH1805" s="50">
        <f>AH1806+AH1807</f>
        <v>0</v>
      </c>
      <c r="AI1805" s="50">
        <f>AI1806+AI1807</f>
        <v>0</v>
      </c>
      <c r="AJ1805" s="50">
        <f>AJ1806+AJ1807</f>
        <v>0</v>
      </c>
      <c r="AK1805" s="50">
        <f>AK1806+AK1807</f>
        <v>0</v>
      </c>
      <c r="AL1805" s="50">
        <f>AL1806+AL1807</f>
        <v>693.17623000000003</v>
      </c>
      <c r="AM1805" s="50">
        <f>AM1806+AM1807</f>
        <v>0</v>
      </c>
      <c r="AN1805" s="50">
        <f>AN1806+AN1807</f>
        <v>0</v>
      </c>
      <c r="AO1805" s="15">
        <f>AO1806+AO1807</f>
        <v>514.3913</v>
      </c>
      <c r="AP1805" s="51">
        <f>AP1806+AP1807</f>
        <v>758.61000000000001</v>
      </c>
      <c r="AQ1805" s="51">
        <f>AQ1806+AQ1807</f>
        <v>0</v>
      </c>
      <c r="AR1805" s="51">
        <f>AR1806+AR1807</f>
        <v>0</v>
      </c>
      <c r="AS1805" s="51">
        <f>AS1806+AS1807</f>
        <v>0</v>
      </c>
      <c r="AT1805" s="51">
        <f>AT1806+AT1807</f>
        <v>0</v>
      </c>
      <c r="AU1805" s="51">
        <f t="shared" si="4756"/>
        <v>758.61000000000001</v>
      </c>
      <c r="AV1805" s="51">
        <f t="shared" si="4757"/>
        <v>947.38999999999999</v>
      </c>
      <c r="AW1805" s="51">
        <f t="shared" si="4758"/>
        <v>1706</v>
      </c>
      <c r="AX1805" s="51">
        <f t="shared" si="4759"/>
        <v>1706</v>
      </c>
      <c r="AY1805" s="51">
        <f t="shared" si="4760"/>
        <v>1638.0999999999999</v>
      </c>
      <c r="AZ1805" s="51">
        <f>AZ1806+AZ1807</f>
        <v>0</v>
      </c>
      <c r="BA1805" s="52">
        <f t="shared" si="4761"/>
        <v>91.374517868206325</v>
      </c>
      <c r="BB1805" s="25"/>
    </row>
    <row r="1806" ht="31.5">
      <c r="B1806" s="47" t="s">
        <v>582</v>
      </c>
      <c r="C1806" s="47" t="s">
        <v>98</v>
      </c>
      <c r="D1806" s="47" t="s">
        <v>343</v>
      </c>
      <c r="E1806" s="48" t="str">
        <f t="shared" si="4755"/>
        <v>0310</v>
      </c>
      <c r="F1806" s="47" t="s">
        <v>509</v>
      </c>
      <c r="G1806" s="47" t="s">
        <v>58</v>
      </c>
      <c r="H1806" s="49" t="s">
        <v>59</v>
      </c>
      <c r="I1806" s="19">
        <v>1373</v>
      </c>
      <c r="J1806" s="19">
        <v>1373</v>
      </c>
      <c r="K1806" s="19">
        <v>1305.0999999999999</v>
      </c>
      <c r="L1806" s="19"/>
      <c r="M1806" s="19"/>
      <c r="N1806" s="19"/>
      <c r="O1806" s="19">
        <v>0</v>
      </c>
      <c r="P1806" s="19">
        <v>0</v>
      </c>
      <c r="Q1806" s="19">
        <v>0</v>
      </c>
      <c r="R1806" s="19">
        <v>0</v>
      </c>
      <c r="S1806" s="19"/>
      <c r="T1806" s="19">
        <f t="shared" si="4729"/>
        <v>1373</v>
      </c>
      <c r="U1806" s="19">
        <f t="shared" si="4716"/>
        <v>1373</v>
      </c>
      <c r="V1806" s="19">
        <f t="shared" si="4717"/>
        <v>1305.0999999999999</v>
      </c>
      <c r="W1806" s="19"/>
      <c r="X1806" s="19"/>
      <c r="Y1806" s="19"/>
      <c r="Z1806" s="19"/>
      <c r="AA1806" s="19"/>
      <c r="AB1806" s="19"/>
      <c r="AC1806" s="19"/>
      <c r="AD1806" s="19"/>
      <c r="AE1806" s="19"/>
      <c r="AF1806" s="50">
        <v>425.61000000000001</v>
      </c>
      <c r="AG1806" s="50"/>
      <c r="AH1806" s="50">
        <v>0</v>
      </c>
      <c r="AI1806" s="50">
        <v>0</v>
      </c>
      <c r="AJ1806" s="50">
        <v>0</v>
      </c>
      <c r="AK1806" s="50">
        <v>0</v>
      </c>
      <c r="AL1806" s="50">
        <v>425.60923000000003</v>
      </c>
      <c r="AM1806" s="50">
        <v>0</v>
      </c>
      <c r="AN1806" s="50">
        <v>0</v>
      </c>
      <c r="AO1806" s="51">
        <v>319.64530000000002</v>
      </c>
      <c r="AP1806" s="51">
        <v>425.61000000000001</v>
      </c>
      <c r="AQ1806" s="51">
        <v>0</v>
      </c>
      <c r="AR1806" s="51">
        <v>0</v>
      </c>
      <c r="AS1806" s="51">
        <v>0</v>
      </c>
      <c r="AT1806" s="51">
        <v>0</v>
      </c>
      <c r="AU1806" s="51">
        <f t="shared" si="4756"/>
        <v>425.61000000000001</v>
      </c>
      <c r="AV1806" s="51">
        <f t="shared" si="4757"/>
        <v>947.38999999999999</v>
      </c>
      <c r="AW1806" s="51">
        <f t="shared" si="4758"/>
        <v>1373</v>
      </c>
      <c r="AX1806" s="51">
        <f t="shared" si="4759"/>
        <v>1373</v>
      </c>
      <c r="AY1806" s="51">
        <f t="shared" si="4760"/>
        <v>1305.0999999999999</v>
      </c>
      <c r="AZ1806" s="51"/>
      <c r="BA1806" s="52">
        <f t="shared" si="4761"/>
        <v>99.999819083198233</v>
      </c>
      <c r="BB1806" s="53"/>
    </row>
    <row r="1807">
      <c r="B1807" s="47" t="s">
        <v>582</v>
      </c>
      <c r="C1807" s="47" t="s">
        <v>98</v>
      </c>
      <c r="D1807" s="47" t="s">
        <v>343</v>
      </c>
      <c r="E1807" s="48" t="str">
        <f t="shared" si="4755"/>
        <v>0310</v>
      </c>
      <c r="F1807" s="47" t="s">
        <v>509</v>
      </c>
      <c r="G1807" s="47" t="s">
        <v>60</v>
      </c>
      <c r="H1807" s="49" t="s">
        <v>61</v>
      </c>
      <c r="I1807" s="19">
        <v>333</v>
      </c>
      <c r="J1807" s="19">
        <v>333</v>
      </c>
      <c r="K1807" s="19">
        <v>333</v>
      </c>
      <c r="L1807" s="19"/>
      <c r="M1807" s="19"/>
      <c r="N1807" s="19"/>
      <c r="O1807" s="19">
        <v>0</v>
      </c>
      <c r="P1807" s="19">
        <v>0</v>
      </c>
      <c r="Q1807" s="19">
        <v>0</v>
      </c>
      <c r="R1807" s="19">
        <v>0</v>
      </c>
      <c r="S1807" s="19"/>
      <c r="T1807" s="19">
        <f t="shared" si="4729"/>
        <v>333</v>
      </c>
      <c r="U1807" s="19">
        <f t="shared" si="4716"/>
        <v>333</v>
      </c>
      <c r="V1807" s="19">
        <f t="shared" si="4717"/>
        <v>333</v>
      </c>
      <c r="W1807" s="19"/>
      <c r="X1807" s="19"/>
      <c r="Y1807" s="19"/>
      <c r="Z1807" s="19"/>
      <c r="AA1807" s="19"/>
      <c r="AB1807" s="19"/>
      <c r="AC1807" s="19"/>
      <c r="AD1807" s="19"/>
      <c r="AE1807" s="19"/>
      <c r="AF1807" s="50">
        <v>333</v>
      </c>
      <c r="AG1807" s="50"/>
      <c r="AH1807" s="50">
        <v>0</v>
      </c>
      <c r="AI1807" s="50">
        <v>0</v>
      </c>
      <c r="AJ1807" s="50">
        <v>0</v>
      </c>
      <c r="AK1807" s="50">
        <v>0</v>
      </c>
      <c r="AL1807" s="50">
        <v>267.56700000000001</v>
      </c>
      <c r="AM1807" s="50">
        <v>0</v>
      </c>
      <c r="AN1807" s="50">
        <v>0</v>
      </c>
      <c r="AO1807" s="15">
        <v>194.74600000000001</v>
      </c>
      <c r="AP1807" s="51">
        <v>333</v>
      </c>
      <c r="AQ1807" s="51">
        <v>0</v>
      </c>
      <c r="AR1807" s="51">
        <v>0</v>
      </c>
      <c r="AS1807" s="51">
        <v>0</v>
      </c>
      <c r="AT1807" s="51">
        <v>0</v>
      </c>
      <c r="AU1807" s="51">
        <f t="shared" si="4756"/>
        <v>333</v>
      </c>
      <c r="AV1807" s="51">
        <f t="shared" si="4757"/>
        <v>0</v>
      </c>
      <c r="AW1807" s="51">
        <f t="shared" si="4758"/>
        <v>333</v>
      </c>
      <c r="AX1807" s="51">
        <f t="shared" si="4759"/>
        <v>333</v>
      </c>
      <c r="AY1807" s="51">
        <f t="shared" si="4760"/>
        <v>333</v>
      </c>
      <c r="AZ1807" s="51"/>
      <c r="BA1807" s="52">
        <f t="shared" si="4761"/>
        <v>80.350450450450452</v>
      </c>
      <c r="BB1807" s="53"/>
    </row>
    <row r="1808" s="39" customFormat="1" ht="31.5">
      <c r="B1808" s="40" t="s">
        <v>582</v>
      </c>
      <c r="C1808" s="40" t="s">
        <v>98</v>
      </c>
      <c r="D1808" s="40" t="s">
        <v>176</v>
      </c>
      <c r="E1808" s="38" t="str">
        <f t="shared" si="4755"/>
        <v>0314</v>
      </c>
      <c r="F1808" s="40"/>
      <c r="G1808" s="38"/>
      <c r="H1808" s="41" t="s">
        <v>177</v>
      </c>
      <c r="I1808" s="42">
        <f t="shared" ref="I1808:I1809" si="4875">I1809</f>
        <v>1545.9000000000001</v>
      </c>
      <c r="J1808" s="42">
        <f t="shared" ref="J1808:J1809" si="4876">J1809</f>
        <v>1637.0999999999999</v>
      </c>
      <c r="K1808" s="42">
        <f t="shared" ref="K1808:K1809" si="4877">K1809</f>
        <v>1637.0999999999999</v>
      </c>
      <c r="L1808" s="42">
        <f t="shared" ref="L1808:L1809" si="4878">L1809</f>
        <v>0</v>
      </c>
      <c r="M1808" s="42">
        <f t="shared" ref="M1808:M1809" si="4879">M1809</f>
        <v>0</v>
      </c>
      <c r="N1808" s="42">
        <f t="shared" ref="N1808:N1809" si="4880">N1809</f>
        <v>0</v>
      </c>
      <c r="O1808" s="42">
        <f t="shared" ref="O1808:O1809" si="4881">O1809</f>
        <v>0</v>
      </c>
      <c r="P1808" s="42">
        <f t="shared" ref="P1808:P1809" si="4882">P1809</f>
        <v>0</v>
      </c>
      <c r="Q1808" s="42">
        <f t="shared" ref="Q1808:Q1809" si="4883">Q1809</f>
        <v>0</v>
      </c>
      <c r="R1808" s="42">
        <f t="shared" ref="R1808:R1809" si="4884">R1809</f>
        <v>0</v>
      </c>
      <c r="S1808" s="42">
        <f t="shared" ref="S1808:S1809" si="4885">S1809</f>
        <v>0</v>
      </c>
      <c r="T1808" s="42">
        <f t="shared" si="4729"/>
        <v>1545.9000000000001</v>
      </c>
      <c r="U1808" s="42">
        <f t="shared" si="4716"/>
        <v>1637.0999999999999</v>
      </c>
      <c r="V1808" s="42">
        <f t="shared" si="4717"/>
        <v>1637.0999999999999</v>
      </c>
      <c r="W1808" s="42">
        <f t="shared" ref="W1808:W1809" si="4886">W1809</f>
        <v>0</v>
      </c>
      <c r="X1808" s="42">
        <f t="shared" ref="X1808:X1809" si="4887">X1809</f>
        <v>0</v>
      </c>
      <c r="Y1808" s="42">
        <f t="shared" ref="Y1808:Y1809" si="4888">Y1809</f>
        <v>0</v>
      </c>
      <c r="Z1808" s="42">
        <f t="shared" ref="Z1808:Z1809" si="4889">Z1809</f>
        <v>0</v>
      </c>
      <c r="AA1808" s="42">
        <f t="shared" ref="AA1808:AA1809" si="4890">AA1809</f>
        <v>0</v>
      </c>
      <c r="AB1808" s="42">
        <f t="shared" ref="AB1808:AB1809" si="4891">AB1809</f>
        <v>0</v>
      </c>
      <c r="AC1808" s="42">
        <f t="shared" ref="AC1808:AC1809" si="4892">AC1809</f>
        <v>0</v>
      </c>
      <c r="AD1808" s="42">
        <f t="shared" ref="AD1808:AD1809" si="4893">AD1809</f>
        <v>0</v>
      </c>
      <c r="AE1808" s="42">
        <f t="shared" ref="AE1808:AE1809" si="4894">AE1809</f>
        <v>0</v>
      </c>
      <c r="AF1808" s="43">
        <f t="shared" ref="AF1808:AF1809" si="4895">AF1809</f>
        <v>1717.1660000000002</v>
      </c>
      <c r="AG1808" s="43">
        <f t="shared" ref="AG1808:AG1809" si="4896">AG1809</f>
        <v>0</v>
      </c>
      <c r="AH1808" s="43">
        <f t="shared" ref="AH1808:AH1809" si="4897">AH1809</f>
        <v>1717.1660000000002</v>
      </c>
      <c r="AI1808" s="43">
        <f t="shared" ref="AI1808:AI1809" si="4898">AI1809</f>
        <v>0</v>
      </c>
      <c r="AJ1808" s="43">
        <f t="shared" ref="AJ1808:AJ1809" si="4899">AJ1809</f>
        <v>0</v>
      </c>
      <c r="AK1808" s="43">
        <f t="shared" ref="AK1808:AK1809" si="4900">AK1809</f>
        <v>0</v>
      </c>
      <c r="AL1808" s="43">
        <f t="shared" ref="AL1808:AL1809" si="4901">AL1809</f>
        <v>1717.1660000000002</v>
      </c>
      <c r="AM1808" s="43">
        <f t="shared" ref="AM1808:AM1809" si="4902">AM1809</f>
        <v>1717.1660000000002</v>
      </c>
      <c r="AN1808" s="43">
        <f t="shared" ref="AN1808:AN1809" si="4903">AN1809</f>
        <v>0</v>
      </c>
      <c r="AO1808" s="45">
        <f t="shared" ref="AO1808:AO1809" si="4904">AO1809</f>
        <v>1111.62644</v>
      </c>
      <c r="AP1808" s="45">
        <f t="shared" ref="AP1808:AP1809" si="4905">AP1809</f>
        <v>1717.1660000000002</v>
      </c>
      <c r="AQ1808" s="45">
        <f t="shared" ref="AQ1808:AQ1809" si="4906">AQ1809</f>
        <v>0</v>
      </c>
      <c r="AR1808" s="45">
        <f t="shared" ref="AR1808:AR1809" si="4907">AR1809</f>
        <v>0</v>
      </c>
      <c r="AS1808" s="45">
        <f t="shared" ref="AS1808:AS1809" si="4908">AS1809</f>
        <v>0</v>
      </c>
      <c r="AT1808" s="45">
        <f t="shared" ref="AT1808:AT1809" si="4909">AT1809</f>
        <v>0</v>
      </c>
      <c r="AU1808" s="45">
        <f t="shared" si="4756"/>
        <v>1717.1660000000002</v>
      </c>
      <c r="AV1808" s="45">
        <f t="shared" si="4757"/>
        <v>-171.26600000000008</v>
      </c>
      <c r="AW1808" s="45">
        <f t="shared" si="4758"/>
        <v>1545.9000000000001</v>
      </c>
      <c r="AX1808" s="45">
        <f t="shared" si="4759"/>
        <v>1637.0999999999999</v>
      </c>
      <c r="AY1808" s="45">
        <f t="shared" si="4760"/>
        <v>1637.0999999999999</v>
      </c>
      <c r="AZ1808" s="45">
        <f t="shared" ref="AZ1808:AZ1809" si="4910">AZ1809</f>
        <v>0</v>
      </c>
      <c r="BA1808" s="46">
        <f t="shared" si="4761"/>
        <v>100</v>
      </c>
      <c r="BB1808" s="25"/>
    </row>
    <row r="1809" ht="31.5">
      <c r="B1809" s="47" t="s">
        <v>582</v>
      </c>
      <c r="C1809" s="47" t="s">
        <v>98</v>
      </c>
      <c r="D1809" s="47" t="s">
        <v>176</v>
      </c>
      <c r="E1809" s="48" t="str">
        <f t="shared" si="4755"/>
        <v>0314</v>
      </c>
      <c r="F1809" s="47" t="s">
        <v>76</v>
      </c>
      <c r="G1809" s="48"/>
      <c r="H1809" s="49" t="s">
        <v>77</v>
      </c>
      <c r="I1809" s="19">
        <f t="shared" si="4875"/>
        <v>1545.9000000000001</v>
      </c>
      <c r="J1809" s="19">
        <f t="shared" si="4876"/>
        <v>1637.0999999999999</v>
      </c>
      <c r="K1809" s="19">
        <f t="shared" si="4877"/>
        <v>1637.0999999999999</v>
      </c>
      <c r="L1809" s="19">
        <f t="shared" si="4878"/>
        <v>0</v>
      </c>
      <c r="M1809" s="19">
        <f t="shared" si="4879"/>
        <v>0</v>
      </c>
      <c r="N1809" s="19">
        <f t="shared" si="4880"/>
        <v>0</v>
      </c>
      <c r="O1809" s="19">
        <f t="shared" si="4881"/>
        <v>0</v>
      </c>
      <c r="P1809" s="19">
        <f t="shared" si="4882"/>
        <v>0</v>
      </c>
      <c r="Q1809" s="19">
        <f t="shared" si="4883"/>
        <v>0</v>
      </c>
      <c r="R1809" s="19">
        <f t="shared" si="4884"/>
        <v>0</v>
      </c>
      <c r="S1809" s="19">
        <f t="shared" si="4885"/>
        <v>0</v>
      </c>
      <c r="T1809" s="19">
        <f t="shared" si="4729"/>
        <v>1545.9000000000001</v>
      </c>
      <c r="U1809" s="19">
        <f t="shared" si="4716"/>
        <v>1637.0999999999999</v>
      </c>
      <c r="V1809" s="19">
        <f t="shared" si="4717"/>
        <v>1637.0999999999999</v>
      </c>
      <c r="W1809" s="19">
        <f t="shared" si="4886"/>
        <v>0</v>
      </c>
      <c r="X1809" s="19">
        <f t="shared" si="4887"/>
        <v>0</v>
      </c>
      <c r="Y1809" s="19">
        <f t="shared" si="4888"/>
        <v>0</v>
      </c>
      <c r="Z1809" s="19">
        <f t="shared" si="4889"/>
        <v>0</v>
      </c>
      <c r="AA1809" s="19">
        <f t="shared" si="4890"/>
        <v>0</v>
      </c>
      <c r="AB1809" s="19">
        <f t="shared" si="4891"/>
        <v>0</v>
      </c>
      <c r="AC1809" s="19">
        <f t="shared" si="4892"/>
        <v>0</v>
      </c>
      <c r="AD1809" s="19">
        <f t="shared" si="4893"/>
        <v>0</v>
      </c>
      <c r="AE1809" s="19">
        <f t="shared" si="4894"/>
        <v>0</v>
      </c>
      <c r="AF1809" s="50">
        <f t="shared" si="4895"/>
        <v>1717.1660000000002</v>
      </c>
      <c r="AG1809" s="50">
        <f t="shared" si="4896"/>
        <v>0</v>
      </c>
      <c r="AH1809" s="50">
        <f t="shared" si="4897"/>
        <v>1717.1660000000002</v>
      </c>
      <c r="AI1809" s="50">
        <f t="shared" si="4898"/>
        <v>0</v>
      </c>
      <c r="AJ1809" s="50">
        <f t="shared" si="4899"/>
        <v>0</v>
      </c>
      <c r="AK1809" s="50">
        <f t="shared" si="4900"/>
        <v>0</v>
      </c>
      <c r="AL1809" s="50">
        <f t="shared" si="4901"/>
        <v>1717.1660000000002</v>
      </c>
      <c r="AM1809" s="50">
        <f t="shared" si="4902"/>
        <v>1717.1660000000002</v>
      </c>
      <c r="AN1809" s="50">
        <f t="shared" si="4903"/>
        <v>0</v>
      </c>
      <c r="AO1809" s="15">
        <f t="shared" si="4904"/>
        <v>1111.62644</v>
      </c>
      <c r="AP1809" s="51">
        <f t="shared" si="4905"/>
        <v>1717.1660000000002</v>
      </c>
      <c r="AQ1809" s="51">
        <f t="shared" si="4906"/>
        <v>0</v>
      </c>
      <c r="AR1809" s="51">
        <f t="shared" si="4907"/>
        <v>0</v>
      </c>
      <c r="AS1809" s="51">
        <f t="shared" si="4908"/>
        <v>0</v>
      </c>
      <c r="AT1809" s="51">
        <f t="shared" si="4909"/>
        <v>0</v>
      </c>
      <c r="AU1809" s="51">
        <f t="shared" si="4756"/>
        <v>1717.1660000000002</v>
      </c>
      <c r="AV1809" s="51">
        <f t="shared" si="4757"/>
        <v>-171.26600000000008</v>
      </c>
      <c r="AW1809" s="51">
        <f t="shared" si="4758"/>
        <v>1545.9000000000001</v>
      </c>
      <c r="AX1809" s="51">
        <f t="shared" si="4759"/>
        <v>1637.0999999999999</v>
      </c>
      <c r="AY1809" s="51">
        <f t="shared" si="4760"/>
        <v>1637.0999999999999</v>
      </c>
      <c r="AZ1809" s="51">
        <f t="shared" si="4910"/>
        <v>0</v>
      </c>
      <c r="BA1809" s="52">
        <f t="shared" si="4761"/>
        <v>100</v>
      </c>
      <c r="BB1809" s="25"/>
    </row>
    <row r="1810">
      <c r="B1810" s="47" t="s">
        <v>582</v>
      </c>
      <c r="C1810" s="47" t="s">
        <v>98</v>
      </c>
      <c r="D1810" s="47" t="s">
        <v>176</v>
      </c>
      <c r="E1810" s="48" t="str">
        <f t="shared" si="4755"/>
        <v>0314</v>
      </c>
      <c r="F1810" s="47" t="s">
        <v>78</v>
      </c>
      <c r="G1810" s="48"/>
      <c r="H1810" s="49" t="s">
        <v>79</v>
      </c>
      <c r="I1810" s="19">
        <f>I1811+I1813</f>
        <v>1545.9000000000001</v>
      </c>
      <c r="J1810" s="19">
        <f>J1811+J1813</f>
        <v>1637.0999999999999</v>
      </c>
      <c r="K1810" s="19">
        <f>K1811+K1813</f>
        <v>1637.0999999999999</v>
      </c>
      <c r="L1810" s="19">
        <f>L1811+L1813</f>
        <v>0</v>
      </c>
      <c r="M1810" s="19">
        <f>M1811+M1813</f>
        <v>0</v>
      </c>
      <c r="N1810" s="19">
        <f>N1811+N1813</f>
        <v>0</v>
      </c>
      <c r="O1810" s="19">
        <f>O1811+O1813</f>
        <v>0</v>
      </c>
      <c r="P1810" s="19">
        <f>P1811+P1813</f>
        <v>0</v>
      </c>
      <c r="Q1810" s="19">
        <f>Q1811+Q1813</f>
        <v>0</v>
      </c>
      <c r="R1810" s="19">
        <f>R1811+R1813</f>
        <v>0</v>
      </c>
      <c r="S1810" s="19">
        <f>S1811+S1813</f>
        <v>0</v>
      </c>
      <c r="T1810" s="19">
        <f t="shared" si="4729"/>
        <v>1545.9000000000001</v>
      </c>
      <c r="U1810" s="19">
        <f t="shared" si="4716"/>
        <v>1637.0999999999999</v>
      </c>
      <c r="V1810" s="19">
        <f t="shared" si="4717"/>
        <v>1637.0999999999999</v>
      </c>
      <c r="W1810" s="19">
        <f>W1811+W1813</f>
        <v>0</v>
      </c>
      <c r="X1810" s="19">
        <f>X1811+X1813</f>
        <v>0</v>
      </c>
      <c r="Y1810" s="19">
        <f>Y1811+Y1813</f>
        <v>0</v>
      </c>
      <c r="Z1810" s="19">
        <f>Z1811+Z1813</f>
        <v>0</v>
      </c>
      <c r="AA1810" s="19">
        <f>AA1811+AA1813</f>
        <v>0</v>
      </c>
      <c r="AB1810" s="19">
        <f>AB1811+AB1813</f>
        <v>0</v>
      </c>
      <c r="AC1810" s="19">
        <f>AC1811+AC1813</f>
        <v>0</v>
      </c>
      <c r="AD1810" s="19">
        <f>AD1811+AD1813</f>
        <v>0</v>
      </c>
      <c r="AE1810" s="19">
        <f>AE1811+AE1813</f>
        <v>0</v>
      </c>
      <c r="AF1810" s="50">
        <f>AF1811+AF1813</f>
        <v>1717.1660000000002</v>
      </c>
      <c r="AG1810" s="50">
        <f>AG1811+AG1813</f>
        <v>0</v>
      </c>
      <c r="AH1810" s="50">
        <f>AH1811+AH1813</f>
        <v>1717.1660000000002</v>
      </c>
      <c r="AI1810" s="50">
        <f>AI1811+AI1813</f>
        <v>0</v>
      </c>
      <c r="AJ1810" s="50">
        <f>AJ1811+AJ1813</f>
        <v>0</v>
      </c>
      <c r="AK1810" s="50">
        <f>AK1811+AK1813</f>
        <v>0</v>
      </c>
      <c r="AL1810" s="50">
        <f>AL1811+AL1813</f>
        <v>1717.1660000000002</v>
      </c>
      <c r="AM1810" s="50">
        <f>AM1811+AM1813</f>
        <v>1717.1660000000002</v>
      </c>
      <c r="AN1810" s="50">
        <f>AN1811+AN1813</f>
        <v>0</v>
      </c>
      <c r="AO1810" s="51">
        <f>AO1811+AO1813</f>
        <v>1111.62644</v>
      </c>
      <c r="AP1810" s="51">
        <f>AP1811+AP1813</f>
        <v>1717.1660000000002</v>
      </c>
      <c r="AQ1810" s="51">
        <f>AQ1811+AQ1813</f>
        <v>0</v>
      </c>
      <c r="AR1810" s="51">
        <f>AR1811+AR1813</f>
        <v>0</v>
      </c>
      <c r="AS1810" s="51">
        <f>AS1811+AS1813</f>
        <v>0</v>
      </c>
      <c r="AT1810" s="51">
        <f>AT1811+AT1813</f>
        <v>0</v>
      </c>
      <c r="AU1810" s="51">
        <f t="shared" si="4756"/>
        <v>1717.1660000000002</v>
      </c>
      <c r="AV1810" s="51">
        <f t="shared" si="4757"/>
        <v>-171.26600000000008</v>
      </c>
      <c r="AW1810" s="51">
        <f t="shared" si="4758"/>
        <v>1545.9000000000001</v>
      </c>
      <c r="AX1810" s="51">
        <f t="shared" si="4759"/>
        <v>1637.0999999999999</v>
      </c>
      <c r="AY1810" s="51">
        <f t="shared" si="4760"/>
        <v>1637.0999999999999</v>
      </c>
      <c r="AZ1810" s="51">
        <f>AZ1811+AZ1813</f>
        <v>0</v>
      </c>
      <c r="BA1810" s="52">
        <f t="shared" si="4761"/>
        <v>100</v>
      </c>
      <c r="BB1810" s="25"/>
    </row>
    <row r="1811" ht="31.5">
      <c r="B1811" s="47" t="s">
        <v>582</v>
      </c>
      <c r="C1811" s="47" t="s">
        <v>98</v>
      </c>
      <c r="D1811" s="47" t="s">
        <v>176</v>
      </c>
      <c r="E1811" s="48" t="str">
        <f t="shared" si="4755"/>
        <v>0314</v>
      </c>
      <c r="F1811" s="47" t="s">
        <v>178</v>
      </c>
      <c r="G1811" s="48"/>
      <c r="H1811" s="49" t="s">
        <v>179</v>
      </c>
      <c r="I1811" s="19">
        <f>I1812</f>
        <v>306.10000000000002</v>
      </c>
      <c r="J1811" s="19">
        <f>J1812</f>
        <v>306.10000000000002</v>
      </c>
      <c r="K1811" s="19">
        <f>K1812</f>
        <v>306.10000000000002</v>
      </c>
      <c r="L1811" s="19">
        <f>L1812</f>
        <v>0</v>
      </c>
      <c r="M1811" s="19">
        <f>M1812</f>
        <v>0</v>
      </c>
      <c r="N1811" s="19">
        <f>N1812</f>
        <v>0</v>
      </c>
      <c r="O1811" s="19">
        <f>O1812</f>
        <v>0</v>
      </c>
      <c r="P1811" s="19">
        <f>P1812</f>
        <v>0</v>
      </c>
      <c r="Q1811" s="19">
        <f>Q1812</f>
        <v>0</v>
      </c>
      <c r="R1811" s="19">
        <f>R1812</f>
        <v>0</v>
      </c>
      <c r="S1811" s="19">
        <f>S1812</f>
        <v>0</v>
      </c>
      <c r="T1811" s="19">
        <f t="shared" si="4729"/>
        <v>306.10000000000002</v>
      </c>
      <c r="U1811" s="19">
        <f t="shared" si="4716"/>
        <v>306.10000000000002</v>
      </c>
      <c r="V1811" s="19">
        <f t="shared" si="4717"/>
        <v>306.10000000000002</v>
      </c>
      <c r="W1811" s="19">
        <f>W1812</f>
        <v>0</v>
      </c>
      <c r="X1811" s="19">
        <f>X1812</f>
        <v>0</v>
      </c>
      <c r="Y1811" s="19">
        <f>Y1812</f>
        <v>0</v>
      </c>
      <c r="Z1811" s="19">
        <f>Z1812</f>
        <v>0</v>
      </c>
      <c r="AA1811" s="19">
        <f>AA1812</f>
        <v>0</v>
      </c>
      <c r="AB1811" s="19">
        <f>AB1812</f>
        <v>0</v>
      </c>
      <c r="AC1811" s="19">
        <f>AC1812</f>
        <v>0</v>
      </c>
      <c r="AD1811" s="19">
        <f>AD1812</f>
        <v>0</v>
      </c>
      <c r="AE1811" s="19">
        <f>AE1812</f>
        <v>0</v>
      </c>
      <c r="AF1811" s="50">
        <f>AF1812</f>
        <v>306.10000000000002</v>
      </c>
      <c r="AG1811" s="50">
        <f>AG1812</f>
        <v>0</v>
      </c>
      <c r="AH1811" s="50">
        <f>AH1812</f>
        <v>306.10000000000002</v>
      </c>
      <c r="AI1811" s="50">
        <f>AI1812</f>
        <v>0</v>
      </c>
      <c r="AJ1811" s="50">
        <f>AJ1812</f>
        <v>0</v>
      </c>
      <c r="AK1811" s="50">
        <f>AK1812</f>
        <v>0</v>
      </c>
      <c r="AL1811" s="50">
        <f>AL1812</f>
        <v>306.10000000000002</v>
      </c>
      <c r="AM1811" s="50">
        <f>AM1812</f>
        <v>306.10000000000002</v>
      </c>
      <c r="AN1811" s="50">
        <f>AN1812</f>
        <v>0</v>
      </c>
      <c r="AO1811" s="15">
        <f>AO1812</f>
        <v>198.76381000000001</v>
      </c>
      <c r="AP1811" s="51">
        <f>AP1812</f>
        <v>306.10000000000002</v>
      </c>
      <c r="AQ1811" s="51">
        <f>AQ1812</f>
        <v>0</v>
      </c>
      <c r="AR1811" s="51">
        <f>AR1812</f>
        <v>0</v>
      </c>
      <c r="AS1811" s="51">
        <f>AS1812</f>
        <v>0</v>
      </c>
      <c r="AT1811" s="51">
        <f>AT1812</f>
        <v>0</v>
      </c>
      <c r="AU1811" s="51">
        <f t="shared" si="4756"/>
        <v>306.10000000000002</v>
      </c>
      <c r="AV1811" s="51">
        <f t="shared" si="4757"/>
        <v>0</v>
      </c>
      <c r="AW1811" s="51">
        <f t="shared" si="4758"/>
        <v>306.10000000000002</v>
      </c>
      <c r="AX1811" s="51">
        <f t="shared" si="4759"/>
        <v>306.10000000000002</v>
      </c>
      <c r="AY1811" s="51">
        <f t="shared" si="4760"/>
        <v>306.10000000000002</v>
      </c>
      <c r="AZ1811" s="51">
        <f>AZ1812</f>
        <v>0</v>
      </c>
      <c r="BA1811" s="52">
        <f t="shared" si="4761"/>
        <v>100</v>
      </c>
      <c r="BB1811" s="25"/>
    </row>
    <row r="1812" ht="31.5">
      <c r="B1812" s="47" t="s">
        <v>582</v>
      </c>
      <c r="C1812" s="47" t="s">
        <v>98</v>
      </c>
      <c r="D1812" s="47" t="s">
        <v>176</v>
      </c>
      <c r="E1812" s="48" t="str">
        <f t="shared" si="4755"/>
        <v>0314</v>
      </c>
      <c r="F1812" s="47" t="s">
        <v>178</v>
      </c>
      <c r="G1812" s="47" t="s">
        <v>58</v>
      </c>
      <c r="H1812" s="49" t="s">
        <v>59</v>
      </c>
      <c r="I1812" s="19">
        <v>306.10000000000002</v>
      </c>
      <c r="J1812" s="19">
        <v>306.10000000000002</v>
      </c>
      <c r="K1812" s="19">
        <v>306.10000000000002</v>
      </c>
      <c r="L1812" s="19"/>
      <c r="M1812" s="19"/>
      <c r="N1812" s="19"/>
      <c r="O1812" s="19">
        <v>0</v>
      </c>
      <c r="P1812" s="19">
        <v>0</v>
      </c>
      <c r="Q1812" s="19">
        <v>0</v>
      </c>
      <c r="R1812" s="19">
        <v>0</v>
      </c>
      <c r="S1812" s="19"/>
      <c r="T1812" s="19">
        <f t="shared" si="4729"/>
        <v>306.10000000000002</v>
      </c>
      <c r="U1812" s="19">
        <f t="shared" si="4716"/>
        <v>306.10000000000002</v>
      </c>
      <c r="V1812" s="19">
        <f t="shared" si="4717"/>
        <v>306.10000000000002</v>
      </c>
      <c r="W1812" s="19"/>
      <c r="X1812" s="19"/>
      <c r="Y1812" s="19"/>
      <c r="Z1812" s="19"/>
      <c r="AA1812" s="19"/>
      <c r="AB1812" s="19"/>
      <c r="AC1812" s="19"/>
      <c r="AD1812" s="19"/>
      <c r="AE1812" s="19"/>
      <c r="AF1812" s="50">
        <v>306.10000000000002</v>
      </c>
      <c r="AG1812" s="50"/>
      <c r="AH1812" s="50">
        <f>AF1812</f>
        <v>306.10000000000002</v>
      </c>
      <c r="AI1812" s="50">
        <f>AG1812</f>
        <v>0</v>
      </c>
      <c r="AJ1812" s="50">
        <v>0</v>
      </c>
      <c r="AK1812" s="50">
        <v>0</v>
      </c>
      <c r="AL1812" s="50">
        <v>306.10000000000002</v>
      </c>
      <c r="AM1812" s="50">
        <f>AL1812</f>
        <v>306.10000000000002</v>
      </c>
      <c r="AN1812" s="50">
        <v>0</v>
      </c>
      <c r="AO1812" s="51">
        <v>198.76381000000001</v>
      </c>
      <c r="AP1812" s="51">
        <v>306.10000000000002</v>
      </c>
      <c r="AQ1812" s="51">
        <v>0</v>
      </c>
      <c r="AR1812" s="51">
        <v>0</v>
      </c>
      <c r="AS1812" s="51">
        <v>0</v>
      </c>
      <c r="AT1812" s="51">
        <v>0</v>
      </c>
      <c r="AU1812" s="51">
        <f t="shared" si="4756"/>
        <v>306.10000000000002</v>
      </c>
      <c r="AV1812" s="51">
        <f t="shared" si="4757"/>
        <v>0</v>
      </c>
      <c r="AW1812" s="51">
        <f t="shared" si="4758"/>
        <v>306.10000000000002</v>
      </c>
      <c r="AX1812" s="51">
        <f t="shared" si="4759"/>
        <v>306.10000000000002</v>
      </c>
      <c r="AY1812" s="51">
        <f t="shared" si="4760"/>
        <v>306.10000000000002</v>
      </c>
      <c r="AZ1812" s="51"/>
      <c r="BA1812" s="52">
        <f t="shared" si="4761"/>
        <v>100</v>
      </c>
      <c r="BB1812" s="53"/>
    </row>
    <row r="1813" ht="47.25">
      <c r="B1813" s="47" t="s">
        <v>582</v>
      </c>
      <c r="C1813" s="47" t="s">
        <v>98</v>
      </c>
      <c r="D1813" s="47" t="s">
        <v>176</v>
      </c>
      <c r="E1813" s="48" t="str">
        <f t="shared" si="4755"/>
        <v>0314</v>
      </c>
      <c r="F1813" s="47" t="s">
        <v>511</v>
      </c>
      <c r="G1813" s="48"/>
      <c r="H1813" s="49" t="s">
        <v>512</v>
      </c>
      <c r="I1813" s="19">
        <f>I1814+I1815</f>
        <v>1239.8</v>
      </c>
      <c r="J1813" s="19">
        <f>J1814+J1815</f>
        <v>1331</v>
      </c>
      <c r="K1813" s="19">
        <f>K1814+K1815</f>
        <v>1331</v>
      </c>
      <c r="L1813" s="19">
        <f>L1814+L1815</f>
        <v>0</v>
      </c>
      <c r="M1813" s="19">
        <f>M1814+M1815</f>
        <v>0</v>
      </c>
      <c r="N1813" s="19">
        <f>N1814+N1815</f>
        <v>0</v>
      </c>
      <c r="O1813" s="19">
        <f>O1814+O1815</f>
        <v>0</v>
      </c>
      <c r="P1813" s="19">
        <f>P1814+P1815</f>
        <v>0</v>
      </c>
      <c r="Q1813" s="19">
        <f>Q1814+Q1815</f>
        <v>0</v>
      </c>
      <c r="R1813" s="19">
        <f>R1814+R1815</f>
        <v>0</v>
      </c>
      <c r="S1813" s="19">
        <f>S1814+S1815</f>
        <v>0</v>
      </c>
      <c r="T1813" s="19">
        <f t="shared" si="4729"/>
        <v>1239.8</v>
      </c>
      <c r="U1813" s="19">
        <f t="shared" si="4716"/>
        <v>1331</v>
      </c>
      <c r="V1813" s="19">
        <f t="shared" si="4717"/>
        <v>1331</v>
      </c>
      <c r="W1813" s="19">
        <f>W1814+W1815</f>
        <v>0</v>
      </c>
      <c r="X1813" s="19">
        <f>X1814+X1815</f>
        <v>0</v>
      </c>
      <c r="Y1813" s="19">
        <f>Y1814+Y1815</f>
        <v>0</v>
      </c>
      <c r="Z1813" s="19">
        <f>Z1814+Z1815</f>
        <v>0</v>
      </c>
      <c r="AA1813" s="19">
        <f>AA1814+AA1815</f>
        <v>0</v>
      </c>
      <c r="AB1813" s="19">
        <f>AB1814+AB1815</f>
        <v>0</v>
      </c>
      <c r="AC1813" s="19">
        <f>AC1814+AC1815</f>
        <v>0</v>
      </c>
      <c r="AD1813" s="19">
        <f>AD1814+AD1815</f>
        <v>0</v>
      </c>
      <c r="AE1813" s="19">
        <f>AE1814+AE1815</f>
        <v>0</v>
      </c>
      <c r="AF1813" s="50">
        <f>AF1814+AF1815</f>
        <v>1411.066</v>
      </c>
      <c r="AG1813" s="50">
        <f>AG1814+AG1815</f>
        <v>0</v>
      </c>
      <c r="AH1813" s="50">
        <f>AH1814+AH1815</f>
        <v>1411.066</v>
      </c>
      <c r="AI1813" s="50">
        <f>AI1814+AI1815</f>
        <v>0</v>
      </c>
      <c r="AJ1813" s="50">
        <f>AJ1814+AJ1815</f>
        <v>0</v>
      </c>
      <c r="AK1813" s="50">
        <f>AK1814+AK1815</f>
        <v>0</v>
      </c>
      <c r="AL1813" s="50">
        <f>AL1814+AL1815</f>
        <v>1411.066</v>
      </c>
      <c r="AM1813" s="50">
        <f>AM1814+AM1815</f>
        <v>1411.066</v>
      </c>
      <c r="AN1813" s="50">
        <f>AN1814+AN1815</f>
        <v>0</v>
      </c>
      <c r="AO1813" s="15">
        <f>AO1814+AO1815</f>
        <v>912.86262999999997</v>
      </c>
      <c r="AP1813" s="51">
        <f>AP1814+AP1815</f>
        <v>1411.066</v>
      </c>
      <c r="AQ1813" s="51">
        <f>AQ1814+AQ1815</f>
        <v>0</v>
      </c>
      <c r="AR1813" s="51">
        <f>AR1814+AR1815</f>
        <v>0</v>
      </c>
      <c r="AS1813" s="51">
        <f>AS1814+AS1815</f>
        <v>0</v>
      </c>
      <c r="AT1813" s="51">
        <f>AT1814+AT1815</f>
        <v>0</v>
      </c>
      <c r="AU1813" s="51">
        <f t="shared" si="4756"/>
        <v>1411.066</v>
      </c>
      <c r="AV1813" s="51">
        <f t="shared" si="4757"/>
        <v>-171.26600000000008</v>
      </c>
      <c r="AW1813" s="51">
        <f t="shared" si="4758"/>
        <v>1239.8</v>
      </c>
      <c r="AX1813" s="51">
        <f t="shared" si="4759"/>
        <v>1331</v>
      </c>
      <c r="AY1813" s="51">
        <f t="shared" si="4760"/>
        <v>1331</v>
      </c>
      <c r="AZ1813" s="51">
        <f>AZ1814+AZ1815</f>
        <v>0</v>
      </c>
      <c r="BA1813" s="52">
        <f t="shared" si="4761"/>
        <v>100</v>
      </c>
      <c r="BB1813" s="25"/>
    </row>
    <row r="1814" ht="78.75">
      <c r="B1814" s="47" t="s">
        <v>582</v>
      </c>
      <c r="C1814" s="47" t="s">
        <v>98</v>
      </c>
      <c r="D1814" s="47" t="s">
        <v>176</v>
      </c>
      <c r="E1814" s="48" t="str">
        <f t="shared" si="4755"/>
        <v>0314</v>
      </c>
      <c r="F1814" s="47" t="s">
        <v>511</v>
      </c>
      <c r="G1814" s="47" t="s">
        <v>70</v>
      </c>
      <c r="H1814" s="49" t="s">
        <v>71</v>
      </c>
      <c r="I1814" s="19">
        <v>1048.8</v>
      </c>
      <c r="J1814" s="19">
        <v>1140</v>
      </c>
      <c r="K1814" s="19">
        <v>1140</v>
      </c>
      <c r="L1814" s="19"/>
      <c r="M1814" s="19"/>
      <c r="N1814" s="19"/>
      <c r="O1814" s="19">
        <v>0</v>
      </c>
      <c r="P1814" s="19">
        <v>0</v>
      </c>
      <c r="Q1814" s="19">
        <v>0</v>
      </c>
      <c r="R1814" s="19">
        <v>0</v>
      </c>
      <c r="S1814" s="19"/>
      <c r="T1814" s="19">
        <f t="shared" si="4729"/>
        <v>1048.8</v>
      </c>
      <c r="U1814" s="19">
        <f t="shared" si="4716"/>
        <v>1140</v>
      </c>
      <c r="V1814" s="19">
        <f t="shared" si="4717"/>
        <v>1140</v>
      </c>
      <c r="W1814" s="19"/>
      <c r="X1814" s="19"/>
      <c r="Y1814" s="19"/>
      <c r="Z1814" s="19"/>
      <c r="AA1814" s="19"/>
      <c r="AB1814" s="19"/>
      <c r="AC1814" s="19"/>
      <c r="AD1814" s="19"/>
      <c r="AE1814" s="19"/>
      <c r="AF1814" s="50">
        <v>1120.066</v>
      </c>
      <c r="AG1814" s="50"/>
      <c r="AH1814" s="50">
        <f t="shared" ref="AH1814:AH1815" si="4911">AF1814</f>
        <v>1120.066</v>
      </c>
      <c r="AI1814" s="50">
        <f t="shared" ref="AI1814:AI1815" si="4912">AG1814</f>
        <v>0</v>
      </c>
      <c r="AJ1814" s="50">
        <v>0</v>
      </c>
      <c r="AK1814" s="50">
        <v>0</v>
      </c>
      <c r="AL1814" s="50">
        <v>1120.066</v>
      </c>
      <c r="AM1814" s="50">
        <f t="shared" ref="AM1814:AM1815" si="4913">AL1814</f>
        <v>1120.066</v>
      </c>
      <c r="AN1814" s="50">
        <v>0</v>
      </c>
      <c r="AO1814" s="51">
        <v>750.76158999999996</v>
      </c>
      <c r="AP1814" s="51">
        <v>1120.066</v>
      </c>
      <c r="AQ1814" s="51">
        <v>0</v>
      </c>
      <c r="AR1814" s="51">
        <v>0</v>
      </c>
      <c r="AS1814" s="51">
        <v>0</v>
      </c>
      <c r="AT1814" s="51">
        <v>0</v>
      </c>
      <c r="AU1814" s="51">
        <f t="shared" si="4756"/>
        <v>1120.066</v>
      </c>
      <c r="AV1814" s="51">
        <f t="shared" si="4757"/>
        <v>-71.266000000000076</v>
      </c>
      <c r="AW1814" s="51">
        <f t="shared" si="4758"/>
        <v>1048.8</v>
      </c>
      <c r="AX1814" s="51">
        <f t="shared" si="4759"/>
        <v>1140</v>
      </c>
      <c r="AY1814" s="51">
        <f t="shared" si="4760"/>
        <v>1140</v>
      </c>
      <c r="AZ1814" s="51"/>
      <c r="BA1814" s="52">
        <f t="shared" si="4761"/>
        <v>100</v>
      </c>
      <c r="BB1814" s="53"/>
    </row>
    <row r="1815" ht="31.5">
      <c r="B1815" s="47" t="s">
        <v>582</v>
      </c>
      <c r="C1815" s="47" t="s">
        <v>98</v>
      </c>
      <c r="D1815" s="47" t="s">
        <v>176</v>
      </c>
      <c r="E1815" s="48" t="str">
        <f t="shared" si="4755"/>
        <v>0314</v>
      </c>
      <c r="F1815" s="47" t="s">
        <v>511</v>
      </c>
      <c r="G1815" s="47" t="s">
        <v>58</v>
      </c>
      <c r="H1815" s="49" t="s">
        <v>59</v>
      </c>
      <c r="I1815" s="19">
        <v>191</v>
      </c>
      <c r="J1815" s="19">
        <v>191</v>
      </c>
      <c r="K1815" s="19">
        <v>191</v>
      </c>
      <c r="L1815" s="19"/>
      <c r="M1815" s="19"/>
      <c r="N1815" s="19"/>
      <c r="O1815" s="19">
        <v>0</v>
      </c>
      <c r="P1815" s="19">
        <v>0</v>
      </c>
      <c r="Q1815" s="19">
        <v>0</v>
      </c>
      <c r="R1815" s="19">
        <v>0</v>
      </c>
      <c r="S1815" s="19"/>
      <c r="T1815" s="19">
        <f t="shared" si="4729"/>
        <v>191</v>
      </c>
      <c r="U1815" s="19">
        <f t="shared" si="4716"/>
        <v>191</v>
      </c>
      <c r="V1815" s="19">
        <f t="shared" si="4717"/>
        <v>191</v>
      </c>
      <c r="W1815" s="19"/>
      <c r="X1815" s="19"/>
      <c r="Y1815" s="19"/>
      <c r="Z1815" s="19"/>
      <c r="AA1815" s="19"/>
      <c r="AB1815" s="19"/>
      <c r="AC1815" s="19"/>
      <c r="AD1815" s="19"/>
      <c r="AE1815" s="19"/>
      <c r="AF1815" s="50">
        <v>291</v>
      </c>
      <c r="AG1815" s="50"/>
      <c r="AH1815" s="50">
        <f t="shared" si="4911"/>
        <v>291</v>
      </c>
      <c r="AI1815" s="50">
        <f t="shared" si="4912"/>
        <v>0</v>
      </c>
      <c r="AJ1815" s="50">
        <v>0</v>
      </c>
      <c r="AK1815" s="50">
        <v>0</v>
      </c>
      <c r="AL1815" s="50">
        <v>291</v>
      </c>
      <c r="AM1815" s="50">
        <f t="shared" si="4913"/>
        <v>291</v>
      </c>
      <c r="AN1815" s="50">
        <v>0</v>
      </c>
      <c r="AO1815" s="15">
        <v>162.10104000000001</v>
      </c>
      <c r="AP1815" s="51">
        <v>291</v>
      </c>
      <c r="AQ1815" s="51">
        <v>0</v>
      </c>
      <c r="AR1815" s="51">
        <v>0</v>
      </c>
      <c r="AS1815" s="51">
        <v>0</v>
      </c>
      <c r="AT1815" s="51">
        <v>0</v>
      </c>
      <c r="AU1815" s="51">
        <f t="shared" si="4756"/>
        <v>291</v>
      </c>
      <c r="AV1815" s="51">
        <f t="shared" si="4757"/>
        <v>-100</v>
      </c>
      <c r="AW1815" s="51">
        <f t="shared" si="4758"/>
        <v>191</v>
      </c>
      <c r="AX1815" s="51">
        <f t="shared" si="4759"/>
        <v>191</v>
      </c>
      <c r="AY1815" s="51">
        <f t="shared" si="4760"/>
        <v>191</v>
      </c>
      <c r="AZ1815" s="51"/>
      <c r="BA1815" s="52">
        <f t="shared" si="4761"/>
        <v>100</v>
      </c>
      <c r="BB1815" s="53"/>
    </row>
    <row r="1816" s="30" customFormat="1">
      <c r="B1816" s="31" t="s">
        <v>582</v>
      </c>
      <c r="C1816" s="31" t="s">
        <v>88</v>
      </c>
      <c r="D1816" s="31"/>
      <c r="E1816" s="32" t="str">
        <f t="shared" si="4755"/>
        <v>04</v>
      </c>
      <c r="F1816" s="31"/>
      <c r="G1816" s="31"/>
      <c r="H1816" s="33" t="s">
        <v>89</v>
      </c>
      <c r="I1816" s="34">
        <f>I1840+I1817</f>
        <v>16431.200000000001</v>
      </c>
      <c r="J1816" s="34">
        <f>J1840+J1817</f>
        <v>16431.200000000001</v>
      </c>
      <c r="K1816" s="34">
        <f>K1840+K1817</f>
        <v>16431.200000000001</v>
      </c>
      <c r="L1816" s="34">
        <f>L1840+L1817</f>
        <v>0</v>
      </c>
      <c r="M1816" s="34">
        <f>M1840+M1817</f>
        <v>0</v>
      </c>
      <c r="N1816" s="34">
        <f>N1840+N1817</f>
        <v>0</v>
      </c>
      <c r="O1816" s="34">
        <f>O1840+O1817</f>
        <v>0</v>
      </c>
      <c r="P1816" s="34">
        <f>P1840+P1817</f>
        <v>31.350000000000001</v>
      </c>
      <c r="Q1816" s="34">
        <f>Q1840+Q1817</f>
        <v>571.66700000000003</v>
      </c>
      <c r="R1816" s="34">
        <f>R1840+R1817</f>
        <v>1200</v>
      </c>
      <c r="S1816" s="34">
        <f>S1840+S1817</f>
        <v>3244.3780000000002</v>
      </c>
      <c r="T1816" s="34">
        <f t="shared" si="4729"/>
        <v>21478.595000000001</v>
      </c>
      <c r="U1816" s="34">
        <f t="shared" si="4716"/>
        <v>16431.200000000001</v>
      </c>
      <c r="V1816" s="34">
        <f t="shared" si="4717"/>
        <v>16431.200000000001</v>
      </c>
      <c r="W1816" s="34">
        <f>W1840+W1817</f>
        <v>0</v>
      </c>
      <c r="X1816" s="34">
        <f>X1840+X1817</f>
        <v>0</v>
      </c>
      <c r="Y1816" s="34">
        <f>Y1840+Y1817</f>
        <v>0</v>
      </c>
      <c r="Z1816" s="34">
        <f>Z1840+Z1817</f>
        <v>3244.3780000000002</v>
      </c>
      <c r="AA1816" s="34">
        <f>AA1840+AA1817</f>
        <v>0</v>
      </c>
      <c r="AB1816" s="34">
        <f>AB1840+AB1817</f>
        <v>0</v>
      </c>
      <c r="AC1816" s="34">
        <f>AC1840+AC1817</f>
        <v>0</v>
      </c>
      <c r="AD1816" s="34">
        <f>AD1840+AD1817</f>
        <v>0</v>
      </c>
      <c r="AE1816" s="34">
        <f>AE1840+AE1817</f>
        <v>0</v>
      </c>
      <c r="AF1816" s="35">
        <f>AF1840+AF1817</f>
        <v>36225.718099999998</v>
      </c>
      <c r="AG1816" s="35">
        <f>AG1840+AG1817</f>
        <v>0</v>
      </c>
      <c r="AH1816" s="35">
        <f>AH1840+AH1817</f>
        <v>0</v>
      </c>
      <c r="AI1816" s="35">
        <f>AI1840+AI1817</f>
        <v>0</v>
      </c>
      <c r="AJ1816" s="35">
        <f>AJ1840+AJ1817</f>
        <v>0</v>
      </c>
      <c r="AK1816" s="35">
        <f>AK1840+AK1817</f>
        <v>0</v>
      </c>
      <c r="AL1816" s="35">
        <f>AL1840+AL1817</f>
        <v>33752.595809999999</v>
      </c>
      <c r="AM1816" s="35">
        <f>AM1840+AM1817</f>
        <v>0</v>
      </c>
      <c r="AN1816" s="35">
        <f>AN1840+AN1817</f>
        <v>0</v>
      </c>
      <c r="AO1816" s="36">
        <f>AO1840+AO1817</f>
        <v>12303.08668</v>
      </c>
      <c r="AP1816" s="36">
        <f>AP1840+AP1817</f>
        <v>37648.185000000005</v>
      </c>
      <c r="AQ1816" s="36">
        <f>AQ1840+AQ1817</f>
        <v>0</v>
      </c>
      <c r="AR1816" s="36">
        <f>AR1840+AR1817</f>
        <v>0</v>
      </c>
      <c r="AS1816" s="36">
        <f>AS1840+AS1817</f>
        <v>0</v>
      </c>
      <c r="AT1816" s="36">
        <f>AT1840+AT1817</f>
        <v>0</v>
      </c>
      <c r="AU1816" s="36">
        <f t="shared" si="4756"/>
        <v>37648.185000000005</v>
      </c>
      <c r="AV1816" s="36">
        <f t="shared" si="4757"/>
        <v>-16169.590000000004</v>
      </c>
      <c r="AW1816" s="36">
        <f t="shared" si="4758"/>
        <v>24722.973000000002</v>
      </c>
      <c r="AX1816" s="36">
        <f t="shared" si="4759"/>
        <v>16431.200000000001</v>
      </c>
      <c r="AY1816" s="36">
        <f t="shared" si="4760"/>
        <v>16431.200000000001</v>
      </c>
      <c r="AZ1816" s="36">
        <f>AZ1840+AZ1817</f>
        <v>0</v>
      </c>
      <c r="BA1816" s="37">
        <f t="shared" si="4761"/>
        <v>93.173020661252252</v>
      </c>
      <c r="BB1816" s="25"/>
    </row>
    <row r="1817" s="39" customFormat="1">
      <c r="B1817" s="40" t="s">
        <v>582</v>
      </c>
      <c r="C1817" s="40" t="s">
        <v>88</v>
      </c>
      <c r="D1817" s="40" t="s">
        <v>90</v>
      </c>
      <c r="E1817" s="38" t="str">
        <f t="shared" si="4755"/>
        <v>0409</v>
      </c>
      <c r="F1817" s="40"/>
      <c r="G1817" s="40"/>
      <c r="H1817" s="41" t="s">
        <v>91</v>
      </c>
      <c r="I1817" s="42">
        <f>I1818+I1826</f>
        <v>16181.200000000001</v>
      </c>
      <c r="J1817" s="42">
        <f>J1818+J1826</f>
        <v>16181.200000000001</v>
      </c>
      <c r="K1817" s="42">
        <f>K1818+K1826</f>
        <v>16181.200000000001</v>
      </c>
      <c r="L1817" s="42">
        <f>L1818+L1826</f>
        <v>0</v>
      </c>
      <c r="M1817" s="42">
        <f>M1818+M1826</f>
        <v>0</v>
      </c>
      <c r="N1817" s="42">
        <f>N1818+N1826</f>
        <v>0</v>
      </c>
      <c r="O1817" s="42">
        <f>O1818+O1826+O1835</f>
        <v>0</v>
      </c>
      <c r="P1817" s="42">
        <f>P1818+P1826+P1835</f>
        <v>31.350000000000001</v>
      </c>
      <c r="Q1817" s="42">
        <f>Q1818+Q1826+Q1835</f>
        <v>0</v>
      </c>
      <c r="R1817" s="42">
        <f>R1818+R1826+R1835</f>
        <v>0</v>
      </c>
      <c r="S1817" s="42">
        <f>S1818+S1826+S1835</f>
        <v>3244.3780000000002</v>
      </c>
      <c r="T1817" s="42">
        <f t="shared" si="4729"/>
        <v>19456.928</v>
      </c>
      <c r="U1817" s="42">
        <f t="shared" si="4716"/>
        <v>16181.200000000001</v>
      </c>
      <c r="V1817" s="42">
        <f t="shared" si="4717"/>
        <v>16181.200000000001</v>
      </c>
      <c r="W1817" s="42">
        <f>W1818+W1826+W1835</f>
        <v>0</v>
      </c>
      <c r="X1817" s="42">
        <f>X1818+X1826+X1835</f>
        <v>0</v>
      </c>
      <c r="Y1817" s="42">
        <f>Y1818+Y1826+Y1835</f>
        <v>0</v>
      </c>
      <c r="Z1817" s="42">
        <f>Z1818+Z1826+Z1835</f>
        <v>3244.3780000000002</v>
      </c>
      <c r="AA1817" s="42">
        <f>AA1818+AA1826+AA1835</f>
        <v>0</v>
      </c>
      <c r="AB1817" s="42">
        <f>AB1818+AB1826+AB1835</f>
        <v>0</v>
      </c>
      <c r="AC1817" s="42">
        <f>AC1818+AC1826+AC1835</f>
        <v>0</v>
      </c>
      <c r="AD1817" s="42">
        <f>AD1818+AD1826+AD1835</f>
        <v>0</v>
      </c>
      <c r="AE1817" s="42">
        <f>AE1818+AE1826+AE1835</f>
        <v>0</v>
      </c>
      <c r="AF1817" s="43">
        <f>AF1818+AF1826+AF1835</f>
        <v>34053.5101</v>
      </c>
      <c r="AG1817" s="43">
        <f>AG1818+AG1826+AG1835</f>
        <v>0</v>
      </c>
      <c r="AH1817" s="43">
        <f>AH1818+AH1826+AH1835</f>
        <v>0</v>
      </c>
      <c r="AI1817" s="43">
        <f>AI1818+AI1826+AI1835</f>
        <v>0</v>
      </c>
      <c r="AJ1817" s="43">
        <f>AJ1818+AJ1826+AJ1835</f>
        <v>0</v>
      </c>
      <c r="AK1817" s="43">
        <f>AK1818+AK1826+AK1835</f>
        <v>0</v>
      </c>
      <c r="AL1817" s="43">
        <f>AL1818+AL1826+AL1835</f>
        <v>31641.665820000002</v>
      </c>
      <c r="AM1817" s="43">
        <f>AM1818+AM1826+AM1835</f>
        <v>0</v>
      </c>
      <c r="AN1817" s="43">
        <f>AN1818+AN1826+AN1835</f>
        <v>0</v>
      </c>
      <c r="AO1817" s="44">
        <f>AO1818+AO1826+AO1835</f>
        <v>12193.08668</v>
      </c>
      <c r="AP1817" s="45">
        <f>AP1818+AP1826+AP1835</f>
        <v>35516.518000000004</v>
      </c>
      <c r="AQ1817" s="45">
        <f>AQ1818+AQ1826+AQ1835</f>
        <v>0</v>
      </c>
      <c r="AR1817" s="45">
        <f>AR1818+AR1826+AR1835</f>
        <v>0</v>
      </c>
      <c r="AS1817" s="45">
        <f>AS1818+AS1826+AS1835</f>
        <v>0</v>
      </c>
      <c r="AT1817" s="45">
        <f>AT1818+AT1826+AT1835</f>
        <v>0</v>
      </c>
      <c r="AU1817" s="45">
        <f t="shared" si="4756"/>
        <v>35516.518000000004</v>
      </c>
      <c r="AV1817" s="45">
        <f t="shared" si="4757"/>
        <v>-16059.590000000004</v>
      </c>
      <c r="AW1817" s="45">
        <f t="shared" si="4758"/>
        <v>22701.306</v>
      </c>
      <c r="AX1817" s="45">
        <f t="shared" si="4759"/>
        <v>16181.200000000001</v>
      </c>
      <c r="AY1817" s="45">
        <f t="shared" si="4760"/>
        <v>16181.200000000001</v>
      </c>
      <c r="AZ1817" s="45">
        <f>AZ1818+AZ1826+AZ1835</f>
        <v>0</v>
      </c>
      <c r="BA1817" s="46">
        <f t="shared" si="4761"/>
        <v>92.917486999379847</v>
      </c>
      <c r="BB1817" s="25"/>
    </row>
    <row r="1818" ht="31.5">
      <c r="B1818" s="47" t="s">
        <v>582</v>
      </c>
      <c r="C1818" s="47" t="s">
        <v>88</v>
      </c>
      <c r="D1818" s="47" t="s">
        <v>90</v>
      </c>
      <c r="E1818" s="48" t="str">
        <f t="shared" si="4755"/>
        <v>0409</v>
      </c>
      <c r="F1818" s="47" t="s">
        <v>100</v>
      </c>
      <c r="G1818" s="48"/>
      <c r="H1818" s="49" t="s">
        <v>101</v>
      </c>
      <c r="I1818" s="19">
        <f t="shared" ref="I1818:I1827" si="4914">I1819</f>
        <v>3454.1999999999998</v>
      </c>
      <c r="J1818" s="19">
        <f t="shared" ref="J1818:J1827" si="4915">J1819</f>
        <v>3454.1999999999998</v>
      </c>
      <c r="K1818" s="19">
        <f t="shared" ref="K1818:K1827" si="4916">K1819</f>
        <v>3454.1999999999998</v>
      </c>
      <c r="L1818" s="19">
        <f t="shared" ref="L1818:L1827" si="4917">L1819</f>
        <v>0</v>
      </c>
      <c r="M1818" s="19">
        <f t="shared" ref="M1818:M1827" si="4918">M1819</f>
        <v>0</v>
      </c>
      <c r="N1818" s="19">
        <f t="shared" ref="N1818:N1827" si="4919">N1819</f>
        <v>0</v>
      </c>
      <c r="O1818" s="19">
        <f>O1819</f>
        <v>0</v>
      </c>
      <c r="P1818" s="19">
        <f>P1819</f>
        <v>31.350000000000001</v>
      </c>
      <c r="Q1818" s="19">
        <f>Q1819</f>
        <v>0</v>
      </c>
      <c r="R1818" s="19">
        <f>R1819</f>
        <v>0</v>
      </c>
      <c r="S1818" s="19">
        <f>S1819</f>
        <v>3060.288</v>
      </c>
      <c r="T1818" s="19">
        <f t="shared" si="4729"/>
        <v>6545.8379999999997</v>
      </c>
      <c r="U1818" s="19">
        <f t="shared" si="4716"/>
        <v>3454.1999999999998</v>
      </c>
      <c r="V1818" s="19">
        <f t="shared" si="4717"/>
        <v>3454.1999999999998</v>
      </c>
      <c r="W1818" s="19">
        <f t="shared" ref="W1818:W1827" si="4920">W1819</f>
        <v>0</v>
      </c>
      <c r="X1818" s="19">
        <f t="shared" ref="X1818:X1827" si="4921">X1819</f>
        <v>0</v>
      </c>
      <c r="Y1818" s="19">
        <f t="shared" ref="Y1818:Y1827" si="4922">Y1819</f>
        <v>0</v>
      </c>
      <c r="Z1818" s="19">
        <f t="shared" ref="Z1818:Z1827" si="4923">Z1819</f>
        <v>3060.288</v>
      </c>
      <c r="AA1818" s="19">
        <f t="shared" ref="AA1818:AA1827" si="4924">AA1819</f>
        <v>0</v>
      </c>
      <c r="AB1818" s="19">
        <f t="shared" ref="AB1818:AB1827" si="4925">AB1819</f>
        <v>0</v>
      </c>
      <c r="AC1818" s="19">
        <f t="shared" ref="AC1818:AC1827" si="4926">AC1819</f>
        <v>0</v>
      </c>
      <c r="AD1818" s="19">
        <f t="shared" ref="AD1818:AD1827" si="4927">AD1819</f>
        <v>0</v>
      </c>
      <c r="AE1818" s="19"/>
      <c r="AF1818" s="50">
        <f>AF1819</f>
        <v>6232.8301000000001</v>
      </c>
      <c r="AG1818" s="50">
        <f>AG1819</f>
        <v>0</v>
      </c>
      <c r="AH1818" s="50">
        <f>AH1819</f>
        <v>0</v>
      </c>
      <c r="AI1818" s="50">
        <f>AI1819</f>
        <v>0</v>
      </c>
      <c r="AJ1818" s="50">
        <f>AJ1819</f>
        <v>0</v>
      </c>
      <c r="AK1818" s="50">
        <f>AK1819</f>
        <v>0</v>
      </c>
      <c r="AL1818" s="50">
        <f>AL1819</f>
        <v>4178.1658200000002</v>
      </c>
      <c r="AM1818" s="50">
        <f>AM1819</f>
        <v>0</v>
      </c>
      <c r="AN1818" s="50">
        <f>AN1819</f>
        <v>0</v>
      </c>
      <c r="AO1818" s="51">
        <f>AO1819</f>
        <v>1516.93696</v>
      </c>
      <c r="AP1818" s="51">
        <f>AP1819</f>
        <v>6545.8380000000006</v>
      </c>
      <c r="AQ1818" s="51">
        <f>AQ1819</f>
        <v>0</v>
      </c>
      <c r="AR1818" s="51">
        <f>AR1819</f>
        <v>0</v>
      </c>
      <c r="AS1818" s="51">
        <f>AS1819</f>
        <v>0</v>
      </c>
      <c r="AT1818" s="51">
        <f>AT1819</f>
        <v>0</v>
      </c>
      <c r="AU1818" s="51">
        <f t="shared" si="4756"/>
        <v>6545.8380000000006</v>
      </c>
      <c r="AV1818" s="51">
        <f t="shared" si="4757"/>
        <v>-9.0949470177292824e-13</v>
      </c>
      <c r="AW1818" s="51">
        <f t="shared" si="4758"/>
        <v>9606.1260000000002</v>
      </c>
      <c r="AX1818" s="51">
        <f t="shared" si="4759"/>
        <v>3454.1999999999998</v>
      </c>
      <c r="AY1818" s="51">
        <f t="shared" si="4760"/>
        <v>3454.1999999999998</v>
      </c>
      <c r="AZ1818" s="51">
        <f t="shared" ref="AZ1818:AZ1827" si="4928">AZ1819</f>
        <v>0</v>
      </c>
      <c r="BA1818" s="52">
        <f t="shared" si="4761"/>
        <v>67.034810077688462</v>
      </c>
      <c r="BB1818" s="25"/>
    </row>
    <row r="1819">
      <c r="B1819" s="47" t="s">
        <v>582</v>
      </c>
      <c r="C1819" s="47" t="s">
        <v>88</v>
      </c>
      <c r="D1819" s="47" t="s">
        <v>90</v>
      </c>
      <c r="E1819" s="48" t="str">
        <f t="shared" si="4755"/>
        <v>0409</v>
      </c>
      <c r="F1819" s="47" t="s">
        <v>102</v>
      </c>
      <c r="G1819" s="48"/>
      <c r="H1819" s="49" t="s">
        <v>53</v>
      </c>
      <c r="I1819" s="19">
        <f t="shared" si="4914"/>
        <v>3454.1999999999998</v>
      </c>
      <c r="J1819" s="19">
        <f t="shared" si="4915"/>
        <v>3454.1999999999998</v>
      </c>
      <c r="K1819" s="19">
        <f t="shared" si="4916"/>
        <v>3454.1999999999998</v>
      </c>
      <c r="L1819" s="19">
        <f t="shared" si="4917"/>
        <v>0</v>
      </c>
      <c r="M1819" s="19">
        <f t="shared" si="4918"/>
        <v>0</v>
      </c>
      <c r="N1819" s="19">
        <f t="shared" si="4919"/>
        <v>0</v>
      </c>
      <c r="O1819" s="19">
        <f>O1820+O1823</f>
        <v>0</v>
      </c>
      <c r="P1819" s="19">
        <f>P1820+P1823</f>
        <v>31.350000000000001</v>
      </c>
      <c r="Q1819" s="19">
        <f>Q1820+Q1823</f>
        <v>0</v>
      </c>
      <c r="R1819" s="19">
        <f>R1820+R1823</f>
        <v>0</v>
      </c>
      <c r="S1819" s="19">
        <f>S1820+S1823</f>
        <v>3060.288</v>
      </c>
      <c r="T1819" s="19">
        <f t="shared" si="4729"/>
        <v>6545.8379999999997</v>
      </c>
      <c r="U1819" s="19">
        <f t="shared" si="4716"/>
        <v>3454.1999999999998</v>
      </c>
      <c r="V1819" s="19">
        <f t="shared" si="4717"/>
        <v>3454.1999999999998</v>
      </c>
      <c r="W1819" s="19">
        <f t="shared" si="4920"/>
        <v>0</v>
      </c>
      <c r="X1819" s="19">
        <f t="shared" si="4921"/>
        <v>0</v>
      </c>
      <c r="Y1819" s="19">
        <f t="shared" si="4922"/>
        <v>0</v>
      </c>
      <c r="Z1819" s="19">
        <f t="shared" si="4923"/>
        <v>3060.288</v>
      </c>
      <c r="AA1819" s="19">
        <f t="shared" si="4924"/>
        <v>0</v>
      </c>
      <c r="AB1819" s="19">
        <f t="shared" si="4925"/>
        <v>0</v>
      </c>
      <c r="AC1819" s="19">
        <f t="shared" si="4926"/>
        <v>0</v>
      </c>
      <c r="AD1819" s="19">
        <f t="shared" si="4927"/>
        <v>0</v>
      </c>
      <c r="AE1819" s="19"/>
      <c r="AF1819" s="50">
        <f>AF1820+AF1823</f>
        <v>6232.8301000000001</v>
      </c>
      <c r="AG1819" s="50">
        <f>AG1820+AG1823</f>
        <v>0</v>
      </c>
      <c r="AH1819" s="50">
        <f>AH1820+AH1823</f>
        <v>0</v>
      </c>
      <c r="AI1819" s="50">
        <f>AI1820+AI1823</f>
        <v>0</v>
      </c>
      <c r="AJ1819" s="50">
        <f>AJ1820+AJ1823</f>
        <v>0</v>
      </c>
      <c r="AK1819" s="50">
        <f>AK1820+AK1823</f>
        <v>0</v>
      </c>
      <c r="AL1819" s="50">
        <f>AL1820+AL1823</f>
        <v>4178.1658200000002</v>
      </c>
      <c r="AM1819" s="50">
        <f>AM1820+AM1823</f>
        <v>0</v>
      </c>
      <c r="AN1819" s="50">
        <f>AN1820+AN1823</f>
        <v>0</v>
      </c>
      <c r="AO1819" s="15">
        <f>AO1820+AO1823</f>
        <v>1516.93696</v>
      </c>
      <c r="AP1819" s="51">
        <f>AP1820+AP1823</f>
        <v>6545.8380000000006</v>
      </c>
      <c r="AQ1819" s="51">
        <f>AQ1820+AQ1823</f>
        <v>0</v>
      </c>
      <c r="AR1819" s="51">
        <f>AR1820+AR1823</f>
        <v>0</v>
      </c>
      <c r="AS1819" s="51">
        <f>AS1820+AS1823</f>
        <v>0</v>
      </c>
      <c r="AT1819" s="51">
        <f>AT1820+AT1823</f>
        <v>0</v>
      </c>
      <c r="AU1819" s="51">
        <f t="shared" si="4756"/>
        <v>6545.8380000000006</v>
      </c>
      <c r="AV1819" s="51">
        <f t="shared" si="4757"/>
        <v>-9.0949470177292824e-13</v>
      </c>
      <c r="AW1819" s="51">
        <f t="shared" si="4758"/>
        <v>9606.1260000000002</v>
      </c>
      <c r="AX1819" s="51">
        <f t="shared" si="4759"/>
        <v>3454.1999999999998</v>
      </c>
      <c r="AY1819" s="51">
        <f t="shared" si="4760"/>
        <v>3454.1999999999998</v>
      </c>
      <c r="AZ1819" s="51">
        <f t="shared" si="4928"/>
        <v>0</v>
      </c>
      <c r="BA1819" s="52">
        <f t="shared" si="4761"/>
        <v>67.034810077688462</v>
      </c>
      <c r="BB1819" s="25"/>
    </row>
    <row r="1820" ht="31.5">
      <c r="B1820" s="47" t="s">
        <v>582</v>
      </c>
      <c r="C1820" s="47" t="s">
        <v>88</v>
      </c>
      <c r="D1820" s="47" t="s">
        <v>90</v>
      </c>
      <c r="E1820" s="48" t="str">
        <f t="shared" si="4755"/>
        <v>0409</v>
      </c>
      <c r="F1820" s="47" t="s">
        <v>513</v>
      </c>
      <c r="G1820" s="48"/>
      <c r="H1820" s="49" t="s">
        <v>514</v>
      </c>
      <c r="I1820" s="19">
        <f t="shared" si="4914"/>
        <v>3454.1999999999998</v>
      </c>
      <c r="J1820" s="19">
        <f t="shared" si="4915"/>
        <v>3454.1999999999998</v>
      </c>
      <c r="K1820" s="19">
        <f t="shared" si="4916"/>
        <v>3454.1999999999998</v>
      </c>
      <c r="L1820" s="19">
        <f t="shared" si="4917"/>
        <v>0</v>
      </c>
      <c r="M1820" s="19">
        <f t="shared" si="4918"/>
        <v>0</v>
      </c>
      <c r="N1820" s="19">
        <f t="shared" si="4919"/>
        <v>0</v>
      </c>
      <c r="O1820" s="19">
        <f t="shared" ref="O1820:O1827" si="4929">O1821</f>
        <v>0</v>
      </c>
      <c r="P1820" s="19">
        <f t="shared" ref="P1820:P1827" si="4930">P1821</f>
        <v>0</v>
      </c>
      <c r="Q1820" s="19">
        <f t="shared" ref="Q1820:Q1827" si="4931">Q1821</f>
        <v>0</v>
      </c>
      <c r="R1820" s="19">
        <f t="shared" ref="R1820:R1827" si="4932">R1821</f>
        <v>0</v>
      </c>
      <c r="S1820" s="19">
        <f t="shared" ref="S1820:S1827" si="4933">S1821</f>
        <v>3060.288</v>
      </c>
      <c r="T1820" s="19">
        <f t="shared" si="4729"/>
        <v>6514.4879999999994</v>
      </c>
      <c r="U1820" s="19">
        <f t="shared" si="4716"/>
        <v>3454.1999999999998</v>
      </c>
      <c r="V1820" s="19">
        <f t="shared" si="4717"/>
        <v>3454.1999999999998</v>
      </c>
      <c r="W1820" s="19">
        <f t="shared" si="4920"/>
        <v>0</v>
      </c>
      <c r="X1820" s="19">
        <f t="shared" si="4921"/>
        <v>0</v>
      </c>
      <c r="Y1820" s="19">
        <f t="shared" si="4922"/>
        <v>0</v>
      </c>
      <c r="Z1820" s="19">
        <f t="shared" si="4923"/>
        <v>3060.288</v>
      </c>
      <c r="AA1820" s="19">
        <f t="shared" si="4924"/>
        <v>0</v>
      </c>
      <c r="AB1820" s="19">
        <f t="shared" si="4925"/>
        <v>0</v>
      </c>
      <c r="AC1820" s="19">
        <f t="shared" si="4926"/>
        <v>0</v>
      </c>
      <c r="AD1820" s="19">
        <f t="shared" si="4927"/>
        <v>0</v>
      </c>
      <c r="AE1820" s="19"/>
      <c r="AF1820" s="50">
        <f t="shared" ref="AF1820:AF1827" si="4934">AF1821</f>
        <v>6201.4800999999998</v>
      </c>
      <c r="AG1820" s="50">
        <f t="shared" ref="AG1820:AG1827" si="4935">AG1821</f>
        <v>0</v>
      </c>
      <c r="AH1820" s="50">
        <f t="shared" ref="AH1820:AH1827" si="4936">AH1821</f>
        <v>0</v>
      </c>
      <c r="AI1820" s="50">
        <f t="shared" ref="AI1820:AI1827" si="4937">AI1821</f>
        <v>0</v>
      </c>
      <c r="AJ1820" s="50">
        <f t="shared" ref="AJ1820:AJ1827" si="4938">AJ1821</f>
        <v>0</v>
      </c>
      <c r="AK1820" s="50">
        <f t="shared" ref="AK1820:AK1827" si="4939">AK1821</f>
        <v>0</v>
      </c>
      <c r="AL1820" s="50">
        <f t="shared" ref="AL1820:AL1827" si="4940">AL1821</f>
        <v>4146.8158199999998</v>
      </c>
      <c r="AM1820" s="50">
        <f t="shared" ref="AM1820:AM1827" si="4941">AM1821</f>
        <v>0</v>
      </c>
      <c r="AN1820" s="50">
        <f t="shared" ref="AN1820:AN1827" si="4942">AN1821</f>
        <v>0</v>
      </c>
      <c r="AO1820" s="51">
        <f t="shared" ref="AO1820:AO1827" si="4943">AO1821</f>
        <v>1516.93696</v>
      </c>
      <c r="AP1820" s="51">
        <f t="shared" ref="AP1820:AP1827" si="4944">AP1821</f>
        <v>6514.4880000000003</v>
      </c>
      <c r="AQ1820" s="51">
        <f t="shared" ref="AQ1820:AQ1827" si="4945">AQ1821</f>
        <v>0</v>
      </c>
      <c r="AR1820" s="51">
        <f t="shared" ref="AR1820:AR1827" si="4946">AR1821</f>
        <v>0</v>
      </c>
      <c r="AS1820" s="51">
        <f t="shared" ref="AS1820:AS1827" si="4947">AS1821</f>
        <v>0</v>
      </c>
      <c r="AT1820" s="51">
        <f t="shared" ref="AT1820:AT1827" si="4948">AT1821</f>
        <v>0</v>
      </c>
      <c r="AU1820" s="51">
        <f t="shared" si="4756"/>
        <v>6514.4880000000003</v>
      </c>
      <c r="AV1820" s="51">
        <f t="shared" si="4757"/>
        <v>-9.0949470177292824e-13</v>
      </c>
      <c r="AW1820" s="51">
        <f t="shared" si="4758"/>
        <v>9574.7759999999998</v>
      </c>
      <c r="AX1820" s="51">
        <f t="shared" si="4759"/>
        <v>3454.1999999999998</v>
      </c>
      <c r="AY1820" s="51">
        <f t="shared" si="4760"/>
        <v>3454.1999999999998</v>
      </c>
      <c r="AZ1820" s="51">
        <f t="shared" si="4928"/>
        <v>0</v>
      </c>
      <c r="BA1820" s="52">
        <f t="shared" si="4761"/>
        <v>66.86816297290062</v>
      </c>
      <c r="BB1820" s="25"/>
    </row>
    <row r="1821" ht="31.5">
      <c r="B1821" s="47" t="s">
        <v>582</v>
      </c>
      <c r="C1821" s="47" t="s">
        <v>88</v>
      </c>
      <c r="D1821" s="47" t="s">
        <v>90</v>
      </c>
      <c r="E1821" s="48" t="str">
        <f t="shared" si="4755"/>
        <v>0409</v>
      </c>
      <c r="F1821" s="47" t="s">
        <v>515</v>
      </c>
      <c r="G1821" s="48"/>
      <c r="H1821" s="49" t="s">
        <v>516</v>
      </c>
      <c r="I1821" s="19">
        <f t="shared" si="4914"/>
        <v>3454.1999999999998</v>
      </c>
      <c r="J1821" s="19">
        <f t="shared" si="4915"/>
        <v>3454.1999999999998</v>
      </c>
      <c r="K1821" s="19">
        <f t="shared" si="4916"/>
        <v>3454.1999999999998</v>
      </c>
      <c r="L1821" s="19">
        <f t="shared" si="4917"/>
        <v>0</v>
      </c>
      <c r="M1821" s="19">
        <f t="shared" si="4918"/>
        <v>0</v>
      </c>
      <c r="N1821" s="19">
        <f t="shared" si="4919"/>
        <v>0</v>
      </c>
      <c r="O1821" s="19">
        <f t="shared" si="4929"/>
        <v>0</v>
      </c>
      <c r="P1821" s="19">
        <f t="shared" si="4930"/>
        <v>0</v>
      </c>
      <c r="Q1821" s="19">
        <f t="shared" si="4931"/>
        <v>0</v>
      </c>
      <c r="R1821" s="19">
        <f t="shared" si="4932"/>
        <v>0</v>
      </c>
      <c r="S1821" s="19">
        <f t="shared" si="4933"/>
        <v>3060.288</v>
      </c>
      <c r="T1821" s="19">
        <f t="shared" si="4729"/>
        <v>6514.4879999999994</v>
      </c>
      <c r="U1821" s="19">
        <f t="shared" si="4716"/>
        <v>3454.1999999999998</v>
      </c>
      <c r="V1821" s="19">
        <f t="shared" si="4717"/>
        <v>3454.1999999999998</v>
      </c>
      <c r="W1821" s="19">
        <f t="shared" si="4920"/>
        <v>0</v>
      </c>
      <c r="X1821" s="19">
        <f t="shared" si="4921"/>
        <v>0</v>
      </c>
      <c r="Y1821" s="19">
        <f t="shared" si="4922"/>
        <v>0</v>
      </c>
      <c r="Z1821" s="19">
        <f t="shared" si="4923"/>
        <v>3060.288</v>
      </c>
      <c r="AA1821" s="19">
        <f t="shared" si="4924"/>
        <v>0</v>
      </c>
      <c r="AB1821" s="19">
        <f t="shared" si="4925"/>
        <v>0</v>
      </c>
      <c r="AC1821" s="19">
        <f t="shared" si="4926"/>
        <v>0</v>
      </c>
      <c r="AD1821" s="19">
        <f t="shared" si="4927"/>
        <v>0</v>
      </c>
      <c r="AE1821" s="19"/>
      <c r="AF1821" s="50">
        <f t="shared" si="4934"/>
        <v>6201.4800999999998</v>
      </c>
      <c r="AG1821" s="50">
        <f t="shared" si="4935"/>
        <v>0</v>
      </c>
      <c r="AH1821" s="50">
        <f t="shared" si="4936"/>
        <v>0</v>
      </c>
      <c r="AI1821" s="50">
        <f t="shared" si="4937"/>
        <v>0</v>
      </c>
      <c r="AJ1821" s="50">
        <f t="shared" si="4938"/>
        <v>0</v>
      </c>
      <c r="AK1821" s="50">
        <f t="shared" si="4939"/>
        <v>0</v>
      </c>
      <c r="AL1821" s="50">
        <f t="shared" si="4940"/>
        <v>4146.8158199999998</v>
      </c>
      <c r="AM1821" s="50">
        <f t="shared" si="4941"/>
        <v>0</v>
      </c>
      <c r="AN1821" s="50">
        <f t="shared" si="4942"/>
        <v>0</v>
      </c>
      <c r="AO1821" s="15">
        <f t="shared" si="4943"/>
        <v>1516.93696</v>
      </c>
      <c r="AP1821" s="51">
        <f t="shared" si="4944"/>
        <v>6514.4880000000003</v>
      </c>
      <c r="AQ1821" s="51">
        <f t="shared" si="4945"/>
        <v>0</v>
      </c>
      <c r="AR1821" s="51">
        <f t="shared" si="4946"/>
        <v>0</v>
      </c>
      <c r="AS1821" s="51">
        <f t="shared" si="4947"/>
        <v>0</v>
      </c>
      <c r="AT1821" s="51">
        <f t="shared" si="4948"/>
        <v>0</v>
      </c>
      <c r="AU1821" s="51">
        <f t="shared" si="4756"/>
        <v>6514.4880000000003</v>
      </c>
      <c r="AV1821" s="51">
        <f t="shared" si="4757"/>
        <v>-9.0949470177292824e-13</v>
      </c>
      <c r="AW1821" s="51">
        <f t="shared" si="4758"/>
        <v>9574.7759999999998</v>
      </c>
      <c r="AX1821" s="51">
        <f t="shared" si="4759"/>
        <v>3454.1999999999998</v>
      </c>
      <c r="AY1821" s="51">
        <f t="shared" si="4760"/>
        <v>3454.1999999999998</v>
      </c>
      <c r="AZ1821" s="51">
        <f t="shared" si="4928"/>
        <v>0</v>
      </c>
      <c r="BA1821" s="52">
        <f t="shared" si="4761"/>
        <v>66.86816297290062</v>
      </c>
      <c r="BB1821" s="25"/>
    </row>
    <row r="1822" ht="31.5">
      <c r="B1822" s="47" t="s">
        <v>582</v>
      </c>
      <c r="C1822" s="47" t="s">
        <v>88</v>
      </c>
      <c r="D1822" s="47" t="s">
        <v>90</v>
      </c>
      <c r="E1822" s="48" t="str">
        <f t="shared" si="4755"/>
        <v>0409</v>
      </c>
      <c r="F1822" s="47" t="s">
        <v>515</v>
      </c>
      <c r="G1822" s="47" t="s">
        <v>58</v>
      </c>
      <c r="H1822" s="49" t="s">
        <v>59</v>
      </c>
      <c r="I1822" s="19">
        <v>3454.1999999999998</v>
      </c>
      <c r="J1822" s="19">
        <v>3454.1999999999998</v>
      </c>
      <c r="K1822" s="19">
        <v>3454.1999999999998</v>
      </c>
      <c r="L1822" s="19"/>
      <c r="M1822" s="19"/>
      <c r="N1822" s="19"/>
      <c r="O1822" s="19">
        <v>0</v>
      </c>
      <c r="P1822" s="19">
        <v>0</v>
      </c>
      <c r="Q1822" s="19">
        <v>0</v>
      </c>
      <c r="R1822" s="19">
        <v>0</v>
      </c>
      <c r="S1822" s="19">
        <v>3060.288</v>
      </c>
      <c r="T1822" s="19">
        <f t="shared" si="4729"/>
        <v>6514.4879999999994</v>
      </c>
      <c r="U1822" s="19">
        <f t="shared" si="4716"/>
        <v>3454.1999999999998</v>
      </c>
      <c r="V1822" s="19">
        <f t="shared" si="4717"/>
        <v>3454.1999999999998</v>
      </c>
      <c r="W1822" s="19"/>
      <c r="X1822" s="19"/>
      <c r="Y1822" s="19"/>
      <c r="Z1822" s="19">
        <v>3060.288</v>
      </c>
      <c r="AA1822" s="19"/>
      <c r="AB1822" s="19"/>
      <c r="AC1822" s="19"/>
      <c r="AD1822" s="19"/>
      <c r="AE1822" s="19"/>
      <c r="AF1822" s="50">
        <v>6201.4800999999998</v>
      </c>
      <c r="AG1822" s="50"/>
      <c r="AH1822" s="50">
        <v>0</v>
      </c>
      <c r="AI1822" s="50">
        <v>0</v>
      </c>
      <c r="AJ1822" s="50">
        <v>0</v>
      </c>
      <c r="AK1822" s="50">
        <v>0</v>
      </c>
      <c r="AL1822" s="50">
        <v>4146.8158199999998</v>
      </c>
      <c r="AM1822" s="50">
        <v>0</v>
      </c>
      <c r="AN1822" s="50">
        <v>0</v>
      </c>
      <c r="AO1822" s="51">
        <v>1516.93696</v>
      </c>
      <c r="AP1822" s="51">
        <v>6514.4880000000003</v>
      </c>
      <c r="AQ1822" s="51">
        <v>0</v>
      </c>
      <c r="AR1822" s="51">
        <v>0</v>
      </c>
      <c r="AS1822" s="51">
        <v>0</v>
      </c>
      <c r="AT1822" s="51">
        <v>0</v>
      </c>
      <c r="AU1822" s="51">
        <f t="shared" si="4756"/>
        <v>6514.4880000000003</v>
      </c>
      <c r="AV1822" s="51">
        <f t="shared" si="4757"/>
        <v>-9.0949470177292824e-13</v>
      </c>
      <c r="AW1822" s="51">
        <f t="shared" si="4758"/>
        <v>9574.7759999999998</v>
      </c>
      <c r="AX1822" s="51">
        <f t="shared" si="4759"/>
        <v>3454.1999999999998</v>
      </c>
      <c r="AY1822" s="51">
        <f t="shared" si="4760"/>
        <v>3454.1999999999998</v>
      </c>
      <c r="AZ1822" s="51"/>
      <c r="BA1822" s="52">
        <f t="shared" si="4761"/>
        <v>66.86816297290062</v>
      </c>
      <c r="BB1822" s="53"/>
    </row>
    <row r="1823" ht="47.25">
      <c r="B1823" s="47" t="s">
        <v>582</v>
      </c>
      <c r="C1823" s="47" t="s">
        <v>88</v>
      </c>
      <c r="D1823" s="47" t="s">
        <v>90</v>
      </c>
      <c r="E1823" s="48" t="str">
        <f t="shared" si="4755"/>
        <v>0409</v>
      </c>
      <c r="F1823" s="47" t="s">
        <v>574</v>
      </c>
      <c r="G1823" s="48"/>
      <c r="H1823" s="49" t="s">
        <v>575</v>
      </c>
      <c r="I1823" s="19"/>
      <c r="J1823" s="19"/>
      <c r="K1823" s="19"/>
      <c r="L1823" s="19"/>
      <c r="M1823" s="19"/>
      <c r="N1823" s="19"/>
      <c r="O1823" s="19">
        <f t="shared" si="4929"/>
        <v>0</v>
      </c>
      <c r="P1823" s="19">
        <f t="shared" si="4930"/>
        <v>31.350000000000001</v>
      </c>
      <c r="Q1823" s="19">
        <f t="shared" si="4931"/>
        <v>0</v>
      </c>
      <c r="R1823" s="19">
        <f t="shared" si="4932"/>
        <v>0</v>
      </c>
      <c r="S1823" s="19">
        <f t="shared" si="4933"/>
        <v>0</v>
      </c>
      <c r="T1823" s="19">
        <f t="shared" si="4729"/>
        <v>31.350000000000001</v>
      </c>
      <c r="U1823" s="19"/>
      <c r="V1823" s="19"/>
      <c r="W1823" s="19"/>
      <c r="X1823" s="19"/>
      <c r="Y1823" s="19"/>
      <c r="Z1823" s="19"/>
      <c r="AA1823" s="19"/>
      <c r="AB1823" s="19"/>
      <c r="AC1823" s="19"/>
      <c r="AD1823" s="19"/>
      <c r="AE1823" s="19"/>
      <c r="AF1823" s="50">
        <f t="shared" si="4934"/>
        <v>31.350000000000001</v>
      </c>
      <c r="AG1823" s="50">
        <f t="shared" si="4935"/>
        <v>0</v>
      </c>
      <c r="AH1823" s="50">
        <f t="shared" si="4936"/>
        <v>0</v>
      </c>
      <c r="AI1823" s="50">
        <f t="shared" si="4937"/>
        <v>0</v>
      </c>
      <c r="AJ1823" s="50">
        <f t="shared" si="4938"/>
        <v>0</v>
      </c>
      <c r="AK1823" s="50">
        <f t="shared" si="4939"/>
        <v>0</v>
      </c>
      <c r="AL1823" s="50">
        <f t="shared" si="4940"/>
        <v>31.350000000000001</v>
      </c>
      <c r="AM1823" s="50">
        <f t="shared" si="4941"/>
        <v>0</v>
      </c>
      <c r="AN1823" s="50">
        <f t="shared" si="4942"/>
        <v>0</v>
      </c>
      <c r="AO1823" s="63">
        <f t="shared" si="4943"/>
        <v>0</v>
      </c>
      <c r="AP1823" s="51">
        <f t="shared" si="4944"/>
        <v>31.350000000000001</v>
      </c>
      <c r="AQ1823" s="51">
        <f t="shared" si="4945"/>
        <v>0</v>
      </c>
      <c r="AR1823" s="51">
        <f t="shared" si="4946"/>
        <v>0</v>
      </c>
      <c r="AS1823" s="51">
        <f t="shared" si="4947"/>
        <v>0</v>
      </c>
      <c r="AT1823" s="51">
        <f t="shared" si="4948"/>
        <v>0</v>
      </c>
      <c r="AU1823" s="51">
        <f t="shared" si="4756"/>
        <v>31.350000000000001</v>
      </c>
      <c r="AV1823" s="51">
        <f t="shared" si="4757"/>
        <v>0</v>
      </c>
      <c r="AW1823" s="51"/>
      <c r="AX1823" s="51"/>
      <c r="AY1823" s="51"/>
      <c r="AZ1823" s="51"/>
      <c r="BA1823" s="52">
        <f t="shared" si="4761"/>
        <v>100</v>
      </c>
      <c r="BB1823" s="53"/>
    </row>
    <row r="1824">
      <c r="B1824" s="47" t="s">
        <v>582</v>
      </c>
      <c r="C1824" s="47" t="s">
        <v>88</v>
      </c>
      <c r="D1824" s="47" t="s">
        <v>90</v>
      </c>
      <c r="E1824" s="48" t="str">
        <f t="shared" si="4755"/>
        <v>0409</v>
      </c>
      <c r="F1824" s="47" t="s">
        <v>576</v>
      </c>
      <c r="G1824" s="48"/>
      <c r="H1824" s="49" t="s">
        <v>577</v>
      </c>
      <c r="I1824" s="19"/>
      <c r="J1824" s="19"/>
      <c r="K1824" s="19"/>
      <c r="L1824" s="19"/>
      <c r="M1824" s="19"/>
      <c r="N1824" s="19"/>
      <c r="O1824" s="19">
        <f t="shared" si="4929"/>
        <v>0</v>
      </c>
      <c r="P1824" s="19">
        <f t="shared" si="4930"/>
        <v>31.350000000000001</v>
      </c>
      <c r="Q1824" s="19">
        <f t="shared" si="4931"/>
        <v>0</v>
      </c>
      <c r="R1824" s="19">
        <f t="shared" si="4932"/>
        <v>0</v>
      </c>
      <c r="S1824" s="19">
        <f t="shared" si="4933"/>
        <v>0</v>
      </c>
      <c r="T1824" s="19">
        <f t="shared" si="4729"/>
        <v>31.350000000000001</v>
      </c>
      <c r="U1824" s="19"/>
      <c r="V1824" s="19"/>
      <c r="W1824" s="19"/>
      <c r="X1824" s="19"/>
      <c r="Y1824" s="19"/>
      <c r="Z1824" s="19"/>
      <c r="AA1824" s="19"/>
      <c r="AB1824" s="19"/>
      <c r="AC1824" s="19"/>
      <c r="AD1824" s="19"/>
      <c r="AE1824" s="19"/>
      <c r="AF1824" s="50">
        <f t="shared" si="4934"/>
        <v>31.350000000000001</v>
      </c>
      <c r="AG1824" s="50">
        <f t="shared" si="4935"/>
        <v>0</v>
      </c>
      <c r="AH1824" s="50">
        <f t="shared" si="4936"/>
        <v>0</v>
      </c>
      <c r="AI1824" s="50">
        <f t="shared" si="4937"/>
        <v>0</v>
      </c>
      <c r="AJ1824" s="50">
        <f t="shared" si="4938"/>
        <v>0</v>
      </c>
      <c r="AK1824" s="50">
        <f t="shared" si="4939"/>
        <v>0</v>
      </c>
      <c r="AL1824" s="50">
        <f t="shared" si="4940"/>
        <v>31.350000000000001</v>
      </c>
      <c r="AM1824" s="50">
        <f t="shared" si="4941"/>
        <v>0</v>
      </c>
      <c r="AN1824" s="50">
        <f t="shared" si="4942"/>
        <v>0</v>
      </c>
      <c r="AO1824" s="15">
        <f t="shared" si="4943"/>
        <v>0</v>
      </c>
      <c r="AP1824" s="51">
        <f t="shared" si="4944"/>
        <v>31.350000000000001</v>
      </c>
      <c r="AQ1824" s="51">
        <f t="shared" si="4945"/>
        <v>0</v>
      </c>
      <c r="AR1824" s="51">
        <f t="shared" si="4946"/>
        <v>0</v>
      </c>
      <c r="AS1824" s="51">
        <f t="shared" si="4947"/>
        <v>0</v>
      </c>
      <c r="AT1824" s="51">
        <f t="shared" si="4948"/>
        <v>0</v>
      </c>
      <c r="AU1824" s="51">
        <f t="shared" si="4756"/>
        <v>31.350000000000001</v>
      </c>
      <c r="AV1824" s="51">
        <f t="shared" si="4757"/>
        <v>0</v>
      </c>
      <c r="AW1824" s="51"/>
      <c r="AX1824" s="51"/>
      <c r="AY1824" s="51"/>
      <c r="AZ1824" s="51"/>
      <c r="BA1824" s="52">
        <f t="shared" si="4761"/>
        <v>100</v>
      </c>
      <c r="BB1824" s="53"/>
    </row>
    <row r="1825" ht="31.5">
      <c r="B1825" s="47" t="s">
        <v>582</v>
      </c>
      <c r="C1825" s="47" t="s">
        <v>88</v>
      </c>
      <c r="D1825" s="47" t="s">
        <v>90</v>
      </c>
      <c r="E1825" s="48" t="str">
        <f t="shared" si="4755"/>
        <v>0409</v>
      </c>
      <c r="F1825" s="47" t="s">
        <v>576</v>
      </c>
      <c r="G1825" s="17" t="s">
        <v>58</v>
      </c>
      <c r="H1825" s="49" t="s">
        <v>59</v>
      </c>
      <c r="I1825" s="19"/>
      <c r="J1825" s="19"/>
      <c r="K1825" s="19"/>
      <c r="L1825" s="19"/>
      <c r="M1825" s="19"/>
      <c r="N1825" s="19"/>
      <c r="O1825" s="19">
        <v>0</v>
      </c>
      <c r="P1825" s="19">
        <v>31.350000000000001</v>
      </c>
      <c r="Q1825" s="19">
        <v>0</v>
      </c>
      <c r="R1825" s="19">
        <v>0</v>
      </c>
      <c r="S1825" s="19">
        <v>0</v>
      </c>
      <c r="T1825" s="19">
        <f t="shared" si="4729"/>
        <v>31.350000000000001</v>
      </c>
      <c r="U1825" s="19"/>
      <c r="V1825" s="19"/>
      <c r="W1825" s="19"/>
      <c r="X1825" s="19"/>
      <c r="Y1825" s="19"/>
      <c r="Z1825" s="19"/>
      <c r="AA1825" s="19"/>
      <c r="AB1825" s="19"/>
      <c r="AC1825" s="19"/>
      <c r="AD1825" s="19"/>
      <c r="AE1825" s="19"/>
      <c r="AF1825" s="50">
        <v>31.350000000000001</v>
      </c>
      <c r="AG1825" s="50"/>
      <c r="AH1825" s="50">
        <v>0</v>
      </c>
      <c r="AI1825" s="50">
        <v>0</v>
      </c>
      <c r="AJ1825" s="50">
        <v>0</v>
      </c>
      <c r="AK1825" s="50">
        <v>0</v>
      </c>
      <c r="AL1825" s="50">
        <v>31.350000000000001</v>
      </c>
      <c r="AM1825" s="50">
        <v>0</v>
      </c>
      <c r="AN1825" s="50">
        <v>0</v>
      </c>
      <c r="AO1825" s="63">
        <v>0</v>
      </c>
      <c r="AP1825" s="51">
        <v>31.350000000000001</v>
      </c>
      <c r="AQ1825" s="51">
        <v>0</v>
      </c>
      <c r="AR1825" s="51">
        <v>0</v>
      </c>
      <c r="AS1825" s="51">
        <v>0</v>
      </c>
      <c r="AT1825" s="51">
        <v>0</v>
      </c>
      <c r="AU1825" s="51">
        <f t="shared" si="4756"/>
        <v>31.350000000000001</v>
      </c>
      <c r="AV1825" s="51">
        <f t="shared" si="4757"/>
        <v>0</v>
      </c>
      <c r="AW1825" s="51"/>
      <c r="AX1825" s="51"/>
      <c r="AY1825" s="51"/>
      <c r="AZ1825" s="51"/>
      <c r="BA1825" s="52">
        <f t="shared" si="4761"/>
        <v>100</v>
      </c>
      <c r="BB1825" s="53"/>
    </row>
    <row r="1826" ht="31.5">
      <c r="B1826" s="47" t="s">
        <v>582</v>
      </c>
      <c r="C1826" s="47" t="s">
        <v>88</v>
      </c>
      <c r="D1826" s="47" t="s">
        <v>90</v>
      </c>
      <c r="E1826" s="48" t="str">
        <f t="shared" si="4755"/>
        <v>0409</v>
      </c>
      <c r="F1826" s="47" t="s">
        <v>517</v>
      </c>
      <c r="G1826" s="48"/>
      <c r="H1826" s="49" t="s">
        <v>518</v>
      </c>
      <c r="I1826" s="19">
        <f t="shared" si="4914"/>
        <v>12727</v>
      </c>
      <c r="J1826" s="19">
        <f t="shared" si="4915"/>
        <v>12727</v>
      </c>
      <c r="K1826" s="19">
        <f t="shared" si="4916"/>
        <v>12727</v>
      </c>
      <c r="L1826" s="19">
        <f t="shared" si="4917"/>
        <v>0</v>
      </c>
      <c r="M1826" s="19">
        <f t="shared" si="4918"/>
        <v>0</v>
      </c>
      <c r="N1826" s="19">
        <f t="shared" si="4919"/>
        <v>0</v>
      </c>
      <c r="O1826" s="19">
        <f t="shared" si="4929"/>
        <v>0</v>
      </c>
      <c r="P1826" s="19">
        <f t="shared" si="4930"/>
        <v>0</v>
      </c>
      <c r="Q1826" s="19">
        <f t="shared" si="4931"/>
        <v>0</v>
      </c>
      <c r="R1826" s="19">
        <f t="shared" si="4932"/>
        <v>0</v>
      </c>
      <c r="S1826" s="19">
        <f t="shared" si="4933"/>
        <v>0</v>
      </c>
      <c r="T1826" s="19">
        <f t="shared" si="4729"/>
        <v>12727</v>
      </c>
      <c r="U1826" s="19">
        <f t="shared" si="4716"/>
        <v>12727</v>
      </c>
      <c r="V1826" s="19">
        <f t="shared" si="4717"/>
        <v>12727</v>
      </c>
      <c r="W1826" s="19">
        <f t="shared" si="4920"/>
        <v>0</v>
      </c>
      <c r="X1826" s="19">
        <f t="shared" si="4921"/>
        <v>0</v>
      </c>
      <c r="Y1826" s="19">
        <f t="shared" si="4922"/>
        <v>0</v>
      </c>
      <c r="Z1826" s="19">
        <f t="shared" si="4923"/>
        <v>0</v>
      </c>
      <c r="AA1826" s="19">
        <f t="shared" si="4924"/>
        <v>0</v>
      </c>
      <c r="AB1826" s="19">
        <f t="shared" si="4925"/>
        <v>0</v>
      </c>
      <c r="AC1826" s="19">
        <f t="shared" si="4926"/>
        <v>0</v>
      </c>
      <c r="AD1826" s="19">
        <f t="shared" si="4927"/>
        <v>0</v>
      </c>
      <c r="AE1826" s="19">
        <f t="shared" ref="AE1826:AE1827" si="4949">AE1827</f>
        <v>0</v>
      </c>
      <c r="AF1826" s="50">
        <f t="shared" si="4934"/>
        <v>27463.5</v>
      </c>
      <c r="AG1826" s="50">
        <f t="shared" si="4935"/>
        <v>0</v>
      </c>
      <c r="AH1826" s="50">
        <f t="shared" si="4936"/>
        <v>0</v>
      </c>
      <c r="AI1826" s="50">
        <f t="shared" si="4937"/>
        <v>0</v>
      </c>
      <c r="AJ1826" s="50">
        <f t="shared" si="4938"/>
        <v>0</v>
      </c>
      <c r="AK1826" s="50">
        <f t="shared" si="4939"/>
        <v>0</v>
      </c>
      <c r="AL1826" s="50">
        <f t="shared" si="4940"/>
        <v>27463.5</v>
      </c>
      <c r="AM1826" s="50">
        <f t="shared" si="4941"/>
        <v>0</v>
      </c>
      <c r="AN1826" s="50">
        <f t="shared" si="4942"/>
        <v>0</v>
      </c>
      <c r="AO1826" s="15">
        <f t="shared" si="4943"/>
        <v>10676.149719999999</v>
      </c>
      <c r="AP1826" s="51">
        <f t="shared" si="4944"/>
        <v>27463.5</v>
      </c>
      <c r="AQ1826" s="51">
        <f t="shared" si="4945"/>
        <v>0</v>
      </c>
      <c r="AR1826" s="51">
        <f t="shared" si="4946"/>
        <v>0</v>
      </c>
      <c r="AS1826" s="51">
        <f t="shared" si="4947"/>
        <v>0</v>
      </c>
      <c r="AT1826" s="51">
        <f t="shared" si="4948"/>
        <v>0</v>
      </c>
      <c r="AU1826" s="51">
        <f t="shared" si="4756"/>
        <v>27463.5</v>
      </c>
      <c r="AV1826" s="51">
        <f t="shared" si="4757"/>
        <v>-14736.5</v>
      </c>
      <c r="AW1826" s="51">
        <f t="shared" si="4758"/>
        <v>12727</v>
      </c>
      <c r="AX1826" s="51">
        <f t="shared" si="4759"/>
        <v>12727</v>
      </c>
      <c r="AY1826" s="51">
        <f t="shared" si="4760"/>
        <v>12727</v>
      </c>
      <c r="AZ1826" s="51">
        <f t="shared" si="4928"/>
        <v>0</v>
      </c>
      <c r="BA1826" s="52">
        <f t="shared" si="4761"/>
        <v>100</v>
      </c>
      <c r="BB1826" s="25"/>
    </row>
    <row r="1827">
      <c r="B1827" s="47" t="s">
        <v>582</v>
      </c>
      <c r="C1827" s="47" t="s">
        <v>88</v>
      </c>
      <c r="D1827" s="47" t="s">
        <v>90</v>
      </c>
      <c r="E1827" s="48" t="str">
        <f t="shared" si="4755"/>
        <v>0409</v>
      </c>
      <c r="F1827" s="47" t="s">
        <v>519</v>
      </c>
      <c r="G1827" s="48"/>
      <c r="H1827" s="49" t="s">
        <v>113</v>
      </c>
      <c r="I1827" s="19">
        <f t="shared" si="4914"/>
        <v>12727</v>
      </c>
      <c r="J1827" s="19">
        <f t="shared" si="4915"/>
        <v>12727</v>
      </c>
      <c r="K1827" s="19">
        <f t="shared" si="4916"/>
        <v>12727</v>
      </c>
      <c r="L1827" s="19">
        <f t="shared" si="4917"/>
        <v>0</v>
      </c>
      <c r="M1827" s="19">
        <f t="shared" si="4918"/>
        <v>0</v>
      </c>
      <c r="N1827" s="19">
        <f t="shared" si="4919"/>
        <v>0</v>
      </c>
      <c r="O1827" s="19">
        <f t="shared" si="4929"/>
        <v>0</v>
      </c>
      <c r="P1827" s="19">
        <f t="shared" si="4930"/>
        <v>0</v>
      </c>
      <c r="Q1827" s="19">
        <f t="shared" si="4931"/>
        <v>0</v>
      </c>
      <c r="R1827" s="19">
        <f t="shared" si="4932"/>
        <v>0</v>
      </c>
      <c r="S1827" s="19">
        <f t="shared" si="4933"/>
        <v>0</v>
      </c>
      <c r="T1827" s="19">
        <f t="shared" si="4729"/>
        <v>12727</v>
      </c>
      <c r="U1827" s="19">
        <f t="shared" ref="U1827:U1890" si="4950">J1827+M1827</f>
        <v>12727</v>
      </c>
      <c r="V1827" s="19">
        <f t="shared" ref="V1827:V1890" si="4951">K1827+N1827</f>
        <v>12727</v>
      </c>
      <c r="W1827" s="19">
        <f t="shared" si="4920"/>
        <v>0</v>
      </c>
      <c r="X1827" s="19">
        <f t="shared" si="4921"/>
        <v>0</v>
      </c>
      <c r="Y1827" s="19">
        <f t="shared" si="4922"/>
        <v>0</v>
      </c>
      <c r="Z1827" s="19">
        <f t="shared" si="4923"/>
        <v>0</v>
      </c>
      <c r="AA1827" s="19">
        <f t="shared" si="4924"/>
        <v>0</v>
      </c>
      <c r="AB1827" s="19">
        <f t="shared" si="4925"/>
        <v>0</v>
      </c>
      <c r="AC1827" s="19">
        <f t="shared" si="4926"/>
        <v>0</v>
      </c>
      <c r="AD1827" s="19">
        <f t="shared" si="4927"/>
        <v>0</v>
      </c>
      <c r="AE1827" s="19">
        <f t="shared" si="4949"/>
        <v>0</v>
      </c>
      <c r="AF1827" s="50">
        <f t="shared" si="4934"/>
        <v>27463.5</v>
      </c>
      <c r="AG1827" s="50">
        <f t="shared" si="4935"/>
        <v>0</v>
      </c>
      <c r="AH1827" s="50">
        <f t="shared" si="4936"/>
        <v>0</v>
      </c>
      <c r="AI1827" s="50">
        <f t="shared" si="4937"/>
        <v>0</v>
      </c>
      <c r="AJ1827" s="50">
        <f t="shared" si="4938"/>
        <v>0</v>
      </c>
      <c r="AK1827" s="50">
        <f t="shared" si="4939"/>
        <v>0</v>
      </c>
      <c r="AL1827" s="50">
        <f t="shared" si="4940"/>
        <v>27463.5</v>
      </c>
      <c r="AM1827" s="50">
        <f t="shared" si="4941"/>
        <v>0</v>
      </c>
      <c r="AN1827" s="50">
        <f t="shared" si="4942"/>
        <v>0</v>
      </c>
      <c r="AO1827" s="51">
        <f t="shared" si="4943"/>
        <v>10676.149719999999</v>
      </c>
      <c r="AP1827" s="51">
        <f t="shared" si="4944"/>
        <v>27463.5</v>
      </c>
      <c r="AQ1827" s="51">
        <f t="shared" si="4945"/>
        <v>0</v>
      </c>
      <c r="AR1827" s="51">
        <f t="shared" si="4946"/>
        <v>0</v>
      </c>
      <c r="AS1827" s="51">
        <f t="shared" si="4947"/>
        <v>0</v>
      </c>
      <c r="AT1827" s="51">
        <f t="shared" si="4948"/>
        <v>0</v>
      </c>
      <c r="AU1827" s="51">
        <f t="shared" si="4756"/>
        <v>27463.5</v>
      </c>
      <c r="AV1827" s="51">
        <f t="shared" si="4757"/>
        <v>-14736.5</v>
      </c>
      <c r="AW1827" s="51">
        <f t="shared" si="4758"/>
        <v>12727</v>
      </c>
      <c r="AX1827" s="51">
        <f t="shared" si="4759"/>
        <v>12727</v>
      </c>
      <c r="AY1827" s="51">
        <f t="shared" si="4760"/>
        <v>12727</v>
      </c>
      <c r="AZ1827" s="51">
        <f t="shared" si="4928"/>
        <v>0</v>
      </c>
      <c r="BA1827" s="52">
        <f t="shared" si="4761"/>
        <v>100</v>
      </c>
      <c r="BB1827" s="25"/>
    </row>
    <row r="1828" ht="31.5">
      <c r="B1828" s="47" t="s">
        <v>582</v>
      </c>
      <c r="C1828" s="47" t="s">
        <v>88</v>
      </c>
      <c r="D1828" s="47" t="s">
        <v>90</v>
      </c>
      <c r="E1828" s="48" t="str">
        <f t="shared" si="4755"/>
        <v>0409</v>
      </c>
      <c r="F1828" s="47" t="s">
        <v>520</v>
      </c>
      <c r="G1828" s="48"/>
      <c r="H1828" s="49" t="s">
        <v>521</v>
      </c>
      <c r="I1828" s="19">
        <f>I1832</f>
        <v>12727</v>
      </c>
      <c r="J1828" s="19">
        <f>J1832</f>
        <v>12727</v>
      </c>
      <c r="K1828" s="19">
        <f>K1832</f>
        <v>12727</v>
      </c>
      <c r="L1828" s="19">
        <f>L1832</f>
        <v>0</v>
      </c>
      <c r="M1828" s="19">
        <f>M1832</f>
        <v>0</v>
      </c>
      <c r="N1828" s="19">
        <f>N1832</f>
        <v>0</v>
      </c>
      <c r="O1828" s="19">
        <f>O1832+O1829</f>
        <v>0</v>
      </c>
      <c r="P1828" s="19">
        <f>P1832+P1829</f>
        <v>0</v>
      </c>
      <c r="Q1828" s="19">
        <f>Q1832</f>
        <v>0</v>
      </c>
      <c r="R1828" s="19">
        <f>R1832</f>
        <v>0</v>
      </c>
      <c r="S1828" s="19">
        <f>S1832</f>
        <v>0</v>
      </c>
      <c r="T1828" s="19">
        <f t="shared" si="4729"/>
        <v>12727</v>
      </c>
      <c r="U1828" s="19">
        <f t="shared" si="4950"/>
        <v>12727</v>
      </c>
      <c r="V1828" s="19">
        <f t="shared" si="4951"/>
        <v>12727</v>
      </c>
      <c r="W1828" s="19">
        <f>W1832</f>
        <v>0</v>
      </c>
      <c r="X1828" s="19">
        <f>X1832</f>
        <v>0</v>
      </c>
      <c r="Y1828" s="19">
        <f>Y1832</f>
        <v>0</v>
      </c>
      <c r="Z1828" s="19">
        <f>Z1832</f>
        <v>0</v>
      </c>
      <c r="AA1828" s="19">
        <f>AA1832</f>
        <v>0</v>
      </c>
      <c r="AB1828" s="19">
        <f>AB1832</f>
        <v>0</v>
      </c>
      <c r="AC1828" s="19">
        <f>AC1832</f>
        <v>0</v>
      </c>
      <c r="AD1828" s="19">
        <f>AD1832</f>
        <v>0</v>
      </c>
      <c r="AE1828" s="19">
        <f>AE1832</f>
        <v>0</v>
      </c>
      <c r="AF1828" s="50">
        <f>AF1832+AF1829</f>
        <v>27463.5</v>
      </c>
      <c r="AG1828" s="50">
        <f>AG1832+AG1829</f>
        <v>0</v>
      </c>
      <c r="AH1828" s="50">
        <f>AH1832+AH1829</f>
        <v>0</v>
      </c>
      <c r="AI1828" s="50">
        <f>AI1832+AI1829</f>
        <v>0</v>
      </c>
      <c r="AJ1828" s="50">
        <f>AJ1832+AJ1829</f>
        <v>0</v>
      </c>
      <c r="AK1828" s="50">
        <f>AK1832+AK1829</f>
        <v>0</v>
      </c>
      <c r="AL1828" s="50">
        <f>AL1832+AL1829</f>
        <v>27463.5</v>
      </c>
      <c r="AM1828" s="50">
        <f>AM1832+AM1829</f>
        <v>0</v>
      </c>
      <c r="AN1828" s="50">
        <f>AN1832+AN1829</f>
        <v>0</v>
      </c>
      <c r="AO1828" s="15">
        <f>AO1832+AO1829</f>
        <v>10676.149719999999</v>
      </c>
      <c r="AP1828" s="51">
        <f>AP1832+AP1829</f>
        <v>27463.5</v>
      </c>
      <c r="AQ1828" s="51">
        <f>AQ1832+AQ1829</f>
        <v>0</v>
      </c>
      <c r="AR1828" s="51">
        <f>AR1832+AR1829</f>
        <v>0</v>
      </c>
      <c r="AS1828" s="51">
        <f>AS1832+AS1829</f>
        <v>0</v>
      </c>
      <c r="AT1828" s="51">
        <f>AT1832+AT1829</f>
        <v>0</v>
      </c>
      <c r="AU1828" s="51">
        <f t="shared" si="4756"/>
        <v>27463.5</v>
      </c>
      <c r="AV1828" s="51">
        <f t="shared" si="4757"/>
        <v>-14736.5</v>
      </c>
      <c r="AW1828" s="51">
        <f t="shared" si="4758"/>
        <v>12727</v>
      </c>
      <c r="AX1828" s="51">
        <f t="shared" si="4759"/>
        <v>12727</v>
      </c>
      <c r="AY1828" s="51">
        <f t="shared" si="4760"/>
        <v>12727</v>
      </c>
      <c r="AZ1828" s="51">
        <f>AZ1832</f>
        <v>0</v>
      </c>
      <c r="BA1828" s="52">
        <f t="shared" si="4761"/>
        <v>100</v>
      </c>
      <c r="BB1828" s="25"/>
    </row>
    <row r="1829" ht="31.5">
      <c r="B1829" s="47" t="s">
        <v>582</v>
      </c>
      <c r="C1829" s="47" t="s">
        <v>88</v>
      </c>
      <c r="D1829" s="47" t="s">
        <v>90</v>
      </c>
      <c r="E1829" s="48" t="str">
        <f t="shared" si="4755"/>
        <v>0409</v>
      </c>
      <c r="F1829" s="47" t="s">
        <v>522</v>
      </c>
      <c r="G1829" s="48"/>
      <c r="H1829" s="64" t="s">
        <v>523</v>
      </c>
      <c r="I1829" s="19"/>
      <c r="J1829" s="19"/>
      <c r="K1829" s="19"/>
      <c r="L1829" s="19"/>
      <c r="M1829" s="19"/>
      <c r="N1829" s="19"/>
      <c r="O1829" s="19">
        <f>O1830+O1831</f>
        <v>0</v>
      </c>
      <c r="P1829" s="19">
        <f>P1830+P1831</f>
        <v>0</v>
      </c>
      <c r="Q1829" s="19"/>
      <c r="R1829" s="19"/>
      <c r="S1829" s="19"/>
      <c r="T1829" s="19">
        <f t="shared" si="4729"/>
        <v>0</v>
      </c>
      <c r="U1829" s="19"/>
      <c r="V1829" s="19"/>
      <c r="W1829" s="19"/>
      <c r="X1829" s="19"/>
      <c r="Y1829" s="19"/>
      <c r="Z1829" s="19"/>
      <c r="AA1829" s="19"/>
      <c r="AB1829" s="19"/>
      <c r="AC1829" s="19"/>
      <c r="AD1829" s="19"/>
      <c r="AE1829" s="19"/>
      <c r="AF1829" s="50">
        <f>AF1830+AF1831</f>
        <v>16628.5</v>
      </c>
      <c r="AG1829" s="50">
        <f>AG1830+AG1831</f>
        <v>0</v>
      </c>
      <c r="AH1829" s="50">
        <f>AH1830+AH1831</f>
        <v>0</v>
      </c>
      <c r="AI1829" s="50">
        <f>AI1830+AI1831</f>
        <v>0</v>
      </c>
      <c r="AJ1829" s="50">
        <f>AJ1830+AJ1831</f>
        <v>0</v>
      </c>
      <c r="AK1829" s="50">
        <f>AK1830+AK1831</f>
        <v>0</v>
      </c>
      <c r="AL1829" s="50">
        <f>AL1830+AL1831</f>
        <v>16628.5</v>
      </c>
      <c r="AM1829" s="50">
        <f>AM1830+AM1831</f>
        <v>0</v>
      </c>
      <c r="AN1829" s="50">
        <f>AN1830+AN1831</f>
        <v>0</v>
      </c>
      <c r="AO1829" s="51">
        <f>AO1830+AO1831</f>
        <v>8659.1497199999994</v>
      </c>
      <c r="AP1829" s="51">
        <f>AP1830+AP1831</f>
        <v>16628.5</v>
      </c>
      <c r="AQ1829" s="51">
        <f>AQ1830+AQ1831</f>
        <v>0</v>
      </c>
      <c r="AR1829" s="51">
        <f>AR1830+AR1831</f>
        <v>0</v>
      </c>
      <c r="AS1829" s="51">
        <f>AS1830+AS1831</f>
        <v>0</v>
      </c>
      <c r="AT1829" s="51">
        <f>AT1830+AT1831</f>
        <v>0</v>
      </c>
      <c r="AU1829" s="51">
        <f t="shared" si="4756"/>
        <v>16628.5</v>
      </c>
      <c r="AV1829" s="51">
        <f t="shared" si="4757"/>
        <v>-16628.5</v>
      </c>
      <c r="AW1829" s="51"/>
      <c r="AX1829" s="51"/>
      <c r="AY1829" s="51"/>
      <c r="AZ1829" s="51"/>
      <c r="BA1829" s="52">
        <f t="shared" si="4761"/>
        <v>100</v>
      </c>
      <c r="BB1829" s="25"/>
    </row>
    <row r="1830" ht="31.5">
      <c r="B1830" s="47" t="s">
        <v>582</v>
      </c>
      <c r="C1830" s="47" t="s">
        <v>88</v>
      </c>
      <c r="D1830" s="47" t="s">
        <v>90</v>
      </c>
      <c r="E1830" s="48" t="str">
        <f t="shared" si="4755"/>
        <v>0409</v>
      </c>
      <c r="F1830" s="47" t="s">
        <v>522</v>
      </c>
      <c r="G1830" s="47" t="s">
        <v>154</v>
      </c>
      <c r="H1830" s="49" t="s">
        <v>155</v>
      </c>
      <c r="I1830" s="19"/>
      <c r="J1830" s="19"/>
      <c r="K1830" s="19"/>
      <c r="L1830" s="19"/>
      <c r="M1830" s="19"/>
      <c r="N1830" s="19"/>
      <c r="O1830" s="19">
        <v>0</v>
      </c>
      <c r="P1830" s="19">
        <v>0</v>
      </c>
      <c r="Q1830" s="19"/>
      <c r="R1830" s="19"/>
      <c r="S1830" s="19"/>
      <c r="T1830" s="19">
        <f t="shared" ref="T1830:T1893" si="4952">I1830+L1830+S1830+R1830+Q1830+P1830+O1830</f>
        <v>0</v>
      </c>
      <c r="U1830" s="19"/>
      <c r="V1830" s="19"/>
      <c r="W1830" s="19"/>
      <c r="X1830" s="19"/>
      <c r="Y1830" s="19"/>
      <c r="Z1830" s="19"/>
      <c r="AA1830" s="19"/>
      <c r="AB1830" s="19"/>
      <c r="AC1830" s="19"/>
      <c r="AD1830" s="19"/>
      <c r="AE1830" s="19"/>
      <c r="AF1830" s="50">
        <v>4561.8868599999996</v>
      </c>
      <c r="AG1830" s="50"/>
      <c r="AH1830" s="50">
        <v>0</v>
      </c>
      <c r="AI1830" s="50">
        <v>0</v>
      </c>
      <c r="AJ1830" s="50">
        <v>0</v>
      </c>
      <c r="AK1830" s="50">
        <v>0</v>
      </c>
      <c r="AL1830" s="50">
        <v>4561.8868599999996</v>
      </c>
      <c r="AM1830" s="50">
        <v>0</v>
      </c>
      <c r="AN1830" s="50">
        <v>0</v>
      </c>
      <c r="AO1830" s="15">
        <v>4561.8868599999996</v>
      </c>
      <c r="AP1830" s="51">
        <v>4561.8868599999996</v>
      </c>
      <c r="AQ1830" s="51">
        <v>0</v>
      </c>
      <c r="AR1830" s="51">
        <v>0</v>
      </c>
      <c r="AS1830" s="51">
        <v>0</v>
      </c>
      <c r="AT1830" s="51">
        <v>0</v>
      </c>
      <c r="AU1830" s="51">
        <f t="shared" si="4756"/>
        <v>4561.8868599999996</v>
      </c>
      <c r="AV1830" s="51">
        <f t="shared" si="4757"/>
        <v>-4561.8868599999996</v>
      </c>
      <c r="AW1830" s="51"/>
      <c r="AX1830" s="51"/>
      <c r="AY1830" s="51"/>
      <c r="AZ1830" s="51"/>
      <c r="BA1830" s="52">
        <f t="shared" si="4761"/>
        <v>100</v>
      </c>
      <c r="BB1830" s="25"/>
    </row>
    <row r="1831">
      <c r="B1831" s="47" t="s">
        <v>582</v>
      </c>
      <c r="C1831" s="47" t="s">
        <v>88</v>
      </c>
      <c r="D1831" s="47" t="s">
        <v>90</v>
      </c>
      <c r="E1831" s="48" t="str">
        <f t="shared" si="4755"/>
        <v>0409</v>
      </c>
      <c r="F1831" s="47" t="s">
        <v>522</v>
      </c>
      <c r="G1831" s="47" t="s">
        <v>60</v>
      </c>
      <c r="H1831" s="49" t="s">
        <v>61</v>
      </c>
      <c r="I1831" s="19"/>
      <c r="J1831" s="19"/>
      <c r="K1831" s="19"/>
      <c r="L1831" s="19"/>
      <c r="M1831" s="19"/>
      <c r="N1831" s="19"/>
      <c r="O1831" s="19">
        <v>0</v>
      </c>
      <c r="P1831" s="19">
        <v>0</v>
      </c>
      <c r="Q1831" s="19"/>
      <c r="R1831" s="19"/>
      <c r="S1831" s="19"/>
      <c r="T1831" s="19">
        <f t="shared" si="4952"/>
        <v>0</v>
      </c>
      <c r="U1831" s="19"/>
      <c r="V1831" s="19"/>
      <c r="W1831" s="19"/>
      <c r="X1831" s="19"/>
      <c r="Y1831" s="19"/>
      <c r="Z1831" s="19"/>
      <c r="AA1831" s="19"/>
      <c r="AB1831" s="19"/>
      <c r="AC1831" s="19"/>
      <c r="AD1831" s="19"/>
      <c r="AE1831" s="19"/>
      <c r="AF1831" s="50">
        <v>12066.613139999999</v>
      </c>
      <c r="AG1831" s="50"/>
      <c r="AH1831" s="50">
        <v>0</v>
      </c>
      <c r="AI1831" s="50">
        <v>0</v>
      </c>
      <c r="AJ1831" s="50">
        <v>0</v>
      </c>
      <c r="AK1831" s="50">
        <v>0</v>
      </c>
      <c r="AL1831" s="50">
        <v>12066.613139999999</v>
      </c>
      <c r="AM1831" s="50">
        <v>0</v>
      </c>
      <c r="AN1831" s="50">
        <v>0</v>
      </c>
      <c r="AO1831" s="51">
        <v>4097.2628599999998</v>
      </c>
      <c r="AP1831" s="51">
        <v>12066.613139999999</v>
      </c>
      <c r="AQ1831" s="51">
        <v>0</v>
      </c>
      <c r="AR1831" s="51">
        <v>0</v>
      </c>
      <c r="AS1831" s="51">
        <v>0</v>
      </c>
      <c r="AT1831" s="51">
        <v>0</v>
      </c>
      <c r="AU1831" s="51">
        <f t="shared" si="4756"/>
        <v>12066.613139999999</v>
      </c>
      <c r="AV1831" s="51">
        <f t="shared" si="4757"/>
        <v>-12066.613139999999</v>
      </c>
      <c r="AW1831" s="51"/>
      <c r="AX1831" s="51"/>
      <c r="AY1831" s="51"/>
      <c r="AZ1831" s="51"/>
      <c r="BA1831" s="52">
        <f t="shared" si="4761"/>
        <v>100</v>
      </c>
      <c r="BB1831" s="25"/>
    </row>
    <row r="1832" ht="31.5">
      <c r="B1832" s="47" t="s">
        <v>582</v>
      </c>
      <c r="C1832" s="47" t="s">
        <v>88</v>
      </c>
      <c r="D1832" s="47" t="s">
        <v>90</v>
      </c>
      <c r="E1832" s="48" t="str">
        <f t="shared" ref="E1832:E1895" si="4953">CONCATENATE(C1832,D1832)</f>
        <v>0409</v>
      </c>
      <c r="F1832" s="47" t="s">
        <v>524</v>
      </c>
      <c r="G1832" s="48"/>
      <c r="H1832" s="49" t="s">
        <v>525</v>
      </c>
      <c r="I1832" s="19">
        <f>I1834</f>
        <v>12727</v>
      </c>
      <c r="J1832" s="19">
        <f>J1834</f>
        <v>12727</v>
      </c>
      <c r="K1832" s="19">
        <f>K1834</f>
        <v>12727</v>
      </c>
      <c r="L1832" s="19">
        <f>L1834</f>
        <v>0</v>
      </c>
      <c r="M1832" s="19">
        <f>M1834</f>
        <v>0</v>
      </c>
      <c r="N1832" s="19">
        <f>N1834</f>
        <v>0</v>
      </c>
      <c r="O1832" s="19">
        <f>O1834+O1833</f>
        <v>0</v>
      </c>
      <c r="P1832" s="19">
        <f>P1834</f>
        <v>0</v>
      </c>
      <c r="Q1832" s="19">
        <f>Q1834</f>
        <v>0</v>
      </c>
      <c r="R1832" s="19">
        <f>R1834</f>
        <v>0</v>
      </c>
      <c r="S1832" s="19">
        <f>S1834</f>
        <v>0</v>
      </c>
      <c r="T1832" s="19">
        <f t="shared" si="4952"/>
        <v>12727</v>
      </c>
      <c r="U1832" s="19">
        <f t="shared" si="4950"/>
        <v>12727</v>
      </c>
      <c r="V1832" s="19">
        <f t="shared" si="4951"/>
        <v>12727</v>
      </c>
      <c r="W1832" s="19">
        <f>W1834</f>
        <v>0</v>
      </c>
      <c r="X1832" s="19">
        <f>X1834</f>
        <v>0</v>
      </c>
      <c r="Y1832" s="19">
        <f>Y1834</f>
        <v>0</v>
      </c>
      <c r="Z1832" s="19">
        <f>Z1834</f>
        <v>0</v>
      </c>
      <c r="AA1832" s="19">
        <f>AA1834</f>
        <v>0</v>
      </c>
      <c r="AB1832" s="19">
        <f>AB1834</f>
        <v>0</v>
      </c>
      <c r="AC1832" s="19">
        <f>AC1834</f>
        <v>0</v>
      </c>
      <c r="AD1832" s="19">
        <f>AD1834</f>
        <v>0</v>
      </c>
      <c r="AE1832" s="19">
        <f>AE1834</f>
        <v>0</v>
      </c>
      <c r="AF1832" s="50">
        <f>AF1834+AF1833</f>
        <v>10835</v>
      </c>
      <c r="AG1832" s="50">
        <f>AG1834+AG1833</f>
        <v>0</v>
      </c>
      <c r="AH1832" s="50">
        <f>AH1834+AH1833</f>
        <v>0</v>
      </c>
      <c r="AI1832" s="50">
        <f>AI1834+AI1833</f>
        <v>0</v>
      </c>
      <c r="AJ1832" s="50">
        <f>AJ1834+AJ1833</f>
        <v>0</v>
      </c>
      <c r="AK1832" s="50">
        <f>AK1834+AK1833</f>
        <v>0</v>
      </c>
      <c r="AL1832" s="50">
        <f>AL1834+AL1833</f>
        <v>10835</v>
      </c>
      <c r="AM1832" s="50">
        <f>AM1834+AM1833</f>
        <v>0</v>
      </c>
      <c r="AN1832" s="50">
        <f>AN1834+AN1833</f>
        <v>0</v>
      </c>
      <c r="AO1832" s="15">
        <f>AO1834+AO1833</f>
        <v>2017</v>
      </c>
      <c r="AP1832" s="51">
        <f>AP1834+AP1833</f>
        <v>10835</v>
      </c>
      <c r="AQ1832" s="51">
        <f>AQ1834+AQ1833</f>
        <v>0</v>
      </c>
      <c r="AR1832" s="51">
        <f>AR1834+AR1833</f>
        <v>0</v>
      </c>
      <c r="AS1832" s="51">
        <f>AS1834+AS1833</f>
        <v>0</v>
      </c>
      <c r="AT1832" s="51">
        <f>AT1834+AT1833</f>
        <v>0</v>
      </c>
      <c r="AU1832" s="51">
        <f t="shared" ref="AU1832:AU1895" si="4954">AP1832+AS1832+AT1832+AR1832+AQ1832</f>
        <v>10835</v>
      </c>
      <c r="AV1832" s="51">
        <f t="shared" ref="AV1832:AV1895" si="4955">T1832-AU1832</f>
        <v>1892</v>
      </c>
      <c r="AW1832" s="51">
        <f t="shared" ref="AW1832:AW1895" si="4956">T1832+W1832+X1832+Y1832+Z1832</f>
        <v>12727</v>
      </c>
      <c r="AX1832" s="51">
        <f t="shared" ref="AX1832:AX1895" si="4957">U1832+AA1832+AB1832</f>
        <v>12727</v>
      </c>
      <c r="AY1832" s="51">
        <f t="shared" ref="AY1832:AY1895" si="4958">V1832+AC1832+AE1832+AD1832</f>
        <v>12727</v>
      </c>
      <c r="AZ1832" s="51">
        <f>AZ1834</f>
        <v>0</v>
      </c>
      <c r="BA1832" s="52">
        <f t="shared" ref="BA1832:BA1895" si="4959">AL1832/AF1832*100</f>
        <v>100</v>
      </c>
      <c r="BB1832" s="25"/>
    </row>
    <row r="1833" ht="31.5">
      <c r="B1833" s="47" t="s">
        <v>582</v>
      </c>
      <c r="C1833" s="47" t="s">
        <v>88</v>
      </c>
      <c r="D1833" s="47" t="s">
        <v>90</v>
      </c>
      <c r="E1833" s="48" t="str">
        <f t="shared" si="4953"/>
        <v>0409</v>
      </c>
      <c r="F1833" s="47" t="s">
        <v>524</v>
      </c>
      <c r="G1833" s="47" t="s">
        <v>154</v>
      </c>
      <c r="H1833" s="49" t="s">
        <v>155</v>
      </c>
      <c r="I1833" s="19"/>
      <c r="J1833" s="19"/>
      <c r="K1833" s="19"/>
      <c r="L1833" s="19"/>
      <c r="M1833" s="19"/>
      <c r="N1833" s="19"/>
      <c r="O1833" s="19">
        <v>0</v>
      </c>
      <c r="P1833" s="19"/>
      <c r="Q1833" s="19"/>
      <c r="R1833" s="19"/>
      <c r="S1833" s="19"/>
      <c r="T1833" s="19">
        <f t="shared" si="4952"/>
        <v>0</v>
      </c>
      <c r="U1833" s="19">
        <v>0</v>
      </c>
      <c r="V1833" s="19">
        <v>0</v>
      </c>
      <c r="W1833" s="19">
        <v>0</v>
      </c>
      <c r="X1833" s="19">
        <v>0</v>
      </c>
      <c r="Y1833" s="19">
        <v>0</v>
      </c>
      <c r="Z1833" s="19">
        <v>0</v>
      </c>
      <c r="AA1833" s="19">
        <v>0</v>
      </c>
      <c r="AB1833" s="19">
        <v>0</v>
      </c>
      <c r="AC1833" s="19">
        <v>0</v>
      </c>
      <c r="AD1833" s="19">
        <v>0</v>
      </c>
      <c r="AE1833" s="19">
        <v>0</v>
      </c>
      <c r="AF1833" s="50">
        <v>1549.2484899999999</v>
      </c>
      <c r="AG1833" s="50"/>
      <c r="AH1833" s="50">
        <v>0</v>
      </c>
      <c r="AI1833" s="50">
        <v>0</v>
      </c>
      <c r="AJ1833" s="50">
        <v>0</v>
      </c>
      <c r="AK1833" s="50">
        <v>0</v>
      </c>
      <c r="AL1833" s="50">
        <v>1549.2484899999999</v>
      </c>
      <c r="AM1833" s="50">
        <v>0</v>
      </c>
      <c r="AN1833" s="50">
        <v>0</v>
      </c>
      <c r="AO1833" s="51">
        <v>0</v>
      </c>
      <c r="AP1833" s="51">
        <v>1549.2484899999999</v>
      </c>
      <c r="AQ1833" s="51">
        <v>0</v>
      </c>
      <c r="AR1833" s="51">
        <v>0</v>
      </c>
      <c r="AS1833" s="51">
        <v>0</v>
      </c>
      <c r="AT1833" s="51">
        <v>0</v>
      </c>
      <c r="AU1833" s="51">
        <f t="shared" si="4954"/>
        <v>1549.2484899999999</v>
      </c>
      <c r="AV1833" s="51">
        <f t="shared" si="4955"/>
        <v>-1549.2484899999999</v>
      </c>
      <c r="AW1833" s="51"/>
      <c r="AX1833" s="51"/>
      <c r="AY1833" s="51"/>
      <c r="AZ1833" s="51"/>
      <c r="BA1833" s="52">
        <f t="shared" si="4959"/>
        <v>100</v>
      </c>
      <c r="BB1833" s="25"/>
    </row>
    <row r="1834">
      <c r="B1834" s="47" t="s">
        <v>582</v>
      </c>
      <c r="C1834" s="47" t="s">
        <v>88</v>
      </c>
      <c r="D1834" s="47" t="s">
        <v>90</v>
      </c>
      <c r="E1834" s="48" t="str">
        <f t="shared" si="4953"/>
        <v>0409</v>
      </c>
      <c r="F1834" s="47" t="s">
        <v>524</v>
      </c>
      <c r="G1834" s="47" t="s">
        <v>60</v>
      </c>
      <c r="H1834" s="49" t="s">
        <v>61</v>
      </c>
      <c r="I1834" s="19">
        <v>12727</v>
      </c>
      <c r="J1834" s="19">
        <v>12727</v>
      </c>
      <c r="K1834" s="19">
        <v>12727</v>
      </c>
      <c r="L1834" s="19"/>
      <c r="M1834" s="19"/>
      <c r="N1834" s="19"/>
      <c r="O1834" s="19">
        <v>0</v>
      </c>
      <c r="P1834" s="19">
        <v>0</v>
      </c>
      <c r="Q1834" s="19">
        <v>0</v>
      </c>
      <c r="R1834" s="19">
        <v>0</v>
      </c>
      <c r="S1834" s="19"/>
      <c r="T1834" s="19">
        <f t="shared" si="4952"/>
        <v>12727</v>
      </c>
      <c r="U1834" s="19">
        <f t="shared" si="4950"/>
        <v>12727</v>
      </c>
      <c r="V1834" s="19">
        <f t="shared" si="4951"/>
        <v>12727</v>
      </c>
      <c r="W1834" s="19"/>
      <c r="X1834" s="19"/>
      <c r="Y1834" s="19"/>
      <c r="Z1834" s="19"/>
      <c r="AA1834" s="19"/>
      <c r="AB1834" s="19"/>
      <c r="AC1834" s="19"/>
      <c r="AD1834" s="19"/>
      <c r="AE1834" s="19"/>
      <c r="AF1834" s="50">
        <v>9285.7515100000001</v>
      </c>
      <c r="AG1834" s="50"/>
      <c r="AH1834" s="50">
        <v>0</v>
      </c>
      <c r="AI1834" s="50">
        <v>0</v>
      </c>
      <c r="AJ1834" s="50">
        <v>0</v>
      </c>
      <c r="AK1834" s="50">
        <v>0</v>
      </c>
      <c r="AL1834" s="50">
        <v>9285.7515100000001</v>
      </c>
      <c r="AM1834" s="50">
        <v>0</v>
      </c>
      <c r="AN1834" s="50">
        <v>0</v>
      </c>
      <c r="AO1834" s="15">
        <v>2017</v>
      </c>
      <c r="AP1834" s="51">
        <v>9285.7515100000001</v>
      </c>
      <c r="AQ1834" s="51">
        <v>0</v>
      </c>
      <c r="AR1834" s="51">
        <v>0</v>
      </c>
      <c r="AS1834" s="51">
        <v>0</v>
      </c>
      <c r="AT1834" s="51">
        <v>0</v>
      </c>
      <c r="AU1834" s="51">
        <f t="shared" si="4954"/>
        <v>9285.7515100000001</v>
      </c>
      <c r="AV1834" s="51">
        <f t="shared" si="4955"/>
        <v>3441.2484899999999</v>
      </c>
      <c r="AW1834" s="51">
        <f t="shared" si="4956"/>
        <v>12727</v>
      </c>
      <c r="AX1834" s="51">
        <f t="shared" si="4957"/>
        <v>12727</v>
      </c>
      <c r="AY1834" s="51">
        <f t="shared" si="4958"/>
        <v>12727</v>
      </c>
      <c r="AZ1834" s="51"/>
      <c r="BA1834" s="52">
        <f t="shared" si="4959"/>
        <v>100</v>
      </c>
      <c r="BB1834" s="53"/>
    </row>
    <row r="1835" ht="31.5">
      <c r="B1835" s="47" t="s">
        <v>582</v>
      </c>
      <c r="C1835" s="47" t="s">
        <v>88</v>
      </c>
      <c r="D1835" s="47" t="s">
        <v>90</v>
      </c>
      <c r="E1835" s="48" t="str">
        <f t="shared" si="4953"/>
        <v>0409</v>
      </c>
      <c r="F1835" s="47" t="s">
        <v>76</v>
      </c>
      <c r="G1835" s="48"/>
      <c r="H1835" s="49" t="s">
        <v>77</v>
      </c>
      <c r="I1835" s="19"/>
      <c r="J1835" s="19"/>
      <c r="K1835" s="19"/>
      <c r="L1835" s="19"/>
      <c r="M1835" s="19"/>
      <c r="N1835" s="19"/>
      <c r="O1835" s="19">
        <f>O1836</f>
        <v>0</v>
      </c>
      <c r="P1835" s="19">
        <f>P1836</f>
        <v>0</v>
      </c>
      <c r="Q1835" s="19">
        <f>Q1836</f>
        <v>0</v>
      </c>
      <c r="R1835" s="19">
        <f>R1836</f>
        <v>0</v>
      </c>
      <c r="S1835" s="19">
        <f>S1836</f>
        <v>184.09</v>
      </c>
      <c r="T1835" s="19">
        <f t="shared" si="4952"/>
        <v>184.09</v>
      </c>
      <c r="U1835" s="19"/>
      <c r="V1835" s="19"/>
      <c r="W1835" s="19">
        <f>W1838</f>
        <v>0</v>
      </c>
      <c r="X1835" s="19">
        <f>X1838</f>
        <v>0</v>
      </c>
      <c r="Y1835" s="19">
        <f>Y1838</f>
        <v>0</v>
      </c>
      <c r="Z1835" s="19">
        <f>Z1838</f>
        <v>184.09</v>
      </c>
      <c r="AA1835" s="19">
        <f>AA1838</f>
        <v>0</v>
      </c>
      <c r="AB1835" s="19">
        <f>AB1838</f>
        <v>0</v>
      </c>
      <c r="AC1835" s="19">
        <f>AC1838</f>
        <v>0</v>
      </c>
      <c r="AD1835" s="19">
        <f>AD1838</f>
        <v>0</v>
      </c>
      <c r="AE1835" s="19"/>
      <c r="AF1835" s="50">
        <f>AF1836</f>
        <v>357.18000000000001</v>
      </c>
      <c r="AG1835" s="50">
        <f>AG1836</f>
        <v>0</v>
      </c>
      <c r="AH1835" s="50">
        <f>AH1836</f>
        <v>0</v>
      </c>
      <c r="AI1835" s="50">
        <f>AI1836</f>
        <v>0</v>
      </c>
      <c r="AJ1835" s="50">
        <f>AJ1836</f>
        <v>0</v>
      </c>
      <c r="AK1835" s="50">
        <f>AK1836</f>
        <v>0</v>
      </c>
      <c r="AL1835" s="50">
        <f>AL1836</f>
        <v>0</v>
      </c>
      <c r="AM1835" s="50">
        <f>AM1836</f>
        <v>0</v>
      </c>
      <c r="AN1835" s="50">
        <f>AN1836</f>
        <v>0</v>
      </c>
      <c r="AO1835" s="51">
        <f>AO1836</f>
        <v>0</v>
      </c>
      <c r="AP1835" s="51">
        <f>AP1836</f>
        <v>1507.1800000000001</v>
      </c>
      <c r="AQ1835" s="51">
        <f>AQ1836</f>
        <v>0</v>
      </c>
      <c r="AR1835" s="51">
        <f>AR1836</f>
        <v>0</v>
      </c>
      <c r="AS1835" s="51">
        <f>AS1836</f>
        <v>0</v>
      </c>
      <c r="AT1835" s="51">
        <f>AT1836</f>
        <v>0</v>
      </c>
      <c r="AU1835" s="51">
        <f t="shared" si="4954"/>
        <v>1507.1800000000001</v>
      </c>
      <c r="AV1835" s="51">
        <f t="shared" si="4955"/>
        <v>-1323.0900000000001</v>
      </c>
      <c r="AW1835" s="51">
        <f t="shared" si="4956"/>
        <v>368.18000000000001</v>
      </c>
      <c r="AX1835" s="51">
        <f t="shared" si="4957"/>
        <v>0</v>
      </c>
      <c r="AY1835" s="51">
        <f t="shared" si="4958"/>
        <v>0</v>
      </c>
      <c r="AZ1835" s="51">
        <f>AZ1838</f>
        <v>0</v>
      </c>
      <c r="BA1835" s="52">
        <f t="shared" si="4959"/>
        <v>0</v>
      </c>
      <c r="BB1835" s="25"/>
    </row>
    <row r="1836" ht="47.25">
      <c r="B1836" s="47" t="s">
        <v>582</v>
      </c>
      <c r="C1836" s="47" t="s">
        <v>88</v>
      </c>
      <c r="D1836" s="47" t="s">
        <v>90</v>
      </c>
      <c r="E1836" s="48" t="str">
        <f t="shared" si="4953"/>
        <v>0409</v>
      </c>
      <c r="F1836" s="17" t="s">
        <v>296</v>
      </c>
      <c r="G1836" s="48"/>
      <c r="H1836" s="64" t="s">
        <v>297</v>
      </c>
      <c r="I1836" s="19"/>
      <c r="J1836" s="19"/>
      <c r="K1836" s="19"/>
      <c r="L1836" s="19"/>
      <c r="M1836" s="19"/>
      <c r="N1836" s="19"/>
      <c r="O1836" s="19">
        <f>O1838+O1837</f>
        <v>0</v>
      </c>
      <c r="P1836" s="19">
        <f>P1838+P1837</f>
        <v>0</v>
      </c>
      <c r="Q1836" s="19">
        <f>Q1838+Q1837</f>
        <v>0</v>
      </c>
      <c r="R1836" s="19">
        <f>R1838+R1837</f>
        <v>0</v>
      </c>
      <c r="S1836" s="19">
        <f>S1838+S1837</f>
        <v>184.09</v>
      </c>
      <c r="T1836" s="19">
        <f t="shared" si="4952"/>
        <v>184.09</v>
      </c>
      <c r="U1836" s="19"/>
      <c r="V1836" s="19"/>
      <c r="W1836" s="19"/>
      <c r="X1836" s="19"/>
      <c r="Y1836" s="19"/>
      <c r="Z1836" s="19"/>
      <c r="AA1836" s="19"/>
      <c r="AB1836" s="19"/>
      <c r="AC1836" s="19"/>
      <c r="AD1836" s="19"/>
      <c r="AE1836" s="19"/>
      <c r="AF1836" s="50">
        <f>AF1838+AF1837</f>
        <v>357.18000000000001</v>
      </c>
      <c r="AG1836" s="50">
        <f>AG1838+AG1837</f>
        <v>0</v>
      </c>
      <c r="AH1836" s="50">
        <f>AH1838+AH1837</f>
        <v>0</v>
      </c>
      <c r="AI1836" s="50">
        <f>AI1838+AI1837</f>
        <v>0</v>
      </c>
      <c r="AJ1836" s="50">
        <f>AJ1838+AJ1837</f>
        <v>0</v>
      </c>
      <c r="AK1836" s="50">
        <f>AK1838+AK1837</f>
        <v>0</v>
      </c>
      <c r="AL1836" s="50">
        <f>AL1838+AL1837</f>
        <v>0</v>
      </c>
      <c r="AM1836" s="50">
        <f>AM1838+AM1837</f>
        <v>0</v>
      </c>
      <c r="AN1836" s="50">
        <f>AN1838+AN1837</f>
        <v>0</v>
      </c>
      <c r="AO1836" s="15">
        <f>AO1838+AO1837</f>
        <v>0</v>
      </c>
      <c r="AP1836" s="51">
        <f>AP1838+AP1837</f>
        <v>1507.1800000000001</v>
      </c>
      <c r="AQ1836" s="51">
        <f>AQ1838+AQ1837</f>
        <v>0</v>
      </c>
      <c r="AR1836" s="51">
        <f>AR1838+AR1837</f>
        <v>0</v>
      </c>
      <c r="AS1836" s="51">
        <f>AS1838+AS1837</f>
        <v>0</v>
      </c>
      <c r="AT1836" s="51">
        <f>AT1838+AT1837</f>
        <v>0</v>
      </c>
      <c r="AU1836" s="51">
        <f t="shared" si="4954"/>
        <v>1507.1800000000001</v>
      </c>
      <c r="AV1836" s="51">
        <f t="shared" si="4955"/>
        <v>-1323.0900000000001</v>
      </c>
      <c r="AW1836" s="51"/>
      <c r="AX1836" s="51"/>
      <c r="AY1836" s="51"/>
      <c r="AZ1836" s="51"/>
      <c r="BA1836" s="52">
        <f t="shared" si="4959"/>
        <v>0</v>
      </c>
      <c r="BB1836" s="25"/>
    </row>
    <row r="1837" hidden="1">
      <c r="B1837" s="47" t="s">
        <v>582</v>
      </c>
      <c r="C1837" s="47" t="s">
        <v>88</v>
      </c>
      <c r="D1837" s="47" t="s">
        <v>90</v>
      </c>
      <c r="E1837" s="48" t="str">
        <f t="shared" si="4953"/>
        <v>0409</v>
      </c>
      <c r="F1837" s="17" t="s">
        <v>296</v>
      </c>
      <c r="G1837" s="47" t="s">
        <v>60</v>
      </c>
      <c r="H1837" s="49" t="s">
        <v>61</v>
      </c>
      <c r="I1837" s="19"/>
      <c r="J1837" s="19"/>
      <c r="K1837" s="19"/>
      <c r="L1837" s="19"/>
      <c r="M1837" s="19"/>
      <c r="N1837" s="19"/>
      <c r="O1837" s="19">
        <v>0</v>
      </c>
      <c r="P1837" s="19">
        <v>0</v>
      </c>
      <c r="Q1837" s="19">
        <v>0</v>
      </c>
      <c r="R1837" s="19"/>
      <c r="S1837" s="19">
        <v>184.09</v>
      </c>
      <c r="T1837" s="19">
        <f t="shared" si="4952"/>
        <v>184.09</v>
      </c>
      <c r="U1837" s="19"/>
      <c r="V1837" s="19"/>
      <c r="W1837" s="19"/>
      <c r="X1837" s="19"/>
      <c r="Y1837" s="19"/>
      <c r="Z1837" s="19"/>
      <c r="AA1837" s="19"/>
      <c r="AB1837" s="19"/>
      <c r="AC1837" s="19"/>
      <c r="AD1837" s="19"/>
      <c r="AE1837" s="19"/>
      <c r="AF1837" s="50">
        <v>0</v>
      </c>
      <c r="AG1837" s="50"/>
      <c r="AH1837" s="50">
        <v>0</v>
      </c>
      <c r="AI1837" s="50">
        <v>0</v>
      </c>
      <c r="AJ1837" s="50">
        <v>0</v>
      </c>
      <c r="AK1837" s="50">
        <v>0</v>
      </c>
      <c r="AL1837" s="50">
        <v>0</v>
      </c>
      <c r="AM1837" s="50">
        <v>0</v>
      </c>
      <c r="AN1837" s="50">
        <v>0</v>
      </c>
      <c r="AO1837" s="51">
        <v>0</v>
      </c>
      <c r="AP1837" s="51">
        <v>0</v>
      </c>
      <c r="AQ1837" s="51">
        <v>0</v>
      </c>
      <c r="AR1837" s="51">
        <v>0</v>
      </c>
      <c r="AS1837" s="51">
        <v>0</v>
      </c>
      <c r="AT1837" s="51">
        <v>0</v>
      </c>
      <c r="AU1837" s="51">
        <f t="shared" si="4954"/>
        <v>0</v>
      </c>
      <c r="AV1837" s="51">
        <f t="shared" si="4955"/>
        <v>184.09</v>
      </c>
      <c r="AW1837" s="51"/>
      <c r="AX1837" s="51"/>
      <c r="AY1837" s="51"/>
      <c r="AZ1837" s="51"/>
      <c r="BA1837" s="52"/>
      <c r="BB1837" s="25">
        <v>0</v>
      </c>
    </row>
    <row r="1838" ht="47.25">
      <c r="B1838" s="47" t="s">
        <v>582</v>
      </c>
      <c r="C1838" s="47" t="s">
        <v>88</v>
      </c>
      <c r="D1838" s="47" t="s">
        <v>90</v>
      </c>
      <c r="E1838" s="48" t="str">
        <f t="shared" si="4953"/>
        <v>0409</v>
      </c>
      <c r="F1838" s="17" t="s">
        <v>558</v>
      </c>
      <c r="G1838" s="48"/>
      <c r="H1838" s="64" t="s">
        <v>559</v>
      </c>
      <c r="I1838" s="19"/>
      <c r="J1838" s="19"/>
      <c r="K1838" s="19"/>
      <c r="L1838" s="19"/>
      <c r="M1838" s="19"/>
      <c r="N1838" s="19"/>
      <c r="O1838" s="19">
        <f>O1839</f>
        <v>0</v>
      </c>
      <c r="P1838" s="19">
        <f>P1839</f>
        <v>0</v>
      </c>
      <c r="Q1838" s="19">
        <f>Q1839</f>
        <v>0</v>
      </c>
      <c r="R1838" s="19">
        <f>R1839</f>
        <v>0</v>
      </c>
      <c r="S1838" s="19">
        <f>S1839</f>
        <v>0</v>
      </c>
      <c r="T1838" s="19">
        <f t="shared" si="4952"/>
        <v>0</v>
      </c>
      <c r="U1838" s="19"/>
      <c r="V1838" s="19"/>
      <c r="W1838" s="19">
        <f>W1839</f>
        <v>0</v>
      </c>
      <c r="X1838" s="19">
        <f>X1839</f>
        <v>0</v>
      </c>
      <c r="Y1838" s="19">
        <f>Y1839</f>
        <v>0</v>
      </c>
      <c r="Z1838" s="19">
        <f>Z1839</f>
        <v>184.09</v>
      </c>
      <c r="AA1838" s="19">
        <f>AA1839</f>
        <v>0</v>
      </c>
      <c r="AB1838" s="19">
        <f>AB1839</f>
        <v>0</v>
      </c>
      <c r="AC1838" s="19">
        <f>AC1839</f>
        <v>0</v>
      </c>
      <c r="AD1838" s="19">
        <f>AD1839</f>
        <v>0</v>
      </c>
      <c r="AE1838" s="19"/>
      <c r="AF1838" s="50">
        <f>AF1839</f>
        <v>357.18000000000001</v>
      </c>
      <c r="AG1838" s="50">
        <f>AG1839</f>
        <v>0</v>
      </c>
      <c r="AH1838" s="50">
        <f>AH1839</f>
        <v>0</v>
      </c>
      <c r="AI1838" s="50">
        <f>AI1839</f>
        <v>0</v>
      </c>
      <c r="AJ1838" s="50">
        <f>AJ1839</f>
        <v>0</v>
      </c>
      <c r="AK1838" s="50">
        <f>AK1839</f>
        <v>0</v>
      </c>
      <c r="AL1838" s="50">
        <f>AL1839</f>
        <v>0</v>
      </c>
      <c r="AM1838" s="50">
        <f>AM1839</f>
        <v>0</v>
      </c>
      <c r="AN1838" s="50">
        <f>AN1839</f>
        <v>0</v>
      </c>
      <c r="AO1838" s="15">
        <f>AO1839</f>
        <v>0</v>
      </c>
      <c r="AP1838" s="51">
        <f>AP1839</f>
        <v>1507.1800000000001</v>
      </c>
      <c r="AQ1838" s="51">
        <f>AQ1839</f>
        <v>0</v>
      </c>
      <c r="AR1838" s="51">
        <f>AR1839</f>
        <v>0</v>
      </c>
      <c r="AS1838" s="51">
        <f>AS1839</f>
        <v>0</v>
      </c>
      <c r="AT1838" s="51">
        <f>AT1839</f>
        <v>0</v>
      </c>
      <c r="AU1838" s="51">
        <f t="shared" si="4954"/>
        <v>1507.1800000000001</v>
      </c>
      <c r="AV1838" s="51">
        <f t="shared" si="4955"/>
        <v>-1507.1800000000001</v>
      </c>
      <c r="AW1838" s="51">
        <f t="shared" si="4956"/>
        <v>184.09</v>
      </c>
      <c r="AX1838" s="51">
        <f t="shared" si="4957"/>
        <v>0</v>
      </c>
      <c r="AY1838" s="51">
        <f t="shared" si="4958"/>
        <v>0</v>
      </c>
      <c r="AZ1838" s="51">
        <f>AZ1839</f>
        <v>0</v>
      </c>
      <c r="BA1838" s="52">
        <f t="shared" si="4959"/>
        <v>0</v>
      </c>
      <c r="BB1838" s="25"/>
    </row>
    <row r="1839">
      <c r="B1839" s="47" t="s">
        <v>582</v>
      </c>
      <c r="C1839" s="47" t="s">
        <v>88</v>
      </c>
      <c r="D1839" s="47" t="s">
        <v>90</v>
      </c>
      <c r="E1839" s="48" t="str">
        <f t="shared" si="4953"/>
        <v>0409</v>
      </c>
      <c r="F1839" s="17" t="s">
        <v>558</v>
      </c>
      <c r="G1839" s="47" t="s">
        <v>60</v>
      </c>
      <c r="H1839" s="49" t="s">
        <v>61</v>
      </c>
      <c r="I1839" s="19"/>
      <c r="J1839" s="19"/>
      <c r="K1839" s="19"/>
      <c r="L1839" s="19"/>
      <c r="M1839" s="19"/>
      <c r="N1839" s="19"/>
      <c r="O1839" s="19">
        <v>0</v>
      </c>
      <c r="P1839" s="19">
        <v>0</v>
      </c>
      <c r="Q1839" s="19">
        <v>0</v>
      </c>
      <c r="R1839" s="19">
        <v>0</v>
      </c>
      <c r="S1839" s="19">
        <v>0</v>
      </c>
      <c r="T1839" s="19">
        <f t="shared" si="4952"/>
        <v>0</v>
      </c>
      <c r="U1839" s="19"/>
      <c r="V1839" s="19"/>
      <c r="W1839" s="19"/>
      <c r="X1839" s="19"/>
      <c r="Y1839" s="19"/>
      <c r="Z1839" s="19">
        <v>184.09</v>
      </c>
      <c r="AA1839" s="19"/>
      <c r="AB1839" s="19"/>
      <c r="AC1839" s="19"/>
      <c r="AD1839" s="19"/>
      <c r="AE1839" s="19"/>
      <c r="AF1839" s="50">
        <v>357.18000000000001</v>
      </c>
      <c r="AG1839" s="50"/>
      <c r="AH1839" s="50">
        <v>0</v>
      </c>
      <c r="AI1839" s="50">
        <v>0</v>
      </c>
      <c r="AJ1839" s="50">
        <v>0</v>
      </c>
      <c r="AK1839" s="50">
        <v>0</v>
      </c>
      <c r="AL1839" s="50">
        <v>0</v>
      </c>
      <c r="AM1839" s="50">
        <v>0</v>
      </c>
      <c r="AN1839" s="50">
        <v>0</v>
      </c>
      <c r="AO1839" s="51">
        <v>0</v>
      </c>
      <c r="AP1839" s="51">
        <v>1507.1800000000001</v>
      </c>
      <c r="AQ1839" s="51">
        <v>0</v>
      </c>
      <c r="AR1839" s="51">
        <v>0</v>
      </c>
      <c r="AS1839" s="51">
        <v>0</v>
      </c>
      <c r="AT1839" s="51">
        <v>0</v>
      </c>
      <c r="AU1839" s="51">
        <f t="shared" si="4954"/>
        <v>1507.1800000000001</v>
      </c>
      <c r="AV1839" s="51">
        <f t="shared" si="4955"/>
        <v>-1507.1800000000001</v>
      </c>
      <c r="AW1839" s="51">
        <f t="shared" si="4956"/>
        <v>184.09</v>
      </c>
      <c r="AX1839" s="51">
        <f t="shared" si="4957"/>
        <v>0</v>
      </c>
      <c r="AY1839" s="51">
        <f t="shared" si="4958"/>
        <v>0</v>
      </c>
      <c r="AZ1839" s="51"/>
      <c r="BA1839" s="52">
        <f t="shared" si="4959"/>
        <v>0</v>
      </c>
      <c r="BB1839" s="53"/>
    </row>
    <row r="1840" s="39" customFormat="1">
      <c r="B1840" s="40" t="s">
        <v>582</v>
      </c>
      <c r="C1840" s="40" t="s">
        <v>88</v>
      </c>
      <c r="D1840" s="40" t="s">
        <v>143</v>
      </c>
      <c r="E1840" s="38" t="str">
        <f t="shared" si="4953"/>
        <v>0412</v>
      </c>
      <c r="F1840" s="40"/>
      <c r="G1840" s="40"/>
      <c r="H1840" s="41" t="s">
        <v>144</v>
      </c>
      <c r="I1840" s="42">
        <f t="shared" ref="I1840:I1843" si="4960">I1841</f>
        <v>250</v>
      </c>
      <c r="J1840" s="42">
        <f t="shared" ref="J1840:J1843" si="4961">J1841</f>
        <v>250</v>
      </c>
      <c r="K1840" s="42">
        <f t="shared" ref="K1840:K1843" si="4962">K1841</f>
        <v>250</v>
      </c>
      <c r="L1840" s="42">
        <f t="shared" ref="L1840:L1843" si="4963">L1841</f>
        <v>0</v>
      </c>
      <c r="M1840" s="42">
        <f t="shared" ref="M1840:M1843" si="4964">M1841</f>
        <v>0</v>
      </c>
      <c r="N1840" s="42">
        <f t="shared" ref="N1840:N1843" si="4965">N1841</f>
        <v>0</v>
      </c>
      <c r="O1840" s="42">
        <f>O1841+O1847</f>
        <v>0</v>
      </c>
      <c r="P1840" s="42">
        <f t="shared" ref="P1840:P1843" si="4966">P1841</f>
        <v>0</v>
      </c>
      <c r="Q1840" s="42">
        <f t="shared" ref="Q1840:Q1843" si="4967">Q1841</f>
        <v>571.66700000000003</v>
      </c>
      <c r="R1840" s="42">
        <f t="shared" ref="R1840:R1843" si="4968">R1841</f>
        <v>1200</v>
      </c>
      <c r="S1840" s="42">
        <f t="shared" ref="S1840:S1843" si="4969">S1841</f>
        <v>0</v>
      </c>
      <c r="T1840" s="42">
        <f t="shared" si="4952"/>
        <v>2021.6669999999999</v>
      </c>
      <c r="U1840" s="42">
        <f t="shared" si="4950"/>
        <v>250</v>
      </c>
      <c r="V1840" s="42">
        <f t="shared" si="4951"/>
        <v>250</v>
      </c>
      <c r="W1840" s="42">
        <f t="shared" ref="W1840:W1843" si="4970">W1841</f>
        <v>0</v>
      </c>
      <c r="X1840" s="42">
        <f t="shared" ref="X1840:X1843" si="4971">X1841</f>
        <v>0</v>
      </c>
      <c r="Y1840" s="42">
        <f t="shared" ref="Y1840:Y1843" si="4972">Y1841</f>
        <v>0</v>
      </c>
      <c r="Z1840" s="42">
        <f t="shared" ref="Z1840:Z1843" si="4973">Z1841</f>
        <v>0</v>
      </c>
      <c r="AA1840" s="42">
        <f t="shared" ref="AA1840:AA1843" si="4974">AA1841</f>
        <v>0</v>
      </c>
      <c r="AB1840" s="42">
        <f t="shared" ref="AB1840:AB1843" si="4975">AB1841</f>
        <v>0</v>
      </c>
      <c r="AC1840" s="42">
        <f t="shared" ref="AC1840:AC1843" si="4976">AC1841</f>
        <v>0</v>
      </c>
      <c r="AD1840" s="42">
        <f t="shared" ref="AD1840:AD1843" si="4977">AD1841</f>
        <v>0</v>
      </c>
      <c r="AE1840" s="42">
        <f t="shared" ref="AE1840:AE1843" si="4978">AE1841</f>
        <v>0</v>
      </c>
      <c r="AF1840" s="43">
        <f>AF1841+AF1847</f>
        <v>2172.2080000000001</v>
      </c>
      <c r="AG1840" s="43">
        <f>AG1841+AG1847</f>
        <v>0</v>
      </c>
      <c r="AH1840" s="43">
        <f>AH1841+AH1847</f>
        <v>0</v>
      </c>
      <c r="AI1840" s="43">
        <f>AI1841+AI1847</f>
        <v>0</v>
      </c>
      <c r="AJ1840" s="43">
        <f>AJ1841+AJ1847</f>
        <v>0</v>
      </c>
      <c r="AK1840" s="43">
        <f>AK1841+AK1847</f>
        <v>0</v>
      </c>
      <c r="AL1840" s="43">
        <f>AL1841+AL1847</f>
        <v>2110.9299900000001</v>
      </c>
      <c r="AM1840" s="43">
        <f>AM1841+AM1847</f>
        <v>0</v>
      </c>
      <c r="AN1840" s="43">
        <f>AN1841+AN1847</f>
        <v>0</v>
      </c>
      <c r="AO1840" s="44">
        <f>AO1841+AO1847</f>
        <v>110</v>
      </c>
      <c r="AP1840" s="45">
        <f>AP1841+AP1847</f>
        <v>2131.6669999999999</v>
      </c>
      <c r="AQ1840" s="45">
        <f>AQ1841+AQ1847</f>
        <v>0</v>
      </c>
      <c r="AR1840" s="45">
        <f>AR1841+AR1847</f>
        <v>0</v>
      </c>
      <c r="AS1840" s="45">
        <f>AS1841+AS1847</f>
        <v>0</v>
      </c>
      <c r="AT1840" s="45">
        <f>AT1841+AT1847</f>
        <v>0</v>
      </c>
      <c r="AU1840" s="45">
        <f t="shared" si="4954"/>
        <v>2131.6669999999999</v>
      </c>
      <c r="AV1840" s="45">
        <f t="shared" si="4955"/>
        <v>-110</v>
      </c>
      <c r="AW1840" s="45">
        <f t="shared" si="4956"/>
        <v>2021.6669999999999</v>
      </c>
      <c r="AX1840" s="45">
        <f t="shared" si="4957"/>
        <v>250</v>
      </c>
      <c r="AY1840" s="45">
        <f t="shared" si="4958"/>
        <v>250</v>
      </c>
      <c r="AZ1840" s="45">
        <f t="shared" ref="AZ1840:AZ1843" si="4979">AZ1841</f>
        <v>0</v>
      </c>
      <c r="BA1840" s="46">
        <f t="shared" si="4959"/>
        <v>97.178998972474091</v>
      </c>
      <c r="BB1840" s="25"/>
    </row>
    <row r="1841" ht="31.5">
      <c r="B1841" s="47" t="s">
        <v>582</v>
      </c>
      <c r="C1841" s="47" t="s">
        <v>88</v>
      </c>
      <c r="D1841" s="47" t="s">
        <v>143</v>
      </c>
      <c r="E1841" s="48" t="str">
        <f t="shared" si="4953"/>
        <v>0412</v>
      </c>
      <c r="F1841" s="47" t="s">
        <v>145</v>
      </c>
      <c r="G1841" s="47"/>
      <c r="H1841" s="49" t="s">
        <v>146</v>
      </c>
      <c r="I1841" s="19">
        <f t="shared" si="4960"/>
        <v>250</v>
      </c>
      <c r="J1841" s="19">
        <f t="shared" si="4961"/>
        <v>250</v>
      </c>
      <c r="K1841" s="19">
        <f t="shared" si="4962"/>
        <v>250</v>
      </c>
      <c r="L1841" s="19">
        <f t="shared" si="4963"/>
        <v>0</v>
      </c>
      <c r="M1841" s="19">
        <f t="shared" si="4964"/>
        <v>0</v>
      </c>
      <c r="N1841" s="19">
        <f t="shared" si="4965"/>
        <v>0</v>
      </c>
      <c r="O1841" s="19">
        <f t="shared" ref="O1841:O1843" si="4980">O1842</f>
        <v>0</v>
      </c>
      <c r="P1841" s="19">
        <f t="shared" si="4966"/>
        <v>0</v>
      </c>
      <c r="Q1841" s="19">
        <f t="shared" si="4967"/>
        <v>571.66700000000003</v>
      </c>
      <c r="R1841" s="19">
        <f t="shared" si="4968"/>
        <v>1200</v>
      </c>
      <c r="S1841" s="19">
        <f t="shared" si="4969"/>
        <v>0</v>
      </c>
      <c r="T1841" s="19">
        <f t="shared" si="4952"/>
        <v>2021.6669999999999</v>
      </c>
      <c r="U1841" s="19">
        <f t="shared" si="4950"/>
        <v>250</v>
      </c>
      <c r="V1841" s="19">
        <f t="shared" si="4951"/>
        <v>250</v>
      </c>
      <c r="W1841" s="19">
        <f t="shared" si="4970"/>
        <v>0</v>
      </c>
      <c r="X1841" s="19">
        <f t="shared" si="4971"/>
        <v>0</v>
      </c>
      <c r="Y1841" s="19">
        <f t="shared" si="4972"/>
        <v>0</v>
      </c>
      <c r="Z1841" s="19">
        <f t="shared" si="4973"/>
        <v>0</v>
      </c>
      <c r="AA1841" s="19">
        <f t="shared" si="4974"/>
        <v>0</v>
      </c>
      <c r="AB1841" s="19">
        <f t="shared" si="4975"/>
        <v>0</v>
      </c>
      <c r="AC1841" s="19">
        <f t="shared" si="4976"/>
        <v>0</v>
      </c>
      <c r="AD1841" s="19">
        <f t="shared" si="4977"/>
        <v>0</v>
      </c>
      <c r="AE1841" s="19">
        <f t="shared" si="4978"/>
        <v>0</v>
      </c>
      <c r="AF1841" s="50">
        <f t="shared" ref="AF1841:AF1843" si="4981">AF1842</f>
        <v>2172.2080000000001</v>
      </c>
      <c r="AG1841" s="50">
        <f t="shared" ref="AG1841:AG1843" si="4982">AG1842</f>
        <v>0</v>
      </c>
      <c r="AH1841" s="50">
        <f t="shared" ref="AH1841:AH1843" si="4983">AH1842</f>
        <v>0</v>
      </c>
      <c r="AI1841" s="50">
        <f t="shared" ref="AI1841:AI1843" si="4984">AI1842</f>
        <v>0</v>
      </c>
      <c r="AJ1841" s="50">
        <f t="shared" ref="AJ1841:AJ1843" si="4985">AJ1842</f>
        <v>0</v>
      </c>
      <c r="AK1841" s="50">
        <f t="shared" ref="AK1841:AK1843" si="4986">AK1842</f>
        <v>0</v>
      </c>
      <c r="AL1841" s="50">
        <f t="shared" ref="AL1841:AL1843" si="4987">AL1842</f>
        <v>2110.9299900000001</v>
      </c>
      <c r="AM1841" s="50">
        <f t="shared" ref="AM1841:AM1843" si="4988">AM1842</f>
        <v>0</v>
      </c>
      <c r="AN1841" s="50">
        <f t="shared" ref="AN1841:AN1843" si="4989">AN1842</f>
        <v>0</v>
      </c>
      <c r="AO1841" s="51">
        <f t="shared" ref="AO1841:AO1843" si="4990">AO1842</f>
        <v>110</v>
      </c>
      <c r="AP1841" s="51">
        <f t="shared" ref="AP1841:AP1843" si="4991">AP1842</f>
        <v>2021.6669999999999</v>
      </c>
      <c r="AQ1841" s="51">
        <f t="shared" ref="AQ1841:AQ1843" si="4992">AQ1842</f>
        <v>0</v>
      </c>
      <c r="AR1841" s="51">
        <f t="shared" ref="AR1841:AR1843" si="4993">AR1842</f>
        <v>0</v>
      </c>
      <c r="AS1841" s="51">
        <f t="shared" ref="AS1841:AS1843" si="4994">AS1842</f>
        <v>0</v>
      </c>
      <c r="AT1841" s="51">
        <f t="shared" ref="AT1841:AT1843" si="4995">AT1842</f>
        <v>0</v>
      </c>
      <c r="AU1841" s="51">
        <f t="shared" si="4954"/>
        <v>2021.6669999999999</v>
      </c>
      <c r="AV1841" s="51">
        <f t="shared" si="4955"/>
        <v>0</v>
      </c>
      <c r="AW1841" s="51">
        <f t="shared" si="4956"/>
        <v>2021.6669999999999</v>
      </c>
      <c r="AX1841" s="51">
        <f t="shared" si="4957"/>
        <v>250</v>
      </c>
      <c r="AY1841" s="51">
        <f t="shared" si="4958"/>
        <v>250</v>
      </c>
      <c r="AZ1841" s="51">
        <f t="shared" si="4979"/>
        <v>0</v>
      </c>
      <c r="BA1841" s="52">
        <f t="shared" si="4959"/>
        <v>97.178998972474091</v>
      </c>
      <c r="BB1841" s="25"/>
    </row>
    <row r="1842">
      <c r="B1842" s="47" t="s">
        <v>582</v>
      </c>
      <c r="C1842" s="47" t="s">
        <v>88</v>
      </c>
      <c r="D1842" s="47" t="s">
        <v>143</v>
      </c>
      <c r="E1842" s="48" t="str">
        <f t="shared" si="4953"/>
        <v>0412</v>
      </c>
      <c r="F1842" s="47" t="s">
        <v>147</v>
      </c>
      <c r="G1842" s="47"/>
      <c r="H1842" s="49" t="s">
        <v>53</v>
      </c>
      <c r="I1842" s="19">
        <f t="shared" si="4960"/>
        <v>250</v>
      </c>
      <c r="J1842" s="19">
        <f t="shared" si="4961"/>
        <v>250</v>
      </c>
      <c r="K1842" s="19">
        <f t="shared" si="4962"/>
        <v>250</v>
      </c>
      <c r="L1842" s="19">
        <f t="shared" si="4963"/>
        <v>0</v>
      </c>
      <c r="M1842" s="19">
        <f t="shared" si="4964"/>
        <v>0</v>
      </c>
      <c r="N1842" s="19">
        <f t="shared" si="4965"/>
        <v>0</v>
      </c>
      <c r="O1842" s="19">
        <f t="shared" si="4980"/>
        <v>0</v>
      </c>
      <c r="P1842" s="19">
        <f t="shared" si="4966"/>
        <v>0</v>
      </c>
      <c r="Q1842" s="19">
        <f t="shared" si="4967"/>
        <v>571.66700000000003</v>
      </c>
      <c r="R1842" s="19">
        <f t="shared" si="4968"/>
        <v>1200</v>
      </c>
      <c r="S1842" s="19">
        <f t="shared" si="4969"/>
        <v>0</v>
      </c>
      <c r="T1842" s="19">
        <f t="shared" si="4952"/>
        <v>2021.6669999999999</v>
      </c>
      <c r="U1842" s="19">
        <f t="shared" si="4950"/>
        <v>250</v>
      </c>
      <c r="V1842" s="19">
        <f t="shared" si="4951"/>
        <v>250</v>
      </c>
      <c r="W1842" s="19">
        <f t="shared" si="4970"/>
        <v>0</v>
      </c>
      <c r="X1842" s="19">
        <f t="shared" si="4971"/>
        <v>0</v>
      </c>
      <c r="Y1842" s="19">
        <f t="shared" si="4972"/>
        <v>0</v>
      </c>
      <c r="Z1842" s="19">
        <f t="shared" si="4973"/>
        <v>0</v>
      </c>
      <c r="AA1842" s="19">
        <f t="shared" si="4974"/>
        <v>0</v>
      </c>
      <c r="AB1842" s="19">
        <f t="shared" si="4975"/>
        <v>0</v>
      </c>
      <c r="AC1842" s="19">
        <f t="shared" si="4976"/>
        <v>0</v>
      </c>
      <c r="AD1842" s="19">
        <f t="shared" si="4977"/>
        <v>0</v>
      </c>
      <c r="AE1842" s="19">
        <f t="shared" si="4978"/>
        <v>0</v>
      </c>
      <c r="AF1842" s="50">
        <f t="shared" si="4981"/>
        <v>2172.2080000000001</v>
      </c>
      <c r="AG1842" s="50">
        <f t="shared" si="4982"/>
        <v>0</v>
      </c>
      <c r="AH1842" s="50">
        <f t="shared" si="4983"/>
        <v>0</v>
      </c>
      <c r="AI1842" s="50">
        <f t="shared" si="4984"/>
        <v>0</v>
      </c>
      <c r="AJ1842" s="50">
        <f t="shared" si="4985"/>
        <v>0</v>
      </c>
      <c r="AK1842" s="50">
        <f t="shared" si="4986"/>
        <v>0</v>
      </c>
      <c r="AL1842" s="50">
        <f t="shared" si="4987"/>
        <v>2110.9299900000001</v>
      </c>
      <c r="AM1842" s="50">
        <f t="shared" si="4988"/>
        <v>0</v>
      </c>
      <c r="AN1842" s="50">
        <f t="shared" si="4989"/>
        <v>0</v>
      </c>
      <c r="AO1842" s="15">
        <f t="shared" si="4990"/>
        <v>110</v>
      </c>
      <c r="AP1842" s="51">
        <f t="shared" si="4991"/>
        <v>2021.6669999999999</v>
      </c>
      <c r="AQ1842" s="51">
        <f t="shared" si="4992"/>
        <v>0</v>
      </c>
      <c r="AR1842" s="51">
        <f t="shared" si="4993"/>
        <v>0</v>
      </c>
      <c r="AS1842" s="51">
        <f t="shared" si="4994"/>
        <v>0</v>
      </c>
      <c r="AT1842" s="51">
        <f t="shared" si="4995"/>
        <v>0</v>
      </c>
      <c r="AU1842" s="51">
        <f t="shared" si="4954"/>
        <v>2021.6669999999999</v>
      </c>
      <c r="AV1842" s="51">
        <f t="shared" si="4955"/>
        <v>0</v>
      </c>
      <c r="AW1842" s="51">
        <f t="shared" si="4956"/>
        <v>2021.6669999999999</v>
      </c>
      <c r="AX1842" s="51">
        <f t="shared" si="4957"/>
        <v>250</v>
      </c>
      <c r="AY1842" s="51">
        <f t="shared" si="4958"/>
        <v>250</v>
      </c>
      <c r="AZ1842" s="51">
        <f t="shared" si="4979"/>
        <v>0</v>
      </c>
      <c r="BA1842" s="52">
        <f t="shared" si="4959"/>
        <v>97.178998972474091</v>
      </c>
      <c r="BB1842" s="25"/>
    </row>
    <row r="1843" ht="47.25">
      <c r="B1843" s="47" t="s">
        <v>582</v>
      </c>
      <c r="C1843" s="47" t="s">
        <v>88</v>
      </c>
      <c r="D1843" s="47" t="s">
        <v>143</v>
      </c>
      <c r="E1843" s="48" t="str">
        <f t="shared" si="4953"/>
        <v>0412</v>
      </c>
      <c r="F1843" s="47" t="s">
        <v>148</v>
      </c>
      <c r="G1843" s="47"/>
      <c r="H1843" s="49" t="s">
        <v>149</v>
      </c>
      <c r="I1843" s="19">
        <f t="shared" si="4960"/>
        <v>250</v>
      </c>
      <c r="J1843" s="19">
        <f t="shared" si="4961"/>
        <v>250</v>
      </c>
      <c r="K1843" s="19">
        <f t="shared" si="4962"/>
        <v>250</v>
      </c>
      <c r="L1843" s="19">
        <f t="shared" si="4963"/>
        <v>0</v>
      </c>
      <c r="M1843" s="19">
        <f t="shared" si="4964"/>
        <v>0</v>
      </c>
      <c r="N1843" s="19">
        <f t="shared" si="4965"/>
        <v>0</v>
      </c>
      <c r="O1843" s="19">
        <f t="shared" si="4980"/>
        <v>0</v>
      </c>
      <c r="P1843" s="19">
        <f t="shared" si="4966"/>
        <v>0</v>
      </c>
      <c r="Q1843" s="19">
        <f t="shared" si="4967"/>
        <v>571.66700000000003</v>
      </c>
      <c r="R1843" s="19">
        <f t="shared" si="4968"/>
        <v>1200</v>
      </c>
      <c r="S1843" s="19">
        <f t="shared" si="4969"/>
        <v>0</v>
      </c>
      <c r="T1843" s="19">
        <f t="shared" si="4952"/>
        <v>2021.6669999999999</v>
      </c>
      <c r="U1843" s="19">
        <f t="shared" si="4950"/>
        <v>250</v>
      </c>
      <c r="V1843" s="19">
        <f t="shared" si="4951"/>
        <v>250</v>
      </c>
      <c r="W1843" s="19">
        <f t="shared" si="4970"/>
        <v>0</v>
      </c>
      <c r="X1843" s="19">
        <f t="shared" si="4971"/>
        <v>0</v>
      </c>
      <c r="Y1843" s="19">
        <f t="shared" si="4972"/>
        <v>0</v>
      </c>
      <c r="Z1843" s="19">
        <f t="shared" si="4973"/>
        <v>0</v>
      </c>
      <c r="AA1843" s="19">
        <f t="shared" si="4974"/>
        <v>0</v>
      </c>
      <c r="AB1843" s="19">
        <f t="shared" si="4975"/>
        <v>0</v>
      </c>
      <c r="AC1843" s="19">
        <f t="shared" si="4976"/>
        <v>0</v>
      </c>
      <c r="AD1843" s="19">
        <f t="shared" si="4977"/>
        <v>0</v>
      </c>
      <c r="AE1843" s="19">
        <f t="shared" si="4978"/>
        <v>0</v>
      </c>
      <c r="AF1843" s="50">
        <f t="shared" si="4981"/>
        <v>2172.2080000000001</v>
      </c>
      <c r="AG1843" s="50">
        <f t="shared" si="4982"/>
        <v>0</v>
      </c>
      <c r="AH1843" s="50">
        <f t="shared" si="4983"/>
        <v>0</v>
      </c>
      <c r="AI1843" s="50">
        <f t="shared" si="4984"/>
        <v>0</v>
      </c>
      <c r="AJ1843" s="50">
        <f t="shared" si="4985"/>
        <v>0</v>
      </c>
      <c r="AK1843" s="50">
        <f t="shared" si="4986"/>
        <v>0</v>
      </c>
      <c r="AL1843" s="50">
        <f t="shared" si="4987"/>
        <v>2110.9299900000001</v>
      </c>
      <c r="AM1843" s="50">
        <f t="shared" si="4988"/>
        <v>0</v>
      </c>
      <c r="AN1843" s="50">
        <f t="shared" si="4989"/>
        <v>0</v>
      </c>
      <c r="AO1843" s="51">
        <f t="shared" si="4990"/>
        <v>110</v>
      </c>
      <c r="AP1843" s="51">
        <f t="shared" si="4991"/>
        <v>2021.6669999999999</v>
      </c>
      <c r="AQ1843" s="51">
        <f t="shared" si="4992"/>
        <v>0</v>
      </c>
      <c r="AR1843" s="51">
        <f t="shared" si="4993"/>
        <v>0</v>
      </c>
      <c r="AS1843" s="51">
        <f t="shared" si="4994"/>
        <v>0</v>
      </c>
      <c r="AT1843" s="51">
        <f t="shared" si="4995"/>
        <v>0</v>
      </c>
      <c r="AU1843" s="51">
        <f t="shared" si="4954"/>
        <v>2021.6669999999999</v>
      </c>
      <c r="AV1843" s="51">
        <f t="shared" si="4955"/>
        <v>0</v>
      </c>
      <c r="AW1843" s="51">
        <f t="shared" si="4956"/>
        <v>2021.6669999999999</v>
      </c>
      <c r="AX1843" s="51">
        <f t="shared" si="4957"/>
        <v>250</v>
      </c>
      <c r="AY1843" s="51">
        <f t="shared" si="4958"/>
        <v>250</v>
      </c>
      <c r="AZ1843" s="51">
        <f t="shared" si="4979"/>
        <v>0</v>
      </c>
      <c r="BA1843" s="52">
        <f t="shared" si="4959"/>
        <v>97.178998972474091</v>
      </c>
      <c r="BB1843" s="25"/>
    </row>
    <row r="1844" ht="63">
      <c r="B1844" s="47" t="s">
        <v>582</v>
      </c>
      <c r="C1844" s="47" t="s">
        <v>88</v>
      </c>
      <c r="D1844" s="47" t="s">
        <v>143</v>
      </c>
      <c r="E1844" s="48" t="str">
        <f t="shared" si="4953"/>
        <v>0412</v>
      </c>
      <c r="F1844" s="47" t="s">
        <v>526</v>
      </c>
      <c r="G1844" s="47"/>
      <c r="H1844" s="49" t="s">
        <v>527</v>
      </c>
      <c r="I1844" s="19">
        <f>I1846</f>
        <v>250</v>
      </c>
      <c r="J1844" s="19">
        <f>J1846</f>
        <v>250</v>
      </c>
      <c r="K1844" s="19">
        <f>K1846</f>
        <v>250</v>
      </c>
      <c r="L1844" s="19">
        <f>L1846</f>
        <v>0</v>
      </c>
      <c r="M1844" s="19">
        <f>M1846</f>
        <v>0</v>
      </c>
      <c r="N1844" s="19">
        <f>N1846</f>
        <v>0</v>
      </c>
      <c r="O1844" s="19">
        <f>O1846+O1845</f>
        <v>0</v>
      </c>
      <c r="P1844" s="19">
        <f>P1846+P1845</f>
        <v>0</v>
      </c>
      <c r="Q1844" s="19">
        <f>Q1846+Q1845</f>
        <v>571.66700000000003</v>
      </c>
      <c r="R1844" s="19">
        <f>R1846+R1845</f>
        <v>1200</v>
      </c>
      <c r="S1844" s="19">
        <f>S1846</f>
        <v>0</v>
      </c>
      <c r="T1844" s="19">
        <f t="shared" si="4952"/>
        <v>2021.6669999999999</v>
      </c>
      <c r="U1844" s="19">
        <f t="shared" si="4950"/>
        <v>250</v>
      </c>
      <c r="V1844" s="19">
        <f t="shared" si="4951"/>
        <v>250</v>
      </c>
      <c r="W1844" s="19">
        <f>W1846</f>
        <v>0</v>
      </c>
      <c r="X1844" s="19">
        <f>X1846</f>
        <v>0</v>
      </c>
      <c r="Y1844" s="19">
        <f>Y1846</f>
        <v>0</v>
      </c>
      <c r="Z1844" s="19">
        <f>Z1846</f>
        <v>0</v>
      </c>
      <c r="AA1844" s="19">
        <f>AA1846</f>
        <v>0</v>
      </c>
      <c r="AB1844" s="19">
        <f>AB1846</f>
        <v>0</v>
      </c>
      <c r="AC1844" s="19">
        <f>AC1846</f>
        <v>0</v>
      </c>
      <c r="AD1844" s="19">
        <f>AD1846</f>
        <v>0</v>
      </c>
      <c r="AE1844" s="19">
        <f>AE1846</f>
        <v>0</v>
      </c>
      <c r="AF1844" s="50">
        <f>AF1846+AF1845</f>
        <v>2172.2080000000001</v>
      </c>
      <c r="AG1844" s="50">
        <f>AG1846+AG1845</f>
        <v>0</v>
      </c>
      <c r="AH1844" s="50">
        <f>AH1846+AH1845</f>
        <v>0</v>
      </c>
      <c r="AI1844" s="50">
        <f>AI1846+AI1845</f>
        <v>0</v>
      </c>
      <c r="AJ1844" s="50">
        <f>AJ1846+AJ1845</f>
        <v>0</v>
      </c>
      <c r="AK1844" s="50">
        <f>AK1846+AK1845</f>
        <v>0</v>
      </c>
      <c r="AL1844" s="50">
        <f>AL1846+AL1845</f>
        <v>2110.9299900000001</v>
      </c>
      <c r="AM1844" s="50">
        <f>AM1846+AM1845</f>
        <v>0</v>
      </c>
      <c r="AN1844" s="50">
        <f>AN1846+AN1845</f>
        <v>0</v>
      </c>
      <c r="AO1844" s="15">
        <f>AO1846+AO1845</f>
        <v>110</v>
      </c>
      <c r="AP1844" s="51">
        <f>AP1846+AP1845</f>
        <v>2021.6669999999999</v>
      </c>
      <c r="AQ1844" s="51">
        <f>AQ1846+AQ1845</f>
        <v>0</v>
      </c>
      <c r="AR1844" s="51">
        <f>AR1846+AR1845</f>
        <v>0</v>
      </c>
      <c r="AS1844" s="51">
        <f>AS1846+AS1845</f>
        <v>0</v>
      </c>
      <c r="AT1844" s="51">
        <f>AT1846+AT1845</f>
        <v>0</v>
      </c>
      <c r="AU1844" s="51">
        <f t="shared" si="4954"/>
        <v>2021.6669999999999</v>
      </c>
      <c r="AV1844" s="51">
        <f t="shared" si="4955"/>
        <v>0</v>
      </c>
      <c r="AW1844" s="51">
        <f t="shared" si="4956"/>
        <v>2021.6669999999999</v>
      </c>
      <c r="AX1844" s="51">
        <f t="shared" si="4957"/>
        <v>250</v>
      </c>
      <c r="AY1844" s="51">
        <f t="shared" si="4958"/>
        <v>250</v>
      </c>
      <c r="AZ1844" s="51">
        <f>AZ1846</f>
        <v>0</v>
      </c>
      <c r="BA1844" s="52">
        <f t="shared" si="4959"/>
        <v>97.178998972474091</v>
      </c>
      <c r="BB1844" s="25"/>
    </row>
    <row r="1845" ht="31.5">
      <c r="B1845" s="47" t="s">
        <v>582</v>
      </c>
      <c r="C1845" s="47" t="s">
        <v>88</v>
      </c>
      <c r="D1845" s="47" t="s">
        <v>143</v>
      </c>
      <c r="E1845" s="48" t="str">
        <f t="shared" si="4953"/>
        <v>0412</v>
      </c>
      <c r="F1845" s="47" t="s">
        <v>526</v>
      </c>
      <c r="G1845" s="47" t="s">
        <v>58</v>
      </c>
      <c r="H1845" s="49" t="s">
        <v>59</v>
      </c>
      <c r="I1845" s="19"/>
      <c r="J1845" s="19"/>
      <c r="K1845" s="19"/>
      <c r="L1845" s="19"/>
      <c r="M1845" s="19"/>
      <c r="N1845" s="19"/>
      <c r="O1845" s="19">
        <v>0</v>
      </c>
      <c r="P1845" s="19">
        <v>0</v>
      </c>
      <c r="Q1845" s="19">
        <v>571.66700000000003</v>
      </c>
      <c r="R1845" s="19">
        <v>1200</v>
      </c>
      <c r="S1845" s="19"/>
      <c r="T1845" s="19">
        <f t="shared" si="4952"/>
        <v>1771.6669999999999</v>
      </c>
      <c r="U1845" s="19">
        <v>0</v>
      </c>
      <c r="V1845" s="19">
        <v>0</v>
      </c>
      <c r="W1845" s="19">
        <v>0</v>
      </c>
      <c r="X1845" s="19">
        <v>0</v>
      </c>
      <c r="Y1845" s="19">
        <v>0</v>
      </c>
      <c r="Z1845" s="19">
        <v>0</v>
      </c>
      <c r="AA1845" s="19">
        <v>0</v>
      </c>
      <c r="AB1845" s="19">
        <v>0</v>
      </c>
      <c r="AC1845" s="19">
        <v>0</v>
      </c>
      <c r="AD1845" s="19">
        <v>0</v>
      </c>
      <c r="AE1845" s="19">
        <v>0</v>
      </c>
      <c r="AF1845" s="50">
        <v>1208.4952900000001</v>
      </c>
      <c r="AG1845" s="50"/>
      <c r="AH1845" s="50">
        <v>0</v>
      </c>
      <c r="AI1845" s="50">
        <v>0</v>
      </c>
      <c r="AJ1845" s="50">
        <v>0</v>
      </c>
      <c r="AK1845" s="50">
        <v>0</v>
      </c>
      <c r="AL1845" s="50">
        <v>1147.2179000000001</v>
      </c>
      <c r="AM1845" s="50">
        <v>0</v>
      </c>
      <c r="AN1845" s="50">
        <v>0</v>
      </c>
      <c r="AO1845" s="51">
        <v>110</v>
      </c>
      <c r="AP1845" s="51">
        <v>1771.6669999999999</v>
      </c>
      <c r="AQ1845" s="51">
        <v>0</v>
      </c>
      <c r="AR1845" s="51">
        <v>0</v>
      </c>
      <c r="AS1845" s="51">
        <v>0</v>
      </c>
      <c r="AT1845" s="51">
        <v>0</v>
      </c>
      <c r="AU1845" s="51">
        <f t="shared" si="4954"/>
        <v>1771.6669999999999</v>
      </c>
      <c r="AV1845" s="51">
        <f t="shared" si="4955"/>
        <v>0</v>
      </c>
      <c r="AW1845" s="51"/>
      <c r="AX1845" s="51"/>
      <c r="AY1845" s="51"/>
      <c r="AZ1845" s="51"/>
      <c r="BA1845" s="52">
        <f t="shared" si="4959"/>
        <v>94.929447346046331</v>
      </c>
      <c r="BB1845" s="25"/>
    </row>
    <row r="1846">
      <c r="B1846" s="47" t="s">
        <v>582</v>
      </c>
      <c r="C1846" s="47" t="s">
        <v>88</v>
      </c>
      <c r="D1846" s="47" t="s">
        <v>143</v>
      </c>
      <c r="E1846" s="48" t="str">
        <f t="shared" si="4953"/>
        <v>0412</v>
      </c>
      <c r="F1846" s="47" t="s">
        <v>526</v>
      </c>
      <c r="G1846" s="47" t="s">
        <v>60</v>
      </c>
      <c r="H1846" s="49" t="s">
        <v>61</v>
      </c>
      <c r="I1846" s="19">
        <v>250</v>
      </c>
      <c r="J1846" s="19">
        <v>250</v>
      </c>
      <c r="K1846" s="19">
        <v>250</v>
      </c>
      <c r="L1846" s="19"/>
      <c r="M1846" s="19"/>
      <c r="N1846" s="19"/>
      <c r="O1846" s="19">
        <v>0</v>
      </c>
      <c r="P1846" s="19">
        <v>0</v>
      </c>
      <c r="Q1846" s="19">
        <v>0</v>
      </c>
      <c r="R1846" s="19">
        <v>0</v>
      </c>
      <c r="S1846" s="19"/>
      <c r="T1846" s="19">
        <f t="shared" si="4952"/>
        <v>250</v>
      </c>
      <c r="U1846" s="19">
        <f t="shared" si="4950"/>
        <v>250</v>
      </c>
      <c r="V1846" s="19">
        <f t="shared" si="4951"/>
        <v>250</v>
      </c>
      <c r="W1846" s="19"/>
      <c r="X1846" s="19"/>
      <c r="Y1846" s="19"/>
      <c r="Z1846" s="19"/>
      <c r="AA1846" s="19"/>
      <c r="AB1846" s="19"/>
      <c r="AC1846" s="19"/>
      <c r="AD1846" s="19"/>
      <c r="AE1846" s="19"/>
      <c r="AF1846" s="50">
        <v>963.71271000000002</v>
      </c>
      <c r="AG1846" s="50"/>
      <c r="AH1846" s="50">
        <v>0</v>
      </c>
      <c r="AI1846" s="50">
        <v>0</v>
      </c>
      <c r="AJ1846" s="50">
        <v>0</v>
      </c>
      <c r="AK1846" s="50">
        <v>0</v>
      </c>
      <c r="AL1846" s="50">
        <v>963.71208999999999</v>
      </c>
      <c r="AM1846" s="50">
        <v>0</v>
      </c>
      <c r="AN1846" s="50">
        <v>0</v>
      </c>
      <c r="AO1846" s="15">
        <v>0</v>
      </c>
      <c r="AP1846" s="51">
        <v>250</v>
      </c>
      <c r="AQ1846" s="51">
        <v>0</v>
      </c>
      <c r="AR1846" s="51">
        <v>0</v>
      </c>
      <c r="AS1846" s="51">
        <v>0</v>
      </c>
      <c r="AT1846" s="51">
        <v>0</v>
      </c>
      <c r="AU1846" s="51">
        <f t="shared" si="4954"/>
        <v>250</v>
      </c>
      <c r="AV1846" s="51">
        <f t="shared" si="4955"/>
        <v>0</v>
      </c>
      <c r="AW1846" s="51">
        <f t="shared" si="4956"/>
        <v>250</v>
      </c>
      <c r="AX1846" s="51">
        <f t="shared" si="4957"/>
        <v>250</v>
      </c>
      <c r="AY1846" s="51">
        <f t="shared" si="4958"/>
        <v>250</v>
      </c>
      <c r="AZ1846" s="51"/>
      <c r="BA1846" s="52">
        <f t="shared" si="4959"/>
        <v>99.99993566547441</v>
      </c>
      <c r="BB1846" s="53"/>
    </row>
    <row r="1847" ht="47.25" hidden="1">
      <c r="B1847" s="47" t="s">
        <v>582</v>
      </c>
      <c r="C1847" s="47" t="s">
        <v>88</v>
      </c>
      <c r="D1847" s="47" t="s">
        <v>143</v>
      </c>
      <c r="E1847" s="48" t="str">
        <f t="shared" si="4953"/>
        <v>0412</v>
      </c>
      <c r="F1847" s="47" t="s">
        <v>82</v>
      </c>
      <c r="G1847" s="48"/>
      <c r="H1847" s="49" t="s">
        <v>83</v>
      </c>
      <c r="I1847" s="19"/>
      <c r="J1847" s="19"/>
      <c r="K1847" s="19"/>
      <c r="L1847" s="19"/>
      <c r="M1847" s="19"/>
      <c r="N1847" s="19"/>
      <c r="O1847" s="19">
        <f t="shared" ref="O1847:O1849" si="4996">O1848</f>
        <v>0</v>
      </c>
      <c r="P1847" s="19"/>
      <c r="Q1847" s="19"/>
      <c r="R1847" s="19"/>
      <c r="S1847" s="19"/>
      <c r="T1847" s="19">
        <f t="shared" si="4952"/>
        <v>0</v>
      </c>
      <c r="U1847" s="19"/>
      <c r="V1847" s="19"/>
      <c r="W1847" s="19"/>
      <c r="X1847" s="19"/>
      <c r="Y1847" s="19"/>
      <c r="Z1847" s="19"/>
      <c r="AA1847" s="19"/>
      <c r="AB1847" s="19"/>
      <c r="AC1847" s="19"/>
      <c r="AD1847" s="19"/>
      <c r="AE1847" s="19"/>
      <c r="AF1847" s="50">
        <f t="shared" ref="AF1847:AF1849" si="4997">AF1848</f>
        <v>0</v>
      </c>
      <c r="AG1847" s="50">
        <f t="shared" ref="AG1847:AG1849" si="4998">AG1848</f>
        <v>0</v>
      </c>
      <c r="AH1847" s="50">
        <f t="shared" ref="AH1847:AH1849" si="4999">AH1848</f>
        <v>0</v>
      </c>
      <c r="AI1847" s="50">
        <f t="shared" ref="AI1847:AI1849" si="5000">AI1848</f>
        <v>0</v>
      </c>
      <c r="AJ1847" s="50">
        <f t="shared" ref="AJ1847:AJ1849" si="5001">AJ1848</f>
        <v>0</v>
      </c>
      <c r="AK1847" s="50">
        <f t="shared" ref="AK1847:AK1849" si="5002">AK1848</f>
        <v>0</v>
      </c>
      <c r="AL1847" s="50">
        <f t="shared" ref="AL1847:AL1849" si="5003">AL1848</f>
        <v>0</v>
      </c>
      <c r="AM1847" s="50">
        <f t="shared" ref="AM1847:AM1849" si="5004">AM1848</f>
        <v>0</v>
      </c>
      <c r="AN1847" s="50">
        <f t="shared" ref="AN1847:AN1849" si="5005">AN1848</f>
        <v>0</v>
      </c>
      <c r="AO1847" s="63">
        <f t="shared" ref="AO1847:AO1849" si="5006">AO1848</f>
        <v>0</v>
      </c>
      <c r="AP1847" s="15">
        <f t="shared" ref="AP1847:AP1849" si="5007">AP1848</f>
        <v>110</v>
      </c>
      <c r="AQ1847" s="51">
        <f t="shared" ref="AQ1847:AQ1849" si="5008">AQ1848</f>
        <v>0</v>
      </c>
      <c r="AR1847" s="15">
        <f t="shared" ref="AR1847:AR1849" si="5009">AR1848</f>
        <v>0</v>
      </c>
      <c r="AS1847" s="51">
        <f t="shared" ref="AS1847:AS1849" si="5010">AS1848</f>
        <v>0</v>
      </c>
      <c r="AT1847" s="15">
        <f t="shared" ref="AT1847:AT1849" si="5011">AT1848</f>
        <v>0</v>
      </c>
      <c r="AU1847" s="51">
        <f t="shared" si="4954"/>
        <v>110</v>
      </c>
      <c r="AV1847" s="51">
        <f t="shared" si="4955"/>
        <v>-110</v>
      </c>
      <c r="AW1847" s="51"/>
      <c r="AX1847" s="51"/>
      <c r="AY1847" s="51"/>
      <c r="AZ1847" s="51"/>
      <c r="BA1847" s="52"/>
      <c r="BB1847" s="53">
        <v>0</v>
      </c>
    </row>
    <row r="1848" ht="31.5" hidden="1">
      <c r="B1848" s="47" t="s">
        <v>582</v>
      </c>
      <c r="C1848" s="47" t="s">
        <v>88</v>
      </c>
      <c r="D1848" s="47" t="s">
        <v>143</v>
      </c>
      <c r="E1848" s="48" t="str">
        <f t="shared" si="4953"/>
        <v>0412</v>
      </c>
      <c r="F1848" s="47" t="s">
        <v>84</v>
      </c>
      <c r="G1848" s="48"/>
      <c r="H1848" s="49" t="s">
        <v>85</v>
      </c>
      <c r="I1848" s="19"/>
      <c r="J1848" s="19"/>
      <c r="K1848" s="19"/>
      <c r="L1848" s="19"/>
      <c r="M1848" s="19"/>
      <c r="N1848" s="19"/>
      <c r="O1848" s="19">
        <f t="shared" si="4996"/>
        <v>0</v>
      </c>
      <c r="P1848" s="19"/>
      <c r="Q1848" s="19"/>
      <c r="R1848" s="19"/>
      <c r="S1848" s="19"/>
      <c r="T1848" s="19">
        <f t="shared" si="4952"/>
        <v>0</v>
      </c>
      <c r="U1848" s="19"/>
      <c r="V1848" s="19"/>
      <c r="W1848" s="19"/>
      <c r="X1848" s="19"/>
      <c r="Y1848" s="19"/>
      <c r="Z1848" s="19"/>
      <c r="AA1848" s="19"/>
      <c r="AB1848" s="19"/>
      <c r="AC1848" s="19"/>
      <c r="AD1848" s="19"/>
      <c r="AE1848" s="19"/>
      <c r="AF1848" s="50">
        <f t="shared" si="4997"/>
        <v>0</v>
      </c>
      <c r="AG1848" s="50">
        <f t="shared" si="4998"/>
        <v>0</v>
      </c>
      <c r="AH1848" s="50">
        <f t="shared" si="4999"/>
        <v>0</v>
      </c>
      <c r="AI1848" s="50">
        <f t="shared" si="5000"/>
        <v>0</v>
      </c>
      <c r="AJ1848" s="50">
        <f t="shared" si="5001"/>
        <v>0</v>
      </c>
      <c r="AK1848" s="50">
        <f t="shared" si="5002"/>
        <v>0</v>
      </c>
      <c r="AL1848" s="50">
        <f t="shared" si="5003"/>
        <v>0</v>
      </c>
      <c r="AM1848" s="50">
        <f t="shared" si="5004"/>
        <v>0</v>
      </c>
      <c r="AN1848" s="50">
        <f t="shared" si="5005"/>
        <v>0</v>
      </c>
      <c r="AO1848" s="15">
        <f t="shared" si="5006"/>
        <v>0</v>
      </c>
      <c r="AP1848" s="51">
        <f t="shared" si="5007"/>
        <v>110</v>
      </c>
      <c r="AQ1848" s="15">
        <f t="shared" si="5008"/>
        <v>0</v>
      </c>
      <c r="AR1848" s="51">
        <f t="shared" si="5009"/>
        <v>0</v>
      </c>
      <c r="AS1848" s="15">
        <f t="shared" si="5010"/>
        <v>0</v>
      </c>
      <c r="AT1848" s="51">
        <f t="shared" si="5011"/>
        <v>0</v>
      </c>
      <c r="AU1848" s="51">
        <f t="shared" si="4954"/>
        <v>110</v>
      </c>
      <c r="AV1848" s="51">
        <f t="shared" si="4955"/>
        <v>-110</v>
      </c>
      <c r="AW1848" s="51"/>
      <c r="AX1848" s="51"/>
      <c r="AY1848" s="51"/>
      <c r="AZ1848" s="51"/>
      <c r="BA1848" s="52"/>
      <c r="BB1848" s="53">
        <v>0</v>
      </c>
    </row>
    <row r="1849" ht="31.5" hidden="1">
      <c r="B1849" s="47" t="s">
        <v>582</v>
      </c>
      <c r="C1849" s="47" t="s">
        <v>88</v>
      </c>
      <c r="D1849" s="47" t="s">
        <v>143</v>
      </c>
      <c r="E1849" s="48" t="str">
        <f t="shared" si="4953"/>
        <v>0412</v>
      </c>
      <c r="F1849" s="47" t="s">
        <v>86</v>
      </c>
      <c r="G1849" s="48"/>
      <c r="H1849" s="49" t="s">
        <v>87</v>
      </c>
      <c r="I1849" s="19"/>
      <c r="J1849" s="19"/>
      <c r="K1849" s="19"/>
      <c r="L1849" s="19"/>
      <c r="M1849" s="19"/>
      <c r="N1849" s="19"/>
      <c r="O1849" s="19">
        <f t="shared" si="4996"/>
        <v>0</v>
      </c>
      <c r="P1849" s="19"/>
      <c r="Q1849" s="19"/>
      <c r="R1849" s="19"/>
      <c r="S1849" s="19"/>
      <c r="T1849" s="19">
        <f t="shared" si="4952"/>
        <v>0</v>
      </c>
      <c r="U1849" s="19"/>
      <c r="V1849" s="19"/>
      <c r="W1849" s="19"/>
      <c r="X1849" s="19"/>
      <c r="Y1849" s="19"/>
      <c r="Z1849" s="19"/>
      <c r="AA1849" s="19"/>
      <c r="AB1849" s="19"/>
      <c r="AC1849" s="19"/>
      <c r="AD1849" s="19"/>
      <c r="AE1849" s="19"/>
      <c r="AF1849" s="50">
        <f t="shared" si="4997"/>
        <v>0</v>
      </c>
      <c r="AG1849" s="50">
        <f t="shared" si="4998"/>
        <v>0</v>
      </c>
      <c r="AH1849" s="50">
        <f t="shared" si="4999"/>
        <v>0</v>
      </c>
      <c r="AI1849" s="50">
        <f t="shared" si="5000"/>
        <v>0</v>
      </c>
      <c r="AJ1849" s="50">
        <f t="shared" si="5001"/>
        <v>0</v>
      </c>
      <c r="AK1849" s="50">
        <f t="shared" si="5002"/>
        <v>0</v>
      </c>
      <c r="AL1849" s="50">
        <f t="shared" si="5003"/>
        <v>0</v>
      </c>
      <c r="AM1849" s="50">
        <f t="shared" si="5004"/>
        <v>0</v>
      </c>
      <c r="AN1849" s="50">
        <f t="shared" si="5005"/>
        <v>0</v>
      </c>
      <c r="AO1849" s="63">
        <f t="shared" si="5006"/>
        <v>0</v>
      </c>
      <c r="AP1849" s="15">
        <f t="shared" si="5007"/>
        <v>110</v>
      </c>
      <c r="AQ1849" s="51">
        <f t="shared" si="5008"/>
        <v>0</v>
      </c>
      <c r="AR1849" s="15">
        <f t="shared" si="5009"/>
        <v>0</v>
      </c>
      <c r="AS1849" s="51">
        <f t="shared" si="5010"/>
        <v>0</v>
      </c>
      <c r="AT1849" s="15">
        <f t="shared" si="5011"/>
        <v>0</v>
      </c>
      <c r="AU1849" s="51">
        <f t="shared" si="4954"/>
        <v>110</v>
      </c>
      <c r="AV1849" s="51">
        <f t="shared" si="4955"/>
        <v>-110</v>
      </c>
      <c r="AW1849" s="51"/>
      <c r="AX1849" s="51"/>
      <c r="AY1849" s="51"/>
      <c r="AZ1849" s="51"/>
      <c r="BA1849" s="52"/>
      <c r="BB1849" s="53">
        <v>0</v>
      </c>
    </row>
    <row r="1850" hidden="1">
      <c r="B1850" s="47" t="s">
        <v>582</v>
      </c>
      <c r="C1850" s="47" t="s">
        <v>88</v>
      </c>
      <c r="D1850" s="47" t="s">
        <v>143</v>
      </c>
      <c r="E1850" s="48" t="str">
        <f t="shared" si="4953"/>
        <v>0412</v>
      </c>
      <c r="F1850" s="47" t="s">
        <v>86</v>
      </c>
      <c r="G1850" s="47" t="s">
        <v>60</v>
      </c>
      <c r="H1850" s="49" t="s">
        <v>61</v>
      </c>
      <c r="I1850" s="19"/>
      <c r="J1850" s="19"/>
      <c r="K1850" s="19"/>
      <c r="L1850" s="19"/>
      <c r="M1850" s="19"/>
      <c r="N1850" s="19"/>
      <c r="O1850" s="19">
        <v>0</v>
      </c>
      <c r="P1850" s="19"/>
      <c r="Q1850" s="19"/>
      <c r="R1850" s="19"/>
      <c r="S1850" s="19"/>
      <c r="T1850" s="19">
        <f t="shared" si="4952"/>
        <v>0</v>
      </c>
      <c r="U1850" s="19"/>
      <c r="V1850" s="19"/>
      <c r="W1850" s="19"/>
      <c r="X1850" s="19"/>
      <c r="Y1850" s="19"/>
      <c r="Z1850" s="19"/>
      <c r="AA1850" s="19"/>
      <c r="AB1850" s="19"/>
      <c r="AC1850" s="19"/>
      <c r="AD1850" s="19"/>
      <c r="AE1850" s="19"/>
      <c r="AF1850" s="50">
        <v>0</v>
      </c>
      <c r="AG1850" s="50"/>
      <c r="AH1850" s="50">
        <v>0</v>
      </c>
      <c r="AI1850" s="50">
        <v>0</v>
      </c>
      <c r="AJ1850" s="50">
        <v>0</v>
      </c>
      <c r="AK1850" s="50">
        <v>0</v>
      </c>
      <c r="AL1850" s="50">
        <v>0</v>
      </c>
      <c r="AM1850" s="50">
        <v>0</v>
      </c>
      <c r="AN1850" s="50">
        <v>0</v>
      </c>
      <c r="AO1850" s="15">
        <v>0</v>
      </c>
      <c r="AP1850" s="51">
        <v>110</v>
      </c>
      <c r="AQ1850" s="15">
        <v>0</v>
      </c>
      <c r="AR1850" s="51">
        <v>0</v>
      </c>
      <c r="AS1850" s="15">
        <v>0</v>
      </c>
      <c r="AT1850" s="51">
        <v>0</v>
      </c>
      <c r="AU1850" s="51">
        <f t="shared" si="4954"/>
        <v>110</v>
      </c>
      <c r="AV1850" s="51">
        <f t="shared" si="4955"/>
        <v>-110</v>
      </c>
      <c r="AW1850" s="51"/>
      <c r="AX1850" s="51"/>
      <c r="AY1850" s="51"/>
      <c r="AZ1850" s="51"/>
      <c r="BA1850" s="52"/>
      <c r="BB1850" s="53">
        <v>0</v>
      </c>
    </row>
    <row r="1851" s="30" customFormat="1">
      <c r="B1851" s="31" t="s">
        <v>582</v>
      </c>
      <c r="C1851" s="60" t="s">
        <v>96</v>
      </c>
      <c r="D1851" s="60"/>
      <c r="E1851" s="61" t="str">
        <f t="shared" si="4953"/>
        <v>05</v>
      </c>
      <c r="F1851" s="31"/>
      <c r="G1851" s="31"/>
      <c r="H1851" s="33" t="s">
        <v>97</v>
      </c>
      <c r="I1851" s="34">
        <f>I1858</f>
        <v>24166.899999999998</v>
      </c>
      <c r="J1851" s="34">
        <f>J1858</f>
        <v>21849.799999999996</v>
      </c>
      <c r="K1851" s="34">
        <f>K1858</f>
        <v>19161.899999999998</v>
      </c>
      <c r="L1851" s="34">
        <f>L1858</f>
        <v>9977.1000000000004</v>
      </c>
      <c r="M1851" s="34">
        <f>M1858</f>
        <v>9977.1000000000004</v>
      </c>
      <c r="N1851" s="34">
        <f>N1858</f>
        <v>9977.1000000000004</v>
      </c>
      <c r="O1851" s="34">
        <f>O1858+O1852</f>
        <v>0</v>
      </c>
      <c r="P1851" s="34">
        <f>P1858+P1852</f>
        <v>0</v>
      </c>
      <c r="Q1851" s="34">
        <f>Q1858+Q1852</f>
        <v>646.62</v>
      </c>
      <c r="R1851" s="34">
        <f>R1858+R1852</f>
        <v>-231.387</v>
      </c>
      <c r="S1851" s="34">
        <f>S1858+S1852</f>
        <v>2173.25</v>
      </c>
      <c r="T1851" s="34">
        <f t="shared" si="4952"/>
        <v>36732.483</v>
      </c>
      <c r="U1851" s="34">
        <f t="shared" si="4950"/>
        <v>31826.899999999994</v>
      </c>
      <c r="V1851" s="34">
        <f t="shared" si="4951"/>
        <v>29139</v>
      </c>
      <c r="W1851" s="34">
        <f>W1858+W1852</f>
        <v>0</v>
      </c>
      <c r="X1851" s="34">
        <f>X1858+X1852</f>
        <v>0</v>
      </c>
      <c r="Y1851" s="34">
        <f>Y1858+Y1852</f>
        <v>0</v>
      </c>
      <c r="Z1851" s="34">
        <f>Z1858+Z1852</f>
        <v>2173.25</v>
      </c>
      <c r="AA1851" s="34">
        <f>AA1858+AA1852</f>
        <v>0</v>
      </c>
      <c r="AB1851" s="34">
        <f>AB1858+AB1852</f>
        <v>0</v>
      </c>
      <c r="AC1851" s="34">
        <f>AC1858+AC1852</f>
        <v>0</v>
      </c>
      <c r="AD1851" s="34">
        <f>AD1858+AD1852</f>
        <v>0</v>
      </c>
      <c r="AE1851" s="34">
        <f>AE1858+AE1852</f>
        <v>0</v>
      </c>
      <c r="AF1851" s="35">
        <f>AF1858+AF1852</f>
        <v>19240.458999999999</v>
      </c>
      <c r="AG1851" s="35">
        <f>AG1858+AG1852</f>
        <v>0</v>
      </c>
      <c r="AH1851" s="35">
        <f>AH1858+AH1852</f>
        <v>0</v>
      </c>
      <c r="AI1851" s="35">
        <f>AI1858+AI1852</f>
        <v>0</v>
      </c>
      <c r="AJ1851" s="35">
        <f>AJ1858+AJ1852</f>
        <v>0</v>
      </c>
      <c r="AK1851" s="35">
        <f>AK1858+AK1852</f>
        <v>0</v>
      </c>
      <c r="AL1851" s="35">
        <f>AL1858+AL1852</f>
        <v>19198.867109999999</v>
      </c>
      <c r="AM1851" s="35">
        <f>AM1858+AM1852</f>
        <v>0</v>
      </c>
      <c r="AN1851" s="35">
        <f>AN1858+AN1852</f>
        <v>0</v>
      </c>
      <c r="AO1851" s="36">
        <f>AO1858+AO1852</f>
        <v>11870.987570000001</v>
      </c>
      <c r="AP1851" s="36">
        <f>AP1858+AP1852</f>
        <v>20016.983</v>
      </c>
      <c r="AQ1851" s="36">
        <f>AQ1858+AQ1852</f>
        <v>0</v>
      </c>
      <c r="AR1851" s="36">
        <f>AR1858+AR1852</f>
        <v>0</v>
      </c>
      <c r="AS1851" s="36">
        <f>AS1858+AS1852</f>
        <v>0</v>
      </c>
      <c r="AT1851" s="36">
        <f>AT1858+AT1852</f>
        <v>0</v>
      </c>
      <c r="AU1851" s="36">
        <f t="shared" si="4954"/>
        <v>20016.983</v>
      </c>
      <c r="AV1851" s="36">
        <f t="shared" si="4955"/>
        <v>16715.5</v>
      </c>
      <c r="AW1851" s="36">
        <f t="shared" si="4956"/>
        <v>38905.733</v>
      </c>
      <c r="AX1851" s="36">
        <f t="shared" si="4957"/>
        <v>31826.899999999994</v>
      </c>
      <c r="AY1851" s="36">
        <f t="shared" si="4958"/>
        <v>29139</v>
      </c>
      <c r="AZ1851" s="36">
        <f>AZ1858+AZ1852</f>
        <v>0</v>
      </c>
      <c r="BA1851" s="37">
        <f t="shared" si="4959"/>
        <v>99.783831092595037</v>
      </c>
      <c r="BB1851" s="25"/>
    </row>
    <row r="1852" s="39" customFormat="1">
      <c r="B1852" s="40" t="s">
        <v>582</v>
      </c>
      <c r="C1852" s="40" t="s">
        <v>96</v>
      </c>
      <c r="D1852" s="40" t="s">
        <v>378</v>
      </c>
      <c r="E1852" s="38" t="str">
        <f t="shared" si="4953"/>
        <v>0502</v>
      </c>
      <c r="F1852" s="40"/>
      <c r="G1852" s="40"/>
      <c r="H1852" s="41" t="s">
        <v>528</v>
      </c>
      <c r="I1852" s="42"/>
      <c r="J1852" s="42"/>
      <c r="K1852" s="42"/>
      <c r="L1852" s="42"/>
      <c r="M1852" s="42"/>
      <c r="N1852" s="42"/>
      <c r="O1852" s="42">
        <f t="shared" ref="O1852:O1856" si="5012">O1853</f>
        <v>0</v>
      </c>
      <c r="P1852" s="42">
        <f t="shared" ref="P1852:P1856" si="5013">P1853</f>
        <v>0</v>
      </c>
      <c r="Q1852" s="42">
        <f t="shared" ref="Q1852:Q1856" si="5014">Q1853</f>
        <v>0</v>
      </c>
      <c r="R1852" s="42">
        <f t="shared" ref="R1852:R1856" si="5015">R1853</f>
        <v>0</v>
      </c>
      <c r="S1852" s="42">
        <f t="shared" ref="S1852:S1856" si="5016">S1853</f>
        <v>2173.25</v>
      </c>
      <c r="T1852" s="42">
        <f t="shared" si="4952"/>
        <v>2173.25</v>
      </c>
      <c r="U1852" s="42"/>
      <c r="V1852" s="42"/>
      <c r="W1852" s="42">
        <f t="shared" ref="W1852:W1856" si="5017">W1853</f>
        <v>0</v>
      </c>
      <c r="X1852" s="42">
        <f t="shared" ref="X1852:X1856" si="5018">X1853</f>
        <v>0</v>
      </c>
      <c r="Y1852" s="42">
        <f t="shared" ref="Y1852:Y1856" si="5019">Y1853</f>
        <v>0</v>
      </c>
      <c r="Z1852" s="42">
        <f t="shared" ref="Z1852:Z1856" si="5020">Z1853</f>
        <v>2173.25</v>
      </c>
      <c r="AA1852" s="42">
        <f t="shared" ref="AA1852:AA1856" si="5021">AA1853</f>
        <v>0</v>
      </c>
      <c r="AB1852" s="42">
        <f t="shared" ref="AB1852:AB1856" si="5022">AB1853</f>
        <v>0</v>
      </c>
      <c r="AC1852" s="42">
        <f t="shared" ref="AC1852:AC1856" si="5023">AC1853</f>
        <v>0</v>
      </c>
      <c r="AD1852" s="42">
        <f t="shared" ref="AD1852:AD1856" si="5024">AD1853</f>
        <v>0</v>
      </c>
      <c r="AE1852" s="42"/>
      <c r="AF1852" s="43">
        <f t="shared" ref="AF1852:AF1856" si="5025">AF1853</f>
        <v>752.44600000000003</v>
      </c>
      <c r="AG1852" s="43">
        <f t="shared" ref="AG1852:AG1856" si="5026">AG1853</f>
        <v>0</v>
      </c>
      <c r="AH1852" s="43">
        <f t="shared" ref="AH1852:AH1856" si="5027">AH1853</f>
        <v>0</v>
      </c>
      <c r="AI1852" s="43">
        <f t="shared" ref="AI1852:AI1856" si="5028">AI1853</f>
        <v>0</v>
      </c>
      <c r="AJ1852" s="43">
        <f t="shared" ref="AJ1852:AJ1856" si="5029">AJ1853</f>
        <v>0</v>
      </c>
      <c r="AK1852" s="43">
        <f t="shared" ref="AK1852:AK1856" si="5030">AK1853</f>
        <v>0</v>
      </c>
      <c r="AL1852" s="43">
        <f t="shared" ref="AL1852:AL1856" si="5031">AL1853</f>
        <v>752.44583999999998</v>
      </c>
      <c r="AM1852" s="43">
        <f t="shared" ref="AM1852:AM1856" si="5032">AM1853</f>
        <v>0</v>
      </c>
      <c r="AN1852" s="43">
        <f t="shared" ref="AN1852:AN1856" si="5033">AN1853</f>
        <v>0</v>
      </c>
      <c r="AO1852" s="44">
        <f t="shared" ref="AO1852:AO1856" si="5034">AO1853</f>
        <v>563.25</v>
      </c>
      <c r="AP1852" s="45">
        <f t="shared" ref="AP1852:AP1856" si="5035">AP1853</f>
        <v>2173.25</v>
      </c>
      <c r="AQ1852" s="45">
        <f t="shared" ref="AQ1852:AQ1856" si="5036">AQ1853</f>
        <v>0</v>
      </c>
      <c r="AR1852" s="45">
        <f t="shared" ref="AR1852:AR1856" si="5037">AR1853</f>
        <v>0</v>
      </c>
      <c r="AS1852" s="45">
        <f t="shared" ref="AS1852:AS1856" si="5038">AS1853</f>
        <v>0</v>
      </c>
      <c r="AT1852" s="45">
        <f t="shared" ref="AT1852:AT1856" si="5039">AT1853</f>
        <v>0</v>
      </c>
      <c r="AU1852" s="45">
        <f t="shared" si="4954"/>
        <v>2173.25</v>
      </c>
      <c r="AV1852" s="45">
        <f t="shared" si="4955"/>
        <v>0</v>
      </c>
      <c r="AW1852" s="45">
        <f t="shared" si="4956"/>
        <v>4346.5</v>
      </c>
      <c r="AX1852" s="45">
        <f t="shared" si="4957"/>
        <v>0</v>
      </c>
      <c r="AY1852" s="45">
        <f t="shared" si="4958"/>
        <v>0</v>
      </c>
      <c r="AZ1852" s="45">
        <f t="shared" ref="AZ1852:AZ1856" si="5040">AZ1853</f>
        <v>0</v>
      </c>
      <c r="BA1852" s="46">
        <f t="shared" si="4959"/>
        <v>99.999978736015606</v>
      </c>
      <c r="BB1852" s="25"/>
    </row>
    <row r="1853" ht="31.5">
      <c r="B1853" s="47" t="s">
        <v>582</v>
      </c>
      <c r="C1853" s="47" t="s">
        <v>96</v>
      </c>
      <c r="D1853" s="47" t="s">
        <v>378</v>
      </c>
      <c r="E1853" s="48" t="str">
        <f t="shared" si="4953"/>
        <v>0502</v>
      </c>
      <c r="F1853" s="47" t="s">
        <v>517</v>
      </c>
      <c r="G1853" s="47"/>
      <c r="H1853" s="49" t="s">
        <v>518</v>
      </c>
      <c r="I1853" s="19"/>
      <c r="J1853" s="19"/>
      <c r="K1853" s="19"/>
      <c r="L1853" s="19"/>
      <c r="M1853" s="19"/>
      <c r="N1853" s="19"/>
      <c r="O1853" s="19">
        <f t="shared" si="5012"/>
        <v>0</v>
      </c>
      <c r="P1853" s="19">
        <f t="shared" si="5013"/>
        <v>0</v>
      </c>
      <c r="Q1853" s="19">
        <f t="shared" si="5014"/>
        <v>0</v>
      </c>
      <c r="R1853" s="19">
        <f t="shared" si="5015"/>
        <v>0</v>
      </c>
      <c r="S1853" s="19">
        <f t="shared" si="5016"/>
        <v>2173.25</v>
      </c>
      <c r="T1853" s="19">
        <f t="shared" si="4952"/>
        <v>2173.25</v>
      </c>
      <c r="U1853" s="19"/>
      <c r="V1853" s="19"/>
      <c r="W1853" s="19">
        <f t="shared" si="5017"/>
        <v>0</v>
      </c>
      <c r="X1853" s="19">
        <f t="shared" si="5018"/>
        <v>0</v>
      </c>
      <c r="Y1853" s="19">
        <f t="shared" si="5019"/>
        <v>0</v>
      </c>
      <c r="Z1853" s="19">
        <f t="shared" si="5020"/>
        <v>2173.25</v>
      </c>
      <c r="AA1853" s="19">
        <f t="shared" si="5021"/>
        <v>0</v>
      </c>
      <c r="AB1853" s="19">
        <f t="shared" si="5022"/>
        <v>0</v>
      </c>
      <c r="AC1853" s="19">
        <f t="shared" si="5023"/>
        <v>0</v>
      </c>
      <c r="AD1853" s="19">
        <f t="shared" si="5024"/>
        <v>0</v>
      </c>
      <c r="AE1853" s="19"/>
      <c r="AF1853" s="50">
        <f t="shared" si="5025"/>
        <v>752.44600000000003</v>
      </c>
      <c r="AG1853" s="50">
        <f t="shared" si="5026"/>
        <v>0</v>
      </c>
      <c r="AH1853" s="50">
        <f t="shared" si="5027"/>
        <v>0</v>
      </c>
      <c r="AI1853" s="50">
        <f t="shared" si="5028"/>
        <v>0</v>
      </c>
      <c r="AJ1853" s="50">
        <f t="shared" si="5029"/>
        <v>0</v>
      </c>
      <c r="AK1853" s="50">
        <f t="shared" si="5030"/>
        <v>0</v>
      </c>
      <c r="AL1853" s="50">
        <f t="shared" si="5031"/>
        <v>752.44583999999998</v>
      </c>
      <c r="AM1853" s="50">
        <f t="shared" si="5032"/>
        <v>0</v>
      </c>
      <c r="AN1853" s="50">
        <f t="shared" si="5033"/>
        <v>0</v>
      </c>
      <c r="AO1853" s="51">
        <f t="shared" si="5034"/>
        <v>563.25</v>
      </c>
      <c r="AP1853" s="51">
        <f t="shared" si="5035"/>
        <v>2173.25</v>
      </c>
      <c r="AQ1853" s="51">
        <f t="shared" si="5036"/>
        <v>0</v>
      </c>
      <c r="AR1853" s="51">
        <f t="shared" si="5037"/>
        <v>0</v>
      </c>
      <c r="AS1853" s="51">
        <f t="shared" si="5038"/>
        <v>0</v>
      </c>
      <c r="AT1853" s="51">
        <f t="shared" si="5039"/>
        <v>0</v>
      </c>
      <c r="AU1853" s="51">
        <f t="shared" si="4954"/>
        <v>2173.25</v>
      </c>
      <c r="AV1853" s="51">
        <f t="shared" si="4955"/>
        <v>0</v>
      </c>
      <c r="AW1853" s="51">
        <f t="shared" si="4956"/>
        <v>4346.5</v>
      </c>
      <c r="AX1853" s="51">
        <f t="shared" si="4957"/>
        <v>0</v>
      </c>
      <c r="AY1853" s="51">
        <f t="shared" si="4958"/>
        <v>0</v>
      </c>
      <c r="AZ1853" s="51">
        <f t="shared" si="5040"/>
        <v>0</v>
      </c>
      <c r="BA1853" s="52">
        <f t="shared" si="4959"/>
        <v>99.999978736015606</v>
      </c>
      <c r="BB1853" s="25"/>
    </row>
    <row r="1854">
      <c r="B1854" s="47" t="s">
        <v>582</v>
      </c>
      <c r="C1854" s="47" t="s">
        <v>96</v>
      </c>
      <c r="D1854" s="47" t="s">
        <v>378</v>
      </c>
      <c r="E1854" s="48" t="str">
        <f t="shared" si="4953"/>
        <v>0502</v>
      </c>
      <c r="F1854" s="47" t="s">
        <v>529</v>
      </c>
      <c r="G1854" s="47"/>
      <c r="H1854" s="49" t="s">
        <v>53</v>
      </c>
      <c r="I1854" s="19"/>
      <c r="J1854" s="19"/>
      <c r="K1854" s="19"/>
      <c r="L1854" s="19"/>
      <c r="M1854" s="19"/>
      <c r="N1854" s="19"/>
      <c r="O1854" s="19">
        <f t="shared" si="5012"/>
        <v>0</v>
      </c>
      <c r="P1854" s="19">
        <f t="shared" si="5013"/>
        <v>0</v>
      </c>
      <c r="Q1854" s="19">
        <f t="shared" si="5014"/>
        <v>0</v>
      </c>
      <c r="R1854" s="19">
        <f t="shared" si="5015"/>
        <v>0</v>
      </c>
      <c r="S1854" s="19">
        <f t="shared" si="5016"/>
        <v>2173.25</v>
      </c>
      <c r="T1854" s="19">
        <f t="shared" si="4952"/>
        <v>2173.25</v>
      </c>
      <c r="U1854" s="19"/>
      <c r="V1854" s="19"/>
      <c r="W1854" s="19">
        <f t="shared" si="5017"/>
        <v>0</v>
      </c>
      <c r="X1854" s="19">
        <f t="shared" si="5018"/>
        <v>0</v>
      </c>
      <c r="Y1854" s="19">
        <f t="shared" si="5019"/>
        <v>0</v>
      </c>
      <c r="Z1854" s="19">
        <f t="shared" si="5020"/>
        <v>2173.25</v>
      </c>
      <c r="AA1854" s="19">
        <f t="shared" si="5021"/>
        <v>0</v>
      </c>
      <c r="AB1854" s="19">
        <f t="shared" si="5022"/>
        <v>0</v>
      </c>
      <c r="AC1854" s="19">
        <f t="shared" si="5023"/>
        <v>0</v>
      </c>
      <c r="AD1854" s="19">
        <f t="shared" si="5024"/>
        <v>0</v>
      </c>
      <c r="AE1854" s="19"/>
      <c r="AF1854" s="50">
        <f t="shared" si="5025"/>
        <v>752.44600000000003</v>
      </c>
      <c r="AG1854" s="50">
        <f t="shared" si="5026"/>
        <v>0</v>
      </c>
      <c r="AH1854" s="50">
        <f t="shared" si="5027"/>
        <v>0</v>
      </c>
      <c r="AI1854" s="50">
        <f t="shared" si="5028"/>
        <v>0</v>
      </c>
      <c r="AJ1854" s="50">
        <f t="shared" si="5029"/>
        <v>0</v>
      </c>
      <c r="AK1854" s="50">
        <f t="shared" si="5030"/>
        <v>0</v>
      </c>
      <c r="AL1854" s="50">
        <f t="shared" si="5031"/>
        <v>752.44583999999998</v>
      </c>
      <c r="AM1854" s="50">
        <f t="shared" si="5032"/>
        <v>0</v>
      </c>
      <c r="AN1854" s="50">
        <f t="shared" si="5033"/>
        <v>0</v>
      </c>
      <c r="AO1854" s="15">
        <f t="shared" si="5034"/>
        <v>563.25</v>
      </c>
      <c r="AP1854" s="51">
        <f t="shared" si="5035"/>
        <v>2173.25</v>
      </c>
      <c r="AQ1854" s="51">
        <f t="shared" si="5036"/>
        <v>0</v>
      </c>
      <c r="AR1854" s="51">
        <f t="shared" si="5037"/>
        <v>0</v>
      </c>
      <c r="AS1854" s="51">
        <f t="shared" si="5038"/>
        <v>0</v>
      </c>
      <c r="AT1854" s="51">
        <f t="shared" si="5039"/>
        <v>0</v>
      </c>
      <c r="AU1854" s="51">
        <f t="shared" si="4954"/>
        <v>2173.25</v>
      </c>
      <c r="AV1854" s="51">
        <f t="shared" si="4955"/>
        <v>0</v>
      </c>
      <c r="AW1854" s="51">
        <f t="shared" si="4956"/>
        <v>4346.5</v>
      </c>
      <c r="AX1854" s="51">
        <f t="shared" si="4957"/>
        <v>0</v>
      </c>
      <c r="AY1854" s="51">
        <f t="shared" si="4958"/>
        <v>0</v>
      </c>
      <c r="AZ1854" s="51">
        <f t="shared" si="5040"/>
        <v>0</v>
      </c>
      <c r="BA1854" s="52">
        <f t="shared" si="4959"/>
        <v>99.999978736015606</v>
      </c>
      <c r="BB1854" s="25"/>
    </row>
    <row r="1855" ht="31.5">
      <c r="B1855" s="47" t="s">
        <v>582</v>
      </c>
      <c r="C1855" s="47" t="s">
        <v>96</v>
      </c>
      <c r="D1855" s="47" t="s">
        <v>378</v>
      </c>
      <c r="E1855" s="48" t="str">
        <f t="shared" si="4953"/>
        <v>0502</v>
      </c>
      <c r="F1855" s="47" t="s">
        <v>530</v>
      </c>
      <c r="G1855" s="47"/>
      <c r="H1855" s="49" t="s">
        <v>531</v>
      </c>
      <c r="I1855" s="19"/>
      <c r="J1855" s="19"/>
      <c r="K1855" s="19"/>
      <c r="L1855" s="19"/>
      <c r="M1855" s="19"/>
      <c r="N1855" s="19"/>
      <c r="O1855" s="19">
        <f t="shared" si="5012"/>
        <v>0</v>
      </c>
      <c r="P1855" s="19">
        <f t="shared" si="5013"/>
        <v>0</v>
      </c>
      <c r="Q1855" s="19">
        <f t="shared" si="5014"/>
        <v>0</v>
      </c>
      <c r="R1855" s="19">
        <f t="shared" si="5015"/>
        <v>0</v>
      </c>
      <c r="S1855" s="19">
        <f t="shared" si="5016"/>
        <v>2173.25</v>
      </c>
      <c r="T1855" s="19">
        <f t="shared" si="4952"/>
        <v>2173.25</v>
      </c>
      <c r="U1855" s="19"/>
      <c r="V1855" s="19"/>
      <c r="W1855" s="19">
        <f t="shared" si="5017"/>
        <v>0</v>
      </c>
      <c r="X1855" s="19">
        <f t="shared" si="5018"/>
        <v>0</v>
      </c>
      <c r="Y1855" s="19">
        <f t="shared" si="5019"/>
        <v>0</v>
      </c>
      <c r="Z1855" s="19">
        <f t="shared" si="5020"/>
        <v>2173.25</v>
      </c>
      <c r="AA1855" s="19">
        <f t="shared" si="5021"/>
        <v>0</v>
      </c>
      <c r="AB1855" s="19">
        <f t="shared" si="5022"/>
        <v>0</v>
      </c>
      <c r="AC1855" s="19">
        <f t="shared" si="5023"/>
        <v>0</v>
      </c>
      <c r="AD1855" s="19">
        <f t="shared" si="5024"/>
        <v>0</v>
      </c>
      <c r="AE1855" s="19"/>
      <c r="AF1855" s="50">
        <f t="shared" si="5025"/>
        <v>752.44600000000003</v>
      </c>
      <c r="AG1855" s="50">
        <f t="shared" si="5026"/>
        <v>0</v>
      </c>
      <c r="AH1855" s="50">
        <f t="shared" si="5027"/>
        <v>0</v>
      </c>
      <c r="AI1855" s="50">
        <f t="shared" si="5028"/>
        <v>0</v>
      </c>
      <c r="AJ1855" s="50">
        <f t="shared" si="5029"/>
        <v>0</v>
      </c>
      <c r="AK1855" s="50">
        <f t="shared" si="5030"/>
        <v>0</v>
      </c>
      <c r="AL1855" s="50">
        <f t="shared" si="5031"/>
        <v>752.44583999999998</v>
      </c>
      <c r="AM1855" s="50">
        <f t="shared" si="5032"/>
        <v>0</v>
      </c>
      <c r="AN1855" s="50">
        <f t="shared" si="5033"/>
        <v>0</v>
      </c>
      <c r="AO1855" s="51">
        <f t="shared" si="5034"/>
        <v>563.25</v>
      </c>
      <c r="AP1855" s="51">
        <f t="shared" si="5035"/>
        <v>2173.25</v>
      </c>
      <c r="AQ1855" s="51">
        <f t="shared" si="5036"/>
        <v>0</v>
      </c>
      <c r="AR1855" s="51">
        <f t="shared" si="5037"/>
        <v>0</v>
      </c>
      <c r="AS1855" s="51">
        <f t="shared" si="5038"/>
        <v>0</v>
      </c>
      <c r="AT1855" s="51">
        <f t="shared" si="5039"/>
        <v>0</v>
      </c>
      <c r="AU1855" s="51">
        <f t="shared" si="4954"/>
        <v>2173.25</v>
      </c>
      <c r="AV1855" s="51">
        <f t="shared" si="4955"/>
        <v>0</v>
      </c>
      <c r="AW1855" s="51">
        <f t="shared" si="4956"/>
        <v>4346.5</v>
      </c>
      <c r="AX1855" s="51">
        <f t="shared" si="4957"/>
        <v>0</v>
      </c>
      <c r="AY1855" s="51">
        <f t="shared" si="4958"/>
        <v>0</v>
      </c>
      <c r="AZ1855" s="51">
        <f t="shared" si="5040"/>
        <v>0</v>
      </c>
      <c r="BA1855" s="52">
        <f t="shared" si="4959"/>
        <v>99.999978736015606</v>
      </c>
      <c r="BB1855" s="25"/>
    </row>
    <row r="1856" ht="31.5">
      <c r="B1856" s="47" t="s">
        <v>582</v>
      </c>
      <c r="C1856" s="47" t="s">
        <v>96</v>
      </c>
      <c r="D1856" s="47" t="s">
        <v>378</v>
      </c>
      <c r="E1856" s="48" t="str">
        <f t="shared" si="4953"/>
        <v>0502</v>
      </c>
      <c r="F1856" s="47" t="s">
        <v>532</v>
      </c>
      <c r="G1856" s="47"/>
      <c r="H1856" s="49" t="s">
        <v>533</v>
      </c>
      <c r="I1856" s="19"/>
      <c r="J1856" s="19"/>
      <c r="K1856" s="19"/>
      <c r="L1856" s="19"/>
      <c r="M1856" s="19"/>
      <c r="N1856" s="19"/>
      <c r="O1856" s="19">
        <f t="shared" si="5012"/>
        <v>0</v>
      </c>
      <c r="P1856" s="19">
        <f t="shared" si="5013"/>
        <v>0</v>
      </c>
      <c r="Q1856" s="19">
        <f t="shared" si="5014"/>
        <v>0</v>
      </c>
      <c r="R1856" s="19">
        <f t="shared" si="5015"/>
        <v>0</v>
      </c>
      <c r="S1856" s="19">
        <f t="shared" si="5016"/>
        <v>2173.25</v>
      </c>
      <c r="T1856" s="19">
        <f t="shared" si="4952"/>
        <v>2173.25</v>
      </c>
      <c r="U1856" s="19"/>
      <c r="V1856" s="19"/>
      <c r="W1856" s="19">
        <f t="shared" si="5017"/>
        <v>0</v>
      </c>
      <c r="X1856" s="19">
        <f t="shared" si="5018"/>
        <v>0</v>
      </c>
      <c r="Y1856" s="19">
        <f t="shared" si="5019"/>
        <v>0</v>
      </c>
      <c r="Z1856" s="19">
        <f t="shared" si="5020"/>
        <v>2173.25</v>
      </c>
      <c r="AA1856" s="19">
        <f t="shared" si="5021"/>
        <v>0</v>
      </c>
      <c r="AB1856" s="19">
        <f t="shared" si="5022"/>
        <v>0</v>
      </c>
      <c r="AC1856" s="19">
        <f t="shared" si="5023"/>
        <v>0</v>
      </c>
      <c r="AD1856" s="19">
        <f t="shared" si="5024"/>
        <v>0</v>
      </c>
      <c r="AE1856" s="19"/>
      <c r="AF1856" s="50">
        <f t="shared" si="5025"/>
        <v>752.44600000000003</v>
      </c>
      <c r="AG1856" s="50">
        <f t="shared" si="5026"/>
        <v>0</v>
      </c>
      <c r="AH1856" s="50">
        <f t="shared" si="5027"/>
        <v>0</v>
      </c>
      <c r="AI1856" s="50">
        <f t="shared" si="5028"/>
        <v>0</v>
      </c>
      <c r="AJ1856" s="50">
        <f t="shared" si="5029"/>
        <v>0</v>
      </c>
      <c r="AK1856" s="50">
        <f t="shared" si="5030"/>
        <v>0</v>
      </c>
      <c r="AL1856" s="50">
        <f t="shared" si="5031"/>
        <v>752.44583999999998</v>
      </c>
      <c r="AM1856" s="50">
        <f t="shared" si="5032"/>
        <v>0</v>
      </c>
      <c r="AN1856" s="50">
        <f t="shared" si="5033"/>
        <v>0</v>
      </c>
      <c r="AO1856" s="15">
        <f t="shared" si="5034"/>
        <v>563.25</v>
      </c>
      <c r="AP1856" s="51">
        <f t="shared" si="5035"/>
        <v>2173.25</v>
      </c>
      <c r="AQ1856" s="51">
        <f t="shared" si="5036"/>
        <v>0</v>
      </c>
      <c r="AR1856" s="51">
        <f t="shared" si="5037"/>
        <v>0</v>
      </c>
      <c r="AS1856" s="51">
        <f t="shared" si="5038"/>
        <v>0</v>
      </c>
      <c r="AT1856" s="51">
        <f t="shared" si="5039"/>
        <v>0</v>
      </c>
      <c r="AU1856" s="51">
        <f t="shared" si="4954"/>
        <v>2173.25</v>
      </c>
      <c r="AV1856" s="51">
        <f t="shared" si="4955"/>
        <v>0</v>
      </c>
      <c r="AW1856" s="51">
        <f t="shared" si="4956"/>
        <v>4346.5</v>
      </c>
      <c r="AX1856" s="51">
        <f t="shared" si="4957"/>
        <v>0</v>
      </c>
      <c r="AY1856" s="51">
        <f t="shared" si="4958"/>
        <v>0</v>
      </c>
      <c r="AZ1856" s="51">
        <f t="shared" si="5040"/>
        <v>0</v>
      </c>
      <c r="BA1856" s="52">
        <f t="shared" si="4959"/>
        <v>99.999978736015606</v>
      </c>
      <c r="BB1856" s="25"/>
    </row>
    <row r="1857" ht="31.5">
      <c r="B1857" s="47" t="s">
        <v>582</v>
      </c>
      <c r="C1857" s="47" t="s">
        <v>96</v>
      </c>
      <c r="D1857" s="47" t="s">
        <v>378</v>
      </c>
      <c r="E1857" s="48" t="str">
        <f t="shared" si="4953"/>
        <v>0502</v>
      </c>
      <c r="F1857" s="47" t="s">
        <v>532</v>
      </c>
      <c r="G1857" s="47" t="s">
        <v>58</v>
      </c>
      <c r="H1857" s="49" t="s">
        <v>59</v>
      </c>
      <c r="I1857" s="19"/>
      <c r="J1857" s="19"/>
      <c r="K1857" s="19"/>
      <c r="L1857" s="19"/>
      <c r="M1857" s="19"/>
      <c r="N1857" s="19"/>
      <c r="O1857" s="19">
        <v>0</v>
      </c>
      <c r="P1857" s="19">
        <v>0</v>
      </c>
      <c r="Q1857" s="19">
        <v>0</v>
      </c>
      <c r="R1857" s="19">
        <v>0</v>
      </c>
      <c r="S1857" s="19">
        <f>1610+563.25</f>
        <v>2173.25</v>
      </c>
      <c r="T1857" s="19">
        <f t="shared" si="4952"/>
        <v>2173.25</v>
      </c>
      <c r="U1857" s="19"/>
      <c r="V1857" s="19"/>
      <c r="W1857" s="19"/>
      <c r="X1857" s="19"/>
      <c r="Y1857" s="19"/>
      <c r="Z1857" s="19">
        <f>1610+563.25</f>
        <v>2173.25</v>
      </c>
      <c r="AA1857" s="19"/>
      <c r="AB1857" s="19"/>
      <c r="AC1857" s="19"/>
      <c r="AD1857" s="19"/>
      <c r="AE1857" s="19"/>
      <c r="AF1857" s="50">
        <v>752.44600000000003</v>
      </c>
      <c r="AG1857" s="50"/>
      <c r="AH1857" s="50">
        <v>0</v>
      </c>
      <c r="AI1857" s="50">
        <v>0</v>
      </c>
      <c r="AJ1857" s="50">
        <v>0</v>
      </c>
      <c r="AK1857" s="50">
        <v>0</v>
      </c>
      <c r="AL1857" s="50">
        <v>752.44583999999998</v>
      </c>
      <c r="AM1857" s="50">
        <v>0</v>
      </c>
      <c r="AN1857" s="50">
        <v>0</v>
      </c>
      <c r="AO1857" s="51">
        <v>563.25</v>
      </c>
      <c r="AP1857" s="51">
        <v>2173.25</v>
      </c>
      <c r="AQ1857" s="51">
        <v>0</v>
      </c>
      <c r="AR1857" s="51">
        <v>0</v>
      </c>
      <c r="AS1857" s="51">
        <v>0</v>
      </c>
      <c r="AT1857" s="51">
        <v>0</v>
      </c>
      <c r="AU1857" s="51">
        <f t="shared" si="4954"/>
        <v>2173.25</v>
      </c>
      <c r="AV1857" s="51">
        <f t="shared" si="4955"/>
        <v>0</v>
      </c>
      <c r="AW1857" s="51">
        <f t="shared" si="4956"/>
        <v>4346.5</v>
      </c>
      <c r="AX1857" s="51">
        <f t="shared" si="4957"/>
        <v>0</v>
      </c>
      <c r="AY1857" s="51">
        <f t="shared" si="4958"/>
        <v>0</v>
      </c>
      <c r="AZ1857" s="51"/>
      <c r="BA1857" s="52">
        <f t="shared" si="4959"/>
        <v>99.999978736015606</v>
      </c>
      <c r="BB1857" s="53"/>
    </row>
    <row r="1858" s="39" customFormat="1">
      <c r="B1858" s="40" t="s">
        <v>582</v>
      </c>
      <c r="C1858" s="40" t="s">
        <v>96</v>
      </c>
      <c r="D1858" s="40" t="s">
        <v>98</v>
      </c>
      <c r="E1858" s="38" t="str">
        <f t="shared" si="4953"/>
        <v>0503</v>
      </c>
      <c r="F1858" s="40"/>
      <c r="G1858" s="40"/>
      <c r="H1858" s="41" t="s">
        <v>99</v>
      </c>
      <c r="I1858" s="42">
        <f>I1859+I1864+I1876</f>
        <v>24166.899999999998</v>
      </c>
      <c r="J1858" s="42">
        <f>J1859+J1864+J1876</f>
        <v>21849.799999999996</v>
      </c>
      <c r="K1858" s="42">
        <f>K1859+K1864+K1876</f>
        <v>19161.899999999998</v>
      </c>
      <c r="L1858" s="42">
        <f>L1859+L1864+L1876</f>
        <v>9977.1000000000004</v>
      </c>
      <c r="M1858" s="42">
        <f>M1859+M1864+M1876</f>
        <v>9977.1000000000004</v>
      </c>
      <c r="N1858" s="42">
        <f>N1859+N1864+N1876</f>
        <v>9977.1000000000004</v>
      </c>
      <c r="O1858" s="42">
        <f>O1859+O1864+O1876</f>
        <v>0</v>
      </c>
      <c r="P1858" s="42">
        <f>P1859+P1864+P1876</f>
        <v>0</v>
      </c>
      <c r="Q1858" s="42">
        <f>Q1859+Q1864+Q1876</f>
        <v>646.62</v>
      </c>
      <c r="R1858" s="42">
        <f>R1859+R1864+R1876</f>
        <v>-231.387</v>
      </c>
      <c r="S1858" s="42">
        <f>S1859+S1864+S1876</f>
        <v>0</v>
      </c>
      <c r="T1858" s="42">
        <f t="shared" si="4952"/>
        <v>34559.233</v>
      </c>
      <c r="U1858" s="42">
        <f t="shared" si="4950"/>
        <v>31826.899999999994</v>
      </c>
      <c r="V1858" s="42">
        <f t="shared" si="4951"/>
        <v>29139</v>
      </c>
      <c r="W1858" s="42">
        <f>W1859+W1864+W1876</f>
        <v>0</v>
      </c>
      <c r="X1858" s="42">
        <f>X1859+X1864+X1876</f>
        <v>0</v>
      </c>
      <c r="Y1858" s="42">
        <f>Y1859+Y1864+Y1876</f>
        <v>0</v>
      </c>
      <c r="Z1858" s="42">
        <f>Z1859+Z1864+Z1876</f>
        <v>0</v>
      </c>
      <c r="AA1858" s="42">
        <f>AA1859+AA1864+AA1876</f>
        <v>0</v>
      </c>
      <c r="AB1858" s="42">
        <f>AB1859+AB1864+AB1876</f>
        <v>0</v>
      </c>
      <c r="AC1858" s="42">
        <f>AC1859+AC1864+AC1876</f>
        <v>0</v>
      </c>
      <c r="AD1858" s="42">
        <f>AD1859+AD1864+AD1876</f>
        <v>0</v>
      </c>
      <c r="AE1858" s="42">
        <f>AE1859+AE1864+AE1876</f>
        <v>0</v>
      </c>
      <c r="AF1858" s="43">
        <f>AF1859+AF1864+AF1876</f>
        <v>18488.012999999999</v>
      </c>
      <c r="AG1858" s="43">
        <f>AG1859+AG1864+AG1876</f>
        <v>0</v>
      </c>
      <c r="AH1858" s="43">
        <f>AH1859+AH1864+AH1876</f>
        <v>0</v>
      </c>
      <c r="AI1858" s="43">
        <f>AI1859+AI1864+AI1876</f>
        <v>0</v>
      </c>
      <c r="AJ1858" s="43">
        <f>AJ1859+AJ1864+AJ1876</f>
        <v>0</v>
      </c>
      <c r="AK1858" s="43">
        <f>AK1859+AK1864+AK1876</f>
        <v>0</v>
      </c>
      <c r="AL1858" s="43">
        <f>AL1859+AL1864+AL1876</f>
        <v>18446.421269999999</v>
      </c>
      <c r="AM1858" s="43">
        <f>AM1859+AM1864+AM1876</f>
        <v>0</v>
      </c>
      <c r="AN1858" s="43">
        <f>AN1859+AN1864+AN1876</f>
        <v>0</v>
      </c>
      <c r="AO1858" s="44">
        <f>AO1859+AO1864+AO1876</f>
        <v>11307.737570000001</v>
      </c>
      <c r="AP1858" s="45">
        <f>AP1859+AP1864+AP1876</f>
        <v>17843.733</v>
      </c>
      <c r="AQ1858" s="45">
        <f>AQ1859+AQ1864+AQ1876</f>
        <v>0</v>
      </c>
      <c r="AR1858" s="45">
        <f>AR1859+AR1864+AR1876</f>
        <v>0</v>
      </c>
      <c r="AS1858" s="45">
        <f>AS1859+AS1864+AS1876</f>
        <v>0</v>
      </c>
      <c r="AT1858" s="45">
        <f>AT1859+AT1864+AT1876</f>
        <v>0</v>
      </c>
      <c r="AU1858" s="45">
        <f t="shared" si="4954"/>
        <v>17843.733</v>
      </c>
      <c r="AV1858" s="45">
        <f t="shared" si="4955"/>
        <v>16715.5</v>
      </c>
      <c r="AW1858" s="45">
        <f t="shared" si="4956"/>
        <v>34559.233</v>
      </c>
      <c r="AX1858" s="45">
        <f t="shared" si="4957"/>
        <v>31826.899999999994</v>
      </c>
      <c r="AY1858" s="45">
        <f t="shared" si="4958"/>
        <v>29139</v>
      </c>
      <c r="AZ1858" s="45">
        <f>AZ1859+AZ1864+AZ1876</f>
        <v>0</v>
      </c>
      <c r="BA1858" s="46">
        <f t="shared" si="4959"/>
        <v>99.775034072076863</v>
      </c>
      <c r="BB1858" s="25"/>
    </row>
    <row r="1859" ht="31.5">
      <c r="B1859" s="47" t="s">
        <v>582</v>
      </c>
      <c r="C1859" s="47" t="s">
        <v>96</v>
      </c>
      <c r="D1859" s="47" t="s">
        <v>98</v>
      </c>
      <c r="E1859" s="48" t="str">
        <f t="shared" si="4953"/>
        <v>0503</v>
      </c>
      <c r="F1859" s="47" t="s">
        <v>100</v>
      </c>
      <c r="G1859" s="48"/>
      <c r="H1859" s="49" t="s">
        <v>101</v>
      </c>
      <c r="I1859" s="19">
        <f t="shared" ref="I1859:I1862" si="5041">I1860</f>
        <v>255.59999999999999</v>
      </c>
      <c r="J1859" s="19">
        <f t="shared" ref="J1859:J1862" si="5042">J1860</f>
        <v>265.80000000000001</v>
      </c>
      <c r="K1859" s="19">
        <f t="shared" ref="K1859:K1862" si="5043">K1860</f>
        <v>272.89999999999998</v>
      </c>
      <c r="L1859" s="19">
        <f t="shared" ref="L1859:L1862" si="5044">L1860</f>
        <v>0</v>
      </c>
      <c r="M1859" s="19">
        <f t="shared" ref="M1859:M1862" si="5045">M1860</f>
        <v>0</v>
      </c>
      <c r="N1859" s="19">
        <f t="shared" ref="N1859:N1862" si="5046">N1860</f>
        <v>0</v>
      </c>
      <c r="O1859" s="19">
        <f t="shared" ref="O1859:O1862" si="5047">O1860</f>
        <v>0</v>
      </c>
      <c r="P1859" s="19">
        <f t="shared" ref="P1859:P1862" si="5048">P1860</f>
        <v>0</v>
      </c>
      <c r="Q1859" s="19">
        <f t="shared" ref="Q1859:Q1862" si="5049">Q1860</f>
        <v>0</v>
      </c>
      <c r="R1859" s="19">
        <f t="shared" ref="R1859:R1862" si="5050">R1860</f>
        <v>0</v>
      </c>
      <c r="S1859" s="19">
        <f t="shared" ref="S1859:S1862" si="5051">S1860</f>
        <v>0</v>
      </c>
      <c r="T1859" s="19">
        <f t="shared" si="4952"/>
        <v>255.59999999999999</v>
      </c>
      <c r="U1859" s="19">
        <f t="shared" si="4950"/>
        <v>265.80000000000001</v>
      </c>
      <c r="V1859" s="19">
        <f t="shared" si="4951"/>
        <v>272.89999999999998</v>
      </c>
      <c r="W1859" s="19">
        <f t="shared" ref="W1859:W1862" si="5052">W1860</f>
        <v>0</v>
      </c>
      <c r="X1859" s="19">
        <f t="shared" ref="X1859:X1862" si="5053">X1860</f>
        <v>0</v>
      </c>
      <c r="Y1859" s="19">
        <f t="shared" ref="Y1859:Y1862" si="5054">Y1860</f>
        <v>0</v>
      </c>
      <c r="Z1859" s="19">
        <f t="shared" ref="Z1859:Z1862" si="5055">Z1860</f>
        <v>0</v>
      </c>
      <c r="AA1859" s="19">
        <f t="shared" ref="AA1859:AA1862" si="5056">AA1860</f>
        <v>0</v>
      </c>
      <c r="AB1859" s="19">
        <f t="shared" ref="AB1859:AB1862" si="5057">AB1860</f>
        <v>0</v>
      </c>
      <c r="AC1859" s="19">
        <f t="shared" ref="AC1859:AC1862" si="5058">AC1860</f>
        <v>0</v>
      </c>
      <c r="AD1859" s="19">
        <f t="shared" ref="AD1859:AD1862" si="5059">AD1860</f>
        <v>0</v>
      </c>
      <c r="AE1859" s="19">
        <f t="shared" ref="AE1859:AE1862" si="5060">AE1860</f>
        <v>0</v>
      </c>
      <c r="AF1859" s="50">
        <f t="shared" ref="AF1859:AF1862" si="5061">AF1860</f>
        <v>255.59999999999999</v>
      </c>
      <c r="AG1859" s="50">
        <f t="shared" ref="AG1859:AG1862" si="5062">AG1860</f>
        <v>0</v>
      </c>
      <c r="AH1859" s="50">
        <f t="shared" ref="AH1859:AH1862" si="5063">AH1860</f>
        <v>0</v>
      </c>
      <c r="AI1859" s="50">
        <f t="shared" ref="AI1859:AI1862" si="5064">AI1860</f>
        <v>0</v>
      </c>
      <c r="AJ1859" s="50">
        <f t="shared" ref="AJ1859:AJ1862" si="5065">AJ1860</f>
        <v>0</v>
      </c>
      <c r="AK1859" s="50">
        <f t="shared" ref="AK1859:AK1862" si="5066">AK1860</f>
        <v>0</v>
      </c>
      <c r="AL1859" s="50">
        <f t="shared" ref="AL1859:AL1862" si="5067">AL1860</f>
        <v>255.59999999999999</v>
      </c>
      <c r="AM1859" s="50">
        <f t="shared" ref="AM1859:AM1862" si="5068">AM1860</f>
        <v>0</v>
      </c>
      <c r="AN1859" s="50">
        <f t="shared" ref="AN1859:AN1862" si="5069">AN1860</f>
        <v>0</v>
      </c>
      <c r="AO1859" s="51">
        <f t="shared" ref="AO1859:AO1862" si="5070">AO1860</f>
        <v>248.43000000000001</v>
      </c>
      <c r="AP1859" s="51">
        <f t="shared" ref="AP1859:AP1862" si="5071">AP1860</f>
        <v>255.59999999999999</v>
      </c>
      <c r="AQ1859" s="51">
        <f t="shared" ref="AQ1859:AQ1862" si="5072">AQ1860</f>
        <v>0</v>
      </c>
      <c r="AR1859" s="51">
        <f t="shared" ref="AR1859:AR1862" si="5073">AR1860</f>
        <v>0</v>
      </c>
      <c r="AS1859" s="51">
        <f t="shared" ref="AS1859:AS1862" si="5074">AS1860</f>
        <v>0</v>
      </c>
      <c r="AT1859" s="51">
        <f t="shared" ref="AT1859:AT1862" si="5075">AT1860</f>
        <v>0</v>
      </c>
      <c r="AU1859" s="51">
        <f t="shared" si="4954"/>
        <v>255.59999999999999</v>
      </c>
      <c r="AV1859" s="51">
        <f t="shared" si="4955"/>
        <v>0</v>
      </c>
      <c r="AW1859" s="51">
        <f t="shared" si="4956"/>
        <v>255.59999999999999</v>
      </c>
      <c r="AX1859" s="51">
        <f t="shared" si="4957"/>
        <v>265.80000000000001</v>
      </c>
      <c r="AY1859" s="51">
        <f t="shared" si="4958"/>
        <v>272.89999999999998</v>
      </c>
      <c r="AZ1859" s="51">
        <f t="shared" ref="AZ1859:AZ1862" si="5076">AZ1860</f>
        <v>0</v>
      </c>
      <c r="BA1859" s="52">
        <f t="shared" si="4959"/>
        <v>100</v>
      </c>
      <c r="BB1859" s="25"/>
    </row>
    <row r="1860">
      <c r="B1860" s="47" t="s">
        <v>582</v>
      </c>
      <c r="C1860" s="47" t="s">
        <v>96</v>
      </c>
      <c r="D1860" s="47" t="s">
        <v>98</v>
      </c>
      <c r="E1860" s="48" t="str">
        <f t="shared" si="4953"/>
        <v>0503</v>
      </c>
      <c r="F1860" s="47" t="s">
        <v>102</v>
      </c>
      <c r="G1860" s="48"/>
      <c r="H1860" s="49" t="s">
        <v>53</v>
      </c>
      <c r="I1860" s="19">
        <f t="shared" si="5041"/>
        <v>255.59999999999999</v>
      </c>
      <c r="J1860" s="19">
        <f t="shared" si="5042"/>
        <v>265.80000000000001</v>
      </c>
      <c r="K1860" s="19">
        <f t="shared" si="5043"/>
        <v>272.89999999999998</v>
      </c>
      <c r="L1860" s="19">
        <f t="shared" si="5044"/>
        <v>0</v>
      </c>
      <c r="M1860" s="19">
        <f t="shared" si="5045"/>
        <v>0</v>
      </c>
      <c r="N1860" s="19">
        <f t="shared" si="5046"/>
        <v>0</v>
      </c>
      <c r="O1860" s="19">
        <f t="shared" si="5047"/>
        <v>0</v>
      </c>
      <c r="P1860" s="19">
        <f t="shared" si="5048"/>
        <v>0</v>
      </c>
      <c r="Q1860" s="19">
        <f t="shared" si="5049"/>
        <v>0</v>
      </c>
      <c r="R1860" s="19">
        <f t="shared" si="5050"/>
        <v>0</v>
      </c>
      <c r="S1860" s="19">
        <f t="shared" si="5051"/>
        <v>0</v>
      </c>
      <c r="T1860" s="19">
        <f t="shared" si="4952"/>
        <v>255.59999999999999</v>
      </c>
      <c r="U1860" s="19">
        <f t="shared" si="4950"/>
        <v>265.80000000000001</v>
      </c>
      <c r="V1860" s="19">
        <f t="shared" si="4951"/>
        <v>272.89999999999998</v>
      </c>
      <c r="W1860" s="19">
        <f t="shared" si="5052"/>
        <v>0</v>
      </c>
      <c r="X1860" s="19">
        <f t="shared" si="5053"/>
        <v>0</v>
      </c>
      <c r="Y1860" s="19">
        <f t="shared" si="5054"/>
        <v>0</v>
      </c>
      <c r="Z1860" s="19">
        <f t="shared" si="5055"/>
        <v>0</v>
      </c>
      <c r="AA1860" s="19">
        <f t="shared" si="5056"/>
        <v>0</v>
      </c>
      <c r="AB1860" s="19">
        <f t="shared" si="5057"/>
        <v>0</v>
      </c>
      <c r="AC1860" s="19">
        <f t="shared" si="5058"/>
        <v>0</v>
      </c>
      <c r="AD1860" s="19">
        <f t="shared" si="5059"/>
        <v>0</v>
      </c>
      <c r="AE1860" s="19">
        <f t="shared" si="5060"/>
        <v>0</v>
      </c>
      <c r="AF1860" s="50">
        <f t="shared" si="5061"/>
        <v>255.59999999999999</v>
      </c>
      <c r="AG1860" s="50">
        <f t="shared" si="5062"/>
        <v>0</v>
      </c>
      <c r="AH1860" s="50">
        <f t="shared" si="5063"/>
        <v>0</v>
      </c>
      <c r="AI1860" s="50">
        <f t="shared" si="5064"/>
        <v>0</v>
      </c>
      <c r="AJ1860" s="50">
        <f t="shared" si="5065"/>
        <v>0</v>
      </c>
      <c r="AK1860" s="50">
        <f t="shared" si="5066"/>
        <v>0</v>
      </c>
      <c r="AL1860" s="50">
        <f t="shared" si="5067"/>
        <v>255.59999999999999</v>
      </c>
      <c r="AM1860" s="50">
        <f t="shared" si="5068"/>
        <v>0</v>
      </c>
      <c r="AN1860" s="50">
        <f t="shared" si="5069"/>
        <v>0</v>
      </c>
      <c r="AO1860" s="15">
        <f t="shared" si="5070"/>
        <v>248.43000000000001</v>
      </c>
      <c r="AP1860" s="51">
        <f t="shared" si="5071"/>
        <v>255.59999999999999</v>
      </c>
      <c r="AQ1860" s="51">
        <f t="shared" si="5072"/>
        <v>0</v>
      </c>
      <c r="AR1860" s="51">
        <f t="shared" si="5073"/>
        <v>0</v>
      </c>
      <c r="AS1860" s="51">
        <f t="shared" si="5074"/>
        <v>0</v>
      </c>
      <c r="AT1860" s="51">
        <f t="shared" si="5075"/>
        <v>0</v>
      </c>
      <c r="AU1860" s="51">
        <f t="shared" si="4954"/>
        <v>255.59999999999999</v>
      </c>
      <c r="AV1860" s="51">
        <f t="shared" si="4955"/>
        <v>0</v>
      </c>
      <c r="AW1860" s="51">
        <f t="shared" si="4956"/>
        <v>255.59999999999999</v>
      </c>
      <c r="AX1860" s="51">
        <f t="shared" si="4957"/>
        <v>265.80000000000001</v>
      </c>
      <c r="AY1860" s="51">
        <f t="shared" si="4958"/>
        <v>272.89999999999998</v>
      </c>
      <c r="AZ1860" s="51">
        <f t="shared" si="5076"/>
        <v>0</v>
      </c>
      <c r="BA1860" s="52">
        <f t="shared" si="4959"/>
        <v>100</v>
      </c>
      <c r="BB1860" s="25"/>
    </row>
    <row r="1861" ht="31.5">
      <c r="B1861" s="47" t="s">
        <v>582</v>
      </c>
      <c r="C1861" s="47" t="s">
        <v>96</v>
      </c>
      <c r="D1861" s="47" t="s">
        <v>98</v>
      </c>
      <c r="E1861" s="48" t="str">
        <f t="shared" si="4953"/>
        <v>0503</v>
      </c>
      <c r="F1861" s="47" t="s">
        <v>103</v>
      </c>
      <c r="G1861" s="48"/>
      <c r="H1861" s="49" t="s">
        <v>104</v>
      </c>
      <c r="I1861" s="19">
        <f t="shared" si="5041"/>
        <v>255.59999999999999</v>
      </c>
      <c r="J1861" s="19">
        <f t="shared" si="5042"/>
        <v>265.80000000000001</v>
      </c>
      <c r="K1861" s="19">
        <f t="shared" si="5043"/>
        <v>272.89999999999998</v>
      </c>
      <c r="L1861" s="19">
        <f t="shared" si="5044"/>
        <v>0</v>
      </c>
      <c r="M1861" s="19">
        <f t="shared" si="5045"/>
        <v>0</v>
      </c>
      <c r="N1861" s="19">
        <f t="shared" si="5046"/>
        <v>0</v>
      </c>
      <c r="O1861" s="19">
        <f t="shared" si="5047"/>
        <v>0</v>
      </c>
      <c r="P1861" s="19">
        <f t="shared" si="5048"/>
        <v>0</v>
      </c>
      <c r="Q1861" s="19">
        <f t="shared" si="5049"/>
        <v>0</v>
      </c>
      <c r="R1861" s="19">
        <f t="shared" si="5050"/>
        <v>0</v>
      </c>
      <c r="S1861" s="19">
        <f t="shared" si="5051"/>
        <v>0</v>
      </c>
      <c r="T1861" s="19">
        <f t="shared" si="4952"/>
        <v>255.59999999999999</v>
      </c>
      <c r="U1861" s="19">
        <f t="shared" si="4950"/>
        <v>265.80000000000001</v>
      </c>
      <c r="V1861" s="19">
        <f t="shared" si="4951"/>
        <v>272.89999999999998</v>
      </c>
      <c r="W1861" s="19">
        <f t="shared" si="5052"/>
        <v>0</v>
      </c>
      <c r="X1861" s="19">
        <f t="shared" si="5053"/>
        <v>0</v>
      </c>
      <c r="Y1861" s="19">
        <f t="shared" si="5054"/>
        <v>0</v>
      </c>
      <c r="Z1861" s="19">
        <f t="shared" si="5055"/>
        <v>0</v>
      </c>
      <c r="AA1861" s="19">
        <f t="shared" si="5056"/>
        <v>0</v>
      </c>
      <c r="AB1861" s="19">
        <f t="shared" si="5057"/>
        <v>0</v>
      </c>
      <c r="AC1861" s="19">
        <f t="shared" si="5058"/>
        <v>0</v>
      </c>
      <c r="AD1861" s="19">
        <f t="shared" si="5059"/>
        <v>0</v>
      </c>
      <c r="AE1861" s="19">
        <f t="shared" si="5060"/>
        <v>0</v>
      </c>
      <c r="AF1861" s="50">
        <f t="shared" si="5061"/>
        <v>255.59999999999999</v>
      </c>
      <c r="AG1861" s="50">
        <f t="shared" si="5062"/>
        <v>0</v>
      </c>
      <c r="AH1861" s="50">
        <f t="shared" si="5063"/>
        <v>0</v>
      </c>
      <c r="AI1861" s="50">
        <f t="shared" si="5064"/>
        <v>0</v>
      </c>
      <c r="AJ1861" s="50">
        <f t="shared" si="5065"/>
        <v>0</v>
      </c>
      <c r="AK1861" s="50">
        <f t="shared" si="5066"/>
        <v>0</v>
      </c>
      <c r="AL1861" s="50">
        <f t="shared" si="5067"/>
        <v>255.59999999999999</v>
      </c>
      <c r="AM1861" s="50">
        <f t="shared" si="5068"/>
        <v>0</v>
      </c>
      <c r="AN1861" s="50">
        <f t="shared" si="5069"/>
        <v>0</v>
      </c>
      <c r="AO1861" s="51">
        <f t="shared" si="5070"/>
        <v>248.43000000000001</v>
      </c>
      <c r="AP1861" s="51">
        <f t="shared" si="5071"/>
        <v>255.59999999999999</v>
      </c>
      <c r="AQ1861" s="51">
        <f t="shared" si="5072"/>
        <v>0</v>
      </c>
      <c r="AR1861" s="51">
        <f t="shared" si="5073"/>
        <v>0</v>
      </c>
      <c r="AS1861" s="51">
        <f t="shared" si="5074"/>
        <v>0</v>
      </c>
      <c r="AT1861" s="51">
        <f t="shared" si="5075"/>
        <v>0</v>
      </c>
      <c r="AU1861" s="51">
        <f t="shared" si="4954"/>
        <v>255.59999999999999</v>
      </c>
      <c r="AV1861" s="51">
        <f t="shared" si="4955"/>
        <v>0</v>
      </c>
      <c r="AW1861" s="51">
        <f t="shared" si="4956"/>
        <v>255.59999999999999</v>
      </c>
      <c r="AX1861" s="51">
        <f t="shared" si="4957"/>
        <v>265.80000000000001</v>
      </c>
      <c r="AY1861" s="51">
        <f t="shared" si="4958"/>
        <v>272.89999999999998</v>
      </c>
      <c r="AZ1861" s="51">
        <f t="shared" si="5076"/>
        <v>0</v>
      </c>
      <c r="BA1861" s="52">
        <f t="shared" si="4959"/>
        <v>100</v>
      </c>
      <c r="BB1861" s="25"/>
    </row>
    <row r="1862" ht="47.25">
      <c r="B1862" s="47" t="s">
        <v>582</v>
      </c>
      <c r="C1862" s="47" t="s">
        <v>96</v>
      </c>
      <c r="D1862" s="47" t="s">
        <v>98</v>
      </c>
      <c r="E1862" s="48" t="str">
        <f t="shared" si="4953"/>
        <v>0503</v>
      </c>
      <c r="F1862" s="47" t="s">
        <v>534</v>
      </c>
      <c r="G1862" s="48"/>
      <c r="H1862" s="49" t="s">
        <v>535</v>
      </c>
      <c r="I1862" s="19">
        <f t="shared" si="5041"/>
        <v>255.59999999999999</v>
      </c>
      <c r="J1862" s="19">
        <f t="shared" si="5042"/>
        <v>265.80000000000001</v>
      </c>
      <c r="K1862" s="19">
        <f t="shared" si="5043"/>
        <v>272.89999999999998</v>
      </c>
      <c r="L1862" s="19">
        <f t="shared" si="5044"/>
        <v>0</v>
      </c>
      <c r="M1862" s="19">
        <f t="shared" si="5045"/>
        <v>0</v>
      </c>
      <c r="N1862" s="19">
        <f t="shared" si="5046"/>
        <v>0</v>
      </c>
      <c r="O1862" s="19">
        <f t="shared" si="5047"/>
        <v>0</v>
      </c>
      <c r="P1862" s="19">
        <f t="shared" si="5048"/>
        <v>0</v>
      </c>
      <c r="Q1862" s="19">
        <f t="shared" si="5049"/>
        <v>0</v>
      </c>
      <c r="R1862" s="19">
        <f t="shared" si="5050"/>
        <v>0</v>
      </c>
      <c r="S1862" s="19">
        <f t="shared" si="5051"/>
        <v>0</v>
      </c>
      <c r="T1862" s="19">
        <f t="shared" si="4952"/>
        <v>255.59999999999999</v>
      </c>
      <c r="U1862" s="19">
        <f t="shared" si="4950"/>
        <v>265.80000000000001</v>
      </c>
      <c r="V1862" s="19">
        <f t="shared" si="4951"/>
        <v>272.89999999999998</v>
      </c>
      <c r="W1862" s="19">
        <f t="shared" si="5052"/>
        <v>0</v>
      </c>
      <c r="X1862" s="19">
        <f t="shared" si="5053"/>
        <v>0</v>
      </c>
      <c r="Y1862" s="19">
        <f t="shared" si="5054"/>
        <v>0</v>
      </c>
      <c r="Z1862" s="19">
        <f t="shared" si="5055"/>
        <v>0</v>
      </c>
      <c r="AA1862" s="19">
        <f t="shared" si="5056"/>
        <v>0</v>
      </c>
      <c r="AB1862" s="19">
        <f t="shared" si="5057"/>
        <v>0</v>
      </c>
      <c r="AC1862" s="19">
        <f t="shared" si="5058"/>
        <v>0</v>
      </c>
      <c r="AD1862" s="19">
        <f t="shared" si="5059"/>
        <v>0</v>
      </c>
      <c r="AE1862" s="19">
        <f t="shared" si="5060"/>
        <v>0</v>
      </c>
      <c r="AF1862" s="50">
        <f t="shared" si="5061"/>
        <v>255.59999999999999</v>
      </c>
      <c r="AG1862" s="50">
        <f t="shared" si="5062"/>
        <v>0</v>
      </c>
      <c r="AH1862" s="50">
        <f t="shared" si="5063"/>
        <v>0</v>
      </c>
      <c r="AI1862" s="50">
        <f t="shared" si="5064"/>
        <v>0</v>
      </c>
      <c r="AJ1862" s="50">
        <f t="shared" si="5065"/>
        <v>0</v>
      </c>
      <c r="AK1862" s="50">
        <f t="shared" si="5066"/>
        <v>0</v>
      </c>
      <c r="AL1862" s="50">
        <f t="shared" si="5067"/>
        <v>255.59999999999999</v>
      </c>
      <c r="AM1862" s="50">
        <f t="shared" si="5068"/>
        <v>0</v>
      </c>
      <c r="AN1862" s="50">
        <f t="shared" si="5069"/>
        <v>0</v>
      </c>
      <c r="AO1862" s="15">
        <f t="shared" si="5070"/>
        <v>248.43000000000001</v>
      </c>
      <c r="AP1862" s="51">
        <f t="shared" si="5071"/>
        <v>255.59999999999999</v>
      </c>
      <c r="AQ1862" s="51">
        <f t="shared" si="5072"/>
        <v>0</v>
      </c>
      <c r="AR1862" s="51">
        <f t="shared" si="5073"/>
        <v>0</v>
      </c>
      <c r="AS1862" s="51">
        <f t="shared" si="5074"/>
        <v>0</v>
      </c>
      <c r="AT1862" s="51">
        <f t="shared" si="5075"/>
        <v>0</v>
      </c>
      <c r="AU1862" s="51">
        <f t="shared" si="4954"/>
        <v>255.59999999999999</v>
      </c>
      <c r="AV1862" s="51">
        <f t="shared" si="4955"/>
        <v>0</v>
      </c>
      <c r="AW1862" s="51">
        <f t="shared" si="4956"/>
        <v>255.59999999999999</v>
      </c>
      <c r="AX1862" s="51">
        <f t="shared" si="4957"/>
        <v>265.80000000000001</v>
      </c>
      <c r="AY1862" s="51">
        <f t="shared" si="4958"/>
        <v>272.89999999999998</v>
      </c>
      <c r="AZ1862" s="51">
        <f t="shared" si="5076"/>
        <v>0</v>
      </c>
      <c r="BA1862" s="52">
        <f t="shared" si="4959"/>
        <v>100</v>
      </c>
      <c r="BB1862" s="25"/>
    </row>
    <row r="1863" ht="31.5">
      <c r="B1863" s="47" t="s">
        <v>582</v>
      </c>
      <c r="C1863" s="47" t="s">
        <v>96</v>
      </c>
      <c r="D1863" s="47" t="s">
        <v>98</v>
      </c>
      <c r="E1863" s="48" t="str">
        <f t="shared" si="4953"/>
        <v>0503</v>
      </c>
      <c r="F1863" s="47" t="s">
        <v>534</v>
      </c>
      <c r="G1863" s="47" t="s">
        <v>58</v>
      </c>
      <c r="H1863" s="49" t="s">
        <v>59</v>
      </c>
      <c r="I1863" s="19">
        <v>255.59999999999999</v>
      </c>
      <c r="J1863" s="19">
        <v>265.80000000000001</v>
      </c>
      <c r="K1863" s="19">
        <v>272.89999999999998</v>
      </c>
      <c r="L1863" s="19"/>
      <c r="M1863" s="19"/>
      <c r="N1863" s="19"/>
      <c r="O1863" s="19">
        <v>0</v>
      </c>
      <c r="P1863" s="19">
        <v>0</v>
      </c>
      <c r="Q1863" s="19">
        <v>0</v>
      </c>
      <c r="R1863" s="19">
        <v>0</v>
      </c>
      <c r="S1863" s="19"/>
      <c r="T1863" s="19">
        <f t="shared" si="4952"/>
        <v>255.59999999999999</v>
      </c>
      <c r="U1863" s="19">
        <f t="shared" si="4950"/>
        <v>265.80000000000001</v>
      </c>
      <c r="V1863" s="19">
        <f t="shared" si="4951"/>
        <v>272.89999999999998</v>
      </c>
      <c r="W1863" s="19"/>
      <c r="X1863" s="19"/>
      <c r="Y1863" s="19"/>
      <c r="Z1863" s="19"/>
      <c r="AA1863" s="19"/>
      <c r="AB1863" s="19"/>
      <c r="AC1863" s="19"/>
      <c r="AD1863" s="19"/>
      <c r="AE1863" s="19"/>
      <c r="AF1863" s="50">
        <v>255.59999999999999</v>
      </c>
      <c r="AG1863" s="50"/>
      <c r="AH1863" s="50">
        <v>0</v>
      </c>
      <c r="AI1863" s="50">
        <v>0</v>
      </c>
      <c r="AJ1863" s="50">
        <v>0</v>
      </c>
      <c r="AK1863" s="50">
        <v>0</v>
      </c>
      <c r="AL1863" s="50">
        <v>255.59999999999999</v>
      </c>
      <c r="AM1863" s="50">
        <v>0</v>
      </c>
      <c r="AN1863" s="50">
        <v>0</v>
      </c>
      <c r="AO1863" s="51">
        <v>248.43000000000001</v>
      </c>
      <c r="AP1863" s="51">
        <v>255.59999999999999</v>
      </c>
      <c r="AQ1863" s="51">
        <v>0</v>
      </c>
      <c r="AR1863" s="51">
        <v>0</v>
      </c>
      <c r="AS1863" s="51">
        <v>0</v>
      </c>
      <c r="AT1863" s="51">
        <v>0</v>
      </c>
      <c r="AU1863" s="51">
        <f t="shared" si="4954"/>
        <v>255.59999999999999</v>
      </c>
      <c r="AV1863" s="51">
        <f t="shared" si="4955"/>
        <v>0</v>
      </c>
      <c r="AW1863" s="51">
        <f t="shared" si="4956"/>
        <v>255.59999999999999</v>
      </c>
      <c r="AX1863" s="51">
        <f t="shared" si="4957"/>
        <v>265.80000000000001</v>
      </c>
      <c r="AY1863" s="51">
        <f t="shared" si="4958"/>
        <v>272.89999999999998</v>
      </c>
      <c r="AZ1863" s="51"/>
      <c r="BA1863" s="52">
        <f t="shared" si="4959"/>
        <v>100</v>
      </c>
      <c r="BB1863" s="53"/>
    </row>
    <row r="1864" ht="31.5">
      <c r="B1864" s="47" t="s">
        <v>582</v>
      </c>
      <c r="C1864" s="47" t="s">
        <v>96</v>
      </c>
      <c r="D1864" s="47" t="s">
        <v>98</v>
      </c>
      <c r="E1864" s="48" t="str">
        <f t="shared" si="4953"/>
        <v>0503</v>
      </c>
      <c r="F1864" s="47" t="s">
        <v>517</v>
      </c>
      <c r="G1864" s="48"/>
      <c r="H1864" s="49" t="s">
        <v>518</v>
      </c>
      <c r="I1864" s="19">
        <f>I1865+I1870</f>
        <v>23401.5</v>
      </c>
      <c r="J1864" s="19">
        <f>J1865+J1870</f>
        <v>21074.199999999997</v>
      </c>
      <c r="K1864" s="19">
        <f>K1865+K1870</f>
        <v>18379.199999999997</v>
      </c>
      <c r="L1864" s="19">
        <f>L1865+L1870</f>
        <v>9977.1000000000004</v>
      </c>
      <c r="M1864" s="19">
        <f>M1865+M1870</f>
        <v>9977.1000000000004</v>
      </c>
      <c r="N1864" s="19">
        <f>N1865+N1870</f>
        <v>9977.1000000000004</v>
      </c>
      <c r="O1864" s="19">
        <f>O1865+O1870</f>
        <v>0</v>
      </c>
      <c r="P1864" s="19">
        <f>P1865+P1870</f>
        <v>0</v>
      </c>
      <c r="Q1864" s="19">
        <f>Q1865+Q1870</f>
        <v>646.62</v>
      </c>
      <c r="R1864" s="19">
        <f>R1865+R1870</f>
        <v>0</v>
      </c>
      <c r="S1864" s="19">
        <f>S1865+S1870</f>
        <v>0</v>
      </c>
      <c r="T1864" s="19">
        <f t="shared" si="4952"/>
        <v>34025.220000000001</v>
      </c>
      <c r="U1864" s="19">
        <f t="shared" si="4950"/>
        <v>31051.299999999996</v>
      </c>
      <c r="V1864" s="19">
        <f t="shared" si="4951"/>
        <v>28356.299999999996</v>
      </c>
      <c r="W1864" s="19">
        <f>W1865+W1870</f>
        <v>0</v>
      </c>
      <c r="X1864" s="19">
        <f>X1865+X1870</f>
        <v>0</v>
      </c>
      <c r="Y1864" s="19">
        <f>Y1865+Y1870</f>
        <v>0</v>
      </c>
      <c r="Z1864" s="19">
        <f>Z1865+Z1870</f>
        <v>0</v>
      </c>
      <c r="AA1864" s="19">
        <f>AA1865+AA1870</f>
        <v>0</v>
      </c>
      <c r="AB1864" s="19">
        <f>AB1865+AB1870</f>
        <v>0</v>
      </c>
      <c r="AC1864" s="19">
        <f>AC1865+AC1870</f>
        <v>0</v>
      </c>
      <c r="AD1864" s="19">
        <f>AD1865+AD1870</f>
        <v>0</v>
      </c>
      <c r="AE1864" s="19">
        <f>AE1865+AE1870</f>
        <v>0</v>
      </c>
      <c r="AF1864" s="50">
        <f>AF1865+AF1870</f>
        <v>18041</v>
      </c>
      <c r="AG1864" s="50">
        <f>AG1865+AG1870</f>
        <v>0</v>
      </c>
      <c r="AH1864" s="50">
        <f>AH1865+AH1870</f>
        <v>0</v>
      </c>
      <c r="AI1864" s="50">
        <f>AI1865+AI1870</f>
        <v>0</v>
      </c>
      <c r="AJ1864" s="50">
        <f>AJ1865+AJ1870</f>
        <v>0</v>
      </c>
      <c r="AK1864" s="50">
        <f>AK1865+AK1870</f>
        <v>0</v>
      </c>
      <c r="AL1864" s="50">
        <f>AL1865+AL1870</f>
        <v>17999.409090000001</v>
      </c>
      <c r="AM1864" s="50">
        <f>AM1865+AM1870</f>
        <v>0</v>
      </c>
      <c r="AN1864" s="50">
        <f>AN1865+AN1870</f>
        <v>0</v>
      </c>
      <c r="AO1864" s="15">
        <f>AO1865+AO1870</f>
        <v>10931.699490000001</v>
      </c>
      <c r="AP1864" s="51">
        <f>AP1865+AP1870</f>
        <v>17396.720000000001</v>
      </c>
      <c r="AQ1864" s="51">
        <f>AQ1865+AQ1870</f>
        <v>0</v>
      </c>
      <c r="AR1864" s="51">
        <f>AR1865+AR1870</f>
        <v>0</v>
      </c>
      <c r="AS1864" s="51">
        <f>AS1865+AS1870</f>
        <v>0</v>
      </c>
      <c r="AT1864" s="51">
        <f>AT1865+AT1870</f>
        <v>0</v>
      </c>
      <c r="AU1864" s="51">
        <f t="shared" si="4954"/>
        <v>17396.720000000001</v>
      </c>
      <c r="AV1864" s="51">
        <f t="shared" si="4955"/>
        <v>16628.5</v>
      </c>
      <c r="AW1864" s="51">
        <f t="shared" si="4956"/>
        <v>34025.220000000001</v>
      </c>
      <c r="AX1864" s="51">
        <f t="shared" si="4957"/>
        <v>31051.299999999996</v>
      </c>
      <c r="AY1864" s="51">
        <f t="shared" si="4958"/>
        <v>28356.299999999996</v>
      </c>
      <c r="AZ1864" s="51">
        <f>AZ1865+AZ1870</f>
        <v>0</v>
      </c>
      <c r="BA1864" s="52">
        <f t="shared" si="4959"/>
        <v>99.769464497533406</v>
      </c>
      <c r="BB1864" s="25"/>
    </row>
    <row r="1865" hidden="1">
      <c r="B1865" s="47" t="s">
        <v>582</v>
      </c>
      <c r="C1865" s="47" t="s">
        <v>96</v>
      </c>
      <c r="D1865" s="47" t="s">
        <v>98</v>
      </c>
      <c r="E1865" s="48" t="str">
        <f t="shared" si="4953"/>
        <v>0503</v>
      </c>
      <c r="F1865" s="47" t="s">
        <v>519</v>
      </c>
      <c r="G1865" s="48"/>
      <c r="H1865" s="49" t="s">
        <v>113</v>
      </c>
      <c r="I1865" s="19">
        <f t="shared" ref="I1865:I1866" si="5077">I1866</f>
        <v>6651.3999999999996</v>
      </c>
      <c r="J1865" s="19">
        <f t="shared" ref="J1865:J1866" si="5078">J1866</f>
        <v>6651.3999999999996</v>
      </c>
      <c r="K1865" s="19">
        <f t="shared" ref="K1865:K1866" si="5079">K1866</f>
        <v>6651.3999999999996</v>
      </c>
      <c r="L1865" s="19">
        <f t="shared" ref="L1865:L1866" si="5080">L1866</f>
        <v>9977.1000000000004</v>
      </c>
      <c r="M1865" s="19">
        <f t="shared" ref="M1865:M1866" si="5081">M1866</f>
        <v>9977.1000000000004</v>
      </c>
      <c r="N1865" s="19">
        <f t="shared" ref="N1865:N1866" si="5082">N1866</f>
        <v>9977.1000000000004</v>
      </c>
      <c r="O1865" s="19">
        <f t="shared" ref="O1865:O1866" si="5083">O1866</f>
        <v>0</v>
      </c>
      <c r="P1865" s="19">
        <f t="shared" ref="P1865:P1866" si="5084">P1866</f>
        <v>0</v>
      </c>
      <c r="Q1865" s="19">
        <f t="shared" ref="Q1865:Q1866" si="5085">Q1866</f>
        <v>0</v>
      </c>
      <c r="R1865" s="19">
        <f t="shared" ref="R1865:R1866" si="5086">R1866</f>
        <v>0</v>
      </c>
      <c r="S1865" s="19">
        <f t="shared" ref="S1865:S1866" si="5087">S1866</f>
        <v>0</v>
      </c>
      <c r="T1865" s="19">
        <f t="shared" si="4952"/>
        <v>16628.5</v>
      </c>
      <c r="U1865" s="19">
        <f t="shared" si="4950"/>
        <v>16628.5</v>
      </c>
      <c r="V1865" s="19">
        <f t="shared" si="4951"/>
        <v>16628.5</v>
      </c>
      <c r="W1865" s="19">
        <f t="shared" ref="W1865:W1866" si="5088">W1866</f>
        <v>0</v>
      </c>
      <c r="X1865" s="19">
        <f t="shared" ref="X1865:X1866" si="5089">X1866</f>
        <v>0</v>
      </c>
      <c r="Y1865" s="19">
        <f t="shared" ref="Y1865:Y1866" si="5090">Y1866</f>
        <v>0</v>
      </c>
      <c r="Z1865" s="19">
        <f t="shared" ref="Z1865:Z1866" si="5091">Z1866</f>
        <v>0</v>
      </c>
      <c r="AA1865" s="19">
        <f t="shared" ref="AA1865:AA1866" si="5092">AA1866</f>
        <v>0</v>
      </c>
      <c r="AB1865" s="19">
        <f t="shared" ref="AB1865:AB1866" si="5093">AB1866</f>
        <v>0</v>
      </c>
      <c r="AC1865" s="19">
        <f t="shared" ref="AC1865:AC1866" si="5094">AC1866</f>
        <v>0</v>
      </c>
      <c r="AD1865" s="19">
        <f t="shared" ref="AD1865:AD1866" si="5095">AD1866</f>
        <v>0</v>
      </c>
      <c r="AE1865" s="19">
        <f t="shared" ref="AE1865:AE1866" si="5096">AE1866</f>
        <v>0</v>
      </c>
      <c r="AF1865" s="50">
        <f t="shared" ref="AF1865:AF1866" si="5097">AF1866</f>
        <v>0</v>
      </c>
      <c r="AG1865" s="50">
        <f t="shared" ref="AG1865:AG1866" si="5098">AG1866</f>
        <v>0</v>
      </c>
      <c r="AH1865" s="50">
        <f t="shared" ref="AH1865:AH1866" si="5099">AH1866</f>
        <v>0</v>
      </c>
      <c r="AI1865" s="50">
        <f t="shared" ref="AI1865:AI1866" si="5100">AI1866</f>
        <v>0</v>
      </c>
      <c r="AJ1865" s="50">
        <f t="shared" ref="AJ1865:AJ1866" si="5101">AJ1866</f>
        <v>0</v>
      </c>
      <c r="AK1865" s="50">
        <f t="shared" ref="AK1865:AK1866" si="5102">AK1866</f>
        <v>0</v>
      </c>
      <c r="AL1865" s="50">
        <f t="shared" ref="AL1865:AL1866" si="5103">AL1866</f>
        <v>0</v>
      </c>
      <c r="AM1865" s="50">
        <f t="shared" ref="AM1865:AM1866" si="5104">AM1866</f>
        <v>0</v>
      </c>
      <c r="AN1865" s="50">
        <f t="shared" ref="AN1865:AN1866" si="5105">AN1866</f>
        <v>0</v>
      </c>
      <c r="AO1865" s="51">
        <f t="shared" ref="AO1865:AO1866" si="5106">AO1866</f>
        <v>0</v>
      </c>
      <c r="AP1865" s="51">
        <f t="shared" ref="AP1865:AP1866" si="5107">AP1866</f>
        <v>0</v>
      </c>
      <c r="AQ1865" s="51">
        <f t="shared" ref="AQ1865:AQ1866" si="5108">AQ1866</f>
        <v>0</v>
      </c>
      <c r="AR1865" s="51">
        <f t="shared" ref="AR1865:AR1866" si="5109">AR1866</f>
        <v>0</v>
      </c>
      <c r="AS1865" s="51">
        <f t="shared" ref="AS1865:AS1866" si="5110">AS1866</f>
        <v>0</v>
      </c>
      <c r="AT1865" s="51">
        <f t="shared" ref="AT1865:AT1866" si="5111">AT1866</f>
        <v>0</v>
      </c>
      <c r="AU1865" s="51">
        <f t="shared" si="4954"/>
        <v>0</v>
      </c>
      <c r="AV1865" s="51">
        <f t="shared" si="4955"/>
        <v>16628.5</v>
      </c>
      <c r="AW1865" s="51">
        <f t="shared" si="4956"/>
        <v>16628.5</v>
      </c>
      <c r="AX1865" s="51">
        <f t="shared" si="4957"/>
        <v>16628.5</v>
      </c>
      <c r="AY1865" s="51">
        <f t="shared" si="4958"/>
        <v>16628.5</v>
      </c>
      <c r="AZ1865" s="51">
        <f t="shared" ref="AZ1865:AZ1866" si="5112">AZ1866</f>
        <v>0</v>
      </c>
      <c r="BA1865" s="52"/>
      <c r="BB1865" s="25">
        <v>0</v>
      </c>
    </row>
    <row r="1866" ht="31.5" hidden="1">
      <c r="B1866" s="47" t="s">
        <v>582</v>
      </c>
      <c r="C1866" s="47" t="s">
        <v>96</v>
      </c>
      <c r="D1866" s="47" t="s">
        <v>98</v>
      </c>
      <c r="E1866" s="48" t="str">
        <f t="shared" si="4953"/>
        <v>0503</v>
      </c>
      <c r="F1866" s="47" t="s">
        <v>520</v>
      </c>
      <c r="G1866" s="48"/>
      <c r="H1866" s="49" t="s">
        <v>521</v>
      </c>
      <c r="I1866" s="19">
        <f t="shared" si="5077"/>
        <v>6651.3999999999996</v>
      </c>
      <c r="J1866" s="19">
        <f t="shared" si="5078"/>
        <v>6651.3999999999996</v>
      </c>
      <c r="K1866" s="19">
        <f t="shared" si="5079"/>
        <v>6651.3999999999996</v>
      </c>
      <c r="L1866" s="19">
        <f t="shared" si="5080"/>
        <v>9977.1000000000004</v>
      </c>
      <c r="M1866" s="19">
        <f t="shared" si="5081"/>
        <v>9977.1000000000004</v>
      </c>
      <c r="N1866" s="19">
        <f t="shared" si="5082"/>
        <v>9977.1000000000004</v>
      </c>
      <c r="O1866" s="19">
        <f t="shared" si="5083"/>
        <v>0</v>
      </c>
      <c r="P1866" s="19">
        <f t="shared" si="5084"/>
        <v>0</v>
      </c>
      <c r="Q1866" s="19">
        <f t="shared" si="5085"/>
        <v>0</v>
      </c>
      <c r="R1866" s="19">
        <f t="shared" si="5086"/>
        <v>0</v>
      </c>
      <c r="S1866" s="19">
        <f t="shared" si="5087"/>
        <v>0</v>
      </c>
      <c r="T1866" s="19">
        <f t="shared" si="4952"/>
        <v>16628.5</v>
      </c>
      <c r="U1866" s="19">
        <f t="shared" si="4950"/>
        <v>16628.5</v>
      </c>
      <c r="V1866" s="19">
        <f t="shared" si="4951"/>
        <v>16628.5</v>
      </c>
      <c r="W1866" s="19">
        <f t="shared" si="5088"/>
        <v>0</v>
      </c>
      <c r="X1866" s="19">
        <f t="shared" si="5089"/>
        <v>0</v>
      </c>
      <c r="Y1866" s="19">
        <f t="shared" si="5090"/>
        <v>0</v>
      </c>
      <c r="Z1866" s="19">
        <f t="shared" si="5091"/>
        <v>0</v>
      </c>
      <c r="AA1866" s="19">
        <f t="shared" si="5092"/>
        <v>0</v>
      </c>
      <c r="AB1866" s="19">
        <f t="shared" si="5093"/>
        <v>0</v>
      </c>
      <c r="AC1866" s="19">
        <f t="shared" si="5094"/>
        <v>0</v>
      </c>
      <c r="AD1866" s="19">
        <f t="shared" si="5095"/>
        <v>0</v>
      </c>
      <c r="AE1866" s="19">
        <f t="shared" si="5096"/>
        <v>0</v>
      </c>
      <c r="AF1866" s="50">
        <f t="shared" si="5097"/>
        <v>0</v>
      </c>
      <c r="AG1866" s="50">
        <f t="shared" si="5098"/>
        <v>0</v>
      </c>
      <c r="AH1866" s="50">
        <f t="shared" si="5099"/>
        <v>0</v>
      </c>
      <c r="AI1866" s="50">
        <f t="shared" si="5100"/>
        <v>0</v>
      </c>
      <c r="AJ1866" s="50">
        <f t="shared" si="5101"/>
        <v>0</v>
      </c>
      <c r="AK1866" s="50">
        <f t="shared" si="5102"/>
        <v>0</v>
      </c>
      <c r="AL1866" s="50">
        <f t="shared" si="5103"/>
        <v>0</v>
      </c>
      <c r="AM1866" s="50">
        <f t="shared" si="5104"/>
        <v>0</v>
      </c>
      <c r="AN1866" s="50">
        <f t="shared" si="5105"/>
        <v>0</v>
      </c>
      <c r="AO1866" s="15">
        <f t="shared" si="5106"/>
        <v>0</v>
      </c>
      <c r="AP1866" s="51">
        <f t="shared" si="5107"/>
        <v>0</v>
      </c>
      <c r="AQ1866" s="51">
        <f t="shared" si="5108"/>
        <v>0</v>
      </c>
      <c r="AR1866" s="51">
        <f t="shared" si="5109"/>
        <v>0</v>
      </c>
      <c r="AS1866" s="51">
        <f t="shared" si="5110"/>
        <v>0</v>
      </c>
      <c r="AT1866" s="51">
        <f t="shared" si="5111"/>
        <v>0</v>
      </c>
      <c r="AU1866" s="51">
        <f t="shared" si="4954"/>
        <v>0</v>
      </c>
      <c r="AV1866" s="51">
        <f t="shared" si="4955"/>
        <v>16628.5</v>
      </c>
      <c r="AW1866" s="51">
        <f t="shared" si="4956"/>
        <v>16628.5</v>
      </c>
      <c r="AX1866" s="51">
        <f t="shared" si="4957"/>
        <v>16628.5</v>
      </c>
      <c r="AY1866" s="51">
        <f t="shared" si="4958"/>
        <v>16628.5</v>
      </c>
      <c r="AZ1866" s="51">
        <f t="shared" si="5112"/>
        <v>0</v>
      </c>
      <c r="BA1866" s="52"/>
      <c r="BB1866" s="25">
        <v>0</v>
      </c>
    </row>
    <row r="1867" ht="31.5" hidden="1">
      <c r="B1867" s="47" t="s">
        <v>582</v>
      </c>
      <c r="C1867" s="47" t="s">
        <v>96</v>
      </c>
      <c r="D1867" s="47" t="s">
        <v>98</v>
      </c>
      <c r="E1867" s="48" t="str">
        <f t="shared" si="4953"/>
        <v>0503</v>
      </c>
      <c r="F1867" s="47" t="s">
        <v>537</v>
      </c>
      <c r="G1867" s="48"/>
      <c r="H1867" s="49" t="s">
        <v>523</v>
      </c>
      <c r="I1867" s="19">
        <f>I1869</f>
        <v>6651.3999999999996</v>
      </c>
      <c r="J1867" s="19">
        <f>J1869</f>
        <v>6651.3999999999996</v>
      </c>
      <c r="K1867" s="19">
        <f>K1869</f>
        <v>6651.3999999999996</v>
      </c>
      <c r="L1867" s="19">
        <f>L1869</f>
        <v>9977.1000000000004</v>
      </c>
      <c r="M1867" s="19">
        <f>M1869</f>
        <v>9977.1000000000004</v>
      </c>
      <c r="N1867" s="19">
        <f>N1869</f>
        <v>9977.1000000000004</v>
      </c>
      <c r="O1867" s="19">
        <f>O1869+O1868</f>
        <v>0</v>
      </c>
      <c r="P1867" s="19">
        <f>P1869+P1868</f>
        <v>0</v>
      </c>
      <c r="Q1867" s="19">
        <f>Q1869</f>
        <v>0</v>
      </c>
      <c r="R1867" s="19">
        <f>R1869</f>
        <v>0</v>
      </c>
      <c r="S1867" s="19">
        <f>S1869</f>
        <v>0</v>
      </c>
      <c r="T1867" s="19">
        <f t="shared" si="4952"/>
        <v>16628.5</v>
      </c>
      <c r="U1867" s="19">
        <f t="shared" si="4950"/>
        <v>16628.5</v>
      </c>
      <c r="V1867" s="19">
        <f t="shared" si="4951"/>
        <v>16628.5</v>
      </c>
      <c r="W1867" s="19">
        <f>W1869</f>
        <v>0</v>
      </c>
      <c r="X1867" s="19">
        <f>X1869</f>
        <v>0</v>
      </c>
      <c r="Y1867" s="19">
        <f>Y1869</f>
        <v>0</v>
      </c>
      <c r="Z1867" s="19">
        <f>Z1869</f>
        <v>0</v>
      </c>
      <c r="AA1867" s="19">
        <f>AA1869</f>
        <v>0</v>
      </c>
      <c r="AB1867" s="19">
        <f>AB1869</f>
        <v>0</v>
      </c>
      <c r="AC1867" s="19">
        <f>AC1869</f>
        <v>0</v>
      </c>
      <c r="AD1867" s="19">
        <f>AD1869</f>
        <v>0</v>
      </c>
      <c r="AE1867" s="19">
        <f>AE1869</f>
        <v>0</v>
      </c>
      <c r="AF1867" s="50">
        <f>AF1869+AF1868</f>
        <v>0</v>
      </c>
      <c r="AG1867" s="50">
        <f>AG1869+AG1868</f>
        <v>0</v>
      </c>
      <c r="AH1867" s="50">
        <f>AH1869+AH1868</f>
        <v>0</v>
      </c>
      <c r="AI1867" s="50">
        <f>AI1869+AI1868</f>
        <v>0</v>
      </c>
      <c r="AJ1867" s="50">
        <f>AJ1869+AJ1868</f>
        <v>0</v>
      </c>
      <c r="AK1867" s="50">
        <f>AK1869+AK1868</f>
        <v>0</v>
      </c>
      <c r="AL1867" s="50">
        <f>AL1869+AL1868</f>
        <v>0</v>
      </c>
      <c r="AM1867" s="50">
        <f>AM1869+AM1868</f>
        <v>0</v>
      </c>
      <c r="AN1867" s="50">
        <f>AN1869+AN1868</f>
        <v>0</v>
      </c>
      <c r="AO1867" s="51">
        <f>AO1869+AO1868</f>
        <v>0</v>
      </c>
      <c r="AP1867" s="51">
        <f>AP1869+AP1868</f>
        <v>0</v>
      </c>
      <c r="AQ1867" s="51">
        <f>AQ1869+AQ1868</f>
        <v>0</v>
      </c>
      <c r="AR1867" s="51">
        <f>AR1869+AR1868</f>
        <v>0</v>
      </c>
      <c r="AS1867" s="51">
        <f>AS1869+AS1868</f>
        <v>0</v>
      </c>
      <c r="AT1867" s="51">
        <f>AT1869+AT1868</f>
        <v>0</v>
      </c>
      <c r="AU1867" s="51">
        <f t="shared" si="4954"/>
        <v>0</v>
      </c>
      <c r="AV1867" s="51">
        <f t="shared" si="4955"/>
        <v>16628.5</v>
      </c>
      <c r="AW1867" s="51">
        <f t="shared" si="4956"/>
        <v>16628.5</v>
      </c>
      <c r="AX1867" s="51">
        <f t="shared" si="4957"/>
        <v>16628.5</v>
      </c>
      <c r="AY1867" s="51">
        <f t="shared" si="4958"/>
        <v>16628.5</v>
      </c>
      <c r="AZ1867" s="51">
        <f>AZ1869</f>
        <v>0</v>
      </c>
      <c r="BA1867" s="52"/>
      <c r="BB1867" s="25">
        <v>0</v>
      </c>
    </row>
    <row r="1868" ht="31.5" hidden="1">
      <c r="B1868" s="47" t="s">
        <v>582</v>
      </c>
      <c r="C1868" s="47" t="s">
        <v>96</v>
      </c>
      <c r="D1868" s="47" t="s">
        <v>98</v>
      </c>
      <c r="E1868" s="48" t="str">
        <f t="shared" si="4953"/>
        <v>0503</v>
      </c>
      <c r="F1868" s="47" t="s">
        <v>537</v>
      </c>
      <c r="G1868" s="47" t="s">
        <v>154</v>
      </c>
      <c r="H1868" s="49" t="s">
        <v>155</v>
      </c>
      <c r="I1868" s="19"/>
      <c r="J1868" s="19"/>
      <c r="K1868" s="19"/>
      <c r="L1868" s="19"/>
      <c r="M1868" s="19"/>
      <c r="N1868" s="19"/>
      <c r="O1868" s="19">
        <v>0</v>
      </c>
      <c r="P1868" s="19">
        <v>0</v>
      </c>
      <c r="Q1868" s="19"/>
      <c r="R1868" s="19"/>
      <c r="S1868" s="19"/>
      <c r="T1868" s="19">
        <f t="shared" si="4952"/>
        <v>0</v>
      </c>
      <c r="U1868" s="19">
        <v>0</v>
      </c>
      <c r="V1868" s="19">
        <v>0</v>
      </c>
      <c r="W1868" s="19">
        <v>0</v>
      </c>
      <c r="X1868" s="19">
        <v>0</v>
      </c>
      <c r="Y1868" s="19">
        <v>0</v>
      </c>
      <c r="Z1868" s="19">
        <v>0</v>
      </c>
      <c r="AA1868" s="19">
        <v>0</v>
      </c>
      <c r="AB1868" s="19">
        <v>0</v>
      </c>
      <c r="AC1868" s="19">
        <v>0</v>
      </c>
      <c r="AD1868" s="19">
        <v>0</v>
      </c>
      <c r="AE1868" s="19">
        <v>0</v>
      </c>
      <c r="AF1868" s="50">
        <v>0</v>
      </c>
      <c r="AG1868" s="50"/>
      <c r="AH1868" s="50">
        <v>0</v>
      </c>
      <c r="AI1868" s="50">
        <v>0</v>
      </c>
      <c r="AJ1868" s="50">
        <v>0</v>
      </c>
      <c r="AK1868" s="50">
        <v>0</v>
      </c>
      <c r="AL1868" s="50">
        <v>0</v>
      </c>
      <c r="AM1868" s="50">
        <v>0</v>
      </c>
      <c r="AN1868" s="50">
        <v>0</v>
      </c>
      <c r="AO1868" s="15">
        <v>0</v>
      </c>
      <c r="AP1868" s="51">
        <v>0</v>
      </c>
      <c r="AQ1868" s="51">
        <v>0</v>
      </c>
      <c r="AR1868" s="51">
        <v>0</v>
      </c>
      <c r="AS1868" s="51">
        <v>0</v>
      </c>
      <c r="AT1868" s="51">
        <v>0</v>
      </c>
      <c r="AU1868" s="51">
        <f t="shared" si="4954"/>
        <v>0</v>
      </c>
      <c r="AV1868" s="51">
        <f t="shared" si="4955"/>
        <v>0</v>
      </c>
      <c r="AW1868" s="51"/>
      <c r="AX1868" s="51"/>
      <c r="AY1868" s="51"/>
      <c r="AZ1868" s="51"/>
      <c r="BA1868" s="52"/>
      <c r="BB1868" s="25">
        <v>0</v>
      </c>
    </row>
    <row r="1869" hidden="1">
      <c r="B1869" s="47" t="s">
        <v>582</v>
      </c>
      <c r="C1869" s="47" t="s">
        <v>96</v>
      </c>
      <c r="D1869" s="47" t="s">
        <v>98</v>
      </c>
      <c r="E1869" s="48" t="str">
        <f t="shared" si="4953"/>
        <v>0503</v>
      </c>
      <c r="F1869" s="47" t="s">
        <v>537</v>
      </c>
      <c r="G1869" s="47" t="s">
        <v>60</v>
      </c>
      <c r="H1869" s="49" t="s">
        <v>61</v>
      </c>
      <c r="I1869" s="19">
        <v>6651.3999999999996</v>
      </c>
      <c r="J1869" s="19">
        <v>6651.3999999999996</v>
      </c>
      <c r="K1869" s="19">
        <v>6651.3999999999996</v>
      </c>
      <c r="L1869" s="19">
        <v>9977.1000000000004</v>
      </c>
      <c r="M1869" s="19">
        <v>9977.1000000000004</v>
      </c>
      <c r="N1869" s="19">
        <v>9977.1000000000004</v>
      </c>
      <c r="O1869" s="19">
        <v>0</v>
      </c>
      <c r="P1869" s="19">
        <v>0</v>
      </c>
      <c r="Q1869" s="19">
        <v>0</v>
      </c>
      <c r="R1869" s="19">
        <v>0</v>
      </c>
      <c r="S1869" s="19"/>
      <c r="T1869" s="19">
        <f t="shared" si="4952"/>
        <v>16628.5</v>
      </c>
      <c r="U1869" s="19">
        <f t="shared" si="4950"/>
        <v>16628.5</v>
      </c>
      <c r="V1869" s="19">
        <f t="shared" si="4951"/>
        <v>16628.5</v>
      </c>
      <c r="W1869" s="19"/>
      <c r="X1869" s="19"/>
      <c r="Y1869" s="19"/>
      <c r="Z1869" s="19"/>
      <c r="AA1869" s="19"/>
      <c r="AB1869" s="19"/>
      <c r="AC1869" s="19"/>
      <c r="AD1869" s="19"/>
      <c r="AE1869" s="19"/>
      <c r="AF1869" s="50">
        <v>0</v>
      </c>
      <c r="AG1869" s="50"/>
      <c r="AH1869" s="50">
        <v>0</v>
      </c>
      <c r="AI1869" s="50">
        <v>0</v>
      </c>
      <c r="AJ1869" s="50">
        <v>0</v>
      </c>
      <c r="AK1869" s="50">
        <v>0</v>
      </c>
      <c r="AL1869" s="50">
        <v>0</v>
      </c>
      <c r="AM1869" s="50">
        <v>0</v>
      </c>
      <c r="AN1869" s="50">
        <v>0</v>
      </c>
      <c r="AO1869" s="51">
        <v>0</v>
      </c>
      <c r="AP1869" s="51">
        <v>0</v>
      </c>
      <c r="AQ1869" s="51">
        <v>0</v>
      </c>
      <c r="AR1869" s="51">
        <v>0</v>
      </c>
      <c r="AS1869" s="51">
        <v>0</v>
      </c>
      <c r="AT1869" s="51">
        <v>0</v>
      </c>
      <c r="AU1869" s="51">
        <f t="shared" si="4954"/>
        <v>0</v>
      </c>
      <c r="AV1869" s="51">
        <f t="shared" si="4955"/>
        <v>16628.5</v>
      </c>
      <c r="AW1869" s="51">
        <f t="shared" si="4956"/>
        <v>16628.5</v>
      </c>
      <c r="AX1869" s="51">
        <f t="shared" si="4957"/>
        <v>16628.5</v>
      </c>
      <c r="AY1869" s="51">
        <f t="shared" si="4958"/>
        <v>16628.5</v>
      </c>
      <c r="AZ1869" s="51"/>
      <c r="BA1869" s="52"/>
      <c r="BB1869" s="53">
        <v>0</v>
      </c>
    </row>
    <row r="1870">
      <c r="B1870" s="47" t="s">
        <v>582</v>
      </c>
      <c r="C1870" s="47" t="s">
        <v>96</v>
      </c>
      <c r="D1870" s="47" t="s">
        <v>98</v>
      </c>
      <c r="E1870" s="48" t="str">
        <f t="shared" si="4953"/>
        <v>0503</v>
      </c>
      <c r="F1870" s="47" t="s">
        <v>529</v>
      </c>
      <c r="G1870" s="48"/>
      <c r="H1870" s="49" t="s">
        <v>53</v>
      </c>
      <c r="I1870" s="19">
        <f>I1871</f>
        <v>16750.099999999999</v>
      </c>
      <c r="J1870" s="19">
        <f>J1871</f>
        <v>14422.799999999999</v>
      </c>
      <c r="K1870" s="19">
        <f>K1871</f>
        <v>11727.799999999999</v>
      </c>
      <c r="L1870" s="19">
        <f>L1871</f>
        <v>0</v>
      </c>
      <c r="M1870" s="19">
        <f>M1871</f>
        <v>0</v>
      </c>
      <c r="N1870" s="19">
        <f>N1871</f>
        <v>0</v>
      </c>
      <c r="O1870" s="19">
        <f>O1871</f>
        <v>0</v>
      </c>
      <c r="P1870" s="19">
        <f>P1871</f>
        <v>0</v>
      </c>
      <c r="Q1870" s="19">
        <f>Q1871</f>
        <v>646.62</v>
      </c>
      <c r="R1870" s="19">
        <f>R1871</f>
        <v>0</v>
      </c>
      <c r="S1870" s="19">
        <f>S1871</f>
        <v>0</v>
      </c>
      <c r="T1870" s="19">
        <f t="shared" si="4952"/>
        <v>17396.719999999998</v>
      </c>
      <c r="U1870" s="19">
        <f t="shared" si="4950"/>
        <v>14422.799999999999</v>
      </c>
      <c r="V1870" s="19">
        <f t="shared" si="4951"/>
        <v>11727.799999999999</v>
      </c>
      <c r="W1870" s="19">
        <f>W1871</f>
        <v>0</v>
      </c>
      <c r="X1870" s="19">
        <f>X1871</f>
        <v>0</v>
      </c>
      <c r="Y1870" s="19">
        <f>Y1871</f>
        <v>0</v>
      </c>
      <c r="Z1870" s="19">
        <f>Z1871</f>
        <v>0</v>
      </c>
      <c r="AA1870" s="19">
        <f>AA1871</f>
        <v>0</v>
      </c>
      <c r="AB1870" s="19">
        <f>AB1871</f>
        <v>0</v>
      </c>
      <c r="AC1870" s="19">
        <f>AC1871</f>
        <v>0</v>
      </c>
      <c r="AD1870" s="19">
        <f>AD1871</f>
        <v>0</v>
      </c>
      <c r="AE1870" s="19">
        <f>AE1871</f>
        <v>0</v>
      </c>
      <c r="AF1870" s="50">
        <f>AF1871</f>
        <v>18041</v>
      </c>
      <c r="AG1870" s="50">
        <f>AG1871</f>
        <v>0</v>
      </c>
      <c r="AH1870" s="50">
        <f>AH1871</f>
        <v>0</v>
      </c>
      <c r="AI1870" s="50">
        <f>AI1871</f>
        <v>0</v>
      </c>
      <c r="AJ1870" s="50">
        <f>AJ1871</f>
        <v>0</v>
      </c>
      <c r="AK1870" s="50">
        <f>AK1871</f>
        <v>0</v>
      </c>
      <c r="AL1870" s="50">
        <f>AL1871</f>
        <v>17999.409090000001</v>
      </c>
      <c r="AM1870" s="50">
        <f>AM1871</f>
        <v>0</v>
      </c>
      <c r="AN1870" s="50">
        <f>AN1871</f>
        <v>0</v>
      </c>
      <c r="AO1870" s="15">
        <f>AO1871</f>
        <v>10931.699490000001</v>
      </c>
      <c r="AP1870" s="51">
        <f>AP1871</f>
        <v>17396.720000000001</v>
      </c>
      <c r="AQ1870" s="51">
        <f>AQ1871</f>
        <v>0</v>
      </c>
      <c r="AR1870" s="51">
        <f>AR1871</f>
        <v>0</v>
      </c>
      <c r="AS1870" s="51">
        <f>AS1871</f>
        <v>0</v>
      </c>
      <c r="AT1870" s="51">
        <f>AT1871</f>
        <v>0</v>
      </c>
      <c r="AU1870" s="51">
        <f t="shared" si="4954"/>
        <v>17396.720000000001</v>
      </c>
      <c r="AV1870" s="51">
        <f t="shared" si="4955"/>
        <v>-3.637978807091713e-12</v>
      </c>
      <c r="AW1870" s="51">
        <f t="shared" si="4956"/>
        <v>17396.719999999998</v>
      </c>
      <c r="AX1870" s="51">
        <f t="shared" si="4957"/>
        <v>14422.799999999999</v>
      </c>
      <c r="AY1870" s="51">
        <f t="shared" si="4958"/>
        <v>11727.799999999999</v>
      </c>
      <c r="AZ1870" s="51">
        <f>AZ1871</f>
        <v>0</v>
      </c>
      <c r="BA1870" s="52">
        <f t="shared" si="4959"/>
        <v>99.769464497533406</v>
      </c>
      <c r="BB1870" s="25"/>
    </row>
    <row r="1871" ht="47.25">
      <c r="B1871" s="47" t="s">
        <v>582</v>
      </c>
      <c r="C1871" s="47" t="s">
        <v>96</v>
      </c>
      <c r="D1871" s="47" t="s">
        <v>98</v>
      </c>
      <c r="E1871" s="48" t="str">
        <f t="shared" si="4953"/>
        <v>0503</v>
      </c>
      <c r="F1871" s="47" t="s">
        <v>538</v>
      </c>
      <c r="G1871" s="48"/>
      <c r="H1871" s="49" t="s">
        <v>539</v>
      </c>
      <c r="I1871" s="19">
        <f>I1872+I1874</f>
        <v>16750.099999999999</v>
      </c>
      <c r="J1871" s="19">
        <f>J1872+J1874</f>
        <v>14422.799999999999</v>
      </c>
      <c r="K1871" s="19">
        <f>K1872+K1874</f>
        <v>11727.799999999999</v>
      </c>
      <c r="L1871" s="19">
        <f>L1872+L1874</f>
        <v>0</v>
      </c>
      <c r="M1871" s="19">
        <f>M1872+M1874</f>
        <v>0</v>
      </c>
      <c r="N1871" s="19">
        <f>N1872+N1874</f>
        <v>0</v>
      </c>
      <c r="O1871" s="19">
        <f>O1872+O1874</f>
        <v>0</v>
      </c>
      <c r="P1871" s="19">
        <f>P1872+P1874</f>
        <v>0</v>
      </c>
      <c r="Q1871" s="19">
        <f>Q1872+Q1874</f>
        <v>646.62</v>
      </c>
      <c r="R1871" s="19">
        <f>R1872+R1874</f>
        <v>0</v>
      </c>
      <c r="S1871" s="19">
        <f>S1872+S1874</f>
        <v>0</v>
      </c>
      <c r="T1871" s="19">
        <f t="shared" si="4952"/>
        <v>17396.719999999998</v>
      </c>
      <c r="U1871" s="19">
        <f t="shared" si="4950"/>
        <v>14422.799999999999</v>
      </c>
      <c r="V1871" s="19">
        <f t="shared" si="4951"/>
        <v>11727.799999999999</v>
      </c>
      <c r="W1871" s="19">
        <f>W1872+W1874</f>
        <v>0</v>
      </c>
      <c r="X1871" s="19">
        <f>X1872+X1874</f>
        <v>0</v>
      </c>
      <c r="Y1871" s="19">
        <f>Y1872+Y1874</f>
        <v>0</v>
      </c>
      <c r="Z1871" s="19">
        <f>Z1872+Z1874</f>
        <v>0</v>
      </c>
      <c r="AA1871" s="19">
        <f>AA1872+AA1874</f>
        <v>0</v>
      </c>
      <c r="AB1871" s="19">
        <f>AB1872+AB1874</f>
        <v>0</v>
      </c>
      <c r="AC1871" s="19">
        <f>AC1872+AC1874</f>
        <v>0</v>
      </c>
      <c r="AD1871" s="19">
        <f>AD1872+AD1874</f>
        <v>0</v>
      </c>
      <c r="AE1871" s="19">
        <f>AE1872+AE1874</f>
        <v>0</v>
      </c>
      <c r="AF1871" s="50">
        <f>AF1872+AF1874</f>
        <v>18041</v>
      </c>
      <c r="AG1871" s="50">
        <f>AG1872+AG1874</f>
        <v>0</v>
      </c>
      <c r="AH1871" s="50">
        <f>AH1872+AH1874</f>
        <v>0</v>
      </c>
      <c r="AI1871" s="50">
        <f>AI1872+AI1874</f>
        <v>0</v>
      </c>
      <c r="AJ1871" s="50">
        <f>AJ1872+AJ1874</f>
        <v>0</v>
      </c>
      <c r="AK1871" s="50">
        <f>AK1872+AK1874</f>
        <v>0</v>
      </c>
      <c r="AL1871" s="50">
        <f>AL1872+AL1874</f>
        <v>17999.409090000001</v>
      </c>
      <c r="AM1871" s="50">
        <f>AM1872+AM1874</f>
        <v>0</v>
      </c>
      <c r="AN1871" s="50">
        <f>AN1872+AN1874</f>
        <v>0</v>
      </c>
      <c r="AO1871" s="51">
        <f>AO1872+AO1874</f>
        <v>10931.699490000001</v>
      </c>
      <c r="AP1871" s="51">
        <f>AP1872+AP1874</f>
        <v>17396.720000000001</v>
      </c>
      <c r="AQ1871" s="51">
        <f>AQ1872+AQ1874</f>
        <v>0</v>
      </c>
      <c r="AR1871" s="51">
        <f>AR1872+AR1874</f>
        <v>0</v>
      </c>
      <c r="AS1871" s="51">
        <f>AS1872+AS1874</f>
        <v>0</v>
      </c>
      <c r="AT1871" s="51">
        <f>AT1872+AT1874</f>
        <v>0</v>
      </c>
      <c r="AU1871" s="51">
        <f t="shared" si="4954"/>
        <v>17396.720000000001</v>
      </c>
      <c r="AV1871" s="51">
        <f t="shared" si="4955"/>
        <v>-3.637978807091713e-12</v>
      </c>
      <c r="AW1871" s="51">
        <f t="shared" si="4956"/>
        <v>17396.719999999998</v>
      </c>
      <c r="AX1871" s="51">
        <f t="shared" si="4957"/>
        <v>14422.799999999999</v>
      </c>
      <c r="AY1871" s="51">
        <f t="shared" si="4958"/>
        <v>11727.799999999999</v>
      </c>
      <c r="AZ1871" s="51">
        <f>AZ1872+AZ1874</f>
        <v>0</v>
      </c>
      <c r="BA1871" s="52">
        <f t="shared" si="4959"/>
        <v>99.769464497533406</v>
      </c>
      <c r="BB1871" s="25"/>
    </row>
    <row r="1872" ht="31.5">
      <c r="B1872" s="47" t="s">
        <v>582</v>
      </c>
      <c r="C1872" s="47" t="s">
        <v>96</v>
      </c>
      <c r="D1872" s="47" t="s">
        <v>98</v>
      </c>
      <c r="E1872" s="48" t="str">
        <f t="shared" si="4953"/>
        <v>0503</v>
      </c>
      <c r="F1872" s="47" t="s">
        <v>540</v>
      </c>
      <c r="G1872" s="48"/>
      <c r="H1872" s="49" t="s">
        <v>541</v>
      </c>
      <c r="I1872" s="19">
        <f>I1873</f>
        <v>14000.1</v>
      </c>
      <c r="J1872" s="19">
        <f>J1873</f>
        <v>11727.799999999999</v>
      </c>
      <c r="K1872" s="19">
        <f>K1873</f>
        <v>11727.799999999999</v>
      </c>
      <c r="L1872" s="19">
        <f>L1873</f>
        <v>0</v>
      </c>
      <c r="M1872" s="19">
        <f>M1873</f>
        <v>0</v>
      </c>
      <c r="N1872" s="19">
        <f>N1873</f>
        <v>0</v>
      </c>
      <c r="O1872" s="19">
        <f>O1873</f>
        <v>0</v>
      </c>
      <c r="P1872" s="19">
        <f>P1873</f>
        <v>0</v>
      </c>
      <c r="Q1872" s="19">
        <f>Q1873</f>
        <v>646.62</v>
      </c>
      <c r="R1872" s="19">
        <f>R1873</f>
        <v>0</v>
      </c>
      <c r="S1872" s="19">
        <f>S1873</f>
        <v>0</v>
      </c>
      <c r="T1872" s="19">
        <f t="shared" si="4952"/>
        <v>14646.720000000001</v>
      </c>
      <c r="U1872" s="19">
        <f t="shared" si="4950"/>
        <v>11727.799999999999</v>
      </c>
      <c r="V1872" s="19">
        <f t="shared" si="4951"/>
        <v>11727.799999999999</v>
      </c>
      <c r="W1872" s="19">
        <f>W1873</f>
        <v>0</v>
      </c>
      <c r="X1872" s="19">
        <f>X1873</f>
        <v>0</v>
      </c>
      <c r="Y1872" s="19">
        <f>Y1873</f>
        <v>0</v>
      </c>
      <c r="Z1872" s="19">
        <f>Z1873</f>
        <v>0</v>
      </c>
      <c r="AA1872" s="19">
        <f>AA1873</f>
        <v>0</v>
      </c>
      <c r="AB1872" s="19">
        <f>AB1873</f>
        <v>0</v>
      </c>
      <c r="AC1872" s="19">
        <f>AC1873</f>
        <v>0</v>
      </c>
      <c r="AD1872" s="19">
        <f>AD1873</f>
        <v>0</v>
      </c>
      <c r="AE1872" s="19">
        <f>AE1873</f>
        <v>0</v>
      </c>
      <c r="AF1872" s="50">
        <f>AF1873</f>
        <v>15291</v>
      </c>
      <c r="AG1872" s="50">
        <f>AG1873</f>
        <v>0</v>
      </c>
      <c r="AH1872" s="50">
        <f>AH1873</f>
        <v>0</v>
      </c>
      <c r="AI1872" s="50">
        <f>AI1873</f>
        <v>0</v>
      </c>
      <c r="AJ1872" s="50">
        <f>AJ1873</f>
        <v>0</v>
      </c>
      <c r="AK1872" s="50">
        <f>AK1873</f>
        <v>0</v>
      </c>
      <c r="AL1872" s="50">
        <f>AL1873</f>
        <v>15291</v>
      </c>
      <c r="AM1872" s="50">
        <f>AM1873</f>
        <v>0</v>
      </c>
      <c r="AN1872" s="50">
        <f>AN1873</f>
        <v>0</v>
      </c>
      <c r="AO1872" s="15">
        <f>AO1873</f>
        <v>10931.699490000001</v>
      </c>
      <c r="AP1872" s="51">
        <f>AP1873</f>
        <v>14646.719999999999</v>
      </c>
      <c r="AQ1872" s="51">
        <f>AQ1873</f>
        <v>0</v>
      </c>
      <c r="AR1872" s="51">
        <f>AR1873</f>
        <v>0</v>
      </c>
      <c r="AS1872" s="51">
        <f>AS1873</f>
        <v>0</v>
      </c>
      <c r="AT1872" s="51">
        <f>AT1873</f>
        <v>0</v>
      </c>
      <c r="AU1872" s="51">
        <f t="shared" si="4954"/>
        <v>14646.719999999999</v>
      </c>
      <c r="AV1872" s="51">
        <f t="shared" si="4955"/>
        <v>1.8189894035458565e-12</v>
      </c>
      <c r="AW1872" s="51">
        <f t="shared" si="4956"/>
        <v>14646.720000000001</v>
      </c>
      <c r="AX1872" s="51">
        <f t="shared" si="4957"/>
        <v>11727.799999999999</v>
      </c>
      <c r="AY1872" s="51">
        <f t="shared" si="4958"/>
        <v>11727.799999999999</v>
      </c>
      <c r="AZ1872" s="51">
        <f>AZ1873</f>
        <v>0</v>
      </c>
      <c r="BA1872" s="52">
        <f t="shared" si="4959"/>
        <v>100</v>
      </c>
      <c r="BB1872" s="25"/>
    </row>
    <row r="1873" ht="31.5">
      <c r="B1873" s="47" t="s">
        <v>582</v>
      </c>
      <c r="C1873" s="47" t="s">
        <v>96</v>
      </c>
      <c r="D1873" s="47" t="s">
        <v>98</v>
      </c>
      <c r="E1873" s="48" t="str">
        <f t="shared" si="4953"/>
        <v>0503</v>
      </c>
      <c r="F1873" s="47" t="s">
        <v>540</v>
      </c>
      <c r="G1873" s="47" t="s">
        <v>58</v>
      </c>
      <c r="H1873" s="49" t="s">
        <v>59</v>
      </c>
      <c r="I1873" s="19">
        <v>14000.1</v>
      </c>
      <c r="J1873" s="19">
        <v>11727.799999999999</v>
      </c>
      <c r="K1873" s="19">
        <v>11727.799999999999</v>
      </c>
      <c r="L1873" s="19"/>
      <c r="M1873" s="19"/>
      <c r="N1873" s="19"/>
      <c r="O1873" s="19">
        <v>0</v>
      </c>
      <c r="P1873" s="19">
        <v>0</v>
      </c>
      <c r="Q1873" s="19">
        <f>738.33-91.71</f>
        <v>646.62</v>
      </c>
      <c r="R1873" s="19">
        <v>0</v>
      </c>
      <c r="S1873" s="19"/>
      <c r="T1873" s="19">
        <f t="shared" si="4952"/>
        <v>14646.720000000001</v>
      </c>
      <c r="U1873" s="19">
        <f t="shared" si="4950"/>
        <v>11727.799999999999</v>
      </c>
      <c r="V1873" s="19">
        <f t="shared" si="4951"/>
        <v>11727.799999999999</v>
      </c>
      <c r="W1873" s="19"/>
      <c r="X1873" s="19"/>
      <c r="Y1873" s="19"/>
      <c r="Z1873" s="19"/>
      <c r="AA1873" s="19"/>
      <c r="AB1873" s="19"/>
      <c r="AC1873" s="19"/>
      <c r="AD1873" s="19"/>
      <c r="AE1873" s="19"/>
      <c r="AF1873" s="50">
        <v>15291</v>
      </c>
      <c r="AG1873" s="50"/>
      <c r="AH1873" s="50">
        <v>0</v>
      </c>
      <c r="AI1873" s="50">
        <v>0</v>
      </c>
      <c r="AJ1873" s="50">
        <v>0</v>
      </c>
      <c r="AK1873" s="50">
        <v>0</v>
      </c>
      <c r="AL1873" s="50">
        <v>15291</v>
      </c>
      <c r="AM1873" s="50">
        <v>0</v>
      </c>
      <c r="AN1873" s="50">
        <v>0</v>
      </c>
      <c r="AO1873" s="51">
        <v>10931.699490000001</v>
      </c>
      <c r="AP1873" s="51">
        <v>14646.719999999999</v>
      </c>
      <c r="AQ1873" s="51">
        <v>0</v>
      </c>
      <c r="AR1873" s="51">
        <v>0</v>
      </c>
      <c r="AS1873" s="51">
        <v>0</v>
      </c>
      <c r="AT1873" s="51">
        <v>0</v>
      </c>
      <c r="AU1873" s="51">
        <f t="shared" si="4954"/>
        <v>14646.719999999999</v>
      </c>
      <c r="AV1873" s="51">
        <f t="shared" si="4955"/>
        <v>1.8189894035458565e-12</v>
      </c>
      <c r="AW1873" s="51">
        <f t="shared" si="4956"/>
        <v>14646.720000000001</v>
      </c>
      <c r="AX1873" s="51">
        <f t="shared" si="4957"/>
        <v>11727.799999999999</v>
      </c>
      <c r="AY1873" s="51">
        <f t="shared" si="4958"/>
        <v>11727.799999999999</v>
      </c>
      <c r="AZ1873" s="51"/>
      <c r="BA1873" s="52">
        <f t="shared" si="4959"/>
        <v>100</v>
      </c>
      <c r="BB1873" s="53"/>
    </row>
    <row r="1874" ht="31.5">
      <c r="B1874" s="47" t="s">
        <v>582</v>
      </c>
      <c r="C1874" s="47" t="s">
        <v>96</v>
      </c>
      <c r="D1874" s="47" t="s">
        <v>98</v>
      </c>
      <c r="E1874" s="48" t="str">
        <f t="shared" si="4953"/>
        <v>0503</v>
      </c>
      <c r="F1874" s="47" t="s">
        <v>542</v>
      </c>
      <c r="G1874" s="48"/>
      <c r="H1874" s="49" t="s">
        <v>543</v>
      </c>
      <c r="I1874" s="19">
        <f>I1875</f>
        <v>2750</v>
      </c>
      <c r="J1874" s="19">
        <f>J1875</f>
        <v>2695</v>
      </c>
      <c r="K1874" s="19">
        <f>K1875</f>
        <v>0</v>
      </c>
      <c r="L1874" s="19">
        <f>L1875</f>
        <v>0</v>
      </c>
      <c r="M1874" s="19">
        <f>M1875</f>
        <v>0</v>
      </c>
      <c r="N1874" s="19">
        <f>N1875</f>
        <v>0</v>
      </c>
      <c r="O1874" s="19">
        <f>O1875</f>
        <v>0</v>
      </c>
      <c r="P1874" s="19">
        <f>P1875</f>
        <v>0</v>
      </c>
      <c r="Q1874" s="19">
        <f>Q1875</f>
        <v>0</v>
      </c>
      <c r="R1874" s="19">
        <f>R1875</f>
        <v>0</v>
      </c>
      <c r="S1874" s="19">
        <f>S1875</f>
        <v>0</v>
      </c>
      <c r="T1874" s="19">
        <f t="shared" si="4952"/>
        <v>2750</v>
      </c>
      <c r="U1874" s="19">
        <f t="shared" si="4950"/>
        <v>2695</v>
      </c>
      <c r="V1874" s="19">
        <f t="shared" si="4951"/>
        <v>0</v>
      </c>
      <c r="W1874" s="19">
        <f>W1875</f>
        <v>0</v>
      </c>
      <c r="X1874" s="19">
        <f>X1875</f>
        <v>0</v>
      </c>
      <c r="Y1874" s="19">
        <f>Y1875</f>
        <v>0</v>
      </c>
      <c r="Z1874" s="19">
        <f>Z1875</f>
        <v>0</v>
      </c>
      <c r="AA1874" s="19">
        <f>AA1875</f>
        <v>0</v>
      </c>
      <c r="AB1874" s="19">
        <f>AB1875</f>
        <v>0</v>
      </c>
      <c r="AC1874" s="19">
        <f>AC1875</f>
        <v>0</v>
      </c>
      <c r="AD1874" s="19">
        <f>AD1875</f>
        <v>0</v>
      </c>
      <c r="AE1874" s="19">
        <f>AE1875</f>
        <v>0</v>
      </c>
      <c r="AF1874" s="50">
        <f>AF1875</f>
        <v>2750</v>
      </c>
      <c r="AG1874" s="50">
        <f>AG1875</f>
        <v>0</v>
      </c>
      <c r="AH1874" s="50">
        <f>AH1875</f>
        <v>0</v>
      </c>
      <c r="AI1874" s="50">
        <f>AI1875</f>
        <v>0</v>
      </c>
      <c r="AJ1874" s="50">
        <f>AJ1875</f>
        <v>0</v>
      </c>
      <c r="AK1874" s="50">
        <f>AK1875</f>
        <v>0</v>
      </c>
      <c r="AL1874" s="50">
        <f>AL1875</f>
        <v>2708.4090900000001</v>
      </c>
      <c r="AM1874" s="50">
        <f>AM1875</f>
        <v>0</v>
      </c>
      <c r="AN1874" s="50">
        <f>AN1875</f>
        <v>0</v>
      </c>
      <c r="AO1874" s="15">
        <f>AO1875</f>
        <v>0</v>
      </c>
      <c r="AP1874" s="51">
        <f>AP1875</f>
        <v>2750</v>
      </c>
      <c r="AQ1874" s="51">
        <f>AQ1875</f>
        <v>0</v>
      </c>
      <c r="AR1874" s="51">
        <f>AR1875</f>
        <v>0</v>
      </c>
      <c r="AS1874" s="51">
        <f>AS1875</f>
        <v>0</v>
      </c>
      <c r="AT1874" s="51">
        <f>AT1875</f>
        <v>0</v>
      </c>
      <c r="AU1874" s="51">
        <f t="shared" si="4954"/>
        <v>2750</v>
      </c>
      <c r="AV1874" s="51">
        <f t="shared" si="4955"/>
        <v>0</v>
      </c>
      <c r="AW1874" s="51">
        <f t="shared" si="4956"/>
        <v>2750</v>
      </c>
      <c r="AX1874" s="51">
        <f t="shared" si="4957"/>
        <v>2695</v>
      </c>
      <c r="AY1874" s="51">
        <f t="shared" si="4958"/>
        <v>0</v>
      </c>
      <c r="AZ1874" s="51">
        <f>AZ1875</f>
        <v>0</v>
      </c>
      <c r="BA1874" s="52">
        <f t="shared" si="4959"/>
        <v>98.48760327272727</v>
      </c>
      <c r="BB1874" s="25"/>
    </row>
    <row r="1875">
      <c r="B1875" s="47" t="s">
        <v>582</v>
      </c>
      <c r="C1875" s="47" t="s">
        <v>96</v>
      </c>
      <c r="D1875" s="47" t="s">
        <v>98</v>
      </c>
      <c r="E1875" s="48" t="str">
        <f t="shared" si="4953"/>
        <v>0503</v>
      </c>
      <c r="F1875" s="47" t="s">
        <v>542</v>
      </c>
      <c r="G1875" s="47" t="s">
        <v>60</v>
      </c>
      <c r="H1875" s="49" t="s">
        <v>61</v>
      </c>
      <c r="I1875" s="19">
        <v>2750</v>
      </c>
      <c r="J1875" s="19">
        <v>2695</v>
      </c>
      <c r="K1875" s="19">
        <v>0</v>
      </c>
      <c r="L1875" s="19"/>
      <c r="M1875" s="19"/>
      <c r="N1875" s="19"/>
      <c r="O1875" s="19">
        <v>0</v>
      </c>
      <c r="P1875" s="19">
        <v>0</v>
      </c>
      <c r="Q1875" s="19">
        <v>0</v>
      </c>
      <c r="R1875" s="19">
        <v>0</v>
      </c>
      <c r="S1875" s="19"/>
      <c r="T1875" s="19">
        <f t="shared" si="4952"/>
        <v>2750</v>
      </c>
      <c r="U1875" s="19">
        <f t="shared" si="4950"/>
        <v>2695</v>
      </c>
      <c r="V1875" s="19">
        <f t="shared" si="4951"/>
        <v>0</v>
      </c>
      <c r="W1875" s="19"/>
      <c r="X1875" s="19"/>
      <c r="Y1875" s="19"/>
      <c r="Z1875" s="19"/>
      <c r="AA1875" s="19"/>
      <c r="AB1875" s="19"/>
      <c r="AC1875" s="19"/>
      <c r="AD1875" s="19"/>
      <c r="AE1875" s="19"/>
      <c r="AF1875" s="50">
        <v>2750</v>
      </c>
      <c r="AG1875" s="50"/>
      <c r="AH1875" s="50">
        <v>0</v>
      </c>
      <c r="AI1875" s="50">
        <v>0</v>
      </c>
      <c r="AJ1875" s="50">
        <v>0</v>
      </c>
      <c r="AK1875" s="50">
        <v>0</v>
      </c>
      <c r="AL1875" s="50">
        <v>2708.4090900000001</v>
      </c>
      <c r="AM1875" s="50">
        <v>0</v>
      </c>
      <c r="AN1875" s="50">
        <v>0</v>
      </c>
      <c r="AO1875" s="51">
        <v>0</v>
      </c>
      <c r="AP1875" s="51">
        <v>2750</v>
      </c>
      <c r="AQ1875" s="51">
        <v>0</v>
      </c>
      <c r="AR1875" s="51">
        <v>0</v>
      </c>
      <c r="AS1875" s="51">
        <v>0</v>
      </c>
      <c r="AT1875" s="51">
        <v>0</v>
      </c>
      <c r="AU1875" s="51">
        <f t="shared" si="4954"/>
        <v>2750</v>
      </c>
      <c r="AV1875" s="51">
        <f t="shared" si="4955"/>
        <v>0</v>
      </c>
      <c r="AW1875" s="51">
        <f t="shared" si="4956"/>
        <v>2750</v>
      </c>
      <c r="AX1875" s="51">
        <f t="shared" si="4957"/>
        <v>2695</v>
      </c>
      <c r="AY1875" s="51">
        <f t="shared" si="4958"/>
        <v>0</v>
      </c>
      <c r="AZ1875" s="51"/>
      <c r="BA1875" s="52">
        <f t="shared" si="4959"/>
        <v>98.48760327272727</v>
      </c>
      <c r="BB1875" s="53"/>
    </row>
    <row r="1876" ht="31.5">
      <c r="B1876" s="47" t="s">
        <v>582</v>
      </c>
      <c r="C1876" s="47" t="s">
        <v>96</v>
      </c>
      <c r="D1876" s="47" t="s">
        <v>98</v>
      </c>
      <c r="E1876" s="48" t="str">
        <f t="shared" si="4953"/>
        <v>0503</v>
      </c>
      <c r="F1876" s="47" t="s">
        <v>181</v>
      </c>
      <c r="G1876" s="48"/>
      <c r="H1876" s="49" t="s">
        <v>182</v>
      </c>
      <c r="I1876" s="19">
        <f t="shared" ref="I1876:I1888" si="5113">I1877</f>
        <v>509.80000000000001</v>
      </c>
      <c r="J1876" s="19">
        <f t="shared" ref="J1876:J1888" si="5114">J1877</f>
        <v>509.80000000000001</v>
      </c>
      <c r="K1876" s="19">
        <f t="shared" ref="K1876:K1888" si="5115">K1877</f>
        <v>509.80000000000001</v>
      </c>
      <c r="L1876" s="19">
        <f t="shared" ref="L1876:L1888" si="5116">L1877</f>
        <v>0</v>
      </c>
      <c r="M1876" s="19">
        <f t="shared" ref="M1876:M1888" si="5117">M1877</f>
        <v>0</v>
      </c>
      <c r="N1876" s="19">
        <f t="shared" ref="N1876:N1888" si="5118">N1877</f>
        <v>0</v>
      </c>
      <c r="O1876" s="19">
        <f t="shared" ref="O1876:O1888" si="5119">O1877</f>
        <v>0</v>
      </c>
      <c r="P1876" s="19">
        <f t="shared" ref="P1876:P1888" si="5120">P1877</f>
        <v>0</v>
      </c>
      <c r="Q1876" s="19">
        <f t="shared" ref="Q1876:Q1888" si="5121">Q1877</f>
        <v>0</v>
      </c>
      <c r="R1876" s="19">
        <f t="shared" ref="R1876:R1888" si="5122">R1877</f>
        <v>-231.387</v>
      </c>
      <c r="S1876" s="19">
        <f t="shared" ref="S1876:S1888" si="5123">S1877</f>
        <v>0</v>
      </c>
      <c r="T1876" s="19">
        <f t="shared" si="4952"/>
        <v>278.41300000000001</v>
      </c>
      <c r="U1876" s="19">
        <f t="shared" si="4950"/>
        <v>509.80000000000001</v>
      </c>
      <c r="V1876" s="19">
        <f t="shared" si="4951"/>
        <v>509.80000000000001</v>
      </c>
      <c r="W1876" s="19">
        <f t="shared" ref="W1876:W1888" si="5124">W1877</f>
        <v>0</v>
      </c>
      <c r="X1876" s="19">
        <f t="shared" ref="X1876:X1888" si="5125">X1877</f>
        <v>0</v>
      </c>
      <c r="Y1876" s="19">
        <f t="shared" ref="Y1876:Y1888" si="5126">Y1877</f>
        <v>0</v>
      </c>
      <c r="Z1876" s="19">
        <f t="shared" ref="Z1876:Z1888" si="5127">Z1877</f>
        <v>0</v>
      </c>
      <c r="AA1876" s="19">
        <f t="shared" ref="AA1876:AA1888" si="5128">AA1877</f>
        <v>0</v>
      </c>
      <c r="AB1876" s="19">
        <f t="shared" ref="AB1876:AB1888" si="5129">AB1877</f>
        <v>0</v>
      </c>
      <c r="AC1876" s="19">
        <f t="shared" ref="AC1876:AC1888" si="5130">AC1877</f>
        <v>0</v>
      </c>
      <c r="AD1876" s="19">
        <f t="shared" ref="AD1876:AD1888" si="5131">AD1877</f>
        <v>0</v>
      </c>
      <c r="AE1876" s="19">
        <f t="shared" ref="AE1876:AE1888" si="5132">AE1877</f>
        <v>0</v>
      </c>
      <c r="AF1876" s="50">
        <f t="shared" ref="AF1876:AF1888" si="5133">AF1877</f>
        <v>191.41300000000001</v>
      </c>
      <c r="AG1876" s="50">
        <f t="shared" ref="AG1876:AG1888" si="5134">AG1877</f>
        <v>0</v>
      </c>
      <c r="AH1876" s="50">
        <f t="shared" ref="AH1876:AH1888" si="5135">AH1877</f>
        <v>0</v>
      </c>
      <c r="AI1876" s="50">
        <f t="shared" ref="AI1876:AI1888" si="5136">AI1877</f>
        <v>0</v>
      </c>
      <c r="AJ1876" s="50">
        <f t="shared" ref="AJ1876:AJ1888" si="5137">AJ1877</f>
        <v>0</v>
      </c>
      <c r="AK1876" s="50">
        <f t="shared" ref="AK1876:AK1888" si="5138">AK1877</f>
        <v>0</v>
      </c>
      <c r="AL1876" s="50">
        <f t="shared" ref="AL1876:AL1888" si="5139">AL1877</f>
        <v>191.41218000000001</v>
      </c>
      <c r="AM1876" s="50">
        <f t="shared" ref="AM1876:AM1888" si="5140">AM1877</f>
        <v>0</v>
      </c>
      <c r="AN1876" s="50">
        <f t="shared" ref="AN1876:AN1888" si="5141">AN1877</f>
        <v>0</v>
      </c>
      <c r="AO1876" s="15">
        <f t="shared" ref="AO1876:AO1888" si="5142">AO1877</f>
        <v>127.60808</v>
      </c>
      <c r="AP1876" s="51">
        <f t="shared" ref="AP1876:AP1888" si="5143">AP1877</f>
        <v>191.41300000000001</v>
      </c>
      <c r="AQ1876" s="51">
        <f t="shared" ref="AQ1876:AQ1888" si="5144">AQ1877</f>
        <v>0</v>
      </c>
      <c r="AR1876" s="51">
        <f t="shared" ref="AR1876:AR1888" si="5145">AR1877</f>
        <v>0</v>
      </c>
      <c r="AS1876" s="51">
        <f t="shared" ref="AS1876:AS1888" si="5146">AS1877</f>
        <v>0</v>
      </c>
      <c r="AT1876" s="51">
        <f t="shared" ref="AT1876:AT1888" si="5147">AT1877</f>
        <v>0</v>
      </c>
      <c r="AU1876" s="51">
        <f t="shared" si="4954"/>
        <v>191.41300000000001</v>
      </c>
      <c r="AV1876" s="51">
        <f t="shared" si="4955"/>
        <v>87</v>
      </c>
      <c r="AW1876" s="51">
        <f t="shared" si="4956"/>
        <v>278.41300000000001</v>
      </c>
      <c r="AX1876" s="51">
        <f t="shared" si="4957"/>
        <v>509.80000000000001</v>
      </c>
      <c r="AY1876" s="51">
        <f t="shared" si="4958"/>
        <v>509.80000000000001</v>
      </c>
      <c r="AZ1876" s="51">
        <f t="shared" ref="AZ1876:AZ1888" si="5148">AZ1877</f>
        <v>0</v>
      </c>
      <c r="BA1876" s="52">
        <f t="shared" si="4959"/>
        <v>99.999571606944144</v>
      </c>
      <c r="BB1876" s="25"/>
    </row>
    <row r="1877">
      <c r="B1877" s="47" t="s">
        <v>582</v>
      </c>
      <c r="C1877" s="47" t="s">
        <v>96</v>
      </c>
      <c r="D1877" s="47" t="s">
        <v>98</v>
      </c>
      <c r="E1877" s="48" t="str">
        <f t="shared" si="4953"/>
        <v>0503</v>
      </c>
      <c r="F1877" s="47" t="s">
        <v>183</v>
      </c>
      <c r="G1877" s="48"/>
      <c r="H1877" s="49" t="s">
        <v>53</v>
      </c>
      <c r="I1877" s="19">
        <f t="shared" si="5113"/>
        <v>509.80000000000001</v>
      </c>
      <c r="J1877" s="19">
        <f t="shared" si="5114"/>
        <v>509.80000000000001</v>
      </c>
      <c r="K1877" s="19">
        <f t="shared" si="5115"/>
        <v>509.80000000000001</v>
      </c>
      <c r="L1877" s="19">
        <f t="shared" si="5116"/>
        <v>0</v>
      </c>
      <c r="M1877" s="19">
        <f t="shared" si="5117"/>
        <v>0</v>
      </c>
      <c r="N1877" s="19">
        <f t="shared" si="5118"/>
        <v>0</v>
      </c>
      <c r="O1877" s="19">
        <f t="shared" si="5119"/>
        <v>0</v>
      </c>
      <c r="P1877" s="19">
        <f t="shared" si="5120"/>
        <v>0</v>
      </c>
      <c r="Q1877" s="19">
        <f t="shared" si="5121"/>
        <v>0</v>
      </c>
      <c r="R1877" s="19">
        <f t="shared" si="5122"/>
        <v>-231.387</v>
      </c>
      <c r="S1877" s="19">
        <f t="shared" si="5123"/>
        <v>0</v>
      </c>
      <c r="T1877" s="19">
        <f t="shared" si="4952"/>
        <v>278.41300000000001</v>
      </c>
      <c r="U1877" s="19">
        <f t="shared" si="4950"/>
        <v>509.80000000000001</v>
      </c>
      <c r="V1877" s="19">
        <f t="shared" si="4951"/>
        <v>509.80000000000001</v>
      </c>
      <c r="W1877" s="19">
        <f t="shared" si="5124"/>
        <v>0</v>
      </c>
      <c r="X1877" s="19">
        <f t="shared" si="5125"/>
        <v>0</v>
      </c>
      <c r="Y1877" s="19">
        <f t="shared" si="5126"/>
        <v>0</v>
      </c>
      <c r="Z1877" s="19">
        <f t="shared" si="5127"/>
        <v>0</v>
      </c>
      <c r="AA1877" s="19">
        <f t="shared" si="5128"/>
        <v>0</v>
      </c>
      <c r="AB1877" s="19">
        <f t="shared" si="5129"/>
        <v>0</v>
      </c>
      <c r="AC1877" s="19">
        <f t="shared" si="5130"/>
        <v>0</v>
      </c>
      <c r="AD1877" s="19">
        <f t="shared" si="5131"/>
        <v>0</v>
      </c>
      <c r="AE1877" s="19">
        <f t="shared" si="5132"/>
        <v>0</v>
      </c>
      <c r="AF1877" s="50">
        <f t="shared" si="5133"/>
        <v>191.41300000000001</v>
      </c>
      <c r="AG1877" s="50">
        <f t="shared" si="5134"/>
        <v>0</v>
      </c>
      <c r="AH1877" s="50">
        <f t="shared" si="5135"/>
        <v>0</v>
      </c>
      <c r="AI1877" s="50">
        <f t="shared" si="5136"/>
        <v>0</v>
      </c>
      <c r="AJ1877" s="50">
        <f t="shared" si="5137"/>
        <v>0</v>
      </c>
      <c r="AK1877" s="50">
        <f t="shared" si="5138"/>
        <v>0</v>
      </c>
      <c r="AL1877" s="50">
        <f t="shared" si="5139"/>
        <v>191.41218000000001</v>
      </c>
      <c r="AM1877" s="50">
        <f t="shared" si="5140"/>
        <v>0</v>
      </c>
      <c r="AN1877" s="50">
        <f t="shared" si="5141"/>
        <v>0</v>
      </c>
      <c r="AO1877" s="51">
        <f t="shared" si="5142"/>
        <v>127.60808</v>
      </c>
      <c r="AP1877" s="51">
        <f t="shared" si="5143"/>
        <v>191.41300000000001</v>
      </c>
      <c r="AQ1877" s="51">
        <f t="shared" si="5144"/>
        <v>0</v>
      </c>
      <c r="AR1877" s="51">
        <f t="shared" si="5145"/>
        <v>0</v>
      </c>
      <c r="AS1877" s="51">
        <f t="shared" si="5146"/>
        <v>0</v>
      </c>
      <c r="AT1877" s="51">
        <f t="shared" si="5147"/>
        <v>0</v>
      </c>
      <c r="AU1877" s="51">
        <f t="shared" si="4954"/>
        <v>191.41300000000001</v>
      </c>
      <c r="AV1877" s="51">
        <f t="shared" si="4955"/>
        <v>87</v>
      </c>
      <c r="AW1877" s="51">
        <f t="shared" si="4956"/>
        <v>278.41300000000001</v>
      </c>
      <c r="AX1877" s="51">
        <f t="shared" si="4957"/>
        <v>509.80000000000001</v>
      </c>
      <c r="AY1877" s="51">
        <f t="shared" si="4958"/>
        <v>509.80000000000001</v>
      </c>
      <c r="AZ1877" s="51">
        <f t="shared" si="5148"/>
        <v>0</v>
      </c>
      <c r="BA1877" s="52">
        <f t="shared" si="4959"/>
        <v>99.999571606944144</v>
      </c>
      <c r="BB1877" s="25"/>
    </row>
    <row r="1878" ht="31.5">
      <c r="B1878" s="47" t="s">
        <v>582</v>
      </c>
      <c r="C1878" s="47" t="s">
        <v>96</v>
      </c>
      <c r="D1878" s="47" t="s">
        <v>98</v>
      </c>
      <c r="E1878" s="48" t="str">
        <f t="shared" si="4953"/>
        <v>0503</v>
      </c>
      <c r="F1878" s="47" t="s">
        <v>184</v>
      </c>
      <c r="G1878" s="48"/>
      <c r="H1878" s="49" t="s">
        <v>185</v>
      </c>
      <c r="I1878" s="19">
        <f t="shared" si="5113"/>
        <v>509.80000000000001</v>
      </c>
      <c r="J1878" s="19">
        <f t="shared" si="5114"/>
        <v>509.80000000000001</v>
      </c>
      <c r="K1878" s="19">
        <f t="shared" si="5115"/>
        <v>509.80000000000001</v>
      </c>
      <c r="L1878" s="19">
        <f t="shared" si="5116"/>
        <v>0</v>
      </c>
      <c r="M1878" s="19">
        <f t="shared" si="5117"/>
        <v>0</v>
      </c>
      <c r="N1878" s="19">
        <f t="shared" si="5118"/>
        <v>0</v>
      </c>
      <c r="O1878" s="19">
        <f t="shared" si="5119"/>
        <v>0</v>
      </c>
      <c r="P1878" s="19">
        <f t="shared" si="5120"/>
        <v>0</v>
      </c>
      <c r="Q1878" s="19">
        <f t="shared" si="5121"/>
        <v>0</v>
      </c>
      <c r="R1878" s="19">
        <f t="shared" si="5122"/>
        <v>-231.387</v>
      </c>
      <c r="S1878" s="19">
        <f t="shared" si="5123"/>
        <v>0</v>
      </c>
      <c r="T1878" s="19">
        <f t="shared" si="4952"/>
        <v>278.41300000000001</v>
      </c>
      <c r="U1878" s="19">
        <f t="shared" si="4950"/>
        <v>509.80000000000001</v>
      </c>
      <c r="V1878" s="19">
        <f t="shared" si="4951"/>
        <v>509.80000000000001</v>
      </c>
      <c r="W1878" s="19">
        <f t="shared" si="5124"/>
        <v>0</v>
      </c>
      <c r="X1878" s="19">
        <f t="shared" si="5125"/>
        <v>0</v>
      </c>
      <c r="Y1878" s="19">
        <f t="shared" si="5126"/>
        <v>0</v>
      </c>
      <c r="Z1878" s="19">
        <f t="shared" si="5127"/>
        <v>0</v>
      </c>
      <c r="AA1878" s="19">
        <f t="shared" si="5128"/>
        <v>0</v>
      </c>
      <c r="AB1878" s="19">
        <f t="shared" si="5129"/>
        <v>0</v>
      </c>
      <c r="AC1878" s="19">
        <f t="shared" si="5130"/>
        <v>0</v>
      </c>
      <c r="AD1878" s="19">
        <f t="shared" si="5131"/>
        <v>0</v>
      </c>
      <c r="AE1878" s="19">
        <f t="shared" si="5132"/>
        <v>0</v>
      </c>
      <c r="AF1878" s="50">
        <f t="shared" si="5133"/>
        <v>191.41300000000001</v>
      </c>
      <c r="AG1878" s="50">
        <f t="shared" si="5134"/>
        <v>0</v>
      </c>
      <c r="AH1878" s="50">
        <f t="shared" si="5135"/>
        <v>0</v>
      </c>
      <c r="AI1878" s="50">
        <f t="shared" si="5136"/>
        <v>0</v>
      </c>
      <c r="AJ1878" s="50">
        <f t="shared" si="5137"/>
        <v>0</v>
      </c>
      <c r="AK1878" s="50">
        <f t="shared" si="5138"/>
        <v>0</v>
      </c>
      <c r="AL1878" s="50">
        <f t="shared" si="5139"/>
        <v>191.41218000000001</v>
      </c>
      <c r="AM1878" s="50">
        <f t="shared" si="5140"/>
        <v>0</v>
      </c>
      <c r="AN1878" s="50">
        <f t="shared" si="5141"/>
        <v>0</v>
      </c>
      <c r="AO1878" s="15">
        <f t="shared" si="5142"/>
        <v>127.60808</v>
      </c>
      <c r="AP1878" s="51">
        <f t="shared" si="5143"/>
        <v>191.41300000000001</v>
      </c>
      <c r="AQ1878" s="51">
        <f t="shared" si="5144"/>
        <v>0</v>
      </c>
      <c r="AR1878" s="51">
        <f t="shared" si="5145"/>
        <v>0</v>
      </c>
      <c r="AS1878" s="51">
        <f t="shared" si="5146"/>
        <v>0</v>
      </c>
      <c r="AT1878" s="51">
        <f t="shared" si="5147"/>
        <v>0</v>
      </c>
      <c r="AU1878" s="51">
        <f t="shared" si="4954"/>
        <v>191.41300000000001</v>
      </c>
      <c r="AV1878" s="51">
        <f t="shared" si="4955"/>
        <v>87</v>
      </c>
      <c r="AW1878" s="51">
        <f t="shared" si="4956"/>
        <v>278.41300000000001</v>
      </c>
      <c r="AX1878" s="51">
        <f t="shared" si="4957"/>
        <v>509.80000000000001</v>
      </c>
      <c r="AY1878" s="51">
        <f t="shared" si="4958"/>
        <v>509.80000000000001</v>
      </c>
      <c r="AZ1878" s="51">
        <f t="shared" si="5148"/>
        <v>0</v>
      </c>
      <c r="BA1878" s="52">
        <f t="shared" si="4959"/>
        <v>99.999571606944144</v>
      </c>
      <c r="BB1878" s="25"/>
    </row>
    <row r="1879" ht="31.5">
      <c r="B1879" s="47" t="s">
        <v>582</v>
      </c>
      <c r="C1879" s="47" t="s">
        <v>96</v>
      </c>
      <c r="D1879" s="47" t="s">
        <v>98</v>
      </c>
      <c r="E1879" s="48" t="str">
        <f t="shared" si="4953"/>
        <v>0503</v>
      </c>
      <c r="F1879" s="47" t="s">
        <v>229</v>
      </c>
      <c r="G1879" s="48"/>
      <c r="H1879" s="49" t="s">
        <v>230</v>
      </c>
      <c r="I1879" s="19">
        <f t="shared" si="5113"/>
        <v>509.80000000000001</v>
      </c>
      <c r="J1879" s="19">
        <f t="shared" si="5114"/>
        <v>509.80000000000001</v>
      </c>
      <c r="K1879" s="19">
        <f t="shared" si="5115"/>
        <v>509.80000000000001</v>
      </c>
      <c r="L1879" s="19">
        <f t="shared" si="5116"/>
        <v>0</v>
      </c>
      <c r="M1879" s="19">
        <f t="shared" si="5117"/>
        <v>0</v>
      </c>
      <c r="N1879" s="19">
        <f t="shared" si="5118"/>
        <v>0</v>
      </c>
      <c r="O1879" s="19">
        <f t="shared" si="5119"/>
        <v>0</v>
      </c>
      <c r="P1879" s="19">
        <f t="shared" si="5120"/>
        <v>0</v>
      </c>
      <c r="Q1879" s="19">
        <f t="shared" si="5121"/>
        <v>0</v>
      </c>
      <c r="R1879" s="19">
        <f t="shared" si="5122"/>
        <v>-231.387</v>
      </c>
      <c r="S1879" s="19">
        <f t="shared" si="5123"/>
        <v>0</v>
      </c>
      <c r="T1879" s="19">
        <f t="shared" si="4952"/>
        <v>278.41300000000001</v>
      </c>
      <c r="U1879" s="19">
        <f t="shared" si="4950"/>
        <v>509.80000000000001</v>
      </c>
      <c r="V1879" s="19">
        <f t="shared" si="4951"/>
        <v>509.80000000000001</v>
      </c>
      <c r="W1879" s="19">
        <f t="shared" si="5124"/>
        <v>0</v>
      </c>
      <c r="X1879" s="19">
        <f t="shared" si="5125"/>
        <v>0</v>
      </c>
      <c r="Y1879" s="19">
        <f t="shared" si="5126"/>
        <v>0</v>
      </c>
      <c r="Z1879" s="19">
        <f t="shared" si="5127"/>
        <v>0</v>
      </c>
      <c r="AA1879" s="19">
        <f t="shared" si="5128"/>
        <v>0</v>
      </c>
      <c r="AB1879" s="19">
        <f t="shared" si="5129"/>
        <v>0</v>
      </c>
      <c r="AC1879" s="19">
        <f t="shared" si="5130"/>
        <v>0</v>
      </c>
      <c r="AD1879" s="19">
        <f t="shared" si="5131"/>
        <v>0</v>
      </c>
      <c r="AE1879" s="19">
        <f t="shared" si="5132"/>
        <v>0</v>
      </c>
      <c r="AF1879" s="50">
        <f t="shared" si="5133"/>
        <v>191.41300000000001</v>
      </c>
      <c r="AG1879" s="50">
        <f t="shared" si="5134"/>
        <v>0</v>
      </c>
      <c r="AH1879" s="50">
        <f t="shared" si="5135"/>
        <v>0</v>
      </c>
      <c r="AI1879" s="50">
        <f t="shared" si="5136"/>
        <v>0</v>
      </c>
      <c r="AJ1879" s="50">
        <f t="shared" si="5137"/>
        <v>0</v>
      </c>
      <c r="AK1879" s="50">
        <f t="shared" si="5138"/>
        <v>0</v>
      </c>
      <c r="AL1879" s="50">
        <f t="shared" si="5139"/>
        <v>191.41218000000001</v>
      </c>
      <c r="AM1879" s="50">
        <f t="shared" si="5140"/>
        <v>0</v>
      </c>
      <c r="AN1879" s="50">
        <f t="shared" si="5141"/>
        <v>0</v>
      </c>
      <c r="AO1879" s="51">
        <f t="shared" si="5142"/>
        <v>127.60808</v>
      </c>
      <c r="AP1879" s="51">
        <f t="shared" si="5143"/>
        <v>191.41300000000001</v>
      </c>
      <c r="AQ1879" s="51">
        <f t="shared" si="5144"/>
        <v>0</v>
      </c>
      <c r="AR1879" s="51">
        <f t="shared" si="5145"/>
        <v>0</v>
      </c>
      <c r="AS1879" s="51">
        <f t="shared" si="5146"/>
        <v>0</v>
      </c>
      <c r="AT1879" s="51">
        <f t="shared" si="5147"/>
        <v>0</v>
      </c>
      <c r="AU1879" s="51">
        <f t="shared" si="4954"/>
        <v>191.41300000000001</v>
      </c>
      <c r="AV1879" s="51">
        <f t="shared" si="4955"/>
        <v>87</v>
      </c>
      <c r="AW1879" s="51">
        <f t="shared" si="4956"/>
        <v>278.41300000000001</v>
      </c>
      <c r="AX1879" s="51">
        <f t="shared" si="4957"/>
        <v>509.80000000000001</v>
      </c>
      <c r="AY1879" s="51">
        <f t="shared" si="4958"/>
        <v>509.80000000000001</v>
      </c>
      <c r="AZ1879" s="51">
        <f t="shared" si="5148"/>
        <v>0</v>
      </c>
      <c r="BA1879" s="52">
        <f t="shared" si="4959"/>
        <v>99.999571606944144</v>
      </c>
      <c r="BB1879" s="25"/>
    </row>
    <row r="1880" ht="31.5">
      <c r="B1880" s="47" t="s">
        <v>582</v>
      </c>
      <c r="C1880" s="47" t="s">
        <v>96</v>
      </c>
      <c r="D1880" s="47" t="s">
        <v>98</v>
      </c>
      <c r="E1880" s="48" t="str">
        <f t="shared" si="4953"/>
        <v>0503</v>
      </c>
      <c r="F1880" s="47" t="s">
        <v>229</v>
      </c>
      <c r="G1880" s="47" t="s">
        <v>58</v>
      </c>
      <c r="H1880" s="49" t="s">
        <v>59</v>
      </c>
      <c r="I1880" s="19">
        <v>509.80000000000001</v>
      </c>
      <c r="J1880" s="19">
        <v>509.80000000000001</v>
      </c>
      <c r="K1880" s="19">
        <v>509.80000000000001</v>
      </c>
      <c r="L1880" s="19"/>
      <c r="M1880" s="19"/>
      <c r="N1880" s="19"/>
      <c r="O1880" s="19">
        <v>0</v>
      </c>
      <c r="P1880" s="19">
        <v>0</v>
      </c>
      <c r="Q1880" s="19">
        <v>0</v>
      </c>
      <c r="R1880" s="19">
        <v>-231.387</v>
      </c>
      <c r="S1880" s="19"/>
      <c r="T1880" s="19">
        <f t="shared" si="4952"/>
        <v>278.41300000000001</v>
      </c>
      <c r="U1880" s="19">
        <f t="shared" si="4950"/>
        <v>509.80000000000001</v>
      </c>
      <c r="V1880" s="19">
        <f t="shared" si="4951"/>
        <v>509.80000000000001</v>
      </c>
      <c r="W1880" s="19"/>
      <c r="X1880" s="19"/>
      <c r="Y1880" s="19"/>
      <c r="Z1880" s="19"/>
      <c r="AA1880" s="19"/>
      <c r="AB1880" s="19"/>
      <c r="AC1880" s="19"/>
      <c r="AD1880" s="19"/>
      <c r="AE1880" s="19"/>
      <c r="AF1880" s="50">
        <v>191.41300000000001</v>
      </c>
      <c r="AG1880" s="50"/>
      <c r="AH1880" s="50">
        <v>0</v>
      </c>
      <c r="AI1880" s="50">
        <v>0</v>
      </c>
      <c r="AJ1880" s="50">
        <v>0</v>
      </c>
      <c r="AK1880" s="50">
        <v>0</v>
      </c>
      <c r="AL1880" s="50">
        <v>191.41218000000001</v>
      </c>
      <c r="AM1880" s="50">
        <v>0</v>
      </c>
      <c r="AN1880" s="50">
        <v>0</v>
      </c>
      <c r="AO1880" s="15">
        <v>127.60808</v>
      </c>
      <c r="AP1880" s="51">
        <v>191.41300000000001</v>
      </c>
      <c r="AQ1880" s="51">
        <v>0</v>
      </c>
      <c r="AR1880" s="51">
        <v>0</v>
      </c>
      <c r="AS1880" s="51">
        <v>0</v>
      </c>
      <c r="AT1880" s="51">
        <v>0</v>
      </c>
      <c r="AU1880" s="51">
        <f t="shared" si="4954"/>
        <v>191.41300000000001</v>
      </c>
      <c r="AV1880" s="51">
        <f t="shared" si="4955"/>
        <v>87</v>
      </c>
      <c r="AW1880" s="51">
        <f t="shared" si="4956"/>
        <v>278.41300000000001</v>
      </c>
      <c r="AX1880" s="51">
        <f t="shared" si="4957"/>
        <v>509.80000000000001</v>
      </c>
      <c r="AY1880" s="51">
        <f t="shared" si="4958"/>
        <v>509.80000000000001</v>
      </c>
      <c r="AZ1880" s="51"/>
      <c r="BA1880" s="52">
        <f t="shared" si="4959"/>
        <v>99.999571606944144</v>
      </c>
      <c r="BB1880" s="53"/>
    </row>
    <row r="1881" s="30" customFormat="1">
      <c r="B1881" s="31" t="s">
        <v>582</v>
      </c>
      <c r="C1881" s="31" t="s">
        <v>122</v>
      </c>
      <c r="D1881" s="31"/>
      <c r="E1881" s="32" t="str">
        <f t="shared" si="4953"/>
        <v>06</v>
      </c>
      <c r="F1881" s="31"/>
      <c r="G1881" s="32"/>
      <c r="H1881" s="33" t="s">
        <v>233</v>
      </c>
      <c r="I1881" s="34">
        <f t="shared" si="5113"/>
        <v>102.59999999999999</v>
      </c>
      <c r="J1881" s="34">
        <f t="shared" si="5114"/>
        <v>102.59999999999999</v>
      </c>
      <c r="K1881" s="34">
        <f t="shared" si="5115"/>
        <v>102.59999999999999</v>
      </c>
      <c r="L1881" s="34">
        <f t="shared" si="5116"/>
        <v>0</v>
      </c>
      <c r="M1881" s="34">
        <f t="shared" si="5117"/>
        <v>0</v>
      </c>
      <c r="N1881" s="34">
        <f t="shared" si="5118"/>
        <v>0</v>
      </c>
      <c r="O1881" s="34">
        <f t="shared" si="5119"/>
        <v>0</v>
      </c>
      <c r="P1881" s="34">
        <f t="shared" si="5120"/>
        <v>21.600000000000001</v>
      </c>
      <c r="Q1881" s="34">
        <f t="shared" si="5121"/>
        <v>0</v>
      </c>
      <c r="R1881" s="34">
        <f t="shared" si="5122"/>
        <v>0</v>
      </c>
      <c r="S1881" s="34">
        <f t="shared" si="5123"/>
        <v>0</v>
      </c>
      <c r="T1881" s="34">
        <f t="shared" si="4952"/>
        <v>124.19999999999999</v>
      </c>
      <c r="U1881" s="34">
        <f t="shared" si="4950"/>
        <v>102.59999999999999</v>
      </c>
      <c r="V1881" s="34">
        <f t="shared" si="4951"/>
        <v>102.59999999999999</v>
      </c>
      <c r="W1881" s="34">
        <f t="shared" si="5124"/>
        <v>0</v>
      </c>
      <c r="X1881" s="34">
        <f t="shared" si="5125"/>
        <v>0</v>
      </c>
      <c r="Y1881" s="34">
        <f t="shared" si="5126"/>
        <v>0</v>
      </c>
      <c r="Z1881" s="34">
        <f t="shared" si="5127"/>
        <v>0</v>
      </c>
      <c r="AA1881" s="34">
        <f t="shared" si="5128"/>
        <v>0</v>
      </c>
      <c r="AB1881" s="34">
        <f t="shared" si="5129"/>
        <v>0</v>
      </c>
      <c r="AC1881" s="34">
        <f t="shared" si="5130"/>
        <v>0</v>
      </c>
      <c r="AD1881" s="34">
        <f t="shared" si="5131"/>
        <v>0</v>
      </c>
      <c r="AE1881" s="34">
        <f t="shared" si="5132"/>
        <v>0</v>
      </c>
      <c r="AF1881" s="35">
        <f t="shared" si="5133"/>
        <v>124.2</v>
      </c>
      <c r="AG1881" s="35">
        <f t="shared" si="5134"/>
        <v>0</v>
      </c>
      <c r="AH1881" s="35">
        <f t="shared" si="5135"/>
        <v>0</v>
      </c>
      <c r="AI1881" s="35">
        <f t="shared" si="5136"/>
        <v>0</v>
      </c>
      <c r="AJ1881" s="35">
        <f t="shared" si="5137"/>
        <v>0</v>
      </c>
      <c r="AK1881" s="35">
        <f t="shared" si="5138"/>
        <v>0</v>
      </c>
      <c r="AL1881" s="35">
        <f t="shared" si="5139"/>
        <v>124.19933</v>
      </c>
      <c r="AM1881" s="35">
        <f t="shared" si="5140"/>
        <v>0</v>
      </c>
      <c r="AN1881" s="35">
        <f t="shared" si="5141"/>
        <v>0</v>
      </c>
      <c r="AO1881" s="36">
        <f t="shared" si="5142"/>
        <v>100.91333</v>
      </c>
      <c r="AP1881" s="36">
        <f t="shared" si="5143"/>
        <v>124.2</v>
      </c>
      <c r="AQ1881" s="36">
        <f t="shared" si="5144"/>
        <v>0</v>
      </c>
      <c r="AR1881" s="36">
        <f t="shared" si="5145"/>
        <v>0</v>
      </c>
      <c r="AS1881" s="36">
        <f t="shared" si="5146"/>
        <v>0</v>
      </c>
      <c r="AT1881" s="36">
        <f t="shared" si="5147"/>
        <v>0</v>
      </c>
      <c r="AU1881" s="36">
        <f t="shared" si="4954"/>
        <v>124.2</v>
      </c>
      <c r="AV1881" s="36">
        <f t="shared" si="4955"/>
        <v>-1.4210854715202004e-14</v>
      </c>
      <c r="AW1881" s="36">
        <f t="shared" si="4956"/>
        <v>124.19999999999999</v>
      </c>
      <c r="AX1881" s="36">
        <f t="shared" si="4957"/>
        <v>102.59999999999999</v>
      </c>
      <c r="AY1881" s="36">
        <f t="shared" si="4958"/>
        <v>102.59999999999999</v>
      </c>
      <c r="AZ1881" s="36">
        <f t="shared" si="5148"/>
        <v>0</v>
      </c>
      <c r="BA1881" s="37">
        <f t="shared" si="4959"/>
        <v>99.999460547504029</v>
      </c>
      <c r="BB1881" s="25"/>
    </row>
    <row r="1882" s="39" customFormat="1" ht="31.5">
      <c r="B1882" s="40" t="s">
        <v>582</v>
      </c>
      <c r="C1882" s="40" t="s">
        <v>122</v>
      </c>
      <c r="D1882" s="40" t="s">
        <v>98</v>
      </c>
      <c r="E1882" s="38" t="str">
        <f t="shared" si="4953"/>
        <v>0603</v>
      </c>
      <c r="F1882" s="40"/>
      <c r="G1882" s="38"/>
      <c r="H1882" s="41" t="s">
        <v>234</v>
      </c>
      <c r="I1882" s="42">
        <f t="shared" si="5113"/>
        <v>102.59999999999999</v>
      </c>
      <c r="J1882" s="42">
        <f t="shared" si="5114"/>
        <v>102.59999999999999</v>
      </c>
      <c r="K1882" s="42">
        <f t="shared" si="5115"/>
        <v>102.59999999999999</v>
      </c>
      <c r="L1882" s="42">
        <f t="shared" si="5116"/>
        <v>0</v>
      </c>
      <c r="M1882" s="42">
        <f t="shared" si="5117"/>
        <v>0</v>
      </c>
      <c r="N1882" s="42">
        <f t="shared" si="5118"/>
        <v>0</v>
      </c>
      <c r="O1882" s="42">
        <f t="shared" si="5119"/>
        <v>0</v>
      </c>
      <c r="P1882" s="42">
        <f t="shared" si="5120"/>
        <v>21.600000000000001</v>
      </c>
      <c r="Q1882" s="42">
        <f t="shared" si="5121"/>
        <v>0</v>
      </c>
      <c r="R1882" s="42">
        <f t="shared" si="5122"/>
        <v>0</v>
      </c>
      <c r="S1882" s="42">
        <f t="shared" si="5123"/>
        <v>0</v>
      </c>
      <c r="T1882" s="42">
        <f t="shared" si="4952"/>
        <v>124.19999999999999</v>
      </c>
      <c r="U1882" s="42">
        <f t="shared" si="4950"/>
        <v>102.59999999999999</v>
      </c>
      <c r="V1882" s="42">
        <f t="shared" si="4951"/>
        <v>102.59999999999999</v>
      </c>
      <c r="W1882" s="42">
        <f t="shared" si="5124"/>
        <v>0</v>
      </c>
      <c r="X1882" s="42">
        <f t="shared" si="5125"/>
        <v>0</v>
      </c>
      <c r="Y1882" s="42">
        <f t="shared" si="5126"/>
        <v>0</v>
      </c>
      <c r="Z1882" s="42">
        <f t="shared" si="5127"/>
        <v>0</v>
      </c>
      <c r="AA1882" s="42">
        <f t="shared" si="5128"/>
        <v>0</v>
      </c>
      <c r="AB1882" s="42">
        <f t="shared" si="5129"/>
        <v>0</v>
      </c>
      <c r="AC1882" s="42">
        <f t="shared" si="5130"/>
        <v>0</v>
      </c>
      <c r="AD1882" s="42">
        <f t="shared" si="5131"/>
        <v>0</v>
      </c>
      <c r="AE1882" s="42">
        <f t="shared" si="5132"/>
        <v>0</v>
      </c>
      <c r="AF1882" s="43">
        <f t="shared" si="5133"/>
        <v>124.2</v>
      </c>
      <c r="AG1882" s="43">
        <f t="shared" si="5134"/>
        <v>0</v>
      </c>
      <c r="AH1882" s="43">
        <f t="shared" si="5135"/>
        <v>0</v>
      </c>
      <c r="AI1882" s="43">
        <f t="shared" si="5136"/>
        <v>0</v>
      </c>
      <c r="AJ1882" s="43">
        <f t="shared" si="5137"/>
        <v>0</v>
      </c>
      <c r="AK1882" s="43">
        <f t="shared" si="5138"/>
        <v>0</v>
      </c>
      <c r="AL1882" s="43">
        <f t="shared" si="5139"/>
        <v>124.19933</v>
      </c>
      <c r="AM1882" s="43">
        <f t="shared" si="5140"/>
        <v>0</v>
      </c>
      <c r="AN1882" s="43">
        <f t="shared" si="5141"/>
        <v>0</v>
      </c>
      <c r="AO1882" s="44">
        <f t="shared" si="5142"/>
        <v>100.91333</v>
      </c>
      <c r="AP1882" s="45">
        <f t="shared" si="5143"/>
        <v>124.2</v>
      </c>
      <c r="AQ1882" s="45">
        <f t="shared" si="5144"/>
        <v>0</v>
      </c>
      <c r="AR1882" s="45">
        <f t="shared" si="5145"/>
        <v>0</v>
      </c>
      <c r="AS1882" s="45">
        <f t="shared" si="5146"/>
        <v>0</v>
      </c>
      <c r="AT1882" s="45">
        <f t="shared" si="5147"/>
        <v>0</v>
      </c>
      <c r="AU1882" s="45">
        <f t="shared" si="4954"/>
        <v>124.2</v>
      </c>
      <c r="AV1882" s="45">
        <f t="shared" si="4955"/>
        <v>-1.4210854715202004e-14</v>
      </c>
      <c r="AW1882" s="45">
        <f t="shared" si="4956"/>
        <v>124.19999999999999</v>
      </c>
      <c r="AX1882" s="45">
        <f t="shared" si="4957"/>
        <v>102.59999999999999</v>
      </c>
      <c r="AY1882" s="45">
        <f t="shared" si="4958"/>
        <v>102.59999999999999</v>
      </c>
      <c r="AZ1882" s="45">
        <f t="shared" si="5148"/>
        <v>0</v>
      </c>
      <c r="BA1882" s="46">
        <f t="shared" si="4959"/>
        <v>99.999460547504029</v>
      </c>
      <c r="BB1882" s="25"/>
    </row>
    <row r="1883" ht="31.5">
      <c r="B1883" s="47" t="s">
        <v>582</v>
      </c>
      <c r="C1883" s="47" t="s">
        <v>122</v>
      </c>
      <c r="D1883" s="47" t="s">
        <v>98</v>
      </c>
      <c r="E1883" s="48" t="str">
        <f t="shared" si="4953"/>
        <v>0603</v>
      </c>
      <c r="F1883" s="47" t="s">
        <v>181</v>
      </c>
      <c r="G1883" s="48"/>
      <c r="H1883" s="49" t="s">
        <v>182</v>
      </c>
      <c r="I1883" s="19">
        <f t="shared" si="5113"/>
        <v>102.59999999999999</v>
      </c>
      <c r="J1883" s="19">
        <f t="shared" si="5114"/>
        <v>102.59999999999999</v>
      </c>
      <c r="K1883" s="19">
        <f t="shared" si="5115"/>
        <v>102.59999999999999</v>
      </c>
      <c r="L1883" s="19">
        <f t="shared" si="5116"/>
        <v>0</v>
      </c>
      <c r="M1883" s="19">
        <f t="shared" si="5117"/>
        <v>0</v>
      </c>
      <c r="N1883" s="19">
        <f t="shared" si="5118"/>
        <v>0</v>
      </c>
      <c r="O1883" s="19">
        <f t="shared" si="5119"/>
        <v>0</v>
      </c>
      <c r="P1883" s="19">
        <f t="shared" si="5120"/>
        <v>21.600000000000001</v>
      </c>
      <c r="Q1883" s="19">
        <f t="shared" si="5121"/>
        <v>0</v>
      </c>
      <c r="R1883" s="19">
        <f t="shared" si="5122"/>
        <v>0</v>
      </c>
      <c r="S1883" s="19">
        <f t="shared" si="5123"/>
        <v>0</v>
      </c>
      <c r="T1883" s="19">
        <f t="shared" si="4952"/>
        <v>124.19999999999999</v>
      </c>
      <c r="U1883" s="19">
        <f t="shared" si="4950"/>
        <v>102.59999999999999</v>
      </c>
      <c r="V1883" s="19">
        <f t="shared" si="4951"/>
        <v>102.59999999999999</v>
      </c>
      <c r="W1883" s="19">
        <f t="shared" si="5124"/>
        <v>0</v>
      </c>
      <c r="X1883" s="19">
        <f t="shared" si="5125"/>
        <v>0</v>
      </c>
      <c r="Y1883" s="19">
        <f t="shared" si="5126"/>
        <v>0</v>
      </c>
      <c r="Z1883" s="19">
        <f t="shared" si="5127"/>
        <v>0</v>
      </c>
      <c r="AA1883" s="19">
        <f t="shared" si="5128"/>
        <v>0</v>
      </c>
      <c r="AB1883" s="19">
        <f t="shared" si="5129"/>
        <v>0</v>
      </c>
      <c r="AC1883" s="19">
        <f t="shared" si="5130"/>
        <v>0</v>
      </c>
      <c r="AD1883" s="19">
        <f t="shared" si="5131"/>
        <v>0</v>
      </c>
      <c r="AE1883" s="19">
        <f t="shared" si="5132"/>
        <v>0</v>
      </c>
      <c r="AF1883" s="50">
        <f t="shared" si="5133"/>
        <v>124.2</v>
      </c>
      <c r="AG1883" s="50">
        <f t="shared" si="5134"/>
        <v>0</v>
      </c>
      <c r="AH1883" s="50">
        <f t="shared" si="5135"/>
        <v>0</v>
      </c>
      <c r="AI1883" s="50">
        <f t="shared" si="5136"/>
        <v>0</v>
      </c>
      <c r="AJ1883" s="50">
        <f t="shared" si="5137"/>
        <v>0</v>
      </c>
      <c r="AK1883" s="50">
        <f t="shared" si="5138"/>
        <v>0</v>
      </c>
      <c r="AL1883" s="50">
        <f t="shared" si="5139"/>
        <v>124.19933</v>
      </c>
      <c r="AM1883" s="50">
        <f t="shared" si="5140"/>
        <v>0</v>
      </c>
      <c r="AN1883" s="50">
        <f t="shared" si="5141"/>
        <v>0</v>
      </c>
      <c r="AO1883" s="51">
        <f t="shared" si="5142"/>
        <v>100.91333</v>
      </c>
      <c r="AP1883" s="51">
        <f t="shared" si="5143"/>
        <v>124.2</v>
      </c>
      <c r="AQ1883" s="51">
        <f t="shared" si="5144"/>
        <v>0</v>
      </c>
      <c r="AR1883" s="51">
        <f t="shared" si="5145"/>
        <v>0</v>
      </c>
      <c r="AS1883" s="51">
        <f t="shared" si="5146"/>
        <v>0</v>
      </c>
      <c r="AT1883" s="51">
        <f t="shared" si="5147"/>
        <v>0</v>
      </c>
      <c r="AU1883" s="51">
        <f t="shared" si="4954"/>
        <v>124.2</v>
      </c>
      <c r="AV1883" s="51">
        <f t="shared" si="4955"/>
        <v>-1.4210854715202004e-14</v>
      </c>
      <c r="AW1883" s="51">
        <f t="shared" si="4956"/>
        <v>124.19999999999999</v>
      </c>
      <c r="AX1883" s="51">
        <f t="shared" si="4957"/>
        <v>102.59999999999999</v>
      </c>
      <c r="AY1883" s="51">
        <f t="shared" si="4958"/>
        <v>102.59999999999999</v>
      </c>
      <c r="AZ1883" s="51">
        <f t="shared" si="5148"/>
        <v>0</v>
      </c>
      <c r="BA1883" s="52">
        <f t="shared" si="4959"/>
        <v>99.999460547504029</v>
      </c>
      <c r="BB1883" s="25"/>
    </row>
    <row r="1884">
      <c r="B1884" s="47" t="s">
        <v>582</v>
      </c>
      <c r="C1884" s="47" t="s">
        <v>122</v>
      </c>
      <c r="D1884" s="47" t="s">
        <v>98</v>
      </c>
      <c r="E1884" s="48" t="str">
        <f t="shared" si="4953"/>
        <v>0603</v>
      </c>
      <c r="F1884" s="47" t="s">
        <v>183</v>
      </c>
      <c r="G1884" s="48"/>
      <c r="H1884" s="49" t="s">
        <v>53</v>
      </c>
      <c r="I1884" s="19">
        <f t="shared" si="5113"/>
        <v>102.59999999999999</v>
      </c>
      <c r="J1884" s="19">
        <f t="shared" si="5114"/>
        <v>102.59999999999999</v>
      </c>
      <c r="K1884" s="19">
        <f t="shared" si="5115"/>
        <v>102.59999999999999</v>
      </c>
      <c r="L1884" s="19">
        <f t="shared" si="5116"/>
        <v>0</v>
      </c>
      <c r="M1884" s="19">
        <f t="shared" si="5117"/>
        <v>0</v>
      </c>
      <c r="N1884" s="19">
        <f t="shared" si="5118"/>
        <v>0</v>
      </c>
      <c r="O1884" s="19">
        <f t="shared" si="5119"/>
        <v>0</v>
      </c>
      <c r="P1884" s="19">
        <f t="shared" si="5120"/>
        <v>21.600000000000001</v>
      </c>
      <c r="Q1884" s="19">
        <f t="shared" si="5121"/>
        <v>0</v>
      </c>
      <c r="R1884" s="19">
        <f t="shared" si="5122"/>
        <v>0</v>
      </c>
      <c r="S1884" s="19">
        <f t="shared" si="5123"/>
        <v>0</v>
      </c>
      <c r="T1884" s="19">
        <f t="shared" si="4952"/>
        <v>124.19999999999999</v>
      </c>
      <c r="U1884" s="19">
        <f t="shared" si="4950"/>
        <v>102.59999999999999</v>
      </c>
      <c r="V1884" s="19">
        <f t="shared" si="4951"/>
        <v>102.59999999999999</v>
      </c>
      <c r="W1884" s="19">
        <f t="shared" si="5124"/>
        <v>0</v>
      </c>
      <c r="X1884" s="19">
        <f t="shared" si="5125"/>
        <v>0</v>
      </c>
      <c r="Y1884" s="19">
        <f t="shared" si="5126"/>
        <v>0</v>
      </c>
      <c r="Z1884" s="19">
        <f t="shared" si="5127"/>
        <v>0</v>
      </c>
      <c r="AA1884" s="19">
        <f t="shared" si="5128"/>
        <v>0</v>
      </c>
      <c r="AB1884" s="19">
        <f t="shared" si="5129"/>
        <v>0</v>
      </c>
      <c r="AC1884" s="19">
        <f t="shared" si="5130"/>
        <v>0</v>
      </c>
      <c r="AD1884" s="19">
        <f t="shared" si="5131"/>
        <v>0</v>
      </c>
      <c r="AE1884" s="19">
        <f t="shared" si="5132"/>
        <v>0</v>
      </c>
      <c r="AF1884" s="50">
        <f t="shared" si="5133"/>
        <v>124.2</v>
      </c>
      <c r="AG1884" s="50">
        <f t="shared" si="5134"/>
        <v>0</v>
      </c>
      <c r="AH1884" s="50">
        <f t="shared" si="5135"/>
        <v>0</v>
      </c>
      <c r="AI1884" s="50">
        <f t="shared" si="5136"/>
        <v>0</v>
      </c>
      <c r="AJ1884" s="50">
        <f t="shared" si="5137"/>
        <v>0</v>
      </c>
      <c r="AK1884" s="50">
        <f t="shared" si="5138"/>
        <v>0</v>
      </c>
      <c r="AL1884" s="50">
        <f t="shared" si="5139"/>
        <v>124.19933</v>
      </c>
      <c r="AM1884" s="50">
        <f t="shared" si="5140"/>
        <v>0</v>
      </c>
      <c r="AN1884" s="50">
        <f t="shared" si="5141"/>
        <v>0</v>
      </c>
      <c r="AO1884" s="15">
        <f t="shared" si="5142"/>
        <v>100.91333</v>
      </c>
      <c r="AP1884" s="51">
        <f t="shared" si="5143"/>
        <v>124.2</v>
      </c>
      <c r="AQ1884" s="51">
        <f t="shared" si="5144"/>
        <v>0</v>
      </c>
      <c r="AR1884" s="51">
        <f t="shared" si="5145"/>
        <v>0</v>
      </c>
      <c r="AS1884" s="51">
        <f t="shared" si="5146"/>
        <v>0</v>
      </c>
      <c r="AT1884" s="51">
        <f t="shared" si="5147"/>
        <v>0</v>
      </c>
      <c r="AU1884" s="51">
        <f t="shared" si="4954"/>
        <v>124.2</v>
      </c>
      <c r="AV1884" s="51">
        <f t="shared" si="4955"/>
        <v>-1.4210854715202004e-14</v>
      </c>
      <c r="AW1884" s="51">
        <f t="shared" si="4956"/>
        <v>124.19999999999999</v>
      </c>
      <c r="AX1884" s="51">
        <f t="shared" si="4957"/>
        <v>102.59999999999999</v>
      </c>
      <c r="AY1884" s="51">
        <f t="shared" si="4958"/>
        <v>102.59999999999999</v>
      </c>
      <c r="AZ1884" s="51">
        <f t="shared" si="5148"/>
        <v>0</v>
      </c>
      <c r="BA1884" s="52">
        <f t="shared" si="4959"/>
        <v>99.999460547504029</v>
      </c>
      <c r="BB1884" s="25"/>
    </row>
    <row r="1885" ht="47.25">
      <c r="B1885" s="47" t="s">
        <v>582</v>
      </c>
      <c r="C1885" s="47" t="s">
        <v>122</v>
      </c>
      <c r="D1885" s="47" t="s">
        <v>98</v>
      </c>
      <c r="E1885" s="48" t="str">
        <f t="shared" si="4953"/>
        <v>0603</v>
      </c>
      <c r="F1885" s="47" t="s">
        <v>219</v>
      </c>
      <c r="G1885" s="48"/>
      <c r="H1885" s="49" t="s">
        <v>220</v>
      </c>
      <c r="I1885" s="19">
        <f t="shared" si="5113"/>
        <v>102.59999999999999</v>
      </c>
      <c r="J1885" s="19">
        <f t="shared" si="5114"/>
        <v>102.59999999999999</v>
      </c>
      <c r="K1885" s="19">
        <f t="shared" si="5115"/>
        <v>102.59999999999999</v>
      </c>
      <c r="L1885" s="19">
        <f t="shared" si="5116"/>
        <v>0</v>
      </c>
      <c r="M1885" s="19">
        <f t="shared" si="5117"/>
        <v>0</v>
      </c>
      <c r="N1885" s="19">
        <f t="shared" si="5118"/>
        <v>0</v>
      </c>
      <c r="O1885" s="19">
        <f t="shared" si="5119"/>
        <v>0</v>
      </c>
      <c r="P1885" s="19">
        <f t="shared" si="5120"/>
        <v>21.600000000000001</v>
      </c>
      <c r="Q1885" s="19">
        <f t="shared" si="5121"/>
        <v>0</v>
      </c>
      <c r="R1885" s="19">
        <f t="shared" si="5122"/>
        <v>0</v>
      </c>
      <c r="S1885" s="19">
        <f t="shared" si="5123"/>
        <v>0</v>
      </c>
      <c r="T1885" s="19">
        <f t="shared" si="4952"/>
        <v>124.19999999999999</v>
      </c>
      <c r="U1885" s="19">
        <f t="shared" si="4950"/>
        <v>102.59999999999999</v>
      </c>
      <c r="V1885" s="19">
        <f t="shared" si="4951"/>
        <v>102.59999999999999</v>
      </c>
      <c r="W1885" s="19">
        <f t="shared" si="5124"/>
        <v>0</v>
      </c>
      <c r="X1885" s="19">
        <f t="shared" si="5125"/>
        <v>0</v>
      </c>
      <c r="Y1885" s="19">
        <f t="shared" si="5126"/>
        <v>0</v>
      </c>
      <c r="Z1885" s="19">
        <f t="shared" si="5127"/>
        <v>0</v>
      </c>
      <c r="AA1885" s="19">
        <f t="shared" si="5128"/>
        <v>0</v>
      </c>
      <c r="AB1885" s="19">
        <f t="shared" si="5129"/>
        <v>0</v>
      </c>
      <c r="AC1885" s="19">
        <f t="shared" si="5130"/>
        <v>0</v>
      </c>
      <c r="AD1885" s="19">
        <f t="shared" si="5131"/>
        <v>0</v>
      </c>
      <c r="AE1885" s="19">
        <f t="shared" si="5132"/>
        <v>0</v>
      </c>
      <c r="AF1885" s="50">
        <f t="shared" si="5133"/>
        <v>124.2</v>
      </c>
      <c r="AG1885" s="50">
        <f t="shared" si="5134"/>
        <v>0</v>
      </c>
      <c r="AH1885" s="50">
        <f t="shared" si="5135"/>
        <v>0</v>
      </c>
      <c r="AI1885" s="50">
        <f t="shared" si="5136"/>
        <v>0</v>
      </c>
      <c r="AJ1885" s="50">
        <f t="shared" si="5137"/>
        <v>0</v>
      </c>
      <c r="AK1885" s="50">
        <f t="shared" si="5138"/>
        <v>0</v>
      </c>
      <c r="AL1885" s="50">
        <f t="shared" si="5139"/>
        <v>124.19933</v>
      </c>
      <c r="AM1885" s="50">
        <f t="shared" si="5140"/>
        <v>0</v>
      </c>
      <c r="AN1885" s="50">
        <f t="shared" si="5141"/>
        <v>0</v>
      </c>
      <c r="AO1885" s="51">
        <f t="shared" si="5142"/>
        <v>100.91333</v>
      </c>
      <c r="AP1885" s="51">
        <f t="shared" si="5143"/>
        <v>124.2</v>
      </c>
      <c r="AQ1885" s="51">
        <f t="shared" si="5144"/>
        <v>0</v>
      </c>
      <c r="AR1885" s="51">
        <f t="shared" si="5145"/>
        <v>0</v>
      </c>
      <c r="AS1885" s="51">
        <f t="shared" si="5146"/>
        <v>0</v>
      </c>
      <c r="AT1885" s="51">
        <f t="shared" si="5147"/>
        <v>0</v>
      </c>
      <c r="AU1885" s="51">
        <f t="shared" si="4954"/>
        <v>124.2</v>
      </c>
      <c r="AV1885" s="51">
        <f t="shared" si="4955"/>
        <v>-1.4210854715202004e-14</v>
      </c>
      <c r="AW1885" s="51">
        <f t="shared" si="4956"/>
        <v>124.19999999999999</v>
      </c>
      <c r="AX1885" s="51">
        <f t="shared" si="4957"/>
        <v>102.59999999999999</v>
      </c>
      <c r="AY1885" s="51">
        <f t="shared" si="4958"/>
        <v>102.59999999999999</v>
      </c>
      <c r="AZ1885" s="51">
        <f t="shared" si="5148"/>
        <v>0</v>
      </c>
      <c r="BA1885" s="52">
        <f t="shared" si="4959"/>
        <v>99.999460547504029</v>
      </c>
      <c r="BB1885" s="25"/>
    </row>
    <row r="1886">
      <c r="B1886" s="47" t="s">
        <v>582</v>
      </c>
      <c r="C1886" s="47" t="s">
        <v>122</v>
      </c>
      <c r="D1886" s="47" t="s">
        <v>98</v>
      </c>
      <c r="E1886" s="48" t="str">
        <f t="shared" si="4953"/>
        <v>0603</v>
      </c>
      <c r="F1886" s="47" t="s">
        <v>235</v>
      </c>
      <c r="G1886" s="48"/>
      <c r="H1886" s="49" t="s">
        <v>236</v>
      </c>
      <c r="I1886" s="19">
        <f t="shared" si="5113"/>
        <v>102.59999999999999</v>
      </c>
      <c r="J1886" s="19">
        <f t="shared" si="5114"/>
        <v>102.59999999999999</v>
      </c>
      <c r="K1886" s="19">
        <f t="shared" si="5115"/>
        <v>102.59999999999999</v>
      </c>
      <c r="L1886" s="19">
        <f t="shared" si="5116"/>
        <v>0</v>
      </c>
      <c r="M1886" s="19">
        <f t="shared" si="5117"/>
        <v>0</v>
      </c>
      <c r="N1886" s="19">
        <f t="shared" si="5118"/>
        <v>0</v>
      </c>
      <c r="O1886" s="19">
        <f t="shared" si="5119"/>
        <v>0</v>
      </c>
      <c r="P1886" s="19">
        <f t="shared" si="5120"/>
        <v>21.600000000000001</v>
      </c>
      <c r="Q1886" s="19">
        <f t="shared" si="5121"/>
        <v>0</v>
      </c>
      <c r="R1886" s="19">
        <f t="shared" si="5122"/>
        <v>0</v>
      </c>
      <c r="S1886" s="19">
        <f t="shared" si="5123"/>
        <v>0</v>
      </c>
      <c r="T1886" s="19">
        <f t="shared" si="4952"/>
        <v>124.19999999999999</v>
      </c>
      <c r="U1886" s="19">
        <f t="shared" si="4950"/>
        <v>102.59999999999999</v>
      </c>
      <c r="V1886" s="19">
        <f t="shared" si="4951"/>
        <v>102.59999999999999</v>
      </c>
      <c r="W1886" s="19">
        <f t="shared" si="5124"/>
        <v>0</v>
      </c>
      <c r="X1886" s="19">
        <f t="shared" si="5125"/>
        <v>0</v>
      </c>
      <c r="Y1886" s="19">
        <f t="shared" si="5126"/>
        <v>0</v>
      </c>
      <c r="Z1886" s="19">
        <f t="shared" si="5127"/>
        <v>0</v>
      </c>
      <c r="AA1886" s="19">
        <f t="shared" si="5128"/>
        <v>0</v>
      </c>
      <c r="AB1886" s="19">
        <f t="shared" si="5129"/>
        <v>0</v>
      </c>
      <c r="AC1886" s="19">
        <f t="shared" si="5130"/>
        <v>0</v>
      </c>
      <c r="AD1886" s="19">
        <f t="shared" si="5131"/>
        <v>0</v>
      </c>
      <c r="AE1886" s="19">
        <f t="shared" si="5132"/>
        <v>0</v>
      </c>
      <c r="AF1886" s="50">
        <f t="shared" si="5133"/>
        <v>124.2</v>
      </c>
      <c r="AG1886" s="50">
        <f t="shared" si="5134"/>
        <v>0</v>
      </c>
      <c r="AH1886" s="50">
        <f t="shared" si="5135"/>
        <v>0</v>
      </c>
      <c r="AI1886" s="50">
        <f t="shared" si="5136"/>
        <v>0</v>
      </c>
      <c r="AJ1886" s="50">
        <f t="shared" si="5137"/>
        <v>0</v>
      </c>
      <c r="AK1886" s="50">
        <f t="shared" si="5138"/>
        <v>0</v>
      </c>
      <c r="AL1886" s="50">
        <f t="shared" si="5139"/>
        <v>124.19933</v>
      </c>
      <c r="AM1886" s="50">
        <f t="shared" si="5140"/>
        <v>0</v>
      </c>
      <c r="AN1886" s="50">
        <f t="shared" si="5141"/>
        <v>0</v>
      </c>
      <c r="AO1886" s="15">
        <f t="shared" si="5142"/>
        <v>100.91333</v>
      </c>
      <c r="AP1886" s="51">
        <f t="shared" si="5143"/>
        <v>124.2</v>
      </c>
      <c r="AQ1886" s="51">
        <f t="shared" si="5144"/>
        <v>0</v>
      </c>
      <c r="AR1886" s="51">
        <f t="shared" si="5145"/>
        <v>0</v>
      </c>
      <c r="AS1886" s="51">
        <f t="shared" si="5146"/>
        <v>0</v>
      </c>
      <c r="AT1886" s="51">
        <f t="shared" si="5147"/>
        <v>0</v>
      </c>
      <c r="AU1886" s="51">
        <f t="shared" si="4954"/>
        <v>124.2</v>
      </c>
      <c r="AV1886" s="51">
        <f t="shared" si="4955"/>
        <v>-1.4210854715202004e-14</v>
      </c>
      <c r="AW1886" s="51">
        <f t="shared" si="4956"/>
        <v>124.19999999999999</v>
      </c>
      <c r="AX1886" s="51">
        <f t="shared" si="4957"/>
        <v>102.59999999999999</v>
      </c>
      <c r="AY1886" s="51">
        <f t="shared" si="4958"/>
        <v>102.59999999999999</v>
      </c>
      <c r="AZ1886" s="51">
        <f t="shared" si="5148"/>
        <v>0</v>
      </c>
      <c r="BA1886" s="52">
        <f t="shared" si="4959"/>
        <v>99.999460547504029</v>
      </c>
      <c r="BB1886" s="25"/>
    </row>
    <row r="1887" ht="31.5">
      <c r="B1887" s="47" t="s">
        <v>582</v>
      </c>
      <c r="C1887" s="47" t="s">
        <v>122</v>
      </c>
      <c r="D1887" s="47" t="s">
        <v>98</v>
      </c>
      <c r="E1887" s="48" t="str">
        <f t="shared" si="4953"/>
        <v>0603</v>
      </c>
      <c r="F1887" s="47" t="s">
        <v>235</v>
      </c>
      <c r="G1887" s="47" t="s">
        <v>58</v>
      </c>
      <c r="H1887" s="49" t="s">
        <v>59</v>
      </c>
      <c r="I1887" s="19">
        <v>102.59999999999999</v>
      </c>
      <c r="J1887" s="19">
        <v>102.59999999999999</v>
      </c>
      <c r="K1887" s="19">
        <v>102.59999999999999</v>
      </c>
      <c r="L1887" s="19"/>
      <c r="M1887" s="19"/>
      <c r="N1887" s="19"/>
      <c r="O1887" s="19">
        <v>0</v>
      </c>
      <c r="P1887" s="19">
        <v>21.600000000000001</v>
      </c>
      <c r="Q1887" s="19">
        <v>0</v>
      </c>
      <c r="R1887" s="19">
        <v>0</v>
      </c>
      <c r="S1887" s="19"/>
      <c r="T1887" s="19">
        <f t="shared" si="4952"/>
        <v>124.19999999999999</v>
      </c>
      <c r="U1887" s="19">
        <f t="shared" si="4950"/>
        <v>102.59999999999999</v>
      </c>
      <c r="V1887" s="19">
        <f t="shared" si="4951"/>
        <v>102.59999999999999</v>
      </c>
      <c r="W1887" s="19"/>
      <c r="X1887" s="19"/>
      <c r="Y1887" s="19"/>
      <c r="Z1887" s="19"/>
      <c r="AA1887" s="19"/>
      <c r="AB1887" s="19"/>
      <c r="AC1887" s="19"/>
      <c r="AD1887" s="19"/>
      <c r="AE1887" s="19"/>
      <c r="AF1887" s="50">
        <v>124.2</v>
      </c>
      <c r="AG1887" s="50"/>
      <c r="AH1887" s="50">
        <v>0</v>
      </c>
      <c r="AI1887" s="50">
        <v>0</v>
      </c>
      <c r="AJ1887" s="50">
        <v>0</v>
      </c>
      <c r="AK1887" s="50">
        <v>0</v>
      </c>
      <c r="AL1887" s="50">
        <v>124.19933</v>
      </c>
      <c r="AM1887" s="50">
        <v>0</v>
      </c>
      <c r="AN1887" s="50">
        <v>0</v>
      </c>
      <c r="AO1887" s="51">
        <v>100.91333</v>
      </c>
      <c r="AP1887" s="51">
        <v>124.2</v>
      </c>
      <c r="AQ1887" s="51">
        <v>0</v>
      </c>
      <c r="AR1887" s="51">
        <v>0</v>
      </c>
      <c r="AS1887" s="51">
        <v>0</v>
      </c>
      <c r="AT1887" s="51">
        <v>0</v>
      </c>
      <c r="AU1887" s="51">
        <f t="shared" si="4954"/>
        <v>124.2</v>
      </c>
      <c r="AV1887" s="51">
        <f t="shared" si="4955"/>
        <v>-1.4210854715202004e-14</v>
      </c>
      <c r="AW1887" s="51">
        <f t="shared" si="4956"/>
        <v>124.19999999999999</v>
      </c>
      <c r="AX1887" s="51">
        <f t="shared" si="4957"/>
        <v>102.59999999999999</v>
      </c>
      <c r="AY1887" s="51">
        <f t="shared" si="4958"/>
        <v>102.59999999999999</v>
      </c>
      <c r="AZ1887" s="51"/>
      <c r="BA1887" s="52">
        <f t="shared" si="4959"/>
        <v>99.999460547504029</v>
      </c>
      <c r="BB1887" s="53"/>
    </row>
    <row r="1888" s="30" customFormat="1">
      <c r="B1888" s="31" t="s">
        <v>582</v>
      </c>
      <c r="C1888" s="31" t="s">
        <v>193</v>
      </c>
      <c r="D1888" s="31"/>
      <c r="E1888" s="32" t="str">
        <f t="shared" si="4953"/>
        <v>07</v>
      </c>
      <c r="F1888" s="31"/>
      <c r="G1888" s="31"/>
      <c r="H1888" s="33" t="s">
        <v>245</v>
      </c>
      <c r="I1888" s="34">
        <f t="shared" si="5113"/>
        <v>3903</v>
      </c>
      <c r="J1888" s="34">
        <f t="shared" si="5114"/>
        <v>3903</v>
      </c>
      <c r="K1888" s="34">
        <f t="shared" si="5115"/>
        <v>3903</v>
      </c>
      <c r="L1888" s="34">
        <f t="shared" si="5116"/>
        <v>0</v>
      </c>
      <c r="M1888" s="34">
        <f t="shared" si="5117"/>
        <v>0</v>
      </c>
      <c r="N1888" s="34">
        <f t="shared" si="5118"/>
        <v>0</v>
      </c>
      <c r="O1888" s="34">
        <f t="shared" si="5119"/>
        <v>0</v>
      </c>
      <c r="P1888" s="34">
        <f t="shared" si="5120"/>
        <v>0</v>
      </c>
      <c r="Q1888" s="34">
        <f t="shared" si="5121"/>
        <v>0</v>
      </c>
      <c r="R1888" s="34">
        <f t="shared" si="5122"/>
        <v>0</v>
      </c>
      <c r="S1888" s="34">
        <f t="shared" si="5123"/>
        <v>0</v>
      </c>
      <c r="T1888" s="34">
        <f t="shared" si="4952"/>
        <v>3903</v>
      </c>
      <c r="U1888" s="34">
        <f t="shared" si="4950"/>
        <v>3903</v>
      </c>
      <c r="V1888" s="34">
        <f t="shared" si="4951"/>
        <v>3903</v>
      </c>
      <c r="W1888" s="34">
        <f t="shared" si="5124"/>
        <v>0</v>
      </c>
      <c r="X1888" s="34">
        <f t="shared" si="5125"/>
        <v>0</v>
      </c>
      <c r="Y1888" s="34">
        <f t="shared" si="5126"/>
        <v>0</v>
      </c>
      <c r="Z1888" s="34">
        <f t="shared" si="5127"/>
        <v>0</v>
      </c>
      <c r="AA1888" s="34">
        <f t="shared" si="5128"/>
        <v>0</v>
      </c>
      <c r="AB1888" s="34">
        <f t="shared" si="5129"/>
        <v>0</v>
      </c>
      <c r="AC1888" s="34">
        <f t="shared" si="5130"/>
        <v>0</v>
      </c>
      <c r="AD1888" s="34">
        <f t="shared" si="5131"/>
        <v>0</v>
      </c>
      <c r="AE1888" s="34">
        <f t="shared" si="5132"/>
        <v>0</v>
      </c>
      <c r="AF1888" s="35">
        <f t="shared" si="5133"/>
        <v>3903</v>
      </c>
      <c r="AG1888" s="35">
        <f t="shared" si="5134"/>
        <v>0</v>
      </c>
      <c r="AH1888" s="35">
        <f t="shared" si="5135"/>
        <v>0</v>
      </c>
      <c r="AI1888" s="35">
        <f t="shared" si="5136"/>
        <v>0</v>
      </c>
      <c r="AJ1888" s="35">
        <f t="shared" si="5137"/>
        <v>0</v>
      </c>
      <c r="AK1888" s="35">
        <f t="shared" si="5138"/>
        <v>0</v>
      </c>
      <c r="AL1888" s="35">
        <f t="shared" si="5139"/>
        <v>3902.9517999999998</v>
      </c>
      <c r="AM1888" s="35">
        <f t="shared" si="5140"/>
        <v>0</v>
      </c>
      <c r="AN1888" s="35">
        <f t="shared" si="5141"/>
        <v>0</v>
      </c>
      <c r="AO1888" s="54">
        <f t="shared" si="5142"/>
        <v>3902.9517999999998</v>
      </c>
      <c r="AP1888" s="36">
        <f t="shared" si="5143"/>
        <v>3903</v>
      </c>
      <c r="AQ1888" s="36">
        <f t="shared" si="5144"/>
        <v>0</v>
      </c>
      <c r="AR1888" s="36">
        <f t="shared" si="5145"/>
        <v>0</v>
      </c>
      <c r="AS1888" s="36">
        <f t="shared" si="5146"/>
        <v>0</v>
      </c>
      <c r="AT1888" s="36">
        <f t="shared" si="5147"/>
        <v>0</v>
      </c>
      <c r="AU1888" s="36">
        <f t="shared" si="4954"/>
        <v>3903</v>
      </c>
      <c r="AV1888" s="36">
        <f t="shared" si="4955"/>
        <v>0</v>
      </c>
      <c r="AW1888" s="36">
        <f t="shared" si="4956"/>
        <v>3903</v>
      </c>
      <c r="AX1888" s="36">
        <f t="shared" si="4957"/>
        <v>3903</v>
      </c>
      <c r="AY1888" s="36">
        <f t="shared" si="4958"/>
        <v>3903</v>
      </c>
      <c r="AZ1888" s="36">
        <f t="shared" si="5148"/>
        <v>0</v>
      </c>
      <c r="BA1888" s="37">
        <f t="shared" si="4959"/>
        <v>99.998765052523694</v>
      </c>
      <c r="BB1888" s="25"/>
    </row>
    <row r="1889" s="39" customFormat="1">
      <c r="B1889" s="40" t="s">
        <v>582</v>
      </c>
      <c r="C1889" s="40" t="s">
        <v>193</v>
      </c>
      <c r="D1889" s="40" t="s">
        <v>193</v>
      </c>
      <c r="E1889" s="38" t="str">
        <f t="shared" si="4953"/>
        <v>0707</v>
      </c>
      <c r="F1889" s="40"/>
      <c r="G1889" s="40"/>
      <c r="H1889" s="41" t="s">
        <v>269</v>
      </c>
      <c r="I1889" s="42">
        <f>I1890+I1895</f>
        <v>3903</v>
      </c>
      <c r="J1889" s="42">
        <f>J1890+J1895</f>
        <v>3903</v>
      </c>
      <c r="K1889" s="42">
        <f>K1890+K1895</f>
        <v>3903</v>
      </c>
      <c r="L1889" s="42">
        <f>L1890+L1895</f>
        <v>0</v>
      </c>
      <c r="M1889" s="42">
        <f>M1890+M1895</f>
        <v>0</v>
      </c>
      <c r="N1889" s="42">
        <f>N1890+N1895</f>
        <v>0</v>
      </c>
      <c r="O1889" s="42">
        <f>O1890+O1895</f>
        <v>0</v>
      </c>
      <c r="P1889" s="42">
        <f>P1890+P1895</f>
        <v>0</v>
      </c>
      <c r="Q1889" s="42">
        <f>Q1890+Q1895</f>
        <v>0</v>
      </c>
      <c r="R1889" s="42">
        <f>R1890+R1895</f>
        <v>0</v>
      </c>
      <c r="S1889" s="42">
        <f>S1890+S1895</f>
        <v>0</v>
      </c>
      <c r="T1889" s="42">
        <f t="shared" si="4952"/>
        <v>3903</v>
      </c>
      <c r="U1889" s="42">
        <f t="shared" si="4950"/>
        <v>3903</v>
      </c>
      <c r="V1889" s="42">
        <f t="shared" si="4951"/>
        <v>3903</v>
      </c>
      <c r="W1889" s="42">
        <f>W1890+W1895</f>
        <v>0</v>
      </c>
      <c r="X1889" s="42">
        <f>X1890+X1895</f>
        <v>0</v>
      </c>
      <c r="Y1889" s="42">
        <f>Y1890+Y1895</f>
        <v>0</v>
      </c>
      <c r="Z1889" s="42">
        <f>Z1890+Z1895</f>
        <v>0</v>
      </c>
      <c r="AA1889" s="42">
        <f>AA1890+AA1895</f>
        <v>0</v>
      </c>
      <c r="AB1889" s="42">
        <f>AB1890+AB1895</f>
        <v>0</v>
      </c>
      <c r="AC1889" s="42">
        <f>AC1890+AC1895</f>
        <v>0</v>
      </c>
      <c r="AD1889" s="42">
        <f>AD1890+AD1895</f>
        <v>0</v>
      </c>
      <c r="AE1889" s="42">
        <f>AE1890+AE1895</f>
        <v>0</v>
      </c>
      <c r="AF1889" s="43">
        <f>AF1890+AF1895</f>
        <v>3903</v>
      </c>
      <c r="AG1889" s="43">
        <f>AG1890+AG1895</f>
        <v>0</v>
      </c>
      <c r="AH1889" s="43">
        <f>AH1890+AH1895</f>
        <v>0</v>
      </c>
      <c r="AI1889" s="43">
        <f>AI1890+AI1895</f>
        <v>0</v>
      </c>
      <c r="AJ1889" s="43">
        <f>AJ1890+AJ1895</f>
        <v>0</v>
      </c>
      <c r="AK1889" s="43">
        <f>AK1890+AK1895</f>
        <v>0</v>
      </c>
      <c r="AL1889" s="43">
        <f>AL1890+AL1895</f>
        <v>3902.9517999999998</v>
      </c>
      <c r="AM1889" s="43">
        <f>AM1890+AM1895</f>
        <v>0</v>
      </c>
      <c r="AN1889" s="43">
        <f>AN1890+AN1895</f>
        <v>0</v>
      </c>
      <c r="AO1889" s="45">
        <f>AO1890+AO1895</f>
        <v>3902.9517999999998</v>
      </c>
      <c r="AP1889" s="45">
        <f>AP1890+AP1895</f>
        <v>3903</v>
      </c>
      <c r="AQ1889" s="45">
        <f>AQ1890+AQ1895</f>
        <v>0</v>
      </c>
      <c r="AR1889" s="45">
        <f>AR1890+AR1895</f>
        <v>0</v>
      </c>
      <c r="AS1889" s="45">
        <f>AS1890+AS1895</f>
        <v>0</v>
      </c>
      <c r="AT1889" s="45">
        <f>AT1890+AT1895</f>
        <v>0</v>
      </c>
      <c r="AU1889" s="45">
        <f t="shared" si="4954"/>
        <v>3903</v>
      </c>
      <c r="AV1889" s="45">
        <f t="shared" si="4955"/>
        <v>0</v>
      </c>
      <c r="AW1889" s="45">
        <f t="shared" si="4956"/>
        <v>3903</v>
      </c>
      <c r="AX1889" s="45">
        <f t="shared" si="4957"/>
        <v>3903</v>
      </c>
      <c r="AY1889" s="45">
        <f t="shared" si="4958"/>
        <v>3903</v>
      </c>
      <c r="AZ1889" s="45">
        <f>AZ1890+AZ1895</f>
        <v>0</v>
      </c>
      <c r="BA1889" s="46">
        <f t="shared" si="4959"/>
        <v>99.998765052523694</v>
      </c>
      <c r="BB1889" s="25"/>
    </row>
    <row r="1890" ht="31.5">
      <c r="B1890" s="47" t="s">
        <v>582</v>
      </c>
      <c r="C1890" s="47" t="s">
        <v>193</v>
      </c>
      <c r="D1890" s="47" t="s">
        <v>193</v>
      </c>
      <c r="E1890" s="48" t="str">
        <f t="shared" si="4953"/>
        <v>0707</v>
      </c>
      <c r="F1890" s="47" t="s">
        <v>110</v>
      </c>
      <c r="G1890" s="48"/>
      <c r="H1890" s="49" t="s">
        <v>111</v>
      </c>
      <c r="I1890" s="19">
        <f t="shared" ref="I1890:I1917" si="5149">I1891</f>
        <v>3353</v>
      </c>
      <c r="J1890" s="19">
        <f t="shared" ref="J1890:J1917" si="5150">J1891</f>
        <v>3353</v>
      </c>
      <c r="K1890" s="19">
        <f t="shared" ref="K1890:K1917" si="5151">K1891</f>
        <v>3353</v>
      </c>
      <c r="L1890" s="19">
        <f t="shared" ref="L1890:L1917" si="5152">L1891</f>
        <v>0</v>
      </c>
      <c r="M1890" s="19">
        <f t="shared" ref="M1890:M1917" si="5153">M1891</f>
        <v>0</v>
      </c>
      <c r="N1890" s="19">
        <f t="shared" ref="N1890:N1917" si="5154">N1891</f>
        <v>0</v>
      </c>
      <c r="O1890" s="19">
        <f t="shared" ref="O1890:O1900" si="5155">O1891</f>
        <v>0</v>
      </c>
      <c r="P1890" s="19">
        <f t="shared" ref="P1890:P1900" si="5156">P1891</f>
        <v>0</v>
      </c>
      <c r="Q1890" s="19">
        <f t="shared" ref="Q1890:Q1900" si="5157">Q1891</f>
        <v>0</v>
      </c>
      <c r="R1890" s="19">
        <f t="shared" ref="R1890:R1900" si="5158">R1891</f>
        <v>0</v>
      </c>
      <c r="S1890" s="19">
        <f t="shared" ref="S1890:S1900" si="5159">S1891</f>
        <v>0</v>
      </c>
      <c r="T1890" s="19">
        <f t="shared" si="4952"/>
        <v>3353</v>
      </c>
      <c r="U1890" s="19">
        <f t="shared" si="4950"/>
        <v>3353</v>
      </c>
      <c r="V1890" s="19">
        <f t="shared" si="4951"/>
        <v>3353</v>
      </c>
      <c r="W1890" s="19">
        <f t="shared" ref="W1890:W1900" si="5160">W1891</f>
        <v>0</v>
      </c>
      <c r="X1890" s="19">
        <f t="shared" ref="X1890:X1900" si="5161">X1891</f>
        <v>0</v>
      </c>
      <c r="Y1890" s="19">
        <f t="shared" ref="Y1890:Y1900" si="5162">Y1891</f>
        <v>0</v>
      </c>
      <c r="Z1890" s="19">
        <f t="shared" ref="Z1890:Z1900" si="5163">Z1891</f>
        <v>0</v>
      </c>
      <c r="AA1890" s="19">
        <f t="shared" ref="AA1890:AA1900" si="5164">AA1891</f>
        <v>0</v>
      </c>
      <c r="AB1890" s="19">
        <f t="shared" ref="AB1890:AB1900" si="5165">AB1891</f>
        <v>0</v>
      </c>
      <c r="AC1890" s="19">
        <f t="shared" ref="AC1890:AC1900" si="5166">AC1891</f>
        <v>0</v>
      </c>
      <c r="AD1890" s="19">
        <f t="shared" ref="AD1890:AD1900" si="5167">AD1891</f>
        <v>0</v>
      </c>
      <c r="AE1890" s="19">
        <f t="shared" ref="AE1890:AE1900" si="5168">AE1891</f>
        <v>0</v>
      </c>
      <c r="AF1890" s="50">
        <f t="shared" ref="AF1890:AF1900" si="5169">AF1891</f>
        <v>3353</v>
      </c>
      <c r="AG1890" s="50">
        <f t="shared" ref="AG1890:AG1900" si="5170">AG1891</f>
        <v>0</v>
      </c>
      <c r="AH1890" s="50">
        <f t="shared" ref="AH1890:AH1900" si="5171">AH1891</f>
        <v>0</v>
      </c>
      <c r="AI1890" s="50">
        <f t="shared" ref="AI1890:AI1900" si="5172">AI1891</f>
        <v>0</v>
      </c>
      <c r="AJ1890" s="50">
        <f t="shared" ref="AJ1890:AJ1900" si="5173">AJ1891</f>
        <v>0</v>
      </c>
      <c r="AK1890" s="50">
        <f t="shared" ref="AK1890:AK1900" si="5174">AK1891</f>
        <v>0</v>
      </c>
      <c r="AL1890" s="50">
        <f t="shared" ref="AL1890:AL1900" si="5175">AL1891</f>
        <v>3352.9517999999998</v>
      </c>
      <c r="AM1890" s="50">
        <f t="shared" ref="AM1890:AM1900" si="5176">AM1891</f>
        <v>0</v>
      </c>
      <c r="AN1890" s="50">
        <f t="shared" ref="AN1890:AN1900" si="5177">AN1891</f>
        <v>0</v>
      </c>
      <c r="AO1890" s="15">
        <f t="shared" ref="AO1890:AO1900" si="5178">AO1891</f>
        <v>3352.9517999999998</v>
      </c>
      <c r="AP1890" s="51">
        <f t="shared" ref="AP1890:AP1900" si="5179">AP1891</f>
        <v>3353</v>
      </c>
      <c r="AQ1890" s="51">
        <f t="shared" ref="AQ1890:AQ1900" si="5180">AQ1891</f>
        <v>0</v>
      </c>
      <c r="AR1890" s="51">
        <f t="shared" ref="AR1890:AR1900" si="5181">AR1891</f>
        <v>0</v>
      </c>
      <c r="AS1890" s="51">
        <f t="shared" ref="AS1890:AS1900" si="5182">AS1891</f>
        <v>0</v>
      </c>
      <c r="AT1890" s="51">
        <f t="shared" ref="AT1890:AT1900" si="5183">AT1891</f>
        <v>0</v>
      </c>
      <c r="AU1890" s="51">
        <f t="shared" si="4954"/>
        <v>3353</v>
      </c>
      <c r="AV1890" s="51">
        <f t="shared" si="4955"/>
        <v>0</v>
      </c>
      <c r="AW1890" s="51">
        <f t="shared" si="4956"/>
        <v>3353</v>
      </c>
      <c r="AX1890" s="51">
        <f t="shared" si="4957"/>
        <v>3353</v>
      </c>
      <c r="AY1890" s="51">
        <f t="shared" si="4958"/>
        <v>3353</v>
      </c>
      <c r="AZ1890" s="51">
        <f t="shared" ref="AZ1890:AZ1900" si="5184">AZ1891</f>
        <v>0</v>
      </c>
      <c r="BA1890" s="52">
        <f t="shared" si="4959"/>
        <v>99.998562481359983</v>
      </c>
      <c r="BB1890" s="25"/>
    </row>
    <row r="1891">
      <c r="B1891" s="47" t="s">
        <v>582</v>
      </c>
      <c r="C1891" s="47" t="s">
        <v>193</v>
      </c>
      <c r="D1891" s="47" t="s">
        <v>193</v>
      </c>
      <c r="E1891" s="48" t="str">
        <f t="shared" si="4953"/>
        <v>0707</v>
      </c>
      <c r="F1891" s="47" t="s">
        <v>168</v>
      </c>
      <c r="G1891" s="48"/>
      <c r="H1891" s="49" t="s">
        <v>53</v>
      </c>
      <c r="I1891" s="19">
        <f t="shared" si="5149"/>
        <v>3353</v>
      </c>
      <c r="J1891" s="19">
        <f t="shared" si="5150"/>
        <v>3353</v>
      </c>
      <c r="K1891" s="19">
        <f t="shared" si="5151"/>
        <v>3353</v>
      </c>
      <c r="L1891" s="19">
        <f t="shared" si="5152"/>
        <v>0</v>
      </c>
      <c r="M1891" s="19">
        <f t="shared" si="5153"/>
        <v>0</v>
      </c>
      <c r="N1891" s="19">
        <f t="shared" si="5154"/>
        <v>0</v>
      </c>
      <c r="O1891" s="19">
        <f t="shared" si="5155"/>
        <v>0</v>
      </c>
      <c r="P1891" s="19">
        <f t="shared" si="5156"/>
        <v>0</v>
      </c>
      <c r="Q1891" s="19">
        <f t="shared" si="5157"/>
        <v>0</v>
      </c>
      <c r="R1891" s="19">
        <f t="shared" si="5158"/>
        <v>0</v>
      </c>
      <c r="S1891" s="19">
        <f t="shared" si="5159"/>
        <v>0</v>
      </c>
      <c r="T1891" s="19">
        <f t="shared" si="4952"/>
        <v>3353</v>
      </c>
      <c r="U1891" s="19">
        <f t="shared" ref="U1891:U1954" si="5185">J1891+M1891</f>
        <v>3353</v>
      </c>
      <c r="V1891" s="19">
        <f t="shared" ref="V1891:V1954" si="5186">K1891+N1891</f>
        <v>3353</v>
      </c>
      <c r="W1891" s="19">
        <f t="shared" si="5160"/>
        <v>0</v>
      </c>
      <c r="X1891" s="19">
        <f t="shared" si="5161"/>
        <v>0</v>
      </c>
      <c r="Y1891" s="19">
        <f t="shared" si="5162"/>
        <v>0</v>
      </c>
      <c r="Z1891" s="19">
        <f t="shared" si="5163"/>
        <v>0</v>
      </c>
      <c r="AA1891" s="19">
        <f t="shared" si="5164"/>
        <v>0</v>
      </c>
      <c r="AB1891" s="19">
        <f t="shared" si="5165"/>
        <v>0</v>
      </c>
      <c r="AC1891" s="19">
        <f t="shared" si="5166"/>
        <v>0</v>
      </c>
      <c r="AD1891" s="19">
        <f t="shared" si="5167"/>
        <v>0</v>
      </c>
      <c r="AE1891" s="19">
        <f t="shared" si="5168"/>
        <v>0</v>
      </c>
      <c r="AF1891" s="50">
        <f t="shared" si="5169"/>
        <v>3353</v>
      </c>
      <c r="AG1891" s="50">
        <f t="shared" si="5170"/>
        <v>0</v>
      </c>
      <c r="AH1891" s="50">
        <f t="shared" si="5171"/>
        <v>0</v>
      </c>
      <c r="AI1891" s="50">
        <f t="shared" si="5172"/>
        <v>0</v>
      </c>
      <c r="AJ1891" s="50">
        <f t="shared" si="5173"/>
        <v>0</v>
      </c>
      <c r="AK1891" s="50">
        <f t="shared" si="5174"/>
        <v>0</v>
      </c>
      <c r="AL1891" s="50">
        <f t="shared" si="5175"/>
        <v>3352.9517999999998</v>
      </c>
      <c r="AM1891" s="50">
        <f t="shared" si="5176"/>
        <v>0</v>
      </c>
      <c r="AN1891" s="50">
        <f t="shared" si="5177"/>
        <v>0</v>
      </c>
      <c r="AO1891" s="51">
        <f t="shared" si="5178"/>
        <v>3352.9517999999998</v>
      </c>
      <c r="AP1891" s="51">
        <f t="shared" si="5179"/>
        <v>3353</v>
      </c>
      <c r="AQ1891" s="51">
        <f t="shared" si="5180"/>
        <v>0</v>
      </c>
      <c r="AR1891" s="51">
        <f t="shared" si="5181"/>
        <v>0</v>
      </c>
      <c r="AS1891" s="51">
        <f t="shared" si="5182"/>
        <v>0</v>
      </c>
      <c r="AT1891" s="51">
        <f t="shared" si="5183"/>
        <v>0</v>
      </c>
      <c r="AU1891" s="51">
        <f t="shared" si="4954"/>
        <v>3353</v>
      </c>
      <c r="AV1891" s="51">
        <f t="shared" si="4955"/>
        <v>0</v>
      </c>
      <c r="AW1891" s="51">
        <f t="shared" si="4956"/>
        <v>3353</v>
      </c>
      <c r="AX1891" s="51">
        <f t="shared" si="4957"/>
        <v>3353</v>
      </c>
      <c r="AY1891" s="51">
        <f t="shared" si="4958"/>
        <v>3353</v>
      </c>
      <c r="AZ1891" s="51">
        <f t="shared" si="5184"/>
        <v>0</v>
      </c>
      <c r="BA1891" s="52">
        <f t="shared" si="4959"/>
        <v>99.998562481359983</v>
      </c>
      <c r="BB1891" s="25"/>
    </row>
    <row r="1892" ht="47.25">
      <c r="B1892" s="47" t="s">
        <v>582</v>
      </c>
      <c r="C1892" s="47" t="s">
        <v>193</v>
      </c>
      <c r="D1892" s="47" t="s">
        <v>193</v>
      </c>
      <c r="E1892" s="48" t="str">
        <f t="shared" si="4953"/>
        <v>0707</v>
      </c>
      <c r="F1892" s="47" t="s">
        <v>284</v>
      </c>
      <c r="G1892" s="48"/>
      <c r="H1892" s="49" t="s">
        <v>285</v>
      </c>
      <c r="I1892" s="19">
        <f t="shared" si="5149"/>
        <v>3353</v>
      </c>
      <c r="J1892" s="19">
        <f t="shared" si="5150"/>
        <v>3353</v>
      </c>
      <c r="K1892" s="19">
        <f t="shared" si="5151"/>
        <v>3353</v>
      </c>
      <c r="L1892" s="19">
        <f t="shared" si="5152"/>
        <v>0</v>
      </c>
      <c r="M1892" s="19">
        <f t="shared" si="5153"/>
        <v>0</v>
      </c>
      <c r="N1892" s="19">
        <f t="shared" si="5154"/>
        <v>0</v>
      </c>
      <c r="O1892" s="19">
        <f t="shared" si="5155"/>
        <v>0</v>
      </c>
      <c r="P1892" s="19">
        <f t="shared" si="5156"/>
        <v>0</v>
      </c>
      <c r="Q1892" s="19">
        <f t="shared" si="5157"/>
        <v>0</v>
      </c>
      <c r="R1892" s="19">
        <f t="shared" si="5158"/>
        <v>0</v>
      </c>
      <c r="S1892" s="19">
        <f t="shared" si="5159"/>
        <v>0</v>
      </c>
      <c r="T1892" s="19">
        <f t="shared" si="4952"/>
        <v>3353</v>
      </c>
      <c r="U1892" s="19">
        <f t="shared" si="5185"/>
        <v>3353</v>
      </c>
      <c r="V1892" s="19">
        <f t="shared" si="5186"/>
        <v>3353</v>
      </c>
      <c r="W1892" s="19">
        <f t="shared" si="5160"/>
        <v>0</v>
      </c>
      <c r="X1892" s="19">
        <f t="shared" si="5161"/>
        <v>0</v>
      </c>
      <c r="Y1892" s="19">
        <f t="shared" si="5162"/>
        <v>0</v>
      </c>
      <c r="Z1892" s="19">
        <f t="shared" si="5163"/>
        <v>0</v>
      </c>
      <c r="AA1892" s="19">
        <f t="shared" si="5164"/>
        <v>0</v>
      </c>
      <c r="AB1892" s="19">
        <f t="shared" si="5165"/>
        <v>0</v>
      </c>
      <c r="AC1892" s="19">
        <f t="shared" si="5166"/>
        <v>0</v>
      </c>
      <c r="AD1892" s="19">
        <f t="shared" si="5167"/>
        <v>0</v>
      </c>
      <c r="AE1892" s="19">
        <f t="shared" si="5168"/>
        <v>0</v>
      </c>
      <c r="AF1892" s="50">
        <f t="shared" si="5169"/>
        <v>3353</v>
      </c>
      <c r="AG1892" s="50">
        <f t="shared" si="5170"/>
        <v>0</v>
      </c>
      <c r="AH1892" s="50">
        <f t="shared" si="5171"/>
        <v>0</v>
      </c>
      <c r="AI1892" s="50">
        <f t="shared" si="5172"/>
        <v>0</v>
      </c>
      <c r="AJ1892" s="50">
        <f t="shared" si="5173"/>
        <v>0</v>
      </c>
      <c r="AK1892" s="50">
        <f t="shared" si="5174"/>
        <v>0</v>
      </c>
      <c r="AL1892" s="50">
        <f t="shared" si="5175"/>
        <v>3352.9517999999998</v>
      </c>
      <c r="AM1892" s="50">
        <f t="shared" si="5176"/>
        <v>0</v>
      </c>
      <c r="AN1892" s="50">
        <f t="shared" si="5177"/>
        <v>0</v>
      </c>
      <c r="AO1892" s="15">
        <f t="shared" si="5178"/>
        <v>3352.9517999999998</v>
      </c>
      <c r="AP1892" s="51">
        <f t="shared" si="5179"/>
        <v>3353</v>
      </c>
      <c r="AQ1892" s="51">
        <f t="shared" si="5180"/>
        <v>0</v>
      </c>
      <c r="AR1892" s="51">
        <f t="shared" si="5181"/>
        <v>0</v>
      </c>
      <c r="AS1892" s="51">
        <f t="shared" si="5182"/>
        <v>0</v>
      </c>
      <c r="AT1892" s="51">
        <f t="shared" si="5183"/>
        <v>0</v>
      </c>
      <c r="AU1892" s="51">
        <f t="shared" si="4954"/>
        <v>3353</v>
      </c>
      <c r="AV1892" s="51">
        <f t="shared" si="4955"/>
        <v>0</v>
      </c>
      <c r="AW1892" s="51">
        <f t="shared" si="4956"/>
        <v>3353</v>
      </c>
      <c r="AX1892" s="51">
        <f t="shared" si="4957"/>
        <v>3353</v>
      </c>
      <c r="AY1892" s="51">
        <f t="shared" si="4958"/>
        <v>3353</v>
      </c>
      <c r="AZ1892" s="51">
        <f t="shared" si="5184"/>
        <v>0</v>
      </c>
      <c r="BA1892" s="52">
        <f t="shared" si="4959"/>
        <v>99.998562481359983</v>
      </c>
      <c r="BB1892" s="25"/>
    </row>
    <row r="1893" ht="63">
      <c r="B1893" s="47" t="s">
        <v>582</v>
      </c>
      <c r="C1893" s="47" t="s">
        <v>193</v>
      </c>
      <c r="D1893" s="47" t="s">
        <v>193</v>
      </c>
      <c r="E1893" s="48" t="str">
        <f t="shared" si="4953"/>
        <v>0707</v>
      </c>
      <c r="F1893" s="47" t="s">
        <v>544</v>
      </c>
      <c r="G1893" s="48"/>
      <c r="H1893" s="49" t="s">
        <v>545</v>
      </c>
      <c r="I1893" s="19">
        <f t="shared" si="5149"/>
        <v>3353</v>
      </c>
      <c r="J1893" s="19">
        <f t="shared" si="5150"/>
        <v>3353</v>
      </c>
      <c r="K1893" s="19">
        <f t="shared" si="5151"/>
        <v>3353</v>
      </c>
      <c r="L1893" s="19">
        <f t="shared" si="5152"/>
        <v>0</v>
      </c>
      <c r="M1893" s="19">
        <f t="shared" si="5153"/>
        <v>0</v>
      </c>
      <c r="N1893" s="19">
        <f t="shared" si="5154"/>
        <v>0</v>
      </c>
      <c r="O1893" s="19">
        <f t="shared" si="5155"/>
        <v>0</v>
      </c>
      <c r="P1893" s="19">
        <f t="shared" si="5156"/>
        <v>0</v>
      </c>
      <c r="Q1893" s="19">
        <f t="shared" si="5157"/>
        <v>0</v>
      </c>
      <c r="R1893" s="19">
        <f t="shared" si="5158"/>
        <v>0</v>
      </c>
      <c r="S1893" s="19">
        <f t="shared" si="5159"/>
        <v>0</v>
      </c>
      <c r="T1893" s="19">
        <f t="shared" si="4952"/>
        <v>3353</v>
      </c>
      <c r="U1893" s="19">
        <f t="shared" si="5185"/>
        <v>3353</v>
      </c>
      <c r="V1893" s="19">
        <f t="shared" si="5186"/>
        <v>3353</v>
      </c>
      <c r="W1893" s="19">
        <f t="shared" si="5160"/>
        <v>0</v>
      </c>
      <c r="X1893" s="19">
        <f t="shared" si="5161"/>
        <v>0</v>
      </c>
      <c r="Y1893" s="19">
        <f t="shared" si="5162"/>
        <v>0</v>
      </c>
      <c r="Z1893" s="19">
        <f t="shared" si="5163"/>
        <v>0</v>
      </c>
      <c r="AA1893" s="19">
        <f t="shared" si="5164"/>
        <v>0</v>
      </c>
      <c r="AB1893" s="19">
        <f t="shared" si="5165"/>
        <v>0</v>
      </c>
      <c r="AC1893" s="19">
        <f t="shared" si="5166"/>
        <v>0</v>
      </c>
      <c r="AD1893" s="19">
        <f t="shared" si="5167"/>
        <v>0</v>
      </c>
      <c r="AE1893" s="19">
        <f t="shared" si="5168"/>
        <v>0</v>
      </c>
      <c r="AF1893" s="50">
        <f t="shared" si="5169"/>
        <v>3353</v>
      </c>
      <c r="AG1893" s="50">
        <f t="shared" si="5170"/>
        <v>0</v>
      </c>
      <c r="AH1893" s="50">
        <f t="shared" si="5171"/>
        <v>0</v>
      </c>
      <c r="AI1893" s="50">
        <f t="shared" si="5172"/>
        <v>0</v>
      </c>
      <c r="AJ1893" s="50">
        <f t="shared" si="5173"/>
        <v>0</v>
      </c>
      <c r="AK1893" s="50">
        <f t="shared" si="5174"/>
        <v>0</v>
      </c>
      <c r="AL1893" s="50">
        <f t="shared" si="5175"/>
        <v>3352.9517999999998</v>
      </c>
      <c r="AM1893" s="50">
        <f t="shared" si="5176"/>
        <v>0</v>
      </c>
      <c r="AN1893" s="50">
        <f t="shared" si="5177"/>
        <v>0</v>
      </c>
      <c r="AO1893" s="51">
        <f t="shared" si="5178"/>
        <v>3352.9517999999998</v>
      </c>
      <c r="AP1893" s="51">
        <f t="shared" si="5179"/>
        <v>3353</v>
      </c>
      <c r="AQ1893" s="51">
        <f t="shared" si="5180"/>
        <v>0</v>
      </c>
      <c r="AR1893" s="51">
        <f t="shared" si="5181"/>
        <v>0</v>
      </c>
      <c r="AS1893" s="51">
        <f t="shared" si="5182"/>
        <v>0</v>
      </c>
      <c r="AT1893" s="51">
        <f t="shared" si="5183"/>
        <v>0</v>
      </c>
      <c r="AU1893" s="51">
        <f t="shared" si="4954"/>
        <v>3353</v>
      </c>
      <c r="AV1893" s="51">
        <f t="shared" si="4955"/>
        <v>0</v>
      </c>
      <c r="AW1893" s="51">
        <f t="shared" si="4956"/>
        <v>3353</v>
      </c>
      <c r="AX1893" s="51">
        <f t="shared" si="4957"/>
        <v>3353</v>
      </c>
      <c r="AY1893" s="51">
        <f t="shared" si="4958"/>
        <v>3353</v>
      </c>
      <c r="AZ1893" s="51">
        <f t="shared" si="5184"/>
        <v>0</v>
      </c>
      <c r="BA1893" s="52">
        <f t="shared" si="4959"/>
        <v>99.998562481359983</v>
      </c>
      <c r="BB1893" s="25"/>
    </row>
    <row r="1894" ht="31.5">
      <c r="B1894" s="47" t="s">
        <v>582</v>
      </c>
      <c r="C1894" s="47" t="s">
        <v>193</v>
      </c>
      <c r="D1894" s="47" t="s">
        <v>193</v>
      </c>
      <c r="E1894" s="48" t="str">
        <f t="shared" si="4953"/>
        <v>0707</v>
      </c>
      <c r="F1894" s="47" t="s">
        <v>544</v>
      </c>
      <c r="G1894" s="47" t="s">
        <v>154</v>
      </c>
      <c r="H1894" s="49" t="s">
        <v>155</v>
      </c>
      <c r="I1894" s="19">
        <v>3353</v>
      </c>
      <c r="J1894" s="19">
        <v>3353</v>
      </c>
      <c r="K1894" s="19">
        <v>3353</v>
      </c>
      <c r="L1894" s="19"/>
      <c r="M1894" s="19"/>
      <c r="N1894" s="19"/>
      <c r="O1894" s="19">
        <v>0</v>
      </c>
      <c r="P1894" s="19">
        <v>0</v>
      </c>
      <c r="Q1894" s="19">
        <v>0</v>
      </c>
      <c r="R1894" s="19">
        <v>0</v>
      </c>
      <c r="S1894" s="19"/>
      <c r="T1894" s="19">
        <f t="shared" ref="T1894:T1957" si="5187">I1894+L1894+S1894+R1894+Q1894+P1894+O1894</f>
        <v>3353</v>
      </c>
      <c r="U1894" s="19">
        <f t="shared" si="5185"/>
        <v>3353</v>
      </c>
      <c r="V1894" s="19">
        <f t="shared" si="5186"/>
        <v>3353</v>
      </c>
      <c r="W1894" s="19"/>
      <c r="X1894" s="19"/>
      <c r="Y1894" s="19"/>
      <c r="Z1894" s="19"/>
      <c r="AA1894" s="19"/>
      <c r="AB1894" s="19"/>
      <c r="AC1894" s="19"/>
      <c r="AD1894" s="19"/>
      <c r="AE1894" s="19"/>
      <c r="AF1894" s="50">
        <v>3353</v>
      </c>
      <c r="AG1894" s="50"/>
      <c r="AH1894" s="50">
        <v>0</v>
      </c>
      <c r="AI1894" s="50">
        <v>0</v>
      </c>
      <c r="AJ1894" s="50">
        <v>0</v>
      </c>
      <c r="AK1894" s="50">
        <v>0</v>
      </c>
      <c r="AL1894" s="50">
        <v>3352.9517999999998</v>
      </c>
      <c r="AM1894" s="50">
        <v>0</v>
      </c>
      <c r="AN1894" s="50">
        <v>0</v>
      </c>
      <c r="AO1894" s="15">
        <v>3352.9517999999998</v>
      </c>
      <c r="AP1894" s="51">
        <v>3353</v>
      </c>
      <c r="AQ1894" s="51">
        <v>0</v>
      </c>
      <c r="AR1894" s="51">
        <v>0</v>
      </c>
      <c r="AS1894" s="51">
        <v>0</v>
      </c>
      <c r="AT1894" s="51">
        <v>0</v>
      </c>
      <c r="AU1894" s="51">
        <f t="shared" si="4954"/>
        <v>3353</v>
      </c>
      <c r="AV1894" s="51">
        <f t="shared" si="4955"/>
        <v>0</v>
      </c>
      <c r="AW1894" s="51">
        <f t="shared" si="4956"/>
        <v>3353</v>
      </c>
      <c r="AX1894" s="51">
        <f t="shared" si="4957"/>
        <v>3353</v>
      </c>
      <c r="AY1894" s="51">
        <f t="shared" si="4958"/>
        <v>3353</v>
      </c>
      <c r="AZ1894" s="51"/>
      <c r="BA1894" s="52">
        <f t="shared" si="4959"/>
        <v>99.998562481359983</v>
      </c>
      <c r="BB1894" s="53"/>
    </row>
    <row r="1895" ht="47.25">
      <c r="B1895" s="47" t="s">
        <v>582</v>
      </c>
      <c r="C1895" s="47" t="s">
        <v>193</v>
      </c>
      <c r="D1895" s="47" t="s">
        <v>193</v>
      </c>
      <c r="E1895" s="48" t="str">
        <f t="shared" si="4953"/>
        <v>0707</v>
      </c>
      <c r="F1895" s="47" t="s">
        <v>262</v>
      </c>
      <c r="G1895" s="48"/>
      <c r="H1895" s="49" t="s">
        <v>263</v>
      </c>
      <c r="I1895" s="19">
        <f t="shared" si="5149"/>
        <v>550</v>
      </c>
      <c r="J1895" s="19">
        <f t="shared" si="5150"/>
        <v>550</v>
      </c>
      <c r="K1895" s="19">
        <f t="shared" si="5151"/>
        <v>550</v>
      </c>
      <c r="L1895" s="19">
        <f t="shared" si="5152"/>
        <v>0</v>
      </c>
      <c r="M1895" s="19">
        <f t="shared" si="5153"/>
        <v>0</v>
      </c>
      <c r="N1895" s="19">
        <f t="shared" si="5154"/>
        <v>0</v>
      </c>
      <c r="O1895" s="19">
        <f t="shared" si="5155"/>
        <v>0</v>
      </c>
      <c r="P1895" s="19">
        <f t="shared" si="5156"/>
        <v>0</v>
      </c>
      <c r="Q1895" s="19">
        <f t="shared" si="5157"/>
        <v>0</v>
      </c>
      <c r="R1895" s="19">
        <f t="shared" si="5158"/>
        <v>0</v>
      </c>
      <c r="S1895" s="19">
        <f t="shared" si="5159"/>
        <v>0</v>
      </c>
      <c r="T1895" s="19">
        <f t="shared" si="5187"/>
        <v>550</v>
      </c>
      <c r="U1895" s="19">
        <f t="shared" si="5185"/>
        <v>550</v>
      </c>
      <c r="V1895" s="19">
        <f t="shared" si="5186"/>
        <v>550</v>
      </c>
      <c r="W1895" s="19">
        <f t="shared" si="5160"/>
        <v>0</v>
      </c>
      <c r="X1895" s="19">
        <f t="shared" si="5161"/>
        <v>0</v>
      </c>
      <c r="Y1895" s="19">
        <f t="shared" si="5162"/>
        <v>0</v>
      </c>
      <c r="Z1895" s="19">
        <f t="shared" si="5163"/>
        <v>0</v>
      </c>
      <c r="AA1895" s="19">
        <f t="shared" si="5164"/>
        <v>0</v>
      </c>
      <c r="AB1895" s="19">
        <f t="shared" si="5165"/>
        <v>0</v>
      </c>
      <c r="AC1895" s="19">
        <f t="shared" si="5166"/>
        <v>0</v>
      </c>
      <c r="AD1895" s="19">
        <f t="shared" si="5167"/>
        <v>0</v>
      </c>
      <c r="AE1895" s="19">
        <f t="shared" si="5168"/>
        <v>0</v>
      </c>
      <c r="AF1895" s="50">
        <f t="shared" si="5169"/>
        <v>550</v>
      </c>
      <c r="AG1895" s="50">
        <f t="shared" si="5170"/>
        <v>0</v>
      </c>
      <c r="AH1895" s="50">
        <f t="shared" si="5171"/>
        <v>0</v>
      </c>
      <c r="AI1895" s="50">
        <f t="shared" si="5172"/>
        <v>0</v>
      </c>
      <c r="AJ1895" s="50">
        <f t="shared" si="5173"/>
        <v>0</v>
      </c>
      <c r="AK1895" s="50">
        <f t="shared" si="5174"/>
        <v>0</v>
      </c>
      <c r="AL1895" s="50">
        <f t="shared" si="5175"/>
        <v>550</v>
      </c>
      <c r="AM1895" s="50">
        <f t="shared" si="5176"/>
        <v>0</v>
      </c>
      <c r="AN1895" s="50">
        <f t="shared" si="5177"/>
        <v>0</v>
      </c>
      <c r="AO1895" s="51">
        <f t="shared" si="5178"/>
        <v>550</v>
      </c>
      <c r="AP1895" s="51">
        <f t="shared" si="5179"/>
        <v>550</v>
      </c>
      <c r="AQ1895" s="51">
        <f t="shared" si="5180"/>
        <v>0</v>
      </c>
      <c r="AR1895" s="51">
        <f t="shared" si="5181"/>
        <v>0</v>
      </c>
      <c r="AS1895" s="51">
        <f t="shared" si="5182"/>
        <v>0</v>
      </c>
      <c r="AT1895" s="51">
        <f t="shared" si="5183"/>
        <v>0</v>
      </c>
      <c r="AU1895" s="51">
        <f t="shared" si="4954"/>
        <v>550</v>
      </c>
      <c r="AV1895" s="51">
        <f t="shared" si="4955"/>
        <v>0</v>
      </c>
      <c r="AW1895" s="51">
        <f t="shared" si="4956"/>
        <v>550</v>
      </c>
      <c r="AX1895" s="51">
        <f t="shared" si="4957"/>
        <v>550</v>
      </c>
      <c r="AY1895" s="51">
        <f t="shared" si="4958"/>
        <v>550</v>
      </c>
      <c r="AZ1895" s="51">
        <f t="shared" si="5184"/>
        <v>0</v>
      </c>
      <c r="BA1895" s="52">
        <f t="shared" si="4959"/>
        <v>100</v>
      </c>
      <c r="BB1895" s="25"/>
    </row>
    <row r="1896">
      <c r="B1896" s="47" t="s">
        <v>582</v>
      </c>
      <c r="C1896" s="47" t="s">
        <v>193</v>
      </c>
      <c r="D1896" s="47" t="s">
        <v>193</v>
      </c>
      <c r="E1896" s="48" t="str">
        <f t="shared" ref="E1896:E1959" si="5188">CONCATENATE(C1896,D1896)</f>
        <v>0707</v>
      </c>
      <c r="F1896" s="47" t="s">
        <v>264</v>
      </c>
      <c r="G1896" s="48"/>
      <c r="H1896" s="49" t="s">
        <v>53</v>
      </c>
      <c r="I1896" s="19">
        <f t="shared" si="5149"/>
        <v>550</v>
      </c>
      <c r="J1896" s="19">
        <f t="shared" si="5150"/>
        <v>550</v>
      </c>
      <c r="K1896" s="19">
        <f t="shared" si="5151"/>
        <v>550</v>
      </c>
      <c r="L1896" s="19">
        <f t="shared" si="5152"/>
        <v>0</v>
      </c>
      <c r="M1896" s="19">
        <f t="shared" si="5153"/>
        <v>0</v>
      </c>
      <c r="N1896" s="19">
        <f t="shared" si="5154"/>
        <v>0</v>
      </c>
      <c r="O1896" s="19">
        <f t="shared" si="5155"/>
        <v>0</v>
      </c>
      <c r="P1896" s="19">
        <f t="shared" si="5156"/>
        <v>0</v>
      </c>
      <c r="Q1896" s="19">
        <f t="shared" si="5157"/>
        <v>0</v>
      </c>
      <c r="R1896" s="19">
        <f t="shared" si="5158"/>
        <v>0</v>
      </c>
      <c r="S1896" s="19">
        <f t="shared" si="5159"/>
        <v>0</v>
      </c>
      <c r="T1896" s="19">
        <f t="shared" si="5187"/>
        <v>550</v>
      </c>
      <c r="U1896" s="19">
        <f t="shared" si="5185"/>
        <v>550</v>
      </c>
      <c r="V1896" s="19">
        <f t="shared" si="5186"/>
        <v>550</v>
      </c>
      <c r="W1896" s="19">
        <f t="shared" si="5160"/>
        <v>0</v>
      </c>
      <c r="X1896" s="19">
        <f t="shared" si="5161"/>
        <v>0</v>
      </c>
      <c r="Y1896" s="19">
        <f t="shared" si="5162"/>
        <v>0</v>
      </c>
      <c r="Z1896" s="19">
        <f t="shared" si="5163"/>
        <v>0</v>
      </c>
      <c r="AA1896" s="19">
        <f t="shared" si="5164"/>
        <v>0</v>
      </c>
      <c r="AB1896" s="19">
        <f t="shared" si="5165"/>
        <v>0</v>
      </c>
      <c r="AC1896" s="19">
        <f t="shared" si="5166"/>
        <v>0</v>
      </c>
      <c r="AD1896" s="19">
        <f t="shared" si="5167"/>
        <v>0</v>
      </c>
      <c r="AE1896" s="19">
        <f t="shared" si="5168"/>
        <v>0</v>
      </c>
      <c r="AF1896" s="50">
        <f t="shared" si="5169"/>
        <v>550</v>
      </c>
      <c r="AG1896" s="50">
        <f t="shared" si="5170"/>
        <v>0</v>
      </c>
      <c r="AH1896" s="50">
        <f t="shared" si="5171"/>
        <v>0</v>
      </c>
      <c r="AI1896" s="50">
        <f t="shared" si="5172"/>
        <v>0</v>
      </c>
      <c r="AJ1896" s="50">
        <f t="shared" si="5173"/>
        <v>0</v>
      </c>
      <c r="AK1896" s="50">
        <f t="shared" si="5174"/>
        <v>0</v>
      </c>
      <c r="AL1896" s="50">
        <f t="shared" si="5175"/>
        <v>550</v>
      </c>
      <c r="AM1896" s="50">
        <f t="shared" si="5176"/>
        <v>0</v>
      </c>
      <c r="AN1896" s="50">
        <f t="shared" si="5177"/>
        <v>0</v>
      </c>
      <c r="AO1896" s="15">
        <f t="shared" si="5178"/>
        <v>550</v>
      </c>
      <c r="AP1896" s="51">
        <f t="shared" si="5179"/>
        <v>550</v>
      </c>
      <c r="AQ1896" s="51">
        <f t="shared" si="5180"/>
        <v>0</v>
      </c>
      <c r="AR1896" s="51">
        <f t="shared" si="5181"/>
        <v>0</v>
      </c>
      <c r="AS1896" s="51">
        <f t="shared" si="5182"/>
        <v>0</v>
      </c>
      <c r="AT1896" s="51">
        <f t="shared" si="5183"/>
        <v>0</v>
      </c>
      <c r="AU1896" s="51">
        <f t="shared" ref="AU1896:AU1959" si="5189">AP1896+AS1896+AT1896+AR1896+AQ1896</f>
        <v>550</v>
      </c>
      <c r="AV1896" s="51">
        <f t="shared" ref="AV1896:AV1959" si="5190">T1896-AU1896</f>
        <v>0</v>
      </c>
      <c r="AW1896" s="51">
        <f t="shared" ref="AW1896:AW1959" si="5191">T1896+W1896+X1896+Y1896+Z1896</f>
        <v>550</v>
      </c>
      <c r="AX1896" s="51">
        <f t="shared" ref="AX1896:AX1959" si="5192">U1896+AA1896+AB1896</f>
        <v>550</v>
      </c>
      <c r="AY1896" s="51">
        <f t="shared" ref="AY1896:AY1959" si="5193">V1896+AC1896+AE1896+AD1896</f>
        <v>550</v>
      </c>
      <c r="AZ1896" s="51">
        <f t="shared" si="5184"/>
        <v>0</v>
      </c>
      <c r="BA1896" s="52">
        <f t="shared" ref="BA1896:BA1959" si="5194">AL1896/AF1896*100</f>
        <v>100</v>
      </c>
      <c r="BB1896" s="25"/>
    </row>
    <row r="1897" ht="31.5">
      <c r="B1897" s="47" t="s">
        <v>582</v>
      </c>
      <c r="C1897" s="47" t="s">
        <v>193</v>
      </c>
      <c r="D1897" s="47" t="s">
        <v>193</v>
      </c>
      <c r="E1897" s="48" t="str">
        <f t="shared" si="5188"/>
        <v>0707</v>
      </c>
      <c r="F1897" s="47" t="s">
        <v>303</v>
      </c>
      <c r="G1897" s="48"/>
      <c r="H1897" s="49" t="s">
        <v>304</v>
      </c>
      <c r="I1897" s="19">
        <f t="shared" si="5149"/>
        <v>550</v>
      </c>
      <c r="J1897" s="19">
        <f t="shared" si="5150"/>
        <v>550</v>
      </c>
      <c r="K1897" s="19">
        <f t="shared" si="5151"/>
        <v>550</v>
      </c>
      <c r="L1897" s="19">
        <f t="shared" si="5152"/>
        <v>0</v>
      </c>
      <c r="M1897" s="19">
        <f t="shared" si="5153"/>
        <v>0</v>
      </c>
      <c r="N1897" s="19">
        <f t="shared" si="5154"/>
        <v>0</v>
      </c>
      <c r="O1897" s="19">
        <f t="shared" si="5155"/>
        <v>0</v>
      </c>
      <c r="P1897" s="19">
        <f t="shared" si="5156"/>
        <v>0</v>
      </c>
      <c r="Q1897" s="19">
        <f t="shared" si="5157"/>
        <v>0</v>
      </c>
      <c r="R1897" s="19">
        <f t="shared" si="5158"/>
        <v>0</v>
      </c>
      <c r="S1897" s="19">
        <f t="shared" si="5159"/>
        <v>0</v>
      </c>
      <c r="T1897" s="19">
        <f t="shared" si="5187"/>
        <v>550</v>
      </c>
      <c r="U1897" s="19">
        <f t="shared" si="5185"/>
        <v>550</v>
      </c>
      <c r="V1897" s="19">
        <f t="shared" si="5186"/>
        <v>550</v>
      </c>
      <c r="W1897" s="19">
        <f t="shared" si="5160"/>
        <v>0</v>
      </c>
      <c r="X1897" s="19">
        <f t="shared" si="5161"/>
        <v>0</v>
      </c>
      <c r="Y1897" s="19">
        <f t="shared" si="5162"/>
        <v>0</v>
      </c>
      <c r="Z1897" s="19">
        <f t="shared" si="5163"/>
        <v>0</v>
      </c>
      <c r="AA1897" s="19">
        <f t="shared" si="5164"/>
        <v>0</v>
      </c>
      <c r="AB1897" s="19">
        <f t="shared" si="5165"/>
        <v>0</v>
      </c>
      <c r="AC1897" s="19">
        <f t="shared" si="5166"/>
        <v>0</v>
      </c>
      <c r="AD1897" s="19">
        <f t="shared" si="5167"/>
        <v>0</v>
      </c>
      <c r="AE1897" s="19">
        <f t="shared" si="5168"/>
        <v>0</v>
      </c>
      <c r="AF1897" s="50">
        <f t="shared" si="5169"/>
        <v>550</v>
      </c>
      <c r="AG1897" s="50">
        <f t="shared" si="5170"/>
        <v>0</v>
      </c>
      <c r="AH1897" s="50">
        <f t="shared" si="5171"/>
        <v>0</v>
      </c>
      <c r="AI1897" s="50">
        <f t="shared" si="5172"/>
        <v>0</v>
      </c>
      <c r="AJ1897" s="50">
        <f t="shared" si="5173"/>
        <v>0</v>
      </c>
      <c r="AK1897" s="50">
        <f t="shared" si="5174"/>
        <v>0</v>
      </c>
      <c r="AL1897" s="50">
        <f t="shared" si="5175"/>
        <v>550</v>
      </c>
      <c r="AM1897" s="50">
        <f t="shared" si="5176"/>
        <v>0</v>
      </c>
      <c r="AN1897" s="50">
        <f t="shared" si="5177"/>
        <v>0</v>
      </c>
      <c r="AO1897" s="51">
        <f t="shared" si="5178"/>
        <v>550</v>
      </c>
      <c r="AP1897" s="51">
        <f t="shared" si="5179"/>
        <v>550</v>
      </c>
      <c r="AQ1897" s="51">
        <f t="shared" si="5180"/>
        <v>0</v>
      </c>
      <c r="AR1897" s="51">
        <f t="shared" si="5181"/>
        <v>0</v>
      </c>
      <c r="AS1897" s="51">
        <f t="shared" si="5182"/>
        <v>0</v>
      </c>
      <c r="AT1897" s="51">
        <f t="shared" si="5183"/>
        <v>0</v>
      </c>
      <c r="AU1897" s="51">
        <f t="shared" si="5189"/>
        <v>550</v>
      </c>
      <c r="AV1897" s="51">
        <f t="shared" si="5190"/>
        <v>0</v>
      </c>
      <c r="AW1897" s="51">
        <f t="shared" si="5191"/>
        <v>550</v>
      </c>
      <c r="AX1897" s="51">
        <f t="shared" si="5192"/>
        <v>550</v>
      </c>
      <c r="AY1897" s="51">
        <f t="shared" si="5193"/>
        <v>550</v>
      </c>
      <c r="AZ1897" s="51">
        <f t="shared" si="5184"/>
        <v>0</v>
      </c>
      <c r="BA1897" s="52">
        <f t="shared" si="5194"/>
        <v>100</v>
      </c>
      <c r="BB1897" s="25"/>
    </row>
    <row r="1898" ht="47.25">
      <c r="B1898" s="47" t="s">
        <v>582</v>
      </c>
      <c r="C1898" s="47" t="s">
        <v>193</v>
      </c>
      <c r="D1898" s="47" t="s">
        <v>193</v>
      </c>
      <c r="E1898" s="48" t="str">
        <f t="shared" si="5188"/>
        <v>0707</v>
      </c>
      <c r="F1898" s="47" t="s">
        <v>546</v>
      </c>
      <c r="G1898" s="48"/>
      <c r="H1898" s="49" t="s">
        <v>547</v>
      </c>
      <c r="I1898" s="19">
        <f t="shared" si="5149"/>
        <v>550</v>
      </c>
      <c r="J1898" s="19">
        <f t="shared" si="5150"/>
        <v>550</v>
      </c>
      <c r="K1898" s="19">
        <f t="shared" si="5151"/>
        <v>550</v>
      </c>
      <c r="L1898" s="19">
        <f t="shared" si="5152"/>
        <v>0</v>
      </c>
      <c r="M1898" s="19">
        <f t="shared" si="5153"/>
        <v>0</v>
      </c>
      <c r="N1898" s="19">
        <f t="shared" si="5154"/>
        <v>0</v>
      </c>
      <c r="O1898" s="19">
        <f t="shared" si="5155"/>
        <v>0</v>
      </c>
      <c r="P1898" s="19">
        <f t="shared" si="5156"/>
        <v>0</v>
      </c>
      <c r="Q1898" s="19">
        <f t="shared" si="5157"/>
        <v>0</v>
      </c>
      <c r="R1898" s="19">
        <f t="shared" si="5158"/>
        <v>0</v>
      </c>
      <c r="S1898" s="19">
        <f t="shared" si="5159"/>
        <v>0</v>
      </c>
      <c r="T1898" s="19">
        <f t="shared" si="5187"/>
        <v>550</v>
      </c>
      <c r="U1898" s="19">
        <f t="shared" si="5185"/>
        <v>550</v>
      </c>
      <c r="V1898" s="19">
        <f t="shared" si="5186"/>
        <v>550</v>
      </c>
      <c r="W1898" s="19">
        <f t="shared" si="5160"/>
        <v>0</v>
      </c>
      <c r="X1898" s="19">
        <f t="shared" si="5161"/>
        <v>0</v>
      </c>
      <c r="Y1898" s="19">
        <f t="shared" si="5162"/>
        <v>0</v>
      </c>
      <c r="Z1898" s="19">
        <f t="shared" si="5163"/>
        <v>0</v>
      </c>
      <c r="AA1898" s="19">
        <f t="shared" si="5164"/>
        <v>0</v>
      </c>
      <c r="AB1898" s="19">
        <f t="shared" si="5165"/>
        <v>0</v>
      </c>
      <c r="AC1898" s="19">
        <f t="shared" si="5166"/>
        <v>0</v>
      </c>
      <c r="AD1898" s="19">
        <f t="shared" si="5167"/>
        <v>0</v>
      </c>
      <c r="AE1898" s="19">
        <f t="shared" si="5168"/>
        <v>0</v>
      </c>
      <c r="AF1898" s="50">
        <f t="shared" si="5169"/>
        <v>550</v>
      </c>
      <c r="AG1898" s="50">
        <f t="shared" si="5170"/>
        <v>0</v>
      </c>
      <c r="AH1898" s="50">
        <f t="shared" si="5171"/>
        <v>0</v>
      </c>
      <c r="AI1898" s="50">
        <f t="shared" si="5172"/>
        <v>0</v>
      </c>
      <c r="AJ1898" s="50">
        <f t="shared" si="5173"/>
        <v>0</v>
      </c>
      <c r="AK1898" s="50">
        <f t="shared" si="5174"/>
        <v>0</v>
      </c>
      <c r="AL1898" s="50">
        <f t="shared" si="5175"/>
        <v>550</v>
      </c>
      <c r="AM1898" s="50">
        <f t="shared" si="5176"/>
        <v>0</v>
      </c>
      <c r="AN1898" s="50">
        <f t="shared" si="5177"/>
        <v>0</v>
      </c>
      <c r="AO1898" s="15">
        <f t="shared" si="5178"/>
        <v>550</v>
      </c>
      <c r="AP1898" s="51">
        <f t="shared" si="5179"/>
        <v>550</v>
      </c>
      <c r="AQ1898" s="51">
        <f t="shared" si="5180"/>
        <v>0</v>
      </c>
      <c r="AR1898" s="51">
        <f t="shared" si="5181"/>
        <v>0</v>
      </c>
      <c r="AS1898" s="51">
        <f t="shared" si="5182"/>
        <v>0</v>
      </c>
      <c r="AT1898" s="51">
        <f t="shared" si="5183"/>
        <v>0</v>
      </c>
      <c r="AU1898" s="51">
        <f t="shared" si="5189"/>
        <v>550</v>
      </c>
      <c r="AV1898" s="51">
        <f t="shared" si="5190"/>
        <v>0</v>
      </c>
      <c r="AW1898" s="51">
        <f t="shared" si="5191"/>
        <v>550</v>
      </c>
      <c r="AX1898" s="51">
        <f t="shared" si="5192"/>
        <v>550</v>
      </c>
      <c r="AY1898" s="51">
        <f t="shared" si="5193"/>
        <v>550</v>
      </c>
      <c r="AZ1898" s="51">
        <f t="shared" si="5184"/>
        <v>0</v>
      </c>
      <c r="BA1898" s="52">
        <f t="shared" si="5194"/>
        <v>100</v>
      </c>
      <c r="BB1898" s="25"/>
    </row>
    <row r="1899" ht="31.5">
      <c r="B1899" s="47" t="s">
        <v>582</v>
      </c>
      <c r="C1899" s="47" t="s">
        <v>193</v>
      </c>
      <c r="D1899" s="47" t="s">
        <v>193</v>
      </c>
      <c r="E1899" s="48" t="str">
        <f t="shared" si="5188"/>
        <v>0707</v>
      </c>
      <c r="F1899" s="47" t="s">
        <v>546</v>
      </c>
      <c r="G1899" s="47" t="s">
        <v>58</v>
      </c>
      <c r="H1899" s="49" t="s">
        <v>59</v>
      </c>
      <c r="I1899" s="19">
        <v>550</v>
      </c>
      <c r="J1899" s="19">
        <v>550</v>
      </c>
      <c r="K1899" s="19">
        <v>550</v>
      </c>
      <c r="L1899" s="19"/>
      <c r="M1899" s="19"/>
      <c r="N1899" s="19"/>
      <c r="O1899" s="19">
        <v>0</v>
      </c>
      <c r="P1899" s="19">
        <v>0</v>
      </c>
      <c r="Q1899" s="19">
        <v>0</v>
      </c>
      <c r="R1899" s="19">
        <v>0</v>
      </c>
      <c r="S1899" s="19"/>
      <c r="T1899" s="19">
        <f t="shared" si="5187"/>
        <v>550</v>
      </c>
      <c r="U1899" s="19">
        <f t="shared" si="5185"/>
        <v>550</v>
      </c>
      <c r="V1899" s="19">
        <f t="shared" si="5186"/>
        <v>550</v>
      </c>
      <c r="W1899" s="19"/>
      <c r="X1899" s="19"/>
      <c r="Y1899" s="19"/>
      <c r="Z1899" s="19"/>
      <c r="AA1899" s="19"/>
      <c r="AB1899" s="19"/>
      <c r="AC1899" s="19"/>
      <c r="AD1899" s="19"/>
      <c r="AE1899" s="19"/>
      <c r="AF1899" s="50">
        <v>550</v>
      </c>
      <c r="AG1899" s="50"/>
      <c r="AH1899" s="50">
        <v>0</v>
      </c>
      <c r="AI1899" s="50">
        <v>0</v>
      </c>
      <c r="AJ1899" s="50">
        <v>0</v>
      </c>
      <c r="AK1899" s="50">
        <v>0</v>
      </c>
      <c r="AL1899" s="50">
        <v>550</v>
      </c>
      <c r="AM1899" s="50">
        <v>0</v>
      </c>
      <c r="AN1899" s="50">
        <v>0</v>
      </c>
      <c r="AO1899" s="51">
        <v>550</v>
      </c>
      <c r="AP1899" s="51">
        <v>550</v>
      </c>
      <c r="AQ1899" s="51">
        <v>0</v>
      </c>
      <c r="AR1899" s="51">
        <v>0</v>
      </c>
      <c r="AS1899" s="51">
        <v>0</v>
      </c>
      <c r="AT1899" s="51">
        <v>0</v>
      </c>
      <c r="AU1899" s="51">
        <f t="shared" si="5189"/>
        <v>550</v>
      </c>
      <c r="AV1899" s="51">
        <f t="shared" si="5190"/>
        <v>0</v>
      </c>
      <c r="AW1899" s="51">
        <f t="shared" si="5191"/>
        <v>550</v>
      </c>
      <c r="AX1899" s="51">
        <f t="shared" si="5192"/>
        <v>550</v>
      </c>
      <c r="AY1899" s="51">
        <f t="shared" si="5193"/>
        <v>550</v>
      </c>
      <c r="AZ1899" s="51"/>
      <c r="BA1899" s="52">
        <f t="shared" si="5194"/>
        <v>100</v>
      </c>
      <c r="BB1899" s="53"/>
    </row>
    <row r="1900" s="30" customFormat="1">
      <c r="B1900" s="31" t="s">
        <v>582</v>
      </c>
      <c r="C1900" s="31" t="s">
        <v>107</v>
      </c>
      <c r="D1900" s="31"/>
      <c r="E1900" s="32" t="str">
        <f t="shared" si="5188"/>
        <v>08</v>
      </c>
      <c r="F1900" s="31"/>
      <c r="G1900" s="31"/>
      <c r="H1900" s="33" t="s">
        <v>108</v>
      </c>
      <c r="I1900" s="34">
        <f t="shared" si="5149"/>
        <v>2129.5999999999999</v>
      </c>
      <c r="J1900" s="34">
        <f t="shared" si="5150"/>
        <v>1030.9000000000001</v>
      </c>
      <c r="K1900" s="34">
        <f t="shared" si="5151"/>
        <v>1030.9000000000001</v>
      </c>
      <c r="L1900" s="34">
        <f t="shared" si="5152"/>
        <v>0</v>
      </c>
      <c r="M1900" s="34">
        <f t="shared" si="5153"/>
        <v>0</v>
      </c>
      <c r="N1900" s="34">
        <f t="shared" si="5154"/>
        <v>0</v>
      </c>
      <c r="O1900" s="34">
        <f t="shared" si="5155"/>
        <v>0</v>
      </c>
      <c r="P1900" s="34">
        <f t="shared" si="5156"/>
        <v>0</v>
      </c>
      <c r="Q1900" s="34">
        <f t="shared" si="5157"/>
        <v>0</v>
      </c>
      <c r="R1900" s="34">
        <f t="shared" si="5158"/>
        <v>0</v>
      </c>
      <c r="S1900" s="34">
        <f t="shared" si="5159"/>
        <v>0</v>
      </c>
      <c r="T1900" s="34">
        <f t="shared" si="5187"/>
        <v>2129.5999999999999</v>
      </c>
      <c r="U1900" s="34">
        <f t="shared" si="5185"/>
        <v>1030.9000000000001</v>
      </c>
      <c r="V1900" s="34">
        <f t="shared" si="5186"/>
        <v>1030.9000000000001</v>
      </c>
      <c r="W1900" s="34">
        <f t="shared" si="5160"/>
        <v>0</v>
      </c>
      <c r="X1900" s="34">
        <f t="shared" si="5161"/>
        <v>0</v>
      </c>
      <c r="Y1900" s="34">
        <f t="shared" si="5162"/>
        <v>0</v>
      </c>
      <c r="Z1900" s="34">
        <f t="shared" si="5163"/>
        <v>0</v>
      </c>
      <c r="AA1900" s="34">
        <f t="shared" si="5164"/>
        <v>0</v>
      </c>
      <c r="AB1900" s="34">
        <f t="shared" si="5165"/>
        <v>0</v>
      </c>
      <c r="AC1900" s="34">
        <f t="shared" si="5166"/>
        <v>0</v>
      </c>
      <c r="AD1900" s="34">
        <f t="shared" si="5167"/>
        <v>0</v>
      </c>
      <c r="AE1900" s="34">
        <f t="shared" si="5168"/>
        <v>0</v>
      </c>
      <c r="AF1900" s="35">
        <f t="shared" si="5169"/>
        <v>4592.6900000000005</v>
      </c>
      <c r="AG1900" s="35">
        <f t="shared" si="5170"/>
        <v>0</v>
      </c>
      <c r="AH1900" s="35">
        <f t="shared" si="5171"/>
        <v>0</v>
      </c>
      <c r="AI1900" s="35">
        <f t="shared" si="5172"/>
        <v>0</v>
      </c>
      <c r="AJ1900" s="35">
        <f t="shared" si="5173"/>
        <v>0</v>
      </c>
      <c r="AK1900" s="35">
        <f t="shared" si="5174"/>
        <v>0</v>
      </c>
      <c r="AL1900" s="35">
        <f t="shared" si="5175"/>
        <v>4592.6900000000005</v>
      </c>
      <c r="AM1900" s="35">
        <f t="shared" si="5176"/>
        <v>0</v>
      </c>
      <c r="AN1900" s="35">
        <f t="shared" si="5177"/>
        <v>0</v>
      </c>
      <c r="AO1900" s="54">
        <f t="shared" si="5178"/>
        <v>3780.1899999999996</v>
      </c>
      <c r="AP1900" s="36">
        <f t="shared" si="5179"/>
        <v>4562.6900000000005</v>
      </c>
      <c r="AQ1900" s="36">
        <f t="shared" si="5180"/>
        <v>0</v>
      </c>
      <c r="AR1900" s="36">
        <f t="shared" si="5181"/>
        <v>0</v>
      </c>
      <c r="AS1900" s="36">
        <f t="shared" si="5182"/>
        <v>0</v>
      </c>
      <c r="AT1900" s="36">
        <f t="shared" si="5183"/>
        <v>0</v>
      </c>
      <c r="AU1900" s="36">
        <f t="shared" si="5189"/>
        <v>4562.6900000000005</v>
      </c>
      <c r="AV1900" s="36">
        <f t="shared" si="5190"/>
        <v>-2433.0900000000006</v>
      </c>
      <c r="AW1900" s="36">
        <f t="shared" si="5191"/>
        <v>2129.5999999999999</v>
      </c>
      <c r="AX1900" s="36">
        <f t="shared" si="5192"/>
        <v>1030.9000000000001</v>
      </c>
      <c r="AY1900" s="36">
        <f t="shared" si="5193"/>
        <v>1030.9000000000001</v>
      </c>
      <c r="AZ1900" s="36">
        <f t="shared" si="5184"/>
        <v>0</v>
      </c>
      <c r="BA1900" s="37">
        <f t="shared" si="5194"/>
        <v>100</v>
      </c>
      <c r="BB1900" s="25"/>
    </row>
    <row r="1901" s="39" customFormat="1">
      <c r="B1901" s="40" t="s">
        <v>582</v>
      </c>
      <c r="C1901" s="40" t="s">
        <v>107</v>
      </c>
      <c r="D1901" s="40" t="s">
        <v>46</v>
      </c>
      <c r="E1901" s="38" t="str">
        <f t="shared" si="5188"/>
        <v>0801</v>
      </c>
      <c r="F1901" s="40"/>
      <c r="G1901" s="40"/>
      <c r="H1901" s="41" t="s">
        <v>109</v>
      </c>
      <c r="I1901" s="42">
        <f t="shared" si="5149"/>
        <v>2129.5999999999999</v>
      </c>
      <c r="J1901" s="42">
        <f t="shared" si="5150"/>
        <v>1030.9000000000001</v>
      </c>
      <c r="K1901" s="42">
        <f t="shared" si="5151"/>
        <v>1030.9000000000001</v>
      </c>
      <c r="L1901" s="42">
        <f t="shared" si="5152"/>
        <v>0</v>
      </c>
      <c r="M1901" s="42">
        <f t="shared" si="5153"/>
        <v>0</v>
      </c>
      <c r="N1901" s="42">
        <f t="shared" si="5154"/>
        <v>0</v>
      </c>
      <c r="O1901" s="42">
        <f>O1902+O1907</f>
        <v>0</v>
      </c>
      <c r="P1901" s="42">
        <f>P1902+P1907</f>
        <v>0</v>
      </c>
      <c r="Q1901" s="42">
        <f>Q1902+Q1907</f>
        <v>0</v>
      </c>
      <c r="R1901" s="42">
        <f>R1902+R1907</f>
        <v>0</v>
      </c>
      <c r="S1901" s="42">
        <f>S1902+S1907</f>
        <v>0</v>
      </c>
      <c r="T1901" s="42">
        <f t="shared" si="5187"/>
        <v>2129.5999999999999</v>
      </c>
      <c r="U1901" s="42">
        <f t="shared" si="5185"/>
        <v>1030.9000000000001</v>
      </c>
      <c r="V1901" s="42">
        <f t="shared" si="5186"/>
        <v>1030.9000000000001</v>
      </c>
      <c r="W1901" s="42">
        <f>W1902+W1907</f>
        <v>0</v>
      </c>
      <c r="X1901" s="42">
        <f>X1902+X1907</f>
        <v>0</v>
      </c>
      <c r="Y1901" s="42">
        <f>Y1902+Y1907</f>
        <v>0</v>
      </c>
      <c r="Z1901" s="42">
        <f>Z1902+Z1907</f>
        <v>0</v>
      </c>
      <c r="AA1901" s="42">
        <f>AA1902+AA1907</f>
        <v>0</v>
      </c>
      <c r="AB1901" s="42">
        <f>AB1902+AB1907</f>
        <v>0</v>
      </c>
      <c r="AC1901" s="42">
        <f>AC1902+AC1907</f>
        <v>0</v>
      </c>
      <c r="AD1901" s="42">
        <f>AD1902+AD1907</f>
        <v>0</v>
      </c>
      <c r="AE1901" s="42">
        <f>AE1902+AE1907</f>
        <v>0</v>
      </c>
      <c r="AF1901" s="43">
        <f>AF1902+AF1907</f>
        <v>4592.6900000000005</v>
      </c>
      <c r="AG1901" s="43">
        <f>AG1902+AG1907</f>
        <v>0</v>
      </c>
      <c r="AH1901" s="43">
        <f>AH1902+AH1907</f>
        <v>0</v>
      </c>
      <c r="AI1901" s="43">
        <f>AI1902+AI1907</f>
        <v>0</v>
      </c>
      <c r="AJ1901" s="43">
        <f>AJ1902+AJ1907</f>
        <v>0</v>
      </c>
      <c r="AK1901" s="43">
        <f>AK1902+AK1907</f>
        <v>0</v>
      </c>
      <c r="AL1901" s="43">
        <f>AL1902+AL1907</f>
        <v>4592.6900000000005</v>
      </c>
      <c r="AM1901" s="43">
        <f>AM1902+AM1907</f>
        <v>0</v>
      </c>
      <c r="AN1901" s="43">
        <f>AN1902+AN1907</f>
        <v>0</v>
      </c>
      <c r="AO1901" s="45">
        <f>AO1902+AO1907</f>
        <v>3780.1899999999996</v>
      </c>
      <c r="AP1901" s="45">
        <f>AP1902+AP1907</f>
        <v>4562.6900000000005</v>
      </c>
      <c r="AQ1901" s="45">
        <f>AQ1902+AQ1907</f>
        <v>0</v>
      </c>
      <c r="AR1901" s="45">
        <f>AR1902+AR1907</f>
        <v>0</v>
      </c>
      <c r="AS1901" s="45">
        <f>AS1902+AS1907</f>
        <v>0</v>
      </c>
      <c r="AT1901" s="45">
        <f>AT1902+AT1907</f>
        <v>0</v>
      </c>
      <c r="AU1901" s="45">
        <f t="shared" si="5189"/>
        <v>4562.6900000000005</v>
      </c>
      <c r="AV1901" s="45">
        <f t="shared" si="5190"/>
        <v>-2433.0900000000006</v>
      </c>
      <c r="AW1901" s="45">
        <f t="shared" si="5191"/>
        <v>2129.5999999999999</v>
      </c>
      <c r="AX1901" s="45">
        <f t="shared" si="5192"/>
        <v>1030.9000000000001</v>
      </c>
      <c r="AY1901" s="45">
        <f t="shared" si="5193"/>
        <v>1030.9000000000001</v>
      </c>
      <c r="AZ1901" s="45">
        <f>AZ1902+AZ1907</f>
        <v>0</v>
      </c>
      <c r="BA1901" s="46">
        <f t="shared" si="5194"/>
        <v>100</v>
      </c>
      <c r="BB1901" s="25"/>
    </row>
    <row r="1902" ht="31.5">
      <c r="B1902" s="47" t="s">
        <v>582</v>
      </c>
      <c r="C1902" s="47" t="s">
        <v>107</v>
      </c>
      <c r="D1902" s="47" t="s">
        <v>46</v>
      </c>
      <c r="E1902" s="48" t="str">
        <f t="shared" si="5188"/>
        <v>0801</v>
      </c>
      <c r="F1902" s="47" t="s">
        <v>110</v>
      </c>
      <c r="G1902" s="48"/>
      <c r="H1902" s="49" t="s">
        <v>111</v>
      </c>
      <c r="I1902" s="19">
        <f t="shared" si="5149"/>
        <v>2129.5999999999999</v>
      </c>
      <c r="J1902" s="19">
        <f t="shared" si="5150"/>
        <v>1030.9000000000001</v>
      </c>
      <c r="K1902" s="19">
        <f t="shared" si="5151"/>
        <v>1030.9000000000001</v>
      </c>
      <c r="L1902" s="19">
        <f t="shared" si="5152"/>
        <v>0</v>
      </c>
      <c r="M1902" s="19">
        <f t="shared" si="5153"/>
        <v>0</v>
      </c>
      <c r="N1902" s="19">
        <f t="shared" si="5154"/>
        <v>0</v>
      </c>
      <c r="O1902" s="19">
        <f t="shared" ref="O1902:O1908" si="5195">O1903</f>
        <v>0</v>
      </c>
      <c r="P1902" s="19">
        <f t="shared" ref="P1902:P1908" si="5196">P1903</f>
        <v>0</v>
      </c>
      <c r="Q1902" s="19">
        <f t="shared" ref="Q1902:Q1908" si="5197">Q1903</f>
        <v>0</v>
      </c>
      <c r="R1902" s="19">
        <f t="shared" ref="R1902:R1908" si="5198">R1903</f>
        <v>0</v>
      </c>
      <c r="S1902" s="19">
        <f t="shared" ref="S1902:S1905" si="5199">S1903</f>
        <v>0</v>
      </c>
      <c r="T1902" s="19">
        <f t="shared" si="5187"/>
        <v>2129.5999999999999</v>
      </c>
      <c r="U1902" s="19">
        <f t="shared" si="5185"/>
        <v>1030.9000000000001</v>
      </c>
      <c r="V1902" s="19">
        <f t="shared" si="5186"/>
        <v>1030.9000000000001</v>
      </c>
      <c r="W1902" s="19">
        <f t="shared" ref="W1902:W1905" si="5200">W1903</f>
        <v>0</v>
      </c>
      <c r="X1902" s="19">
        <f t="shared" ref="X1902:X1905" si="5201">X1903</f>
        <v>0</v>
      </c>
      <c r="Y1902" s="19">
        <f t="shared" ref="Y1902:Y1905" si="5202">Y1903</f>
        <v>0</v>
      </c>
      <c r="Z1902" s="19">
        <f t="shared" ref="Z1902:Z1905" si="5203">Z1903</f>
        <v>0</v>
      </c>
      <c r="AA1902" s="19">
        <f t="shared" ref="AA1902:AA1905" si="5204">AA1903</f>
        <v>0</v>
      </c>
      <c r="AB1902" s="19">
        <f t="shared" ref="AB1902:AB1905" si="5205">AB1903</f>
        <v>0</v>
      </c>
      <c r="AC1902" s="19">
        <f t="shared" ref="AC1902:AC1905" si="5206">AC1903</f>
        <v>0</v>
      </c>
      <c r="AD1902" s="19">
        <f t="shared" ref="AD1902:AD1905" si="5207">AD1903</f>
        <v>0</v>
      </c>
      <c r="AE1902" s="19">
        <f t="shared" ref="AE1902:AE1905" si="5208">AE1903</f>
        <v>0</v>
      </c>
      <c r="AF1902" s="50">
        <f t="shared" ref="AF1902:AF1908" si="5209">AF1903</f>
        <v>2129.5999999999999</v>
      </c>
      <c r="AG1902" s="50">
        <f t="shared" ref="AG1902:AG1908" si="5210">AG1903</f>
        <v>0</v>
      </c>
      <c r="AH1902" s="50">
        <f t="shared" ref="AH1902:AH1908" si="5211">AH1903</f>
        <v>0</v>
      </c>
      <c r="AI1902" s="50">
        <f t="shared" ref="AI1902:AI1908" si="5212">AI1903</f>
        <v>0</v>
      </c>
      <c r="AJ1902" s="50">
        <f t="shared" ref="AJ1902:AJ1908" si="5213">AJ1903</f>
        <v>0</v>
      </c>
      <c r="AK1902" s="50">
        <f t="shared" ref="AK1902:AK1908" si="5214">AK1903</f>
        <v>0</v>
      </c>
      <c r="AL1902" s="50">
        <f t="shared" ref="AL1902:AL1908" si="5215">AL1903</f>
        <v>2129.5999999999999</v>
      </c>
      <c r="AM1902" s="50">
        <f t="shared" ref="AM1902:AM1908" si="5216">AM1903</f>
        <v>0</v>
      </c>
      <c r="AN1902" s="50">
        <f t="shared" ref="AN1902:AN1908" si="5217">AN1903</f>
        <v>0</v>
      </c>
      <c r="AO1902" s="15">
        <f t="shared" ref="AO1902:AO1908" si="5218">AO1903</f>
        <v>1737.0999999999999</v>
      </c>
      <c r="AP1902" s="51">
        <f t="shared" ref="AP1902:AP1908" si="5219">AP1903</f>
        <v>2129.5999999999999</v>
      </c>
      <c r="AQ1902" s="51">
        <f t="shared" ref="AQ1902:AQ1908" si="5220">AQ1903</f>
        <v>0</v>
      </c>
      <c r="AR1902" s="51">
        <f t="shared" ref="AR1902:AR1908" si="5221">AR1903</f>
        <v>0</v>
      </c>
      <c r="AS1902" s="51">
        <f t="shared" ref="AS1902:AS1908" si="5222">AS1903</f>
        <v>0</v>
      </c>
      <c r="AT1902" s="51">
        <f t="shared" ref="AT1902:AT1908" si="5223">AT1903</f>
        <v>0</v>
      </c>
      <c r="AU1902" s="51">
        <f t="shared" si="5189"/>
        <v>2129.5999999999999</v>
      </c>
      <c r="AV1902" s="51">
        <f t="shared" si="5190"/>
        <v>0</v>
      </c>
      <c r="AW1902" s="51">
        <f t="shared" si="5191"/>
        <v>2129.5999999999999</v>
      </c>
      <c r="AX1902" s="51">
        <f t="shared" si="5192"/>
        <v>1030.9000000000001</v>
      </c>
      <c r="AY1902" s="51">
        <f t="shared" si="5193"/>
        <v>1030.9000000000001</v>
      </c>
      <c r="AZ1902" s="51">
        <f t="shared" ref="AZ1902:AZ1905" si="5224">AZ1903</f>
        <v>0</v>
      </c>
      <c r="BA1902" s="52">
        <f t="shared" si="5194"/>
        <v>100</v>
      </c>
      <c r="BB1902" s="25"/>
    </row>
    <row r="1903">
      <c r="B1903" s="47" t="s">
        <v>582</v>
      </c>
      <c r="C1903" s="47" t="s">
        <v>107</v>
      </c>
      <c r="D1903" s="47" t="s">
        <v>46</v>
      </c>
      <c r="E1903" s="48" t="str">
        <f t="shared" si="5188"/>
        <v>0801</v>
      </c>
      <c r="F1903" s="47" t="s">
        <v>168</v>
      </c>
      <c r="G1903" s="48"/>
      <c r="H1903" s="49" t="s">
        <v>53</v>
      </c>
      <c r="I1903" s="19">
        <f t="shared" si="5149"/>
        <v>2129.5999999999999</v>
      </c>
      <c r="J1903" s="19">
        <f t="shared" si="5150"/>
        <v>1030.9000000000001</v>
      </c>
      <c r="K1903" s="19">
        <f t="shared" si="5151"/>
        <v>1030.9000000000001</v>
      </c>
      <c r="L1903" s="19">
        <f t="shared" si="5152"/>
        <v>0</v>
      </c>
      <c r="M1903" s="19">
        <f t="shared" si="5153"/>
        <v>0</v>
      </c>
      <c r="N1903" s="19">
        <f t="shared" si="5154"/>
        <v>0</v>
      </c>
      <c r="O1903" s="19">
        <f t="shared" si="5195"/>
        <v>0</v>
      </c>
      <c r="P1903" s="19">
        <f t="shared" si="5196"/>
        <v>0</v>
      </c>
      <c r="Q1903" s="19">
        <f t="shared" si="5197"/>
        <v>0</v>
      </c>
      <c r="R1903" s="19">
        <f t="shared" si="5198"/>
        <v>0</v>
      </c>
      <c r="S1903" s="19">
        <f t="shared" si="5199"/>
        <v>0</v>
      </c>
      <c r="T1903" s="19">
        <f t="shared" si="5187"/>
        <v>2129.5999999999999</v>
      </c>
      <c r="U1903" s="19">
        <f t="shared" si="5185"/>
        <v>1030.9000000000001</v>
      </c>
      <c r="V1903" s="19">
        <f t="shared" si="5186"/>
        <v>1030.9000000000001</v>
      </c>
      <c r="W1903" s="19">
        <f t="shared" si="5200"/>
        <v>0</v>
      </c>
      <c r="X1903" s="19">
        <f t="shared" si="5201"/>
        <v>0</v>
      </c>
      <c r="Y1903" s="19">
        <f t="shared" si="5202"/>
        <v>0</v>
      </c>
      <c r="Z1903" s="19">
        <f t="shared" si="5203"/>
        <v>0</v>
      </c>
      <c r="AA1903" s="19">
        <f t="shared" si="5204"/>
        <v>0</v>
      </c>
      <c r="AB1903" s="19">
        <f t="shared" si="5205"/>
        <v>0</v>
      </c>
      <c r="AC1903" s="19">
        <f t="shared" si="5206"/>
        <v>0</v>
      </c>
      <c r="AD1903" s="19">
        <f t="shared" si="5207"/>
        <v>0</v>
      </c>
      <c r="AE1903" s="19">
        <f t="shared" si="5208"/>
        <v>0</v>
      </c>
      <c r="AF1903" s="50">
        <f t="shared" si="5209"/>
        <v>2129.5999999999999</v>
      </c>
      <c r="AG1903" s="50">
        <f t="shared" si="5210"/>
        <v>0</v>
      </c>
      <c r="AH1903" s="50">
        <f t="shared" si="5211"/>
        <v>0</v>
      </c>
      <c r="AI1903" s="50">
        <f t="shared" si="5212"/>
        <v>0</v>
      </c>
      <c r="AJ1903" s="50">
        <f t="shared" si="5213"/>
        <v>0</v>
      </c>
      <c r="AK1903" s="50">
        <f t="shared" si="5214"/>
        <v>0</v>
      </c>
      <c r="AL1903" s="50">
        <f t="shared" si="5215"/>
        <v>2129.5999999999999</v>
      </c>
      <c r="AM1903" s="50">
        <f t="shared" si="5216"/>
        <v>0</v>
      </c>
      <c r="AN1903" s="50">
        <f t="shared" si="5217"/>
        <v>0</v>
      </c>
      <c r="AO1903" s="51">
        <f t="shared" si="5218"/>
        <v>1737.0999999999999</v>
      </c>
      <c r="AP1903" s="51">
        <f t="shared" si="5219"/>
        <v>2129.5999999999999</v>
      </c>
      <c r="AQ1903" s="51">
        <f t="shared" si="5220"/>
        <v>0</v>
      </c>
      <c r="AR1903" s="51">
        <f t="shared" si="5221"/>
        <v>0</v>
      </c>
      <c r="AS1903" s="51">
        <f t="shared" si="5222"/>
        <v>0</v>
      </c>
      <c r="AT1903" s="51">
        <f t="shared" si="5223"/>
        <v>0</v>
      </c>
      <c r="AU1903" s="51">
        <f t="shared" si="5189"/>
        <v>2129.5999999999999</v>
      </c>
      <c r="AV1903" s="51">
        <f t="shared" si="5190"/>
        <v>0</v>
      </c>
      <c r="AW1903" s="51">
        <f t="shared" si="5191"/>
        <v>2129.5999999999999</v>
      </c>
      <c r="AX1903" s="51">
        <f t="shared" si="5192"/>
        <v>1030.9000000000001</v>
      </c>
      <c r="AY1903" s="51">
        <f t="shared" si="5193"/>
        <v>1030.9000000000001</v>
      </c>
      <c r="AZ1903" s="51">
        <f t="shared" si="5224"/>
        <v>0</v>
      </c>
      <c r="BA1903" s="52">
        <f t="shared" si="5194"/>
        <v>100</v>
      </c>
      <c r="BB1903" s="25"/>
    </row>
    <row r="1904" ht="31.5">
      <c r="B1904" s="47" t="s">
        <v>582</v>
      </c>
      <c r="C1904" s="47" t="s">
        <v>107</v>
      </c>
      <c r="D1904" s="47" t="s">
        <v>46</v>
      </c>
      <c r="E1904" s="48" t="str">
        <f t="shared" si="5188"/>
        <v>0801</v>
      </c>
      <c r="F1904" s="47" t="s">
        <v>169</v>
      </c>
      <c r="G1904" s="48"/>
      <c r="H1904" s="49" t="s">
        <v>170</v>
      </c>
      <c r="I1904" s="19">
        <f t="shared" si="5149"/>
        <v>2129.5999999999999</v>
      </c>
      <c r="J1904" s="19">
        <f t="shared" si="5150"/>
        <v>1030.9000000000001</v>
      </c>
      <c r="K1904" s="19">
        <f t="shared" si="5151"/>
        <v>1030.9000000000001</v>
      </c>
      <c r="L1904" s="19">
        <f t="shared" si="5152"/>
        <v>0</v>
      </c>
      <c r="M1904" s="19">
        <f t="shared" si="5153"/>
        <v>0</v>
      </c>
      <c r="N1904" s="19">
        <f t="shared" si="5154"/>
        <v>0</v>
      </c>
      <c r="O1904" s="19">
        <f t="shared" si="5195"/>
        <v>0</v>
      </c>
      <c r="P1904" s="19">
        <f t="shared" si="5196"/>
        <v>0</v>
      </c>
      <c r="Q1904" s="19">
        <f t="shared" si="5197"/>
        <v>0</v>
      </c>
      <c r="R1904" s="19">
        <f t="shared" si="5198"/>
        <v>0</v>
      </c>
      <c r="S1904" s="19">
        <f t="shared" si="5199"/>
        <v>0</v>
      </c>
      <c r="T1904" s="19">
        <f t="shared" si="5187"/>
        <v>2129.5999999999999</v>
      </c>
      <c r="U1904" s="19">
        <f t="shared" si="5185"/>
        <v>1030.9000000000001</v>
      </c>
      <c r="V1904" s="19">
        <f t="shared" si="5186"/>
        <v>1030.9000000000001</v>
      </c>
      <c r="W1904" s="19">
        <f t="shared" si="5200"/>
        <v>0</v>
      </c>
      <c r="X1904" s="19">
        <f t="shared" si="5201"/>
        <v>0</v>
      </c>
      <c r="Y1904" s="19">
        <f t="shared" si="5202"/>
        <v>0</v>
      </c>
      <c r="Z1904" s="19">
        <f t="shared" si="5203"/>
        <v>0</v>
      </c>
      <c r="AA1904" s="19">
        <f t="shared" si="5204"/>
        <v>0</v>
      </c>
      <c r="AB1904" s="19">
        <f t="shared" si="5205"/>
        <v>0</v>
      </c>
      <c r="AC1904" s="19">
        <f t="shared" si="5206"/>
        <v>0</v>
      </c>
      <c r="AD1904" s="19">
        <f t="shared" si="5207"/>
        <v>0</v>
      </c>
      <c r="AE1904" s="19">
        <f t="shared" si="5208"/>
        <v>0</v>
      </c>
      <c r="AF1904" s="50">
        <f t="shared" si="5209"/>
        <v>2129.5999999999999</v>
      </c>
      <c r="AG1904" s="50">
        <f t="shared" si="5210"/>
        <v>0</v>
      </c>
      <c r="AH1904" s="50">
        <f t="shared" si="5211"/>
        <v>0</v>
      </c>
      <c r="AI1904" s="50">
        <f t="shared" si="5212"/>
        <v>0</v>
      </c>
      <c r="AJ1904" s="50">
        <f t="shared" si="5213"/>
        <v>0</v>
      </c>
      <c r="AK1904" s="50">
        <f t="shared" si="5214"/>
        <v>0</v>
      </c>
      <c r="AL1904" s="50">
        <f t="shared" si="5215"/>
        <v>2129.5999999999999</v>
      </c>
      <c r="AM1904" s="50">
        <f t="shared" si="5216"/>
        <v>0</v>
      </c>
      <c r="AN1904" s="50">
        <f t="shared" si="5217"/>
        <v>0</v>
      </c>
      <c r="AO1904" s="15">
        <f t="shared" si="5218"/>
        <v>1737.0999999999999</v>
      </c>
      <c r="AP1904" s="51">
        <f t="shared" si="5219"/>
        <v>2129.5999999999999</v>
      </c>
      <c r="AQ1904" s="51">
        <f t="shared" si="5220"/>
        <v>0</v>
      </c>
      <c r="AR1904" s="51">
        <f t="shared" si="5221"/>
        <v>0</v>
      </c>
      <c r="AS1904" s="51">
        <f t="shared" si="5222"/>
        <v>0</v>
      </c>
      <c r="AT1904" s="51">
        <f t="shared" si="5223"/>
        <v>0</v>
      </c>
      <c r="AU1904" s="51">
        <f t="shared" si="5189"/>
        <v>2129.5999999999999</v>
      </c>
      <c r="AV1904" s="51">
        <f t="shared" si="5190"/>
        <v>0</v>
      </c>
      <c r="AW1904" s="51">
        <f t="shared" si="5191"/>
        <v>2129.5999999999999</v>
      </c>
      <c r="AX1904" s="51">
        <f t="shared" si="5192"/>
        <v>1030.9000000000001</v>
      </c>
      <c r="AY1904" s="51">
        <f t="shared" si="5193"/>
        <v>1030.9000000000001</v>
      </c>
      <c r="AZ1904" s="51">
        <f t="shared" si="5224"/>
        <v>0</v>
      </c>
      <c r="BA1904" s="52">
        <f t="shared" si="5194"/>
        <v>100</v>
      </c>
      <c r="BB1904" s="25"/>
    </row>
    <row r="1905" ht="31.5">
      <c r="B1905" s="47" t="s">
        <v>582</v>
      </c>
      <c r="C1905" s="47" t="s">
        <v>107</v>
      </c>
      <c r="D1905" s="47" t="s">
        <v>46</v>
      </c>
      <c r="E1905" s="48" t="str">
        <f t="shared" si="5188"/>
        <v>0801</v>
      </c>
      <c r="F1905" s="47" t="s">
        <v>171</v>
      </c>
      <c r="G1905" s="48"/>
      <c r="H1905" s="49" t="s">
        <v>172</v>
      </c>
      <c r="I1905" s="19">
        <f t="shared" si="5149"/>
        <v>2129.5999999999999</v>
      </c>
      <c r="J1905" s="19">
        <f t="shared" si="5150"/>
        <v>1030.9000000000001</v>
      </c>
      <c r="K1905" s="19">
        <f t="shared" si="5151"/>
        <v>1030.9000000000001</v>
      </c>
      <c r="L1905" s="19">
        <f t="shared" si="5152"/>
        <v>0</v>
      </c>
      <c r="M1905" s="19">
        <f t="shared" si="5153"/>
        <v>0</v>
      </c>
      <c r="N1905" s="19">
        <f t="shared" si="5154"/>
        <v>0</v>
      </c>
      <c r="O1905" s="19">
        <f t="shared" si="5195"/>
        <v>0</v>
      </c>
      <c r="P1905" s="19">
        <f t="shared" si="5196"/>
        <v>0</v>
      </c>
      <c r="Q1905" s="19">
        <f t="shared" si="5197"/>
        <v>0</v>
      </c>
      <c r="R1905" s="19">
        <f t="shared" si="5198"/>
        <v>0</v>
      </c>
      <c r="S1905" s="19">
        <f t="shared" si="5199"/>
        <v>0</v>
      </c>
      <c r="T1905" s="19">
        <f t="shared" si="5187"/>
        <v>2129.5999999999999</v>
      </c>
      <c r="U1905" s="19">
        <f t="shared" si="5185"/>
        <v>1030.9000000000001</v>
      </c>
      <c r="V1905" s="19">
        <f t="shared" si="5186"/>
        <v>1030.9000000000001</v>
      </c>
      <c r="W1905" s="19">
        <f t="shared" si="5200"/>
        <v>0</v>
      </c>
      <c r="X1905" s="19">
        <f t="shared" si="5201"/>
        <v>0</v>
      </c>
      <c r="Y1905" s="19">
        <f t="shared" si="5202"/>
        <v>0</v>
      </c>
      <c r="Z1905" s="19">
        <f t="shared" si="5203"/>
        <v>0</v>
      </c>
      <c r="AA1905" s="19">
        <f t="shared" si="5204"/>
        <v>0</v>
      </c>
      <c r="AB1905" s="19">
        <f t="shared" si="5205"/>
        <v>0</v>
      </c>
      <c r="AC1905" s="19">
        <f t="shared" si="5206"/>
        <v>0</v>
      </c>
      <c r="AD1905" s="19">
        <f t="shared" si="5207"/>
        <v>0</v>
      </c>
      <c r="AE1905" s="19">
        <f t="shared" si="5208"/>
        <v>0</v>
      </c>
      <c r="AF1905" s="50">
        <f t="shared" si="5209"/>
        <v>2129.5999999999999</v>
      </c>
      <c r="AG1905" s="50">
        <f t="shared" si="5210"/>
        <v>0</v>
      </c>
      <c r="AH1905" s="50">
        <f t="shared" si="5211"/>
        <v>0</v>
      </c>
      <c r="AI1905" s="50">
        <f t="shared" si="5212"/>
        <v>0</v>
      </c>
      <c r="AJ1905" s="50">
        <f t="shared" si="5213"/>
        <v>0</v>
      </c>
      <c r="AK1905" s="50">
        <f t="shared" si="5214"/>
        <v>0</v>
      </c>
      <c r="AL1905" s="50">
        <f t="shared" si="5215"/>
        <v>2129.5999999999999</v>
      </c>
      <c r="AM1905" s="50">
        <f t="shared" si="5216"/>
        <v>0</v>
      </c>
      <c r="AN1905" s="50">
        <f t="shared" si="5217"/>
        <v>0</v>
      </c>
      <c r="AO1905" s="51">
        <f t="shared" si="5218"/>
        <v>1737.0999999999999</v>
      </c>
      <c r="AP1905" s="51">
        <f t="shared" si="5219"/>
        <v>2129.5999999999999</v>
      </c>
      <c r="AQ1905" s="51">
        <f t="shared" si="5220"/>
        <v>0</v>
      </c>
      <c r="AR1905" s="51">
        <f t="shared" si="5221"/>
        <v>0</v>
      </c>
      <c r="AS1905" s="51">
        <f t="shared" si="5222"/>
        <v>0</v>
      </c>
      <c r="AT1905" s="51">
        <f t="shared" si="5223"/>
        <v>0</v>
      </c>
      <c r="AU1905" s="51">
        <f t="shared" si="5189"/>
        <v>2129.5999999999999</v>
      </c>
      <c r="AV1905" s="51">
        <f t="shared" si="5190"/>
        <v>0</v>
      </c>
      <c r="AW1905" s="51">
        <f t="shared" si="5191"/>
        <v>2129.5999999999999</v>
      </c>
      <c r="AX1905" s="51">
        <f t="shared" si="5192"/>
        <v>1030.9000000000001</v>
      </c>
      <c r="AY1905" s="51">
        <f t="shared" si="5193"/>
        <v>1030.9000000000001</v>
      </c>
      <c r="AZ1905" s="51">
        <f t="shared" si="5224"/>
        <v>0</v>
      </c>
      <c r="BA1905" s="52">
        <f t="shared" si="5194"/>
        <v>100</v>
      </c>
      <c r="BB1905" s="25"/>
    </row>
    <row r="1906" ht="31.5">
      <c r="B1906" s="47" t="s">
        <v>582</v>
      </c>
      <c r="C1906" s="47" t="s">
        <v>107</v>
      </c>
      <c r="D1906" s="47" t="s">
        <v>46</v>
      </c>
      <c r="E1906" s="48" t="str">
        <f t="shared" si="5188"/>
        <v>0801</v>
      </c>
      <c r="F1906" s="47" t="s">
        <v>171</v>
      </c>
      <c r="G1906" s="47" t="s">
        <v>58</v>
      </c>
      <c r="H1906" s="49" t="s">
        <v>59</v>
      </c>
      <c r="I1906" s="19">
        <v>2129.5999999999999</v>
      </c>
      <c r="J1906" s="19">
        <v>1030.9000000000001</v>
      </c>
      <c r="K1906" s="19">
        <v>1030.9000000000001</v>
      </c>
      <c r="L1906" s="19"/>
      <c r="M1906" s="19"/>
      <c r="N1906" s="19"/>
      <c r="O1906" s="19">
        <v>0</v>
      </c>
      <c r="P1906" s="19">
        <v>0</v>
      </c>
      <c r="Q1906" s="19">
        <v>0</v>
      </c>
      <c r="R1906" s="19">
        <v>0</v>
      </c>
      <c r="S1906" s="19"/>
      <c r="T1906" s="19">
        <f t="shared" si="5187"/>
        <v>2129.5999999999999</v>
      </c>
      <c r="U1906" s="19">
        <f t="shared" si="5185"/>
        <v>1030.9000000000001</v>
      </c>
      <c r="V1906" s="19">
        <f t="shared" si="5186"/>
        <v>1030.9000000000001</v>
      </c>
      <c r="W1906" s="19"/>
      <c r="X1906" s="19"/>
      <c r="Y1906" s="19"/>
      <c r="Z1906" s="19"/>
      <c r="AA1906" s="19"/>
      <c r="AB1906" s="19"/>
      <c r="AC1906" s="19"/>
      <c r="AD1906" s="19"/>
      <c r="AE1906" s="19"/>
      <c r="AF1906" s="50">
        <v>2129.5999999999999</v>
      </c>
      <c r="AG1906" s="50"/>
      <c r="AH1906" s="50">
        <v>0</v>
      </c>
      <c r="AI1906" s="50">
        <v>0</v>
      </c>
      <c r="AJ1906" s="50">
        <v>0</v>
      </c>
      <c r="AK1906" s="50">
        <v>0</v>
      </c>
      <c r="AL1906" s="50">
        <v>2129.5999999999999</v>
      </c>
      <c r="AM1906" s="50">
        <v>0</v>
      </c>
      <c r="AN1906" s="50">
        <v>0</v>
      </c>
      <c r="AO1906" s="15">
        <v>1737.0999999999999</v>
      </c>
      <c r="AP1906" s="51">
        <v>2129.5999999999999</v>
      </c>
      <c r="AQ1906" s="51">
        <v>0</v>
      </c>
      <c r="AR1906" s="51">
        <v>0</v>
      </c>
      <c r="AS1906" s="51">
        <v>0</v>
      </c>
      <c r="AT1906" s="51">
        <v>0</v>
      </c>
      <c r="AU1906" s="51">
        <f t="shared" si="5189"/>
        <v>2129.5999999999999</v>
      </c>
      <c r="AV1906" s="51">
        <f t="shared" si="5190"/>
        <v>0</v>
      </c>
      <c r="AW1906" s="51">
        <f t="shared" si="5191"/>
        <v>2129.5999999999999</v>
      </c>
      <c r="AX1906" s="51">
        <f t="shared" si="5192"/>
        <v>1030.9000000000001</v>
      </c>
      <c r="AY1906" s="51">
        <f t="shared" si="5193"/>
        <v>1030.9000000000001</v>
      </c>
      <c r="AZ1906" s="51"/>
      <c r="BA1906" s="52">
        <f t="shared" si="5194"/>
        <v>100</v>
      </c>
      <c r="BB1906" s="53"/>
    </row>
    <row r="1907" ht="31.5">
      <c r="B1907" s="47" t="s">
        <v>582</v>
      </c>
      <c r="C1907" s="47" t="s">
        <v>107</v>
      </c>
      <c r="D1907" s="47" t="s">
        <v>46</v>
      </c>
      <c r="E1907" s="48" t="str">
        <f t="shared" si="5188"/>
        <v>0801</v>
      </c>
      <c r="F1907" s="47" t="s">
        <v>76</v>
      </c>
      <c r="G1907" s="48"/>
      <c r="H1907" s="49" t="s">
        <v>77</v>
      </c>
      <c r="I1907" s="19"/>
      <c r="J1907" s="19"/>
      <c r="K1907" s="19"/>
      <c r="L1907" s="19"/>
      <c r="M1907" s="19"/>
      <c r="N1907" s="19"/>
      <c r="O1907" s="19">
        <f t="shared" si="5195"/>
        <v>0</v>
      </c>
      <c r="P1907" s="19">
        <f t="shared" si="5196"/>
        <v>0</v>
      </c>
      <c r="Q1907" s="19">
        <f t="shared" si="5197"/>
        <v>0</v>
      </c>
      <c r="R1907" s="19">
        <f t="shared" si="5198"/>
        <v>0</v>
      </c>
      <c r="S1907" s="19">
        <f>S1909</f>
        <v>0</v>
      </c>
      <c r="T1907" s="19">
        <f t="shared" si="5187"/>
        <v>0</v>
      </c>
      <c r="U1907" s="19"/>
      <c r="V1907" s="19"/>
      <c r="W1907" s="19">
        <f>W1909</f>
        <v>0</v>
      </c>
      <c r="X1907" s="19">
        <f>X1909</f>
        <v>0</v>
      </c>
      <c r="Y1907" s="19">
        <f>Y1909</f>
        <v>0</v>
      </c>
      <c r="Z1907" s="19">
        <f>Z1909</f>
        <v>0</v>
      </c>
      <c r="AA1907" s="19">
        <f>AA1909</f>
        <v>0</v>
      </c>
      <c r="AB1907" s="19">
        <f>AB1909</f>
        <v>0</v>
      </c>
      <c r="AC1907" s="19">
        <f>AC1909</f>
        <v>0</v>
      </c>
      <c r="AD1907" s="19">
        <f>AD1909</f>
        <v>0</v>
      </c>
      <c r="AE1907" s="19">
        <f>AE1909</f>
        <v>0</v>
      </c>
      <c r="AF1907" s="50">
        <f t="shared" si="5209"/>
        <v>2463.0900000000001</v>
      </c>
      <c r="AG1907" s="50">
        <f t="shared" si="5210"/>
        <v>0</v>
      </c>
      <c r="AH1907" s="50">
        <f t="shared" si="5211"/>
        <v>0</v>
      </c>
      <c r="AI1907" s="50">
        <f t="shared" si="5212"/>
        <v>0</v>
      </c>
      <c r="AJ1907" s="50">
        <f t="shared" si="5213"/>
        <v>0</v>
      </c>
      <c r="AK1907" s="50">
        <f t="shared" si="5214"/>
        <v>0</v>
      </c>
      <c r="AL1907" s="50">
        <f t="shared" si="5215"/>
        <v>2463.0900000000001</v>
      </c>
      <c r="AM1907" s="50">
        <f t="shared" si="5216"/>
        <v>0</v>
      </c>
      <c r="AN1907" s="50">
        <f t="shared" si="5217"/>
        <v>0</v>
      </c>
      <c r="AO1907" s="51">
        <f t="shared" si="5218"/>
        <v>2043.0899999999999</v>
      </c>
      <c r="AP1907" s="51">
        <f t="shared" si="5219"/>
        <v>2433.0900000000001</v>
      </c>
      <c r="AQ1907" s="51">
        <f t="shared" si="5220"/>
        <v>0</v>
      </c>
      <c r="AR1907" s="51">
        <f t="shared" si="5221"/>
        <v>0</v>
      </c>
      <c r="AS1907" s="51">
        <f t="shared" si="5222"/>
        <v>0</v>
      </c>
      <c r="AT1907" s="51">
        <f t="shared" si="5223"/>
        <v>0</v>
      </c>
      <c r="AU1907" s="51">
        <f t="shared" si="5189"/>
        <v>2433.0900000000001</v>
      </c>
      <c r="AV1907" s="51">
        <f t="shared" si="5190"/>
        <v>-2433.0900000000001</v>
      </c>
      <c r="AW1907" s="51">
        <f t="shared" si="5191"/>
        <v>0</v>
      </c>
      <c r="AX1907" s="51">
        <f t="shared" si="5192"/>
        <v>0</v>
      </c>
      <c r="AY1907" s="51">
        <f t="shared" si="5193"/>
        <v>0</v>
      </c>
      <c r="AZ1907" s="51">
        <f>AZ1909</f>
        <v>0</v>
      </c>
      <c r="BA1907" s="52">
        <f t="shared" si="5194"/>
        <v>100</v>
      </c>
      <c r="BB1907" s="25"/>
    </row>
    <row r="1908" ht="47.25">
      <c r="B1908" s="47" t="s">
        <v>582</v>
      </c>
      <c r="C1908" s="47" t="s">
        <v>107</v>
      </c>
      <c r="D1908" s="47" t="s">
        <v>46</v>
      </c>
      <c r="E1908" s="48" t="str">
        <f t="shared" si="5188"/>
        <v>0801</v>
      </c>
      <c r="F1908" s="17" t="s">
        <v>296</v>
      </c>
      <c r="G1908" s="48"/>
      <c r="H1908" s="64" t="s">
        <v>297</v>
      </c>
      <c r="I1908" s="19"/>
      <c r="J1908" s="19"/>
      <c r="K1908" s="19"/>
      <c r="L1908" s="19"/>
      <c r="M1908" s="19"/>
      <c r="N1908" s="19"/>
      <c r="O1908" s="19">
        <f t="shared" si="5195"/>
        <v>0</v>
      </c>
      <c r="P1908" s="19">
        <f t="shared" si="5196"/>
        <v>0</v>
      </c>
      <c r="Q1908" s="19">
        <f t="shared" si="5197"/>
        <v>0</v>
      </c>
      <c r="R1908" s="19">
        <f t="shared" si="5198"/>
        <v>0</v>
      </c>
      <c r="S1908" s="19"/>
      <c r="T1908" s="19">
        <f t="shared" si="5187"/>
        <v>0</v>
      </c>
      <c r="U1908" s="19"/>
      <c r="V1908" s="19"/>
      <c r="W1908" s="19"/>
      <c r="X1908" s="19"/>
      <c r="Y1908" s="19"/>
      <c r="Z1908" s="19"/>
      <c r="AA1908" s="19"/>
      <c r="AB1908" s="19"/>
      <c r="AC1908" s="19"/>
      <c r="AD1908" s="19"/>
      <c r="AE1908" s="19"/>
      <c r="AF1908" s="50">
        <f t="shared" si="5209"/>
        <v>2463.0900000000001</v>
      </c>
      <c r="AG1908" s="50">
        <f t="shared" si="5210"/>
        <v>0</v>
      </c>
      <c r="AH1908" s="50">
        <f t="shared" si="5211"/>
        <v>0</v>
      </c>
      <c r="AI1908" s="50">
        <f t="shared" si="5212"/>
        <v>0</v>
      </c>
      <c r="AJ1908" s="50">
        <f t="shared" si="5213"/>
        <v>0</v>
      </c>
      <c r="AK1908" s="50">
        <f t="shared" si="5214"/>
        <v>0</v>
      </c>
      <c r="AL1908" s="50">
        <f t="shared" si="5215"/>
        <v>2463.0900000000001</v>
      </c>
      <c r="AM1908" s="50">
        <f t="shared" si="5216"/>
        <v>0</v>
      </c>
      <c r="AN1908" s="50">
        <f t="shared" si="5217"/>
        <v>0</v>
      </c>
      <c r="AO1908" s="15">
        <f t="shared" si="5218"/>
        <v>2043.0899999999999</v>
      </c>
      <c r="AP1908" s="51">
        <f t="shared" si="5219"/>
        <v>2433.0900000000001</v>
      </c>
      <c r="AQ1908" s="51">
        <f t="shared" si="5220"/>
        <v>0</v>
      </c>
      <c r="AR1908" s="51">
        <f t="shared" si="5221"/>
        <v>0</v>
      </c>
      <c r="AS1908" s="51">
        <f t="shared" si="5222"/>
        <v>0</v>
      </c>
      <c r="AT1908" s="51">
        <f t="shared" si="5223"/>
        <v>0</v>
      </c>
      <c r="AU1908" s="51">
        <f t="shared" si="5189"/>
        <v>2433.0900000000001</v>
      </c>
      <c r="AV1908" s="51">
        <f t="shared" si="5190"/>
        <v>-2433.0900000000001</v>
      </c>
      <c r="AW1908" s="51"/>
      <c r="AX1908" s="51"/>
      <c r="AY1908" s="51"/>
      <c r="AZ1908" s="51"/>
      <c r="BA1908" s="52">
        <f t="shared" si="5194"/>
        <v>100</v>
      </c>
      <c r="BB1908" s="25"/>
    </row>
    <row r="1909" ht="47.25">
      <c r="B1909" s="47" t="s">
        <v>582</v>
      </c>
      <c r="C1909" s="47" t="s">
        <v>107</v>
      </c>
      <c r="D1909" s="47" t="s">
        <v>46</v>
      </c>
      <c r="E1909" s="48" t="str">
        <f t="shared" si="5188"/>
        <v>0801</v>
      </c>
      <c r="F1909" s="17" t="s">
        <v>298</v>
      </c>
      <c r="G1909" s="48"/>
      <c r="H1909" s="64" t="s">
        <v>299</v>
      </c>
      <c r="I1909" s="19"/>
      <c r="J1909" s="19"/>
      <c r="K1909" s="19"/>
      <c r="L1909" s="19"/>
      <c r="M1909" s="19"/>
      <c r="N1909" s="19"/>
      <c r="O1909" s="19">
        <f>O1910+O1911</f>
        <v>0</v>
      </c>
      <c r="P1909" s="19">
        <f>P1910+P1911</f>
        <v>0</v>
      </c>
      <c r="Q1909" s="19">
        <f>Q1910+Q1911</f>
        <v>0</v>
      </c>
      <c r="R1909" s="19">
        <f>R1910+R1911</f>
        <v>0</v>
      </c>
      <c r="S1909" s="19">
        <f>S1910</f>
        <v>0</v>
      </c>
      <c r="T1909" s="19">
        <f t="shared" si="5187"/>
        <v>0</v>
      </c>
      <c r="U1909" s="19"/>
      <c r="V1909" s="19"/>
      <c r="W1909" s="19">
        <f>W1910</f>
        <v>0</v>
      </c>
      <c r="X1909" s="19">
        <f>X1910</f>
        <v>0</v>
      </c>
      <c r="Y1909" s="19">
        <f>Y1910</f>
        <v>0</v>
      </c>
      <c r="Z1909" s="19">
        <f>Z1910</f>
        <v>0</v>
      </c>
      <c r="AA1909" s="19">
        <f>AA1910</f>
        <v>0</v>
      </c>
      <c r="AB1909" s="19">
        <f>AB1910</f>
        <v>0</v>
      </c>
      <c r="AC1909" s="19">
        <f>AC1910</f>
        <v>0</v>
      </c>
      <c r="AD1909" s="19">
        <f>AD1910</f>
        <v>0</v>
      </c>
      <c r="AE1909" s="19">
        <f>AE1910</f>
        <v>0</v>
      </c>
      <c r="AF1909" s="50">
        <f>AF1910+AF1911</f>
        <v>2463.0900000000001</v>
      </c>
      <c r="AG1909" s="50">
        <f>AG1910+AG1911</f>
        <v>0</v>
      </c>
      <c r="AH1909" s="50">
        <f>AH1910+AH1911</f>
        <v>0</v>
      </c>
      <c r="AI1909" s="50">
        <f>AI1910+AI1911</f>
        <v>0</v>
      </c>
      <c r="AJ1909" s="50">
        <f>AJ1910+AJ1911</f>
        <v>0</v>
      </c>
      <c r="AK1909" s="50">
        <f>AK1910+AK1911</f>
        <v>0</v>
      </c>
      <c r="AL1909" s="50">
        <f>AL1910+AL1911</f>
        <v>2463.0900000000001</v>
      </c>
      <c r="AM1909" s="50">
        <f>AM1910+AM1911</f>
        <v>0</v>
      </c>
      <c r="AN1909" s="50">
        <f>AN1910+AN1911</f>
        <v>0</v>
      </c>
      <c r="AO1909" s="51">
        <f>AO1910+AO1911</f>
        <v>2043.0899999999999</v>
      </c>
      <c r="AP1909" s="51">
        <f>AP1910+AP1911</f>
        <v>2433.0900000000001</v>
      </c>
      <c r="AQ1909" s="51">
        <f>AQ1910+AQ1911</f>
        <v>0</v>
      </c>
      <c r="AR1909" s="51">
        <f>AR1910+AR1911</f>
        <v>0</v>
      </c>
      <c r="AS1909" s="51">
        <f>AS1910+AS1911</f>
        <v>0</v>
      </c>
      <c r="AT1909" s="51">
        <f>AT1910+AT1911</f>
        <v>0</v>
      </c>
      <c r="AU1909" s="51">
        <f t="shared" si="5189"/>
        <v>2433.0900000000001</v>
      </c>
      <c r="AV1909" s="51">
        <f t="shared" si="5190"/>
        <v>-2433.0900000000001</v>
      </c>
      <c r="AW1909" s="51">
        <f t="shared" si="5191"/>
        <v>0</v>
      </c>
      <c r="AX1909" s="51">
        <f t="shared" si="5192"/>
        <v>0</v>
      </c>
      <c r="AY1909" s="51">
        <f t="shared" si="5193"/>
        <v>0</v>
      </c>
      <c r="AZ1909" s="51">
        <f>AZ1910</f>
        <v>0</v>
      </c>
      <c r="BA1909" s="52">
        <f t="shared" si="5194"/>
        <v>100</v>
      </c>
      <c r="BB1909" s="25"/>
    </row>
    <row r="1910" ht="31.5">
      <c r="B1910" s="47" t="s">
        <v>582</v>
      </c>
      <c r="C1910" s="47" t="s">
        <v>107</v>
      </c>
      <c r="D1910" s="47" t="s">
        <v>46</v>
      </c>
      <c r="E1910" s="48" t="str">
        <f t="shared" si="5188"/>
        <v>0801</v>
      </c>
      <c r="F1910" s="17" t="s">
        <v>298</v>
      </c>
      <c r="G1910" s="47" t="s">
        <v>58</v>
      </c>
      <c r="H1910" s="49" t="s">
        <v>59</v>
      </c>
      <c r="I1910" s="19"/>
      <c r="J1910" s="19"/>
      <c r="K1910" s="19"/>
      <c r="L1910" s="19"/>
      <c r="M1910" s="19"/>
      <c r="N1910" s="19"/>
      <c r="O1910" s="19">
        <v>0</v>
      </c>
      <c r="P1910" s="19">
        <v>0</v>
      </c>
      <c r="Q1910" s="19">
        <v>0</v>
      </c>
      <c r="R1910" s="19">
        <v>0</v>
      </c>
      <c r="S1910" s="19"/>
      <c r="T1910" s="19">
        <f t="shared" si="5187"/>
        <v>0</v>
      </c>
      <c r="U1910" s="19"/>
      <c r="V1910" s="19"/>
      <c r="W1910" s="19"/>
      <c r="X1910" s="19"/>
      <c r="Y1910" s="19"/>
      <c r="Z1910" s="19"/>
      <c r="AA1910" s="19"/>
      <c r="AB1910" s="19"/>
      <c r="AC1910" s="19"/>
      <c r="AD1910" s="19"/>
      <c r="AE1910" s="19"/>
      <c r="AF1910" s="50">
        <v>550</v>
      </c>
      <c r="AG1910" s="50"/>
      <c r="AH1910" s="50">
        <v>0</v>
      </c>
      <c r="AI1910" s="50">
        <v>0</v>
      </c>
      <c r="AJ1910" s="50">
        <v>0</v>
      </c>
      <c r="AK1910" s="50">
        <v>0</v>
      </c>
      <c r="AL1910" s="50">
        <v>550</v>
      </c>
      <c r="AM1910" s="50">
        <v>0</v>
      </c>
      <c r="AN1910" s="50">
        <v>0</v>
      </c>
      <c r="AO1910" s="15">
        <v>550</v>
      </c>
      <c r="AP1910" s="51">
        <v>550</v>
      </c>
      <c r="AQ1910" s="51">
        <v>0</v>
      </c>
      <c r="AR1910" s="51">
        <v>0</v>
      </c>
      <c r="AS1910" s="51">
        <v>0</v>
      </c>
      <c r="AT1910" s="51">
        <v>0</v>
      </c>
      <c r="AU1910" s="51">
        <f t="shared" si="5189"/>
        <v>550</v>
      </c>
      <c r="AV1910" s="51">
        <f t="shared" si="5190"/>
        <v>-550</v>
      </c>
      <c r="AW1910" s="51">
        <f t="shared" si="5191"/>
        <v>0</v>
      </c>
      <c r="AX1910" s="51">
        <f t="shared" si="5192"/>
        <v>0</v>
      </c>
      <c r="AY1910" s="51">
        <f t="shared" si="5193"/>
        <v>0</v>
      </c>
      <c r="AZ1910" s="51"/>
      <c r="BA1910" s="52">
        <f t="shared" si="5194"/>
        <v>100</v>
      </c>
      <c r="BB1910" s="53"/>
    </row>
    <row r="1911" ht="31.5">
      <c r="B1911" s="47" t="s">
        <v>582</v>
      </c>
      <c r="C1911" s="47" t="s">
        <v>107</v>
      </c>
      <c r="D1911" s="47" t="s">
        <v>46</v>
      </c>
      <c r="E1911" s="48" t="str">
        <f t="shared" si="5188"/>
        <v>0801</v>
      </c>
      <c r="F1911" s="17" t="s">
        <v>298</v>
      </c>
      <c r="G1911" s="47" t="s">
        <v>154</v>
      </c>
      <c r="H1911" s="49" t="s">
        <v>155</v>
      </c>
      <c r="I1911" s="19"/>
      <c r="J1911" s="19"/>
      <c r="K1911" s="19"/>
      <c r="L1911" s="19"/>
      <c r="M1911" s="19"/>
      <c r="N1911" s="19"/>
      <c r="O1911" s="19">
        <v>0</v>
      </c>
      <c r="P1911" s="19">
        <v>0</v>
      </c>
      <c r="Q1911" s="19">
        <v>0</v>
      </c>
      <c r="R1911" s="19">
        <v>0</v>
      </c>
      <c r="S1911" s="19"/>
      <c r="T1911" s="19">
        <f t="shared" si="5187"/>
        <v>0</v>
      </c>
      <c r="U1911" s="19"/>
      <c r="V1911" s="19"/>
      <c r="W1911" s="19"/>
      <c r="X1911" s="19"/>
      <c r="Y1911" s="19"/>
      <c r="Z1911" s="19"/>
      <c r="AA1911" s="19"/>
      <c r="AB1911" s="19"/>
      <c r="AC1911" s="19"/>
      <c r="AD1911" s="19"/>
      <c r="AE1911" s="19"/>
      <c r="AF1911" s="50">
        <v>1913.0899999999999</v>
      </c>
      <c r="AG1911" s="50"/>
      <c r="AH1911" s="50">
        <v>0</v>
      </c>
      <c r="AI1911" s="50">
        <v>0</v>
      </c>
      <c r="AJ1911" s="50">
        <v>0</v>
      </c>
      <c r="AK1911" s="50">
        <v>0</v>
      </c>
      <c r="AL1911" s="50">
        <v>1913.0899999999999</v>
      </c>
      <c r="AM1911" s="50">
        <v>0</v>
      </c>
      <c r="AN1911" s="50">
        <v>0</v>
      </c>
      <c r="AO1911" s="51">
        <v>1493.0899999999999</v>
      </c>
      <c r="AP1911" s="51">
        <v>1883.0899999999999</v>
      </c>
      <c r="AQ1911" s="51">
        <v>0</v>
      </c>
      <c r="AR1911" s="51">
        <v>0</v>
      </c>
      <c r="AS1911" s="51">
        <v>0</v>
      </c>
      <c r="AT1911" s="51">
        <v>0</v>
      </c>
      <c r="AU1911" s="51">
        <f t="shared" si="5189"/>
        <v>1883.0899999999999</v>
      </c>
      <c r="AV1911" s="51">
        <f t="shared" si="5190"/>
        <v>-1883.0899999999999</v>
      </c>
      <c r="AW1911" s="51"/>
      <c r="AX1911" s="51"/>
      <c r="AY1911" s="51"/>
      <c r="AZ1911" s="51"/>
      <c r="BA1911" s="52">
        <f t="shared" si="5194"/>
        <v>100</v>
      </c>
      <c r="BB1911" s="53"/>
    </row>
    <row r="1912" s="30" customFormat="1">
      <c r="B1912" s="31" t="s">
        <v>582</v>
      </c>
      <c r="C1912" s="31" t="s">
        <v>129</v>
      </c>
      <c r="D1912" s="31"/>
      <c r="E1912" s="32" t="str">
        <f t="shared" si="5188"/>
        <v>11</v>
      </c>
      <c r="F1912" s="31"/>
      <c r="G1912" s="32"/>
      <c r="H1912" s="33" t="s">
        <v>467</v>
      </c>
      <c r="I1912" s="34">
        <f t="shared" si="5149"/>
        <v>1597.7</v>
      </c>
      <c r="J1912" s="34">
        <f t="shared" si="5150"/>
        <v>1597.7</v>
      </c>
      <c r="K1912" s="34">
        <f t="shared" si="5151"/>
        <v>1597.7</v>
      </c>
      <c r="L1912" s="34">
        <f t="shared" si="5152"/>
        <v>0</v>
      </c>
      <c r="M1912" s="34">
        <f t="shared" si="5153"/>
        <v>0</v>
      </c>
      <c r="N1912" s="34">
        <f t="shared" si="5154"/>
        <v>0</v>
      </c>
      <c r="O1912" s="34">
        <f t="shared" ref="O1912:O1917" si="5225">O1913</f>
        <v>0</v>
      </c>
      <c r="P1912" s="34">
        <f t="shared" ref="P1912:P1917" si="5226">P1913</f>
        <v>0</v>
      </c>
      <c r="Q1912" s="34">
        <f t="shared" ref="Q1912:Q1917" si="5227">Q1913</f>
        <v>0</v>
      </c>
      <c r="R1912" s="34">
        <f t="shared" ref="R1912:R1917" si="5228">R1913</f>
        <v>0</v>
      </c>
      <c r="S1912" s="34">
        <f t="shared" ref="S1912:S1917" si="5229">S1913</f>
        <v>0</v>
      </c>
      <c r="T1912" s="34">
        <f t="shared" si="5187"/>
        <v>1597.7</v>
      </c>
      <c r="U1912" s="34">
        <f t="shared" si="5185"/>
        <v>1597.7</v>
      </c>
      <c r="V1912" s="34">
        <f t="shared" si="5186"/>
        <v>1597.7</v>
      </c>
      <c r="W1912" s="34">
        <f t="shared" ref="W1912:W1917" si="5230">W1913</f>
        <v>0</v>
      </c>
      <c r="X1912" s="34">
        <f t="shared" ref="X1912:X1917" si="5231">X1913</f>
        <v>0</v>
      </c>
      <c r="Y1912" s="34">
        <f t="shared" ref="Y1912:Y1917" si="5232">Y1913</f>
        <v>0</v>
      </c>
      <c r="Z1912" s="34">
        <f t="shared" ref="Z1912:Z1917" si="5233">Z1913</f>
        <v>0</v>
      </c>
      <c r="AA1912" s="34">
        <f t="shared" ref="AA1912:AA1917" si="5234">AA1913</f>
        <v>0</v>
      </c>
      <c r="AB1912" s="34">
        <f t="shared" ref="AB1912:AB1917" si="5235">AB1913</f>
        <v>0</v>
      </c>
      <c r="AC1912" s="34">
        <f t="shared" ref="AC1912:AC1917" si="5236">AC1913</f>
        <v>0</v>
      </c>
      <c r="AD1912" s="34">
        <f t="shared" ref="AD1912:AD1917" si="5237">AD1913</f>
        <v>0</v>
      </c>
      <c r="AE1912" s="34">
        <f t="shared" ref="AE1912:AE1917" si="5238">AE1913</f>
        <v>0</v>
      </c>
      <c r="AF1912" s="35">
        <f t="shared" ref="AF1912:AF1917" si="5239">AF1913</f>
        <v>1597.7</v>
      </c>
      <c r="AG1912" s="35">
        <f t="shared" ref="AG1912:AG1917" si="5240">AG1913</f>
        <v>0</v>
      </c>
      <c r="AH1912" s="35">
        <f t="shared" ref="AH1912:AH1917" si="5241">AH1913</f>
        <v>0</v>
      </c>
      <c r="AI1912" s="35">
        <f t="shared" ref="AI1912:AI1917" si="5242">AI1913</f>
        <v>0</v>
      </c>
      <c r="AJ1912" s="35">
        <f t="shared" ref="AJ1912:AJ1917" si="5243">AJ1913</f>
        <v>0</v>
      </c>
      <c r="AK1912" s="35">
        <f t="shared" ref="AK1912:AK1917" si="5244">AK1913</f>
        <v>0</v>
      </c>
      <c r="AL1912" s="35">
        <f t="shared" ref="AL1912:AL1917" si="5245">AL1913</f>
        <v>1597.7</v>
      </c>
      <c r="AM1912" s="35">
        <f t="shared" ref="AM1912:AM1917" si="5246">AM1913</f>
        <v>0</v>
      </c>
      <c r="AN1912" s="35">
        <f t="shared" ref="AN1912:AN1917" si="5247">AN1913</f>
        <v>0</v>
      </c>
      <c r="AO1912" s="54">
        <f t="shared" ref="AO1912:AO1917" si="5248">AO1913</f>
        <v>1365.86445</v>
      </c>
      <c r="AP1912" s="36">
        <f t="shared" ref="AP1912:AP1917" si="5249">AP1913</f>
        <v>1597.7</v>
      </c>
      <c r="AQ1912" s="36">
        <f t="shared" ref="AQ1912:AQ1917" si="5250">AQ1913</f>
        <v>0</v>
      </c>
      <c r="AR1912" s="36">
        <f t="shared" ref="AR1912:AR1917" si="5251">AR1913</f>
        <v>0</v>
      </c>
      <c r="AS1912" s="36">
        <f t="shared" ref="AS1912:AS1917" si="5252">AS1913</f>
        <v>0</v>
      </c>
      <c r="AT1912" s="36">
        <f t="shared" ref="AT1912:AT1917" si="5253">AT1913</f>
        <v>0</v>
      </c>
      <c r="AU1912" s="36">
        <f t="shared" si="5189"/>
        <v>1597.7</v>
      </c>
      <c r="AV1912" s="36">
        <f t="shared" si="5190"/>
        <v>0</v>
      </c>
      <c r="AW1912" s="36">
        <f t="shared" si="5191"/>
        <v>1597.7</v>
      </c>
      <c r="AX1912" s="36">
        <f t="shared" si="5192"/>
        <v>1597.7</v>
      </c>
      <c r="AY1912" s="36">
        <f t="shared" si="5193"/>
        <v>1597.7</v>
      </c>
      <c r="AZ1912" s="36">
        <f t="shared" ref="AZ1912:AZ1917" si="5254">AZ1913</f>
        <v>0</v>
      </c>
      <c r="BA1912" s="37">
        <f t="shared" si="5194"/>
        <v>100</v>
      </c>
      <c r="BB1912" s="25"/>
    </row>
    <row r="1913" s="39" customFormat="1">
      <c r="B1913" s="40" t="s">
        <v>582</v>
      </c>
      <c r="C1913" s="40" t="s">
        <v>129</v>
      </c>
      <c r="D1913" s="40" t="s">
        <v>46</v>
      </c>
      <c r="E1913" s="38" t="str">
        <f t="shared" si="5188"/>
        <v>1101</v>
      </c>
      <c r="F1913" s="40"/>
      <c r="G1913" s="38"/>
      <c r="H1913" s="41" t="s">
        <v>468</v>
      </c>
      <c r="I1913" s="42">
        <f t="shared" si="5149"/>
        <v>1597.7</v>
      </c>
      <c r="J1913" s="42">
        <f t="shared" si="5150"/>
        <v>1597.7</v>
      </c>
      <c r="K1913" s="42">
        <f t="shared" si="5151"/>
        <v>1597.7</v>
      </c>
      <c r="L1913" s="42">
        <f t="shared" si="5152"/>
        <v>0</v>
      </c>
      <c r="M1913" s="42">
        <f t="shared" si="5153"/>
        <v>0</v>
      </c>
      <c r="N1913" s="42">
        <f t="shared" si="5154"/>
        <v>0</v>
      </c>
      <c r="O1913" s="42">
        <f t="shared" si="5225"/>
        <v>0</v>
      </c>
      <c r="P1913" s="42">
        <f t="shared" si="5226"/>
        <v>0</v>
      </c>
      <c r="Q1913" s="42">
        <f t="shared" si="5227"/>
        <v>0</v>
      </c>
      <c r="R1913" s="42">
        <f t="shared" si="5228"/>
        <v>0</v>
      </c>
      <c r="S1913" s="42">
        <f t="shared" si="5229"/>
        <v>0</v>
      </c>
      <c r="T1913" s="42">
        <f t="shared" si="5187"/>
        <v>1597.7</v>
      </c>
      <c r="U1913" s="42">
        <f t="shared" si="5185"/>
        <v>1597.7</v>
      </c>
      <c r="V1913" s="42">
        <f t="shared" si="5186"/>
        <v>1597.7</v>
      </c>
      <c r="W1913" s="42">
        <f t="shared" si="5230"/>
        <v>0</v>
      </c>
      <c r="X1913" s="42">
        <f t="shared" si="5231"/>
        <v>0</v>
      </c>
      <c r="Y1913" s="42">
        <f t="shared" si="5232"/>
        <v>0</v>
      </c>
      <c r="Z1913" s="42">
        <f t="shared" si="5233"/>
        <v>0</v>
      </c>
      <c r="AA1913" s="42">
        <f t="shared" si="5234"/>
        <v>0</v>
      </c>
      <c r="AB1913" s="42">
        <f t="shared" si="5235"/>
        <v>0</v>
      </c>
      <c r="AC1913" s="42">
        <f t="shared" si="5236"/>
        <v>0</v>
      </c>
      <c r="AD1913" s="42">
        <f t="shared" si="5237"/>
        <v>0</v>
      </c>
      <c r="AE1913" s="42">
        <f t="shared" si="5238"/>
        <v>0</v>
      </c>
      <c r="AF1913" s="43">
        <f t="shared" si="5239"/>
        <v>1597.7</v>
      </c>
      <c r="AG1913" s="43">
        <f t="shared" si="5240"/>
        <v>0</v>
      </c>
      <c r="AH1913" s="43">
        <f t="shared" si="5241"/>
        <v>0</v>
      </c>
      <c r="AI1913" s="43">
        <f t="shared" si="5242"/>
        <v>0</v>
      </c>
      <c r="AJ1913" s="43">
        <f t="shared" si="5243"/>
        <v>0</v>
      </c>
      <c r="AK1913" s="43">
        <f t="shared" si="5244"/>
        <v>0</v>
      </c>
      <c r="AL1913" s="43">
        <f t="shared" si="5245"/>
        <v>1597.7</v>
      </c>
      <c r="AM1913" s="43">
        <f t="shared" si="5246"/>
        <v>0</v>
      </c>
      <c r="AN1913" s="43">
        <f t="shared" si="5247"/>
        <v>0</v>
      </c>
      <c r="AO1913" s="45">
        <f t="shared" si="5248"/>
        <v>1365.86445</v>
      </c>
      <c r="AP1913" s="45">
        <f t="shared" si="5249"/>
        <v>1597.7</v>
      </c>
      <c r="AQ1913" s="45">
        <f t="shared" si="5250"/>
        <v>0</v>
      </c>
      <c r="AR1913" s="45">
        <f t="shared" si="5251"/>
        <v>0</v>
      </c>
      <c r="AS1913" s="45">
        <f t="shared" si="5252"/>
        <v>0</v>
      </c>
      <c r="AT1913" s="45">
        <f t="shared" si="5253"/>
        <v>0</v>
      </c>
      <c r="AU1913" s="45">
        <f t="shared" si="5189"/>
        <v>1597.7</v>
      </c>
      <c r="AV1913" s="45">
        <f t="shared" si="5190"/>
        <v>0</v>
      </c>
      <c r="AW1913" s="45">
        <f t="shared" si="5191"/>
        <v>1597.7</v>
      </c>
      <c r="AX1913" s="45">
        <f t="shared" si="5192"/>
        <v>1597.7</v>
      </c>
      <c r="AY1913" s="45">
        <f t="shared" si="5193"/>
        <v>1597.7</v>
      </c>
      <c r="AZ1913" s="45">
        <f t="shared" si="5254"/>
        <v>0</v>
      </c>
      <c r="BA1913" s="46">
        <f t="shared" si="5194"/>
        <v>100</v>
      </c>
      <c r="BB1913" s="25"/>
    </row>
    <row r="1914" ht="31.5">
      <c r="B1914" s="47" t="s">
        <v>582</v>
      </c>
      <c r="C1914" s="47" t="s">
        <v>129</v>
      </c>
      <c r="D1914" s="47" t="s">
        <v>46</v>
      </c>
      <c r="E1914" s="48" t="str">
        <f t="shared" si="5188"/>
        <v>1101</v>
      </c>
      <c r="F1914" s="47" t="s">
        <v>469</v>
      </c>
      <c r="G1914" s="48"/>
      <c r="H1914" s="49" t="s">
        <v>470</v>
      </c>
      <c r="I1914" s="19">
        <f t="shared" si="5149"/>
        <v>1597.7</v>
      </c>
      <c r="J1914" s="19">
        <f t="shared" si="5150"/>
        <v>1597.7</v>
      </c>
      <c r="K1914" s="19">
        <f t="shared" si="5151"/>
        <v>1597.7</v>
      </c>
      <c r="L1914" s="19">
        <f t="shared" si="5152"/>
        <v>0</v>
      </c>
      <c r="M1914" s="19">
        <f t="shared" si="5153"/>
        <v>0</v>
      </c>
      <c r="N1914" s="19">
        <f t="shared" si="5154"/>
        <v>0</v>
      </c>
      <c r="O1914" s="19">
        <f t="shared" si="5225"/>
        <v>0</v>
      </c>
      <c r="P1914" s="19">
        <f t="shared" si="5226"/>
        <v>0</v>
      </c>
      <c r="Q1914" s="19">
        <f t="shared" si="5227"/>
        <v>0</v>
      </c>
      <c r="R1914" s="19">
        <f t="shared" si="5228"/>
        <v>0</v>
      </c>
      <c r="S1914" s="19">
        <f t="shared" si="5229"/>
        <v>0</v>
      </c>
      <c r="T1914" s="19">
        <f t="shared" si="5187"/>
        <v>1597.7</v>
      </c>
      <c r="U1914" s="19">
        <f t="shared" si="5185"/>
        <v>1597.7</v>
      </c>
      <c r="V1914" s="19">
        <f t="shared" si="5186"/>
        <v>1597.7</v>
      </c>
      <c r="W1914" s="19">
        <f t="shared" si="5230"/>
        <v>0</v>
      </c>
      <c r="X1914" s="19">
        <f t="shared" si="5231"/>
        <v>0</v>
      </c>
      <c r="Y1914" s="19">
        <f t="shared" si="5232"/>
        <v>0</v>
      </c>
      <c r="Z1914" s="19">
        <f t="shared" si="5233"/>
        <v>0</v>
      </c>
      <c r="AA1914" s="19">
        <f t="shared" si="5234"/>
        <v>0</v>
      </c>
      <c r="AB1914" s="19">
        <f t="shared" si="5235"/>
        <v>0</v>
      </c>
      <c r="AC1914" s="19">
        <f t="shared" si="5236"/>
        <v>0</v>
      </c>
      <c r="AD1914" s="19">
        <f t="shared" si="5237"/>
        <v>0</v>
      </c>
      <c r="AE1914" s="19">
        <f t="shared" si="5238"/>
        <v>0</v>
      </c>
      <c r="AF1914" s="50">
        <f t="shared" si="5239"/>
        <v>1597.7</v>
      </c>
      <c r="AG1914" s="50">
        <f t="shared" si="5240"/>
        <v>0</v>
      </c>
      <c r="AH1914" s="50">
        <f t="shared" si="5241"/>
        <v>0</v>
      </c>
      <c r="AI1914" s="50">
        <f t="shared" si="5242"/>
        <v>0</v>
      </c>
      <c r="AJ1914" s="50">
        <f t="shared" si="5243"/>
        <v>0</v>
      </c>
      <c r="AK1914" s="50">
        <f t="shared" si="5244"/>
        <v>0</v>
      </c>
      <c r="AL1914" s="50">
        <f t="shared" si="5245"/>
        <v>1597.7</v>
      </c>
      <c r="AM1914" s="50">
        <f t="shared" si="5246"/>
        <v>0</v>
      </c>
      <c r="AN1914" s="50">
        <f t="shared" si="5247"/>
        <v>0</v>
      </c>
      <c r="AO1914" s="15">
        <f t="shared" si="5248"/>
        <v>1365.86445</v>
      </c>
      <c r="AP1914" s="51">
        <f t="shared" si="5249"/>
        <v>1597.7</v>
      </c>
      <c r="AQ1914" s="51">
        <f t="shared" si="5250"/>
        <v>0</v>
      </c>
      <c r="AR1914" s="51">
        <f t="shared" si="5251"/>
        <v>0</v>
      </c>
      <c r="AS1914" s="51">
        <f t="shared" si="5252"/>
        <v>0</v>
      </c>
      <c r="AT1914" s="51">
        <f t="shared" si="5253"/>
        <v>0</v>
      </c>
      <c r="AU1914" s="51">
        <f t="shared" si="5189"/>
        <v>1597.7</v>
      </c>
      <c r="AV1914" s="51">
        <f t="shared" si="5190"/>
        <v>0</v>
      </c>
      <c r="AW1914" s="51">
        <f t="shared" si="5191"/>
        <v>1597.7</v>
      </c>
      <c r="AX1914" s="51">
        <f t="shared" si="5192"/>
        <v>1597.7</v>
      </c>
      <c r="AY1914" s="51">
        <f t="shared" si="5193"/>
        <v>1597.7</v>
      </c>
      <c r="AZ1914" s="51">
        <f t="shared" si="5254"/>
        <v>0</v>
      </c>
      <c r="BA1914" s="52">
        <f t="shared" si="5194"/>
        <v>100</v>
      </c>
      <c r="BB1914" s="25"/>
    </row>
    <row r="1915">
      <c r="B1915" s="47" t="s">
        <v>582</v>
      </c>
      <c r="C1915" s="47" t="s">
        <v>129</v>
      </c>
      <c r="D1915" s="47" t="s">
        <v>46</v>
      </c>
      <c r="E1915" s="48" t="str">
        <f t="shared" si="5188"/>
        <v>1101</v>
      </c>
      <c r="F1915" s="47" t="s">
        <v>471</v>
      </c>
      <c r="G1915" s="48"/>
      <c r="H1915" s="49" t="s">
        <v>53</v>
      </c>
      <c r="I1915" s="19">
        <f t="shared" si="5149"/>
        <v>1597.7</v>
      </c>
      <c r="J1915" s="19">
        <f t="shared" si="5150"/>
        <v>1597.7</v>
      </c>
      <c r="K1915" s="19">
        <f t="shared" si="5151"/>
        <v>1597.7</v>
      </c>
      <c r="L1915" s="19">
        <f t="shared" si="5152"/>
        <v>0</v>
      </c>
      <c r="M1915" s="19">
        <f t="shared" si="5153"/>
        <v>0</v>
      </c>
      <c r="N1915" s="19">
        <f t="shared" si="5154"/>
        <v>0</v>
      </c>
      <c r="O1915" s="19">
        <f t="shared" si="5225"/>
        <v>0</v>
      </c>
      <c r="P1915" s="19">
        <f t="shared" si="5226"/>
        <v>0</v>
      </c>
      <c r="Q1915" s="19">
        <f t="shared" si="5227"/>
        <v>0</v>
      </c>
      <c r="R1915" s="19">
        <f t="shared" si="5228"/>
        <v>0</v>
      </c>
      <c r="S1915" s="19">
        <f t="shared" si="5229"/>
        <v>0</v>
      </c>
      <c r="T1915" s="19">
        <f t="shared" si="5187"/>
        <v>1597.7</v>
      </c>
      <c r="U1915" s="19">
        <f t="shared" si="5185"/>
        <v>1597.7</v>
      </c>
      <c r="V1915" s="19">
        <f t="shared" si="5186"/>
        <v>1597.7</v>
      </c>
      <c r="W1915" s="19">
        <f t="shared" si="5230"/>
        <v>0</v>
      </c>
      <c r="X1915" s="19">
        <f t="shared" si="5231"/>
        <v>0</v>
      </c>
      <c r="Y1915" s="19">
        <f t="shared" si="5232"/>
        <v>0</v>
      </c>
      <c r="Z1915" s="19">
        <f t="shared" si="5233"/>
        <v>0</v>
      </c>
      <c r="AA1915" s="19">
        <f t="shared" si="5234"/>
        <v>0</v>
      </c>
      <c r="AB1915" s="19">
        <f t="shared" si="5235"/>
        <v>0</v>
      </c>
      <c r="AC1915" s="19">
        <f t="shared" si="5236"/>
        <v>0</v>
      </c>
      <c r="AD1915" s="19">
        <f t="shared" si="5237"/>
        <v>0</v>
      </c>
      <c r="AE1915" s="19">
        <f t="shared" si="5238"/>
        <v>0</v>
      </c>
      <c r="AF1915" s="50">
        <f t="shared" si="5239"/>
        <v>1597.7</v>
      </c>
      <c r="AG1915" s="50">
        <f t="shared" si="5240"/>
        <v>0</v>
      </c>
      <c r="AH1915" s="50">
        <f t="shared" si="5241"/>
        <v>0</v>
      </c>
      <c r="AI1915" s="50">
        <f t="shared" si="5242"/>
        <v>0</v>
      </c>
      <c r="AJ1915" s="50">
        <f t="shared" si="5243"/>
        <v>0</v>
      </c>
      <c r="AK1915" s="50">
        <f t="shared" si="5244"/>
        <v>0</v>
      </c>
      <c r="AL1915" s="50">
        <f t="shared" si="5245"/>
        <v>1597.7</v>
      </c>
      <c r="AM1915" s="50">
        <f t="shared" si="5246"/>
        <v>0</v>
      </c>
      <c r="AN1915" s="50">
        <f t="shared" si="5247"/>
        <v>0</v>
      </c>
      <c r="AO1915" s="51">
        <f t="shared" si="5248"/>
        <v>1365.86445</v>
      </c>
      <c r="AP1915" s="51">
        <f t="shared" si="5249"/>
        <v>1597.7</v>
      </c>
      <c r="AQ1915" s="51">
        <f t="shared" si="5250"/>
        <v>0</v>
      </c>
      <c r="AR1915" s="51">
        <f t="shared" si="5251"/>
        <v>0</v>
      </c>
      <c r="AS1915" s="51">
        <f t="shared" si="5252"/>
        <v>0</v>
      </c>
      <c r="AT1915" s="51">
        <f t="shared" si="5253"/>
        <v>0</v>
      </c>
      <c r="AU1915" s="51">
        <f t="shared" si="5189"/>
        <v>1597.7</v>
      </c>
      <c r="AV1915" s="51">
        <f t="shared" si="5190"/>
        <v>0</v>
      </c>
      <c r="AW1915" s="51">
        <f t="shared" si="5191"/>
        <v>1597.7</v>
      </c>
      <c r="AX1915" s="51">
        <f t="shared" si="5192"/>
        <v>1597.7</v>
      </c>
      <c r="AY1915" s="51">
        <f t="shared" si="5193"/>
        <v>1597.7</v>
      </c>
      <c r="AZ1915" s="51">
        <f t="shared" si="5254"/>
        <v>0</v>
      </c>
      <c r="BA1915" s="52">
        <f t="shared" si="5194"/>
        <v>100</v>
      </c>
      <c r="BB1915" s="25"/>
    </row>
    <row r="1916" ht="47.25">
      <c r="B1916" s="47" t="s">
        <v>582</v>
      </c>
      <c r="C1916" s="47" t="s">
        <v>129</v>
      </c>
      <c r="D1916" s="47" t="s">
        <v>46</v>
      </c>
      <c r="E1916" s="48" t="str">
        <f t="shared" si="5188"/>
        <v>1101</v>
      </c>
      <c r="F1916" s="47" t="s">
        <v>472</v>
      </c>
      <c r="G1916" s="48"/>
      <c r="H1916" s="49" t="s">
        <v>473</v>
      </c>
      <c r="I1916" s="19">
        <f t="shared" si="5149"/>
        <v>1597.7</v>
      </c>
      <c r="J1916" s="19">
        <f t="shared" si="5150"/>
        <v>1597.7</v>
      </c>
      <c r="K1916" s="19">
        <f t="shared" si="5151"/>
        <v>1597.7</v>
      </c>
      <c r="L1916" s="19">
        <f t="shared" si="5152"/>
        <v>0</v>
      </c>
      <c r="M1916" s="19">
        <f t="shared" si="5153"/>
        <v>0</v>
      </c>
      <c r="N1916" s="19">
        <f t="shared" si="5154"/>
        <v>0</v>
      </c>
      <c r="O1916" s="19">
        <f t="shared" si="5225"/>
        <v>0</v>
      </c>
      <c r="P1916" s="19">
        <f t="shared" si="5226"/>
        <v>0</v>
      </c>
      <c r="Q1916" s="19">
        <f t="shared" si="5227"/>
        <v>0</v>
      </c>
      <c r="R1916" s="19">
        <f t="shared" si="5228"/>
        <v>0</v>
      </c>
      <c r="S1916" s="19">
        <f t="shared" si="5229"/>
        <v>0</v>
      </c>
      <c r="T1916" s="19">
        <f t="shared" si="5187"/>
        <v>1597.7</v>
      </c>
      <c r="U1916" s="19">
        <f t="shared" si="5185"/>
        <v>1597.7</v>
      </c>
      <c r="V1916" s="19">
        <f t="shared" si="5186"/>
        <v>1597.7</v>
      </c>
      <c r="W1916" s="19">
        <f t="shared" si="5230"/>
        <v>0</v>
      </c>
      <c r="X1916" s="19">
        <f t="shared" si="5231"/>
        <v>0</v>
      </c>
      <c r="Y1916" s="19">
        <f t="shared" si="5232"/>
        <v>0</v>
      </c>
      <c r="Z1916" s="19">
        <f t="shared" si="5233"/>
        <v>0</v>
      </c>
      <c r="AA1916" s="19">
        <f t="shared" si="5234"/>
        <v>0</v>
      </c>
      <c r="AB1916" s="19">
        <f t="shared" si="5235"/>
        <v>0</v>
      </c>
      <c r="AC1916" s="19">
        <f t="shared" si="5236"/>
        <v>0</v>
      </c>
      <c r="AD1916" s="19">
        <f t="shared" si="5237"/>
        <v>0</v>
      </c>
      <c r="AE1916" s="19">
        <f t="shared" si="5238"/>
        <v>0</v>
      </c>
      <c r="AF1916" s="50">
        <f t="shared" si="5239"/>
        <v>1597.7</v>
      </c>
      <c r="AG1916" s="50">
        <f t="shared" si="5240"/>
        <v>0</v>
      </c>
      <c r="AH1916" s="50">
        <f t="shared" si="5241"/>
        <v>0</v>
      </c>
      <c r="AI1916" s="50">
        <f t="shared" si="5242"/>
        <v>0</v>
      </c>
      <c r="AJ1916" s="50">
        <f t="shared" si="5243"/>
        <v>0</v>
      </c>
      <c r="AK1916" s="50">
        <f t="shared" si="5244"/>
        <v>0</v>
      </c>
      <c r="AL1916" s="50">
        <f t="shared" si="5245"/>
        <v>1597.7</v>
      </c>
      <c r="AM1916" s="50">
        <f t="shared" si="5246"/>
        <v>0</v>
      </c>
      <c r="AN1916" s="50">
        <f t="shared" si="5247"/>
        <v>0</v>
      </c>
      <c r="AO1916" s="15">
        <f t="shared" si="5248"/>
        <v>1365.86445</v>
      </c>
      <c r="AP1916" s="51">
        <f t="shared" si="5249"/>
        <v>1597.7</v>
      </c>
      <c r="AQ1916" s="51">
        <f t="shared" si="5250"/>
        <v>0</v>
      </c>
      <c r="AR1916" s="51">
        <f t="shared" si="5251"/>
        <v>0</v>
      </c>
      <c r="AS1916" s="51">
        <f t="shared" si="5252"/>
        <v>0</v>
      </c>
      <c r="AT1916" s="51">
        <f t="shared" si="5253"/>
        <v>0</v>
      </c>
      <c r="AU1916" s="51">
        <f t="shared" si="5189"/>
        <v>1597.7</v>
      </c>
      <c r="AV1916" s="51">
        <f t="shared" si="5190"/>
        <v>0</v>
      </c>
      <c r="AW1916" s="51">
        <f t="shared" si="5191"/>
        <v>1597.7</v>
      </c>
      <c r="AX1916" s="51">
        <f t="shared" si="5192"/>
        <v>1597.7</v>
      </c>
      <c r="AY1916" s="51">
        <f t="shared" si="5193"/>
        <v>1597.7</v>
      </c>
      <c r="AZ1916" s="51">
        <f t="shared" si="5254"/>
        <v>0</v>
      </c>
      <c r="BA1916" s="52">
        <f t="shared" si="5194"/>
        <v>100</v>
      </c>
      <c r="BB1916" s="25"/>
    </row>
    <row r="1917" ht="47.25">
      <c r="B1917" s="47" t="s">
        <v>582</v>
      </c>
      <c r="C1917" s="47" t="s">
        <v>129</v>
      </c>
      <c r="D1917" s="47" t="s">
        <v>46</v>
      </c>
      <c r="E1917" s="48" t="str">
        <f t="shared" si="5188"/>
        <v>1101</v>
      </c>
      <c r="F1917" s="47" t="s">
        <v>548</v>
      </c>
      <c r="G1917" s="48"/>
      <c r="H1917" s="49" t="s">
        <v>549</v>
      </c>
      <c r="I1917" s="19">
        <f t="shared" si="5149"/>
        <v>1597.7</v>
      </c>
      <c r="J1917" s="19">
        <f t="shared" si="5150"/>
        <v>1597.7</v>
      </c>
      <c r="K1917" s="19">
        <f t="shared" si="5151"/>
        <v>1597.7</v>
      </c>
      <c r="L1917" s="19">
        <f t="shared" si="5152"/>
        <v>0</v>
      </c>
      <c r="M1917" s="19">
        <f t="shared" si="5153"/>
        <v>0</v>
      </c>
      <c r="N1917" s="19">
        <f t="shared" si="5154"/>
        <v>0</v>
      </c>
      <c r="O1917" s="19">
        <f t="shared" si="5225"/>
        <v>0</v>
      </c>
      <c r="P1917" s="19">
        <f t="shared" si="5226"/>
        <v>0</v>
      </c>
      <c r="Q1917" s="19">
        <f t="shared" si="5227"/>
        <v>0</v>
      </c>
      <c r="R1917" s="19">
        <f t="shared" si="5228"/>
        <v>0</v>
      </c>
      <c r="S1917" s="19">
        <f t="shared" si="5229"/>
        <v>0</v>
      </c>
      <c r="T1917" s="19">
        <f t="shared" si="5187"/>
        <v>1597.7</v>
      </c>
      <c r="U1917" s="19">
        <f t="shared" si="5185"/>
        <v>1597.7</v>
      </c>
      <c r="V1917" s="19">
        <f t="shared" si="5186"/>
        <v>1597.7</v>
      </c>
      <c r="W1917" s="19">
        <f t="shared" si="5230"/>
        <v>0</v>
      </c>
      <c r="X1917" s="19">
        <f t="shared" si="5231"/>
        <v>0</v>
      </c>
      <c r="Y1917" s="19">
        <f t="shared" si="5232"/>
        <v>0</v>
      </c>
      <c r="Z1917" s="19">
        <f t="shared" si="5233"/>
        <v>0</v>
      </c>
      <c r="AA1917" s="19">
        <f t="shared" si="5234"/>
        <v>0</v>
      </c>
      <c r="AB1917" s="19">
        <f t="shared" si="5235"/>
        <v>0</v>
      </c>
      <c r="AC1917" s="19">
        <f t="shared" si="5236"/>
        <v>0</v>
      </c>
      <c r="AD1917" s="19">
        <f t="shared" si="5237"/>
        <v>0</v>
      </c>
      <c r="AE1917" s="19">
        <f t="shared" si="5238"/>
        <v>0</v>
      </c>
      <c r="AF1917" s="50">
        <f t="shared" si="5239"/>
        <v>1597.7</v>
      </c>
      <c r="AG1917" s="50">
        <f t="shared" si="5240"/>
        <v>0</v>
      </c>
      <c r="AH1917" s="50">
        <f t="shared" si="5241"/>
        <v>0</v>
      </c>
      <c r="AI1917" s="50">
        <f t="shared" si="5242"/>
        <v>0</v>
      </c>
      <c r="AJ1917" s="50">
        <f t="shared" si="5243"/>
        <v>0</v>
      </c>
      <c r="AK1917" s="50">
        <f t="shared" si="5244"/>
        <v>0</v>
      </c>
      <c r="AL1917" s="50">
        <f t="shared" si="5245"/>
        <v>1597.7</v>
      </c>
      <c r="AM1917" s="50">
        <f t="shared" si="5246"/>
        <v>0</v>
      </c>
      <c r="AN1917" s="50">
        <f t="shared" si="5247"/>
        <v>0</v>
      </c>
      <c r="AO1917" s="51">
        <f t="shared" si="5248"/>
        <v>1365.86445</v>
      </c>
      <c r="AP1917" s="51">
        <f t="shared" si="5249"/>
        <v>1597.7</v>
      </c>
      <c r="AQ1917" s="51">
        <f t="shared" si="5250"/>
        <v>0</v>
      </c>
      <c r="AR1917" s="51">
        <f t="shared" si="5251"/>
        <v>0</v>
      </c>
      <c r="AS1917" s="51">
        <f t="shared" si="5252"/>
        <v>0</v>
      </c>
      <c r="AT1917" s="51">
        <f t="shared" si="5253"/>
        <v>0</v>
      </c>
      <c r="AU1917" s="51">
        <f t="shared" si="5189"/>
        <v>1597.7</v>
      </c>
      <c r="AV1917" s="51">
        <f t="shared" si="5190"/>
        <v>0</v>
      </c>
      <c r="AW1917" s="51">
        <f t="shared" si="5191"/>
        <v>1597.7</v>
      </c>
      <c r="AX1917" s="51">
        <f t="shared" si="5192"/>
        <v>1597.7</v>
      </c>
      <c r="AY1917" s="51">
        <f t="shared" si="5193"/>
        <v>1597.7</v>
      </c>
      <c r="AZ1917" s="51">
        <f t="shared" si="5254"/>
        <v>0</v>
      </c>
      <c r="BA1917" s="52">
        <f t="shared" si="5194"/>
        <v>100</v>
      </c>
      <c r="BB1917" s="25"/>
    </row>
    <row r="1918" ht="31.5">
      <c r="B1918" s="47" t="s">
        <v>582</v>
      </c>
      <c r="C1918" s="47" t="s">
        <v>129</v>
      </c>
      <c r="D1918" s="47" t="s">
        <v>46</v>
      </c>
      <c r="E1918" s="48" t="str">
        <f t="shared" si="5188"/>
        <v>1101</v>
      </c>
      <c r="F1918" s="47" t="s">
        <v>548</v>
      </c>
      <c r="G1918" s="47" t="s">
        <v>58</v>
      </c>
      <c r="H1918" s="49" t="s">
        <v>59</v>
      </c>
      <c r="I1918" s="19">
        <v>1597.7</v>
      </c>
      <c r="J1918" s="19">
        <v>1597.7</v>
      </c>
      <c r="K1918" s="19">
        <v>1597.7</v>
      </c>
      <c r="L1918" s="19"/>
      <c r="M1918" s="19"/>
      <c r="N1918" s="19"/>
      <c r="O1918" s="19">
        <v>0</v>
      </c>
      <c r="P1918" s="19">
        <v>0</v>
      </c>
      <c r="Q1918" s="19">
        <v>0</v>
      </c>
      <c r="R1918" s="19">
        <v>0</v>
      </c>
      <c r="S1918" s="19"/>
      <c r="T1918" s="19">
        <f t="shared" si="5187"/>
        <v>1597.7</v>
      </c>
      <c r="U1918" s="19">
        <f t="shared" si="5185"/>
        <v>1597.7</v>
      </c>
      <c r="V1918" s="19">
        <f t="shared" si="5186"/>
        <v>1597.7</v>
      </c>
      <c r="W1918" s="19"/>
      <c r="X1918" s="19"/>
      <c r="Y1918" s="19"/>
      <c r="Z1918" s="19"/>
      <c r="AA1918" s="19"/>
      <c r="AB1918" s="19"/>
      <c r="AC1918" s="19"/>
      <c r="AD1918" s="19"/>
      <c r="AE1918" s="19"/>
      <c r="AF1918" s="50">
        <v>1597.7</v>
      </c>
      <c r="AG1918" s="50"/>
      <c r="AH1918" s="50">
        <v>0</v>
      </c>
      <c r="AI1918" s="50">
        <v>0</v>
      </c>
      <c r="AJ1918" s="50">
        <v>0</v>
      </c>
      <c r="AK1918" s="50">
        <v>0</v>
      </c>
      <c r="AL1918" s="50">
        <v>1597.7</v>
      </c>
      <c r="AM1918" s="50">
        <v>0</v>
      </c>
      <c r="AN1918" s="50">
        <v>0</v>
      </c>
      <c r="AO1918" s="15">
        <v>1365.86445</v>
      </c>
      <c r="AP1918" s="51">
        <v>1597.7</v>
      </c>
      <c r="AQ1918" s="51">
        <v>0</v>
      </c>
      <c r="AR1918" s="51">
        <v>0</v>
      </c>
      <c r="AS1918" s="51">
        <v>0</v>
      </c>
      <c r="AT1918" s="51">
        <v>0</v>
      </c>
      <c r="AU1918" s="51">
        <f t="shared" si="5189"/>
        <v>1597.7</v>
      </c>
      <c r="AV1918" s="51">
        <f t="shared" si="5190"/>
        <v>0</v>
      </c>
      <c r="AW1918" s="51">
        <f t="shared" si="5191"/>
        <v>1597.7</v>
      </c>
      <c r="AX1918" s="51">
        <f t="shared" si="5192"/>
        <v>1597.7</v>
      </c>
      <c r="AY1918" s="51">
        <f t="shared" si="5193"/>
        <v>1597.7</v>
      </c>
      <c r="AZ1918" s="51"/>
      <c r="BA1918" s="52">
        <f t="shared" si="5194"/>
        <v>100</v>
      </c>
      <c r="BB1918" s="53"/>
    </row>
    <row r="1919" s="30" customFormat="1" ht="31.5">
      <c r="B1919" s="31" t="s">
        <v>586</v>
      </c>
      <c r="C1919" s="31"/>
      <c r="D1919" s="31"/>
      <c r="E1919" s="32" t="str">
        <f t="shared" si="5188"/>
        <v/>
      </c>
      <c r="F1919" s="31"/>
      <c r="G1919" s="31"/>
      <c r="H1919" s="33" t="s">
        <v>587</v>
      </c>
      <c r="I1919" s="34">
        <f>I1920+I1964+I2007+I2014+I1976+I1949+I2025+I2000</f>
        <v>35325.000000000007</v>
      </c>
      <c r="J1919" s="34">
        <f>J1920+J1964+J2007+J2014+J1976+J1949+J2025+J2000</f>
        <v>32058.399999999994</v>
      </c>
      <c r="K1919" s="34">
        <f>K1920+K1964+K2007+K2014+K1976+K1949+K2025+K2000</f>
        <v>32051.099999999999</v>
      </c>
      <c r="L1919" s="34">
        <f>L1920+L1964+L2007+L2014+L1976+L1949+L2025+L2000</f>
        <v>0</v>
      </c>
      <c r="M1919" s="34">
        <f>M1920+M1964+M2007+M2014+M1976+M1949+M2025+M2000</f>
        <v>0</v>
      </c>
      <c r="N1919" s="34">
        <f>N1920+N1964+N2007+N2014+N1976+N1949+N2025+N2000</f>
        <v>0</v>
      </c>
      <c r="O1919" s="34">
        <f>O1920+O1964+O2007+O2014+O1976+O1949+O2025+O2000</f>
        <v>1291.518</v>
      </c>
      <c r="P1919" s="34">
        <f>P1920+P1964+P2007+P2014+P1976+P1949+P2025+P2000</f>
        <v>487.23199999999997</v>
      </c>
      <c r="Q1919" s="34">
        <f>Q1920+Q1964+Q2007+Q2014+Q1976+Q1949+Q2025+Q2000</f>
        <v>3034.1149999999998</v>
      </c>
      <c r="R1919" s="34">
        <f>R1920+R1964+R2007+R2014+R1976+R1949+R2025+R2000</f>
        <v>0</v>
      </c>
      <c r="S1919" s="34">
        <f>S1920+S1964+S2007+S2014+S1976+S1949+S2025+S2000</f>
        <v>2516.0999999999999</v>
      </c>
      <c r="T1919" s="34">
        <f t="shared" si="5187"/>
        <v>42653.964999999997</v>
      </c>
      <c r="U1919" s="34">
        <f t="shared" si="5185"/>
        <v>32058.399999999994</v>
      </c>
      <c r="V1919" s="34">
        <f t="shared" si="5186"/>
        <v>32051.099999999999</v>
      </c>
      <c r="W1919" s="34">
        <f>W1920+W1964+W2007+W2014+W1976+W1949+W2025+W2000</f>
        <v>2486.0999999999999</v>
      </c>
      <c r="X1919" s="34">
        <f>X1920+X1964+X2007+X2014+X1976+X1949+X2025+X2000</f>
        <v>0</v>
      </c>
      <c r="Y1919" s="34">
        <f>Y1920+Y1964+Y2007+Y2014+Y1976+Y1949+Y2025+Y2000</f>
        <v>0</v>
      </c>
      <c r="Z1919" s="34">
        <f>Z1920+Z1964+Z2007+Z2014+Z1976+Z1949+Z2025+Z2000</f>
        <v>30</v>
      </c>
      <c r="AA1919" s="34">
        <f>AA1920+AA1964+AA2007+AA2014+AA1976+AA1949+AA2025+AA2000</f>
        <v>3036.5</v>
      </c>
      <c r="AB1919" s="34">
        <f>AB1920+AB1964+AB2007+AB2014+AB1976+AB1949+AB2025+AB2000</f>
        <v>0</v>
      </c>
      <c r="AC1919" s="34">
        <f>AC1920+AC1964+AC2007+AC2014+AC1976+AC1949+AC2025+AC2000</f>
        <v>3036.5</v>
      </c>
      <c r="AD1919" s="34">
        <f>AD1920+AD1964+AD2007+AD2014+AD1976+AD1949+AD2025+AD2000</f>
        <v>0</v>
      </c>
      <c r="AE1919" s="34">
        <f>AE1920+AE1964+AE2007+AE2014+AE1976+AE1949+AE2025+AE2000</f>
        <v>0</v>
      </c>
      <c r="AF1919" s="35">
        <f>AF1920+AF1964+AF2007+AF2014+AF1976+AF1949+AF2025+AF2000</f>
        <v>42298.280460000009</v>
      </c>
      <c r="AG1919" s="35">
        <f>AG1920+AG1964+AG2007+AG2014+AG1976+AG1949+AG2025+AG2000</f>
        <v>0</v>
      </c>
      <c r="AH1919" s="35">
        <f>AH1920+AH1964+AH2007+AH2014+AH1976+AH1949+AH2025+AH2000</f>
        <v>840.60000000000002</v>
      </c>
      <c r="AI1919" s="35">
        <f>AI1920+AI1964+AI2007+AI2014+AI1976+AI1949+AI2025+AI2000</f>
        <v>0</v>
      </c>
      <c r="AJ1919" s="35">
        <f>AJ1920+AJ1964+AJ2007+AJ2014+AJ1976+AJ1949+AJ2025+AJ2000</f>
        <v>0</v>
      </c>
      <c r="AK1919" s="35">
        <f>AK1920+AK1964+AK2007+AK2014+AK1976+AK1949+AK2025+AK2000</f>
        <v>0</v>
      </c>
      <c r="AL1919" s="35">
        <f>AL1920+AL1964+AL2007+AL2014+AL1976+AL1949+AL2025+AL2000</f>
        <v>41515.234499999999</v>
      </c>
      <c r="AM1919" s="35">
        <f>AM1920+AM1964+AM2007+AM2014+AM1976+AM1949+AM2025+AM2000</f>
        <v>837.59989000000007</v>
      </c>
      <c r="AN1919" s="35">
        <f>AN1920+AN1964+AN2007+AN2014+AN1976+AN1949+AN2025+AN2000</f>
        <v>0</v>
      </c>
      <c r="AO1919" s="36">
        <f>AO1920+AO1964+AO2007+AO2014+AO1976+AO1949+AO2025+AO2000</f>
        <v>26372.433919999999</v>
      </c>
      <c r="AP1919" s="36">
        <f>AP1920+AP1964+AP2007+AP2014+AP1976+AP1949+AP2025+AP2000</f>
        <v>41002.337</v>
      </c>
      <c r="AQ1919" s="36">
        <f>AQ1920+AQ1964+AQ2007+AQ2014+AQ1976+AQ1949+AQ2025+AQ2000</f>
        <v>1291.518</v>
      </c>
      <c r="AR1919" s="36">
        <f>AR1920+AR1964+AR2007+AR2014+AR1976+AR1949+AR2025+AR2000</f>
        <v>0</v>
      </c>
      <c r="AS1919" s="36">
        <f>AS1920+AS1964+AS2007+AS2014+AS1976+AS1949+AS2025+AS2000</f>
        <v>0</v>
      </c>
      <c r="AT1919" s="36">
        <f>AT1920+AT1964+AT2007+AT2014+AT1976+AT1949+AT2025+AT2000</f>
        <v>0</v>
      </c>
      <c r="AU1919" s="36">
        <f t="shared" si="5189"/>
        <v>42293.854999999996</v>
      </c>
      <c r="AV1919" s="36">
        <f t="shared" si="5190"/>
        <v>360.11000000000058</v>
      </c>
      <c r="AW1919" s="36">
        <f t="shared" si="5191"/>
        <v>45170.064999999995</v>
      </c>
      <c r="AX1919" s="36">
        <f t="shared" si="5192"/>
        <v>35094.899999999994</v>
      </c>
      <c r="AY1919" s="36">
        <f t="shared" si="5193"/>
        <v>35087.599999999999</v>
      </c>
      <c r="AZ1919" s="36">
        <f>AZ1920+AZ1964+AZ2007+AZ2014+AZ1976+AZ1949+AZ2025+AZ2000</f>
        <v>0</v>
      </c>
      <c r="BA1919" s="37">
        <f t="shared" si="5194"/>
        <v>98.148752262540526</v>
      </c>
      <c r="BB1919" s="25"/>
    </row>
    <row r="1920" s="30" customFormat="1">
      <c r="B1920" s="31" t="s">
        <v>586</v>
      </c>
      <c r="C1920" s="31" t="s">
        <v>46</v>
      </c>
      <c r="D1920" s="31"/>
      <c r="E1920" s="32" t="str">
        <f t="shared" si="5188"/>
        <v>01</v>
      </c>
      <c r="F1920" s="31"/>
      <c r="G1920" s="31"/>
      <c r="H1920" s="33" t="s">
        <v>47</v>
      </c>
      <c r="I1920" s="34">
        <f>I1933+I1921</f>
        <v>26135.699999999997</v>
      </c>
      <c r="J1920" s="34">
        <f>J1933+J1921</f>
        <v>24887.499999999996</v>
      </c>
      <c r="K1920" s="34">
        <f>K1933+K1921</f>
        <v>24885.999999999996</v>
      </c>
      <c r="L1920" s="34">
        <f>L1933+L1921</f>
        <v>0</v>
      </c>
      <c r="M1920" s="34">
        <f>M1933+M1921</f>
        <v>0</v>
      </c>
      <c r="N1920" s="34">
        <f>N1933+N1921</f>
        <v>0</v>
      </c>
      <c r="O1920" s="34">
        <f>O1933+O1921</f>
        <v>0</v>
      </c>
      <c r="P1920" s="34">
        <f>P1933+P1921</f>
        <v>0</v>
      </c>
      <c r="Q1920" s="34">
        <f>Q1933+Q1921</f>
        <v>292.68299999999999</v>
      </c>
      <c r="R1920" s="34">
        <f>R1933+R1921</f>
        <v>0</v>
      </c>
      <c r="S1920" s="34">
        <f>S1933+S1921</f>
        <v>2516.0999999999999</v>
      </c>
      <c r="T1920" s="34">
        <f t="shared" si="5187"/>
        <v>28944.482999999997</v>
      </c>
      <c r="U1920" s="34">
        <f t="shared" si="5185"/>
        <v>24887.499999999996</v>
      </c>
      <c r="V1920" s="34">
        <f t="shared" si="5186"/>
        <v>24885.999999999996</v>
      </c>
      <c r="W1920" s="34">
        <f>W1933+W1921</f>
        <v>2486.0999999999999</v>
      </c>
      <c r="X1920" s="34">
        <f>X1933+X1921</f>
        <v>0</v>
      </c>
      <c r="Y1920" s="34">
        <f>Y1933+Y1921</f>
        <v>0</v>
      </c>
      <c r="Z1920" s="34">
        <f>Z1933+Z1921</f>
        <v>30</v>
      </c>
      <c r="AA1920" s="34">
        <f>AA1933+AA1921</f>
        <v>3036.5</v>
      </c>
      <c r="AB1920" s="34">
        <f>AB1933+AB1921</f>
        <v>0</v>
      </c>
      <c r="AC1920" s="34">
        <f>AC1933+AC1921</f>
        <v>3036.5</v>
      </c>
      <c r="AD1920" s="34">
        <f>AD1933+AD1921</f>
        <v>0</v>
      </c>
      <c r="AE1920" s="34">
        <f>AE1933+AE1921</f>
        <v>0</v>
      </c>
      <c r="AF1920" s="35">
        <f>AF1933+AF1921</f>
        <v>28565.983</v>
      </c>
      <c r="AG1920" s="35">
        <f>AG1933+AG1921</f>
        <v>0</v>
      </c>
      <c r="AH1920" s="35">
        <f>AH1933+AH1921</f>
        <v>825.10000000000002</v>
      </c>
      <c r="AI1920" s="35">
        <f>AI1933+AI1921</f>
        <v>0</v>
      </c>
      <c r="AJ1920" s="35">
        <f>AJ1933+AJ1921</f>
        <v>0</v>
      </c>
      <c r="AK1920" s="35">
        <f>AK1933+AK1921</f>
        <v>0</v>
      </c>
      <c r="AL1920" s="35">
        <f>AL1933+AL1921</f>
        <v>27786.977299999999</v>
      </c>
      <c r="AM1920" s="35">
        <f>AM1933+AM1921</f>
        <v>825.10000000000002</v>
      </c>
      <c r="AN1920" s="35">
        <f>AN1933+AN1921</f>
        <v>0</v>
      </c>
      <c r="AO1920" s="54">
        <f>AO1933+AO1921</f>
        <v>19779.692770000001</v>
      </c>
      <c r="AP1920" s="36">
        <f>AP1933+AP1921</f>
        <v>28649.282999999996</v>
      </c>
      <c r="AQ1920" s="36">
        <f>AQ1933+AQ1921</f>
        <v>0</v>
      </c>
      <c r="AR1920" s="36">
        <f>AR1933+AR1921</f>
        <v>0</v>
      </c>
      <c r="AS1920" s="36">
        <f>AS1933+AS1921</f>
        <v>0</v>
      </c>
      <c r="AT1920" s="36">
        <f>AT1933+AT1921</f>
        <v>0</v>
      </c>
      <c r="AU1920" s="36">
        <f t="shared" si="5189"/>
        <v>28649.282999999996</v>
      </c>
      <c r="AV1920" s="36">
        <f t="shared" si="5190"/>
        <v>295.20000000000073</v>
      </c>
      <c r="AW1920" s="36">
        <f t="shared" si="5191"/>
        <v>31460.582999999995</v>
      </c>
      <c r="AX1920" s="36">
        <f t="shared" si="5192"/>
        <v>27923.999999999996</v>
      </c>
      <c r="AY1920" s="36">
        <f t="shared" si="5193"/>
        <v>27922.499999999996</v>
      </c>
      <c r="AZ1920" s="36">
        <f>AZ1933+AZ1921</f>
        <v>0</v>
      </c>
      <c r="BA1920" s="37">
        <f t="shared" si="5194"/>
        <v>97.272960289866433</v>
      </c>
      <c r="BB1920" s="25"/>
    </row>
    <row r="1921" s="39" customFormat="1" ht="63">
      <c r="B1921" s="40" t="s">
        <v>586</v>
      </c>
      <c r="C1921" s="40" t="s">
        <v>46</v>
      </c>
      <c r="D1921" s="40" t="s">
        <v>88</v>
      </c>
      <c r="E1921" s="38" t="str">
        <f t="shared" si="5188"/>
        <v>0104</v>
      </c>
      <c r="F1921" s="40"/>
      <c r="G1921" s="40"/>
      <c r="H1921" s="41" t="s">
        <v>486</v>
      </c>
      <c r="I1921" s="42">
        <f>I1922+I1928</f>
        <v>21249.399999999998</v>
      </c>
      <c r="J1921" s="42">
        <f>J1922+J1928</f>
        <v>21831.499999999996</v>
      </c>
      <c r="K1921" s="42">
        <f>K1922+K1928</f>
        <v>21831.499999999996</v>
      </c>
      <c r="L1921" s="42">
        <f>L1922+L1928</f>
        <v>0</v>
      </c>
      <c r="M1921" s="42">
        <f>M1922+M1928</f>
        <v>0</v>
      </c>
      <c r="N1921" s="42">
        <f>N1922+N1928</f>
        <v>0</v>
      </c>
      <c r="O1921" s="42">
        <f>O1922+O1928</f>
        <v>0</v>
      </c>
      <c r="P1921" s="42">
        <f>P1922+P1928</f>
        <v>0</v>
      </c>
      <c r="Q1921" s="42">
        <f>Q1922+Q1928</f>
        <v>0</v>
      </c>
      <c r="R1921" s="42">
        <f>R1922+R1928</f>
        <v>0</v>
      </c>
      <c r="S1921" s="42">
        <f>S1922+S1928</f>
        <v>2486.0999999999999</v>
      </c>
      <c r="T1921" s="42">
        <f t="shared" si="5187"/>
        <v>23735.499999999996</v>
      </c>
      <c r="U1921" s="42">
        <f t="shared" si="5185"/>
        <v>21831.499999999996</v>
      </c>
      <c r="V1921" s="42">
        <f t="shared" si="5186"/>
        <v>21831.499999999996</v>
      </c>
      <c r="W1921" s="42">
        <f>W1922+W1928</f>
        <v>2486.0999999999999</v>
      </c>
      <c r="X1921" s="42">
        <f>X1922+X1928</f>
        <v>0</v>
      </c>
      <c r="Y1921" s="42">
        <f>Y1922+Y1928</f>
        <v>0</v>
      </c>
      <c r="Z1921" s="42">
        <f>Z1922+Z1928</f>
        <v>0</v>
      </c>
      <c r="AA1921" s="42">
        <f>AA1922+AA1928</f>
        <v>3006.5</v>
      </c>
      <c r="AB1921" s="42">
        <f>AB1922+AB1928</f>
        <v>0</v>
      </c>
      <c r="AC1921" s="42">
        <f>AC1922+AC1928</f>
        <v>3006.5</v>
      </c>
      <c r="AD1921" s="42">
        <f>AD1922+AD1928</f>
        <v>0</v>
      </c>
      <c r="AE1921" s="42">
        <f>AE1922+AE1928</f>
        <v>0</v>
      </c>
      <c r="AF1921" s="43">
        <f>AF1922+AF1928</f>
        <v>23404.899999999998</v>
      </c>
      <c r="AG1921" s="43">
        <f>AG1922+AG1928</f>
        <v>0</v>
      </c>
      <c r="AH1921" s="43">
        <f>AH1922+AH1928</f>
        <v>825.10000000000002</v>
      </c>
      <c r="AI1921" s="43">
        <f>AI1922+AI1928</f>
        <v>0</v>
      </c>
      <c r="AJ1921" s="43">
        <f>AJ1922+AJ1928</f>
        <v>0</v>
      </c>
      <c r="AK1921" s="43">
        <f>AK1922+AK1928</f>
        <v>0</v>
      </c>
      <c r="AL1921" s="43">
        <f>AL1922+AL1928</f>
        <v>22637.19368</v>
      </c>
      <c r="AM1921" s="43">
        <f>AM1922+AM1928</f>
        <v>825.10000000000002</v>
      </c>
      <c r="AN1921" s="43">
        <f>AN1922+AN1928</f>
        <v>0</v>
      </c>
      <c r="AO1921" s="45">
        <f>AO1922+AO1928</f>
        <v>15478.848120000001</v>
      </c>
      <c r="AP1921" s="45">
        <f>AP1922+AP1928</f>
        <v>23404.899999999998</v>
      </c>
      <c r="AQ1921" s="45">
        <f>AQ1922+AQ1928</f>
        <v>0</v>
      </c>
      <c r="AR1921" s="45">
        <f>AR1922+AR1928</f>
        <v>0</v>
      </c>
      <c r="AS1921" s="45">
        <f>AS1922+AS1928</f>
        <v>0</v>
      </c>
      <c r="AT1921" s="45">
        <f>AT1922+AT1928</f>
        <v>0</v>
      </c>
      <c r="AU1921" s="45">
        <f t="shared" si="5189"/>
        <v>23404.899999999998</v>
      </c>
      <c r="AV1921" s="45">
        <f t="shared" si="5190"/>
        <v>330.59999999999854</v>
      </c>
      <c r="AW1921" s="45">
        <f t="shared" si="5191"/>
        <v>26221.599999999995</v>
      </c>
      <c r="AX1921" s="45">
        <f t="shared" si="5192"/>
        <v>24837.999999999996</v>
      </c>
      <c r="AY1921" s="45">
        <f t="shared" si="5193"/>
        <v>24837.999999999996</v>
      </c>
      <c r="AZ1921" s="45">
        <f>AZ1922+AZ1928</f>
        <v>0</v>
      </c>
      <c r="BA1921" s="46">
        <f t="shared" si="5194"/>
        <v>96.719890621194722</v>
      </c>
      <c r="BB1921" s="25"/>
    </row>
    <row r="1922" ht="47.25">
      <c r="B1922" s="47" t="s">
        <v>586</v>
      </c>
      <c r="C1922" s="47" t="s">
        <v>46</v>
      </c>
      <c r="D1922" s="47" t="s">
        <v>88</v>
      </c>
      <c r="E1922" s="48" t="str">
        <f t="shared" si="5188"/>
        <v>0104</v>
      </c>
      <c r="F1922" s="47" t="s">
        <v>262</v>
      </c>
      <c r="G1922" s="48"/>
      <c r="H1922" s="49" t="s">
        <v>263</v>
      </c>
      <c r="I1922" s="19">
        <f t="shared" ref="I1922:I1924" si="5255">I1923</f>
        <v>803.70000000000005</v>
      </c>
      <c r="J1922" s="19">
        <f t="shared" ref="J1922:J1924" si="5256">J1923</f>
        <v>827.60000000000002</v>
      </c>
      <c r="K1922" s="19">
        <f t="shared" ref="K1922:K1924" si="5257">K1923</f>
        <v>827.60000000000002</v>
      </c>
      <c r="L1922" s="19">
        <f t="shared" ref="L1922:L1924" si="5258">L1923</f>
        <v>0</v>
      </c>
      <c r="M1922" s="19">
        <f t="shared" ref="M1922:M1924" si="5259">M1923</f>
        <v>0</v>
      </c>
      <c r="N1922" s="19">
        <f t="shared" ref="N1922:N1924" si="5260">N1923</f>
        <v>0</v>
      </c>
      <c r="O1922" s="19">
        <f t="shared" ref="O1922:O1924" si="5261">O1923</f>
        <v>0</v>
      </c>
      <c r="P1922" s="19">
        <f t="shared" ref="P1922:P1924" si="5262">P1923</f>
        <v>0</v>
      </c>
      <c r="Q1922" s="19">
        <f t="shared" ref="Q1922:Q1924" si="5263">Q1923</f>
        <v>0</v>
      </c>
      <c r="R1922" s="19">
        <f t="shared" ref="R1922:R1924" si="5264">R1923</f>
        <v>0</v>
      </c>
      <c r="S1922" s="19">
        <f t="shared" ref="S1922:S1924" si="5265">S1923</f>
        <v>0</v>
      </c>
      <c r="T1922" s="19">
        <f t="shared" si="5187"/>
        <v>803.70000000000005</v>
      </c>
      <c r="U1922" s="19">
        <f t="shared" si="5185"/>
        <v>827.60000000000002</v>
      </c>
      <c r="V1922" s="19">
        <f t="shared" si="5186"/>
        <v>827.60000000000002</v>
      </c>
      <c r="W1922" s="19">
        <f t="shared" ref="W1922:W1924" si="5266">W1923</f>
        <v>0</v>
      </c>
      <c r="X1922" s="19">
        <f t="shared" ref="X1922:X1924" si="5267">X1923</f>
        <v>0</v>
      </c>
      <c r="Y1922" s="19">
        <f t="shared" ref="Y1922:Y1924" si="5268">Y1923</f>
        <v>0</v>
      </c>
      <c r="Z1922" s="19">
        <f t="shared" ref="Z1922:Z1924" si="5269">Z1923</f>
        <v>0</v>
      </c>
      <c r="AA1922" s="19">
        <f t="shared" ref="AA1922:AA1924" si="5270">AA1923</f>
        <v>0</v>
      </c>
      <c r="AB1922" s="19">
        <f t="shared" ref="AB1922:AB1924" si="5271">AB1923</f>
        <v>0</v>
      </c>
      <c r="AC1922" s="19">
        <f t="shared" ref="AC1922:AC1924" si="5272">AC1923</f>
        <v>0</v>
      </c>
      <c r="AD1922" s="19">
        <f t="shared" ref="AD1922:AD1924" si="5273">AD1923</f>
        <v>0</v>
      </c>
      <c r="AE1922" s="19">
        <f t="shared" ref="AE1922:AE1924" si="5274">AE1923</f>
        <v>0</v>
      </c>
      <c r="AF1922" s="50">
        <f t="shared" ref="AF1922:AF1924" si="5275">AF1923</f>
        <v>825.10000000000002</v>
      </c>
      <c r="AG1922" s="50">
        <f t="shared" ref="AG1922:AG1924" si="5276">AG1923</f>
        <v>0</v>
      </c>
      <c r="AH1922" s="50">
        <f t="shared" ref="AH1922:AH1924" si="5277">AH1923</f>
        <v>825.10000000000002</v>
      </c>
      <c r="AI1922" s="50">
        <f t="shared" ref="AI1922:AI1924" si="5278">AI1923</f>
        <v>0</v>
      </c>
      <c r="AJ1922" s="50">
        <f t="shared" ref="AJ1922:AJ1924" si="5279">AJ1923</f>
        <v>0</v>
      </c>
      <c r="AK1922" s="50">
        <f t="shared" ref="AK1922:AK1924" si="5280">AK1923</f>
        <v>0</v>
      </c>
      <c r="AL1922" s="50">
        <f t="shared" ref="AL1922:AL1924" si="5281">AL1923</f>
        <v>825.10000000000002</v>
      </c>
      <c r="AM1922" s="50">
        <f t="shared" ref="AM1922:AM1924" si="5282">AM1923</f>
        <v>825.10000000000002</v>
      </c>
      <c r="AN1922" s="50">
        <f t="shared" ref="AN1922:AN1924" si="5283">AN1923</f>
        <v>0</v>
      </c>
      <c r="AO1922" s="15">
        <f t="shared" ref="AO1922:AO1924" si="5284">AO1923</f>
        <v>389.77958999999998</v>
      </c>
      <c r="AP1922" s="51">
        <f t="shared" ref="AP1922:AP1924" si="5285">AP1923</f>
        <v>825.10000000000002</v>
      </c>
      <c r="AQ1922" s="51">
        <f t="shared" ref="AQ1922:AQ1924" si="5286">AQ1923</f>
        <v>0</v>
      </c>
      <c r="AR1922" s="51">
        <f t="shared" ref="AR1922:AR1924" si="5287">AR1923</f>
        <v>0</v>
      </c>
      <c r="AS1922" s="51">
        <f t="shared" ref="AS1922:AS1924" si="5288">AS1923</f>
        <v>0</v>
      </c>
      <c r="AT1922" s="51">
        <f t="shared" ref="AT1922:AT1924" si="5289">AT1923</f>
        <v>0</v>
      </c>
      <c r="AU1922" s="51">
        <f t="shared" si="5189"/>
        <v>825.10000000000002</v>
      </c>
      <c r="AV1922" s="51">
        <f t="shared" si="5190"/>
        <v>-21.399999999999977</v>
      </c>
      <c r="AW1922" s="51">
        <f t="shared" si="5191"/>
        <v>803.70000000000005</v>
      </c>
      <c r="AX1922" s="51">
        <f t="shared" si="5192"/>
        <v>827.60000000000002</v>
      </c>
      <c r="AY1922" s="51">
        <f t="shared" si="5193"/>
        <v>827.60000000000002</v>
      </c>
      <c r="AZ1922" s="51">
        <f t="shared" ref="AZ1922:AZ1924" si="5290">AZ1923</f>
        <v>0</v>
      </c>
      <c r="BA1922" s="52">
        <f t="shared" si="5194"/>
        <v>100</v>
      </c>
      <c r="BB1922" s="25"/>
    </row>
    <row r="1923">
      <c r="B1923" s="47" t="s">
        <v>586</v>
      </c>
      <c r="C1923" s="47" t="s">
        <v>46</v>
      </c>
      <c r="D1923" s="47" t="s">
        <v>88</v>
      </c>
      <c r="E1923" s="48" t="str">
        <f t="shared" si="5188"/>
        <v>0104</v>
      </c>
      <c r="F1923" s="47" t="s">
        <v>264</v>
      </c>
      <c r="G1923" s="48"/>
      <c r="H1923" s="49" t="s">
        <v>53</v>
      </c>
      <c r="I1923" s="19">
        <f t="shared" si="5255"/>
        <v>803.70000000000005</v>
      </c>
      <c r="J1923" s="19">
        <f t="shared" si="5256"/>
        <v>827.60000000000002</v>
      </c>
      <c r="K1923" s="19">
        <f t="shared" si="5257"/>
        <v>827.60000000000002</v>
      </c>
      <c r="L1923" s="19">
        <f t="shared" si="5258"/>
        <v>0</v>
      </c>
      <c r="M1923" s="19">
        <f t="shared" si="5259"/>
        <v>0</v>
      </c>
      <c r="N1923" s="19">
        <f t="shared" si="5260"/>
        <v>0</v>
      </c>
      <c r="O1923" s="19">
        <f t="shared" si="5261"/>
        <v>0</v>
      </c>
      <c r="P1923" s="19">
        <f t="shared" si="5262"/>
        <v>0</v>
      </c>
      <c r="Q1923" s="19">
        <f t="shared" si="5263"/>
        <v>0</v>
      </c>
      <c r="R1923" s="19">
        <f t="shared" si="5264"/>
        <v>0</v>
      </c>
      <c r="S1923" s="19">
        <f t="shared" si="5265"/>
        <v>0</v>
      </c>
      <c r="T1923" s="19">
        <f t="shared" si="5187"/>
        <v>803.70000000000005</v>
      </c>
      <c r="U1923" s="19">
        <f t="shared" si="5185"/>
        <v>827.60000000000002</v>
      </c>
      <c r="V1923" s="19">
        <f t="shared" si="5186"/>
        <v>827.60000000000002</v>
      </c>
      <c r="W1923" s="19">
        <f t="shared" si="5266"/>
        <v>0</v>
      </c>
      <c r="X1923" s="19">
        <f t="shared" si="5267"/>
        <v>0</v>
      </c>
      <c r="Y1923" s="19">
        <f t="shared" si="5268"/>
        <v>0</v>
      </c>
      <c r="Z1923" s="19">
        <f t="shared" si="5269"/>
        <v>0</v>
      </c>
      <c r="AA1923" s="19">
        <f t="shared" si="5270"/>
        <v>0</v>
      </c>
      <c r="AB1923" s="19">
        <f t="shared" si="5271"/>
        <v>0</v>
      </c>
      <c r="AC1923" s="19">
        <f t="shared" si="5272"/>
        <v>0</v>
      </c>
      <c r="AD1923" s="19">
        <f t="shared" si="5273"/>
        <v>0</v>
      </c>
      <c r="AE1923" s="19">
        <f t="shared" si="5274"/>
        <v>0</v>
      </c>
      <c r="AF1923" s="50">
        <f t="shared" si="5275"/>
        <v>825.10000000000002</v>
      </c>
      <c r="AG1923" s="50">
        <f t="shared" si="5276"/>
        <v>0</v>
      </c>
      <c r="AH1923" s="50">
        <f t="shared" si="5277"/>
        <v>825.10000000000002</v>
      </c>
      <c r="AI1923" s="50">
        <f t="shared" si="5278"/>
        <v>0</v>
      </c>
      <c r="AJ1923" s="50">
        <f t="shared" si="5279"/>
        <v>0</v>
      </c>
      <c r="AK1923" s="50">
        <f t="shared" si="5280"/>
        <v>0</v>
      </c>
      <c r="AL1923" s="50">
        <f t="shared" si="5281"/>
        <v>825.10000000000002</v>
      </c>
      <c r="AM1923" s="50">
        <f t="shared" si="5282"/>
        <v>825.10000000000002</v>
      </c>
      <c r="AN1923" s="50">
        <f t="shared" si="5283"/>
        <v>0</v>
      </c>
      <c r="AO1923" s="51">
        <f t="shared" si="5284"/>
        <v>389.77958999999998</v>
      </c>
      <c r="AP1923" s="51">
        <f t="shared" si="5285"/>
        <v>825.10000000000002</v>
      </c>
      <c r="AQ1923" s="51">
        <f t="shared" si="5286"/>
        <v>0</v>
      </c>
      <c r="AR1923" s="51">
        <f t="shared" si="5287"/>
        <v>0</v>
      </c>
      <c r="AS1923" s="51">
        <f t="shared" si="5288"/>
        <v>0</v>
      </c>
      <c r="AT1923" s="51">
        <f t="shared" si="5289"/>
        <v>0</v>
      </c>
      <c r="AU1923" s="51">
        <f t="shared" si="5189"/>
        <v>825.10000000000002</v>
      </c>
      <c r="AV1923" s="51">
        <f t="shared" si="5190"/>
        <v>-21.399999999999977</v>
      </c>
      <c r="AW1923" s="51">
        <f t="shared" si="5191"/>
        <v>803.70000000000005</v>
      </c>
      <c r="AX1923" s="51">
        <f t="shared" si="5192"/>
        <v>827.60000000000002</v>
      </c>
      <c r="AY1923" s="51">
        <f t="shared" si="5193"/>
        <v>827.60000000000002</v>
      </c>
      <c r="AZ1923" s="51">
        <f t="shared" si="5290"/>
        <v>0</v>
      </c>
      <c r="BA1923" s="52">
        <f t="shared" si="5194"/>
        <v>100</v>
      </c>
      <c r="BB1923" s="25"/>
    </row>
    <row r="1924" ht="78.75">
      <c r="B1924" s="47" t="s">
        <v>586</v>
      </c>
      <c r="C1924" s="47" t="s">
        <v>46</v>
      </c>
      <c r="D1924" s="47" t="s">
        <v>88</v>
      </c>
      <c r="E1924" s="48" t="str">
        <f t="shared" si="5188"/>
        <v>0104</v>
      </c>
      <c r="F1924" s="47" t="s">
        <v>487</v>
      </c>
      <c r="G1924" s="48"/>
      <c r="H1924" s="49" t="s">
        <v>488</v>
      </c>
      <c r="I1924" s="19">
        <f t="shared" si="5255"/>
        <v>803.70000000000005</v>
      </c>
      <c r="J1924" s="19">
        <f t="shared" si="5256"/>
        <v>827.60000000000002</v>
      </c>
      <c r="K1924" s="19">
        <f t="shared" si="5257"/>
        <v>827.60000000000002</v>
      </c>
      <c r="L1924" s="19">
        <f t="shared" si="5258"/>
        <v>0</v>
      </c>
      <c r="M1924" s="19">
        <f t="shared" si="5259"/>
        <v>0</v>
      </c>
      <c r="N1924" s="19">
        <f t="shared" si="5260"/>
        <v>0</v>
      </c>
      <c r="O1924" s="19">
        <f t="shared" si="5261"/>
        <v>0</v>
      </c>
      <c r="P1924" s="19">
        <f t="shared" si="5262"/>
        <v>0</v>
      </c>
      <c r="Q1924" s="19">
        <f t="shared" si="5263"/>
        <v>0</v>
      </c>
      <c r="R1924" s="19">
        <f t="shared" si="5264"/>
        <v>0</v>
      </c>
      <c r="S1924" s="19">
        <f t="shared" si="5265"/>
        <v>0</v>
      </c>
      <c r="T1924" s="19">
        <f t="shared" si="5187"/>
        <v>803.70000000000005</v>
      </c>
      <c r="U1924" s="19">
        <f t="shared" si="5185"/>
        <v>827.60000000000002</v>
      </c>
      <c r="V1924" s="19">
        <f t="shared" si="5186"/>
        <v>827.60000000000002</v>
      </c>
      <c r="W1924" s="19">
        <f t="shared" si="5266"/>
        <v>0</v>
      </c>
      <c r="X1924" s="19">
        <f t="shared" si="5267"/>
        <v>0</v>
      </c>
      <c r="Y1924" s="19">
        <f t="shared" si="5268"/>
        <v>0</v>
      </c>
      <c r="Z1924" s="19">
        <f t="shared" si="5269"/>
        <v>0</v>
      </c>
      <c r="AA1924" s="19">
        <f t="shared" si="5270"/>
        <v>0</v>
      </c>
      <c r="AB1924" s="19">
        <f t="shared" si="5271"/>
        <v>0</v>
      </c>
      <c r="AC1924" s="19">
        <f t="shared" si="5272"/>
        <v>0</v>
      </c>
      <c r="AD1924" s="19">
        <f t="shared" si="5273"/>
        <v>0</v>
      </c>
      <c r="AE1924" s="19">
        <f t="shared" si="5274"/>
        <v>0</v>
      </c>
      <c r="AF1924" s="50">
        <f t="shared" si="5275"/>
        <v>825.10000000000002</v>
      </c>
      <c r="AG1924" s="50">
        <f t="shared" si="5276"/>
        <v>0</v>
      </c>
      <c r="AH1924" s="50">
        <f t="shared" si="5277"/>
        <v>825.10000000000002</v>
      </c>
      <c r="AI1924" s="50">
        <f t="shared" si="5278"/>
        <v>0</v>
      </c>
      <c r="AJ1924" s="50">
        <f t="shared" si="5279"/>
        <v>0</v>
      </c>
      <c r="AK1924" s="50">
        <f t="shared" si="5280"/>
        <v>0</v>
      </c>
      <c r="AL1924" s="50">
        <f t="shared" si="5281"/>
        <v>825.10000000000002</v>
      </c>
      <c r="AM1924" s="50">
        <f t="shared" si="5282"/>
        <v>825.10000000000002</v>
      </c>
      <c r="AN1924" s="50">
        <f t="shared" si="5283"/>
        <v>0</v>
      </c>
      <c r="AO1924" s="15">
        <f t="shared" si="5284"/>
        <v>389.77958999999998</v>
      </c>
      <c r="AP1924" s="51">
        <f t="shared" si="5285"/>
        <v>825.10000000000002</v>
      </c>
      <c r="AQ1924" s="51">
        <f t="shared" si="5286"/>
        <v>0</v>
      </c>
      <c r="AR1924" s="51">
        <f t="shared" si="5287"/>
        <v>0</v>
      </c>
      <c r="AS1924" s="51">
        <f t="shared" si="5288"/>
        <v>0</v>
      </c>
      <c r="AT1924" s="51">
        <f t="shared" si="5289"/>
        <v>0</v>
      </c>
      <c r="AU1924" s="51">
        <f t="shared" si="5189"/>
        <v>825.10000000000002</v>
      </c>
      <c r="AV1924" s="51">
        <f t="shared" si="5190"/>
        <v>-21.399999999999977</v>
      </c>
      <c r="AW1924" s="51">
        <f t="shared" si="5191"/>
        <v>803.70000000000005</v>
      </c>
      <c r="AX1924" s="51">
        <f t="shared" si="5192"/>
        <v>827.60000000000002</v>
      </c>
      <c r="AY1924" s="51">
        <f t="shared" si="5193"/>
        <v>827.60000000000002</v>
      </c>
      <c r="AZ1924" s="51">
        <f t="shared" si="5290"/>
        <v>0</v>
      </c>
      <c r="BA1924" s="52">
        <f t="shared" si="5194"/>
        <v>100</v>
      </c>
      <c r="BB1924" s="25"/>
    </row>
    <row r="1925" ht="31.5">
      <c r="B1925" s="47" t="s">
        <v>586</v>
      </c>
      <c r="C1925" s="47" t="s">
        <v>46</v>
      </c>
      <c r="D1925" s="47" t="s">
        <v>88</v>
      </c>
      <c r="E1925" s="48" t="str">
        <f t="shared" si="5188"/>
        <v>0104</v>
      </c>
      <c r="F1925" s="47" t="s">
        <v>489</v>
      </c>
      <c r="G1925" s="48"/>
      <c r="H1925" s="49" t="s">
        <v>490</v>
      </c>
      <c r="I1925" s="19">
        <f>I1926+I1927</f>
        <v>803.70000000000005</v>
      </c>
      <c r="J1925" s="19">
        <f>J1926+J1927</f>
        <v>827.60000000000002</v>
      </c>
      <c r="K1925" s="19">
        <f>K1926+K1927</f>
        <v>827.60000000000002</v>
      </c>
      <c r="L1925" s="19">
        <f>L1926+L1927</f>
        <v>0</v>
      </c>
      <c r="M1925" s="19">
        <f>M1926+M1927</f>
        <v>0</v>
      </c>
      <c r="N1925" s="19">
        <f>N1926+N1927</f>
        <v>0</v>
      </c>
      <c r="O1925" s="19">
        <f>O1926+O1927</f>
        <v>0</v>
      </c>
      <c r="P1925" s="19">
        <f>P1926+P1927</f>
        <v>0</v>
      </c>
      <c r="Q1925" s="19">
        <f>Q1926+Q1927</f>
        <v>0</v>
      </c>
      <c r="R1925" s="19">
        <f>R1926+R1927</f>
        <v>0</v>
      </c>
      <c r="S1925" s="19">
        <f>S1926+S1927</f>
        <v>0</v>
      </c>
      <c r="T1925" s="19">
        <f t="shared" si="5187"/>
        <v>803.70000000000005</v>
      </c>
      <c r="U1925" s="19">
        <f t="shared" si="5185"/>
        <v>827.60000000000002</v>
      </c>
      <c r="V1925" s="19">
        <f t="shared" si="5186"/>
        <v>827.60000000000002</v>
      </c>
      <c r="W1925" s="19">
        <f>W1926+W1927</f>
        <v>0</v>
      </c>
      <c r="X1925" s="19">
        <f>X1926+X1927</f>
        <v>0</v>
      </c>
      <c r="Y1925" s="19">
        <f>Y1926+Y1927</f>
        <v>0</v>
      </c>
      <c r="Z1925" s="19">
        <f>Z1926+Z1927</f>
        <v>0</v>
      </c>
      <c r="AA1925" s="19">
        <f>AA1926+AA1927</f>
        <v>0</v>
      </c>
      <c r="AB1925" s="19">
        <f>AB1926+AB1927</f>
        <v>0</v>
      </c>
      <c r="AC1925" s="19">
        <f>AC1926+AC1927</f>
        <v>0</v>
      </c>
      <c r="AD1925" s="19">
        <f>AD1926+AD1927</f>
        <v>0</v>
      </c>
      <c r="AE1925" s="19">
        <f>AE1926+AE1927</f>
        <v>0</v>
      </c>
      <c r="AF1925" s="50">
        <f>AF1926+AF1927</f>
        <v>825.10000000000002</v>
      </c>
      <c r="AG1925" s="50">
        <f>AG1926+AG1927</f>
        <v>0</v>
      </c>
      <c r="AH1925" s="50">
        <f>AH1926+AH1927</f>
        <v>825.10000000000002</v>
      </c>
      <c r="AI1925" s="50">
        <f>AI1926+AI1927</f>
        <v>0</v>
      </c>
      <c r="AJ1925" s="50">
        <f>AJ1926+AJ1927</f>
        <v>0</v>
      </c>
      <c r="AK1925" s="50">
        <f>AK1926+AK1927</f>
        <v>0</v>
      </c>
      <c r="AL1925" s="50">
        <f>AL1926+AL1927</f>
        <v>825.10000000000002</v>
      </c>
      <c r="AM1925" s="50">
        <f>AM1926+AM1927</f>
        <v>825.10000000000002</v>
      </c>
      <c r="AN1925" s="50">
        <f>AN1926+AN1927</f>
        <v>0</v>
      </c>
      <c r="AO1925" s="51">
        <f>AO1926+AO1927</f>
        <v>389.77958999999998</v>
      </c>
      <c r="AP1925" s="51">
        <f>AP1926+AP1927</f>
        <v>825.10000000000002</v>
      </c>
      <c r="AQ1925" s="51">
        <f>AQ1926+AQ1927</f>
        <v>0</v>
      </c>
      <c r="AR1925" s="51">
        <f>AR1926+AR1927</f>
        <v>0</v>
      </c>
      <c r="AS1925" s="51">
        <f>AS1926+AS1927</f>
        <v>0</v>
      </c>
      <c r="AT1925" s="51">
        <f>AT1926+AT1927</f>
        <v>0</v>
      </c>
      <c r="AU1925" s="51">
        <f t="shared" si="5189"/>
        <v>825.10000000000002</v>
      </c>
      <c r="AV1925" s="51">
        <f t="shared" si="5190"/>
        <v>-21.399999999999977</v>
      </c>
      <c r="AW1925" s="51">
        <f t="shared" si="5191"/>
        <v>803.70000000000005</v>
      </c>
      <c r="AX1925" s="51">
        <f t="shared" si="5192"/>
        <v>827.60000000000002</v>
      </c>
      <c r="AY1925" s="51">
        <f t="shared" si="5193"/>
        <v>827.60000000000002</v>
      </c>
      <c r="AZ1925" s="51">
        <f>AZ1926+AZ1927</f>
        <v>0</v>
      </c>
      <c r="BA1925" s="52">
        <f t="shared" si="5194"/>
        <v>100</v>
      </c>
      <c r="BB1925" s="25"/>
    </row>
    <row r="1926" ht="78.75">
      <c r="B1926" s="47" t="s">
        <v>586</v>
      </c>
      <c r="C1926" s="47" t="s">
        <v>46</v>
      </c>
      <c r="D1926" s="47" t="s">
        <v>88</v>
      </c>
      <c r="E1926" s="48" t="str">
        <f t="shared" si="5188"/>
        <v>0104</v>
      </c>
      <c r="F1926" s="47" t="s">
        <v>489</v>
      </c>
      <c r="G1926" s="47" t="s">
        <v>70</v>
      </c>
      <c r="H1926" s="49" t="s">
        <v>71</v>
      </c>
      <c r="I1926" s="19">
        <v>772.30000000000007</v>
      </c>
      <c r="J1926" s="19">
        <v>796.20000000000005</v>
      </c>
      <c r="K1926" s="19">
        <v>796.20000000000005</v>
      </c>
      <c r="L1926" s="19"/>
      <c r="M1926" s="19"/>
      <c r="N1926" s="19"/>
      <c r="O1926" s="19">
        <v>0</v>
      </c>
      <c r="P1926" s="19">
        <v>0</v>
      </c>
      <c r="Q1926" s="19">
        <v>0</v>
      </c>
      <c r="R1926" s="19">
        <v>0</v>
      </c>
      <c r="S1926" s="19"/>
      <c r="T1926" s="19">
        <f t="shared" si="5187"/>
        <v>772.30000000000007</v>
      </c>
      <c r="U1926" s="19">
        <f t="shared" si="5185"/>
        <v>796.20000000000005</v>
      </c>
      <c r="V1926" s="19">
        <f t="shared" si="5186"/>
        <v>796.20000000000005</v>
      </c>
      <c r="W1926" s="19"/>
      <c r="X1926" s="19"/>
      <c r="Y1926" s="19"/>
      <c r="Z1926" s="19"/>
      <c r="AA1926" s="19"/>
      <c r="AB1926" s="19"/>
      <c r="AC1926" s="19"/>
      <c r="AD1926" s="19"/>
      <c r="AE1926" s="19"/>
      <c r="AF1926" s="50">
        <v>793.70000000000005</v>
      </c>
      <c r="AG1926" s="50"/>
      <c r="AH1926" s="50">
        <f t="shared" ref="AH1926:AH1927" si="5291">AF1926</f>
        <v>793.70000000000005</v>
      </c>
      <c r="AI1926" s="50">
        <f t="shared" ref="AI1926:AI1927" si="5292">AG1926</f>
        <v>0</v>
      </c>
      <c r="AJ1926" s="50">
        <v>0</v>
      </c>
      <c r="AK1926" s="50">
        <v>0</v>
      </c>
      <c r="AL1926" s="50">
        <v>793.70000000000005</v>
      </c>
      <c r="AM1926" s="50">
        <f t="shared" ref="AM1926:AM1927" si="5293">AL1926</f>
        <v>793.70000000000005</v>
      </c>
      <c r="AN1926" s="50">
        <v>0</v>
      </c>
      <c r="AO1926" s="15">
        <v>370.56234999999998</v>
      </c>
      <c r="AP1926" s="51">
        <v>793.70000000000005</v>
      </c>
      <c r="AQ1926" s="51">
        <v>0</v>
      </c>
      <c r="AR1926" s="51">
        <v>0</v>
      </c>
      <c r="AS1926" s="51">
        <v>0</v>
      </c>
      <c r="AT1926" s="51">
        <v>0</v>
      </c>
      <c r="AU1926" s="51">
        <f t="shared" si="5189"/>
        <v>793.70000000000005</v>
      </c>
      <c r="AV1926" s="51">
        <f t="shared" si="5190"/>
        <v>-21.399999999999977</v>
      </c>
      <c r="AW1926" s="51">
        <f t="shared" si="5191"/>
        <v>772.30000000000007</v>
      </c>
      <c r="AX1926" s="51">
        <f t="shared" si="5192"/>
        <v>796.20000000000005</v>
      </c>
      <c r="AY1926" s="51">
        <f t="shared" si="5193"/>
        <v>796.20000000000005</v>
      </c>
      <c r="AZ1926" s="51"/>
      <c r="BA1926" s="52">
        <f t="shared" si="5194"/>
        <v>100</v>
      </c>
      <c r="BB1926" s="53"/>
    </row>
    <row r="1927" ht="31.5">
      <c r="B1927" s="47" t="s">
        <v>586</v>
      </c>
      <c r="C1927" s="47" t="s">
        <v>46</v>
      </c>
      <c r="D1927" s="47" t="s">
        <v>88</v>
      </c>
      <c r="E1927" s="48" t="str">
        <f t="shared" si="5188"/>
        <v>0104</v>
      </c>
      <c r="F1927" s="47" t="s">
        <v>489</v>
      </c>
      <c r="G1927" s="47" t="s">
        <v>58</v>
      </c>
      <c r="H1927" s="49" t="s">
        <v>59</v>
      </c>
      <c r="I1927" s="19">
        <v>31.399999999999999</v>
      </c>
      <c r="J1927" s="19">
        <v>31.399999999999999</v>
      </c>
      <c r="K1927" s="19">
        <v>31.399999999999999</v>
      </c>
      <c r="L1927" s="19"/>
      <c r="M1927" s="19"/>
      <c r="N1927" s="19"/>
      <c r="O1927" s="19">
        <v>0</v>
      </c>
      <c r="P1927" s="19">
        <v>0</v>
      </c>
      <c r="Q1927" s="19">
        <v>0</v>
      </c>
      <c r="R1927" s="19">
        <v>0</v>
      </c>
      <c r="S1927" s="19"/>
      <c r="T1927" s="19">
        <f t="shared" si="5187"/>
        <v>31.399999999999999</v>
      </c>
      <c r="U1927" s="19">
        <f t="shared" si="5185"/>
        <v>31.399999999999999</v>
      </c>
      <c r="V1927" s="19">
        <f t="shared" si="5186"/>
        <v>31.399999999999999</v>
      </c>
      <c r="W1927" s="19"/>
      <c r="X1927" s="19"/>
      <c r="Y1927" s="19"/>
      <c r="Z1927" s="19"/>
      <c r="AA1927" s="19"/>
      <c r="AB1927" s="19"/>
      <c r="AC1927" s="19"/>
      <c r="AD1927" s="19"/>
      <c r="AE1927" s="19"/>
      <c r="AF1927" s="50">
        <v>31.399999999999999</v>
      </c>
      <c r="AG1927" s="50"/>
      <c r="AH1927" s="50">
        <f t="shared" si="5291"/>
        <v>31.399999999999999</v>
      </c>
      <c r="AI1927" s="50">
        <f t="shared" si="5292"/>
        <v>0</v>
      </c>
      <c r="AJ1927" s="50">
        <v>0</v>
      </c>
      <c r="AK1927" s="50">
        <v>0</v>
      </c>
      <c r="AL1927" s="50">
        <v>31.399999999999999</v>
      </c>
      <c r="AM1927" s="50">
        <f t="shared" si="5293"/>
        <v>31.399999999999999</v>
      </c>
      <c r="AN1927" s="50">
        <v>0</v>
      </c>
      <c r="AO1927" s="51">
        <v>19.21724</v>
      </c>
      <c r="AP1927" s="51">
        <v>31.399999999999999</v>
      </c>
      <c r="AQ1927" s="51">
        <v>0</v>
      </c>
      <c r="AR1927" s="51">
        <v>0</v>
      </c>
      <c r="AS1927" s="51">
        <v>0</v>
      </c>
      <c r="AT1927" s="51">
        <v>0</v>
      </c>
      <c r="AU1927" s="51">
        <f t="shared" si="5189"/>
        <v>31.399999999999999</v>
      </c>
      <c r="AV1927" s="51">
        <f t="shared" si="5190"/>
        <v>0</v>
      </c>
      <c r="AW1927" s="51">
        <f t="shared" si="5191"/>
        <v>31.399999999999999</v>
      </c>
      <c r="AX1927" s="51">
        <f t="shared" si="5192"/>
        <v>31.399999999999999</v>
      </c>
      <c r="AY1927" s="51">
        <f t="shared" si="5193"/>
        <v>31.399999999999999</v>
      </c>
      <c r="AZ1927" s="51"/>
      <c r="BA1927" s="52">
        <f t="shared" si="5194"/>
        <v>100</v>
      </c>
      <c r="BB1927" s="53"/>
    </row>
    <row r="1928" ht="31.5">
      <c r="B1928" s="47" t="s">
        <v>586</v>
      </c>
      <c r="C1928" s="47" t="s">
        <v>46</v>
      </c>
      <c r="D1928" s="47" t="s">
        <v>88</v>
      </c>
      <c r="E1928" s="48" t="str">
        <f t="shared" si="5188"/>
        <v>0104</v>
      </c>
      <c r="F1928" s="47" t="s">
        <v>124</v>
      </c>
      <c r="G1928" s="48"/>
      <c r="H1928" s="49" t="s">
        <v>125</v>
      </c>
      <c r="I1928" s="19">
        <f t="shared" ref="I1928:I1929" si="5294">I1929</f>
        <v>20445.699999999997</v>
      </c>
      <c r="J1928" s="19">
        <f t="shared" ref="J1928:J1929" si="5295">J1929</f>
        <v>21003.899999999998</v>
      </c>
      <c r="K1928" s="19">
        <f t="shared" ref="K1928:K1929" si="5296">K1929</f>
        <v>21003.899999999998</v>
      </c>
      <c r="L1928" s="19">
        <f t="shared" ref="L1928:L1929" si="5297">L1929</f>
        <v>0</v>
      </c>
      <c r="M1928" s="19">
        <f t="shared" ref="M1928:M1929" si="5298">M1929</f>
        <v>0</v>
      </c>
      <c r="N1928" s="19">
        <f t="shared" ref="N1928:N1929" si="5299">N1929</f>
        <v>0</v>
      </c>
      <c r="O1928" s="19">
        <f t="shared" ref="O1928:O1929" si="5300">O1929</f>
        <v>0</v>
      </c>
      <c r="P1928" s="19">
        <f t="shared" ref="P1928:P1929" si="5301">P1929</f>
        <v>0</v>
      </c>
      <c r="Q1928" s="19">
        <f t="shared" ref="Q1928:Q1929" si="5302">Q1929</f>
        <v>0</v>
      </c>
      <c r="R1928" s="19">
        <f t="shared" ref="R1928:R1929" si="5303">R1929</f>
        <v>0</v>
      </c>
      <c r="S1928" s="19">
        <f t="shared" ref="S1928:S1929" si="5304">S1929</f>
        <v>2486.0999999999999</v>
      </c>
      <c r="T1928" s="19">
        <f t="shared" si="5187"/>
        <v>22931.799999999996</v>
      </c>
      <c r="U1928" s="19">
        <f t="shared" si="5185"/>
        <v>21003.899999999998</v>
      </c>
      <c r="V1928" s="19">
        <f t="shared" si="5186"/>
        <v>21003.899999999998</v>
      </c>
      <c r="W1928" s="19">
        <f t="shared" ref="W1928:W1929" si="5305">W1929</f>
        <v>2486.0999999999999</v>
      </c>
      <c r="X1928" s="19">
        <f t="shared" ref="X1928:X1929" si="5306">X1929</f>
        <v>0</v>
      </c>
      <c r="Y1928" s="19">
        <f t="shared" ref="Y1928:Y1929" si="5307">Y1929</f>
        <v>0</v>
      </c>
      <c r="Z1928" s="19">
        <f t="shared" ref="Z1928:Z1929" si="5308">Z1929</f>
        <v>0</v>
      </c>
      <c r="AA1928" s="19">
        <f t="shared" ref="AA1928:AA1929" si="5309">AA1929</f>
        <v>3006.5</v>
      </c>
      <c r="AB1928" s="19">
        <f t="shared" ref="AB1928:AB1929" si="5310">AB1929</f>
        <v>0</v>
      </c>
      <c r="AC1928" s="19">
        <f t="shared" ref="AC1928:AC1929" si="5311">AC1929</f>
        <v>3006.5</v>
      </c>
      <c r="AD1928" s="19">
        <f t="shared" ref="AD1928:AD1929" si="5312">AD1929</f>
        <v>0</v>
      </c>
      <c r="AE1928" s="19">
        <f t="shared" ref="AE1928:AE1929" si="5313">AE1929</f>
        <v>0</v>
      </c>
      <c r="AF1928" s="50">
        <f t="shared" ref="AF1928:AF1929" si="5314">AF1929</f>
        <v>22579.799999999999</v>
      </c>
      <c r="AG1928" s="50">
        <f t="shared" ref="AG1928:AG1929" si="5315">AG1929</f>
        <v>0</v>
      </c>
      <c r="AH1928" s="50">
        <f t="shared" ref="AH1928:AH1929" si="5316">AH1929</f>
        <v>0</v>
      </c>
      <c r="AI1928" s="50">
        <f t="shared" ref="AI1928:AI1929" si="5317">AI1929</f>
        <v>0</v>
      </c>
      <c r="AJ1928" s="50">
        <f t="shared" ref="AJ1928:AJ1929" si="5318">AJ1929</f>
        <v>0</v>
      </c>
      <c r="AK1928" s="50">
        <f t="shared" ref="AK1928:AK1929" si="5319">AK1929</f>
        <v>0</v>
      </c>
      <c r="AL1928" s="50">
        <f t="shared" ref="AL1928:AL1929" si="5320">AL1929</f>
        <v>21812.093680000002</v>
      </c>
      <c r="AM1928" s="50">
        <f t="shared" ref="AM1928:AM1929" si="5321">AM1929</f>
        <v>0</v>
      </c>
      <c r="AN1928" s="50">
        <f t="shared" ref="AN1928:AN1929" si="5322">AN1929</f>
        <v>0</v>
      </c>
      <c r="AO1928" s="15">
        <f t="shared" ref="AO1928:AO1929" si="5323">AO1929</f>
        <v>15089.06853</v>
      </c>
      <c r="AP1928" s="51">
        <f t="shared" ref="AP1928:AP1929" si="5324">AP1929</f>
        <v>22579.799999999999</v>
      </c>
      <c r="AQ1928" s="51">
        <f t="shared" ref="AQ1928:AQ1929" si="5325">AQ1929</f>
        <v>0</v>
      </c>
      <c r="AR1928" s="51">
        <f t="shared" ref="AR1928:AR1929" si="5326">AR1929</f>
        <v>0</v>
      </c>
      <c r="AS1928" s="51">
        <f t="shared" ref="AS1928:AS1929" si="5327">AS1929</f>
        <v>0</v>
      </c>
      <c r="AT1928" s="51">
        <f t="shared" ref="AT1928:AT1929" si="5328">AT1929</f>
        <v>0</v>
      </c>
      <c r="AU1928" s="51">
        <f t="shared" si="5189"/>
        <v>22579.799999999999</v>
      </c>
      <c r="AV1928" s="51">
        <f t="shared" si="5190"/>
        <v>351.99999999999636</v>
      </c>
      <c r="AW1928" s="51">
        <f t="shared" si="5191"/>
        <v>25417.899999999994</v>
      </c>
      <c r="AX1928" s="51">
        <f t="shared" si="5192"/>
        <v>24010.399999999998</v>
      </c>
      <c r="AY1928" s="51">
        <f t="shared" si="5193"/>
        <v>24010.399999999998</v>
      </c>
      <c r="AZ1928" s="51">
        <f t="shared" ref="AZ1928:AZ1929" si="5329">AZ1929</f>
        <v>0</v>
      </c>
      <c r="BA1928" s="52">
        <f t="shared" si="5194"/>
        <v>96.600030469711868</v>
      </c>
      <c r="BB1928" s="25"/>
    </row>
    <row r="1929" ht="31.5">
      <c r="B1929" s="47" t="s">
        <v>586</v>
      </c>
      <c r="C1929" s="47" t="s">
        <v>46</v>
      </c>
      <c r="D1929" s="47" t="s">
        <v>88</v>
      </c>
      <c r="E1929" s="48" t="str">
        <f t="shared" si="5188"/>
        <v>0104</v>
      </c>
      <c r="F1929" s="47" t="s">
        <v>491</v>
      </c>
      <c r="G1929" s="48"/>
      <c r="H1929" s="49" t="s">
        <v>492</v>
      </c>
      <c r="I1929" s="19">
        <f t="shared" si="5294"/>
        <v>20445.699999999997</v>
      </c>
      <c r="J1929" s="19">
        <f t="shared" si="5295"/>
        <v>21003.899999999998</v>
      </c>
      <c r="K1929" s="19">
        <f t="shared" si="5296"/>
        <v>21003.899999999998</v>
      </c>
      <c r="L1929" s="19">
        <f t="shared" si="5297"/>
        <v>0</v>
      </c>
      <c r="M1929" s="19">
        <f t="shared" si="5298"/>
        <v>0</v>
      </c>
      <c r="N1929" s="19">
        <f t="shared" si="5299"/>
        <v>0</v>
      </c>
      <c r="O1929" s="19">
        <f t="shared" si="5300"/>
        <v>0</v>
      </c>
      <c r="P1929" s="19">
        <f t="shared" si="5301"/>
        <v>0</v>
      </c>
      <c r="Q1929" s="19">
        <f t="shared" si="5302"/>
        <v>0</v>
      </c>
      <c r="R1929" s="19">
        <f t="shared" si="5303"/>
        <v>0</v>
      </c>
      <c r="S1929" s="19">
        <f t="shared" si="5304"/>
        <v>2486.0999999999999</v>
      </c>
      <c r="T1929" s="19">
        <f t="shared" si="5187"/>
        <v>22931.799999999996</v>
      </c>
      <c r="U1929" s="19">
        <f t="shared" si="5185"/>
        <v>21003.899999999998</v>
      </c>
      <c r="V1929" s="19">
        <f t="shared" si="5186"/>
        <v>21003.899999999998</v>
      </c>
      <c r="W1929" s="19">
        <f t="shared" si="5305"/>
        <v>2486.0999999999999</v>
      </c>
      <c r="X1929" s="19">
        <f t="shared" si="5306"/>
        <v>0</v>
      </c>
      <c r="Y1929" s="19">
        <f t="shared" si="5307"/>
        <v>0</v>
      </c>
      <c r="Z1929" s="19">
        <f t="shared" si="5308"/>
        <v>0</v>
      </c>
      <c r="AA1929" s="19">
        <f t="shared" si="5309"/>
        <v>3006.5</v>
      </c>
      <c r="AB1929" s="19">
        <f t="shared" si="5310"/>
        <v>0</v>
      </c>
      <c r="AC1929" s="19">
        <f t="shared" si="5311"/>
        <v>3006.5</v>
      </c>
      <c r="AD1929" s="19">
        <f t="shared" si="5312"/>
        <v>0</v>
      </c>
      <c r="AE1929" s="19">
        <f t="shared" si="5313"/>
        <v>0</v>
      </c>
      <c r="AF1929" s="50">
        <f t="shared" si="5314"/>
        <v>22579.799999999999</v>
      </c>
      <c r="AG1929" s="50">
        <f t="shared" si="5315"/>
        <v>0</v>
      </c>
      <c r="AH1929" s="50">
        <f t="shared" si="5316"/>
        <v>0</v>
      </c>
      <c r="AI1929" s="50">
        <f t="shared" si="5317"/>
        <v>0</v>
      </c>
      <c r="AJ1929" s="50">
        <f t="shared" si="5318"/>
        <v>0</v>
      </c>
      <c r="AK1929" s="50">
        <f t="shared" si="5319"/>
        <v>0</v>
      </c>
      <c r="AL1929" s="50">
        <f t="shared" si="5320"/>
        <v>21812.093680000002</v>
      </c>
      <c r="AM1929" s="50">
        <f t="shared" si="5321"/>
        <v>0</v>
      </c>
      <c r="AN1929" s="50">
        <f t="shared" si="5322"/>
        <v>0</v>
      </c>
      <c r="AO1929" s="51">
        <f t="shared" si="5323"/>
        <v>15089.06853</v>
      </c>
      <c r="AP1929" s="51">
        <f t="shared" si="5324"/>
        <v>22579.799999999999</v>
      </c>
      <c r="AQ1929" s="51">
        <f t="shared" si="5325"/>
        <v>0</v>
      </c>
      <c r="AR1929" s="51">
        <f t="shared" si="5326"/>
        <v>0</v>
      </c>
      <c r="AS1929" s="51">
        <f t="shared" si="5327"/>
        <v>0</v>
      </c>
      <c r="AT1929" s="51">
        <f t="shared" si="5328"/>
        <v>0</v>
      </c>
      <c r="AU1929" s="51">
        <f t="shared" si="5189"/>
        <v>22579.799999999999</v>
      </c>
      <c r="AV1929" s="51">
        <f t="shared" si="5190"/>
        <v>351.99999999999636</v>
      </c>
      <c r="AW1929" s="51">
        <f t="shared" si="5191"/>
        <v>25417.899999999994</v>
      </c>
      <c r="AX1929" s="51">
        <f t="shared" si="5192"/>
        <v>24010.399999999998</v>
      </c>
      <c r="AY1929" s="51">
        <f t="shared" si="5193"/>
        <v>24010.399999999998</v>
      </c>
      <c r="AZ1929" s="51">
        <f t="shared" si="5329"/>
        <v>0</v>
      </c>
      <c r="BA1929" s="52">
        <f t="shared" si="5194"/>
        <v>96.600030469711868</v>
      </c>
      <c r="BB1929" s="25"/>
    </row>
    <row r="1930">
      <c r="B1930" s="47" t="s">
        <v>586</v>
      </c>
      <c r="C1930" s="47" t="s">
        <v>46</v>
      </c>
      <c r="D1930" s="47" t="s">
        <v>88</v>
      </c>
      <c r="E1930" s="48" t="str">
        <f t="shared" si="5188"/>
        <v>0104</v>
      </c>
      <c r="F1930" s="47" t="s">
        <v>493</v>
      </c>
      <c r="G1930" s="48"/>
      <c r="H1930" s="49" t="s">
        <v>69</v>
      </c>
      <c r="I1930" s="19">
        <f>I1931+I1932</f>
        <v>20445.699999999997</v>
      </c>
      <c r="J1930" s="19">
        <f>J1931+J1932</f>
        <v>21003.899999999998</v>
      </c>
      <c r="K1930" s="19">
        <f>K1931+K1932</f>
        <v>21003.899999999998</v>
      </c>
      <c r="L1930" s="19">
        <f>L1931+L1932</f>
        <v>0</v>
      </c>
      <c r="M1930" s="19">
        <f>M1931+M1932</f>
        <v>0</v>
      </c>
      <c r="N1930" s="19">
        <f>N1931+N1932</f>
        <v>0</v>
      </c>
      <c r="O1930" s="19">
        <f>O1931+O1932</f>
        <v>0</v>
      </c>
      <c r="P1930" s="19">
        <f>P1931+P1932</f>
        <v>0</v>
      </c>
      <c r="Q1930" s="19">
        <f>Q1931+Q1932</f>
        <v>0</v>
      </c>
      <c r="R1930" s="19">
        <f>R1931+R1932</f>
        <v>0</v>
      </c>
      <c r="S1930" s="19">
        <f>S1931+S1932</f>
        <v>2486.0999999999999</v>
      </c>
      <c r="T1930" s="19">
        <f t="shared" si="5187"/>
        <v>22931.799999999996</v>
      </c>
      <c r="U1930" s="19">
        <f t="shared" si="5185"/>
        <v>21003.899999999998</v>
      </c>
      <c r="V1930" s="19">
        <f t="shared" si="5186"/>
        <v>21003.899999999998</v>
      </c>
      <c r="W1930" s="19">
        <f>W1931+W1932</f>
        <v>2486.0999999999999</v>
      </c>
      <c r="X1930" s="19">
        <f>X1931+X1932</f>
        <v>0</v>
      </c>
      <c r="Y1930" s="19">
        <f>Y1931+Y1932</f>
        <v>0</v>
      </c>
      <c r="Z1930" s="19">
        <f>Z1931+Z1932</f>
        <v>0</v>
      </c>
      <c r="AA1930" s="19">
        <f>AA1931+AA1932</f>
        <v>3006.5</v>
      </c>
      <c r="AB1930" s="19">
        <f>AB1931+AB1932</f>
        <v>0</v>
      </c>
      <c r="AC1930" s="19">
        <f>AC1931+AC1932</f>
        <v>3006.5</v>
      </c>
      <c r="AD1930" s="19">
        <f>AD1931+AD1932</f>
        <v>0</v>
      </c>
      <c r="AE1930" s="19">
        <f>AE1931+AE1932</f>
        <v>0</v>
      </c>
      <c r="AF1930" s="50">
        <f>AF1931+AF1932</f>
        <v>22579.799999999999</v>
      </c>
      <c r="AG1930" s="50">
        <f>AG1931+AG1932</f>
        <v>0</v>
      </c>
      <c r="AH1930" s="50">
        <f>AH1931+AH1932</f>
        <v>0</v>
      </c>
      <c r="AI1930" s="50">
        <f>AI1931+AI1932</f>
        <v>0</v>
      </c>
      <c r="AJ1930" s="50">
        <f>AJ1931+AJ1932</f>
        <v>0</v>
      </c>
      <c r="AK1930" s="50">
        <f>AK1931+AK1932</f>
        <v>0</v>
      </c>
      <c r="AL1930" s="50">
        <f>AL1931+AL1932</f>
        <v>21812.093680000002</v>
      </c>
      <c r="AM1930" s="50">
        <f>AM1931+AM1932</f>
        <v>0</v>
      </c>
      <c r="AN1930" s="50">
        <f>AN1931+AN1932</f>
        <v>0</v>
      </c>
      <c r="AO1930" s="15">
        <f>AO1931+AO1932</f>
        <v>15089.06853</v>
      </c>
      <c r="AP1930" s="51">
        <f>AP1931+AP1932</f>
        <v>22579.799999999999</v>
      </c>
      <c r="AQ1930" s="51">
        <f>AQ1931+AQ1932</f>
        <v>0</v>
      </c>
      <c r="AR1930" s="51">
        <f>AR1931+AR1932</f>
        <v>0</v>
      </c>
      <c r="AS1930" s="51">
        <f>AS1931+AS1932</f>
        <v>0</v>
      </c>
      <c r="AT1930" s="51">
        <f>AT1931+AT1932</f>
        <v>0</v>
      </c>
      <c r="AU1930" s="51">
        <f t="shared" si="5189"/>
        <v>22579.799999999999</v>
      </c>
      <c r="AV1930" s="51">
        <f t="shared" si="5190"/>
        <v>351.99999999999636</v>
      </c>
      <c r="AW1930" s="51">
        <f t="shared" si="5191"/>
        <v>25417.899999999994</v>
      </c>
      <c r="AX1930" s="51">
        <f t="shared" si="5192"/>
        <v>24010.399999999998</v>
      </c>
      <c r="AY1930" s="51">
        <f t="shared" si="5193"/>
        <v>24010.399999999998</v>
      </c>
      <c r="AZ1930" s="51">
        <f>AZ1931+AZ1932</f>
        <v>0</v>
      </c>
      <c r="BA1930" s="52">
        <f t="shared" si="5194"/>
        <v>96.600030469711868</v>
      </c>
      <c r="BB1930" s="25"/>
    </row>
    <row r="1931" ht="78.75">
      <c r="B1931" s="47" t="s">
        <v>586</v>
      </c>
      <c r="C1931" s="47" t="s">
        <v>46</v>
      </c>
      <c r="D1931" s="47" t="s">
        <v>88</v>
      </c>
      <c r="E1931" s="48" t="str">
        <f t="shared" si="5188"/>
        <v>0104</v>
      </c>
      <c r="F1931" s="47" t="s">
        <v>493</v>
      </c>
      <c r="G1931" s="47" t="s">
        <v>70</v>
      </c>
      <c r="H1931" s="49" t="s">
        <v>71</v>
      </c>
      <c r="I1931" s="19">
        <v>18153.599999999999</v>
      </c>
      <c r="J1931" s="19">
        <v>18711.799999999999</v>
      </c>
      <c r="K1931" s="19">
        <v>18711.799999999999</v>
      </c>
      <c r="L1931" s="19"/>
      <c r="M1931" s="19"/>
      <c r="N1931" s="19"/>
      <c r="O1931" s="19">
        <v>0</v>
      </c>
      <c r="P1931" s="19">
        <v>0</v>
      </c>
      <c r="Q1931" s="19">
        <v>0</v>
      </c>
      <c r="R1931" s="19">
        <v>0</v>
      </c>
      <c r="S1931" s="19">
        <v>2486.0999999999999</v>
      </c>
      <c r="T1931" s="19">
        <f t="shared" si="5187"/>
        <v>20639.699999999997</v>
      </c>
      <c r="U1931" s="19">
        <f t="shared" si="5185"/>
        <v>18711.799999999999</v>
      </c>
      <c r="V1931" s="19">
        <f t="shared" si="5186"/>
        <v>18711.799999999999</v>
      </c>
      <c r="W1931" s="19">
        <v>2486.0999999999999</v>
      </c>
      <c r="X1931" s="19"/>
      <c r="Y1931" s="19"/>
      <c r="Z1931" s="19"/>
      <c r="AA1931" s="19">
        <v>3006.5</v>
      </c>
      <c r="AB1931" s="19"/>
      <c r="AC1931" s="19">
        <v>3006.5</v>
      </c>
      <c r="AD1931" s="19"/>
      <c r="AE1931" s="19"/>
      <c r="AF1931" s="50">
        <v>20287.700000000001</v>
      </c>
      <c r="AG1931" s="50"/>
      <c r="AH1931" s="50">
        <v>0</v>
      </c>
      <c r="AI1931" s="50">
        <v>0</v>
      </c>
      <c r="AJ1931" s="50">
        <v>0</v>
      </c>
      <c r="AK1931" s="50">
        <v>0</v>
      </c>
      <c r="AL1931" s="50">
        <v>19521.976760000001</v>
      </c>
      <c r="AM1931" s="50">
        <v>0</v>
      </c>
      <c r="AN1931" s="50">
        <v>0</v>
      </c>
      <c r="AO1931" s="51">
        <v>13440.02313</v>
      </c>
      <c r="AP1931" s="51">
        <v>20287.700000000001</v>
      </c>
      <c r="AQ1931" s="51">
        <v>0</v>
      </c>
      <c r="AR1931" s="51">
        <v>0</v>
      </c>
      <c r="AS1931" s="51">
        <v>0</v>
      </c>
      <c r="AT1931" s="51">
        <v>0</v>
      </c>
      <c r="AU1931" s="51">
        <f t="shared" si="5189"/>
        <v>20287.700000000001</v>
      </c>
      <c r="AV1931" s="51">
        <f t="shared" si="5190"/>
        <v>351.99999999999636</v>
      </c>
      <c r="AW1931" s="51">
        <f t="shared" si="5191"/>
        <v>23125.799999999996</v>
      </c>
      <c r="AX1931" s="51">
        <f t="shared" si="5192"/>
        <v>21718.299999999999</v>
      </c>
      <c r="AY1931" s="51">
        <f t="shared" si="5193"/>
        <v>21718.299999999999</v>
      </c>
      <c r="AZ1931" s="51"/>
      <c r="BA1931" s="52">
        <f t="shared" si="5194"/>
        <v>96.225677430167053</v>
      </c>
      <c r="BB1931" s="53"/>
    </row>
    <row r="1932" ht="31.5">
      <c r="B1932" s="47" t="s">
        <v>586</v>
      </c>
      <c r="C1932" s="47" t="s">
        <v>46</v>
      </c>
      <c r="D1932" s="47" t="s">
        <v>88</v>
      </c>
      <c r="E1932" s="48" t="str">
        <f t="shared" si="5188"/>
        <v>0104</v>
      </c>
      <c r="F1932" s="47" t="s">
        <v>493</v>
      </c>
      <c r="G1932" s="47" t="s">
        <v>58</v>
      </c>
      <c r="H1932" s="49" t="s">
        <v>59</v>
      </c>
      <c r="I1932" s="19">
        <v>2292.0999999999999</v>
      </c>
      <c r="J1932" s="19">
        <v>2292.0999999999999</v>
      </c>
      <c r="K1932" s="19">
        <v>2292.0999999999999</v>
      </c>
      <c r="L1932" s="19"/>
      <c r="M1932" s="19"/>
      <c r="N1932" s="19"/>
      <c r="O1932" s="19">
        <v>0</v>
      </c>
      <c r="P1932" s="19">
        <v>0</v>
      </c>
      <c r="Q1932" s="19">
        <v>0</v>
      </c>
      <c r="R1932" s="19">
        <v>0</v>
      </c>
      <c r="S1932" s="19"/>
      <c r="T1932" s="19">
        <f t="shared" si="5187"/>
        <v>2292.0999999999999</v>
      </c>
      <c r="U1932" s="19">
        <f t="shared" si="5185"/>
        <v>2292.0999999999999</v>
      </c>
      <c r="V1932" s="19">
        <f t="shared" si="5186"/>
        <v>2292.0999999999999</v>
      </c>
      <c r="W1932" s="19"/>
      <c r="X1932" s="19"/>
      <c r="Y1932" s="19"/>
      <c r="Z1932" s="19"/>
      <c r="AA1932" s="19"/>
      <c r="AB1932" s="19"/>
      <c r="AC1932" s="19"/>
      <c r="AD1932" s="19"/>
      <c r="AE1932" s="19"/>
      <c r="AF1932" s="50">
        <v>2292.0999999999999</v>
      </c>
      <c r="AG1932" s="50"/>
      <c r="AH1932" s="50">
        <v>0</v>
      </c>
      <c r="AI1932" s="50">
        <v>0</v>
      </c>
      <c r="AJ1932" s="50">
        <v>0</v>
      </c>
      <c r="AK1932" s="50">
        <v>0</v>
      </c>
      <c r="AL1932" s="50">
        <v>2290.1169199999999</v>
      </c>
      <c r="AM1932" s="50">
        <v>0</v>
      </c>
      <c r="AN1932" s="50">
        <v>0</v>
      </c>
      <c r="AO1932" s="15">
        <v>1649.0454</v>
      </c>
      <c r="AP1932" s="51">
        <v>2292.0999999999999</v>
      </c>
      <c r="AQ1932" s="51">
        <v>0</v>
      </c>
      <c r="AR1932" s="51">
        <v>0</v>
      </c>
      <c r="AS1932" s="51">
        <v>0</v>
      </c>
      <c r="AT1932" s="51">
        <v>0</v>
      </c>
      <c r="AU1932" s="51">
        <f t="shared" si="5189"/>
        <v>2292.0999999999999</v>
      </c>
      <c r="AV1932" s="51">
        <f t="shared" si="5190"/>
        <v>0</v>
      </c>
      <c r="AW1932" s="51">
        <f t="shared" si="5191"/>
        <v>2292.0999999999999</v>
      </c>
      <c r="AX1932" s="51">
        <f t="shared" si="5192"/>
        <v>2292.0999999999999</v>
      </c>
      <c r="AY1932" s="51">
        <f t="shared" si="5193"/>
        <v>2292.0999999999999</v>
      </c>
      <c r="AZ1932" s="51"/>
      <c r="BA1932" s="52">
        <f t="shared" si="5194"/>
        <v>99.91348195977487</v>
      </c>
      <c r="BB1932" s="53"/>
    </row>
    <row r="1933" s="39" customFormat="1">
      <c r="B1933" s="40" t="s">
        <v>586</v>
      </c>
      <c r="C1933" s="40" t="s">
        <v>46</v>
      </c>
      <c r="D1933" s="40" t="s">
        <v>48</v>
      </c>
      <c r="E1933" s="38" t="str">
        <f t="shared" si="5188"/>
        <v>0113</v>
      </c>
      <c r="F1933" s="40"/>
      <c r="G1933" s="40"/>
      <c r="H1933" s="41" t="s">
        <v>49</v>
      </c>
      <c r="I1933" s="42">
        <f>I1934</f>
        <v>4886.3000000000002</v>
      </c>
      <c r="J1933" s="42">
        <f>J1934</f>
        <v>3056</v>
      </c>
      <c r="K1933" s="42">
        <f>K1934</f>
        <v>3054.5</v>
      </c>
      <c r="L1933" s="42">
        <f>L1934</f>
        <v>0</v>
      </c>
      <c r="M1933" s="42">
        <f>M1934</f>
        <v>0</v>
      </c>
      <c r="N1933" s="42">
        <f>N1934</f>
        <v>0</v>
      </c>
      <c r="O1933" s="42">
        <f>O1934</f>
        <v>0</v>
      </c>
      <c r="P1933" s="42">
        <f>P1934</f>
        <v>0</v>
      </c>
      <c r="Q1933" s="42">
        <f>Q1934</f>
        <v>292.68299999999999</v>
      </c>
      <c r="R1933" s="42">
        <f>R1934</f>
        <v>0</v>
      </c>
      <c r="S1933" s="42">
        <f>S1934</f>
        <v>30</v>
      </c>
      <c r="T1933" s="42">
        <f t="shared" si="5187"/>
        <v>5208.9830000000002</v>
      </c>
      <c r="U1933" s="42">
        <f t="shared" si="5185"/>
        <v>3056</v>
      </c>
      <c r="V1933" s="42">
        <f t="shared" si="5186"/>
        <v>3054.5</v>
      </c>
      <c r="W1933" s="42">
        <f>W1934</f>
        <v>0</v>
      </c>
      <c r="X1933" s="42">
        <f>X1934</f>
        <v>0</v>
      </c>
      <c r="Y1933" s="42">
        <f>Y1934</f>
        <v>0</v>
      </c>
      <c r="Z1933" s="42">
        <f>Z1934</f>
        <v>30</v>
      </c>
      <c r="AA1933" s="42">
        <f>AA1934</f>
        <v>30</v>
      </c>
      <c r="AB1933" s="42">
        <f>AB1934</f>
        <v>0</v>
      </c>
      <c r="AC1933" s="42">
        <f>AC1934</f>
        <v>30</v>
      </c>
      <c r="AD1933" s="42">
        <f>AD1934</f>
        <v>0</v>
      </c>
      <c r="AE1933" s="42">
        <f>AE1934</f>
        <v>0</v>
      </c>
      <c r="AF1933" s="43">
        <f>AF1934</f>
        <v>5161.0830000000005</v>
      </c>
      <c r="AG1933" s="43">
        <f>AG1934</f>
        <v>0</v>
      </c>
      <c r="AH1933" s="43">
        <f>AH1934</f>
        <v>0</v>
      </c>
      <c r="AI1933" s="43">
        <f>AI1934</f>
        <v>0</v>
      </c>
      <c r="AJ1933" s="43">
        <f>AJ1934</f>
        <v>0</v>
      </c>
      <c r="AK1933" s="43">
        <f>AK1934</f>
        <v>0</v>
      </c>
      <c r="AL1933" s="43">
        <f>AL1934</f>
        <v>5149.7836200000002</v>
      </c>
      <c r="AM1933" s="43">
        <f>AM1934</f>
        <v>0</v>
      </c>
      <c r="AN1933" s="43">
        <f>AN1934</f>
        <v>0</v>
      </c>
      <c r="AO1933" s="45">
        <f>AO1934</f>
        <v>4300.84465</v>
      </c>
      <c r="AP1933" s="45">
        <f>AP1934</f>
        <v>5244.3829999999998</v>
      </c>
      <c r="AQ1933" s="45">
        <f>AQ1934</f>
        <v>0</v>
      </c>
      <c r="AR1933" s="45">
        <f>AR1934</f>
        <v>0</v>
      </c>
      <c r="AS1933" s="45">
        <f>AS1934</f>
        <v>0</v>
      </c>
      <c r="AT1933" s="45">
        <f>AT1934</f>
        <v>0</v>
      </c>
      <c r="AU1933" s="45">
        <f t="shared" si="5189"/>
        <v>5244.3829999999998</v>
      </c>
      <c r="AV1933" s="45">
        <f t="shared" si="5190"/>
        <v>-35.399999999999636</v>
      </c>
      <c r="AW1933" s="45">
        <f t="shared" si="5191"/>
        <v>5238.9830000000002</v>
      </c>
      <c r="AX1933" s="45">
        <f t="shared" si="5192"/>
        <v>3086</v>
      </c>
      <c r="AY1933" s="45">
        <f t="shared" si="5193"/>
        <v>3084.5</v>
      </c>
      <c r="AZ1933" s="45">
        <f>AZ1934</f>
        <v>0</v>
      </c>
      <c r="BA1933" s="46">
        <f t="shared" si="5194"/>
        <v>99.781065718183555</v>
      </c>
      <c r="BB1933" s="25"/>
    </row>
    <row r="1934">
      <c r="B1934" s="47" t="s">
        <v>586</v>
      </c>
      <c r="C1934" s="47" t="s">
        <v>46</v>
      </c>
      <c r="D1934" s="47" t="s">
        <v>48</v>
      </c>
      <c r="E1934" s="48" t="str">
        <f t="shared" si="5188"/>
        <v>0113</v>
      </c>
      <c r="F1934" s="47" t="s">
        <v>195</v>
      </c>
      <c r="G1934" s="47"/>
      <c r="H1934" s="49" t="s">
        <v>196</v>
      </c>
      <c r="I1934" s="19">
        <f>I1939</f>
        <v>4886.3000000000002</v>
      </c>
      <c r="J1934" s="19">
        <f>J1939</f>
        <v>3056</v>
      </c>
      <c r="K1934" s="19">
        <f>K1939</f>
        <v>3054.5</v>
      </c>
      <c r="L1934" s="19">
        <f>L1939</f>
        <v>0</v>
      </c>
      <c r="M1934" s="19">
        <f>M1939</f>
        <v>0</v>
      </c>
      <c r="N1934" s="19">
        <f>N1939</f>
        <v>0</v>
      </c>
      <c r="O1934" s="19">
        <f>O1939+O1935</f>
        <v>0</v>
      </c>
      <c r="P1934" s="19">
        <f>P1939+P1935</f>
        <v>0</v>
      </c>
      <c r="Q1934" s="19">
        <f>Q1939+Q1935</f>
        <v>292.68299999999999</v>
      </c>
      <c r="R1934" s="19">
        <f>R1939+R1935</f>
        <v>0</v>
      </c>
      <c r="S1934" s="19">
        <f>S1939</f>
        <v>30</v>
      </c>
      <c r="T1934" s="19">
        <f t="shared" si="5187"/>
        <v>5208.9830000000002</v>
      </c>
      <c r="U1934" s="19">
        <f t="shared" si="5185"/>
        <v>3056</v>
      </c>
      <c r="V1934" s="19">
        <f t="shared" si="5186"/>
        <v>3054.5</v>
      </c>
      <c r="W1934" s="19">
        <f>W1939</f>
        <v>0</v>
      </c>
      <c r="X1934" s="19">
        <f>X1939</f>
        <v>0</v>
      </c>
      <c r="Y1934" s="19">
        <f>Y1939</f>
        <v>0</v>
      </c>
      <c r="Z1934" s="19">
        <f>Z1939</f>
        <v>30</v>
      </c>
      <c r="AA1934" s="19">
        <f>AA1939</f>
        <v>30</v>
      </c>
      <c r="AB1934" s="19">
        <f>AB1939</f>
        <v>0</v>
      </c>
      <c r="AC1934" s="19">
        <f>AC1939</f>
        <v>30</v>
      </c>
      <c r="AD1934" s="19">
        <f>AD1939</f>
        <v>0</v>
      </c>
      <c r="AE1934" s="19">
        <f>AE1939</f>
        <v>0</v>
      </c>
      <c r="AF1934" s="50">
        <f>AF1939+AF1935</f>
        <v>5161.0830000000005</v>
      </c>
      <c r="AG1934" s="50">
        <f>AG1939+AG1935</f>
        <v>0</v>
      </c>
      <c r="AH1934" s="50">
        <f>AH1939+AH1935</f>
        <v>0</v>
      </c>
      <c r="AI1934" s="50">
        <f>AI1939+AI1935</f>
        <v>0</v>
      </c>
      <c r="AJ1934" s="50">
        <f>AJ1939+AJ1935</f>
        <v>0</v>
      </c>
      <c r="AK1934" s="50">
        <f>AK1939+AK1935</f>
        <v>0</v>
      </c>
      <c r="AL1934" s="50">
        <f>AL1939+AL1935</f>
        <v>5149.7836200000002</v>
      </c>
      <c r="AM1934" s="50">
        <f>AM1939+AM1935</f>
        <v>0</v>
      </c>
      <c r="AN1934" s="50">
        <f>AN1939+AN1935</f>
        <v>0</v>
      </c>
      <c r="AO1934" s="15">
        <f>AO1939+AO1935</f>
        <v>4300.84465</v>
      </c>
      <c r="AP1934" s="51">
        <f>AP1939+AP1935</f>
        <v>5244.3829999999998</v>
      </c>
      <c r="AQ1934" s="51">
        <f>AQ1939+AQ1935</f>
        <v>0</v>
      </c>
      <c r="AR1934" s="51">
        <f>AR1939+AR1935</f>
        <v>0</v>
      </c>
      <c r="AS1934" s="51">
        <f>AS1939+AS1935</f>
        <v>0</v>
      </c>
      <c r="AT1934" s="51">
        <f>AT1939+AT1935</f>
        <v>0</v>
      </c>
      <c r="AU1934" s="51">
        <f t="shared" si="5189"/>
        <v>5244.3829999999998</v>
      </c>
      <c r="AV1934" s="51">
        <f t="shared" si="5190"/>
        <v>-35.399999999999636</v>
      </c>
      <c r="AW1934" s="51">
        <f t="shared" si="5191"/>
        <v>5238.9830000000002</v>
      </c>
      <c r="AX1934" s="51">
        <f t="shared" si="5192"/>
        <v>3086</v>
      </c>
      <c r="AY1934" s="51">
        <f t="shared" si="5193"/>
        <v>3084.5</v>
      </c>
      <c r="AZ1934" s="51">
        <f>AZ1939</f>
        <v>0</v>
      </c>
      <c r="BA1934" s="52">
        <f t="shared" si="5194"/>
        <v>99.781065718183555</v>
      </c>
      <c r="BB1934" s="25"/>
    </row>
    <row r="1935">
      <c r="B1935" s="47" t="s">
        <v>586</v>
      </c>
      <c r="C1935" s="47" t="s">
        <v>46</v>
      </c>
      <c r="D1935" s="47" t="s">
        <v>48</v>
      </c>
      <c r="E1935" s="48" t="str">
        <f t="shared" si="5188"/>
        <v>0113</v>
      </c>
      <c r="F1935" s="47" t="s">
        <v>197</v>
      </c>
      <c r="G1935" s="47"/>
      <c r="H1935" s="49" t="s">
        <v>113</v>
      </c>
      <c r="I1935" s="19"/>
      <c r="J1935" s="19"/>
      <c r="K1935" s="19"/>
      <c r="L1935" s="19"/>
      <c r="M1935" s="19"/>
      <c r="N1935" s="19"/>
      <c r="O1935" s="19">
        <f t="shared" ref="O1935:O1939" si="5330">O1936</f>
        <v>0</v>
      </c>
      <c r="P1935" s="19">
        <f t="shared" ref="P1935:P1939" si="5331">P1936</f>
        <v>0</v>
      </c>
      <c r="Q1935" s="19">
        <f t="shared" ref="Q1935:Q1939" si="5332">Q1936</f>
        <v>0</v>
      </c>
      <c r="R1935" s="19">
        <f t="shared" ref="R1935:R1939" si="5333">R1936</f>
        <v>345</v>
      </c>
      <c r="S1935" s="19"/>
      <c r="T1935" s="19">
        <f t="shared" si="5187"/>
        <v>345</v>
      </c>
      <c r="U1935" s="19"/>
      <c r="V1935" s="19"/>
      <c r="W1935" s="19"/>
      <c r="X1935" s="19"/>
      <c r="Y1935" s="19"/>
      <c r="Z1935" s="19"/>
      <c r="AA1935" s="19"/>
      <c r="AB1935" s="19"/>
      <c r="AC1935" s="19"/>
      <c r="AD1935" s="19"/>
      <c r="AE1935" s="19"/>
      <c r="AF1935" s="50">
        <f t="shared" ref="AF1935:AF1939" si="5334">AF1936</f>
        <v>345</v>
      </c>
      <c r="AG1935" s="50">
        <f t="shared" ref="AG1935:AG1939" si="5335">AG1936</f>
        <v>0</v>
      </c>
      <c r="AH1935" s="50">
        <f t="shared" ref="AH1935:AH1939" si="5336">AH1936</f>
        <v>0</v>
      </c>
      <c r="AI1935" s="50">
        <f t="shared" ref="AI1935:AI1939" si="5337">AI1936</f>
        <v>0</v>
      </c>
      <c r="AJ1935" s="50">
        <f t="shared" ref="AJ1935:AJ1939" si="5338">AJ1936</f>
        <v>0</v>
      </c>
      <c r="AK1935" s="50">
        <f t="shared" ref="AK1935:AK1939" si="5339">AK1936</f>
        <v>0</v>
      </c>
      <c r="AL1935" s="50">
        <f t="shared" ref="AL1935:AL1939" si="5340">AL1936</f>
        <v>345</v>
      </c>
      <c r="AM1935" s="50">
        <f t="shared" ref="AM1935:AM1939" si="5341">AM1936</f>
        <v>0</v>
      </c>
      <c r="AN1935" s="50">
        <f t="shared" ref="AN1935:AN1939" si="5342">AN1936</f>
        <v>0</v>
      </c>
      <c r="AO1935" s="51">
        <f t="shared" ref="AO1935:AO1939" si="5343">AO1936</f>
        <v>345</v>
      </c>
      <c r="AP1935" s="51">
        <f t="shared" ref="AP1935:AP1939" si="5344">AP1936</f>
        <v>345</v>
      </c>
      <c r="AQ1935" s="51">
        <f t="shared" ref="AQ1935:AQ1939" si="5345">AQ1936</f>
        <v>0</v>
      </c>
      <c r="AR1935" s="51">
        <f t="shared" ref="AR1935:AR1939" si="5346">AR1936</f>
        <v>0</v>
      </c>
      <c r="AS1935" s="51">
        <f t="shared" ref="AS1935:AS1939" si="5347">AS1936</f>
        <v>0</v>
      </c>
      <c r="AT1935" s="51">
        <f t="shared" ref="AT1935:AT1939" si="5348">AT1936</f>
        <v>0</v>
      </c>
      <c r="AU1935" s="51">
        <f t="shared" si="5189"/>
        <v>345</v>
      </c>
      <c r="AV1935" s="51">
        <f t="shared" si="5190"/>
        <v>0</v>
      </c>
      <c r="AW1935" s="51"/>
      <c r="AX1935" s="51"/>
      <c r="AY1935" s="51"/>
      <c r="AZ1935" s="51"/>
      <c r="BA1935" s="52">
        <f t="shared" si="5194"/>
        <v>100</v>
      </c>
      <c r="BB1935" s="25"/>
    </row>
    <row r="1936" ht="47.25">
      <c r="B1936" s="47" t="s">
        <v>586</v>
      </c>
      <c r="C1936" s="47" t="s">
        <v>46</v>
      </c>
      <c r="D1936" s="47" t="s">
        <v>48</v>
      </c>
      <c r="E1936" s="48" t="str">
        <f t="shared" si="5188"/>
        <v>0113</v>
      </c>
      <c r="F1936" s="47" t="s">
        <v>198</v>
      </c>
      <c r="G1936" s="47"/>
      <c r="H1936" s="49" t="s">
        <v>199</v>
      </c>
      <c r="I1936" s="19"/>
      <c r="J1936" s="19"/>
      <c r="K1936" s="19"/>
      <c r="L1936" s="19"/>
      <c r="M1936" s="19"/>
      <c r="N1936" s="19"/>
      <c r="O1936" s="19">
        <f t="shared" si="5330"/>
        <v>0</v>
      </c>
      <c r="P1936" s="19">
        <f t="shared" si="5331"/>
        <v>0</v>
      </c>
      <c r="Q1936" s="19">
        <f t="shared" si="5332"/>
        <v>0</v>
      </c>
      <c r="R1936" s="19">
        <f t="shared" si="5333"/>
        <v>345</v>
      </c>
      <c r="S1936" s="19"/>
      <c r="T1936" s="19">
        <f t="shared" si="5187"/>
        <v>345</v>
      </c>
      <c r="U1936" s="19"/>
      <c r="V1936" s="19"/>
      <c r="W1936" s="19"/>
      <c r="X1936" s="19"/>
      <c r="Y1936" s="19"/>
      <c r="Z1936" s="19"/>
      <c r="AA1936" s="19"/>
      <c r="AB1936" s="19"/>
      <c r="AC1936" s="19"/>
      <c r="AD1936" s="19"/>
      <c r="AE1936" s="19"/>
      <c r="AF1936" s="50">
        <f t="shared" si="5334"/>
        <v>345</v>
      </c>
      <c r="AG1936" s="50">
        <f t="shared" si="5335"/>
        <v>0</v>
      </c>
      <c r="AH1936" s="50">
        <f t="shared" si="5336"/>
        <v>0</v>
      </c>
      <c r="AI1936" s="50">
        <f t="shared" si="5337"/>
        <v>0</v>
      </c>
      <c r="AJ1936" s="50">
        <f t="shared" si="5338"/>
        <v>0</v>
      </c>
      <c r="AK1936" s="50">
        <f t="shared" si="5339"/>
        <v>0</v>
      </c>
      <c r="AL1936" s="50">
        <f t="shared" si="5340"/>
        <v>345</v>
      </c>
      <c r="AM1936" s="50">
        <f t="shared" si="5341"/>
        <v>0</v>
      </c>
      <c r="AN1936" s="50">
        <f t="shared" si="5342"/>
        <v>0</v>
      </c>
      <c r="AO1936" s="15">
        <f t="shared" si="5343"/>
        <v>345</v>
      </c>
      <c r="AP1936" s="51">
        <f t="shared" si="5344"/>
        <v>345</v>
      </c>
      <c r="AQ1936" s="51">
        <f t="shared" si="5345"/>
        <v>0</v>
      </c>
      <c r="AR1936" s="51">
        <f t="shared" si="5346"/>
        <v>0</v>
      </c>
      <c r="AS1936" s="51">
        <f t="shared" si="5347"/>
        <v>0</v>
      </c>
      <c r="AT1936" s="51">
        <f t="shared" si="5348"/>
        <v>0</v>
      </c>
      <c r="AU1936" s="51">
        <f t="shared" si="5189"/>
        <v>345</v>
      </c>
      <c r="AV1936" s="51">
        <f t="shared" si="5190"/>
        <v>0</v>
      </c>
      <c r="AW1936" s="51"/>
      <c r="AX1936" s="51"/>
      <c r="AY1936" s="51"/>
      <c r="AZ1936" s="51"/>
      <c r="BA1936" s="52">
        <f t="shared" si="5194"/>
        <v>100</v>
      </c>
      <c r="BB1936" s="25"/>
    </row>
    <row r="1937" ht="47.25">
      <c r="B1937" s="47" t="s">
        <v>586</v>
      </c>
      <c r="C1937" s="47" t="s">
        <v>46</v>
      </c>
      <c r="D1937" s="47" t="s">
        <v>48</v>
      </c>
      <c r="E1937" s="48" t="str">
        <f t="shared" si="5188"/>
        <v>0113</v>
      </c>
      <c r="F1937" s="47" t="s">
        <v>494</v>
      </c>
      <c r="G1937" s="47"/>
      <c r="H1937" s="49" t="s">
        <v>495</v>
      </c>
      <c r="I1937" s="19"/>
      <c r="J1937" s="19"/>
      <c r="K1937" s="19"/>
      <c r="L1937" s="19"/>
      <c r="M1937" s="19"/>
      <c r="N1937" s="19"/>
      <c r="O1937" s="19">
        <f t="shared" si="5330"/>
        <v>0</v>
      </c>
      <c r="P1937" s="19">
        <f t="shared" si="5331"/>
        <v>0</v>
      </c>
      <c r="Q1937" s="19">
        <f t="shared" si="5332"/>
        <v>0</v>
      </c>
      <c r="R1937" s="19">
        <f t="shared" si="5333"/>
        <v>345</v>
      </c>
      <c r="S1937" s="19"/>
      <c r="T1937" s="19">
        <f t="shared" si="5187"/>
        <v>345</v>
      </c>
      <c r="U1937" s="19"/>
      <c r="V1937" s="19"/>
      <c r="W1937" s="19"/>
      <c r="X1937" s="19"/>
      <c r="Y1937" s="19"/>
      <c r="Z1937" s="19"/>
      <c r="AA1937" s="19"/>
      <c r="AB1937" s="19"/>
      <c r="AC1937" s="19"/>
      <c r="AD1937" s="19"/>
      <c r="AE1937" s="19"/>
      <c r="AF1937" s="50">
        <f t="shared" si="5334"/>
        <v>345</v>
      </c>
      <c r="AG1937" s="50">
        <f t="shared" si="5335"/>
        <v>0</v>
      </c>
      <c r="AH1937" s="50">
        <f t="shared" si="5336"/>
        <v>0</v>
      </c>
      <c r="AI1937" s="50">
        <f t="shared" si="5337"/>
        <v>0</v>
      </c>
      <c r="AJ1937" s="50">
        <f t="shared" si="5338"/>
        <v>0</v>
      </c>
      <c r="AK1937" s="50">
        <f t="shared" si="5339"/>
        <v>0</v>
      </c>
      <c r="AL1937" s="50">
        <f t="shared" si="5340"/>
        <v>345</v>
      </c>
      <c r="AM1937" s="50">
        <f t="shared" si="5341"/>
        <v>0</v>
      </c>
      <c r="AN1937" s="50">
        <f t="shared" si="5342"/>
        <v>0</v>
      </c>
      <c r="AO1937" s="51">
        <f t="shared" si="5343"/>
        <v>345</v>
      </c>
      <c r="AP1937" s="51">
        <f t="shared" si="5344"/>
        <v>345</v>
      </c>
      <c r="AQ1937" s="51">
        <f t="shared" si="5345"/>
        <v>0</v>
      </c>
      <c r="AR1937" s="51">
        <f t="shared" si="5346"/>
        <v>0</v>
      </c>
      <c r="AS1937" s="51">
        <f t="shared" si="5347"/>
        <v>0</v>
      </c>
      <c r="AT1937" s="51">
        <f t="shared" si="5348"/>
        <v>0</v>
      </c>
      <c r="AU1937" s="51">
        <f t="shared" si="5189"/>
        <v>345</v>
      </c>
      <c r="AV1937" s="51">
        <f t="shared" si="5190"/>
        <v>0</v>
      </c>
      <c r="AW1937" s="51"/>
      <c r="AX1937" s="51"/>
      <c r="AY1937" s="51"/>
      <c r="AZ1937" s="51"/>
      <c r="BA1937" s="52">
        <f t="shared" si="5194"/>
        <v>100</v>
      </c>
      <c r="BB1937" s="25"/>
    </row>
    <row r="1938" ht="31.5">
      <c r="B1938" s="47" t="s">
        <v>586</v>
      </c>
      <c r="C1938" s="47" t="s">
        <v>46</v>
      </c>
      <c r="D1938" s="47" t="s">
        <v>48</v>
      </c>
      <c r="E1938" s="48" t="str">
        <f t="shared" si="5188"/>
        <v>0113</v>
      </c>
      <c r="F1938" s="47" t="s">
        <v>494</v>
      </c>
      <c r="G1938" s="47" t="s">
        <v>154</v>
      </c>
      <c r="H1938" s="49" t="s">
        <v>155</v>
      </c>
      <c r="I1938" s="19"/>
      <c r="J1938" s="19"/>
      <c r="K1938" s="19"/>
      <c r="L1938" s="19"/>
      <c r="M1938" s="19"/>
      <c r="N1938" s="19"/>
      <c r="O1938" s="19">
        <v>0</v>
      </c>
      <c r="P1938" s="19">
        <v>0</v>
      </c>
      <c r="Q1938" s="19">
        <v>0</v>
      </c>
      <c r="R1938" s="19">
        <v>345</v>
      </c>
      <c r="S1938" s="19"/>
      <c r="T1938" s="19">
        <f t="shared" si="5187"/>
        <v>345</v>
      </c>
      <c r="U1938" s="19"/>
      <c r="V1938" s="19"/>
      <c r="W1938" s="19"/>
      <c r="X1938" s="19"/>
      <c r="Y1938" s="19"/>
      <c r="Z1938" s="19"/>
      <c r="AA1938" s="19"/>
      <c r="AB1938" s="19"/>
      <c r="AC1938" s="19"/>
      <c r="AD1938" s="19"/>
      <c r="AE1938" s="19"/>
      <c r="AF1938" s="50">
        <v>345</v>
      </c>
      <c r="AG1938" s="50"/>
      <c r="AH1938" s="50">
        <v>0</v>
      </c>
      <c r="AI1938" s="50">
        <v>0</v>
      </c>
      <c r="AJ1938" s="50">
        <v>0</v>
      </c>
      <c r="AK1938" s="50">
        <v>0</v>
      </c>
      <c r="AL1938" s="50">
        <v>345</v>
      </c>
      <c r="AM1938" s="50">
        <v>0</v>
      </c>
      <c r="AN1938" s="50">
        <v>0</v>
      </c>
      <c r="AO1938" s="15">
        <v>345</v>
      </c>
      <c r="AP1938" s="51">
        <v>345</v>
      </c>
      <c r="AQ1938" s="51">
        <v>0</v>
      </c>
      <c r="AR1938" s="51">
        <v>0</v>
      </c>
      <c r="AS1938" s="51">
        <v>0</v>
      </c>
      <c r="AT1938" s="51">
        <v>0</v>
      </c>
      <c r="AU1938" s="51">
        <f t="shared" si="5189"/>
        <v>345</v>
      </c>
      <c r="AV1938" s="51">
        <f t="shared" si="5190"/>
        <v>0</v>
      </c>
      <c r="AW1938" s="51"/>
      <c r="AX1938" s="51"/>
      <c r="AY1938" s="51"/>
      <c r="AZ1938" s="51"/>
      <c r="BA1938" s="52">
        <f t="shared" si="5194"/>
        <v>100</v>
      </c>
      <c r="BB1938" s="25"/>
    </row>
    <row r="1939">
      <c r="B1939" s="47" t="s">
        <v>586</v>
      </c>
      <c r="C1939" s="47" t="s">
        <v>46</v>
      </c>
      <c r="D1939" s="47" t="s">
        <v>48</v>
      </c>
      <c r="E1939" s="48" t="str">
        <f t="shared" si="5188"/>
        <v>0113</v>
      </c>
      <c r="F1939" s="47" t="s">
        <v>270</v>
      </c>
      <c r="G1939" s="47"/>
      <c r="H1939" s="49" t="s">
        <v>53</v>
      </c>
      <c r="I1939" s="19">
        <f>I1940</f>
        <v>4886.3000000000002</v>
      </c>
      <c r="J1939" s="19">
        <f>J1940</f>
        <v>3056</v>
      </c>
      <c r="K1939" s="19">
        <f>K1940</f>
        <v>3054.5</v>
      </c>
      <c r="L1939" s="19">
        <f>L1940</f>
        <v>0</v>
      </c>
      <c r="M1939" s="19">
        <f>M1940</f>
        <v>0</v>
      </c>
      <c r="N1939" s="19">
        <f>N1940</f>
        <v>0</v>
      </c>
      <c r="O1939" s="19">
        <f t="shared" si="5330"/>
        <v>0</v>
      </c>
      <c r="P1939" s="19">
        <f t="shared" si="5331"/>
        <v>0</v>
      </c>
      <c r="Q1939" s="19">
        <f t="shared" si="5332"/>
        <v>292.68299999999999</v>
      </c>
      <c r="R1939" s="19">
        <f t="shared" si="5333"/>
        <v>-345</v>
      </c>
      <c r="S1939" s="19">
        <f>S1940</f>
        <v>30</v>
      </c>
      <c r="T1939" s="19">
        <f t="shared" si="5187"/>
        <v>4863.9830000000002</v>
      </c>
      <c r="U1939" s="19">
        <f t="shared" si="5185"/>
        <v>3056</v>
      </c>
      <c r="V1939" s="19">
        <f t="shared" si="5186"/>
        <v>3054.5</v>
      </c>
      <c r="W1939" s="19">
        <f>W1940</f>
        <v>0</v>
      </c>
      <c r="X1939" s="19">
        <f>X1940</f>
        <v>0</v>
      </c>
      <c r="Y1939" s="19">
        <f>Y1940</f>
        <v>0</v>
      </c>
      <c r="Z1939" s="19">
        <f>Z1940</f>
        <v>30</v>
      </c>
      <c r="AA1939" s="19">
        <f>AA1940</f>
        <v>30</v>
      </c>
      <c r="AB1939" s="19">
        <f>AB1940</f>
        <v>0</v>
      </c>
      <c r="AC1939" s="19">
        <f>AC1940</f>
        <v>30</v>
      </c>
      <c r="AD1939" s="19">
        <f>AD1940</f>
        <v>0</v>
      </c>
      <c r="AE1939" s="19">
        <f>AE1940</f>
        <v>0</v>
      </c>
      <c r="AF1939" s="50">
        <f t="shared" si="5334"/>
        <v>4816.0830000000005</v>
      </c>
      <c r="AG1939" s="50">
        <f t="shared" si="5335"/>
        <v>0</v>
      </c>
      <c r="AH1939" s="50">
        <f t="shared" si="5336"/>
        <v>0</v>
      </c>
      <c r="AI1939" s="50">
        <f t="shared" si="5337"/>
        <v>0</v>
      </c>
      <c r="AJ1939" s="50">
        <f t="shared" si="5338"/>
        <v>0</v>
      </c>
      <c r="AK1939" s="50">
        <f t="shared" si="5339"/>
        <v>0</v>
      </c>
      <c r="AL1939" s="50">
        <f t="shared" si="5340"/>
        <v>4804.7836200000002</v>
      </c>
      <c r="AM1939" s="50">
        <f t="shared" si="5341"/>
        <v>0</v>
      </c>
      <c r="AN1939" s="50">
        <f t="shared" si="5342"/>
        <v>0</v>
      </c>
      <c r="AO1939" s="51">
        <f t="shared" si="5343"/>
        <v>3955.84465</v>
      </c>
      <c r="AP1939" s="51">
        <f t="shared" si="5344"/>
        <v>4899.3829999999998</v>
      </c>
      <c r="AQ1939" s="51">
        <f t="shared" si="5345"/>
        <v>0</v>
      </c>
      <c r="AR1939" s="51">
        <f t="shared" si="5346"/>
        <v>0</v>
      </c>
      <c r="AS1939" s="51">
        <f t="shared" si="5347"/>
        <v>0</v>
      </c>
      <c r="AT1939" s="51">
        <f t="shared" si="5348"/>
        <v>0</v>
      </c>
      <c r="AU1939" s="51">
        <f t="shared" si="5189"/>
        <v>4899.3829999999998</v>
      </c>
      <c r="AV1939" s="51">
        <f t="shared" si="5190"/>
        <v>-35.399999999999636</v>
      </c>
      <c r="AW1939" s="51">
        <f t="shared" si="5191"/>
        <v>4893.9830000000002</v>
      </c>
      <c r="AX1939" s="51">
        <f t="shared" si="5192"/>
        <v>3086</v>
      </c>
      <c r="AY1939" s="51">
        <f t="shared" si="5193"/>
        <v>3084.5</v>
      </c>
      <c r="AZ1939" s="51">
        <f>AZ1940</f>
        <v>0</v>
      </c>
      <c r="BA1939" s="52">
        <f t="shared" si="5194"/>
        <v>99.765382365710892</v>
      </c>
      <c r="BB1939" s="25"/>
    </row>
    <row r="1940" ht="47.25">
      <c r="B1940" s="47" t="s">
        <v>586</v>
      </c>
      <c r="C1940" s="47" t="s">
        <v>46</v>
      </c>
      <c r="D1940" s="47" t="s">
        <v>48</v>
      </c>
      <c r="E1940" s="48" t="str">
        <f t="shared" si="5188"/>
        <v>0113</v>
      </c>
      <c r="F1940" s="47" t="s">
        <v>271</v>
      </c>
      <c r="G1940" s="47"/>
      <c r="H1940" s="49" t="s">
        <v>272</v>
      </c>
      <c r="I1940" s="19">
        <f>I1941+I1943+I1947+I1945</f>
        <v>4886.3000000000002</v>
      </c>
      <c r="J1940" s="19">
        <f>J1941+J1943+J1947+J1945</f>
        <v>3056</v>
      </c>
      <c r="K1940" s="19">
        <f>K1941+K1943+K1947+K1945</f>
        <v>3054.5</v>
      </c>
      <c r="L1940" s="19">
        <f>L1941+L1943+L1947+L1945</f>
        <v>0</v>
      </c>
      <c r="M1940" s="19">
        <f>M1941+M1943+M1947+M1945</f>
        <v>0</v>
      </c>
      <c r="N1940" s="19">
        <f>N1941+N1943+N1947+N1945</f>
        <v>0</v>
      </c>
      <c r="O1940" s="19">
        <f>O1941+O1943+O1947+O1945</f>
        <v>0</v>
      </c>
      <c r="P1940" s="19">
        <f>P1941+P1943+P1947+P1945</f>
        <v>0</v>
      </c>
      <c r="Q1940" s="19">
        <f>Q1941+Q1943+Q1947+Q1945</f>
        <v>292.68299999999999</v>
      </c>
      <c r="R1940" s="19">
        <f>R1941+R1943+R1947+R1945</f>
        <v>-345</v>
      </c>
      <c r="S1940" s="19">
        <f>S1941+S1943+S1947+S1945</f>
        <v>30</v>
      </c>
      <c r="T1940" s="19">
        <f t="shared" si="5187"/>
        <v>4863.9830000000002</v>
      </c>
      <c r="U1940" s="19">
        <f t="shared" si="5185"/>
        <v>3056</v>
      </c>
      <c r="V1940" s="19">
        <f t="shared" si="5186"/>
        <v>3054.5</v>
      </c>
      <c r="W1940" s="19">
        <f>W1941+W1943+W1947+W1945</f>
        <v>0</v>
      </c>
      <c r="X1940" s="19">
        <f>X1941+X1943+X1947+X1945</f>
        <v>0</v>
      </c>
      <c r="Y1940" s="19">
        <f>Y1941+Y1943+Y1947+Y1945</f>
        <v>0</v>
      </c>
      <c r="Z1940" s="19">
        <f>Z1941+Z1943+Z1947+Z1945</f>
        <v>30</v>
      </c>
      <c r="AA1940" s="19">
        <f>AA1941+AA1943+AA1947+AA1945</f>
        <v>30</v>
      </c>
      <c r="AB1940" s="19">
        <f>AB1941+AB1943+AB1947+AB1945</f>
        <v>0</v>
      </c>
      <c r="AC1940" s="19">
        <f>AC1941+AC1943+AC1947+AC1945</f>
        <v>30</v>
      </c>
      <c r="AD1940" s="19">
        <f>AD1941+AD1943+AD1947+AD1945</f>
        <v>0</v>
      </c>
      <c r="AE1940" s="19">
        <f>AE1941+AE1943+AE1947+AE1945</f>
        <v>0</v>
      </c>
      <c r="AF1940" s="50">
        <f>AF1941+AF1943+AF1947+AF1945</f>
        <v>4816.0830000000005</v>
      </c>
      <c r="AG1940" s="50">
        <f>AG1941+AG1943+AG1947+AG1945</f>
        <v>0</v>
      </c>
      <c r="AH1940" s="50">
        <f>AH1941+AH1943+AH1947+AH1945</f>
        <v>0</v>
      </c>
      <c r="AI1940" s="50">
        <f>AI1941+AI1943+AI1947+AI1945</f>
        <v>0</v>
      </c>
      <c r="AJ1940" s="50">
        <f>AJ1941+AJ1943+AJ1947+AJ1945</f>
        <v>0</v>
      </c>
      <c r="AK1940" s="50">
        <f>AK1941+AK1943+AK1947+AK1945</f>
        <v>0</v>
      </c>
      <c r="AL1940" s="50">
        <f>AL1941+AL1943+AL1947+AL1945</f>
        <v>4804.7836200000002</v>
      </c>
      <c r="AM1940" s="50">
        <f>AM1941+AM1943+AM1947+AM1945</f>
        <v>0</v>
      </c>
      <c r="AN1940" s="50">
        <f>AN1941+AN1943+AN1947+AN1945</f>
        <v>0</v>
      </c>
      <c r="AO1940" s="15">
        <f>AO1941+AO1943+AO1947+AO1945</f>
        <v>3955.84465</v>
      </c>
      <c r="AP1940" s="51">
        <f>AP1941+AP1943+AP1947+AP1945</f>
        <v>4899.3829999999998</v>
      </c>
      <c r="AQ1940" s="51">
        <f>AQ1941+AQ1943+AQ1947+AQ1945</f>
        <v>0</v>
      </c>
      <c r="AR1940" s="51">
        <f>AR1941+AR1943+AR1947+AR1945</f>
        <v>0</v>
      </c>
      <c r="AS1940" s="51">
        <f>AS1941+AS1943+AS1947+AS1945</f>
        <v>0</v>
      </c>
      <c r="AT1940" s="51">
        <f>AT1941+AT1943+AT1947+AT1945</f>
        <v>0</v>
      </c>
      <c r="AU1940" s="51">
        <f t="shared" si="5189"/>
        <v>4899.3829999999998</v>
      </c>
      <c r="AV1940" s="51">
        <f t="shared" si="5190"/>
        <v>-35.399999999999636</v>
      </c>
      <c r="AW1940" s="51">
        <f t="shared" si="5191"/>
        <v>4893.9830000000002</v>
      </c>
      <c r="AX1940" s="51">
        <f t="shared" si="5192"/>
        <v>3086</v>
      </c>
      <c r="AY1940" s="51">
        <f t="shared" si="5193"/>
        <v>3084.5</v>
      </c>
      <c r="AZ1940" s="51">
        <f>AZ1941+AZ1943+AZ1947+AZ1945</f>
        <v>0</v>
      </c>
      <c r="BA1940" s="52">
        <f t="shared" si="5194"/>
        <v>99.765382365710892</v>
      </c>
      <c r="BB1940" s="25"/>
    </row>
    <row r="1941" ht="31.5">
      <c r="B1941" s="47" t="s">
        <v>586</v>
      </c>
      <c r="C1941" s="47" t="s">
        <v>46</v>
      </c>
      <c r="D1941" s="47" t="s">
        <v>48</v>
      </c>
      <c r="E1941" s="48" t="str">
        <f t="shared" si="5188"/>
        <v>0113</v>
      </c>
      <c r="F1941" s="47" t="s">
        <v>496</v>
      </c>
      <c r="G1941" s="47"/>
      <c r="H1941" s="49" t="s">
        <v>497</v>
      </c>
      <c r="I1941" s="19">
        <f>I1942</f>
        <v>3386.5999999999999</v>
      </c>
      <c r="J1941" s="19">
        <f>J1942</f>
        <v>1556.3000000000002</v>
      </c>
      <c r="K1941" s="19">
        <f>K1942</f>
        <v>1554.8000000000002</v>
      </c>
      <c r="L1941" s="19">
        <f>L1942</f>
        <v>0</v>
      </c>
      <c r="M1941" s="19">
        <f>M1942</f>
        <v>0</v>
      </c>
      <c r="N1941" s="19">
        <f>N1942</f>
        <v>0</v>
      </c>
      <c r="O1941" s="19">
        <f>O1942</f>
        <v>0</v>
      </c>
      <c r="P1941" s="19">
        <f>P1942</f>
        <v>0</v>
      </c>
      <c r="Q1941" s="19">
        <f>Q1942</f>
        <v>292.68299999999999</v>
      </c>
      <c r="R1941" s="19">
        <f>R1942</f>
        <v>0</v>
      </c>
      <c r="S1941" s="19">
        <f>S1942</f>
        <v>0</v>
      </c>
      <c r="T1941" s="19">
        <f t="shared" si="5187"/>
        <v>3679.2829999999999</v>
      </c>
      <c r="U1941" s="19">
        <f t="shared" si="5185"/>
        <v>1556.3000000000002</v>
      </c>
      <c r="V1941" s="19">
        <f t="shared" si="5186"/>
        <v>1554.8000000000002</v>
      </c>
      <c r="W1941" s="19">
        <f>W1942</f>
        <v>0</v>
      </c>
      <c r="X1941" s="19">
        <f>X1942</f>
        <v>0</v>
      </c>
      <c r="Y1941" s="19">
        <f>Y1942</f>
        <v>0</v>
      </c>
      <c r="Z1941" s="19">
        <f>Z1942</f>
        <v>0</v>
      </c>
      <c r="AA1941" s="19">
        <f>AA1942</f>
        <v>0</v>
      </c>
      <c r="AB1941" s="19">
        <f>AB1942</f>
        <v>0</v>
      </c>
      <c r="AC1941" s="19">
        <f>AC1942</f>
        <v>0</v>
      </c>
      <c r="AD1941" s="19">
        <f>AD1942</f>
        <v>0</v>
      </c>
      <c r="AE1941" s="19">
        <f>AE1942</f>
        <v>0</v>
      </c>
      <c r="AF1941" s="50">
        <f>AF1942</f>
        <v>3595.9830000000002</v>
      </c>
      <c r="AG1941" s="50">
        <f>AG1942</f>
        <v>0</v>
      </c>
      <c r="AH1941" s="50">
        <f>AH1942</f>
        <v>0</v>
      </c>
      <c r="AI1941" s="50">
        <f>AI1942</f>
        <v>0</v>
      </c>
      <c r="AJ1941" s="50">
        <f>AJ1942</f>
        <v>0</v>
      </c>
      <c r="AK1941" s="50">
        <f>AK1942</f>
        <v>0</v>
      </c>
      <c r="AL1941" s="50">
        <f>AL1942</f>
        <v>3584.6836199999998</v>
      </c>
      <c r="AM1941" s="50">
        <f>AM1942</f>
        <v>0</v>
      </c>
      <c r="AN1941" s="50">
        <f>AN1942</f>
        <v>0</v>
      </c>
      <c r="AO1941" s="51">
        <f>AO1942</f>
        <v>2862.4946500000001</v>
      </c>
      <c r="AP1941" s="51">
        <f>AP1942</f>
        <v>3679.2829999999999</v>
      </c>
      <c r="AQ1941" s="51">
        <f>AQ1942</f>
        <v>0</v>
      </c>
      <c r="AR1941" s="51">
        <f>AR1942</f>
        <v>0</v>
      </c>
      <c r="AS1941" s="51">
        <f>AS1942</f>
        <v>0</v>
      </c>
      <c r="AT1941" s="51">
        <f>AT1942</f>
        <v>0</v>
      </c>
      <c r="AU1941" s="51">
        <f t="shared" si="5189"/>
        <v>3679.2829999999999</v>
      </c>
      <c r="AV1941" s="51">
        <f t="shared" si="5190"/>
        <v>0</v>
      </c>
      <c r="AW1941" s="51">
        <f t="shared" si="5191"/>
        <v>3679.2829999999999</v>
      </c>
      <c r="AX1941" s="51">
        <f t="shared" si="5192"/>
        <v>1556.3000000000002</v>
      </c>
      <c r="AY1941" s="51">
        <f t="shared" si="5193"/>
        <v>1554.8000000000002</v>
      </c>
      <c r="AZ1941" s="51">
        <f>AZ1942</f>
        <v>0</v>
      </c>
      <c r="BA1941" s="52">
        <f t="shared" si="5194"/>
        <v>99.68577771363212</v>
      </c>
      <c r="BB1941" s="25"/>
    </row>
    <row r="1942" ht="31.5">
      <c r="B1942" s="47" t="s">
        <v>586</v>
      </c>
      <c r="C1942" s="47" t="s">
        <v>46</v>
      </c>
      <c r="D1942" s="47" t="s">
        <v>48</v>
      </c>
      <c r="E1942" s="48" t="str">
        <f t="shared" si="5188"/>
        <v>0113</v>
      </c>
      <c r="F1942" s="47" t="s">
        <v>496</v>
      </c>
      <c r="G1942" s="47" t="s">
        <v>58</v>
      </c>
      <c r="H1942" s="49" t="s">
        <v>59</v>
      </c>
      <c r="I1942" s="19">
        <v>3386.5999999999999</v>
      </c>
      <c r="J1942" s="19">
        <v>1556.3000000000002</v>
      </c>
      <c r="K1942" s="19">
        <v>1554.8000000000002</v>
      </c>
      <c r="L1942" s="19"/>
      <c r="M1942" s="19"/>
      <c r="N1942" s="19"/>
      <c r="O1942" s="19">
        <v>0</v>
      </c>
      <c r="P1942" s="19">
        <v>0</v>
      </c>
      <c r="Q1942" s="19">
        <v>292.68299999999999</v>
      </c>
      <c r="R1942" s="19">
        <v>0</v>
      </c>
      <c r="S1942" s="19"/>
      <c r="T1942" s="19">
        <f t="shared" si="5187"/>
        <v>3679.2829999999999</v>
      </c>
      <c r="U1942" s="19">
        <f t="shared" si="5185"/>
        <v>1556.3000000000002</v>
      </c>
      <c r="V1942" s="19">
        <f t="shared" si="5186"/>
        <v>1554.8000000000002</v>
      </c>
      <c r="W1942" s="19"/>
      <c r="X1942" s="19"/>
      <c r="Y1942" s="19"/>
      <c r="Z1942" s="19"/>
      <c r="AA1942" s="19"/>
      <c r="AB1942" s="19"/>
      <c r="AC1942" s="19"/>
      <c r="AD1942" s="19"/>
      <c r="AE1942" s="19"/>
      <c r="AF1942" s="50">
        <v>3595.9830000000002</v>
      </c>
      <c r="AG1942" s="50"/>
      <c r="AH1942" s="50">
        <v>0</v>
      </c>
      <c r="AI1942" s="50">
        <v>0</v>
      </c>
      <c r="AJ1942" s="50">
        <v>0</v>
      </c>
      <c r="AK1942" s="50">
        <v>0</v>
      </c>
      <c r="AL1942" s="50">
        <v>3584.6836199999998</v>
      </c>
      <c r="AM1942" s="50">
        <v>0</v>
      </c>
      <c r="AN1942" s="50">
        <v>0</v>
      </c>
      <c r="AO1942" s="15">
        <v>2862.4946500000001</v>
      </c>
      <c r="AP1942" s="51">
        <v>3679.2829999999999</v>
      </c>
      <c r="AQ1942" s="51">
        <v>0</v>
      </c>
      <c r="AR1942" s="51">
        <v>0</v>
      </c>
      <c r="AS1942" s="51">
        <v>0</v>
      </c>
      <c r="AT1942" s="51">
        <v>0</v>
      </c>
      <c r="AU1942" s="51">
        <f t="shared" si="5189"/>
        <v>3679.2829999999999</v>
      </c>
      <c r="AV1942" s="51">
        <f t="shared" si="5190"/>
        <v>0</v>
      </c>
      <c r="AW1942" s="51">
        <f t="shared" si="5191"/>
        <v>3679.2829999999999</v>
      </c>
      <c r="AX1942" s="51">
        <f t="shared" si="5192"/>
        <v>1556.3000000000002</v>
      </c>
      <c r="AY1942" s="51">
        <f t="shared" si="5193"/>
        <v>1554.8000000000002</v>
      </c>
      <c r="AZ1942" s="51"/>
      <c r="BA1942" s="52">
        <f t="shared" si="5194"/>
        <v>99.68577771363212</v>
      </c>
      <c r="BB1942" s="53"/>
    </row>
    <row r="1943" ht="31.5">
      <c r="B1943" s="47" t="s">
        <v>586</v>
      </c>
      <c r="C1943" s="47" t="s">
        <v>46</v>
      </c>
      <c r="D1943" s="47" t="s">
        <v>48</v>
      </c>
      <c r="E1943" s="48" t="str">
        <f t="shared" si="5188"/>
        <v>0113</v>
      </c>
      <c r="F1943" s="47" t="s">
        <v>498</v>
      </c>
      <c r="G1943" s="48"/>
      <c r="H1943" s="49" t="s">
        <v>499</v>
      </c>
      <c r="I1943" s="19">
        <f>I1944</f>
        <v>827.70000000000005</v>
      </c>
      <c r="J1943" s="19">
        <f>J1944</f>
        <v>827.70000000000005</v>
      </c>
      <c r="K1943" s="19">
        <f>K1944</f>
        <v>827.70000000000005</v>
      </c>
      <c r="L1943" s="19">
        <f>L1944</f>
        <v>0</v>
      </c>
      <c r="M1943" s="19">
        <f>M1944</f>
        <v>0</v>
      </c>
      <c r="N1943" s="19">
        <f>N1944</f>
        <v>0</v>
      </c>
      <c r="O1943" s="19">
        <f>O1944</f>
        <v>0</v>
      </c>
      <c r="P1943" s="19">
        <f>P1944</f>
        <v>0</v>
      </c>
      <c r="Q1943" s="19">
        <f>Q1944</f>
        <v>0</v>
      </c>
      <c r="R1943" s="19">
        <f>R1944</f>
        <v>0</v>
      </c>
      <c r="S1943" s="19">
        <f>S1944</f>
        <v>0</v>
      </c>
      <c r="T1943" s="19">
        <f t="shared" si="5187"/>
        <v>827.70000000000005</v>
      </c>
      <c r="U1943" s="19">
        <f t="shared" si="5185"/>
        <v>827.70000000000005</v>
      </c>
      <c r="V1943" s="19">
        <f t="shared" si="5186"/>
        <v>827.70000000000005</v>
      </c>
      <c r="W1943" s="19">
        <f>W1944</f>
        <v>0</v>
      </c>
      <c r="X1943" s="19">
        <f>X1944</f>
        <v>0</v>
      </c>
      <c r="Y1943" s="19">
        <f>Y1944</f>
        <v>0</v>
      </c>
      <c r="Z1943" s="19">
        <f>Z1944</f>
        <v>0</v>
      </c>
      <c r="AA1943" s="19">
        <f>AA1944</f>
        <v>0</v>
      </c>
      <c r="AB1943" s="19">
        <f>AB1944</f>
        <v>0</v>
      </c>
      <c r="AC1943" s="19">
        <f>AC1944</f>
        <v>0</v>
      </c>
      <c r="AD1943" s="19">
        <f>AD1944</f>
        <v>0</v>
      </c>
      <c r="AE1943" s="19">
        <f>AE1944</f>
        <v>0</v>
      </c>
      <c r="AF1943" s="50">
        <f>AF1944</f>
        <v>863.10000000000002</v>
      </c>
      <c r="AG1943" s="50">
        <f>AG1944</f>
        <v>0</v>
      </c>
      <c r="AH1943" s="50">
        <f>AH1944</f>
        <v>0</v>
      </c>
      <c r="AI1943" s="50">
        <f>AI1944</f>
        <v>0</v>
      </c>
      <c r="AJ1943" s="50">
        <f>AJ1944</f>
        <v>0</v>
      </c>
      <c r="AK1943" s="50">
        <f>AK1944</f>
        <v>0</v>
      </c>
      <c r="AL1943" s="50">
        <f>AL1944</f>
        <v>863.10000000000002</v>
      </c>
      <c r="AM1943" s="50">
        <f>AM1944</f>
        <v>0</v>
      </c>
      <c r="AN1943" s="50">
        <f>AN1944</f>
        <v>0</v>
      </c>
      <c r="AO1943" s="51">
        <f>AO1944</f>
        <v>863.10000000000002</v>
      </c>
      <c r="AP1943" s="51">
        <f>AP1944</f>
        <v>863.10000000000002</v>
      </c>
      <c r="AQ1943" s="51">
        <f>AQ1944</f>
        <v>0</v>
      </c>
      <c r="AR1943" s="51">
        <f>AR1944</f>
        <v>0</v>
      </c>
      <c r="AS1943" s="51">
        <f>AS1944</f>
        <v>0</v>
      </c>
      <c r="AT1943" s="51">
        <f>AT1944</f>
        <v>0</v>
      </c>
      <c r="AU1943" s="51">
        <f t="shared" si="5189"/>
        <v>863.10000000000002</v>
      </c>
      <c r="AV1943" s="51">
        <f t="shared" si="5190"/>
        <v>-35.399999999999977</v>
      </c>
      <c r="AW1943" s="51">
        <f t="shared" si="5191"/>
        <v>827.70000000000005</v>
      </c>
      <c r="AX1943" s="51">
        <f t="shared" si="5192"/>
        <v>827.70000000000005</v>
      </c>
      <c r="AY1943" s="51">
        <f t="shared" si="5193"/>
        <v>827.70000000000005</v>
      </c>
      <c r="AZ1943" s="51">
        <f>AZ1944</f>
        <v>0</v>
      </c>
      <c r="BA1943" s="52">
        <f t="shared" si="5194"/>
        <v>100</v>
      </c>
      <c r="BB1943" s="25"/>
    </row>
    <row r="1944" ht="31.5">
      <c r="B1944" s="47" t="s">
        <v>586</v>
      </c>
      <c r="C1944" s="47" t="s">
        <v>46</v>
      </c>
      <c r="D1944" s="47" t="s">
        <v>48</v>
      </c>
      <c r="E1944" s="48" t="str">
        <f t="shared" si="5188"/>
        <v>0113</v>
      </c>
      <c r="F1944" s="47" t="s">
        <v>498</v>
      </c>
      <c r="G1944" s="47" t="s">
        <v>154</v>
      </c>
      <c r="H1944" s="49" t="s">
        <v>155</v>
      </c>
      <c r="I1944" s="19">
        <v>827.70000000000005</v>
      </c>
      <c r="J1944" s="19">
        <v>827.70000000000005</v>
      </c>
      <c r="K1944" s="19">
        <v>827.70000000000005</v>
      </c>
      <c r="L1944" s="19"/>
      <c r="M1944" s="19"/>
      <c r="N1944" s="19"/>
      <c r="O1944" s="19">
        <v>0</v>
      </c>
      <c r="P1944" s="19">
        <v>0</v>
      </c>
      <c r="Q1944" s="19">
        <v>0</v>
      </c>
      <c r="R1944" s="19">
        <v>0</v>
      </c>
      <c r="S1944" s="19"/>
      <c r="T1944" s="19">
        <f t="shared" si="5187"/>
        <v>827.70000000000005</v>
      </c>
      <c r="U1944" s="19">
        <f t="shared" si="5185"/>
        <v>827.70000000000005</v>
      </c>
      <c r="V1944" s="19">
        <f t="shared" si="5186"/>
        <v>827.70000000000005</v>
      </c>
      <c r="W1944" s="19"/>
      <c r="X1944" s="19"/>
      <c r="Y1944" s="19"/>
      <c r="Z1944" s="19"/>
      <c r="AA1944" s="19"/>
      <c r="AB1944" s="19"/>
      <c r="AC1944" s="19"/>
      <c r="AD1944" s="19"/>
      <c r="AE1944" s="19"/>
      <c r="AF1944" s="50">
        <v>863.10000000000002</v>
      </c>
      <c r="AG1944" s="50"/>
      <c r="AH1944" s="50">
        <v>0</v>
      </c>
      <c r="AI1944" s="50">
        <v>0</v>
      </c>
      <c r="AJ1944" s="50">
        <v>0</v>
      </c>
      <c r="AK1944" s="50">
        <v>0</v>
      </c>
      <c r="AL1944" s="50">
        <v>863.10000000000002</v>
      </c>
      <c r="AM1944" s="50">
        <v>0</v>
      </c>
      <c r="AN1944" s="50">
        <v>0</v>
      </c>
      <c r="AO1944" s="15">
        <v>863.10000000000002</v>
      </c>
      <c r="AP1944" s="51">
        <v>863.10000000000002</v>
      </c>
      <c r="AQ1944" s="51">
        <v>0</v>
      </c>
      <c r="AR1944" s="51">
        <v>0</v>
      </c>
      <c r="AS1944" s="51">
        <v>0</v>
      </c>
      <c r="AT1944" s="51">
        <v>0</v>
      </c>
      <c r="AU1944" s="51">
        <f t="shared" si="5189"/>
        <v>863.10000000000002</v>
      </c>
      <c r="AV1944" s="51">
        <f t="shared" si="5190"/>
        <v>-35.399999999999977</v>
      </c>
      <c r="AW1944" s="51">
        <f t="shared" si="5191"/>
        <v>827.70000000000005</v>
      </c>
      <c r="AX1944" s="51">
        <f t="shared" si="5192"/>
        <v>827.70000000000005</v>
      </c>
      <c r="AY1944" s="51">
        <f t="shared" si="5193"/>
        <v>827.70000000000005</v>
      </c>
      <c r="AZ1944" s="51"/>
      <c r="BA1944" s="52">
        <f t="shared" si="5194"/>
        <v>100</v>
      </c>
      <c r="BB1944" s="53"/>
    </row>
    <row r="1945" ht="63">
      <c r="B1945" s="47" t="s">
        <v>586</v>
      </c>
      <c r="C1945" s="47" t="s">
        <v>46</v>
      </c>
      <c r="D1945" s="47" t="s">
        <v>48</v>
      </c>
      <c r="E1945" s="48" t="str">
        <f t="shared" si="5188"/>
        <v>0113</v>
      </c>
      <c r="F1945" s="47" t="s">
        <v>588</v>
      </c>
      <c r="G1945" s="48"/>
      <c r="H1945" s="49" t="s">
        <v>589</v>
      </c>
      <c r="I1945" s="19">
        <f>I1946</f>
        <v>307</v>
      </c>
      <c r="J1945" s="19">
        <f>J1946</f>
        <v>307</v>
      </c>
      <c r="K1945" s="19">
        <f>K1946</f>
        <v>307</v>
      </c>
      <c r="L1945" s="19">
        <f>L1946</f>
        <v>0</v>
      </c>
      <c r="M1945" s="19">
        <f>M1946</f>
        <v>0</v>
      </c>
      <c r="N1945" s="19">
        <f>N1946</f>
        <v>0</v>
      </c>
      <c r="O1945" s="19">
        <f>O1946</f>
        <v>0</v>
      </c>
      <c r="P1945" s="19">
        <f>P1946</f>
        <v>0</v>
      </c>
      <c r="Q1945" s="19">
        <f>Q1946</f>
        <v>0</v>
      </c>
      <c r="R1945" s="19">
        <f>R1946</f>
        <v>0</v>
      </c>
      <c r="S1945" s="19">
        <f>S1946</f>
        <v>0</v>
      </c>
      <c r="T1945" s="19">
        <f t="shared" si="5187"/>
        <v>307</v>
      </c>
      <c r="U1945" s="19">
        <f t="shared" si="5185"/>
        <v>307</v>
      </c>
      <c r="V1945" s="19">
        <f t="shared" si="5186"/>
        <v>307</v>
      </c>
      <c r="W1945" s="19">
        <f>W1946</f>
        <v>0</v>
      </c>
      <c r="X1945" s="19">
        <f>X1946</f>
        <v>0</v>
      </c>
      <c r="Y1945" s="19">
        <f>Y1946</f>
        <v>0</v>
      </c>
      <c r="Z1945" s="19">
        <f>Z1946</f>
        <v>0</v>
      </c>
      <c r="AA1945" s="19">
        <f>AA1946</f>
        <v>0</v>
      </c>
      <c r="AB1945" s="19">
        <f>AB1946</f>
        <v>0</v>
      </c>
      <c r="AC1945" s="19">
        <f>AC1946</f>
        <v>0</v>
      </c>
      <c r="AD1945" s="19">
        <f>AD1946</f>
        <v>0</v>
      </c>
      <c r="AE1945" s="19">
        <f>AE1946</f>
        <v>0</v>
      </c>
      <c r="AF1945" s="50">
        <f>AF1946</f>
        <v>307</v>
      </c>
      <c r="AG1945" s="50">
        <f>AG1946</f>
        <v>0</v>
      </c>
      <c r="AH1945" s="50">
        <f>AH1946</f>
        <v>0</v>
      </c>
      <c r="AI1945" s="50">
        <f>AI1946</f>
        <v>0</v>
      </c>
      <c r="AJ1945" s="50">
        <f>AJ1946</f>
        <v>0</v>
      </c>
      <c r="AK1945" s="50">
        <f>AK1946</f>
        <v>0</v>
      </c>
      <c r="AL1945" s="50">
        <f>AL1946</f>
        <v>307</v>
      </c>
      <c r="AM1945" s="50">
        <f>AM1946</f>
        <v>0</v>
      </c>
      <c r="AN1945" s="50">
        <f>AN1946</f>
        <v>0</v>
      </c>
      <c r="AO1945" s="51">
        <f>AO1946</f>
        <v>230.25</v>
      </c>
      <c r="AP1945" s="51">
        <f>AP1946</f>
        <v>307</v>
      </c>
      <c r="AQ1945" s="51">
        <f>AQ1946</f>
        <v>0</v>
      </c>
      <c r="AR1945" s="51">
        <f>AR1946</f>
        <v>0</v>
      </c>
      <c r="AS1945" s="51">
        <f>AS1946</f>
        <v>0</v>
      </c>
      <c r="AT1945" s="51">
        <f>AT1946</f>
        <v>0</v>
      </c>
      <c r="AU1945" s="51">
        <f t="shared" si="5189"/>
        <v>307</v>
      </c>
      <c r="AV1945" s="51">
        <f t="shared" si="5190"/>
        <v>0</v>
      </c>
      <c r="AW1945" s="51">
        <f t="shared" si="5191"/>
        <v>307</v>
      </c>
      <c r="AX1945" s="51">
        <f t="shared" si="5192"/>
        <v>307</v>
      </c>
      <c r="AY1945" s="51">
        <f t="shared" si="5193"/>
        <v>307</v>
      </c>
      <c r="AZ1945" s="51">
        <f>AZ1946</f>
        <v>0</v>
      </c>
      <c r="BA1945" s="52">
        <f t="shared" si="5194"/>
        <v>100</v>
      </c>
      <c r="BB1945" s="25"/>
    </row>
    <row r="1946" ht="31.5">
      <c r="B1946" s="47" t="s">
        <v>586</v>
      </c>
      <c r="C1946" s="47" t="s">
        <v>46</v>
      </c>
      <c r="D1946" s="47" t="s">
        <v>48</v>
      </c>
      <c r="E1946" s="48" t="str">
        <f t="shared" si="5188"/>
        <v>0113</v>
      </c>
      <c r="F1946" s="47" t="s">
        <v>588</v>
      </c>
      <c r="G1946" s="47" t="s">
        <v>154</v>
      </c>
      <c r="H1946" s="49" t="s">
        <v>155</v>
      </c>
      <c r="I1946" s="19">
        <v>307</v>
      </c>
      <c r="J1946" s="19">
        <v>307</v>
      </c>
      <c r="K1946" s="19">
        <v>307</v>
      </c>
      <c r="L1946" s="19"/>
      <c r="M1946" s="19"/>
      <c r="N1946" s="19"/>
      <c r="O1946" s="19">
        <v>0</v>
      </c>
      <c r="P1946" s="19">
        <v>0</v>
      </c>
      <c r="Q1946" s="19">
        <v>0</v>
      </c>
      <c r="R1946" s="19">
        <v>0</v>
      </c>
      <c r="S1946" s="19"/>
      <c r="T1946" s="19">
        <f t="shared" si="5187"/>
        <v>307</v>
      </c>
      <c r="U1946" s="19">
        <f t="shared" si="5185"/>
        <v>307</v>
      </c>
      <c r="V1946" s="19">
        <f t="shared" si="5186"/>
        <v>307</v>
      </c>
      <c r="W1946" s="19"/>
      <c r="X1946" s="19"/>
      <c r="Y1946" s="19"/>
      <c r="Z1946" s="19"/>
      <c r="AA1946" s="19"/>
      <c r="AB1946" s="19"/>
      <c r="AC1946" s="19"/>
      <c r="AD1946" s="19"/>
      <c r="AE1946" s="19"/>
      <c r="AF1946" s="50">
        <v>307</v>
      </c>
      <c r="AG1946" s="50"/>
      <c r="AH1946" s="50">
        <v>0</v>
      </c>
      <c r="AI1946" s="50">
        <v>0</v>
      </c>
      <c r="AJ1946" s="50">
        <v>0</v>
      </c>
      <c r="AK1946" s="50">
        <v>0</v>
      </c>
      <c r="AL1946" s="50">
        <v>307</v>
      </c>
      <c r="AM1946" s="50">
        <v>0</v>
      </c>
      <c r="AN1946" s="50">
        <v>0</v>
      </c>
      <c r="AO1946" s="15">
        <v>230.25</v>
      </c>
      <c r="AP1946" s="51">
        <v>307</v>
      </c>
      <c r="AQ1946" s="51">
        <v>0</v>
      </c>
      <c r="AR1946" s="51">
        <v>0</v>
      </c>
      <c r="AS1946" s="51">
        <v>0</v>
      </c>
      <c r="AT1946" s="51">
        <v>0</v>
      </c>
      <c r="AU1946" s="51">
        <f t="shared" si="5189"/>
        <v>307</v>
      </c>
      <c r="AV1946" s="51">
        <f t="shared" si="5190"/>
        <v>0</v>
      </c>
      <c r="AW1946" s="51">
        <f t="shared" si="5191"/>
        <v>307</v>
      </c>
      <c r="AX1946" s="51">
        <f t="shared" si="5192"/>
        <v>307</v>
      </c>
      <c r="AY1946" s="51">
        <f t="shared" si="5193"/>
        <v>307</v>
      </c>
      <c r="AZ1946" s="51"/>
      <c r="BA1946" s="52">
        <f t="shared" si="5194"/>
        <v>100</v>
      </c>
      <c r="BB1946" s="53"/>
    </row>
    <row r="1947" ht="63">
      <c r="B1947" s="47" t="s">
        <v>586</v>
      </c>
      <c r="C1947" s="47" t="s">
        <v>46</v>
      </c>
      <c r="D1947" s="47" t="s">
        <v>48</v>
      </c>
      <c r="E1947" s="48" t="str">
        <f t="shared" si="5188"/>
        <v>0113</v>
      </c>
      <c r="F1947" s="47" t="s">
        <v>275</v>
      </c>
      <c r="G1947" s="48"/>
      <c r="H1947" s="49" t="s">
        <v>276</v>
      </c>
      <c r="I1947" s="19">
        <f>I1948</f>
        <v>365</v>
      </c>
      <c r="J1947" s="19">
        <f>J1948</f>
        <v>365</v>
      </c>
      <c r="K1947" s="19">
        <f>K1948</f>
        <v>365</v>
      </c>
      <c r="L1947" s="19">
        <f>L1948</f>
        <v>0</v>
      </c>
      <c r="M1947" s="19">
        <f>M1948</f>
        <v>0</v>
      </c>
      <c r="N1947" s="19">
        <f>N1948</f>
        <v>0</v>
      </c>
      <c r="O1947" s="19">
        <f>O1948</f>
        <v>0</v>
      </c>
      <c r="P1947" s="19">
        <f>P1948</f>
        <v>0</v>
      </c>
      <c r="Q1947" s="19">
        <f>Q1948</f>
        <v>0</v>
      </c>
      <c r="R1947" s="19">
        <f>R1948</f>
        <v>-345</v>
      </c>
      <c r="S1947" s="19">
        <f>S1948</f>
        <v>30</v>
      </c>
      <c r="T1947" s="19">
        <f t="shared" si="5187"/>
        <v>50</v>
      </c>
      <c r="U1947" s="19">
        <f t="shared" si="5185"/>
        <v>365</v>
      </c>
      <c r="V1947" s="19">
        <f t="shared" si="5186"/>
        <v>365</v>
      </c>
      <c r="W1947" s="19">
        <f>W1948</f>
        <v>0</v>
      </c>
      <c r="X1947" s="19">
        <f>X1948</f>
        <v>0</v>
      </c>
      <c r="Y1947" s="19">
        <f>Y1948</f>
        <v>0</v>
      </c>
      <c r="Z1947" s="19">
        <f>Z1948</f>
        <v>30</v>
      </c>
      <c r="AA1947" s="19">
        <f>AA1948</f>
        <v>30</v>
      </c>
      <c r="AB1947" s="19">
        <f>AB1948</f>
        <v>0</v>
      </c>
      <c r="AC1947" s="19">
        <f>AC1948</f>
        <v>30</v>
      </c>
      <c r="AD1947" s="19">
        <f>AD1948</f>
        <v>0</v>
      </c>
      <c r="AE1947" s="19"/>
      <c r="AF1947" s="50">
        <f>AF1948</f>
        <v>50</v>
      </c>
      <c r="AG1947" s="50">
        <f>AG1948</f>
        <v>0</v>
      </c>
      <c r="AH1947" s="50">
        <f>AH1948</f>
        <v>0</v>
      </c>
      <c r="AI1947" s="50">
        <f>AI1948</f>
        <v>0</v>
      </c>
      <c r="AJ1947" s="50">
        <f>AJ1948</f>
        <v>0</v>
      </c>
      <c r="AK1947" s="50">
        <f>AK1948</f>
        <v>0</v>
      </c>
      <c r="AL1947" s="50">
        <f>AL1948</f>
        <v>50</v>
      </c>
      <c r="AM1947" s="50">
        <f>AM1948</f>
        <v>0</v>
      </c>
      <c r="AN1947" s="50">
        <f>AN1948</f>
        <v>0</v>
      </c>
      <c r="AO1947" s="51">
        <f>AO1948</f>
        <v>0</v>
      </c>
      <c r="AP1947" s="51">
        <f>AP1948</f>
        <v>50</v>
      </c>
      <c r="AQ1947" s="51">
        <f>AQ1948</f>
        <v>0</v>
      </c>
      <c r="AR1947" s="51">
        <f>AR1948</f>
        <v>0</v>
      </c>
      <c r="AS1947" s="51">
        <f>AS1948</f>
        <v>0</v>
      </c>
      <c r="AT1947" s="51">
        <f>AT1948</f>
        <v>0</v>
      </c>
      <c r="AU1947" s="51">
        <f t="shared" si="5189"/>
        <v>50</v>
      </c>
      <c r="AV1947" s="51">
        <f t="shared" si="5190"/>
        <v>0</v>
      </c>
      <c r="AW1947" s="51">
        <f t="shared" si="5191"/>
        <v>80</v>
      </c>
      <c r="AX1947" s="51">
        <f t="shared" si="5192"/>
        <v>395</v>
      </c>
      <c r="AY1947" s="51">
        <f t="shared" si="5193"/>
        <v>395</v>
      </c>
      <c r="AZ1947" s="51">
        <f>AZ1948</f>
        <v>0</v>
      </c>
      <c r="BA1947" s="52">
        <f t="shared" si="5194"/>
        <v>100</v>
      </c>
      <c r="BB1947" s="25"/>
    </row>
    <row r="1948" ht="31.5">
      <c r="B1948" s="47" t="s">
        <v>586</v>
      </c>
      <c r="C1948" s="47" t="s">
        <v>46</v>
      </c>
      <c r="D1948" s="47" t="s">
        <v>48</v>
      </c>
      <c r="E1948" s="48" t="str">
        <f t="shared" si="5188"/>
        <v>0113</v>
      </c>
      <c r="F1948" s="47" t="s">
        <v>275</v>
      </c>
      <c r="G1948" s="47" t="s">
        <v>154</v>
      </c>
      <c r="H1948" s="49" t="s">
        <v>155</v>
      </c>
      <c r="I1948" s="19">
        <v>365</v>
      </c>
      <c r="J1948" s="19">
        <v>365</v>
      </c>
      <c r="K1948" s="19">
        <v>365</v>
      </c>
      <c r="L1948" s="19"/>
      <c r="M1948" s="19"/>
      <c r="N1948" s="19"/>
      <c r="O1948" s="19">
        <v>0</v>
      </c>
      <c r="P1948" s="19">
        <v>0</v>
      </c>
      <c r="Q1948" s="19">
        <v>0</v>
      </c>
      <c r="R1948" s="19">
        <v>-345</v>
      </c>
      <c r="S1948" s="19">
        <v>30</v>
      </c>
      <c r="T1948" s="19">
        <f t="shared" si="5187"/>
        <v>50</v>
      </c>
      <c r="U1948" s="19">
        <f t="shared" si="5185"/>
        <v>365</v>
      </c>
      <c r="V1948" s="19">
        <f t="shared" si="5186"/>
        <v>365</v>
      </c>
      <c r="W1948" s="19"/>
      <c r="X1948" s="19"/>
      <c r="Y1948" s="19"/>
      <c r="Z1948" s="19">
        <v>30</v>
      </c>
      <c r="AA1948" s="19">
        <v>30</v>
      </c>
      <c r="AB1948" s="19"/>
      <c r="AC1948" s="19">
        <v>30</v>
      </c>
      <c r="AD1948" s="19"/>
      <c r="AE1948" s="19"/>
      <c r="AF1948" s="50">
        <v>50</v>
      </c>
      <c r="AG1948" s="50"/>
      <c r="AH1948" s="50">
        <v>0</v>
      </c>
      <c r="AI1948" s="50">
        <v>0</v>
      </c>
      <c r="AJ1948" s="50">
        <v>0</v>
      </c>
      <c r="AK1948" s="50">
        <v>0</v>
      </c>
      <c r="AL1948" s="50">
        <v>50</v>
      </c>
      <c r="AM1948" s="50">
        <v>0</v>
      </c>
      <c r="AN1948" s="50">
        <v>0</v>
      </c>
      <c r="AO1948" s="15">
        <v>0</v>
      </c>
      <c r="AP1948" s="51">
        <v>50</v>
      </c>
      <c r="AQ1948" s="51">
        <v>0</v>
      </c>
      <c r="AR1948" s="51">
        <v>0</v>
      </c>
      <c r="AS1948" s="51">
        <v>0</v>
      </c>
      <c r="AT1948" s="51">
        <v>0</v>
      </c>
      <c r="AU1948" s="51">
        <f t="shared" si="5189"/>
        <v>50</v>
      </c>
      <c r="AV1948" s="51">
        <f t="shared" si="5190"/>
        <v>0</v>
      </c>
      <c r="AW1948" s="51">
        <f t="shared" si="5191"/>
        <v>80</v>
      </c>
      <c r="AX1948" s="51">
        <f t="shared" si="5192"/>
        <v>395</v>
      </c>
      <c r="AY1948" s="51">
        <f t="shared" si="5193"/>
        <v>395</v>
      </c>
      <c r="AZ1948" s="51"/>
      <c r="BA1948" s="52">
        <f t="shared" si="5194"/>
        <v>100</v>
      </c>
      <c r="BB1948" s="53"/>
    </row>
    <row r="1949" s="30" customFormat="1" ht="31.5">
      <c r="B1949" s="31" t="s">
        <v>586</v>
      </c>
      <c r="C1949" s="31" t="s">
        <v>98</v>
      </c>
      <c r="D1949" s="31"/>
      <c r="E1949" s="32" t="str">
        <f t="shared" si="5188"/>
        <v>03</v>
      </c>
      <c r="F1949" s="31"/>
      <c r="G1949" s="32"/>
      <c r="H1949" s="33" t="s">
        <v>175</v>
      </c>
      <c r="I1949" s="34">
        <f>I1950+I1959</f>
        <v>269.80000000000001</v>
      </c>
      <c r="J1949" s="34">
        <f>J1950+J1959</f>
        <v>269.80000000000001</v>
      </c>
      <c r="K1949" s="34">
        <f>K1950+K1959</f>
        <v>269.80000000000001</v>
      </c>
      <c r="L1949" s="34">
        <f>L1950+L1959</f>
        <v>0</v>
      </c>
      <c r="M1949" s="34">
        <f>M1950+M1959</f>
        <v>0</v>
      </c>
      <c r="N1949" s="34">
        <f>N1950+N1959</f>
        <v>0</v>
      </c>
      <c r="O1949" s="34">
        <f>O1950+O1959</f>
        <v>-43.579000000000001</v>
      </c>
      <c r="P1949" s="34">
        <f>P1950+P1959</f>
        <v>0</v>
      </c>
      <c r="Q1949" s="34">
        <f>Q1950+Q1959</f>
        <v>0</v>
      </c>
      <c r="R1949" s="34">
        <f>R1950+R1959</f>
        <v>0</v>
      </c>
      <c r="S1949" s="34">
        <f>S1950+S1959</f>
        <v>0</v>
      </c>
      <c r="T1949" s="34">
        <f t="shared" si="5187"/>
        <v>226.221</v>
      </c>
      <c r="U1949" s="34">
        <f t="shared" si="5185"/>
        <v>269.80000000000001</v>
      </c>
      <c r="V1949" s="34">
        <f t="shared" si="5186"/>
        <v>269.80000000000001</v>
      </c>
      <c r="W1949" s="34">
        <f>W1950+W1959</f>
        <v>0</v>
      </c>
      <c r="X1949" s="34">
        <f>X1950+X1959</f>
        <v>0</v>
      </c>
      <c r="Y1949" s="34">
        <f>Y1950+Y1959</f>
        <v>0</v>
      </c>
      <c r="Z1949" s="34">
        <f>Z1950+Z1959</f>
        <v>0</v>
      </c>
      <c r="AA1949" s="34">
        <f>AA1950+AA1959</f>
        <v>0</v>
      </c>
      <c r="AB1949" s="34">
        <f>AB1950+AB1959</f>
        <v>0</v>
      </c>
      <c r="AC1949" s="34">
        <f>AC1950+AC1959</f>
        <v>0</v>
      </c>
      <c r="AD1949" s="34">
        <f>AD1950+AD1959</f>
        <v>0</v>
      </c>
      <c r="AE1949" s="34">
        <f>AE1950+AE1959</f>
        <v>0</v>
      </c>
      <c r="AF1949" s="35">
        <f>AF1950+AF1959</f>
        <v>226.31099999999998</v>
      </c>
      <c r="AG1949" s="35">
        <f>AG1950+AG1959</f>
        <v>0</v>
      </c>
      <c r="AH1949" s="35">
        <f>AH1950+AH1959</f>
        <v>15.5</v>
      </c>
      <c r="AI1949" s="35">
        <f>AI1950+AI1959</f>
        <v>0</v>
      </c>
      <c r="AJ1949" s="35">
        <f>AJ1950+AJ1959</f>
        <v>0</v>
      </c>
      <c r="AK1949" s="35">
        <f>AK1950+AK1959</f>
        <v>0</v>
      </c>
      <c r="AL1949" s="35">
        <f>AL1950+AL1959</f>
        <v>223.3082</v>
      </c>
      <c r="AM1949" s="35">
        <f>AM1950+AM1959</f>
        <v>12.499890000000001</v>
      </c>
      <c r="AN1949" s="35">
        <f>AN1950+AN1959</f>
        <v>0</v>
      </c>
      <c r="AO1949" s="36">
        <f>AO1950+AO1959</f>
        <v>156.30001999999999</v>
      </c>
      <c r="AP1949" s="36">
        <f>AP1950+AP1959</f>
        <v>269.88999999999999</v>
      </c>
      <c r="AQ1949" s="36">
        <f>AQ1950+AQ1959</f>
        <v>-43.579000000000001</v>
      </c>
      <c r="AR1949" s="36">
        <f>AR1950+AR1959</f>
        <v>0</v>
      </c>
      <c r="AS1949" s="36">
        <f>AS1950+AS1959</f>
        <v>0</v>
      </c>
      <c r="AT1949" s="36">
        <f>AT1950+AT1959</f>
        <v>0</v>
      </c>
      <c r="AU1949" s="36">
        <f t="shared" si="5189"/>
        <v>226.31099999999998</v>
      </c>
      <c r="AV1949" s="36">
        <f t="shared" si="5190"/>
        <v>-0.089999999999974989</v>
      </c>
      <c r="AW1949" s="36">
        <f t="shared" si="5191"/>
        <v>226.221</v>
      </c>
      <c r="AX1949" s="36">
        <f t="shared" si="5192"/>
        <v>269.80000000000001</v>
      </c>
      <c r="AY1949" s="36">
        <f t="shared" si="5193"/>
        <v>269.80000000000001</v>
      </c>
      <c r="AZ1949" s="36">
        <f>AZ1950+AZ1959</f>
        <v>0</v>
      </c>
      <c r="BA1949" s="37">
        <f t="shared" si="5194"/>
        <v>98.673153315570175</v>
      </c>
      <c r="BB1949" s="25"/>
    </row>
    <row r="1950" s="39" customFormat="1" ht="47.25">
      <c r="B1950" s="40" t="s">
        <v>586</v>
      </c>
      <c r="C1950" s="40" t="s">
        <v>98</v>
      </c>
      <c r="D1950" s="40" t="s">
        <v>343</v>
      </c>
      <c r="E1950" s="38" t="str">
        <f t="shared" si="5188"/>
        <v>0310</v>
      </c>
      <c r="F1950" s="40"/>
      <c r="G1950" s="38"/>
      <c r="H1950" s="41" t="s">
        <v>504</v>
      </c>
      <c r="I1950" s="42">
        <f t="shared" ref="I1950:I1952" si="5349">I1951</f>
        <v>254.30000000000001</v>
      </c>
      <c r="J1950" s="42">
        <f t="shared" ref="J1950:J1952" si="5350">J1951</f>
        <v>254.30000000000001</v>
      </c>
      <c r="K1950" s="42">
        <f t="shared" ref="K1950:K1952" si="5351">K1951</f>
        <v>254.30000000000001</v>
      </c>
      <c r="L1950" s="42">
        <f t="shared" ref="L1950:L1952" si="5352">L1951</f>
        <v>0</v>
      </c>
      <c r="M1950" s="42">
        <f t="shared" ref="M1950:M1952" si="5353">M1951</f>
        <v>0</v>
      </c>
      <c r="N1950" s="42">
        <f t="shared" ref="N1950:N1952" si="5354">N1951</f>
        <v>0</v>
      </c>
      <c r="O1950" s="42">
        <f t="shared" ref="O1950:O1952" si="5355">O1951</f>
        <v>-43.579000000000001</v>
      </c>
      <c r="P1950" s="42">
        <f t="shared" ref="P1950:P1952" si="5356">P1951</f>
        <v>0</v>
      </c>
      <c r="Q1950" s="42">
        <f t="shared" ref="Q1950:Q1952" si="5357">Q1951</f>
        <v>0</v>
      </c>
      <c r="R1950" s="42">
        <f t="shared" ref="R1950:R1952" si="5358">R1951</f>
        <v>0</v>
      </c>
      <c r="S1950" s="42">
        <f t="shared" ref="S1950:S1952" si="5359">S1951</f>
        <v>0</v>
      </c>
      <c r="T1950" s="42">
        <f t="shared" si="5187"/>
        <v>210.721</v>
      </c>
      <c r="U1950" s="42">
        <f t="shared" si="5185"/>
        <v>254.30000000000001</v>
      </c>
      <c r="V1950" s="42">
        <f t="shared" si="5186"/>
        <v>254.30000000000001</v>
      </c>
      <c r="W1950" s="42">
        <f t="shared" ref="W1950:W1952" si="5360">W1951</f>
        <v>0</v>
      </c>
      <c r="X1950" s="42">
        <f t="shared" ref="X1950:X1952" si="5361">X1951</f>
        <v>0</v>
      </c>
      <c r="Y1950" s="42">
        <f t="shared" ref="Y1950:Y1952" si="5362">Y1951</f>
        <v>0</v>
      </c>
      <c r="Z1950" s="42">
        <f t="shared" ref="Z1950:Z1952" si="5363">Z1951</f>
        <v>0</v>
      </c>
      <c r="AA1950" s="42">
        <f t="shared" ref="AA1950:AA1952" si="5364">AA1951</f>
        <v>0</v>
      </c>
      <c r="AB1950" s="42">
        <f t="shared" ref="AB1950:AB1952" si="5365">AB1951</f>
        <v>0</v>
      </c>
      <c r="AC1950" s="42">
        <f t="shared" ref="AC1950:AC1952" si="5366">AC1951</f>
        <v>0</v>
      </c>
      <c r="AD1950" s="42">
        <f t="shared" ref="AD1950:AD1952" si="5367">AD1951</f>
        <v>0</v>
      </c>
      <c r="AE1950" s="42">
        <f t="shared" ref="AE1950:AE1952" si="5368">AE1951</f>
        <v>0</v>
      </c>
      <c r="AF1950" s="43">
        <f t="shared" ref="AF1950:AF1952" si="5369">AF1951</f>
        <v>210.81099999999998</v>
      </c>
      <c r="AG1950" s="43">
        <f t="shared" ref="AG1950:AG1952" si="5370">AG1951</f>
        <v>0</v>
      </c>
      <c r="AH1950" s="43">
        <f t="shared" ref="AH1950:AH1952" si="5371">AH1951</f>
        <v>0</v>
      </c>
      <c r="AI1950" s="43">
        <f t="shared" ref="AI1950:AI1952" si="5372">AI1951</f>
        <v>0</v>
      </c>
      <c r="AJ1950" s="43">
        <f t="shared" ref="AJ1950:AJ1952" si="5373">AJ1951</f>
        <v>0</v>
      </c>
      <c r="AK1950" s="43">
        <f t="shared" ref="AK1950:AK1952" si="5374">AK1951</f>
        <v>0</v>
      </c>
      <c r="AL1950" s="43">
        <f t="shared" ref="AL1950:AL1952" si="5375">AL1951</f>
        <v>210.80831000000001</v>
      </c>
      <c r="AM1950" s="43">
        <f t="shared" ref="AM1950:AM1952" si="5376">AM1951</f>
        <v>0</v>
      </c>
      <c r="AN1950" s="43">
        <f t="shared" ref="AN1950:AN1952" si="5377">AN1951</f>
        <v>0</v>
      </c>
      <c r="AO1950" s="44">
        <f t="shared" ref="AO1950:AO1952" si="5378">AO1951</f>
        <v>143.80013</v>
      </c>
      <c r="AP1950" s="45">
        <f t="shared" ref="AP1950:AP1952" si="5379">AP1951</f>
        <v>254.39000000000001</v>
      </c>
      <c r="AQ1950" s="45">
        <f t="shared" ref="AQ1950:AQ1952" si="5380">AQ1951</f>
        <v>-43.579000000000001</v>
      </c>
      <c r="AR1950" s="45">
        <f t="shared" ref="AR1950:AR1952" si="5381">AR1951</f>
        <v>0</v>
      </c>
      <c r="AS1950" s="45">
        <f t="shared" ref="AS1950:AS1952" si="5382">AS1951</f>
        <v>0</v>
      </c>
      <c r="AT1950" s="45">
        <f t="shared" ref="AT1950:AT1952" si="5383">AT1951</f>
        <v>0</v>
      </c>
      <c r="AU1950" s="45">
        <f t="shared" si="5189"/>
        <v>210.81100000000001</v>
      </c>
      <c r="AV1950" s="45">
        <f t="shared" si="5190"/>
        <v>-0.090000000000003411</v>
      </c>
      <c r="AW1950" s="45">
        <f t="shared" si="5191"/>
        <v>210.721</v>
      </c>
      <c r="AX1950" s="45">
        <f t="shared" si="5192"/>
        <v>254.30000000000001</v>
      </c>
      <c r="AY1950" s="45">
        <f t="shared" si="5193"/>
        <v>254.30000000000001</v>
      </c>
      <c r="AZ1950" s="45">
        <f t="shared" ref="AZ1950:AZ1952" si="5384">AZ1951</f>
        <v>0</v>
      </c>
      <c r="BA1950" s="46">
        <f t="shared" si="5194"/>
        <v>99.998723975504134</v>
      </c>
      <c r="BB1950" s="25"/>
    </row>
    <row r="1951">
      <c r="B1951" s="47" t="s">
        <v>586</v>
      </c>
      <c r="C1951" s="47" t="s">
        <v>98</v>
      </c>
      <c r="D1951" s="47" t="s">
        <v>343</v>
      </c>
      <c r="E1951" s="48" t="str">
        <f t="shared" si="5188"/>
        <v>0310</v>
      </c>
      <c r="F1951" s="47" t="s">
        <v>277</v>
      </c>
      <c r="G1951" s="48"/>
      <c r="H1951" s="49" t="s">
        <v>278</v>
      </c>
      <c r="I1951" s="19">
        <f t="shared" si="5349"/>
        <v>254.30000000000001</v>
      </c>
      <c r="J1951" s="19">
        <f t="shared" si="5350"/>
        <v>254.30000000000001</v>
      </c>
      <c r="K1951" s="19">
        <f t="shared" si="5351"/>
        <v>254.30000000000001</v>
      </c>
      <c r="L1951" s="19">
        <f t="shared" si="5352"/>
        <v>0</v>
      </c>
      <c r="M1951" s="19">
        <f t="shared" si="5353"/>
        <v>0</v>
      </c>
      <c r="N1951" s="19">
        <f t="shared" si="5354"/>
        <v>0</v>
      </c>
      <c r="O1951" s="19">
        <f t="shared" si="5355"/>
        <v>-43.579000000000001</v>
      </c>
      <c r="P1951" s="19">
        <f t="shared" si="5356"/>
        <v>0</v>
      </c>
      <c r="Q1951" s="19">
        <f t="shared" si="5357"/>
        <v>0</v>
      </c>
      <c r="R1951" s="19">
        <f t="shared" si="5358"/>
        <v>0</v>
      </c>
      <c r="S1951" s="19">
        <f t="shared" si="5359"/>
        <v>0</v>
      </c>
      <c r="T1951" s="19">
        <f t="shared" si="5187"/>
        <v>210.721</v>
      </c>
      <c r="U1951" s="19">
        <f t="shared" si="5185"/>
        <v>254.30000000000001</v>
      </c>
      <c r="V1951" s="19">
        <f t="shared" si="5186"/>
        <v>254.30000000000001</v>
      </c>
      <c r="W1951" s="19">
        <f t="shared" si="5360"/>
        <v>0</v>
      </c>
      <c r="X1951" s="19">
        <f t="shared" si="5361"/>
        <v>0</v>
      </c>
      <c r="Y1951" s="19">
        <f t="shared" si="5362"/>
        <v>0</v>
      </c>
      <c r="Z1951" s="19">
        <f t="shared" si="5363"/>
        <v>0</v>
      </c>
      <c r="AA1951" s="19">
        <f t="shared" si="5364"/>
        <v>0</v>
      </c>
      <c r="AB1951" s="19">
        <f t="shared" si="5365"/>
        <v>0</v>
      </c>
      <c r="AC1951" s="19">
        <f t="shared" si="5366"/>
        <v>0</v>
      </c>
      <c r="AD1951" s="19">
        <f t="shared" si="5367"/>
        <v>0</v>
      </c>
      <c r="AE1951" s="19">
        <f t="shared" si="5368"/>
        <v>0</v>
      </c>
      <c r="AF1951" s="50">
        <f t="shared" si="5369"/>
        <v>210.81099999999998</v>
      </c>
      <c r="AG1951" s="50">
        <f t="shared" si="5370"/>
        <v>0</v>
      </c>
      <c r="AH1951" s="50">
        <f t="shared" si="5371"/>
        <v>0</v>
      </c>
      <c r="AI1951" s="50">
        <f t="shared" si="5372"/>
        <v>0</v>
      </c>
      <c r="AJ1951" s="50">
        <f t="shared" si="5373"/>
        <v>0</v>
      </c>
      <c r="AK1951" s="50">
        <f t="shared" si="5374"/>
        <v>0</v>
      </c>
      <c r="AL1951" s="50">
        <f t="shared" si="5375"/>
        <v>210.80831000000001</v>
      </c>
      <c r="AM1951" s="50">
        <f t="shared" si="5376"/>
        <v>0</v>
      </c>
      <c r="AN1951" s="50">
        <f t="shared" si="5377"/>
        <v>0</v>
      </c>
      <c r="AO1951" s="51">
        <f t="shared" si="5378"/>
        <v>143.80013</v>
      </c>
      <c r="AP1951" s="51">
        <f t="shared" si="5379"/>
        <v>254.39000000000001</v>
      </c>
      <c r="AQ1951" s="51">
        <f t="shared" si="5380"/>
        <v>-43.579000000000001</v>
      </c>
      <c r="AR1951" s="51">
        <f t="shared" si="5381"/>
        <v>0</v>
      </c>
      <c r="AS1951" s="51">
        <f t="shared" si="5382"/>
        <v>0</v>
      </c>
      <c r="AT1951" s="51">
        <f t="shared" si="5383"/>
        <v>0</v>
      </c>
      <c r="AU1951" s="51">
        <f t="shared" si="5189"/>
        <v>210.81100000000001</v>
      </c>
      <c r="AV1951" s="51">
        <f t="shared" si="5190"/>
        <v>-0.090000000000003411</v>
      </c>
      <c r="AW1951" s="51">
        <f t="shared" si="5191"/>
        <v>210.721</v>
      </c>
      <c r="AX1951" s="51">
        <f t="shared" si="5192"/>
        <v>254.30000000000001</v>
      </c>
      <c r="AY1951" s="51">
        <f t="shared" si="5193"/>
        <v>254.30000000000001</v>
      </c>
      <c r="AZ1951" s="51">
        <f t="shared" si="5384"/>
        <v>0</v>
      </c>
      <c r="BA1951" s="52">
        <f t="shared" si="5194"/>
        <v>99.998723975504134</v>
      </c>
      <c r="BB1951" s="25"/>
    </row>
    <row r="1952">
      <c r="B1952" s="47" t="s">
        <v>586</v>
      </c>
      <c r="C1952" s="47" t="s">
        <v>98</v>
      </c>
      <c r="D1952" s="47" t="s">
        <v>343</v>
      </c>
      <c r="E1952" s="48" t="str">
        <f t="shared" si="5188"/>
        <v>0310</v>
      </c>
      <c r="F1952" s="47" t="s">
        <v>279</v>
      </c>
      <c r="G1952" s="48"/>
      <c r="H1952" s="49" t="s">
        <v>53</v>
      </c>
      <c r="I1952" s="19">
        <f t="shared" si="5349"/>
        <v>254.30000000000001</v>
      </c>
      <c r="J1952" s="19">
        <f t="shared" si="5350"/>
        <v>254.30000000000001</v>
      </c>
      <c r="K1952" s="19">
        <f t="shared" si="5351"/>
        <v>254.30000000000001</v>
      </c>
      <c r="L1952" s="19">
        <f t="shared" si="5352"/>
        <v>0</v>
      </c>
      <c r="M1952" s="19">
        <f t="shared" si="5353"/>
        <v>0</v>
      </c>
      <c r="N1952" s="19">
        <f t="shared" si="5354"/>
        <v>0</v>
      </c>
      <c r="O1952" s="19">
        <f t="shared" si="5355"/>
        <v>-43.579000000000001</v>
      </c>
      <c r="P1952" s="19">
        <f t="shared" si="5356"/>
        <v>0</v>
      </c>
      <c r="Q1952" s="19">
        <f t="shared" si="5357"/>
        <v>0</v>
      </c>
      <c r="R1952" s="19">
        <f t="shared" si="5358"/>
        <v>0</v>
      </c>
      <c r="S1952" s="19">
        <f t="shared" si="5359"/>
        <v>0</v>
      </c>
      <c r="T1952" s="19">
        <f t="shared" si="5187"/>
        <v>210.721</v>
      </c>
      <c r="U1952" s="19">
        <f t="shared" si="5185"/>
        <v>254.30000000000001</v>
      </c>
      <c r="V1952" s="19">
        <f t="shared" si="5186"/>
        <v>254.30000000000001</v>
      </c>
      <c r="W1952" s="19">
        <f t="shared" si="5360"/>
        <v>0</v>
      </c>
      <c r="X1952" s="19">
        <f t="shared" si="5361"/>
        <v>0</v>
      </c>
      <c r="Y1952" s="19">
        <f t="shared" si="5362"/>
        <v>0</v>
      </c>
      <c r="Z1952" s="19">
        <f t="shared" si="5363"/>
        <v>0</v>
      </c>
      <c r="AA1952" s="19">
        <f t="shared" si="5364"/>
        <v>0</v>
      </c>
      <c r="AB1952" s="19">
        <f t="shared" si="5365"/>
        <v>0</v>
      </c>
      <c r="AC1952" s="19">
        <f t="shared" si="5366"/>
        <v>0</v>
      </c>
      <c r="AD1952" s="19">
        <f t="shared" si="5367"/>
        <v>0</v>
      </c>
      <c r="AE1952" s="19">
        <f t="shared" si="5368"/>
        <v>0</v>
      </c>
      <c r="AF1952" s="50">
        <f t="shared" si="5369"/>
        <v>210.81099999999998</v>
      </c>
      <c r="AG1952" s="50">
        <f t="shared" si="5370"/>
        <v>0</v>
      </c>
      <c r="AH1952" s="50">
        <f t="shared" si="5371"/>
        <v>0</v>
      </c>
      <c r="AI1952" s="50">
        <f t="shared" si="5372"/>
        <v>0</v>
      </c>
      <c r="AJ1952" s="50">
        <f t="shared" si="5373"/>
        <v>0</v>
      </c>
      <c r="AK1952" s="50">
        <f t="shared" si="5374"/>
        <v>0</v>
      </c>
      <c r="AL1952" s="50">
        <f t="shared" si="5375"/>
        <v>210.80831000000001</v>
      </c>
      <c r="AM1952" s="50">
        <f t="shared" si="5376"/>
        <v>0</v>
      </c>
      <c r="AN1952" s="50">
        <f t="shared" si="5377"/>
        <v>0</v>
      </c>
      <c r="AO1952" s="15">
        <f t="shared" si="5378"/>
        <v>143.80013</v>
      </c>
      <c r="AP1952" s="51">
        <f t="shared" si="5379"/>
        <v>254.39000000000001</v>
      </c>
      <c r="AQ1952" s="51">
        <f t="shared" si="5380"/>
        <v>-43.579000000000001</v>
      </c>
      <c r="AR1952" s="51">
        <f t="shared" si="5381"/>
        <v>0</v>
      </c>
      <c r="AS1952" s="51">
        <f t="shared" si="5382"/>
        <v>0</v>
      </c>
      <c r="AT1952" s="51">
        <f t="shared" si="5383"/>
        <v>0</v>
      </c>
      <c r="AU1952" s="51">
        <f t="shared" si="5189"/>
        <v>210.81100000000001</v>
      </c>
      <c r="AV1952" s="51">
        <f t="shared" si="5190"/>
        <v>-0.090000000000003411</v>
      </c>
      <c r="AW1952" s="51">
        <f t="shared" si="5191"/>
        <v>210.721</v>
      </c>
      <c r="AX1952" s="51">
        <f t="shared" si="5192"/>
        <v>254.30000000000001</v>
      </c>
      <c r="AY1952" s="51">
        <f t="shared" si="5193"/>
        <v>254.30000000000001</v>
      </c>
      <c r="AZ1952" s="51">
        <f t="shared" si="5384"/>
        <v>0</v>
      </c>
      <c r="BA1952" s="52">
        <f t="shared" si="5194"/>
        <v>99.998723975504134</v>
      </c>
      <c r="BB1952" s="25"/>
    </row>
    <row r="1953" ht="94.5">
      <c r="B1953" s="47" t="s">
        <v>586</v>
      </c>
      <c r="C1953" s="47" t="s">
        <v>98</v>
      </c>
      <c r="D1953" s="47" t="s">
        <v>343</v>
      </c>
      <c r="E1953" s="48" t="str">
        <f t="shared" si="5188"/>
        <v>0310</v>
      </c>
      <c r="F1953" s="47" t="s">
        <v>505</v>
      </c>
      <c r="G1953" s="48"/>
      <c r="H1953" s="49" t="s">
        <v>506</v>
      </c>
      <c r="I1953" s="19">
        <f>I1954+I1956</f>
        <v>254.30000000000001</v>
      </c>
      <c r="J1953" s="19">
        <f>J1954+J1956</f>
        <v>254.30000000000001</v>
      </c>
      <c r="K1953" s="19">
        <f>K1954+K1956</f>
        <v>254.30000000000001</v>
      </c>
      <c r="L1953" s="19">
        <f>L1954+L1956</f>
        <v>0</v>
      </c>
      <c r="M1953" s="19">
        <f>M1954+M1956</f>
        <v>0</v>
      </c>
      <c r="N1953" s="19">
        <f>N1954+N1956</f>
        <v>0</v>
      </c>
      <c r="O1953" s="19">
        <f>O1954+O1956</f>
        <v>-43.579000000000001</v>
      </c>
      <c r="P1953" s="19">
        <f>P1954+P1956</f>
        <v>0</v>
      </c>
      <c r="Q1953" s="19">
        <f>Q1954+Q1956</f>
        <v>0</v>
      </c>
      <c r="R1953" s="19">
        <f>R1954+R1956</f>
        <v>0</v>
      </c>
      <c r="S1953" s="19">
        <f>S1954+S1956</f>
        <v>0</v>
      </c>
      <c r="T1953" s="19">
        <f t="shared" si="5187"/>
        <v>210.721</v>
      </c>
      <c r="U1953" s="19">
        <f t="shared" si="5185"/>
        <v>254.30000000000001</v>
      </c>
      <c r="V1953" s="19">
        <f t="shared" si="5186"/>
        <v>254.30000000000001</v>
      </c>
      <c r="W1953" s="19">
        <f>W1954+W1956</f>
        <v>0</v>
      </c>
      <c r="X1953" s="19">
        <f>X1954+X1956</f>
        <v>0</v>
      </c>
      <c r="Y1953" s="19">
        <f>Y1954+Y1956</f>
        <v>0</v>
      </c>
      <c r="Z1953" s="19">
        <f>Z1954+Z1956</f>
        <v>0</v>
      </c>
      <c r="AA1953" s="19">
        <f>AA1954+AA1956</f>
        <v>0</v>
      </c>
      <c r="AB1953" s="19">
        <f>AB1954+AB1956</f>
        <v>0</v>
      </c>
      <c r="AC1953" s="19">
        <f>AC1954+AC1956</f>
        <v>0</v>
      </c>
      <c r="AD1953" s="19">
        <f>AD1954+AD1956</f>
        <v>0</v>
      </c>
      <c r="AE1953" s="19">
        <f>AE1954+AE1956</f>
        <v>0</v>
      </c>
      <c r="AF1953" s="50">
        <f>AF1954+AF1956</f>
        <v>210.81099999999998</v>
      </c>
      <c r="AG1953" s="50">
        <f>AG1954+AG1956</f>
        <v>0</v>
      </c>
      <c r="AH1953" s="50">
        <f>AH1954+AH1956</f>
        <v>0</v>
      </c>
      <c r="AI1953" s="50">
        <f>AI1954+AI1956</f>
        <v>0</v>
      </c>
      <c r="AJ1953" s="50">
        <f>AJ1954+AJ1956</f>
        <v>0</v>
      </c>
      <c r="AK1953" s="50">
        <f>AK1954+AK1956</f>
        <v>0</v>
      </c>
      <c r="AL1953" s="50">
        <f>AL1954+AL1956</f>
        <v>210.80831000000001</v>
      </c>
      <c r="AM1953" s="50">
        <f>AM1954+AM1956</f>
        <v>0</v>
      </c>
      <c r="AN1953" s="50">
        <f>AN1954+AN1956</f>
        <v>0</v>
      </c>
      <c r="AO1953" s="51">
        <f>AO1954+AO1956</f>
        <v>143.80013</v>
      </c>
      <c r="AP1953" s="51">
        <f>AP1954+AP1956</f>
        <v>254.39000000000001</v>
      </c>
      <c r="AQ1953" s="51">
        <f>AQ1954+AQ1956</f>
        <v>-43.579000000000001</v>
      </c>
      <c r="AR1953" s="51">
        <f>AR1954+AR1956</f>
        <v>0</v>
      </c>
      <c r="AS1953" s="51">
        <f>AS1954+AS1956</f>
        <v>0</v>
      </c>
      <c r="AT1953" s="51">
        <f>AT1954+AT1956</f>
        <v>0</v>
      </c>
      <c r="AU1953" s="51">
        <f t="shared" si="5189"/>
        <v>210.81100000000001</v>
      </c>
      <c r="AV1953" s="51">
        <f t="shared" si="5190"/>
        <v>-0.090000000000003411</v>
      </c>
      <c r="AW1953" s="51">
        <f t="shared" si="5191"/>
        <v>210.721</v>
      </c>
      <c r="AX1953" s="51">
        <f t="shared" si="5192"/>
        <v>254.30000000000001</v>
      </c>
      <c r="AY1953" s="51">
        <f t="shared" si="5193"/>
        <v>254.30000000000001</v>
      </c>
      <c r="AZ1953" s="51">
        <f>AZ1954+AZ1956</f>
        <v>0</v>
      </c>
      <c r="BA1953" s="52">
        <f t="shared" si="5194"/>
        <v>99.998723975504134</v>
      </c>
      <c r="BB1953" s="25"/>
    </row>
    <row r="1954" ht="47.25" hidden="1">
      <c r="B1954" s="47" t="s">
        <v>586</v>
      </c>
      <c r="C1954" s="47" t="s">
        <v>98</v>
      </c>
      <c r="D1954" s="47" t="s">
        <v>343</v>
      </c>
      <c r="E1954" s="48" t="str">
        <f t="shared" si="5188"/>
        <v>0310</v>
      </c>
      <c r="F1954" s="47" t="s">
        <v>507</v>
      </c>
      <c r="G1954" s="48"/>
      <c r="H1954" s="49" t="s">
        <v>508</v>
      </c>
      <c r="I1954" s="19">
        <f>I1955</f>
        <v>4.7999999999999998</v>
      </c>
      <c r="J1954" s="19">
        <f>J1955</f>
        <v>4.7999999999999998</v>
      </c>
      <c r="K1954" s="19">
        <f>K1955</f>
        <v>4.7999999999999998</v>
      </c>
      <c r="L1954" s="19">
        <f>L1955</f>
        <v>0</v>
      </c>
      <c r="M1954" s="19">
        <f>M1955</f>
        <v>0</v>
      </c>
      <c r="N1954" s="19">
        <f>N1955</f>
        <v>0</v>
      </c>
      <c r="O1954" s="19">
        <f>O1955</f>
        <v>-4.7999999999999998</v>
      </c>
      <c r="P1954" s="19">
        <f>P1955</f>
        <v>0</v>
      </c>
      <c r="Q1954" s="19">
        <f>Q1955</f>
        <v>0</v>
      </c>
      <c r="R1954" s="19">
        <f>R1955</f>
        <v>0</v>
      </c>
      <c r="S1954" s="19">
        <f>S1955</f>
        <v>0</v>
      </c>
      <c r="T1954" s="19">
        <f t="shared" si="5187"/>
        <v>0</v>
      </c>
      <c r="U1954" s="19">
        <f t="shared" si="5185"/>
        <v>4.7999999999999998</v>
      </c>
      <c r="V1954" s="19">
        <f t="shared" si="5186"/>
        <v>4.7999999999999998</v>
      </c>
      <c r="W1954" s="19">
        <f>W1955</f>
        <v>0</v>
      </c>
      <c r="X1954" s="19">
        <f>X1955</f>
        <v>0</v>
      </c>
      <c r="Y1954" s="19">
        <f>Y1955</f>
        <v>0</v>
      </c>
      <c r="Z1954" s="19">
        <f>Z1955</f>
        <v>0</v>
      </c>
      <c r="AA1954" s="19">
        <f>AA1955</f>
        <v>0</v>
      </c>
      <c r="AB1954" s="19">
        <f>AB1955</f>
        <v>0</v>
      </c>
      <c r="AC1954" s="19">
        <f>AC1955</f>
        <v>0</v>
      </c>
      <c r="AD1954" s="19">
        <f>AD1955</f>
        <v>0</v>
      </c>
      <c r="AE1954" s="19">
        <f>AE1955</f>
        <v>0</v>
      </c>
      <c r="AF1954" s="50">
        <f>AF1955</f>
        <v>0</v>
      </c>
      <c r="AG1954" s="50">
        <f>AG1955</f>
        <v>0</v>
      </c>
      <c r="AH1954" s="50">
        <f>AH1955</f>
        <v>0</v>
      </c>
      <c r="AI1954" s="50">
        <f>AI1955</f>
        <v>0</v>
      </c>
      <c r="AJ1954" s="50">
        <f>AJ1955</f>
        <v>0</v>
      </c>
      <c r="AK1954" s="50">
        <f>AK1955</f>
        <v>0</v>
      </c>
      <c r="AL1954" s="50">
        <f>AL1955</f>
        <v>0</v>
      </c>
      <c r="AM1954" s="50">
        <f>AM1955</f>
        <v>0</v>
      </c>
      <c r="AN1954" s="50">
        <f>AN1955</f>
        <v>0</v>
      </c>
      <c r="AO1954" s="15">
        <f>AO1955</f>
        <v>0</v>
      </c>
      <c r="AP1954" s="51">
        <f>AP1955</f>
        <v>4.7999999999999998</v>
      </c>
      <c r="AQ1954" s="51">
        <f>AQ1955</f>
        <v>-4.7999999999999998</v>
      </c>
      <c r="AR1954" s="51">
        <f>AR1955</f>
        <v>0</v>
      </c>
      <c r="AS1954" s="51">
        <f>AS1955</f>
        <v>0</v>
      </c>
      <c r="AT1954" s="51">
        <f>AT1955</f>
        <v>0</v>
      </c>
      <c r="AU1954" s="51">
        <f t="shared" si="5189"/>
        <v>0</v>
      </c>
      <c r="AV1954" s="51">
        <f t="shared" si="5190"/>
        <v>0</v>
      </c>
      <c r="AW1954" s="51">
        <f t="shared" si="5191"/>
        <v>0</v>
      </c>
      <c r="AX1954" s="51">
        <f t="shared" si="5192"/>
        <v>4.7999999999999998</v>
      </c>
      <c r="AY1954" s="51">
        <f t="shared" si="5193"/>
        <v>4.7999999999999998</v>
      </c>
      <c r="AZ1954" s="51">
        <f>AZ1955</f>
        <v>0</v>
      </c>
      <c r="BA1954" s="52"/>
      <c r="BB1954" s="25">
        <v>0</v>
      </c>
    </row>
    <row r="1955" ht="31.5" hidden="1">
      <c r="B1955" s="47" t="s">
        <v>586</v>
      </c>
      <c r="C1955" s="47" t="s">
        <v>98</v>
      </c>
      <c r="D1955" s="47" t="s">
        <v>343</v>
      </c>
      <c r="E1955" s="48" t="str">
        <f t="shared" si="5188"/>
        <v>0310</v>
      </c>
      <c r="F1955" s="47" t="s">
        <v>507</v>
      </c>
      <c r="G1955" s="47" t="s">
        <v>58</v>
      </c>
      <c r="H1955" s="49" t="s">
        <v>59</v>
      </c>
      <c r="I1955" s="19">
        <v>4.7999999999999998</v>
      </c>
      <c r="J1955" s="19">
        <v>4.7999999999999998</v>
      </c>
      <c r="K1955" s="19">
        <v>4.7999999999999998</v>
      </c>
      <c r="L1955" s="19"/>
      <c r="M1955" s="19"/>
      <c r="N1955" s="19"/>
      <c r="O1955" s="19">
        <v>-4.7999999999999998</v>
      </c>
      <c r="P1955" s="19">
        <v>0</v>
      </c>
      <c r="Q1955" s="19">
        <v>0</v>
      </c>
      <c r="R1955" s="19">
        <v>0</v>
      </c>
      <c r="S1955" s="19"/>
      <c r="T1955" s="19">
        <f t="shared" si="5187"/>
        <v>0</v>
      </c>
      <c r="U1955" s="19">
        <f t="shared" ref="U1955:U2018" si="5385">J1955+M1955</f>
        <v>4.7999999999999998</v>
      </c>
      <c r="V1955" s="19">
        <f t="shared" ref="V1955:V2018" si="5386">K1955+N1955</f>
        <v>4.7999999999999998</v>
      </c>
      <c r="W1955" s="19"/>
      <c r="X1955" s="19"/>
      <c r="Y1955" s="19"/>
      <c r="Z1955" s="19"/>
      <c r="AA1955" s="19"/>
      <c r="AB1955" s="19"/>
      <c r="AC1955" s="19"/>
      <c r="AD1955" s="19"/>
      <c r="AE1955" s="19"/>
      <c r="AF1955" s="50">
        <v>0</v>
      </c>
      <c r="AG1955" s="50"/>
      <c r="AH1955" s="50">
        <v>0</v>
      </c>
      <c r="AI1955" s="50">
        <v>0</v>
      </c>
      <c r="AJ1955" s="50">
        <v>0</v>
      </c>
      <c r="AK1955" s="50">
        <v>0</v>
      </c>
      <c r="AL1955" s="50">
        <v>0</v>
      </c>
      <c r="AM1955" s="50">
        <v>0</v>
      </c>
      <c r="AN1955" s="50">
        <v>0</v>
      </c>
      <c r="AO1955" s="51">
        <v>0</v>
      </c>
      <c r="AP1955" s="51">
        <v>4.7999999999999998</v>
      </c>
      <c r="AQ1955" s="51">
        <v>-4.7999999999999998</v>
      </c>
      <c r="AR1955" s="51">
        <v>0</v>
      </c>
      <c r="AS1955" s="51">
        <v>0</v>
      </c>
      <c r="AT1955" s="51">
        <v>0</v>
      </c>
      <c r="AU1955" s="51">
        <f t="shared" si="5189"/>
        <v>0</v>
      </c>
      <c r="AV1955" s="51">
        <f t="shared" si="5190"/>
        <v>0</v>
      </c>
      <c r="AW1955" s="51">
        <f t="shared" si="5191"/>
        <v>0</v>
      </c>
      <c r="AX1955" s="51">
        <f t="shared" si="5192"/>
        <v>4.7999999999999998</v>
      </c>
      <c r="AY1955" s="51">
        <f t="shared" si="5193"/>
        <v>4.7999999999999998</v>
      </c>
      <c r="AZ1955" s="51"/>
      <c r="BA1955" s="52"/>
      <c r="BB1955" s="53">
        <v>0</v>
      </c>
    </row>
    <row r="1956" ht="47.25">
      <c r="B1956" s="47" t="s">
        <v>586</v>
      </c>
      <c r="C1956" s="47" t="s">
        <v>98</v>
      </c>
      <c r="D1956" s="47" t="s">
        <v>343</v>
      </c>
      <c r="E1956" s="48" t="str">
        <f t="shared" si="5188"/>
        <v>0310</v>
      </c>
      <c r="F1956" s="47" t="s">
        <v>509</v>
      </c>
      <c r="G1956" s="48"/>
      <c r="H1956" s="49" t="s">
        <v>510</v>
      </c>
      <c r="I1956" s="19">
        <f>I1957+I1958</f>
        <v>249.5</v>
      </c>
      <c r="J1956" s="19">
        <f>J1957+J1958</f>
        <v>249.5</v>
      </c>
      <c r="K1956" s="19">
        <f>K1957+K1958</f>
        <v>249.5</v>
      </c>
      <c r="L1956" s="19">
        <f>L1957+L1958</f>
        <v>0</v>
      </c>
      <c r="M1956" s="19">
        <f>M1957+M1958</f>
        <v>0</v>
      </c>
      <c r="N1956" s="19">
        <f>N1957+N1958</f>
        <v>0</v>
      </c>
      <c r="O1956" s="19">
        <f>O1957+O1958</f>
        <v>-38.779000000000003</v>
      </c>
      <c r="P1956" s="19">
        <f>P1957+P1958</f>
        <v>0</v>
      </c>
      <c r="Q1956" s="19">
        <f>Q1957+Q1958</f>
        <v>0</v>
      </c>
      <c r="R1956" s="19">
        <f>R1957+R1958</f>
        <v>0</v>
      </c>
      <c r="S1956" s="19">
        <f>S1957+S1958</f>
        <v>0</v>
      </c>
      <c r="T1956" s="19">
        <f t="shared" si="5187"/>
        <v>210.721</v>
      </c>
      <c r="U1956" s="19">
        <f t="shared" si="5385"/>
        <v>249.5</v>
      </c>
      <c r="V1956" s="19">
        <f t="shared" si="5386"/>
        <v>249.5</v>
      </c>
      <c r="W1956" s="19">
        <f>W1957+W1958</f>
        <v>0</v>
      </c>
      <c r="X1956" s="19">
        <f>X1957+X1958</f>
        <v>0</v>
      </c>
      <c r="Y1956" s="19">
        <f>Y1957+Y1958</f>
        <v>0</v>
      </c>
      <c r="Z1956" s="19">
        <f>Z1957+Z1958</f>
        <v>0</v>
      </c>
      <c r="AA1956" s="19">
        <f>AA1957+AA1958</f>
        <v>0</v>
      </c>
      <c r="AB1956" s="19">
        <f>AB1957+AB1958</f>
        <v>0</v>
      </c>
      <c r="AC1956" s="19">
        <f>AC1957+AC1958</f>
        <v>0</v>
      </c>
      <c r="AD1956" s="19">
        <f>AD1957+AD1958</f>
        <v>0</v>
      </c>
      <c r="AE1956" s="19">
        <f>AE1957+AE1958</f>
        <v>0</v>
      </c>
      <c r="AF1956" s="50">
        <f>AF1957+AF1958</f>
        <v>210.81099999999998</v>
      </c>
      <c r="AG1956" s="50">
        <f>AG1957+AG1958</f>
        <v>0</v>
      </c>
      <c r="AH1956" s="50">
        <f>AH1957+AH1958</f>
        <v>0</v>
      </c>
      <c r="AI1956" s="50">
        <f>AI1957+AI1958</f>
        <v>0</v>
      </c>
      <c r="AJ1956" s="50">
        <f>AJ1957+AJ1958</f>
        <v>0</v>
      </c>
      <c r="AK1956" s="50">
        <f>AK1957+AK1958</f>
        <v>0</v>
      </c>
      <c r="AL1956" s="50">
        <f>AL1957+AL1958</f>
        <v>210.80831000000001</v>
      </c>
      <c r="AM1956" s="50">
        <f>AM1957+AM1958</f>
        <v>0</v>
      </c>
      <c r="AN1956" s="50">
        <f>AN1957+AN1958</f>
        <v>0</v>
      </c>
      <c r="AO1956" s="15">
        <f>AO1957+AO1958</f>
        <v>143.80013</v>
      </c>
      <c r="AP1956" s="51">
        <f>AP1957+AP1958</f>
        <v>249.59</v>
      </c>
      <c r="AQ1956" s="51">
        <f>AQ1957+AQ1958</f>
        <v>-38.779000000000003</v>
      </c>
      <c r="AR1956" s="51">
        <f>AR1957+AR1958</f>
        <v>0</v>
      </c>
      <c r="AS1956" s="51">
        <f>AS1957+AS1958</f>
        <v>0</v>
      </c>
      <c r="AT1956" s="51">
        <f>AT1957+AT1958</f>
        <v>0</v>
      </c>
      <c r="AU1956" s="51">
        <f t="shared" si="5189"/>
        <v>210.81100000000001</v>
      </c>
      <c r="AV1956" s="51">
        <f t="shared" si="5190"/>
        <v>-0.090000000000003411</v>
      </c>
      <c r="AW1956" s="51">
        <f t="shared" si="5191"/>
        <v>210.721</v>
      </c>
      <c r="AX1956" s="51">
        <f t="shared" si="5192"/>
        <v>249.5</v>
      </c>
      <c r="AY1956" s="51">
        <f t="shared" si="5193"/>
        <v>249.5</v>
      </c>
      <c r="AZ1956" s="51">
        <f>AZ1957+AZ1958</f>
        <v>0</v>
      </c>
      <c r="BA1956" s="52">
        <f t="shared" si="5194"/>
        <v>99.998723975504134</v>
      </c>
      <c r="BB1956" s="25"/>
    </row>
    <row r="1957" ht="31.5">
      <c r="B1957" s="47" t="s">
        <v>586</v>
      </c>
      <c r="C1957" s="47" t="s">
        <v>98</v>
      </c>
      <c r="D1957" s="47" t="s">
        <v>343</v>
      </c>
      <c r="E1957" s="48" t="str">
        <f t="shared" si="5188"/>
        <v>0310</v>
      </c>
      <c r="F1957" s="47" t="s">
        <v>509</v>
      </c>
      <c r="G1957" s="47" t="s">
        <v>58</v>
      </c>
      <c r="H1957" s="49" t="s">
        <v>59</v>
      </c>
      <c r="I1957" s="19">
        <v>197.80000000000001</v>
      </c>
      <c r="J1957" s="19">
        <v>203.80000000000001</v>
      </c>
      <c r="K1957" s="19">
        <v>209.69999999999999</v>
      </c>
      <c r="L1957" s="19"/>
      <c r="M1957" s="19"/>
      <c r="N1957" s="19"/>
      <c r="O1957" s="19">
        <v>-38.779000000000003</v>
      </c>
      <c r="P1957" s="19">
        <v>0</v>
      </c>
      <c r="Q1957" s="19">
        <v>0</v>
      </c>
      <c r="R1957" s="19">
        <v>0</v>
      </c>
      <c r="S1957" s="19"/>
      <c r="T1957" s="19">
        <f t="shared" si="5187"/>
        <v>159.02100000000002</v>
      </c>
      <c r="U1957" s="19">
        <f t="shared" si="5385"/>
        <v>203.80000000000001</v>
      </c>
      <c r="V1957" s="19">
        <f t="shared" si="5386"/>
        <v>209.69999999999999</v>
      </c>
      <c r="W1957" s="19"/>
      <c r="X1957" s="19"/>
      <c r="Y1957" s="19"/>
      <c r="Z1957" s="19"/>
      <c r="AA1957" s="19"/>
      <c r="AB1957" s="19"/>
      <c r="AC1957" s="19"/>
      <c r="AD1957" s="19"/>
      <c r="AE1957" s="19"/>
      <c r="AF1957" s="50">
        <v>159.00299999999999</v>
      </c>
      <c r="AG1957" s="50"/>
      <c r="AH1957" s="50">
        <v>0</v>
      </c>
      <c r="AI1957" s="50">
        <v>0</v>
      </c>
      <c r="AJ1957" s="50">
        <v>0</v>
      </c>
      <c r="AK1957" s="50">
        <v>0</v>
      </c>
      <c r="AL1957" s="50">
        <v>159.00031000000001</v>
      </c>
      <c r="AM1957" s="50">
        <v>0</v>
      </c>
      <c r="AN1957" s="50">
        <v>0</v>
      </c>
      <c r="AO1957" s="51">
        <v>104.75713</v>
      </c>
      <c r="AP1957" s="51">
        <v>197.78200000000001</v>
      </c>
      <c r="AQ1957" s="51">
        <v>-38.779000000000003</v>
      </c>
      <c r="AR1957" s="51">
        <v>0</v>
      </c>
      <c r="AS1957" s="51">
        <v>0</v>
      </c>
      <c r="AT1957" s="51">
        <v>0</v>
      </c>
      <c r="AU1957" s="51">
        <f t="shared" si="5189"/>
        <v>159.00300000000001</v>
      </c>
      <c r="AV1957" s="51">
        <f t="shared" si="5190"/>
        <v>0.018000000000000682</v>
      </c>
      <c r="AW1957" s="51">
        <f t="shared" si="5191"/>
        <v>159.02100000000002</v>
      </c>
      <c r="AX1957" s="51">
        <f t="shared" si="5192"/>
        <v>203.80000000000001</v>
      </c>
      <c r="AY1957" s="51">
        <f t="shared" si="5193"/>
        <v>209.69999999999999</v>
      </c>
      <c r="AZ1957" s="51"/>
      <c r="BA1957" s="52">
        <f t="shared" si="5194"/>
        <v>99.998308208021243</v>
      </c>
      <c r="BB1957" s="53"/>
    </row>
    <row r="1958">
      <c r="B1958" s="47" t="s">
        <v>586</v>
      </c>
      <c r="C1958" s="47" t="s">
        <v>98</v>
      </c>
      <c r="D1958" s="47" t="s">
        <v>343</v>
      </c>
      <c r="E1958" s="48" t="str">
        <f t="shared" si="5188"/>
        <v>0310</v>
      </c>
      <c r="F1958" s="47" t="s">
        <v>509</v>
      </c>
      <c r="G1958" s="47" t="s">
        <v>60</v>
      </c>
      <c r="H1958" s="49" t="s">
        <v>61</v>
      </c>
      <c r="I1958" s="19">
        <v>51.700000000000003</v>
      </c>
      <c r="J1958" s="19">
        <v>45.700000000000003</v>
      </c>
      <c r="K1958" s="19">
        <v>39.799999999999997</v>
      </c>
      <c r="L1958" s="19"/>
      <c r="M1958" s="19"/>
      <c r="N1958" s="19"/>
      <c r="O1958" s="19">
        <v>0</v>
      </c>
      <c r="P1958" s="19">
        <v>0</v>
      </c>
      <c r="Q1958" s="19">
        <v>0</v>
      </c>
      <c r="R1958" s="19">
        <v>0</v>
      </c>
      <c r="S1958" s="19"/>
      <c r="T1958" s="19">
        <f t="shared" ref="T1958:T1976" si="5387">I1958+L1958+S1958+R1958+Q1958+P1958+O1958</f>
        <v>51.700000000000003</v>
      </c>
      <c r="U1958" s="19">
        <f t="shared" si="5385"/>
        <v>45.700000000000003</v>
      </c>
      <c r="V1958" s="19">
        <f t="shared" si="5386"/>
        <v>39.799999999999997</v>
      </c>
      <c r="W1958" s="19"/>
      <c r="X1958" s="19"/>
      <c r="Y1958" s="19"/>
      <c r="Z1958" s="19"/>
      <c r="AA1958" s="19"/>
      <c r="AB1958" s="19"/>
      <c r="AC1958" s="19"/>
      <c r="AD1958" s="19"/>
      <c r="AE1958" s="19"/>
      <c r="AF1958" s="50">
        <v>51.808</v>
      </c>
      <c r="AG1958" s="50"/>
      <c r="AH1958" s="50">
        <v>0</v>
      </c>
      <c r="AI1958" s="50">
        <v>0</v>
      </c>
      <c r="AJ1958" s="50">
        <v>0</v>
      </c>
      <c r="AK1958" s="50">
        <v>0</v>
      </c>
      <c r="AL1958" s="50">
        <v>51.808</v>
      </c>
      <c r="AM1958" s="50">
        <v>0</v>
      </c>
      <c r="AN1958" s="50">
        <v>0</v>
      </c>
      <c r="AO1958" s="15">
        <v>39.042999999999999</v>
      </c>
      <c r="AP1958" s="51">
        <v>51.808</v>
      </c>
      <c r="AQ1958" s="51">
        <v>0</v>
      </c>
      <c r="AR1958" s="51">
        <v>0</v>
      </c>
      <c r="AS1958" s="51">
        <v>0</v>
      </c>
      <c r="AT1958" s="51">
        <v>0</v>
      </c>
      <c r="AU1958" s="51">
        <f t="shared" si="5189"/>
        <v>51.808</v>
      </c>
      <c r="AV1958" s="51">
        <f t="shared" si="5190"/>
        <v>-0.10799999999999699</v>
      </c>
      <c r="AW1958" s="51">
        <f t="shared" si="5191"/>
        <v>51.700000000000003</v>
      </c>
      <c r="AX1958" s="51">
        <f t="shared" si="5192"/>
        <v>45.700000000000003</v>
      </c>
      <c r="AY1958" s="51">
        <f t="shared" si="5193"/>
        <v>39.799999999999997</v>
      </c>
      <c r="AZ1958" s="51"/>
      <c r="BA1958" s="52">
        <f t="shared" si="5194"/>
        <v>100</v>
      </c>
      <c r="BB1958" s="53"/>
    </row>
    <row r="1959" s="39" customFormat="1" ht="31.5">
      <c r="B1959" s="40" t="s">
        <v>586</v>
      </c>
      <c r="C1959" s="40" t="s">
        <v>98</v>
      </c>
      <c r="D1959" s="40" t="s">
        <v>176</v>
      </c>
      <c r="E1959" s="38" t="str">
        <f t="shared" si="5188"/>
        <v>0314</v>
      </c>
      <c r="F1959" s="40"/>
      <c r="G1959" s="38"/>
      <c r="H1959" s="41" t="s">
        <v>177</v>
      </c>
      <c r="I1959" s="42">
        <f t="shared" ref="I1959:I1964" si="5388">I1960</f>
        <v>15.5</v>
      </c>
      <c r="J1959" s="42">
        <f t="shared" ref="J1959:J1964" si="5389">J1960</f>
        <v>15.5</v>
      </c>
      <c r="K1959" s="42">
        <f t="shared" ref="K1959:K1964" si="5390">K1960</f>
        <v>15.5</v>
      </c>
      <c r="L1959" s="42">
        <f t="shared" ref="L1959:L1964" si="5391">L1960</f>
        <v>0</v>
      </c>
      <c r="M1959" s="42">
        <f t="shared" ref="M1959:M1964" si="5392">M1960</f>
        <v>0</v>
      </c>
      <c r="N1959" s="42">
        <f t="shared" ref="N1959:N1964" si="5393">N1960</f>
        <v>0</v>
      </c>
      <c r="O1959" s="42">
        <f t="shared" ref="O1959:O1964" si="5394">O1960</f>
        <v>0</v>
      </c>
      <c r="P1959" s="42">
        <f t="shared" ref="P1959:P1964" si="5395">P1960</f>
        <v>0</v>
      </c>
      <c r="Q1959" s="42">
        <f t="shared" ref="Q1959:Q1964" si="5396">Q1960</f>
        <v>0</v>
      </c>
      <c r="R1959" s="42">
        <f t="shared" ref="R1959:R1964" si="5397">R1960</f>
        <v>0</v>
      </c>
      <c r="S1959" s="42">
        <f t="shared" ref="S1959:S1964" si="5398">S1960</f>
        <v>0</v>
      </c>
      <c r="T1959" s="42">
        <f t="shared" si="5387"/>
        <v>15.5</v>
      </c>
      <c r="U1959" s="42">
        <f t="shared" si="5385"/>
        <v>15.5</v>
      </c>
      <c r="V1959" s="42">
        <f t="shared" si="5386"/>
        <v>15.5</v>
      </c>
      <c r="W1959" s="42">
        <f t="shared" ref="W1959:W1964" si="5399">W1960</f>
        <v>0</v>
      </c>
      <c r="X1959" s="42">
        <f t="shared" ref="X1959:X1964" si="5400">X1960</f>
        <v>0</v>
      </c>
      <c r="Y1959" s="42">
        <f t="shared" ref="Y1959:Y1964" si="5401">Y1960</f>
        <v>0</v>
      </c>
      <c r="Z1959" s="42">
        <f t="shared" ref="Z1959:Z1964" si="5402">Z1960</f>
        <v>0</v>
      </c>
      <c r="AA1959" s="42">
        <f t="shared" ref="AA1959:AA1964" si="5403">AA1960</f>
        <v>0</v>
      </c>
      <c r="AB1959" s="42">
        <f t="shared" ref="AB1959:AB1964" si="5404">AB1960</f>
        <v>0</v>
      </c>
      <c r="AC1959" s="42">
        <f t="shared" ref="AC1959:AC1964" si="5405">AC1960</f>
        <v>0</v>
      </c>
      <c r="AD1959" s="42">
        <f t="shared" ref="AD1959:AD1964" si="5406">AD1960</f>
        <v>0</v>
      </c>
      <c r="AE1959" s="42">
        <f t="shared" ref="AE1959:AE1964" si="5407">AE1960</f>
        <v>0</v>
      </c>
      <c r="AF1959" s="43">
        <f t="shared" ref="AF1959:AF1964" si="5408">AF1960</f>
        <v>15.5</v>
      </c>
      <c r="AG1959" s="43">
        <f t="shared" ref="AG1959:AG1964" si="5409">AG1960</f>
        <v>0</v>
      </c>
      <c r="AH1959" s="43">
        <f t="shared" ref="AH1959:AH1962" si="5410">AH1960</f>
        <v>15.5</v>
      </c>
      <c r="AI1959" s="43">
        <f t="shared" ref="AI1959:AI1962" si="5411">AI1960</f>
        <v>0</v>
      </c>
      <c r="AJ1959" s="43">
        <f t="shared" ref="AJ1959:AJ1964" si="5412">AJ1960</f>
        <v>0</v>
      </c>
      <c r="AK1959" s="43">
        <f t="shared" ref="AK1959:AK1964" si="5413">AK1960</f>
        <v>0</v>
      </c>
      <c r="AL1959" s="43">
        <f t="shared" ref="AL1959:AL1964" si="5414">AL1960</f>
        <v>12.499890000000001</v>
      </c>
      <c r="AM1959" s="43">
        <f t="shared" ref="AM1959:AM1962" si="5415">AM1960</f>
        <v>12.499890000000001</v>
      </c>
      <c r="AN1959" s="43">
        <f t="shared" ref="AN1959:AN1964" si="5416">AN1960</f>
        <v>0</v>
      </c>
      <c r="AO1959" s="45">
        <f t="shared" ref="AO1959:AO1964" si="5417">AO1960</f>
        <v>12.499890000000001</v>
      </c>
      <c r="AP1959" s="45">
        <f t="shared" ref="AP1959:AP1964" si="5418">AP1960</f>
        <v>15.5</v>
      </c>
      <c r="AQ1959" s="45">
        <f t="shared" ref="AQ1959:AQ1964" si="5419">AQ1960</f>
        <v>0</v>
      </c>
      <c r="AR1959" s="45">
        <f t="shared" ref="AR1959:AR1964" si="5420">AR1960</f>
        <v>0</v>
      </c>
      <c r="AS1959" s="45">
        <f t="shared" ref="AS1959:AS1964" si="5421">AS1960</f>
        <v>0</v>
      </c>
      <c r="AT1959" s="45">
        <f t="shared" ref="AT1959:AT1964" si="5422">AT1960</f>
        <v>0</v>
      </c>
      <c r="AU1959" s="45">
        <f t="shared" si="5189"/>
        <v>15.5</v>
      </c>
      <c r="AV1959" s="45">
        <f t="shared" si="5190"/>
        <v>0</v>
      </c>
      <c r="AW1959" s="45">
        <f t="shared" si="5191"/>
        <v>15.5</v>
      </c>
      <c r="AX1959" s="45">
        <f t="shared" si="5192"/>
        <v>15.5</v>
      </c>
      <c r="AY1959" s="45">
        <f t="shared" si="5193"/>
        <v>15.5</v>
      </c>
      <c r="AZ1959" s="45">
        <f t="shared" ref="AZ1959:AZ1964" si="5423">AZ1960</f>
        <v>0</v>
      </c>
      <c r="BA1959" s="46">
        <f t="shared" si="5194"/>
        <v>80.644451612903239</v>
      </c>
      <c r="BB1959" s="25"/>
    </row>
    <row r="1960" ht="31.5">
      <c r="B1960" s="47" t="s">
        <v>586</v>
      </c>
      <c r="C1960" s="47" t="s">
        <v>98</v>
      </c>
      <c r="D1960" s="47" t="s">
        <v>176</v>
      </c>
      <c r="E1960" s="48" t="str">
        <f t="shared" ref="E1960:E2023" si="5424">CONCATENATE(C1960,D1960)</f>
        <v>0314</v>
      </c>
      <c r="F1960" s="47" t="s">
        <v>76</v>
      </c>
      <c r="G1960" s="48"/>
      <c r="H1960" s="49" t="s">
        <v>77</v>
      </c>
      <c r="I1960" s="19">
        <f t="shared" si="5388"/>
        <v>15.5</v>
      </c>
      <c r="J1960" s="19">
        <f t="shared" si="5389"/>
        <v>15.5</v>
      </c>
      <c r="K1960" s="19">
        <f t="shared" si="5390"/>
        <v>15.5</v>
      </c>
      <c r="L1960" s="19">
        <f t="shared" si="5391"/>
        <v>0</v>
      </c>
      <c r="M1960" s="19">
        <f t="shared" si="5392"/>
        <v>0</v>
      </c>
      <c r="N1960" s="19">
        <f t="shared" si="5393"/>
        <v>0</v>
      </c>
      <c r="O1960" s="19">
        <f t="shared" si="5394"/>
        <v>0</v>
      </c>
      <c r="P1960" s="19">
        <f t="shared" si="5395"/>
        <v>0</v>
      </c>
      <c r="Q1960" s="19">
        <f t="shared" si="5396"/>
        <v>0</v>
      </c>
      <c r="R1960" s="19">
        <f t="shared" si="5397"/>
        <v>0</v>
      </c>
      <c r="S1960" s="19">
        <f t="shared" si="5398"/>
        <v>0</v>
      </c>
      <c r="T1960" s="19">
        <f t="shared" si="5387"/>
        <v>15.5</v>
      </c>
      <c r="U1960" s="19">
        <f t="shared" si="5385"/>
        <v>15.5</v>
      </c>
      <c r="V1960" s="19">
        <f t="shared" si="5386"/>
        <v>15.5</v>
      </c>
      <c r="W1960" s="19">
        <f t="shared" si="5399"/>
        <v>0</v>
      </c>
      <c r="X1960" s="19">
        <f t="shared" si="5400"/>
        <v>0</v>
      </c>
      <c r="Y1960" s="19">
        <f t="shared" si="5401"/>
        <v>0</v>
      </c>
      <c r="Z1960" s="19">
        <f t="shared" si="5402"/>
        <v>0</v>
      </c>
      <c r="AA1960" s="19">
        <f t="shared" si="5403"/>
        <v>0</v>
      </c>
      <c r="AB1960" s="19">
        <f t="shared" si="5404"/>
        <v>0</v>
      </c>
      <c r="AC1960" s="19">
        <f t="shared" si="5405"/>
        <v>0</v>
      </c>
      <c r="AD1960" s="19">
        <f t="shared" si="5406"/>
        <v>0</v>
      </c>
      <c r="AE1960" s="19">
        <f t="shared" si="5407"/>
        <v>0</v>
      </c>
      <c r="AF1960" s="50">
        <f t="shared" si="5408"/>
        <v>15.5</v>
      </c>
      <c r="AG1960" s="50">
        <f t="shared" si="5409"/>
        <v>0</v>
      </c>
      <c r="AH1960" s="50">
        <f t="shared" si="5410"/>
        <v>15.5</v>
      </c>
      <c r="AI1960" s="50">
        <f t="shared" si="5411"/>
        <v>0</v>
      </c>
      <c r="AJ1960" s="50">
        <f t="shared" si="5412"/>
        <v>0</v>
      </c>
      <c r="AK1960" s="50">
        <f t="shared" si="5413"/>
        <v>0</v>
      </c>
      <c r="AL1960" s="50">
        <f t="shared" si="5414"/>
        <v>12.499890000000001</v>
      </c>
      <c r="AM1960" s="50">
        <f t="shared" si="5415"/>
        <v>12.499890000000001</v>
      </c>
      <c r="AN1960" s="50">
        <f t="shared" si="5416"/>
        <v>0</v>
      </c>
      <c r="AO1960" s="15">
        <f t="shared" si="5417"/>
        <v>12.499890000000001</v>
      </c>
      <c r="AP1960" s="51">
        <f t="shared" si="5418"/>
        <v>15.5</v>
      </c>
      <c r="AQ1960" s="51">
        <f t="shared" si="5419"/>
        <v>0</v>
      </c>
      <c r="AR1960" s="51">
        <f t="shared" si="5420"/>
        <v>0</v>
      </c>
      <c r="AS1960" s="51">
        <f t="shared" si="5421"/>
        <v>0</v>
      </c>
      <c r="AT1960" s="51">
        <f t="shared" si="5422"/>
        <v>0</v>
      </c>
      <c r="AU1960" s="51">
        <f t="shared" ref="AU1960:AU2023" si="5425">AP1960+AS1960+AT1960+AR1960+AQ1960</f>
        <v>15.5</v>
      </c>
      <c r="AV1960" s="51">
        <f t="shared" ref="AV1960:AV2023" si="5426">T1960-AU1960</f>
        <v>0</v>
      </c>
      <c r="AW1960" s="51">
        <f t="shared" ref="AW1960:AW2023" si="5427">T1960+W1960+X1960+Y1960+Z1960</f>
        <v>15.5</v>
      </c>
      <c r="AX1960" s="51">
        <f t="shared" ref="AX1960:AX2023" si="5428">U1960+AA1960+AB1960</f>
        <v>15.5</v>
      </c>
      <c r="AY1960" s="51">
        <f t="shared" ref="AY1960:AY2023" si="5429">V1960+AC1960+AE1960+AD1960</f>
        <v>15.5</v>
      </c>
      <c r="AZ1960" s="51">
        <f t="shared" si="5423"/>
        <v>0</v>
      </c>
      <c r="BA1960" s="52">
        <f t="shared" ref="BA1960:BA2023" si="5430">AL1960/AF1960*100</f>
        <v>80.644451612903239</v>
      </c>
      <c r="BB1960" s="25"/>
    </row>
    <row r="1961">
      <c r="B1961" s="47" t="s">
        <v>586</v>
      </c>
      <c r="C1961" s="47" t="s">
        <v>98</v>
      </c>
      <c r="D1961" s="47" t="s">
        <v>176</v>
      </c>
      <c r="E1961" s="48" t="str">
        <f t="shared" si="5424"/>
        <v>0314</v>
      </c>
      <c r="F1961" s="47" t="s">
        <v>78</v>
      </c>
      <c r="G1961" s="48"/>
      <c r="H1961" s="49" t="s">
        <v>79</v>
      </c>
      <c r="I1961" s="19">
        <f t="shared" si="5388"/>
        <v>15.5</v>
      </c>
      <c r="J1961" s="19">
        <f t="shared" si="5389"/>
        <v>15.5</v>
      </c>
      <c r="K1961" s="19">
        <f t="shared" si="5390"/>
        <v>15.5</v>
      </c>
      <c r="L1961" s="19">
        <f t="shared" si="5391"/>
        <v>0</v>
      </c>
      <c r="M1961" s="19">
        <f t="shared" si="5392"/>
        <v>0</v>
      </c>
      <c r="N1961" s="19">
        <f t="shared" si="5393"/>
        <v>0</v>
      </c>
      <c r="O1961" s="19">
        <f t="shared" si="5394"/>
        <v>0</v>
      </c>
      <c r="P1961" s="19">
        <f t="shared" si="5395"/>
        <v>0</v>
      </c>
      <c r="Q1961" s="19">
        <f t="shared" si="5396"/>
        <v>0</v>
      </c>
      <c r="R1961" s="19">
        <f t="shared" si="5397"/>
        <v>0</v>
      </c>
      <c r="S1961" s="19">
        <f t="shared" si="5398"/>
        <v>0</v>
      </c>
      <c r="T1961" s="19">
        <f t="shared" si="5387"/>
        <v>15.5</v>
      </c>
      <c r="U1961" s="19">
        <f t="shared" si="5385"/>
        <v>15.5</v>
      </c>
      <c r="V1961" s="19">
        <f t="shared" si="5386"/>
        <v>15.5</v>
      </c>
      <c r="W1961" s="19">
        <f t="shared" si="5399"/>
        <v>0</v>
      </c>
      <c r="X1961" s="19">
        <f t="shared" si="5400"/>
        <v>0</v>
      </c>
      <c r="Y1961" s="19">
        <f t="shared" si="5401"/>
        <v>0</v>
      </c>
      <c r="Z1961" s="19">
        <f t="shared" si="5402"/>
        <v>0</v>
      </c>
      <c r="AA1961" s="19">
        <f t="shared" si="5403"/>
        <v>0</v>
      </c>
      <c r="AB1961" s="19">
        <f t="shared" si="5404"/>
        <v>0</v>
      </c>
      <c r="AC1961" s="19">
        <f t="shared" si="5405"/>
        <v>0</v>
      </c>
      <c r="AD1961" s="19">
        <f t="shared" si="5406"/>
        <v>0</v>
      </c>
      <c r="AE1961" s="19">
        <f t="shared" si="5407"/>
        <v>0</v>
      </c>
      <c r="AF1961" s="50">
        <f t="shared" si="5408"/>
        <v>15.5</v>
      </c>
      <c r="AG1961" s="50">
        <f t="shared" si="5409"/>
        <v>0</v>
      </c>
      <c r="AH1961" s="50">
        <f t="shared" si="5410"/>
        <v>15.5</v>
      </c>
      <c r="AI1961" s="50">
        <f t="shared" si="5411"/>
        <v>0</v>
      </c>
      <c r="AJ1961" s="50">
        <f t="shared" si="5412"/>
        <v>0</v>
      </c>
      <c r="AK1961" s="50">
        <f t="shared" si="5413"/>
        <v>0</v>
      </c>
      <c r="AL1961" s="50">
        <f t="shared" si="5414"/>
        <v>12.499890000000001</v>
      </c>
      <c r="AM1961" s="50">
        <f t="shared" si="5415"/>
        <v>12.499890000000001</v>
      </c>
      <c r="AN1961" s="50">
        <f t="shared" si="5416"/>
        <v>0</v>
      </c>
      <c r="AO1961" s="51">
        <f t="shared" si="5417"/>
        <v>12.499890000000001</v>
      </c>
      <c r="AP1961" s="51">
        <f t="shared" si="5418"/>
        <v>15.5</v>
      </c>
      <c r="AQ1961" s="51">
        <f t="shared" si="5419"/>
        <v>0</v>
      </c>
      <c r="AR1961" s="51">
        <f t="shared" si="5420"/>
        <v>0</v>
      </c>
      <c r="AS1961" s="51">
        <f t="shared" si="5421"/>
        <v>0</v>
      </c>
      <c r="AT1961" s="51">
        <f t="shared" si="5422"/>
        <v>0</v>
      </c>
      <c r="AU1961" s="51">
        <f t="shared" si="5425"/>
        <v>15.5</v>
      </c>
      <c r="AV1961" s="51">
        <f t="shared" si="5426"/>
        <v>0</v>
      </c>
      <c r="AW1961" s="51">
        <f t="shared" si="5427"/>
        <v>15.5</v>
      </c>
      <c r="AX1961" s="51">
        <f t="shared" si="5428"/>
        <v>15.5</v>
      </c>
      <c r="AY1961" s="51">
        <f t="shared" si="5429"/>
        <v>15.5</v>
      </c>
      <c r="AZ1961" s="51">
        <f t="shared" si="5423"/>
        <v>0</v>
      </c>
      <c r="BA1961" s="52">
        <f t="shared" si="5430"/>
        <v>80.644451612903239</v>
      </c>
      <c r="BB1961" s="25"/>
    </row>
    <row r="1962" ht="31.5">
      <c r="B1962" s="47" t="s">
        <v>586</v>
      </c>
      <c r="C1962" s="47" t="s">
        <v>98</v>
      </c>
      <c r="D1962" s="47" t="s">
        <v>176</v>
      </c>
      <c r="E1962" s="48" t="str">
        <f t="shared" si="5424"/>
        <v>0314</v>
      </c>
      <c r="F1962" s="47" t="s">
        <v>178</v>
      </c>
      <c r="G1962" s="48"/>
      <c r="H1962" s="49" t="s">
        <v>179</v>
      </c>
      <c r="I1962" s="19">
        <f t="shared" si="5388"/>
        <v>15.5</v>
      </c>
      <c r="J1962" s="19">
        <f t="shared" si="5389"/>
        <v>15.5</v>
      </c>
      <c r="K1962" s="19">
        <f t="shared" si="5390"/>
        <v>15.5</v>
      </c>
      <c r="L1962" s="19">
        <f t="shared" si="5391"/>
        <v>0</v>
      </c>
      <c r="M1962" s="19">
        <f t="shared" si="5392"/>
        <v>0</v>
      </c>
      <c r="N1962" s="19">
        <f t="shared" si="5393"/>
        <v>0</v>
      </c>
      <c r="O1962" s="19">
        <f t="shared" si="5394"/>
        <v>0</v>
      </c>
      <c r="P1962" s="19">
        <f t="shared" si="5395"/>
        <v>0</v>
      </c>
      <c r="Q1962" s="19">
        <f t="shared" si="5396"/>
        <v>0</v>
      </c>
      <c r="R1962" s="19">
        <f t="shared" si="5397"/>
        <v>0</v>
      </c>
      <c r="S1962" s="19">
        <f t="shared" si="5398"/>
        <v>0</v>
      </c>
      <c r="T1962" s="19">
        <f t="shared" si="5387"/>
        <v>15.5</v>
      </c>
      <c r="U1962" s="19">
        <f t="shared" si="5385"/>
        <v>15.5</v>
      </c>
      <c r="V1962" s="19">
        <f t="shared" si="5386"/>
        <v>15.5</v>
      </c>
      <c r="W1962" s="19">
        <f t="shared" si="5399"/>
        <v>0</v>
      </c>
      <c r="X1962" s="19">
        <f t="shared" si="5400"/>
        <v>0</v>
      </c>
      <c r="Y1962" s="19">
        <f t="shared" si="5401"/>
        <v>0</v>
      </c>
      <c r="Z1962" s="19">
        <f t="shared" si="5402"/>
        <v>0</v>
      </c>
      <c r="AA1962" s="19">
        <f t="shared" si="5403"/>
        <v>0</v>
      </c>
      <c r="AB1962" s="19">
        <f t="shared" si="5404"/>
        <v>0</v>
      </c>
      <c r="AC1962" s="19">
        <f t="shared" si="5405"/>
        <v>0</v>
      </c>
      <c r="AD1962" s="19">
        <f t="shared" si="5406"/>
        <v>0</v>
      </c>
      <c r="AE1962" s="19">
        <f t="shared" si="5407"/>
        <v>0</v>
      </c>
      <c r="AF1962" s="50">
        <f t="shared" si="5408"/>
        <v>15.5</v>
      </c>
      <c r="AG1962" s="50">
        <f t="shared" si="5409"/>
        <v>0</v>
      </c>
      <c r="AH1962" s="50">
        <f t="shared" si="5410"/>
        <v>15.5</v>
      </c>
      <c r="AI1962" s="50">
        <f t="shared" si="5411"/>
        <v>0</v>
      </c>
      <c r="AJ1962" s="50">
        <f t="shared" si="5412"/>
        <v>0</v>
      </c>
      <c r="AK1962" s="50">
        <f t="shared" si="5413"/>
        <v>0</v>
      </c>
      <c r="AL1962" s="50">
        <f t="shared" si="5414"/>
        <v>12.499890000000001</v>
      </c>
      <c r="AM1962" s="50">
        <f t="shared" si="5415"/>
        <v>12.499890000000001</v>
      </c>
      <c r="AN1962" s="50">
        <f t="shared" si="5416"/>
        <v>0</v>
      </c>
      <c r="AO1962" s="15">
        <f t="shared" si="5417"/>
        <v>12.499890000000001</v>
      </c>
      <c r="AP1962" s="51">
        <f t="shared" si="5418"/>
        <v>15.5</v>
      </c>
      <c r="AQ1962" s="51">
        <f t="shared" si="5419"/>
        <v>0</v>
      </c>
      <c r="AR1962" s="51">
        <f t="shared" si="5420"/>
        <v>0</v>
      </c>
      <c r="AS1962" s="51">
        <f t="shared" si="5421"/>
        <v>0</v>
      </c>
      <c r="AT1962" s="51">
        <f t="shared" si="5422"/>
        <v>0</v>
      </c>
      <c r="AU1962" s="51">
        <f t="shared" si="5425"/>
        <v>15.5</v>
      </c>
      <c r="AV1962" s="51">
        <f t="shared" si="5426"/>
        <v>0</v>
      </c>
      <c r="AW1962" s="51">
        <f t="shared" si="5427"/>
        <v>15.5</v>
      </c>
      <c r="AX1962" s="51">
        <f t="shared" si="5428"/>
        <v>15.5</v>
      </c>
      <c r="AY1962" s="51">
        <f t="shared" si="5429"/>
        <v>15.5</v>
      </c>
      <c r="AZ1962" s="51">
        <f t="shared" si="5423"/>
        <v>0</v>
      </c>
      <c r="BA1962" s="52">
        <f t="shared" si="5430"/>
        <v>80.644451612903239</v>
      </c>
      <c r="BB1962" s="25"/>
    </row>
    <row r="1963" ht="31.5">
      <c r="B1963" s="47" t="s">
        <v>586</v>
      </c>
      <c r="C1963" s="47" t="s">
        <v>98</v>
      </c>
      <c r="D1963" s="47" t="s">
        <v>176</v>
      </c>
      <c r="E1963" s="48" t="str">
        <f t="shared" si="5424"/>
        <v>0314</v>
      </c>
      <c r="F1963" s="47" t="s">
        <v>178</v>
      </c>
      <c r="G1963" s="47" t="s">
        <v>58</v>
      </c>
      <c r="H1963" s="49" t="s">
        <v>59</v>
      </c>
      <c r="I1963" s="19">
        <v>15.5</v>
      </c>
      <c r="J1963" s="19">
        <v>15.5</v>
      </c>
      <c r="K1963" s="19">
        <v>15.5</v>
      </c>
      <c r="L1963" s="19"/>
      <c r="M1963" s="19"/>
      <c r="N1963" s="19"/>
      <c r="O1963" s="19">
        <v>0</v>
      </c>
      <c r="P1963" s="19">
        <v>0</v>
      </c>
      <c r="Q1963" s="19">
        <v>0</v>
      </c>
      <c r="R1963" s="19">
        <v>0</v>
      </c>
      <c r="S1963" s="19"/>
      <c r="T1963" s="19">
        <f t="shared" si="5387"/>
        <v>15.5</v>
      </c>
      <c r="U1963" s="19">
        <f t="shared" si="5385"/>
        <v>15.5</v>
      </c>
      <c r="V1963" s="19">
        <f t="shared" si="5386"/>
        <v>15.5</v>
      </c>
      <c r="W1963" s="19"/>
      <c r="X1963" s="19"/>
      <c r="Y1963" s="19"/>
      <c r="Z1963" s="19"/>
      <c r="AA1963" s="19"/>
      <c r="AB1963" s="19"/>
      <c r="AC1963" s="19"/>
      <c r="AD1963" s="19"/>
      <c r="AE1963" s="19"/>
      <c r="AF1963" s="50">
        <v>15.5</v>
      </c>
      <c r="AG1963" s="50"/>
      <c r="AH1963" s="50">
        <f>AF1963</f>
        <v>15.5</v>
      </c>
      <c r="AI1963" s="50">
        <f>AG1963</f>
        <v>0</v>
      </c>
      <c r="AJ1963" s="50">
        <v>0</v>
      </c>
      <c r="AK1963" s="50">
        <v>0</v>
      </c>
      <c r="AL1963" s="50">
        <v>12.499890000000001</v>
      </c>
      <c r="AM1963" s="50">
        <f>AL1963</f>
        <v>12.499890000000001</v>
      </c>
      <c r="AN1963" s="50">
        <v>0</v>
      </c>
      <c r="AO1963" s="51">
        <v>12.499890000000001</v>
      </c>
      <c r="AP1963" s="51">
        <v>15.5</v>
      </c>
      <c r="AQ1963" s="51">
        <v>0</v>
      </c>
      <c r="AR1963" s="51">
        <v>0</v>
      </c>
      <c r="AS1963" s="51">
        <v>0</v>
      </c>
      <c r="AT1963" s="51">
        <v>0</v>
      </c>
      <c r="AU1963" s="51">
        <f t="shared" si="5425"/>
        <v>15.5</v>
      </c>
      <c r="AV1963" s="51">
        <f t="shared" si="5426"/>
        <v>0</v>
      </c>
      <c r="AW1963" s="51">
        <f t="shared" si="5427"/>
        <v>15.5</v>
      </c>
      <c r="AX1963" s="51">
        <f t="shared" si="5428"/>
        <v>15.5</v>
      </c>
      <c r="AY1963" s="51">
        <f t="shared" si="5429"/>
        <v>15.5</v>
      </c>
      <c r="AZ1963" s="51"/>
      <c r="BA1963" s="52">
        <f t="shared" si="5430"/>
        <v>80.644451612903239</v>
      </c>
      <c r="BB1963" s="53"/>
    </row>
    <row r="1964" s="30" customFormat="1" ht="15.75" customHeight="1">
      <c r="B1964" s="31" t="s">
        <v>586</v>
      </c>
      <c r="C1964" s="31" t="s">
        <v>88</v>
      </c>
      <c r="D1964" s="31"/>
      <c r="E1964" s="32" t="str">
        <f t="shared" si="5424"/>
        <v>04</v>
      </c>
      <c r="F1964" s="31"/>
      <c r="G1964" s="31"/>
      <c r="H1964" s="33" t="s">
        <v>89</v>
      </c>
      <c r="I1964" s="34">
        <f t="shared" si="5388"/>
        <v>1806.8</v>
      </c>
      <c r="J1964" s="34">
        <f t="shared" si="5389"/>
        <v>1806.8</v>
      </c>
      <c r="K1964" s="34">
        <f t="shared" si="5390"/>
        <v>1806.8</v>
      </c>
      <c r="L1964" s="34">
        <f t="shared" si="5391"/>
        <v>0</v>
      </c>
      <c r="M1964" s="34">
        <f t="shared" si="5392"/>
        <v>0</v>
      </c>
      <c r="N1964" s="34">
        <f t="shared" si="5393"/>
        <v>0</v>
      </c>
      <c r="O1964" s="34">
        <f t="shared" si="5394"/>
        <v>0</v>
      </c>
      <c r="P1964" s="34">
        <f t="shared" si="5395"/>
        <v>0</v>
      </c>
      <c r="Q1964" s="34">
        <f t="shared" si="5396"/>
        <v>-323.16500000000002</v>
      </c>
      <c r="R1964" s="34">
        <f t="shared" si="5397"/>
        <v>0</v>
      </c>
      <c r="S1964" s="34">
        <f t="shared" si="5398"/>
        <v>0</v>
      </c>
      <c r="T1964" s="34">
        <f t="shared" si="5387"/>
        <v>1483.635</v>
      </c>
      <c r="U1964" s="34">
        <f t="shared" si="5385"/>
        <v>1806.8</v>
      </c>
      <c r="V1964" s="34">
        <f t="shared" si="5386"/>
        <v>1806.8</v>
      </c>
      <c r="W1964" s="34">
        <f t="shared" si="5399"/>
        <v>0</v>
      </c>
      <c r="X1964" s="34">
        <f t="shared" si="5400"/>
        <v>0</v>
      </c>
      <c r="Y1964" s="34">
        <f t="shared" si="5401"/>
        <v>0</v>
      </c>
      <c r="Z1964" s="34">
        <f t="shared" si="5402"/>
        <v>0</v>
      </c>
      <c r="AA1964" s="34">
        <f t="shared" si="5403"/>
        <v>0</v>
      </c>
      <c r="AB1964" s="34">
        <f t="shared" si="5404"/>
        <v>0</v>
      </c>
      <c r="AC1964" s="34">
        <f t="shared" si="5405"/>
        <v>0</v>
      </c>
      <c r="AD1964" s="34">
        <f t="shared" si="5406"/>
        <v>0</v>
      </c>
      <c r="AE1964" s="34">
        <f t="shared" si="5407"/>
        <v>0</v>
      </c>
      <c r="AF1964" s="35">
        <f t="shared" si="5408"/>
        <v>283.63499999999999</v>
      </c>
      <c r="AG1964" s="35">
        <f t="shared" si="5409"/>
        <v>0</v>
      </c>
      <c r="AH1964" s="35">
        <f>AH1965</f>
        <v>0</v>
      </c>
      <c r="AI1964" s="35">
        <f>AI1965</f>
        <v>0</v>
      </c>
      <c r="AJ1964" s="35">
        <f t="shared" si="5412"/>
        <v>0</v>
      </c>
      <c r="AK1964" s="35">
        <f t="shared" si="5413"/>
        <v>0</v>
      </c>
      <c r="AL1964" s="35">
        <f t="shared" si="5414"/>
        <v>283.63412</v>
      </c>
      <c r="AM1964" s="35">
        <f>AM1965</f>
        <v>0</v>
      </c>
      <c r="AN1964" s="35">
        <f t="shared" si="5416"/>
        <v>0</v>
      </c>
      <c r="AO1964" s="54">
        <f t="shared" si="5417"/>
        <v>0</v>
      </c>
      <c r="AP1964" s="36">
        <f t="shared" si="5418"/>
        <v>283.63499999999999</v>
      </c>
      <c r="AQ1964" s="36">
        <f t="shared" si="5419"/>
        <v>0</v>
      </c>
      <c r="AR1964" s="36">
        <f t="shared" si="5420"/>
        <v>0</v>
      </c>
      <c r="AS1964" s="36">
        <f t="shared" si="5421"/>
        <v>0</v>
      </c>
      <c r="AT1964" s="36">
        <f t="shared" si="5422"/>
        <v>0</v>
      </c>
      <c r="AU1964" s="36">
        <f t="shared" si="5425"/>
        <v>283.63499999999999</v>
      </c>
      <c r="AV1964" s="36">
        <f t="shared" si="5426"/>
        <v>1200</v>
      </c>
      <c r="AW1964" s="36">
        <f t="shared" si="5427"/>
        <v>1483.635</v>
      </c>
      <c r="AX1964" s="36">
        <f t="shared" si="5428"/>
        <v>1806.8</v>
      </c>
      <c r="AY1964" s="36">
        <f t="shared" si="5429"/>
        <v>1806.8</v>
      </c>
      <c r="AZ1964" s="36">
        <f t="shared" si="5423"/>
        <v>0</v>
      </c>
      <c r="BA1964" s="37">
        <f t="shared" si="5430"/>
        <v>99.999689742098113</v>
      </c>
      <c r="BB1964" s="25"/>
    </row>
    <row r="1965" s="39" customFormat="1">
      <c r="B1965" s="40" t="s">
        <v>586</v>
      </c>
      <c r="C1965" s="40" t="s">
        <v>88</v>
      </c>
      <c r="D1965" s="40" t="s">
        <v>90</v>
      </c>
      <c r="E1965" s="38" t="str">
        <f t="shared" si="5424"/>
        <v>0409</v>
      </c>
      <c r="F1965" s="40"/>
      <c r="G1965" s="40"/>
      <c r="H1965" s="41" t="s">
        <v>91</v>
      </c>
      <c r="I1965" s="42">
        <f>I1966+I1971</f>
        <v>1806.8</v>
      </c>
      <c r="J1965" s="42">
        <f>J1966+J1971</f>
        <v>1806.8</v>
      </c>
      <c r="K1965" s="42">
        <f>K1966+K1971</f>
        <v>1806.8</v>
      </c>
      <c r="L1965" s="42">
        <f>L1966+L1971</f>
        <v>0</v>
      </c>
      <c r="M1965" s="42">
        <f>M1966+M1971</f>
        <v>0</v>
      </c>
      <c r="N1965" s="42">
        <f>N1966+N1971</f>
        <v>0</v>
      </c>
      <c r="O1965" s="42">
        <f>O1966+O1971</f>
        <v>0</v>
      </c>
      <c r="P1965" s="42">
        <f>P1966+P1971</f>
        <v>0</v>
      </c>
      <c r="Q1965" s="42">
        <f>Q1966+Q1971</f>
        <v>-323.16500000000002</v>
      </c>
      <c r="R1965" s="42">
        <f>R1966+R1971</f>
        <v>0</v>
      </c>
      <c r="S1965" s="42">
        <f>S1966+S1971</f>
        <v>0</v>
      </c>
      <c r="T1965" s="42">
        <f t="shared" si="5387"/>
        <v>1483.635</v>
      </c>
      <c r="U1965" s="42">
        <f t="shared" si="5385"/>
        <v>1806.8</v>
      </c>
      <c r="V1965" s="42">
        <f t="shared" si="5386"/>
        <v>1806.8</v>
      </c>
      <c r="W1965" s="42">
        <f>W1966+W1971</f>
        <v>0</v>
      </c>
      <c r="X1965" s="42">
        <f>X1966+X1971</f>
        <v>0</v>
      </c>
      <c r="Y1965" s="42">
        <f>Y1966+Y1971</f>
        <v>0</v>
      </c>
      <c r="Z1965" s="42">
        <f>Z1966+Z1971</f>
        <v>0</v>
      </c>
      <c r="AA1965" s="42">
        <f>AA1966+AA1971</f>
        <v>0</v>
      </c>
      <c r="AB1965" s="42">
        <f>AB1966+AB1971</f>
        <v>0</v>
      </c>
      <c r="AC1965" s="42">
        <f>AC1966+AC1971</f>
        <v>0</v>
      </c>
      <c r="AD1965" s="42">
        <f>AD1966+AD1971</f>
        <v>0</v>
      </c>
      <c r="AE1965" s="42">
        <f>AE1966+AE1971</f>
        <v>0</v>
      </c>
      <c r="AF1965" s="43">
        <f>AF1966+AF1971</f>
        <v>283.63499999999999</v>
      </c>
      <c r="AG1965" s="43">
        <f>AG1966+AG1971</f>
        <v>0</v>
      </c>
      <c r="AH1965" s="43">
        <f>AH1966+AH1971</f>
        <v>0</v>
      </c>
      <c r="AI1965" s="43">
        <f>AI1966+AI1971</f>
        <v>0</v>
      </c>
      <c r="AJ1965" s="43">
        <f>AJ1966+AJ1971</f>
        <v>0</v>
      </c>
      <c r="AK1965" s="43">
        <f>AK1966+AK1971</f>
        <v>0</v>
      </c>
      <c r="AL1965" s="43">
        <f>AL1966+AL1971</f>
        <v>283.63412</v>
      </c>
      <c r="AM1965" s="43">
        <f>AM1966+AM1971</f>
        <v>0</v>
      </c>
      <c r="AN1965" s="43">
        <f>AN1966+AN1971</f>
        <v>0</v>
      </c>
      <c r="AO1965" s="45">
        <f>AO1966+AO1971</f>
        <v>0</v>
      </c>
      <c r="AP1965" s="45">
        <f>AP1966+AP1971</f>
        <v>283.63499999999999</v>
      </c>
      <c r="AQ1965" s="45">
        <f>AQ1966+AQ1971</f>
        <v>0</v>
      </c>
      <c r="AR1965" s="45">
        <f>AR1966+AR1971</f>
        <v>0</v>
      </c>
      <c r="AS1965" s="45">
        <f>AS1966+AS1971</f>
        <v>0</v>
      </c>
      <c r="AT1965" s="45">
        <f>AT1966+AT1971</f>
        <v>0</v>
      </c>
      <c r="AU1965" s="45">
        <f t="shared" si="5425"/>
        <v>283.63499999999999</v>
      </c>
      <c r="AV1965" s="45">
        <f t="shared" si="5426"/>
        <v>1200</v>
      </c>
      <c r="AW1965" s="45">
        <f t="shared" si="5427"/>
        <v>1483.635</v>
      </c>
      <c r="AX1965" s="45">
        <f t="shared" si="5428"/>
        <v>1806.8</v>
      </c>
      <c r="AY1965" s="45">
        <f t="shared" si="5429"/>
        <v>1806.8</v>
      </c>
      <c r="AZ1965" s="45">
        <f>AZ1966+AZ1971</f>
        <v>0</v>
      </c>
      <c r="BA1965" s="46">
        <f t="shared" si="5430"/>
        <v>99.999689742098113</v>
      </c>
      <c r="BB1965" s="25"/>
    </row>
    <row r="1966" ht="31.5">
      <c r="B1966" s="47" t="s">
        <v>586</v>
      </c>
      <c r="C1966" s="47" t="s">
        <v>88</v>
      </c>
      <c r="D1966" s="47" t="s">
        <v>90</v>
      </c>
      <c r="E1966" s="48" t="str">
        <f t="shared" si="5424"/>
        <v>0409</v>
      </c>
      <c r="F1966" s="47" t="s">
        <v>100</v>
      </c>
      <c r="G1966" s="48"/>
      <c r="H1966" s="49" t="s">
        <v>101</v>
      </c>
      <c r="I1966" s="19">
        <f t="shared" ref="I1966:I1974" si="5431">I1967</f>
        <v>606.79999999999995</v>
      </c>
      <c r="J1966" s="19">
        <f t="shared" ref="J1966:J1974" si="5432">J1967</f>
        <v>606.79999999999995</v>
      </c>
      <c r="K1966" s="19">
        <f t="shared" ref="K1966:K1974" si="5433">K1967</f>
        <v>606.79999999999995</v>
      </c>
      <c r="L1966" s="19">
        <f t="shared" ref="L1966:L1974" si="5434">L1967</f>
        <v>0</v>
      </c>
      <c r="M1966" s="19">
        <f t="shared" ref="M1966:M1974" si="5435">M1967</f>
        <v>0</v>
      </c>
      <c r="N1966" s="19">
        <f t="shared" ref="N1966:N1974" si="5436">N1967</f>
        <v>0</v>
      </c>
      <c r="O1966" s="19">
        <f t="shared" ref="O1966:O1974" si="5437">O1967</f>
        <v>0</v>
      </c>
      <c r="P1966" s="19">
        <f t="shared" ref="P1966:P1974" si="5438">P1967</f>
        <v>0</v>
      </c>
      <c r="Q1966" s="19">
        <f t="shared" ref="Q1966:Q1974" si="5439">Q1967</f>
        <v>-323.16500000000002</v>
      </c>
      <c r="R1966" s="19">
        <f t="shared" ref="R1966:R1974" si="5440">R1967</f>
        <v>0</v>
      </c>
      <c r="S1966" s="19">
        <f t="shared" ref="S1966:S1974" si="5441">S1967</f>
        <v>0</v>
      </c>
      <c r="T1966" s="19">
        <f t="shared" si="5387"/>
        <v>283.63499999999993</v>
      </c>
      <c r="U1966" s="19">
        <f t="shared" si="5385"/>
        <v>606.79999999999995</v>
      </c>
      <c r="V1966" s="19">
        <f t="shared" si="5386"/>
        <v>606.79999999999995</v>
      </c>
      <c r="W1966" s="19">
        <f t="shared" ref="W1966:W1974" si="5442">W1967</f>
        <v>0</v>
      </c>
      <c r="X1966" s="19">
        <f t="shared" ref="X1966:X1974" si="5443">X1967</f>
        <v>0</v>
      </c>
      <c r="Y1966" s="19">
        <f t="shared" ref="Y1966:Y1974" si="5444">Y1967</f>
        <v>0</v>
      </c>
      <c r="Z1966" s="19">
        <f t="shared" ref="Z1966:Z1974" si="5445">Z1967</f>
        <v>0</v>
      </c>
      <c r="AA1966" s="19">
        <f t="shared" ref="AA1966:AA1974" si="5446">AA1967</f>
        <v>0</v>
      </c>
      <c r="AB1966" s="19">
        <f t="shared" ref="AB1966:AB1974" si="5447">AB1967</f>
        <v>0</v>
      </c>
      <c r="AC1966" s="19">
        <f t="shared" ref="AC1966:AC1974" si="5448">AC1967</f>
        <v>0</v>
      </c>
      <c r="AD1966" s="19">
        <f t="shared" ref="AD1966:AD1974" si="5449">AD1967</f>
        <v>0</v>
      </c>
      <c r="AE1966" s="19">
        <f t="shared" ref="AE1966:AE1974" si="5450">AE1967</f>
        <v>0</v>
      </c>
      <c r="AF1966" s="50">
        <f t="shared" ref="AF1966:AF1974" si="5451">AF1967</f>
        <v>283.63499999999999</v>
      </c>
      <c r="AG1966" s="50">
        <f t="shared" ref="AG1966:AG1974" si="5452">AG1967</f>
        <v>0</v>
      </c>
      <c r="AH1966" s="50">
        <f t="shared" ref="AH1966:AH1974" si="5453">AH1967</f>
        <v>0</v>
      </c>
      <c r="AI1966" s="50">
        <f t="shared" ref="AI1966:AI1974" si="5454">AI1967</f>
        <v>0</v>
      </c>
      <c r="AJ1966" s="50">
        <f t="shared" ref="AJ1966:AJ1974" si="5455">AJ1967</f>
        <v>0</v>
      </c>
      <c r="AK1966" s="50">
        <f t="shared" ref="AK1966:AK1974" si="5456">AK1967</f>
        <v>0</v>
      </c>
      <c r="AL1966" s="50">
        <f t="shared" ref="AL1966:AL1974" si="5457">AL1967</f>
        <v>283.63412</v>
      </c>
      <c r="AM1966" s="50">
        <f t="shared" ref="AM1966:AM1974" si="5458">AM1967</f>
        <v>0</v>
      </c>
      <c r="AN1966" s="50">
        <f t="shared" ref="AN1966:AN1974" si="5459">AN1967</f>
        <v>0</v>
      </c>
      <c r="AO1966" s="15">
        <f t="shared" ref="AO1966:AO1974" si="5460">AO1967</f>
        <v>0</v>
      </c>
      <c r="AP1966" s="51">
        <f t="shared" ref="AP1966:AP1974" si="5461">AP1967</f>
        <v>283.63499999999999</v>
      </c>
      <c r="AQ1966" s="51">
        <f t="shared" ref="AQ1966:AQ1974" si="5462">AQ1967</f>
        <v>0</v>
      </c>
      <c r="AR1966" s="51">
        <f t="shared" ref="AR1966:AR1974" si="5463">AR1967</f>
        <v>0</v>
      </c>
      <c r="AS1966" s="51">
        <f t="shared" ref="AS1966:AS1974" si="5464">AS1967</f>
        <v>0</v>
      </c>
      <c r="AT1966" s="51">
        <f t="shared" ref="AT1966:AT1974" si="5465">AT1967</f>
        <v>0</v>
      </c>
      <c r="AU1966" s="51">
        <f t="shared" si="5425"/>
        <v>283.63499999999999</v>
      </c>
      <c r="AV1966" s="51">
        <f t="shared" si="5426"/>
        <v>-5.6843418860808015e-14</v>
      </c>
      <c r="AW1966" s="51">
        <f t="shared" si="5427"/>
        <v>283.63499999999993</v>
      </c>
      <c r="AX1966" s="51">
        <f t="shared" si="5428"/>
        <v>606.79999999999995</v>
      </c>
      <c r="AY1966" s="51">
        <f t="shared" si="5429"/>
        <v>606.79999999999995</v>
      </c>
      <c r="AZ1966" s="51">
        <f t="shared" ref="AZ1966:AZ1974" si="5466">AZ1967</f>
        <v>0</v>
      </c>
      <c r="BA1966" s="52">
        <f t="shared" si="5430"/>
        <v>99.999689742098113</v>
      </c>
      <c r="BB1966" s="25"/>
    </row>
    <row r="1967">
      <c r="B1967" s="47" t="s">
        <v>586</v>
      </c>
      <c r="C1967" s="47" t="s">
        <v>88</v>
      </c>
      <c r="D1967" s="47" t="s">
        <v>90</v>
      </c>
      <c r="E1967" s="48" t="str">
        <f t="shared" si="5424"/>
        <v>0409</v>
      </c>
      <c r="F1967" s="47" t="s">
        <v>102</v>
      </c>
      <c r="G1967" s="48"/>
      <c r="H1967" s="49" t="s">
        <v>53</v>
      </c>
      <c r="I1967" s="19">
        <f t="shared" si="5431"/>
        <v>606.79999999999995</v>
      </c>
      <c r="J1967" s="19">
        <f t="shared" si="5432"/>
        <v>606.79999999999995</v>
      </c>
      <c r="K1967" s="19">
        <f t="shared" si="5433"/>
        <v>606.79999999999995</v>
      </c>
      <c r="L1967" s="19">
        <f t="shared" si="5434"/>
        <v>0</v>
      </c>
      <c r="M1967" s="19">
        <f t="shared" si="5435"/>
        <v>0</v>
      </c>
      <c r="N1967" s="19">
        <f t="shared" si="5436"/>
        <v>0</v>
      </c>
      <c r="O1967" s="19">
        <f t="shared" si="5437"/>
        <v>0</v>
      </c>
      <c r="P1967" s="19">
        <f t="shared" si="5438"/>
        <v>0</v>
      </c>
      <c r="Q1967" s="19">
        <f t="shared" si="5439"/>
        <v>-323.16500000000002</v>
      </c>
      <c r="R1967" s="19">
        <f t="shared" si="5440"/>
        <v>0</v>
      </c>
      <c r="S1967" s="19">
        <f t="shared" si="5441"/>
        <v>0</v>
      </c>
      <c r="T1967" s="19">
        <f t="shared" si="5387"/>
        <v>283.63499999999993</v>
      </c>
      <c r="U1967" s="19">
        <f t="shared" si="5385"/>
        <v>606.79999999999995</v>
      </c>
      <c r="V1967" s="19">
        <f t="shared" si="5386"/>
        <v>606.79999999999995</v>
      </c>
      <c r="W1967" s="19">
        <f t="shared" si="5442"/>
        <v>0</v>
      </c>
      <c r="X1967" s="19">
        <f t="shared" si="5443"/>
        <v>0</v>
      </c>
      <c r="Y1967" s="19">
        <f t="shared" si="5444"/>
        <v>0</v>
      </c>
      <c r="Z1967" s="19">
        <f t="shared" si="5445"/>
        <v>0</v>
      </c>
      <c r="AA1967" s="19">
        <f t="shared" si="5446"/>
        <v>0</v>
      </c>
      <c r="AB1967" s="19">
        <f t="shared" si="5447"/>
        <v>0</v>
      </c>
      <c r="AC1967" s="19">
        <f t="shared" si="5448"/>
        <v>0</v>
      </c>
      <c r="AD1967" s="19">
        <f t="shared" si="5449"/>
        <v>0</v>
      </c>
      <c r="AE1967" s="19">
        <f t="shared" si="5450"/>
        <v>0</v>
      </c>
      <c r="AF1967" s="50">
        <f t="shared" si="5451"/>
        <v>283.63499999999999</v>
      </c>
      <c r="AG1967" s="50">
        <f t="shared" si="5452"/>
        <v>0</v>
      </c>
      <c r="AH1967" s="50">
        <f t="shared" si="5453"/>
        <v>0</v>
      </c>
      <c r="AI1967" s="50">
        <f t="shared" si="5454"/>
        <v>0</v>
      </c>
      <c r="AJ1967" s="50">
        <f t="shared" si="5455"/>
        <v>0</v>
      </c>
      <c r="AK1967" s="50">
        <f t="shared" si="5456"/>
        <v>0</v>
      </c>
      <c r="AL1967" s="50">
        <f t="shared" si="5457"/>
        <v>283.63412</v>
      </c>
      <c r="AM1967" s="50">
        <f t="shared" si="5458"/>
        <v>0</v>
      </c>
      <c r="AN1967" s="50">
        <f t="shared" si="5459"/>
        <v>0</v>
      </c>
      <c r="AO1967" s="51">
        <f t="shared" si="5460"/>
        <v>0</v>
      </c>
      <c r="AP1967" s="51">
        <f t="shared" si="5461"/>
        <v>283.63499999999999</v>
      </c>
      <c r="AQ1967" s="51">
        <f t="shared" si="5462"/>
        <v>0</v>
      </c>
      <c r="AR1967" s="51">
        <f t="shared" si="5463"/>
        <v>0</v>
      </c>
      <c r="AS1967" s="51">
        <f t="shared" si="5464"/>
        <v>0</v>
      </c>
      <c r="AT1967" s="51">
        <f t="shared" si="5465"/>
        <v>0</v>
      </c>
      <c r="AU1967" s="51">
        <f t="shared" si="5425"/>
        <v>283.63499999999999</v>
      </c>
      <c r="AV1967" s="51">
        <f t="shared" si="5426"/>
        <v>-5.6843418860808015e-14</v>
      </c>
      <c r="AW1967" s="51">
        <f t="shared" si="5427"/>
        <v>283.63499999999993</v>
      </c>
      <c r="AX1967" s="51">
        <f t="shared" si="5428"/>
        <v>606.79999999999995</v>
      </c>
      <c r="AY1967" s="51">
        <f t="shared" si="5429"/>
        <v>606.79999999999995</v>
      </c>
      <c r="AZ1967" s="51">
        <f t="shared" si="5466"/>
        <v>0</v>
      </c>
      <c r="BA1967" s="52">
        <f t="shared" si="5430"/>
        <v>99.999689742098113</v>
      </c>
      <c r="BB1967" s="25"/>
    </row>
    <row r="1968" ht="31.5">
      <c r="B1968" s="47" t="s">
        <v>586</v>
      </c>
      <c r="C1968" s="47" t="s">
        <v>88</v>
      </c>
      <c r="D1968" s="47" t="s">
        <v>90</v>
      </c>
      <c r="E1968" s="48" t="str">
        <f t="shared" si="5424"/>
        <v>0409</v>
      </c>
      <c r="F1968" s="47" t="s">
        <v>513</v>
      </c>
      <c r="G1968" s="48"/>
      <c r="H1968" s="49" t="s">
        <v>514</v>
      </c>
      <c r="I1968" s="19">
        <f t="shared" si="5431"/>
        <v>606.79999999999995</v>
      </c>
      <c r="J1968" s="19">
        <f t="shared" si="5432"/>
        <v>606.79999999999995</v>
      </c>
      <c r="K1968" s="19">
        <f t="shared" si="5433"/>
        <v>606.79999999999995</v>
      </c>
      <c r="L1968" s="19">
        <f t="shared" si="5434"/>
        <v>0</v>
      </c>
      <c r="M1968" s="19">
        <f t="shared" si="5435"/>
        <v>0</v>
      </c>
      <c r="N1968" s="19">
        <f t="shared" si="5436"/>
        <v>0</v>
      </c>
      <c r="O1968" s="19">
        <f t="shared" si="5437"/>
        <v>0</v>
      </c>
      <c r="P1968" s="19">
        <f t="shared" si="5438"/>
        <v>0</v>
      </c>
      <c r="Q1968" s="19">
        <f t="shared" si="5439"/>
        <v>-323.16500000000002</v>
      </c>
      <c r="R1968" s="19">
        <f t="shared" si="5440"/>
        <v>0</v>
      </c>
      <c r="S1968" s="19">
        <f t="shared" si="5441"/>
        <v>0</v>
      </c>
      <c r="T1968" s="19">
        <f t="shared" si="5387"/>
        <v>283.63499999999993</v>
      </c>
      <c r="U1968" s="19">
        <f t="shared" si="5385"/>
        <v>606.79999999999995</v>
      </c>
      <c r="V1968" s="19">
        <f t="shared" si="5386"/>
        <v>606.79999999999995</v>
      </c>
      <c r="W1968" s="19">
        <f t="shared" si="5442"/>
        <v>0</v>
      </c>
      <c r="X1968" s="19">
        <f t="shared" si="5443"/>
        <v>0</v>
      </c>
      <c r="Y1968" s="19">
        <f t="shared" si="5444"/>
        <v>0</v>
      </c>
      <c r="Z1968" s="19">
        <f t="shared" si="5445"/>
        <v>0</v>
      </c>
      <c r="AA1968" s="19">
        <f t="shared" si="5446"/>
        <v>0</v>
      </c>
      <c r="AB1968" s="19">
        <f t="shared" si="5447"/>
        <v>0</v>
      </c>
      <c r="AC1968" s="19">
        <f t="shared" si="5448"/>
        <v>0</v>
      </c>
      <c r="AD1968" s="19">
        <f t="shared" si="5449"/>
        <v>0</v>
      </c>
      <c r="AE1968" s="19">
        <f t="shared" si="5450"/>
        <v>0</v>
      </c>
      <c r="AF1968" s="50">
        <f t="shared" si="5451"/>
        <v>283.63499999999999</v>
      </c>
      <c r="AG1968" s="50">
        <f t="shared" si="5452"/>
        <v>0</v>
      </c>
      <c r="AH1968" s="50">
        <f t="shared" si="5453"/>
        <v>0</v>
      </c>
      <c r="AI1968" s="50">
        <f t="shared" si="5454"/>
        <v>0</v>
      </c>
      <c r="AJ1968" s="50">
        <f t="shared" si="5455"/>
        <v>0</v>
      </c>
      <c r="AK1968" s="50">
        <f t="shared" si="5456"/>
        <v>0</v>
      </c>
      <c r="AL1968" s="50">
        <f t="shared" si="5457"/>
        <v>283.63412</v>
      </c>
      <c r="AM1968" s="50">
        <f t="shared" si="5458"/>
        <v>0</v>
      </c>
      <c r="AN1968" s="50">
        <f t="shared" si="5459"/>
        <v>0</v>
      </c>
      <c r="AO1968" s="15">
        <f t="shared" si="5460"/>
        <v>0</v>
      </c>
      <c r="AP1968" s="51">
        <f t="shared" si="5461"/>
        <v>283.63499999999999</v>
      </c>
      <c r="AQ1968" s="51">
        <f t="shared" si="5462"/>
        <v>0</v>
      </c>
      <c r="AR1968" s="51">
        <f t="shared" si="5463"/>
        <v>0</v>
      </c>
      <c r="AS1968" s="51">
        <f t="shared" si="5464"/>
        <v>0</v>
      </c>
      <c r="AT1968" s="51">
        <f t="shared" si="5465"/>
        <v>0</v>
      </c>
      <c r="AU1968" s="51">
        <f t="shared" si="5425"/>
        <v>283.63499999999999</v>
      </c>
      <c r="AV1968" s="51">
        <f t="shared" si="5426"/>
        <v>-5.6843418860808015e-14</v>
      </c>
      <c r="AW1968" s="51">
        <f t="shared" si="5427"/>
        <v>283.63499999999993</v>
      </c>
      <c r="AX1968" s="51">
        <f t="shared" si="5428"/>
        <v>606.79999999999995</v>
      </c>
      <c r="AY1968" s="51">
        <f t="shared" si="5429"/>
        <v>606.79999999999995</v>
      </c>
      <c r="AZ1968" s="51">
        <f t="shared" si="5466"/>
        <v>0</v>
      </c>
      <c r="BA1968" s="52">
        <f t="shared" si="5430"/>
        <v>99.999689742098113</v>
      </c>
      <c r="BB1968" s="25"/>
    </row>
    <row r="1969" ht="31.5">
      <c r="B1969" s="47" t="s">
        <v>586</v>
      </c>
      <c r="C1969" s="47" t="s">
        <v>88</v>
      </c>
      <c r="D1969" s="47" t="s">
        <v>90</v>
      </c>
      <c r="E1969" s="48" t="str">
        <f t="shared" si="5424"/>
        <v>0409</v>
      </c>
      <c r="F1969" s="47" t="s">
        <v>515</v>
      </c>
      <c r="G1969" s="48"/>
      <c r="H1969" s="49" t="s">
        <v>516</v>
      </c>
      <c r="I1969" s="19">
        <f t="shared" si="5431"/>
        <v>606.79999999999995</v>
      </c>
      <c r="J1969" s="19">
        <f t="shared" si="5432"/>
        <v>606.79999999999995</v>
      </c>
      <c r="K1969" s="19">
        <f t="shared" si="5433"/>
        <v>606.79999999999995</v>
      </c>
      <c r="L1969" s="19">
        <f t="shared" si="5434"/>
        <v>0</v>
      </c>
      <c r="M1969" s="19">
        <f t="shared" si="5435"/>
        <v>0</v>
      </c>
      <c r="N1969" s="19">
        <f t="shared" si="5436"/>
        <v>0</v>
      </c>
      <c r="O1969" s="19">
        <f t="shared" si="5437"/>
        <v>0</v>
      </c>
      <c r="P1969" s="19">
        <f t="shared" si="5438"/>
        <v>0</v>
      </c>
      <c r="Q1969" s="19">
        <f t="shared" si="5439"/>
        <v>-323.16500000000002</v>
      </c>
      <c r="R1969" s="19">
        <f t="shared" si="5440"/>
        <v>0</v>
      </c>
      <c r="S1969" s="19">
        <f t="shared" si="5441"/>
        <v>0</v>
      </c>
      <c r="T1969" s="19">
        <f t="shared" si="5387"/>
        <v>283.63499999999993</v>
      </c>
      <c r="U1969" s="19">
        <f t="shared" si="5385"/>
        <v>606.79999999999995</v>
      </c>
      <c r="V1969" s="19">
        <f t="shared" si="5386"/>
        <v>606.79999999999995</v>
      </c>
      <c r="W1969" s="19">
        <f t="shared" si="5442"/>
        <v>0</v>
      </c>
      <c r="X1969" s="19">
        <f t="shared" si="5443"/>
        <v>0</v>
      </c>
      <c r="Y1969" s="19">
        <f t="shared" si="5444"/>
        <v>0</v>
      </c>
      <c r="Z1969" s="19">
        <f t="shared" si="5445"/>
        <v>0</v>
      </c>
      <c r="AA1969" s="19">
        <f t="shared" si="5446"/>
        <v>0</v>
      </c>
      <c r="AB1969" s="19">
        <f t="shared" si="5447"/>
        <v>0</v>
      </c>
      <c r="AC1969" s="19">
        <f t="shared" si="5448"/>
        <v>0</v>
      </c>
      <c r="AD1969" s="19">
        <f t="shared" si="5449"/>
        <v>0</v>
      </c>
      <c r="AE1969" s="19">
        <f t="shared" si="5450"/>
        <v>0</v>
      </c>
      <c r="AF1969" s="50">
        <f t="shared" si="5451"/>
        <v>283.63499999999999</v>
      </c>
      <c r="AG1969" s="50">
        <f t="shared" si="5452"/>
        <v>0</v>
      </c>
      <c r="AH1969" s="50">
        <f t="shared" si="5453"/>
        <v>0</v>
      </c>
      <c r="AI1969" s="50">
        <f t="shared" si="5454"/>
        <v>0</v>
      </c>
      <c r="AJ1969" s="50">
        <f t="shared" si="5455"/>
        <v>0</v>
      </c>
      <c r="AK1969" s="50">
        <f t="shared" si="5456"/>
        <v>0</v>
      </c>
      <c r="AL1969" s="50">
        <f t="shared" si="5457"/>
        <v>283.63412</v>
      </c>
      <c r="AM1969" s="50">
        <f t="shared" si="5458"/>
        <v>0</v>
      </c>
      <c r="AN1969" s="50">
        <f t="shared" si="5459"/>
        <v>0</v>
      </c>
      <c r="AO1969" s="51">
        <f t="shared" si="5460"/>
        <v>0</v>
      </c>
      <c r="AP1969" s="51">
        <f t="shared" si="5461"/>
        <v>283.63499999999999</v>
      </c>
      <c r="AQ1969" s="51">
        <f t="shared" si="5462"/>
        <v>0</v>
      </c>
      <c r="AR1969" s="51">
        <f t="shared" si="5463"/>
        <v>0</v>
      </c>
      <c r="AS1969" s="51">
        <f t="shared" si="5464"/>
        <v>0</v>
      </c>
      <c r="AT1969" s="51">
        <f t="shared" si="5465"/>
        <v>0</v>
      </c>
      <c r="AU1969" s="51">
        <f t="shared" si="5425"/>
        <v>283.63499999999999</v>
      </c>
      <c r="AV1969" s="51">
        <f t="shared" si="5426"/>
        <v>-5.6843418860808015e-14</v>
      </c>
      <c r="AW1969" s="51">
        <f t="shared" si="5427"/>
        <v>283.63499999999993</v>
      </c>
      <c r="AX1969" s="51">
        <f t="shared" si="5428"/>
        <v>606.79999999999995</v>
      </c>
      <c r="AY1969" s="51">
        <f t="shared" si="5429"/>
        <v>606.79999999999995</v>
      </c>
      <c r="AZ1969" s="51">
        <f t="shared" si="5466"/>
        <v>0</v>
      </c>
      <c r="BA1969" s="52">
        <f t="shared" si="5430"/>
        <v>99.999689742098113</v>
      </c>
      <c r="BB1969" s="25"/>
    </row>
    <row r="1970" ht="31.5">
      <c r="B1970" s="47" t="s">
        <v>586</v>
      </c>
      <c r="C1970" s="47" t="s">
        <v>88</v>
      </c>
      <c r="D1970" s="47" t="s">
        <v>90</v>
      </c>
      <c r="E1970" s="48" t="str">
        <f t="shared" si="5424"/>
        <v>0409</v>
      </c>
      <c r="F1970" s="47" t="s">
        <v>515</v>
      </c>
      <c r="G1970" s="47" t="s">
        <v>58</v>
      </c>
      <c r="H1970" s="49" t="s">
        <v>59</v>
      </c>
      <c r="I1970" s="19">
        <v>606.79999999999995</v>
      </c>
      <c r="J1970" s="19">
        <v>606.79999999999995</v>
      </c>
      <c r="K1970" s="19">
        <v>606.79999999999995</v>
      </c>
      <c r="L1970" s="19"/>
      <c r="M1970" s="19"/>
      <c r="N1970" s="19"/>
      <c r="O1970" s="19">
        <v>0</v>
      </c>
      <c r="P1970" s="19">
        <v>0</v>
      </c>
      <c r="Q1970" s="19">
        <v>-323.16500000000002</v>
      </c>
      <c r="R1970" s="19">
        <v>0</v>
      </c>
      <c r="S1970" s="19"/>
      <c r="T1970" s="19">
        <f t="shared" si="5387"/>
        <v>283.63499999999993</v>
      </c>
      <c r="U1970" s="19">
        <f t="shared" si="5385"/>
        <v>606.79999999999995</v>
      </c>
      <c r="V1970" s="19">
        <f t="shared" si="5386"/>
        <v>606.79999999999995</v>
      </c>
      <c r="W1970" s="19"/>
      <c r="X1970" s="19"/>
      <c r="Y1970" s="19"/>
      <c r="Z1970" s="19"/>
      <c r="AA1970" s="19"/>
      <c r="AB1970" s="19"/>
      <c r="AC1970" s="19"/>
      <c r="AD1970" s="19"/>
      <c r="AE1970" s="19"/>
      <c r="AF1970" s="50">
        <v>283.63499999999999</v>
      </c>
      <c r="AG1970" s="50"/>
      <c r="AH1970" s="50">
        <v>0</v>
      </c>
      <c r="AI1970" s="50">
        <v>0</v>
      </c>
      <c r="AJ1970" s="50">
        <v>0</v>
      </c>
      <c r="AK1970" s="50">
        <v>0</v>
      </c>
      <c r="AL1970" s="50">
        <v>283.63412</v>
      </c>
      <c r="AM1970" s="50">
        <v>0</v>
      </c>
      <c r="AN1970" s="50">
        <v>0</v>
      </c>
      <c r="AO1970" s="15">
        <v>0</v>
      </c>
      <c r="AP1970" s="51">
        <v>283.63499999999999</v>
      </c>
      <c r="AQ1970" s="51">
        <v>0</v>
      </c>
      <c r="AR1970" s="51">
        <v>0</v>
      </c>
      <c r="AS1970" s="51">
        <v>0</v>
      </c>
      <c r="AT1970" s="51">
        <v>0</v>
      </c>
      <c r="AU1970" s="51">
        <f t="shared" si="5425"/>
        <v>283.63499999999999</v>
      </c>
      <c r="AV1970" s="51">
        <f t="shared" si="5426"/>
        <v>-5.6843418860808015e-14</v>
      </c>
      <c r="AW1970" s="51">
        <f t="shared" si="5427"/>
        <v>283.63499999999993</v>
      </c>
      <c r="AX1970" s="51">
        <f t="shared" si="5428"/>
        <v>606.79999999999995</v>
      </c>
      <c r="AY1970" s="51">
        <f t="shared" si="5429"/>
        <v>606.79999999999995</v>
      </c>
      <c r="AZ1970" s="51"/>
      <c r="BA1970" s="52">
        <f t="shared" si="5430"/>
        <v>99.999689742098113</v>
      </c>
      <c r="BB1970" s="53"/>
    </row>
    <row r="1971" ht="31.5" hidden="1">
      <c r="B1971" s="47" t="s">
        <v>586</v>
      </c>
      <c r="C1971" s="47" t="s">
        <v>88</v>
      </c>
      <c r="D1971" s="47" t="s">
        <v>90</v>
      </c>
      <c r="E1971" s="48" t="str">
        <f t="shared" si="5424"/>
        <v>0409</v>
      </c>
      <c r="F1971" s="47" t="s">
        <v>517</v>
      </c>
      <c r="G1971" s="48"/>
      <c r="H1971" s="49" t="s">
        <v>518</v>
      </c>
      <c r="I1971" s="19">
        <f t="shared" si="5431"/>
        <v>1200</v>
      </c>
      <c r="J1971" s="19">
        <f t="shared" si="5432"/>
        <v>1200</v>
      </c>
      <c r="K1971" s="19">
        <f t="shared" si="5433"/>
        <v>1200</v>
      </c>
      <c r="L1971" s="19">
        <f t="shared" si="5434"/>
        <v>0</v>
      </c>
      <c r="M1971" s="19">
        <f t="shared" si="5435"/>
        <v>0</v>
      </c>
      <c r="N1971" s="19">
        <f t="shared" si="5436"/>
        <v>0</v>
      </c>
      <c r="O1971" s="19">
        <f t="shared" si="5437"/>
        <v>0</v>
      </c>
      <c r="P1971" s="19">
        <f t="shared" si="5438"/>
        <v>0</v>
      </c>
      <c r="Q1971" s="19">
        <f t="shared" si="5439"/>
        <v>0</v>
      </c>
      <c r="R1971" s="19">
        <f t="shared" si="5440"/>
        <v>0</v>
      </c>
      <c r="S1971" s="19">
        <f t="shared" si="5441"/>
        <v>0</v>
      </c>
      <c r="T1971" s="19">
        <f t="shared" si="5387"/>
        <v>1200</v>
      </c>
      <c r="U1971" s="19">
        <f t="shared" si="5385"/>
        <v>1200</v>
      </c>
      <c r="V1971" s="19">
        <f t="shared" si="5386"/>
        <v>1200</v>
      </c>
      <c r="W1971" s="19">
        <f t="shared" si="5442"/>
        <v>0</v>
      </c>
      <c r="X1971" s="19">
        <f t="shared" si="5443"/>
        <v>0</v>
      </c>
      <c r="Y1971" s="19">
        <f t="shared" si="5444"/>
        <v>0</v>
      </c>
      <c r="Z1971" s="19">
        <f t="shared" si="5445"/>
        <v>0</v>
      </c>
      <c r="AA1971" s="19">
        <f t="shared" si="5446"/>
        <v>0</v>
      </c>
      <c r="AB1971" s="19">
        <f t="shared" si="5447"/>
        <v>0</v>
      </c>
      <c r="AC1971" s="19">
        <f t="shared" si="5448"/>
        <v>0</v>
      </c>
      <c r="AD1971" s="19">
        <f t="shared" si="5449"/>
        <v>0</v>
      </c>
      <c r="AE1971" s="19">
        <f t="shared" si="5450"/>
        <v>0</v>
      </c>
      <c r="AF1971" s="50">
        <f t="shared" si="5451"/>
        <v>0</v>
      </c>
      <c r="AG1971" s="50">
        <f t="shared" si="5452"/>
        <v>0</v>
      </c>
      <c r="AH1971" s="50">
        <f t="shared" si="5453"/>
        <v>0</v>
      </c>
      <c r="AI1971" s="50">
        <f t="shared" si="5454"/>
        <v>0</v>
      </c>
      <c r="AJ1971" s="50">
        <f t="shared" si="5455"/>
        <v>0</v>
      </c>
      <c r="AK1971" s="50">
        <f t="shared" si="5456"/>
        <v>0</v>
      </c>
      <c r="AL1971" s="50">
        <f t="shared" si="5457"/>
        <v>0</v>
      </c>
      <c r="AM1971" s="50">
        <f t="shared" si="5458"/>
        <v>0</v>
      </c>
      <c r="AN1971" s="50">
        <f t="shared" si="5459"/>
        <v>0</v>
      </c>
      <c r="AO1971" s="51">
        <f t="shared" si="5460"/>
        <v>0</v>
      </c>
      <c r="AP1971" s="51">
        <f t="shared" si="5461"/>
        <v>0</v>
      </c>
      <c r="AQ1971" s="51">
        <f t="shared" si="5462"/>
        <v>0</v>
      </c>
      <c r="AR1971" s="51">
        <f t="shared" si="5463"/>
        <v>0</v>
      </c>
      <c r="AS1971" s="51">
        <f t="shared" si="5464"/>
        <v>0</v>
      </c>
      <c r="AT1971" s="51">
        <f t="shared" si="5465"/>
        <v>0</v>
      </c>
      <c r="AU1971" s="51">
        <f t="shared" si="5425"/>
        <v>0</v>
      </c>
      <c r="AV1971" s="51">
        <f t="shared" si="5426"/>
        <v>1200</v>
      </c>
      <c r="AW1971" s="51">
        <f t="shared" si="5427"/>
        <v>1200</v>
      </c>
      <c r="AX1971" s="51">
        <f t="shared" si="5428"/>
        <v>1200</v>
      </c>
      <c r="AY1971" s="51">
        <f t="shared" si="5429"/>
        <v>1200</v>
      </c>
      <c r="AZ1971" s="51">
        <f t="shared" si="5466"/>
        <v>0</v>
      </c>
      <c r="BA1971" s="52"/>
      <c r="BB1971" s="25">
        <v>0</v>
      </c>
    </row>
    <row r="1972" hidden="1">
      <c r="B1972" s="47" t="s">
        <v>586</v>
      </c>
      <c r="C1972" s="47" t="s">
        <v>88</v>
      </c>
      <c r="D1972" s="47" t="s">
        <v>90</v>
      </c>
      <c r="E1972" s="48" t="str">
        <f t="shared" si="5424"/>
        <v>0409</v>
      </c>
      <c r="F1972" s="47" t="s">
        <v>519</v>
      </c>
      <c r="G1972" s="48"/>
      <c r="H1972" s="49" t="s">
        <v>113</v>
      </c>
      <c r="I1972" s="19">
        <f t="shared" si="5431"/>
        <v>1200</v>
      </c>
      <c r="J1972" s="19">
        <f t="shared" si="5432"/>
        <v>1200</v>
      </c>
      <c r="K1972" s="19">
        <f t="shared" si="5433"/>
        <v>1200</v>
      </c>
      <c r="L1972" s="19">
        <f t="shared" si="5434"/>
        <v>0</v>
      </c>
      <c r="M1972" s="19">
        <f t="shared" si="5435"/>
        <v>0</v>
      </c>
      <c r="N1972" s="19">
        <f t="shared" si="5436"/>
        <v>0</v>
      </c>
      <c r="O1972" s="19">
        <f t="shared" si="5437"/>
        <v>0</v>
      </c>
      <c r="P1972" s="19">
        <f t="shared" si="5438"/>
        <v>0</v>
      </c>
      <c r="Q1972" s="19">
        <f t="shared" si="5439"/>
        <v>0</v>
      </c>
      <c r="R1972" s="19">
        <f t="shared" si="5440"/>
        <v>0</v>
      </c>
      <c r="S1972" s="19">
        <f t="shared" si="5441"/>
        <v>0</v>
      </c>
      <c r="T1972" s="19">
        <f t="shared" si="5387"/>
        <v>1200</v>
      </c>
      <c r="U1972" s="19">
        <f t="shared" si="5385"/>
        <v>1200</v>
      </c>
      <c r="V1972" s="19">
        <f t="shared" si="5386"/>
        <v>1200</v>
      </c>
      <c r="W1972" s="19">
        <f t="shared" si="5442"/>
        <v>0</v>
      </c>
      <c r="X1972" s="19">
        <f t="shared" si="5443"/>
        <v>0</v>
      </c>
      <c r="Y1972" s="19">
        <f t="shared" si="5444"/>
        <v>0</v>
      </c>
      <c r="Z1972" s="19">
        <f t="shared" si="5445"/>
        <v>0</v>
      </c>
      <c r="AA1972" s="19">
        <f t="shared" si="5446"/>
        <v>0</v>
      </c>
      <c r="AB1972" s="19">
        <f t="shared" si="5447"/>
        <v>0</v>
      </c>
      <c r="AC1972" s="19">
        <f t="shared" si="5448"/>
        <v>0</v>
      </c>
      <c r="AD1972" s="19">
        <f t="shared" si="5449"/>
        <v>0</v>
      </c>
      <c r="AE1972" s="19">
        <f t="shared" si="5450"/>
        <v>0</v>
      </c>
      <c r="AF1972" s="50">
        <f t="shared" si="5451"/>
        <v>0</v>
      </c>
      <c r="AG1972" s="50">
        <f t="shared" si="5452"/>
        <v>0</v>
      </c>
      <c r="AH1972" s="50">
        <f t="shared" si="5453"/>
        <v>0</v>
      </c>
      <c r="AI1972" s="50">
        <f t="shared" si="5454"/>
        <v>0</v>
      </c>
      <c r="AJ1972" s="50">
        <f t="shared" si="5455"/>
        <v>0</v>
      </c>
      <c r="AK1972" s="50">
        <f t="shared" si="5456"/>
        <v>0</v>
      </c>
      <c r="AL1972" s="50">
        <f t="shared" si="5457"/>
        <v>0</v>
      </c>
      <c r="AM1972" s="50">
        <f t="shared" si="5458"/>
        <v>0</v>
      </c>
      <c r="AN1972" s="50">
        <f t="shared" si="5459"/>
        <v>0</v>
      </c>
      <c r="AO1972" s="15">
        <f t="shared" si="5460"/>
        <v>0</v>
      </c>
      <c r="AP1972" s="51">
        <f t="shared" si="5461"/>
        <v>0</v>
      </c>
      <c r="AQ1972" s="51">
        <f t="shared" si="5462"/>
        <v>0</v>
      </c>
      <c r="AR1972" s="51">
        <f t="shared" si="5463"/>
        <v>0</v>
      </c>
      <c r="AS1972" s="51">
        <f t="shared" si="5464"/>
        <v>0</v>
      </c>
      <c r="AT1972" s="51">
        <f t="shared" si="5465"/>
        <v>0</v>
      </c>
      <c r="AU1972" s="51">
        <f t="shared" si="5425"/>
        <v>0</v>
      </c>
      <c r="AV1972" s="51">
        <f t="shared" si="5426"/>
        <v>1200</v>
      </c>
      <c r="AW1972" s="51">
        <f t="shared" si="5427"/>
        <v>1200</v>
      </c>
      <c r="AX1972" s="51">
        <f t="shared" si="5428"/>
        <v>1200</v>
      </c>
      <c r="AY1972" s="51">
        <f t="shared" si="5429"/>
        <v>1200</v>
      </c>
      <c r="AZ1972" s="51">
        <f t="shared" si="5466"/>
        <v>0</v>
      </c>
      <c r="BA1972" s="52"/>
      <c r="BB1972" s="25">
        <v>0</v>
      </c>
    </row>
    <row r="1973" ht="31.5" hidden="1">
      <c r="B1973" s="47" t="s">
        <v>586</v>
      </c>
      <c r="C1973" s="47" t="s">
        <v>88</v>
      </c>
      <c r="D1973" s="47" t="s">
        <v>90</v>
      </c>
      <c r="E1973" s="48" t="str">
        <f t="shared" si="5424"/>
        <v>0409</v>
      </c>
      <c r="F1973" s="47" t="s">
        <v>520</v>
      </c>
      <c r="G1973" s="48"/>
      <c r="H1973" s="49" t="s">
        <v>521</v>
      </c>
      <c r="I1973" s="19">
        <f t="shared" si="5431"/>
        <v>1200</v>
      </c>
      <c r="J1973" s="19">
        <f t="shared" si="5432"/>
        <v>1200</v>
      </c>
      <c r="K1973" s="19">
        <f t="shared" si="5433"/>
        <v>1200</v>
      </c>
      <c r="L1973" s="19">
        <f t="shared" si="5434"/>
        <v>0</v>
      </c>
      <c r="M1973" s="19">
        <f t="shared" si="5435"/>
        <v>0</v>
      </c>
      <c r="N1973" s="19">
        <f t="shared" si="5436"/>
        <v>0</v>
      </c>
      <c r="O1973" s="19">
        <f t="shared" si="5437"/>
        <v>0</v>
      </c>
      <c r="P1973" s="19">
        <f t="shared" si="5438"/>
        <v>0</v>
      </c>
      <c r="Q1973" s="19">
        <f t="shared" si="5439"/>
        <v>0</v>
      </c>
      <c r="R1973" s="19">
        <f t="shared" si="5440"/>
        <v>0</v>
      </c>
      <c r="S1973" s="19">
        <f t="shared" si="5441"/>
        <v>0</v>
      </c>
      <c r="T1973" s="19">
        <f t="shared" si="5387"/>
        <v>1200</v>
      </c>
      <c r="U1973" s="19">
        <f t="shared" si="5385"/>
        <v>1200</v>
      </c>
      <c r="V1973" s="19">
        <f t="shared" si="5386"/>
        <v>1200</v>
      </c>
      <c r="W1973" s="19">
        <f t="shared" si="5442"/>
        <v>0</v>
      </c>
      <c r="X1973" s="19">
        <f t="shared" si="5443"/>
        <v>0</v>
      </c>
      <c r="Y1973" s="19">
        <f t="shared" si="5444"/>
        <v>0</v>
      </c>
      <c r="Z1973" s="19">
        <f t="shared" si="5445"/>
        <v>0</v>
      </c>
      <c r="AA1973" s="19">
        <f t="shared" si="5446"/>
        <v>0</v>
      </c>
      <c r="AB1973" s="19">
        <f t="shared" si="5447"/>
        <v>0</v>
      </c>
      <c r="AC1973" s="19">
        <f t="shared" si="5448"/>
        <v>0</v>
      </c>
      <c r="AD1973" s="19">
        <f t="shared" si="5449"/>
        <v>0</v>
      </c>
      <c r="AE1973" s="19">
        <f t="shared" si="5450"/>
        <v>0</v>
      </c>
      <c r="AF1973" s="50">
        <f t="shared" si="5451"/>
        <v>0</v>
      </c>
      <c r="AG1973" s="50">
        <f t="shared" si="5452"/>
        <v>0</v>
      </c>
      <c r="AH1973" s="50">
        <f t="shared" si="5453"/>
        <v>0</v>
      </c>
      <c r="AI1973" s="50">
        <f t="shared" si="5454"/>
        <v>0</v>
      </c>
      <c r="AJ1973" s="50">
        <f t="shared" si="5455"/>
        <v>0</v>
      </c>
      <c r="AK1973" s="50">
        <f t="shared" si="5456"/>
        <v>0</v>
      </c>
      <c r="AL1973" s="50">
        <f t="shared" si="5457"/>
        <v>0</v>
      </c>
      <c r="AM1973" s="50">
        <f t="shared" si="5458"/>
        <v>0</v>
      </c>
      <c r="AN1973" s="50">
        <f t="shared" si="5459"/>
        <v>0</v>
      </c>
      <c r="AO1973" s="51">
        <f t="shared" si="5460"/>
        <v>0</v>
      </c>
      <c r="AP1973" s="51">
        <f t="shared" si="5461"/>
        <v>0</v>
      </c>
      <c r="AQ1973" s="51">
        <f t="shared" si="5462"/>
        <v>0</v>
      </c>
      <c r="AR1973" s="51">
        <f t="shared" si="5463"/>
        <v>0</v>
      </c>
      <c r="AS1973" s="51">
        <f t="shared" si="5464"/>
        <v>0</v>
      </c>
      <c r="AT1973" s="51">
        <f t="shared" si="5465"/>
        <v>0</v>
      </c>
      <c r="AU1973" s="51">
        <f t="shared" si="5425"/>
        <v>0</v>
      </c>
      <c r="AV1973" s="51">
        <f t="shared" si="5426"/>
        <v>1200</v>
      </c>
      <c r="AW1973" s="51">
        <f t="shared" si="5427"/>
        <v>1200</v>
      </c>
      <c r="AX1973" s="51">
        <f t="shared" si="5428"/>
        <v>1200</v>
      </c>
      <c r="AY1973" s="51">
        <f t="shared" si="5429"/>
        <v>1200</v>
      </c>
      <c r="AZ1973" s="51">
        <f t="shared" si="5466"/>
        <v>0</v>
      </c>
      <c r="BA1973" s="52"/>
      <c r="BB1973" s="25">
        <v>0</v>
      </c>
    </row>
    <row r="1974" ht="31.5" hidden="1">
      <c r="B1974" s="47" t="s">
        <v>586</v>
      </c>
      <c r="C1974" s="47" t="s">
        <v>88</v>
      </c>
      <c r="D1974" s="47" t="s">
        <v>90</v>
      </c>
      <c r="E1974" s="48" t="str">
        <f t="shared" si="5424"/>
        <v>0409</v>
      </c>
      <c r="F1974" s="47" t="s">
        <v>524</v>
      </c>
      <c r="G1974" s="48"/>
      <c r="H1974" s="49" t="s">
        <v>525</v>
      </c>
      <c r="I1974" s="19">
        <f t="shared" si="5431"/>
        <v>1200</v>
      </c>
      <c r="J1974" s="19">
        <f t="shared" si="5432"/>
        <v>1200</v>
      </c>
      <c r="K1974" s="19">
        <f t="shared" si="5433"/>
        <v>1200</v>
      </c>
      <c r="L1974" s="19">
        <f t="shared" si="5434"/>
        <v>0</v>
      </c>
      <c r="M1974" s="19">
        <f t="shared" si="5435"/>
        <v>0</v>
      </c>
      <c r="N1974" s="19">
        <f t="shared" si="5436"/>
        <v>0</v>
      </c>
      <c r="O1974" s="19">
        <f t="shared" si="5437"/>
        <v>0</v>
      </c>
      <c r="P1974" s="19">
        <f t="shared" si="5438"/>
        <v>0</v>
      </c>
      <c r="Q1974" s="19">
        <f t="shared" si="5439"/>
        <v>0</v>
      </c>
      <c r="R1974" s="19">
        <f t="shared" si="5440"/>
        <v>0</v>
      </c>
      <c r="S1974" s="19">
        <f t="shared" si="5441"/>
        <v>0</v>
      </c>
      <c r="T1974" s="19">
        <f t="shared" si="5387"/>
        <v>1200</v>
      </c>
      <c r="U1974" s="19">
        <f t="shared" si="5385"/>
        <v>1200</v>
      </c>
      <c r="V1974" s="19">
        <f t="shared" si="5386"/>
        <v>1200</v>
      </c>
      <c r="W1974" s="19">
        <f t="shared" si="5442"/>
        <v>0</v>
      </c>
      <c r="X1974" s="19">
        <f t="shared" si="5443"/>
        <v>0</v>
      </c>
      <c r="Y1974" s="19">
        <f t="shared" si="5444"/>
        <v>0</v>
      </c>
      <c r="Z1974" s="19">
        <f t="shared" si="5445"/>
        <v>0</v>
      </c>
      <c r="AA1974" s="19">
        <f t="shared" si="5446"/>
        <v>0</v>
      </c>
      <c r="AB1974" s="19">
        <f t="shared" si="5447"/>
        <v>0</v>
      </c>
      <c r="AC1974" s="19">
        <f t="shared" si="5448"/>
        <v>0</v>
      </c>
      <c r="AD1974" s="19">
        <f t="shared" si="5449"/>
        <v>0</v>
      </c>
      <c r="AE1974" s="19">
        <f t="shared" si="5450"/>
        <v>0</v>
      </c>
      <c r="AF1974" s="50">
        <f t="shared" si="5451"/>
        <v>0</v>
      </c>
      <c r="AG1974" s="50">
        <f t="shared" si="5452"/>
        <v>0</v>
      </c>
      <c r="AH1974" s="50">
        <f t="shared" si="5453"/>
        <v>0</v>
      </c>
      <c r="AI1974" s="50">
        <f t="shared" si="5454"/>
        <v>0</v>
      </c>
      <c r="AJ1974" s="50">
        <f t="shared" si="5455"/>
        <v>0</v>
      </c>
      <c r="AK1974" s="50">
        <f t="shared" si="5456"/>
        <v>0</v>
      </c>
      <c r="AL1974" s="50">
        <f t="shared" si="5457"/>
        <v>0</v>
      </c>
      <c r="AM1974" s="50">
        <f t="shared" si="5458"/>
        <v>0</v>
      </c>
      <c r="AN1974" s="50">
        <f t="shared" si="5459"/>
        <v>0</v>
      </c>
      <c r="AO1974" s="15">
        <f t="shared" si="5460"/>
        <v>0</v>
      </c>
      <c r="AP1974" s="51">
        <f t="shared" si="5461"/>
        <v>0</v>
      </c>
      <c r="AQ1974" s="51">
        <f t="shared" si="5462"/>
        <v>0</v>
      </c>
      <c r="AR1974" s="51">
        <f t="shared" si="5463"/>
        <v>0</v>
      </c>
      <c r="AS1974" s="51">
        <f t="shared" si="5464"/>
        <v>0</v>
      </c>
      <c r="AT1974" s="51">
        <f t="shared" si="5465"/>
        <v>0</v>
      </c>
      <c r="AU1974" s="51">
        <f t="shared" si="5425"/>
        <v>0</v>
      </c>
      <c r="AV1974" s="51">
        <f t="shared" si="5426"/>
        <v>1200</v>
      </c>
      <c r="AW1974" s="51">
        <f t="shared" si="5427"/>
        <v>1200</v>
      </c>
      <c r="AX1974" s="51">
        <f t="shared" si="5428"/>
        <v>1200</v>
      </c>
      <c r="AY1974" s="51">
        <f t="shared" si="5429"/>
        <v>1200</v>
      </c>
      <c r="AZ1974" s="51">
        <f t="shared" si="5466"/>
        <v>0</v>
      </c>
      <c r="BA1974" s="52"/>
      <c r="BB1974" s="25">
        <v>0</v>
      </c>
    </row>
    <row r="1975" ht="18.75" hidden="1" customHeight="1">
      <c r="B1975" s="47" t="s">
        <v>586</v>
      </c>
      <c r="C1975" s="47" t="s">
        <v>88</v>
      </c>
      <c r="D1975" s="47" t="s">
        <v>90</v>
      </c>
      <c r="E1975" s="48" t="str">
        <f t="shared" si="5424"/>
        <v>0409</v>
      </c>
      <c r="F1975" s="47" t="s">
        <v>524</v>
      </c>
      <c r="G1975" s="47" t="s">
        <v>60</v>
      </c>
      <c r="H1975" s="49" t="s">
        <v>61</v>
      </c>
      <c r="I1975" s="19">
        <v>1200</v>
      </c>
      <c r="J1975" s="19">
        <v>1200</v>
      </c>
      <c r="K1975" s="19">
        <v>1200</v>
      </c>
      <c r="L1975" s="19"/>
      <c r="M1975" s="19"/>
      <c r="N1975" s="19"/>
      <c r="O1975" s="19">
        <v>0</v>
      </c>
      <c r="P1975" s="19">
        <v>0</v>
      </c>
      <c r="Q1975" s="19">
        <v>0</v>
      </c>
      <c r="R1975" s="19">
        <v>0</v>
      </c>
      <c r="S1975" s="19"/>
      <c r="T1975" s="19">
        <f t="shared" si="5387"/>
        <v>1200</v>
      </c>
      <c r="U1975" s="19">
        <f t="shared" si="5385"/>
        <v>1200</v>
      </c>
      <c r="V1975" s="19">
        <f t="shared" si="5386"/>
        <v>1200</v>
      </c>
      <c r="W1975" s="19"/>
      <c r="X1975" s="19"/>
      <c r="Y1975" s="19"/>
      <c r="Z1975" s="19"/>
      <c r="AA1975" s="19"/>
      <c r="AB1975" s="19"/>
      <c r="AC1975" s="19"/>
      <c r="AD1975" s="19"/>
      <c r="AE1975" s="19"/>
      <c r="AF1975" s="50">
        <v>0</v>
      </c>
      <c r="AG1975" s="50"/>
      <c r="AH1975" s="50">
        <v>0</v>
      </c>
      <c r="AI1975" s="50">
        <v>0</v>
      </c>
      <c r="AJ1975" s="50">
        <v>0</v>
      </c>
      <c r="AK1975" s="50">
        <v>0</v>
      </c>
      <c r="AL1975" s="50">
        <v>0</v>
      </c>
      <c r="AM1975" s="50">
        <v>0</v>
      </c>
      <c r="AN1975" s="50">
        <v>0</v>
      </c>
      <c r="AO1975" s="51">
        <v>0</v>
      </c>
      <c r="AP1975" s="51">
        <v>0</v>
      </c>
      <c r="AQ1975" s="51">
        <v>0</v>
      </c>
      <c r="AR1975" s="51">
        <v>0</v>
      </c>
      <c r="AS1975" s="51">
        <v>0</v>
      </c>
      <c r="AT1975" s="51">
        <v>0</v>
      </c>
      <c r="AU1975" s="51">
        <f t="shared" si="5425"/>
        <v>0</v>
      </c>
      <c r="AV1975" s="51">
        <f t="shared" si="5426"/>
        <v>1200</v>
      </c>
      <c r="AW1975" s="51">
        <f t="shared" si="5427"/>
        <v>1200</v>
      </c>
      <c r="AX1975" s="51">
        <f t="shared" si="5428"/>
        <v>1200</v>
      </c>
      <c r="AY1975" s="51">
        <f t="shared" si="5429"/>
        <v>1200</v>
      </c>
      <c r="AZ1975" s="51"/>
      <c r="BA1975" s="52"/>
      <c r="BB1975" s="53">
        <v>0</v>
      </c>
    </row>
    <row r="1976" s="30" customFormat="1">
      <c r="B1976" s="31" t="s">
        <v>586</v>
      </c>
      <c r="C1976" s="60" t="s">
        <v>96</v>
      </c>
      <c r="D1976" s="60"/>
      <c r="E1976" s="61" t="str">
        <f t="shared" si="5424"/>
        <v>05</v>
      </c>
      <c r="F1976" s="31"/>
      <c r="G1976" s="31"/>
      <c r="H1976" s="33" t="s">
        <v>97</v>
      </c>
      <c r="I1976" s="34">
        <f>I1982</f>
        <v>4727.5</v>
      </c>
      <c r="J1976" s="34">
        <f>J1982</f>
        <v>2709.0999999999999</v>
      </c>
      <c r="K1976" s="34">
        <f>K1982</f>
        <v>2703.4000000000001</v>
      </c>
      <c r="L1976" s="34">
        <f>L1982</f>
        <v>0</v>
      </c>
      <c r="M1976" s="34">
        <f>M1982</f>
        <v>0</v>
      </c>
      <c r="N1976" s="34">
        <f>N1982</f>
        <v>0</v>
      </c>
      <c r="O1976" s="34">
        <f>O1982</f>
        <v>835.09699999999998</v>
      </c>
      <c r="P1976" s="34">
        <f>P1982</f>
        <v>469.03199999999998</v>
      </c>
      <c r="Q1976" s="34">
        <f>Q1982</f>
        <v>3064.5969999999998</v>
      </c>
      <c r="R1976" s="34">
        <f>R1982</f>
        <v>0</v>
      </c>
      <c r="S1976" s="34">
        <f>S1982</f>
        <v>0</v>
      </c>
      <c r="T1976" s="34">
        <f t="shared" si="5387"/>
        <v>9096.2259999999987</v>
      </c>
      <c r="U1976" s="34">
        <f t="shared" si="5385"/>
        <v>2709.0999999999999</v>
      </c>
      <c r="V1976" s="34">
        <f t="shared" si="5386"/>
        <v>2703.4000000000001</v>
      </c>
      <c r="W1976" s="34">
        <f>W1982</f>
        <v>0</v>
      </c>
      <c r="X1976" s="34">
        <f>X1982</f>
        <v>0</v>
      </c>
      <c r="Y1976" s="34">
        <f>Y1982</f>
        <v>0</v>
      </c>
      <c r="Z1976" s="34">
        <f>Z1982</f>
        <v>0</v>
      </c>
      <c r="AA1976" s="34">
        <f>AA1982</f>
        <v>0</v>
      </c>
      <c r="AB1976" s="34">
        <f>AB1982</f>
        <v>0</v>
      </c>
      <c r="AC1976" s="34">
        <f>AC1982</f>
        <v>0</v>
      </c>
      <c r="AD1976" s="34">
        <f>AD1982</f>
        <v>0</v>
      </c>
      <c r="AE1976" s="34">
        <f>AE1982</f>
        <v>0</v>
      </c>
      <c r="AF1976" s="35">
        <f>AF1982+AF1977</f>
        <v>10113.95146</v>
      </c>
      <c r="AG1976" s="35">
        <f>AG1982+AG1977</f>
        <v>0</v>
      </c>
      <c r="AH1976" s="35">
        <f>AH1982+AH1977</f>
        <v>0</v>
      </c>
      <c r="AI1976" s="35">
        <f>AI1982+AI1977</f>
        <v>0</v>
      </c>
      <c r="AJ1976" s="35">
        <f>AJ1982+AJ1977</f>
        <v>0</v>
      </c>
      <c r="AK1976" s="35">
        <f>AK1982+AK1977</f>
        <v>0</v>
      </c>
      <c r="AL1976" s="35">
        <f>AL1982+AL1977</f>
        <v>10113.89385</v>
      </c>
      <c r="AM1976" s="35">
        <f>AM1982+AM1977</f>
        <v>0</v>
      </c>
      <c r="AN1976" s="35">
        <f>AN1982+AN1977</f>
        <v>0</v>
      </c>
      <c r="AO1976" s="54">
        <f>AO1982</f>
        <v>4809.8981000000003</v>
      </c>
      <c r="AP1976" s="36">
        <f>AP1982</f>
        <v>9191.1290000000008</v>
      </c>
      <c r="AQ1976" s="36">
        <f>AQ1982</f>
        <v>835.09699999999998</v>
      </c>
      <c r="AR1976" s="36">
        <f>AR1982</f>
        <v>0</v>
      </c>
      <c r="AS1976" s="36">
        <f>AS1982</f>
        <v>0</v>
      </c>
      <c r="AT1976" s="36">
        <f>AT1982</f>
        <v>0</v>
      </c>
      <c r="AU1976" s="36">
        <f t="shared" si="5425"/>
        <v>10026.226000000001</v>
      </c>
      <c r="AV1976" s="36">
        <f t="shared" si="5426"/>
        <v>-930.00000000000182</v>
      </c>
      <c r="AW1976" s="36">
        <f t="shared" si="5427"/>
        <v>9096.2259999999987</v>
      </c>
      <c r="AX1976" s="36">
        <f t="shared" si="5428"/>
        <v>2709.0999999999999</v>
      </c>
      <c r="AY1976" s="36">
        <f t="shared" si="5429"/>
        <v>2703.4000000000001</v>
      </c>
      <c r="AZ1976" s="36">
        <f>AZ1982</f>
        <v>0</v>
      </c>
      <c r="BA1976" s="37">
        <f t="shared" si="5430"/>
        <v>99.999430390780219</v>
      </c>
      <c r="BB1976" s="25"/>
    </row>
    <row r="1977" s="59" customFormat="1">
      <c r="B1977" s="40" t="s">
        <v>586</v>
      </c>
      <c r="C1977" s="40" t="s">
        <v>96</v>
      </c>
      <c r="D1977" s="40" t="s">
        <v>378</v>
      </c>
      <c r="E1977" s="38" t="str">
        <f t="shared" si="5424"/>
        <v>0502</v>
      </c>
      <c r="F1977" s="40"/>
      <c r="G1977" s="40"/>
      <c r="H1977" s="41" t="s">
        <v>528</v>
      </c>
      <c r="I1977" s="75"/>
      <c r="J1977" s="75"/>
      <c r="K1977" s="75"/>
      <c r="L1977" s="75"/>
      <c r="M1977" s="75"/>
      <c r="N1977" s="75"/>
      <c r="O1977" s="75"/>
      <c r="P1977" s="75"/>
      <c r="Q1977" s="75"/>
      <c r="R1977" s="75"/>
      <c r="S1977" s="75"/>
      <c r="T1977" s="42">
        <f t="shared" ref="T1977:T1980" si="5467">T1978</f>
        <v>0</v>
      </c>
      <c r="U1977" s="42"/>
      <c r="V1977" s="42"/>
      <c r="W1977" s="42"/>
      <c r="X1977" s="42"/>
      <c r="Y1977" s="42"/>
      <c r="Z1977" s="42"/>
      <c r="AA1977" s="42"/>
      <c r="AB1977" s="42"/>
      <c r="AC1977" s="42"/>
      <c r="AD1977" s="42"/>
      <c r="AE1977" s="42"/>
      <c r="AF1977" s="45">
        <f t="shared" ref="AF1977:AF1980" si="5468">AF1978</f>
        <v>1230.0424599999999</v>
      </c>
      <c r="AG1977" s="45">
        <f t="shared" ref="AG1977:AG1980" si="5469">AG1978</f>
        <v>0</v>
      </c>
      <c r="AH1977" s="45">
        <f t="shared" ref="AH1977:AH1980" si="5470">AH1978</f>
        <v>0</v>
      </c>
      <c r="AI1977" s="45">
        <f t="shared" ref="AI1977:AI1980" si="5471">AI1978</f>
        <v>0</v>
      </c>
      <c r="AJ1977" s="45">
        <f t="shared" ref="AJ1977:AJ1980" si="5472">AJ1978</f>
        <v>0</v>
      </c>
      <c r="AK1977" s="45">
        <f t="shared" ref="AK1977:AK1980" si="5473">AK1978</f>
        <v>0</v>
      </c>
      <c r="AL1977" s="45">
        <f t="shared" ref="AL1977:AL1980" si="5474">AL1978</f>
        <v>1230.0424599999999</v>
      </c>
      <c r="AM1977" s="45">
        <f t="shared" ref="AM1977:AM1980" si="5475">AM1978</f>
        <v>0</v>
      </c>
      <c r="AN1977" s="45">
        <f t="shared" ref="AN1977:AN1980" si="5476">AN1978</f>
        <v>0</v>
      </c>
      <c r="AO1977" s="78"/>
      <c r="AP1977" s="79"/>
      <c r="AQ1977" s="79"/>
      <c r="AR1977" s="79"/>
      <c r="AS1977" s="79"/>
      <c r="AT1977" s="79"/>
      <c r="AU1977" s="79"/>
      <c r="AV1977" s="79"/>
      <c r="AW1977" s="79"/>
      <c r="AX1977" s="79"/>
      <c r="AY1977" s="79"/>
      <c r="AZ1977" s="79"/>
      <c r="BA1977" s="80">
        <f t="shared" si="5430"/>
        <v>100</v>
      </c>
      <c r="BB1977" s="70"/>
      <c r="BC1977" s="59"/>
    </row>
    <row r="1978" s="30" customFormat="1">
      <c r="B1978" s="47" t="s">
        <v>586</v>
      </c>
      <c r="C1978" s="47" t="s">
        <v>96</v>
      </c>
      <c r="D1978" s="47" t="s">
        <v>378</v>
      </c>
      <c r="E1978" s="48" t="str">
        <f t="shared" si="5424"/>
        <v>0502</v>
      </c>
      <c r="F1978" s="47" t="s">
        <v>82</v>
      </c>
      <c r="G1978" s="48"/>
      <c r="H1978" s="49" t="s">
        <v>83</v>
      </c>
      <c r="I1978" s="34"/>
      <c r="J1978" s="34"/>
      <c r="K1978" s="34"/>
      <c r="L1978" s="34"/>
      <c r="M1978" s="34"/>
      <c r="N1978" s="34"/>
      <c r="O1978" s="34"/>
      <c r="P1978" s="34"/>
      <c r="Q1978" s="34"/>
      <c r="R1978" s="34"/>
      <c r="S1978" s="34"/>
      <c r="T1978" s="19">
        <f t="shared" si="5467"/>
        <v>0</v>
      </c>
      <c r="U1978" s="19"/>
      <c r="V1978" s="19"/>
      <c r="W1978" s="19"/>
      <c r="X1978" s="19"/>
      <c r="Y1978" s="19"/>
      <c r="Z1978" s="19"/>
      <c r="AA1978" s="19"/>
      <c r="AB1978" s="19"/>
      <c r="AC1978" s="19"/>
      <c r="AD1978" s="19"/>
      <c r="AE1978" s="19"/>
      <c r="AF1978" s="51">
        <f t="shared" si="5468"/>
        <v>1230.0424599999999</v>
      </c>
      <c r="AG1978" s="51">
        <f t="shared" si="5469"/>
        <v>0</v>
      </c>
      <c r="AH1978" s="51">
        <f t="shared" si="5470"/>
        <v>0</v>
      </c>
      <c r="AI1978" s="51">
        <f t="shared" si="5471"/>
        <v>0</v>
      </c>
      <c r="AJ1978" s="51">
        <f t="shared" si="5472"/>
        <v>0</v>
      </c>
      <c r="AK1978" s="51">
        <f t="shared" si="5473"/>
        <v>0</v>
      </c>
      <c r="AL1978" s="51">
        <f t="shared" si="5474"/>
        <v>1230.0424599999999</v>
      </c>
      <c r="AM1978" s="51">
        <f t="shared" si="5475"/>
        <v>0</v>
      </c>
      <c r="AN1978" s="51">
        <f t="shared" si="5476"/>
        <v>0</v>
      </c>
      <c r="AO1978" s="54"/>
      <c r="AP1978" s="36"/>
      <c r="AQ1978" s="36"/>
      <c r="AR1978" s="36"/>
      <c r="AS1978" s="36"/>
      <c r="AT1978" s="36"/>
      <c r="AU1978" s="36"/>
      <c r="AV1978" s="36"/>
      <c r="AW1978" s="36"/>
      <c r="AX1978" s="36"/>
      <c r="AY1978" s="36"/>
      <c r="AZ1978" s="36"/>
      <c r="BA1978" s="58">
        <f t="shared" si="5430"/>
        <v>100</v>
      </c>
      <c r="BB1978" s="25"/>
    </row>
    <row r="1979" s="30" customFormat="1">
      <c r="B1979" s="47" t="s">
        <v>586</v>
      </c>
      <c r="C1979" s="47" t="s">
        <v>96</v>
      </c>
      <c r="D1979" s="47" t="s">
        <v>378</v>
      </c>
      <c r="E1979" s="48" t="str">
        <f t="shared" si="5424"/>
        <v>0502</v>
      </c>
      <c r="F1979" s="47" t="s">
        <v>92</v>
      </c>
      <c r="G1979" s="48"/>
      <c r="H1979" s="49" t="s">
        <v>93</v>
      </c>
      <c r="I1979" s="34"/>
      <c r="J1979" s="34"/>
      <c r="K1979" s="34"/>
      <c r="L1979" s="34"/>
      <c r="M1979" s="34"/>
      <c r="N1979" s="34"/>
      <c r="O1979" s="34"/>
      <c r="P1979" s="34"/>
      <c r="Q1979" s="34"/>
      <c r="R1979" s="34"/>
      <c r="S1979" s="34"/>
      <c r="T1979" s="19">
        <f t="shared" si="5467"/>
        <v>0</v>
      </c>
      <c r="U1979" s="19"/>
      <c r="V1979" s="19"/>
      <c r="W1979" s="19"/>
      <c r="X1979" s="19"/>
      <c r="Y1979" s="19"/>
      <c r="Z1979" s="19"/>
      <c r="AA1979" s="19"/>
      <c r="AB1979" s="19"/>
      <c r="AC1979" s="19"/>
      <c r="AD1979" s="19"/>
      <c r="AE1979" s="19"/>
      <c r="AF1979" s="51">
        <f t="shared" si="5468"/>
        <v>1230.0424599999999</v>
      </c>
      <c r="AG1979" s="51">
        <f t="shared" si="5469"/>
        <v>0</v>
      </c>
      <c r="AH1979" s="51">
        <f t="shared" si="5470"/>
        <v>0</v>
      </c>
      <c r="AI1979" s="51">
        <f t="shared" si="5471"/>
        <v>0</v>
      </c>
      <c r="AJ1979" s="51">
        <f t="shared" si="5472"/>
        <v>0</v>
      </c>
      <c r="AK1979" s="51">
        <f t="shared" si="5473"/>
        <v>0</v>
      </c>
      <c r="AL1979" s="51">
        <f t="shared" si="5474"/>
        <v>1230.0424599999999</v>
      </c>
      <c r="AM1979" s="51">
        <f t="shared" si="5475"/>
        <v>0</v>
      </c>
      <c r="AN1979" s="51">
        <f t="shared" si="5476"/>
        <v>0</v>
      </c>
      <c r="AO1979" s="54"/>
      <c r="AP1979" s="36"/>
      <c r="AQ1979" s="36"/>
      <c r="AR1979" s="36"/>
      <c r="AS1979" s="36"/>
      <c r="AT1979" s="36"/>
      <c r="AU1979" s="36"/>
      <c r="AV1979" s="36"/>
      <c r="AW1979" s="36"/>
      <c r="AX1979" s="36"/>
      <c r="AY1979" s="36"/>
      <c r="AZ1979" s="36"/>
      <c r="BA1979" s="58">
        <f t="shared" si="5430"/>
        <v>100</v>
      </c>
      <c r="BB1979" s="25"/>
    </row>
    <row r="1980" s="30" customFormat="1">
      <c r="B1980" s="47" t="s">
        <v>586</v>
      </c>
      <c r="C1980" s="47" t="s">
        <v>96</v>
      </c>
      <c r="D1980" s="47" t="s">
        <v>378</v>
      </c>
      <c r="E1980" s="48" t="str">
        <f t="shared" si="5424"/>
        <v>0502</v>
      </c>
      <c r="F1980" s="47" t="s">
        <v>94</v>
      </c>
      <c r="G1980" s="48"/>
      <c r="H1980" s="49" t="s">
        <v>95</v>
      </c>
      <c r="I1980" s="34"/>
      <c r="J1980" s="34"/>
      <c r="K1980" s="34"/>
      <c r="L1980" s="34"/>
      <c r="M1980" s="34"/>
      <c r="N1980" s="34"/>
      <c r="O1980" s="34"/>
      <c r="P1980" s="34"/>
      <c r="Q1980" s="34"/>
      <c r="R1980" s="34"/>
      <c r="S1980" s="34"/>
      <c r="T1980" s="19">
        <f t="shared" si="5467"/>
        <v>0</v>
      </c>
      <c r="U1980" s="19"/>
      <c r="V1980" s="19"/>
      <c r="W1980" s="19"/>
      <c r="X1980" s="19"/>
      <c r="Y1980" s="19"/>
      <c r="Z1980" s="19"/>
      <c r="AA1980" s="19"/>
      <c r="AB1980" s="19"/>
      <c r="AC1980" s="19"/>
      <c r="AD1980" s="19"/>
      <c r="AE1980" s="19"/>
      <c r="AF1980" s="51">
        <f t="shared" si="5468"/>
        <v>1230.0424599999999</v>
      </c>
      <c r="AG1980" s="51">
        <f t="shared" si="5469"/>
        <v>0</v>
      </c>
      <c r="AH1980" s="51">
        <f t="shared" si="5470"/>
        <v>0</v>
      </c>
      <c r="AI1980" s="51">
        <f t="shared" si="5471"/>
        <v>0</v>
      </c>
      <c r="AJ1980" s="51">
        <f t="shared" si="5472"/>
        <v>0</v>
      </c>
      <c r="AK1980" s="51">
        <f t="shared" si="5473"/>
        <v>0</v>
      </c>
      <c r="AL1980" s="51">
        <f t="shared" si="5474"/>
        <v>1230.0424599999999</v>
      </c>
      <c r="AM1980" s="51">
        <f t="shared" si="5475"/>
        <v>0</v>
      </c>
      <c r="AN1980" s="51">
        <f t="shared" si="5476"/>
        <v>0</v>
      </c>
      <c r="AO1980" s="54"/>
      <c r="AP1980" s="36"/>
      <c r="AQ1980" s="36"/>
      <c r="AR1980" s="36"/>
      <c r="AS1980" s="36"/>
      <c r="AT1980" s="36"/>
      <c r="AU1980" s="36"/>
      <c r="AV1980" s="36"/>
      <c r="AW1980" s="36"/>
      <c r="AX1980" s="36"/>
      <c r="AY1980" s="36"/>
      <c r="AZ1980" s="36"/>
      <c r="BA1980" s="58">
        <f t="shared" si="5430"/>
        <v>100</v>
      </c>
      <c r="BB1980" s="25"/>
    </row>
    <row r="1981" s="30" customFormat="1">
      <c r="B1981" s="47" t="s">
        <v>586</v>
      </c>
      <c r="C1981" s="47" t="s">
        <v>96</v>
      </c>
      <c r="D1981" s="47" t="s">
        <v>378</v>
      </c>
      <c r="E1981" s="48" t="str">
        <f t="shared" si="5424"/>
        <v>0502</v>
      </c>
      <c r="F1981" s="47" t="s">
        <v>94</v>
      </c>
      <c r="G1981" s="47" t="s">
        <v>58</v>
      </c>
      <c r="H1981" s="49" t="s">
        <v>59</v>
      </c>
      <c r="I1981" s="34"/>
      <c r="J1981" s="34"/>
      <c r="K1981" s="34"/>
      <c r="L1981" s="34"/>
      <c r="M1981" s="34"/>
      <c r="N1981" s="34"/>
      <c r="O1981" s="34"/>
      <c r="P1981" s="34"/>
      <c r="Q1981" s="34"/>
      <c r="R1981" s="34"/>
      <c r="S1981" s="34"/>
      <c r="T1981" s="19">
        <v>0</v>
      </c>
      <c r="U1981" s="19"/>
      <c r="V1981" s="19"/>
      <c r="W1981" s="19"/>
      <c r="X1981" s="19"/>
      <c r="Y1981" s="19"/>
      <c r="Z1981" s="19"/>
      <c r="AA1981" s="19"/>
      <c r="AB1981" s="19"/>
      <c r="AC1981" s="19"/>
      <c r="AD1981" s="19"/>
      <c r="AE1981" s="19"/>
      <c r="AF1981" s="51">
        <v>1230.0424599999999</v>
      </c>
      <c r="AG1981" s="51"/>
      <c r="AH1981" s="51">
        <v>0</v>
      </c>
      <c r="AI1981" s="51">
        <v>0</v>
      </c>
      <c r="AJ1981" s="51">
        <v>0</v>
      </c>
      <c r="AK1981" s="51">
        <v>0</v>
      </c>
      <c r="AL1981" s="51">
        <v>1230.0424599999999</v>
      </c>
      <c r="AM1981" s="51">
        <v>0</v>
      </c>
      <c r="AN1981" s="51">
        <v>0</v>
      </c>
      <c r="AO1981" s="54"/>
      <c r="AP1981" s="36"/>
      <c r="AQ1981" s="36"/>
      <c r="AR1981" s="36"/>
      <c r="AS1981" s="36"/>
      <c r="AT1981" s="36"/>
      <c r="AU1981" s="36"/>
      <c r="AV1981" s="36"/>
      <c r="AW1981" s="36"/>
      <c r="AX1981" s="36"/>
      <c r="AY1981" s="36"/>
      <c r="AZ1981" s="36"/>
      <c r="BA1981" s="58">
        <f t="shared" si="5430"/>
        <v>100</v>
      </c>
      <c r="BB1981" s="25"/>
    </row>
    <row r="1982" s="39" customFormat="1">
      <c r="B1982" s="40" t="s">
        <v>586</v>
      </c>
      <c r="C1982" s="40" t="s">
        <v>96</v>
      </c>
      <c r="D1982" s="40" t="s">
        <v>98</v>
      </c>
      <c r="E1982" s="38" t="str">
        <f t="shared" si="5424"/>
        <v>0503</v>
      </c>
      <c r="F1982" s="40"/>
      <c r="G1982" s="40"/>
      <c r="H1982" s="41" t="s">
        <v>99</v>
      </c>
      <c r="I1982" s="42">
        <f>I1990+I1995</f>
        <v>4727.5</v>
      </c>
      <c r="J1982" s="42">
        <f>J1990+J1995</f>
        <v>2709.0999999999999</v>
      </c>
      <c r="K1982" s="42">
        <f>K1990+K1995</f>
        <v>2703.4000000000001</v>
      </c>
      <c r="L1982" s="42">
        <f>L1990+L1995</f>
        <v>0</v>
      </c>
      <c r="M1982" s="42">
        <f>M1990+M1995</f>
        <v>0</v>
      </c>
      <c r="N1982" s="42">
        <f>N1990+N1995</f>
        <v>0</v>
      </c>
      <c r="O1982" s="42">
        <f>O1990+O1995+O1983</f>
        <v>835.09699999999998</v>
      </c>
      <c r="P1982" s="42">
        <f>P1990+P1995+P1983</f>
        <v>469.03199999999998</v>
      </c>
      <c r="Q1982" s="42">
        <f>Q1990+Q1995+Q1983</f>
        <v>3064.5969999999998</v>
      </c>
      <c r="R1982" s="42">
        <f>R1990+R1995+R1983</f>
        <v>0</v>
      </c>
      <c r="S1982" s="42">
        <f>S1990+S1995</f>
        <v>0</v>
      </c>
      <c r="T1982" s="42">
        <f t="shared" ref="T1982:T2045" si="5477">I1982+L1982+S1982+R1982+Q1982+P1982+O1982</f>
        <v>9096.2259999999987</v>
      </c>
      <c r="U1982" s="42">
        <f t="shared" si="5385"/>
        <v>2709.0999999999999</v>
      </c>
      <c r="V1982" s="42">
        <f t="shared" si="5386"/>
        <v>2703.4000000000001</v>
      </c>
      <c r="W1982" s="42">
        <f>W1990+W1995</f>
        <v>0</v>
      </c>
      <c r="X1982" s="42">
        <f>X1990+X1995</f>
        <v>0</v>
      </c>
      <c r="Y1982" s="42">
        <f>Y1990+Y1995</f>
        <v>0</v>
      </c>
      <c r="Z1982" s="42">
        <f>Z1990+Z1995</f>
        <v>0</v>
      </c>
      <c r="AA1982" s="42">
        <f>AA1990+AA1995</f>
        <v>0</v>
      </c>
      <c r="AB1982" s="42">
        <f>AB1990+AB1995</f>
        <v>0</v>
      </c>
      <c r="AC1982" s="42">
        <f>AC1990+AC1995</f>
        <v>0</v>
      </c>
      <c r="AD1982" s="42">
        <f>AD1990+AD1995</f>
        <v>0</v>
      </c>
      <c r="AE1982" s="42">
        <f>AE1990+AE1995</f>
        <v>0</v>
      </c>
      <c r="AF1982" s="43">
        <f>AF1990+AF1995+AF1983</f>
        <v>8883.9089999999997</v>
      </c>
      <c r="AG1982" s="43">
        <f>AG1990+AG1995+AG1983</f>
        <v>0</v>
      </c>
      <c r="AH1982" s="43">
        <f>AH1990+AH1995+AH1983</f>
        <v>0</v>
      </c>
      <c r="AI1982" s="43">
        <f>AI1990+AI1995+AI1983</f>
        <v>0</v>
      </c>
      <c r="AJ1982" s="43">
        <f>AJ1990+AJ1995+AJ1983</f>
        <v>0</v>
      </c>
      <c r="AK1982" s="43">
        <f>AK1990+AK1995+AK1983</f>
        <v>0</v>
      </c>
      <c r="AL1982" s="43">
        <f>AL1990+AL1995+AL1983</f>
        <v>8883.8513899999998</v>
      </c>
      <c r="AM1982" s="43">
        <f>AM1990+AM1995+AM1983</f>
        <v>0</v>
      </c>
      <c r="AN1982" s="43">
        <f>AN1990+AN1995+AN1983</f>
        <v>0</v>
      </c>
      <c r="AO1982" s="45">
        <f>AO1990+AO1995+AO1983</f>
        <v>4809.8981000000003</v>
      </c>
      <c r="AP1982" s="45">
        <f>AP1990+AP1995+AP1983</f>
        <v>9191.1290000000008</v>
      </c>
      <c r="AQ1982" s="45">
        <f>AQ1990+AQ1995+AQ1983</f>
        <v>835.09699999999998</v>
      </c>
      <c r="AR1982" s="45">
        <f>AR1990+AR1995+AR1983</f>
        <v>0</v>
      </c>
      <c r="AS1982" s="45">
        <f>AS1990+AS1995+AS1983</f>
        <v>0</v>
      </c>
      <c r="AT1982" s="45">
        <f>AT1990+AT1995+AT1983</f>
        <v>0</v>
      </c>
      <c r="AU1982" s="45">
        <f t="shared" si="5425"/>
        <v>10026.226000000001</v>
      </c>
      <c r="AV1982" s="45">
        <f t="shared" si="5426"/>
        <v>-930.00000000000182</v>
      </c>
      <c r="AW1982" s="45">
        <f t="shared" si="5427"/>
        <v>9096.2259999999987</v>
      </c>
      <c r="AX1982" s="45">
        <f t="shared" si="5428"/>
        <v>2709.0999999999999</v>
      </c>
      <c r="AY1982" s="45">
        <f t="shared" si="5429"/>
        <v>2703.4000000000001</v>
      </c>
      <c r="AZ1982" s="45">
        <f>AZ1990+AZ1995</f>
        <v>0</v>
      </c>
      <c r="BA1982" s="46">
        <f t="shared" si="5430"/>
        <v>99.99935152419954</v>
      </c>
      <c r="BB1982" s="25"/>
    </row>
    <row r="1983">
      <c r="B1983" s="47" t="s">
        <v>586</v>
      </c>
      <c r="C1983" s="47" t="s">
        <v>96</v>
      </c>
      <c r="D1983" s="47" t="s">
        <v>98</v>
      </c>
      <c r="E1983" s="48" t="str">
        <f t="shared" si="5424"/>
        <v>0503</v>
      </c>
      <c r="F1983" s="47" t="s">
        <v>195</v>
      </c>
      <c r="G1983" s="47"/>
      <c r="H1983" s="49" t="s">
        <v>196</v>
      </c>
      <c r="I1983" s="19"/>
      <c r="J1983" s="19"/>
      <c r="K1983" s="19"/>
      <c r="L1983" s="19"/>
      <c r="M1983" s="19"/>
      <c r="N1983" s="19"/>
      <c r="O1983" s="19">
        <f t="shared" ref="O1983:O1984" si="5478">O1984</f>
        <v>907.31700000000001</v>
      </c>
      <c r="P1983" s="19">
        <f t="shared" ref="P1983:P2014" si="5479">P1984</f>
        <v>0</v>
      </c>
      <c r="Q1983" s="19">
        <f t="shared" ref="Q1983:Q2014" si="5480">Q1984</f>
        <v>0</v>
      </c>
      <c r="R1983" s="19">
        <f t="shared" ref="R1983:R2014" si="5481">R1984</f>
        <v>0</v>
      </c>
      <c r="S1983" s="19"/>
      <c r="T1983" s="19">
        <f t="shared" si="5477"/>
        <v>907.31700000000001</v>
      </c>
      <c r="U1983" s="19"/>
      <c r="V1983" s="19"/>
      <c r="W1983" s="19"/>
      <c r="X1983" s="19"/>
      <c r="Y1983" s="19"/>
      <c r="Z1983" s="19"/>
      <c r="AA1983" s="19"/>
      <c r="AB1983" s="19"/>
      <c r="AC1983" s="19"/>
      <c r="AD1983" s="19"/>
      <c r="AE1983" s="19"/>
      <c r="AF1983" s="50">
        <f t="shared" ref="AF1983:AF1984" si="5482">AF1984</f>
        <v>930</v>
      </c>
      <c r="AG1983" s="50">
        <f t="shared" ref="AG1983:AG1984" si="5483">AG1984</f>
        <v>0</v>
      </c>
      <c r="AH1983" s="50">
        <f t="shared" ref="AH1983:AH1984" si="5484">AH1984</f>
        <v>0</v>
      </c>
      <c r="AI1983" s="50">
        <f t="shared" ref="AI1983:AI1984" si="5485">AI1984</f>
        <v>0</v>
      </c>
      <c r="AJ1983" s="50">
        <f t="shared" ref="AJ1983:AJ1984" si="5486">AJ1984</f>
        <v>0</v>
      </c>
      <c r="AK1983" s="50">
        <f t="shared" ref="AK1983:AK1984" si="5487">AK1984</f>
        <v>0</v>
      </c>
      <c r="AL1983" s="50">
        <f t="shared" ref="AL1983:AL1984" si="5488">AL1984</f>
        <v>930</v>
      </c>
      <c r="AM1983" s="50">
        <f t="shared" ref="AM1983:AM1984" si="5489">AM1984</f>
        <v>0</v>
      </c>
      <c r="AN1983" s="50">
        <f t="shared" ref="AN1983:AN1984" si="5490">AN1984</f>
        <v>0</v>
      </c>
      <c r="AO1983" s="15">
        <f t="shared" ref="AO1983:AO1984" si="5491">AO1984</f>
        <v>930</v>
      </c>
      <c r="AP1983" s="51">
        <f t="shared" ref="AP1983:AP1984" si="5492">AP1984</f>
        <v>930</v>
      </c>
      <c r="AQ1983" s="51">
        <f t="shared" ref="AQ1983:AQ1984" si="5493">AQ1984</f>
        <v>907.31700000000001</v>
      </c>
      <c r="AR1983" s="51">
        <f t="shared" ref="AR1983:AR1984" si="5494">AR1984</f>
        <v>0</v>
      </c>
      <c r="AS1983" s="51">
        <f t="shared" ref="AS1983:AS1984" si="5495">AS1984</f>
        <v>0</v>
      </c>
      <c r="AT1983" s="51">
        <f t="shared" ref="AT1983:AT1984" si="5496">AT1984</f>
        <v>0</v>
      </c>
      <c r="AU1983" s="51">
        <f t="shared" si="5425"/>
        <v>1837.317</v>
      </c>
      <c r="AV1983" s="51">
        <f t="shared" si="5426"/>
        <v>-930</v>
      </c>
      <c r="AW1983" s="51"/>
      <c r="AX1983" s="51"/>
      <c r="AY1983" s="51"/>
      <c r="AZ1983" s="51"/>
      <c r="BA1983" s="52">
        <f t="shared" si="5430"/>
        <v>100</v>
      </c>
      <c r="BB1983" s="25"/>
    </row>
    <row r="1984">
      <c r="B1984" s="47" t="s">
        <v>586</v>
      </c>
      <c r="C1984" s="47" t="s">
        <v>96</v>
      </c>
      <c r="D1984" s="47" t="s">
        <v>98</v>
      </c>
      <c r="E1984" s="48" t="str">
        <f t="shared" si="5424"/>
        <v>0503</v>
      </c>
      <c r="F1984" s="47" t="s">
        <v>197</v>
      </c>
      <c r="G1984" s="48"/>
      <c r="H1984" s="49" t="s">
        <v>113</v>
      </c>
      <c r="I1984" s="19"/>
      <c r="J1984" s="19"/>
      <c r="K1984" s="19"/>
      <c r="L1984" s="19"/>
      <c r="M1984" s="19"/>
      <c r="N1984" s="19"/>
      <c r="O1984" s="19">
        <f t="shared" si="5478"/>
        <v>907.31700000000001</v>
      </c>
      <c r="P1984" s="19">
        <f t="shared" si="5479"/>
        <v>0</v>
      </c>
      <c r="Q1984" s="19">
        <f t="shared" si="5480"/>
        <v>0</v>
      </c>
      <c r="R1984" s="19">
        <f t="shared" si="5481"/>
        <v>0</v>
      </c>
      <c r="S1984" s="19"/>
      <c r="T1984" s="19">
        <f t="shared" si="5477"/>
        <v>907.31700000000001</v>
      </c>
      <c r="U1984" s="19"/>
      <c r="V1984" s="19"/>
      <c r="W1984" s="19"/>
      <c r="X1984" s="19"/>
      <c r="Y1984" s="19"/>
      <c r="Z1984" s="19"/>
      <c r="AA1984" s="19"/>
      <c r="AB1984" s="19"/>
      <c r="AC1984" s="19"/>
      <c r="AD1984" s="19"/>
      <c r="AE1984" s="19"/>
      <c r="AF1984" s="50">
        <f t="shared" si="5482"/>
        <v>930</v>
      </c>
      <c r="AG1984" s="50">
        <f t="shared" si="5483"/>
        <v>0</v>
      </c>
      <c r="AH1984" s="50">
        <f t="shared" si="5484"/>
        <v>0</v>
      </c>
      <c r="AI1984" s="50">
        <f t="shared" si="5485"/>
        <v>0</v>
      </c>
      <c r="AJ1984" s="50">
        <f t="shared" si="5486"/>
        <v>0</v>
      </c>
      <c r="AK1984" s="50">
        <f t="shared" si="5487"/>
        <v>0</v>
      </c>
      <c r="AL1984" s="50">
        <f t="shared" si="5488"/>
        <v>930</v>
      </c>
      <c r="AM1984" s="50">
        <f t="shared" si="5489"/>
        <v>0</v>
      </c>
      <c r="AN1984" s="50">
        <f t="shared" si="5490"/>
        <v>0</v>
      </c>
      <c r="AO1984" s="51">
        <f t="shared" si="5491"/>
        <v>930</v>
      </c>
      <c r="AP1984" s="51">
        <f t="shared" si="5492"/>
        <v>930</v>
      </c>
      <c r="AQ1984" s="51">
        <f t="shared" si="5493"/>
        <v>907.31700000000001</v>
      </c>
      <c r="AR1984" s="51">
        <f t="shared" si="5494"/>
        <v>0</v>
      </c>
      <c r="AS1984" s="51">
        <f t="shared" si="5495"/>
        <v>0</v>
      </c>
      <c r="AT1984" s="51">
        <f t="shared" si="5496"/>
        <v>0</v>
      </c>
      <c r="AU1984" s="51">
        <f t="shared" si="5425"/>
        <v>1837.317</v>
      </c>
      <c r="AV1984" s="51">
        <f t="shared" si="5426"/>
        <v>-930</v>
      </c>
      <c r="AW1984" s="51"/>
      <c r="AX1984" s="51"/>
      <c r="AY1984" s="51"/>
      <c r="AZ1984" s="51"/>
      <c r="BA1984" s="52">
        <f t="shared" si="5430"/>
        <v>100</v>
      </c>
      <c r="BB1984" s="25"/>
    </row>
    <row r="1985" ht="47.25">
      <c r="B1985" s="47" t="s">
        <v>586</v>
      </c>
      <c r="C1985" s="47" t="s">
        <v>96</v>
      </c>
      <c r="D1985" s="47" t="s">
        <v>98</v>
      </c>
      <c r="E1985" s="48" t="str">
        <f t="shared" si="5424"/>
        <v>0503</v>
      </c>
      <c r="F1985" s="47" t="s">
        <v>198</v>
      </c>
      <c r="G1985" s="48"/>
      <c r="H1985" s="49" t="s">
        <v>199</v>
      </c>
      <c r="I1985" s="19"/>
      <c r="J1985" s="19"/>
      <c r="K1985" s="19"/>
      <c r="L1985" s="19"/>
      <c r="M1985" s="19"/>
      <c r="N1985" s="19"/>
      <c r="O1985" s="19">
        <f>O1986+O1988</f>
        <v>907.31700000000001</v>
      </c>
      <c r="P1985" s="19">
        <f t="shared" si="5479"/>
        <v>0</v>
      </c>
      <c r="Q1985" s="19">
        <f t="shared" si="5480"/>
        <v>0</v>
      </c>
      <c r="R1985" s="19">
        <f t="shared" si="5481"/>
        <v>0</v>
      </c>
      <c r="S1985" s="19"/>
      <c r="T1985" s="19">
        <f t="shared" si="5477"/>
        <v>907.31700000000001</v>
      </c>
      <c r="U1985" s="19"/>
      <c r="V1985" s="19"/>
      <c r="W1985" s="19"/>
      <c r="X1985" s="19"/>
      <c r="Y1985" s="19"/>
      <c r="Z1985" s="19"/>
      <c r="AA1985" s="19"/>
      <c r="AB1985" s="19"/>
      <c r="AC1985" s="19"/>
      <c r="AD1985" s="19"/>
      <c r="AE1985" s="19"/>
      <c r="AF1985" s="50">
        <f>AF1986+AF1988</f>
        <v>930</v>
      </c>
      <c r="AG1985" s="50">
        <f>AG1986+AG1988</f>
        <v>0</v>
      </c>
      <c r="AH1985" s="50">
        <f>AH1986+AH1988</f>
        <v>0</v>
      </c>
      <c r="AI1985" s="50">
        <f>AI1986+AI1988</f>
        <v>0</v>
      </c>
      <c r="AJ1985" s="50">
        <f>AJ1986+AJ1988</f>
        <v>0</v>
      </c>
      <c r="AK1985" s="50">
        <f>AK1986+AK1988</f>
        <v>0</v>
      </c>
      <c r="AL1985" s="50">
        <f>AL1986+AL1988</f>
        <v>930</v>
      </c>
      <c r="AM1985" s="50">
        <f>AM1986+AM1988</f>
        <v>0</v>
      </c>
      <c r="AN1985" s="50">
        <f>AN1986+AN1988</f>
        <v>0</v>
      </c>
      <c r="AO1985" s="15">
        <f>AO1986+AO1988</f>
        <v>930</v>
      </c>
      <c r="AP1985" s="51">
        <f>AP1986+AP1988</f>
        <v>930</v>
      </c>
      <c r="AQ1985" s="51">
        <f>AQ1986+AQ1988</f>
        <v>907.31700000000001</v>
      </c>
      <c r="AR1985" s="51">
        <f>AR1986+AR1988</f>
        <v>0</v>
      </c>
      <c r="AS1985" s="51">
        <f>AS1986+AS1988</f>
        <v>0</v>
      </c>
      <c r="AT1985" s="51">
        <f>AT1986+AT1988</f>
        <v>0</v>
      </c>
      <c r="AU1985" s="51">
        <f t="shared" si="5425"/>
        <v>1837.317</v>
      </c>
      <c r="AV1985" s="51">
        <f t="shared" si="5426"/>
        <v>-930</v>
      </c>
      <c r="AW1985" s="51"/>
      <c r="AX1985" s="51"/>
      <c r="AY1985" s="51"/>
      <c r="AZ1985" s="51"/>
      <c r="BA1985" s="52">
        <f t="shared" si="5430"/>
        <v>100</v>
      </c>
      <c r="BB1985" s="25"/>
    </row>
    <row r="1986" ht="31.5" hidden="1">
      <c r="B1986" s="47" t="s">
        <v>586</v>
      </c>
      <c r="C1986" s="47" t="s">
        <v>96</v>
      </c>
      <c r="D1986" s="47" t="s">
        <v>98</v>
      </c>
      <c r="E1986" s="48" t="str">
        <f t="shared" si="5424"/>
        <v>0503</v>
      </c>
      <c r="F1986" s="47" t="s">
        <v>200</v>
      </c>
      <c r="G1986" s="48"/>
      <c r="H1986" s="49" t="s">
        <v>201</v>
      </c>
      <c r="I1986" s="19"/>
      <c r="J1986" s="19"/>
      <c r="K1986" s="19"/>
      <c r="L1986" s="19"/>
      <c r="M1986" s="19"/>
      <c r="N1986" s="19"/>
      <c r="O1986" s="19">
        <f>O1987</f>
        <v>0</v>
      </c>
      <c r="P1986" s="19">
        <f t="shared" si="5479"/>
        <v>0</v>
      </c>
      <c r="Q1986" s="19">
        <f t="shared" si="5480"/>
        <v>0</v>
      </c>
      <c r="R1986" s="19">
        <f t="shared" si="5481"/>
        <v>0</v>
      </c>
      <c r="S1986" s="19"/>
      <c r="T1986" s="19">
        <f t="shared" si="5477"/>
        <v>0</v>
      </c>
      <c r="U1986" s="19"/>
      <c r="V1986" s="19"/>
      <c r="W1986" s="19"/>
      <c r="X1986" s="19"/>
      <c r="Y1986" s="19"/>
      <c r="Z1986" s="19"/>
      <c r="AA1986" s="19"/>
      <c r="AB1986" s="19"/>
      <c r="AC1986" s="19"/>
      <c r="AD1986" s="19"/>
      <c r="AE1986" s="19"/>
      <c r="AF1986" s="50">
        <f>AF1987</f>
        <v>0</v>
      </c>
      <c r="AG1986" s="50">
        <f>AG1987</f>
        <v>0</v>
      </c>
      <c r="AH1986" s="50">
        <f>AH1987</f>
        <v>0</v>
      </c>
      <c r="AI1986" s="50">
        <f>AI1987</f>
        <v>0</v>
      </c>
      <c r="AJ1986" s="50">
        <f>AJ1987</f>
        <v>0</v>
      </c>
      <c r="AK1986" s="50">
        <f>AK1987</f>
        <v>0</v>
      </c>
      <c r="AL1986" s="50">
        <f>AL1987</f>
        <v>0</v>
      </c>
      <c r="AM1986" s="50">
        <f>AM1987</f>
        <v>0</v>
      </c>
      <c r="AN1986" s="50">
        <f>AN1987</f>
        <v>0</v>
      </c>
      <c r="AO1986" s="51">
        <f>AO1987</f>
        <v>930</v>
      </c>
      <c r="AP1986" s="51">
        <f>AP1987</f>
        <v>930</v>
      </c>
      <c r="AQ1986" s="51">
        <f>AQ1987</f>
        <v>0</v>
      </c>
      <c r="AR1986" s="51">
        <f>AR1987</f>
        <v>0</v>
      </c>
      <c r="AS1986" s="51">
        <f>AS1987</f>
        <v>0</v>
      </c>
      <c r="AT1986" s="51">
        <f>AT1987</f>
        <v>0</v>
      </c>
      <c r="AU1986" s="51">
        <f t="shared" si="5425"/>
        <v>930</v>
      </c>
      <c r="AV1986" s="51">
        <f t="shared" si="5426"/>
        <v>-930</v>
      </c>
      <c r="AW1986" s="51"/>
      <c r="AX1986" s="51"/>
      <c r="AY1986" s="51"/>
      <c r="AZ1986" s="51"/>
      <c r="BA1986" s="52"/>
      <c r="BB1986" s="25">
        <v>0</v>
      </c>
    </row>
    <row r="1987" ht="31.5" hidden="1">
      <c r="B1987" s="47" t="s">
        <v>586</v>
      </c>
      <c r="C1987" s="47" t="s">
        <v>96</v>
      </c>
      <c r="D1987" s="47" t="s">
        <v>98</v>
      </c>
      <c r="E1987" s="48" t="str">
        <f t="shared" si="5424"/>
        <v>0503</v>
      </c>
      <c r="F1987" s="47" t="s">
        <v>200</v>
      </c>
      <c r="G1987" s="47" t="s">
        <v>58</v>
      </c>
      <c r="H1987" s="49" t="s">
        <v>59</v>
      </c>
      <c r="I1987" s="19"/>
      <c r="J1987" s="19"/>
      <c r="K1987" s="19"/>
      <c r="L1987" s="19"/>
      <c r="M1987" s="19"/>
      <c r="N1987" s="19"/>
      <c r="O1987" s="19">
        <v>0</v>
      </c>
      <c r="P1987" s="19">
        <v>0</v>
      </c>
      <c r="Q1987" s="19">
        <v>0</v>
      </c>
      <c r="R1987" s="19">
        <v>0</v>
      </c>
      <c r="S1987" s="19"/>
      <c r="T1987" s="19">
        <f t="shared" si="5477"/>
        <v>0</v>
      </c>
      <c r="U1987" s="19"/>
      <c r="V1987" s="19"/>
      <c r="W1987" s="19"/>
      <c r="X1987" s="19"/>
      <c r="Y1987" s="19"/>
      <c r="Z1987" s="19"/>
      <c r="AA1987" s="19"/>
      <c r="AB1987" s="19"/>
      <c r="AC1987" s="19"/>
      <c r="AD1987" s="19"/>
      <c r="AE1987" s="19"/>
      <c r="AF1987" s="50">
        <v>0</v>
      </c>
      <c r="AG1987" s="50"/>
      <c r="AH1987" s="50">
        <v>0</v>
      </c>
      <c r="AI1987" s="50">
        <v>0</v>
      </c>
      <c r="AJ1987" s="50">
        <v>0</v>
      </c>
      <c r="AK1987" s="50">
        <v>0</v>
      </c>
      <c r="AL1987" s="50">
        <v>0</v>
      </c>
      <c r="AM1987" s="50">
        <v>0</v>
      </c>
      <c r="AN1987" s="50">
        <v>0</v>
      </c>
      <c r="AO1987" s="15">
        <v>930</v>
      </c>
      <c r="AP1987" s="51">
        <v>930</v>
      </c>
      <c r="AQ1987" s="51">
        <v>0</v>
      </c>
      <c r="AR1987" s="51">
        <v>0</v>
      </c>
      <c r="AS1987" s="51">
        <v>0</v>
      </c>
      <c r="AT1987" s="51">
        <v>0</v>
      </c>
      <c r="AU1987" s="51">
        <f t="shared" si="5425"/>
        <v>930</v>
      </c>
      <c r="AV1987" s="51">
        <f t="shared" si="5426"/>
        <v>-930</v>
      </c>
      <c r="AW1987" s="51"/>
      <c r="AX1987" s="51"/>
      <c r="AY1987" s="51"/>
      <c r="AZ1987" s="51"/>
      <c r="BA1987" s="52"/>
      <c r="BB1987" s="25">
        <v>0</v>
      </c>
    </row>
    <row r="1988" ht="31.5">
      <c r="B1988" s="47" t="s">
        <v>586</v>
      </c>
      <c r="C1988" s="47" t="s">
        <v>96</v>
      </c>
      <c r="D1988" s="47" t="s">
        <v>98</v>
      </c>
      <c r="E1988" s="48" t="str">
        <f t="shared" si="5424"/>
        <v>0503</v>
      </c>
      <c r="F1988" s="47" t="s">
        <v>560</v>
      </c>
      <c r="G1988" s="47"/>
      <c r="H1988" s="49" t="s">
        <v>561</v>
      </c>
      <c r="I1988" s="19"/>
      <c r="J1988" s="19"/>
      <c r="K1988" s="19"/>
      <c r="L1988" s="19"/>
      <c r="M1988" s="19"/>
      <c r="N1988" s="19"/>
      <c r="O1988" s="19">
        <f>O1989</f>
        <v>907.31700000000001</v>
      </c>
      <c r="P1988" s="19"/>
      <c r="Q1988" s="19"/>
      <c r="R1988" s="19"/>
      <c r="S1988" s="19"/>
      <c r="T1988" s="19">
        <f t="shared" si="5477"/>
        <v>907.31700000000001</v>
      </c>
      <c r="U1988" s="19"/>
      <c r="V1988" s="19"/>
      <c r="W1988" s="19"/>
      <c r="X1988" s="19"/>
      <c r="Y1988" s="19"/>
      <c r="Z1988" s="19"/>
      <c r="AA1988" s="19"/>
      <c r="AB1988" s="19"/>
      <c r="AC1988" s="19"/>
      <c r="AD1988" s="19"/>
      <c r="AE1988" s="19"/>
      <c r="AF1988" s="50">
        <f>AF1989</f>
        <v>930</v>
      </c>
      <c r="AG1988" s="50">
        <f>AG1989</f>
        <v>0</v>
      </c>
      <c r="AH1988" s="50">
        <f>AH1989</f>
        <v>0</v>
      </c>
      <c r="AI1988" s="50">
        <f>AI1989</f>
        <v>0</v>
      </c>
      <c r="AJ1988" s="50">
        <f>AJ1989</f>
        <v>0</v>
      </c>
      <c r="AK1988" s="50">
        <f>AK1989</f>
        <v>0</v>
      </c>
      <c r="AL1988" s="50">
        <f>AL1989</f>
        <v>930</v>
      </c>
      <c r="AM1988" s="50">
        <f>AM1989</f>
        <v>0</v>
      </c>
      <c r="AN1988" s="50">
        <f>AN1989</f>
        <v>0</v>
      </c>
      <c r="AO1988" s="63">
        <f>AO1989</f>
        <v>0</v>
      </c>
      <c r="AP1988" s="15">
        <f>AP1989</f>
        <v>0</v>
      </c>
      <c r="AQ1988" s="51">
        <f>AQ1989</f>
        <v>907.31700000000001</v>
      </c>
      <c r="AR1988" s="15">
        <f>AR1989</f>
        <v>0</v>
      </c>
      <c r="AS1988" s="51">
        <f>AS1989</f>
        <v>0</v>
      </c>
      <c r="AT1988" s="15">
        <f>AT1989</f>
        <v>0</v>
      </c>
      <c r="AU1988" s="51">
        <f t="shared" si="5425"/>
        <v>907.31700000000001</v>
      </c>
      <c r="AV1988" s="51">
        <f t="shared" si="5426"/>
        <v>0</v>
      </c>
      <c r="AW1988" s="51"/>
      <c r="AX1988" s="51"/>
      <c r="AY1988" s="51"/>
      <c r="AZ1988" s="51"/>
      <c r="BA1988" s="52">
        <f t="shared" si="5430"/>
        <v>100</v>
      </c>
      <c r="BB1988" s="25"/>
    </row>
    <row r="1989" ht="31.5">
      <c r="B1989" s="47" t="s">
        <v>586</v>
      </c>
      <c r="C1989" s="47" t="s">
        <v>96</v>
      </c>
      <c r="D1989" s="47" t="s">
        <v>98</v>
      </c>
      <c r="E1989" s="48" t="str">
        <f t="shared" si="5424"/>
        <v>0503</v>
      </c>
      <c r="F1989" s="47" t="s">
        <v>560</v>
      </c>
      <c r="G1989" s="47" t="s">
        <v>58</v>
      </c>
      <c r="H1989" s="49" t="s">
        <v>59</v>
      </c>
      <c r="I1989" s="19"/>
      <c r="J1989" s="19"/>
      <c r="K1989" s="19"/>
      <c r="L1989" s="19"/>
      <c r="M1989" s="19"/>
      <c r="N1989" s="19"/>
      <c r="O1989" s="19">
        <v>907.31700000000001</v>
      </c>
      <c r="P1989" s="19"/>
      <c r="Q1989" s="19"/>
      <c r="R1989" s="19"/>
      <c r="S1989" s="19"/>
      <c r="T1989" s="19">
        <f t="shared" si="5477"/>
        <v>907.31700000000001</v>
      </c>
      <c r="U1989" s="19"/>
      <c r="V1989" s="19"/>
      <c r="W1989" s="19"/>
      <c r="X1989" s="19"/>
      <c r="Y1989" s="19"/>
      <c r="Z1989" s="19"/>
      <c r="AA1989" s="19"/>
      <c r="AB1989" s="19"/>
      <c r="AC1989" s="19"/>
      <c r="AD1989" s="19"/>
      <c r="AE1989" s="19"/>
      <c r="AF1989" s="50">
        <v>930</v>
      </c>
      <c r="AG1989" s="50"/>
      <c r="AH1989" s="50">
        <v>0</v>
      </c>
      <c r="AI1989" s="50">
        <v>0</v>
      </c>
      <c r="AJ1989" s="50">
        <v>0</v>
      </c>
      <c r="AK1989" s="50">
        <v>0</v>
      </c>
      <c r="AL1989" s="50">
        <v>930</v>
      </c>
      <c r="AM1989" s="50">
        <v>0</v>
      </c>
      <c r="AN1989" s="50">
        <v>0</v>
      </c>
      <c r="AO1989" s="15">
        <v>0</v>
      </c>
      <c r="AP1989" s="51">
        <v>0</v>
      </c>
      <c r="AQ1989" s="15">
        <v>907.31700000000001</v>
      </c>
      <c r="AR1989" s="51">
        <v>0</v>
      </c>
      <c r="AS1989" s="15">
        <v>0</v>
      </c>
      <c r="AT1989" s="51">
        <v>0</v>
      </c>
      <c r="AU1989" s="51">
        <f t="shared" si="5425"/>
        <v>907.31700000000001</v>
      </c>
      <c r="AV1989" s="51">
        <f t="shared" si="5426"/>
        <v>0</v>
      </c>
      <c r="AW1989" s="51"/>
      <c r="AX1989" s="51"/>
      <c r="AY1989" s="51"/>
      <c r="AZ1989" s="51"/>
      <c r="BA1989" s="52">
        <f t="shared" si="5430"/>
        <v>100</v>
      </c>
      <c r="BB1989" s="25"/>
    </row>
    <row r="1990" ht="31.5">
      <c r="B1990" s="47" t="s">
        <v>586</v>
      </c>
      <c r="C1990" s="47" t="s">
        <v>96</v>
      </c>
      <c r="D1990" s="47" t="s">
        <v>98</v>
      </c>
      <c r="E1990" s="48" t="str">
        <f t="shared" si="5424"/>
        <v>0503</v>
      </c>
      <c r="F1990" s="47" t="s">
        <v>100</v>
      </c>
      <c r="G1990" s="48"/>
      <c r="H1990" s="49" t="s">
        <v>101</v>
      </c>
      <c r="I1990" s="19">
        <f t="shared" ref="I1990:I2030" si="5497">I1991</f>
        <v>68.799999999999997</v>
      </c>
      <c r="J1990" s="19">
        <f t="shared" ref="J1990:J2030" si="5498">J1991</f>
        <v>58.200000000000003</v>
      </c>
      <c r="K1990" s="19">
        <f t="shared" ref="K1990:K2030" si="5499">K1991</f>
        <v>52.5</v>
      </c>
      <c r="L1990" s="19">
        <f t="shared" ref="L1990:L2030" si="5500">L1991</f>
        <v>0</v>
      </c>
      <c r="M1990" s="19">
        <f t="shared" ref="M1990:M2030" si="5501">M1991</f>
        <v>0</v>
      </c>
      <c r="N1990" s="19">
        <f t="shared" ref="N1990:N2030" si="5502">N1991</f>
        <v>0</v>
      </c>
      <c r="O1990" s="19">
        <f t="shared" ref="O1990:O2014" si="5503">O1991</f>
        <v>-72.219999999999999</v>
      </c>
      <c r="P1990" s="19">
        <f t="shared" si="5479"/>
        <v>0</v>
      </c>
      <c r="Q1990" s="19">
        <f t="shared" si="5480"/>
        <v>818.077</v>
      </c>
      <c r="R1990" s="19">
        <f t="shared" si="5481"/>
        <v>0</v>
      </c>
      <c r="S1990" s="19">
        <f t="shared" ref="S1990:S2030" si="5504">S1991</f>
        <v>0</v>
      </c>
      <c r="T1990" s="19">
        <f t="shared" si="5477"/>
        <v>814.65699999999993</v>
      </c>
      <c r="U1990" s="19">
        <f t="shared" si="5385"/>
        <v>58.200000000000003</v>
      </c>
      <c r="V1990" s="19">
        <f t="shared" si="5386"/>
        <v>52.5</v>
      </c>
      <c r="W1990" s="19">
        <f t="shared" ref="W1990:W2030" si="5505">W1991</f>
        <v>0</v>
      </c>
      <c r="X1990" s="19">
        <f t="shared" ref="X1990:X2030" si="5506">X1991</f>
        <v>0</v>
      </c>
      <c r="Y1990" s="19">
        <f t="shared" ref="Y1990:Y2030" si="5507">Y1991</f>
        <v>0</v>
      </c>
      <c r="Z1990" s="19">
        <f t="shared" ref="Z1990:Z2030" si="5508">Z1991</f>
        <v>0</v>
      </c>
      <c r="AA1990" s="19">
        <f t="shared" ref="AA1990:AA2030" si="5509">AA1991</f>
        <v>0</v>
      </c>
      <c r="AB1990" s="19">
        <f t="shared" ref="AB1990:AB2030" si="5510">AB1991</f>
        <v>0</v>
      </c>
      <c r="AC1990" s="19">
        <f t="shared" ref="AC1990:AC2030" si="5511">AC1991</f>
        <v>0</v>
      </c>
      <c r="AD1990" s="19">
        <f t="shared" ref="AD1990:AD2030" si="5512">AD1991</f>
        <v>0</v>
      </c>
      <c r="AE1990" s="19">
        <f t="shared" ref="AE1990:AE2030" si="5513">AE1991</f>
        <v>0</v>
      </c>
      <c r="AF1990" s="50">
        <f t="shared" ref="AF1990:AF2014" si="5514">AF1991</f>
        <v>814.65700000000004</v>
      </c>
      <c r="AG1990" s="50">
        <f t="shared" ref="AG1990:AG2014" si="5515">AG1991</f>
        <v>0</v>
      </c>
      <c r="AH1990" s="50">
        <f t="shared" ref="AH1990:AH2014" si="5516">AH1991</f>
        <v>0</v>
      </c>
      <c r="AI1990" s="50">
        <f t="shared" ref="AI1990:AI2014" si="5517">AI1991</f>
        <v>0</v>
      </c>
      <c r="AJ1990" s="50">
        <f t="shared" ref="AJ1990:AJ2014" si="5518">AJ1991</f>
        <v>0</v>
      </c>
      <c r="AK1990" s="50">
        <f t="shared" ref="AK1990:AK2014" si="5519">AK1991</f>
        <v>0</v>
      </c>
      <c r="AL1990" s="50">
        <f t="shared" ref="AL1990:AL2014" si="5520">AL1991</f>
        <v>814.65625</v>
      </c>
      <c r="AM1990" s="50">
        <f t="shared" ref="AM1990:AM2014" si="5521">AM1991</f>
        <v>0</v>
      </c>
      <c r="AN1990" s="50">
        <f t="shared" ref="AN1990:AN2014" si="5522">AN1991</f>
        <v>0</v>
      </c>
      <c r="AO1990" s="51">
        <f t="shared" ref="AO1990:AO2014" si="5523">AO1991</f>
        <v>65.65625</v>
      </c>
      <c r="AP1990" s="51">
        <f t="shared" ref="AP1990:AP2014" si="5524">AP1991</f>
        <v>886.87699999999995</v>
      </c>
      <c r="AQ1990" s="51">
        <f t="shared" ref="AQ1990:AQ2014" si="5525">AQ1991</f>
        <v>-72.219999999999999</v>
      </c>
      <c r="AR1990" s="51">
        <f t="shared" ref="AR1990:AR2014" si="5526">AR1991</f>
        <v>0</v>
      </c>
      <c r="AS1990" s="51">
        <f t="shared" ref="AS1990:AS2014" si="5527">AS1991</f>
        <v>0</v>
      </c>
      <c r="AT1990" s="51">
        <f t="shared" ref="AT1990:AT2014" si="5528">AT1991</f>
        <v>0</v>
      </c>
      <c r="AU1990" s="51">
        <f t="shared" si="5425"/>
        <v>814.65699999999993</v>
      </c>
      <c r="AV1990" s="51">
        <f t="shared" si="5426"/>
        <v>0</v>
      </c>
      <c r="AW1990" s="51">
        <f t="shared" si="5427"/>
        <v>814.65699999999993</v>
      </c>
      <c r="AX1990" s="51">
        <f t="shared" si="5428"/>
        <v>58.200000000000003</v>
      </c>
      <c r="AY1990" s="51">
        <f t="shared" si="5429"/>
        <v>52.5</v>
      </c>
      <c r="AZ1990" s="51">
        <f t="shared" ref="AZ1990:AZ2030" si="5529">AZ1991</f>
        <v>0</v>
      </c>
      <c r="BA1990" s="52">
        <f t="shared" si="5430"/>
        <v>99.999907936714465</v>
      </c>
      <c r="BB1990" s="25"/>
    </row>
    <row r="1991">
      <c r="B1991" s="47" t="s">
        <v>586</v>
      </c>
      <c r="C1991" s="47" t="s">
        <v>96</v>
      </c>
      <c r="D1991" s="47" t="s">
        <v>98</v>
      </c>
      <c r="E1991" s="48" t="str">
        <f t="shared" si="5424"/>
        <v>0503</v>
      </c>
      <c r="F1991" s="47" t="s">
        <v>102</v>
      </c>
      <c r="G1991" s="18"/>
      <c r="H1991" s="49" t="s">
        <v>53</v>
      </c>
      <c r="I1991" s="19">
        <f t="shared" si="5497"/>
        <v>68.799999999999997</v>
      </c>
      <c r="J1991" s="19">
        <f t="shared" si="5498"/>
        <v>58.200000000000003</v>
      </c>
      <c r="K1991" s="19">
        <f t="shared" si="5499"/>
        <v>52.5</v>
      </c>
      <c r="L1991" s="19">
        <f t="shared" si="5500"/>
        <v>0</v>
      </c>
      <c r="M1991" s="19">
        <f t="shared" si="5501"/>
        <v>0</v>
      </c>
      <c r="N1991" s="19">
        <f t="shared" si="5502"/>
        <v>0</v>
      </c>
      <c r="O1991" s="19">
        <f t="shared" si="5503"/>
        <v>-72.219999999999999</v>
      </c>
      <c r="P1991" s="19">
        <f t="shared" si="5479"/>
        <v>0</v>
      </c>
      <c r="Q1991" s="19">
        <f t="shared" si="5480"/>
        <v>818.077</v>
      </c>
      <c r="R1991" s="19">
        <f t="shared" si="5481"/>
        <v>0</v>
      </c>
      <c r="S1991" s="19">
        <f t="shared" si="5504"/>
        <v>0</v>
      </c>
      <c r="T1991" s="19">
        <f t="shared" si="5477"/>
        <v>814.65699999999993</v>
      </c>
      <c r="U1991" s="19">
        <f t="shared" si="5385"/>
        <v>58.200000000000003</v>
      </c>
      <c r="V1991" s="19">
        <f t="shared" si="5386"/>
        <v>52.5</v>
      </c>
      <c r="W1991" s="19">
        <f t="shared" si="5505"/>
        <v>0</v>
      </c>
      <c r="X1991" s="19">
        <f t="shared" si="5506"/>
        <v>0</v>
      </c>
      <c r="Y1991" s="19">
        <f t="shared" si="5507"/>
        <v>0</v>
      </c>
      <c r="Z1991" s="19">
        <f t="shared" si="5508"/>
        <v>0</v>
      </c>
      <c r="AA1991" s="19">
        <f t="shared" si="5509"/>
        <v>0</v>
      </c>
      <c r="AB1991" s="19">
        <f t="shared" si="5510"/>
        <v>0</v>
      </c>
      <c r="AC1991" s="19">
        <f t="shared" si="5511"/>
        <v>0</v>
      </c>
      <c r="AD1991" s="19">
        <f t="shared" si="5512"/>
        <v>0</v>
      </c>
      <c r="AE1991" s="19">
        <f t="shared" si="5513"/>
        <v>0</v>
      </c>
      <c r="AF1991" s="50">
        <f t="shared" si="5514"/>
        <v>814.65700000000004</v>
      </c>
      <c r="AG1991" s="50">
        <f t="shared" si="5515"/>
        <v>0</v>
      </c>
      <c r="AH1991" s="50">
        <f t="shared" si="5516"/>
        <v>0</v>
      </c>
      <c r="AI1991" s="50">
        <f t="shared" si="5517"/>
        <v>0</v>
      </c>
      <c r="AJ1991" s="50">
        <f t="shared" si="5518"/>
        <v>0</v>
      </c>
      <c r="AK1991" s="50">
        <f t="shared" si="5519"/>
        <v>0</v>
      </c>
      <c r="AL1991" s="50">
        <f t="shared" si="5520"/>
        <v>814.65625</v>
      </c>
      <c r="AM1991" s="50">
        <f t="shared" si="5521"/>
        <v>0</v>
      </c>
      <c r="AN1991" s="50">
        <f t="shared" si="5522"/>
        <v>0</v>
      </c>
      <c r="AO1991" s="15">
        <f t="shared" si="5523"/>
        <v>65.65625</v>
      </c>
      <c r="AP1991" s="51">
        <f t="shared" si="5524"/>
        <v>886.87699999999995</v>
      </c>
      <c r="AQ1991" s="51">
        <f t="shared" si="5525"/>
        <v>-72.219999999999999</v>
      </c>
      <c r="AR1991" s="51">
        <f t="shared" si="5526"/>
        <v>0</v>
      </c>
      <c r="AS1991" s="51">
        <f t="shared" si="5527"/>
        <v>0</v>
      </c>
      <c r="AT1991" s="51">
        <f t="shared" si="5528"/>
        <v>0</v>
      </c>
      <c r="AU1991" s="51">
        <f t="shared" si="5425"/>
        <v>814.65699999999993</v>
      </c>
      <c r="AV1991" s="51">
        <f t="shared" si="5426"/>
        <v>0</v>
      </c>
      <c r="AW1991" s="51">
        <f t="shared" si="5427"/>
        <v>814.65699999999993</v>
      </c>
      <c r="AX1991" s="51">
        <f t="shared" si="5428"/>
        <v>58.200000000000003</v>
      </c>
      <c r="AY1991" s="51">
        <f t="shared" si="5429"/>
        <v>52.5</v>
      </c>
      <c r="AZ1991" s="51">
        <f t="shared" si="5529"/>
        <v>0</v>
      </c>
      <c r="BA1991" s="52">
        <f t="shared" si="5430"/>
        <v>99.999907936714465</v>
      </c>
      <c r="BB1991" s="25"/>
    </row>
    <row r="1992" ht="31.5">
      <c r="B1992" s="47" t="s">
        <v>586</v>
      </c>
      <c r="C1992" s="47" t="s">
        <v>96</v>
      </c>
      <c r="D1992" s="47" t="s">
        <v>98</v>
      </c>
      <c r="E1992" s="48" t="str">
        <f t="shared" si="5424"/>
        <v>0503</v>
      </c>
      <c r="F1992" s="47" t="s">
        <v>103</v>
      </c>
      <c r="G1992" s="18"/>
      <c r="H1992" s="49" t="s">
        <v>104</v>
      </c>
      <c r="I1992" s="19">
        <f t="shared" si="5497"/>
        <v>68.799999999999997</v>
      </c>
      <c r="J1992" s="19">
        <f t="shared" si="5498"/>
        <v>58.200000000000003</v>
      </c>
      <c r="K1992" s="19">
        <f t="shared" si="5499"/>
        <v>52.5</v>
      </c>
      <c r="L1992" s="19">
        <f t="shared" si="5500"/>
        <v>0</v>
      </c>
      <c r="M1992" s="19">
        <f t="shared" si="5501"/>
        <v>0</v>
      </c>
      <c r="N1992" s="19">
        <f t="shared" si="5502"/>
        <v>0</v>
      </c>
      <c r="O1992" s="19">
        <f t="shared" si="5503"/>
        <v>-72.219999999999999</v>
      </c>
      <c r="P1992" s="19">
        <f t="shared" si="5479"/>
        <v>0</v>
      </c>
      <c r="Q1992" s="19">
        <f t="shared" si="5480"/>
        <v>818.077</v>
      </c>
      <c r="R1992" s="19">
        <f t="shared" si="5481"/>
        <v>0</v>
      </c>
      <c r="S1992" s="19">
        <f t="shared" si="5504"/>
        <v>0</v>
      </c>
      <c r="T1992" s="19">
        <f t="shared" si="5477"/>
        <v>814.65699999999993</v>
      </c>
      <c r="U1992" s="19">
        <f t="shared" si="5385"/>
        <v>58.200000000000003</v>
      </c>
      <c r="V1992" s="19">
        <f t="shared" si="5386"/>
        <v>52.5</v>
      </c>
      <c r="W1992" s="19">
        <f t="shared" si="5505"/>
        <v>0</v>
      </c>
      <c r="X1992" s="19">
        <f t="shared" si="5506"/>
        <v>0</v>
      </c>
      <c r="Y1992" s="19">
        <f t="shared" si="5507"/>
        <v>0</v>
      </c>
      <c r="Z1992" s="19">
        <f t="shared" si="5508"/>
        <v>0</v>
      </c>
      <c r="AA1992" s="19">
        <f t="shared" si="5509"/>
        <v>0</v>
      </c>
      <c r="AB1992" s="19">
        <f t="shared" si="5510"/>
        <v>0</v>
      </c>
      <c r="AC1992" s="19">
        <f t="shared" si="5511"/>
        <v>0</v>
      </c>
      <c r="AD1992" s="19">
        <f t="shared" si="5512"/>
        <v>0</v>
      </c>
      <c r="AE1992" s="19">
        <f t="shared" si="5513"/>
        <v>0</v>
      </c>
      <c r="AF1992" s="50">
        <f t="shared" si="5514"/>
        <v>814.65700000000004</v>
      </c>
      <c r="AG1992" s="50">
        <f t="shared" si="5515"/>
        <v>0</v>
      </c>
      <c r="AH1992" s="50">
        <f t="shared" si="5516"/>
        <v>0</v>
      </c>
      <c r="AI1992" s="50">
        <f t="shared" si="5517"/>
        <v>0</v>
      </c>
      <c r="AJ1992" s="50">
        <f t="shared" si="5518"/>
        <v>0</v>
      </c>
      <c r="AK1992" s="50">
        <f t="shared" si="5519"/>
        <v>0</v>
      </c>
      <c r="AL1992" s="50">
        <f t="shared" si="5520"/>
        <v>814.65625</v>
      </c>
      <c r="AM1992" s="50">
        <f t="shared" si="5521"/>
        <v>0</v>
      </c>
      <c r="AN1992" s="50">
        <f t="shared" si="5522"/>
        <v>0</v>
      </c>
      <c r="AO1992" s="51">
        <f t="shared" si="5523"/>
        <v>65.65625</v>
      </c>
      <c r="AP1992" s="51">
        <f t="shared" si="5524"/>
        <v>886.87699999999995</v>
      </c>
      <c r="AQ1992" s="51">
        <f t="shared" si="5525"/>
        <v>-72.219999999999999</v>
      </c>
      <c r="AR1992" s="51">
        <f t="shared" si="5526"/>
        <v>0</v>
      </c>
      <c r="AS1992" s="51">
        <f t="shared" si="5527"/>
        <v>0</v>
      </c>
      <c r="AT1992" s="51">
        <f t="shared" si="5528"/>
        <v>0</v>
      </c>
      <c r="AU1992" s="51">
        <f t="shared" si="5425"/>
        <v>814.65699999999993</v>
      </c>
      <c r="AV1992" s="51">
        <f t="shared" si="5426"/>
        <v>0</v>
      </c>
      <c r="AW1992" s="51">
        <f t="shared" si="5427"/>
        <v>814.65699999999993</v>
      </c>
      <c r="AX1992" s="51">
        <f t="shared" si="5428"/>
        <v>58.200000000000003</v>
      </c>
      <c r="AY1992" s="51">
        <f t="shared" si="5429"/>
        <v>52.5</v>
      </c>
      <c r="AZ1992" s="51">
        <f t="shared" si="5529"/>
        <v>0</v>
      </c>
      <c r="BA1992" s="52">
        <f t="shared" si="5430"/>
        <v>99.999907936714465</v>
      </c>
      <c r="BB1992" s="25"/>
    </row>
    <row r="1993" ht="47.25">
      <c r="B1993" s="47" t="s">
        <v>586</v>
      </c>
      <c r="C1993" s="47" t="s">
        <v>96</v>
      </c>
      <c r="D1993" s="47" t="s">
        <v>98</v>
      </c>
      <c r="E1993" s="48" t="str">
        <f t="shared" si="5424"/>
        <v>0503</v>
      </c>
      <c r="F1993" s="47" t="s">
        <v>534</v>
      </c>
      <c r="G1993" s="18"/>
      <c r="H1993" s="49" t="s">
        <v>535</v>
      </c>
      <c r="I1993" s="19">
        <f t="shared" si="5497"/>
        <v>68.799999999999997</v>
      </c>
      <c r="J1993" s="19">
        <f t="shared" si="5498"/>
        <v>58.200000000000003</v>
      </c>
      <c r="K1993" s="19">
        <f t="shared" si="5499"/>
        <v>52.5</v>
      </c>
      <c r="L1993" s="19">
        <f t="shared" si="5500"/>
        <v>0</v>
      </c>
      <c r="M1993" s="19">
        <f t="shared" si="5501"/>
        <v>0</v>
      </c>
      <c r="N1993" s="19">
        <f t="shared" si="5502"/>
        <v>0</v>
      </c>
      <c r="O1993" s="19">
        <f t="shared" si="5503"/>
        <v>-72.219999999999999</v>
      </c>
      <c r="P1993" s="19">
        <f t="shared" si="5479"/>
        <v>0</v>
      </c>
      <c r="Q1993" s="19">
        <f t="shared" si="5480"/>
        <v>818.077</v>
      </c>
      <c r="R1993" s="19">
        <f t="shared" si="5481"/>
        <v>0</v>
      </c>
      <c r="S1993" s="19">
        <f t="shared" si="5504"/>
        <v>0</v>
      </c>
      <c r="T1993" s="19">
        <f t="shared" si="5477"/>
        <v>814.65699999999993</v>
      </c>
      <c r="U1993" s="19">
        <f t="shared" si="5385"/>
        <v>58.200000000000003</v>
      </c>
      <c r="V1993" s="19">
        <f t="shared" si="5386"/>
        <v>52.5</v>
      </c>
      <c r="W1993" s="19">
        <f t="shared" si="5505"/>
        <v>0</v>
      </c>
      <c r="X1993" s="19">
        <f t="shared" si="5506"/>
        <v>0</v>
      </c>
      <c r="Y1993" s="19">
        <f t="shared" si="5507"/>
        <v>0</v>
      </c>
      <c r="Z1993" s="19">
        <f t="shared" si="5508"/>
        <v>0</v>
      </c>
      <c r="AA1993" s="19">
        <f t="shared" si="5509"/>
        <v>0</v>
      </c>
      <c r="AB1993" s="19">
        <f t="shared" si="5510"/>
        <v>0</v>
      </c>
      <c r="AC1993" s="19">
        <f t="shared" si="5511"/>
        <v>0</v>
      </c>
      <c r="AD1993" s="19">
        <f t="shared" si="5512"/>
        <v>0</v>
      </c>
      <c r="AE1993" s="19">
        <f t="shared" si="5513"/>
        <v>0</v>
      </c>
      <c r="AF1993" s="50">
        <f t="shared" si="5514"/>
        <v>814.65700000000004</v>
      </c>
      <c r="AG1993" s="50">
        <f t="shared" si="5515"/>
        <v>0</v>
      </c>
      <c r="AH1993" s="50">
        <f t="shared" si="5516"/>
        <v>0</v>
      </c>
      <c r="AI1993" s="50">
        <f t="shared" si="5517"/>
        <v>0</v>
      </c>
      <c r="AJ1993" s="50">
        <f t="shared" si="5518"/>
        <v>0</v>
      </c>
      <c r="AK1993" s="50">
        <f t="shared" si="5519"/>
        <v>0</v>
      </c>
      <c r="AL1993" s="50">
        <f t="shared" si="5520"/>
        <v>814.65625</v>
      </c>
      <c r="AM1993" s="50">
        <f t="shared" si="5521"/>
        <v>0</v>
      </c>
      <c r="AN1993" s="50">
        <f t="shared" si="5522"/>
        <v>0</v>
      </c>
      <c r="AO1993" s="15">
        <f t="shared" si="5523"/>
        <v>65.65625</v>
      </c>
      <c r="AP1993" s="51">
        <f t="shared" si="5524"/>
        <v>886.87699999999995</v>
      </c>
      <c r="AQ1993" s="51">
        <f t="shared" si="5525"/>
        <v>-72.219999999999999</v>
      </c>
      <c r="AR1993" s="51">
        <f t="shared" si="5526"/>
        <v>0</v>
      </c>
      <c r="AS1993" s="51">
        <f t="shared" si="5527"/>
        <v>0</v>
      </c>
      <c r="AT1993" s="51">
        <f t="shared" si="5528"/>
        <v>0</v>
      </c>
      <c r="AU1993" s="51">
        <f t="shared" si="5425"/>
        <v>814.65699999999993</v>
      </c>
      <c r="AV1993" s="51">
        <f t="shared" si="5426"/>
        <v>0</v>
      </c>
      <c r="AW1993" s="51">
        <f t="shared" si="5427"/>
        <v>814.65699999999993</v>
      </c>
      <c r="AX1993" s="51">
        <f t="shared" si="5428"/>
        <v>58.200000000000003</v>
      </c>
      <c r="AY1993" s="51">
        <f t="shared" si="5429"/>
        <v>52.5</v>
      </c>
      <c r="AZ1993" s="51">
        <f t="shared" si="5529"/>
        <v>0</v>
      </c>
      <c r="BA1993" s="52">
        <f t="shared" si="5430"/>
        <v>99.999907936714465</v>
      </c>
      <c r="BB1993" s="25"/>
    </row>
    <row r="1994" ht="31.5">
      <c r="B1994" s="47" t="s">
        <v>586</v>
      </c>
      <c r="C1994" s="47" t="s">
        <v>96</v>
      </c>
      <c r="D1994" s="47" t="s">
        <v>98</v>
      </c>
      <c r="E1994" s="48" t="str">
        <f t="shared" si="5424"/>
        <v>0503</v>
      </c>
      <c r="F1994" s="47" t="s">
        <v>534</v>
      </c>
      <c r="G1994" s="17" t="s">
        <v>58</v>
      </c>
      <c r="H1994" s="49" t="s">
        <v>59</v>
      </c>
      <c r="I1994" s="19">
        <v>68.799999999999997</v>
      </c>
      <c r="J1994" s="19">
        <v>58.200000000000003</v>
      </c>
      <c r="K1994" s="19">
        <v>52.5</v>
      </c>
      <c r="L1994" s="19"/>
      <c r="M1994" s="19"/>
      <c r="N1994" s="19"/>
      <c r="O1994" s="19">
        <v>-72.219999999999999</v>
      </c>
      <c r="P1994" s="19">
        <v>0</v>
      </c>
      <c r="Q1994" s="19">
        <v>818.077</v>
      </c>
      <c r="R1994" s="19">
        <v>0</v>
      </c>
      <c r="S1994" s="19"/>
      <c r="T1994" s="19">
        <f t="shared" si="5477"/>
        <v>814.65699999999993</v>
      </c>
      <c r="U1994" s="19">
        <f t="shared" si="5385"/>
        <v>58.200000000000003</v>
      </c>
      <c r="V1994" s="19">
        <f t="shared" si="5386"/>
        <v>52.5</v>
      </c>
      <c r="W1994" s="19"/>
      <c r="X1994" s="19"/>
      <c r="Y1994" s="19"/>
      <c r="Z1994" s="19"/>
      <c r="AA1994" s="19"/>
      <c r="AB1994" s="19"/>
      <c r="AC1994" s="19"/>
      <c r="AD1994" s="19"/>
      <c r="AE1994" s="19"/>
      <c r="AF1994" s="50">
        <v>814.65700000000004</v>
      </c>
      <c r="AG1994" s="50"/>
      <c r="AH1994" s="50">
        <v>0</v>
      </c>
      <c r="AI1994" s="50">
        <v>0</v>
      </c>
      <c r="AJ1994" s="50">
        <v>0</v>
      </c>
      <c r="AK1994" s="50">
        <v>0</v>
      </c>
      <c r="AL1994" s="50">
        <v>814.65625</v>
      </c>
      <c r="AM1994" s="50">
        <v>0</v>
      </c>
      <c r="AN1994" s="50">
        <v>0</v>
      </c>
      <c r="AO1994" s="51">
        <v>65.65625</v>
      </c>
      <c r="AP1994" s="51">
        <v>886.87699999999995</v>
      </c>
      <c r="AQ1994" s="51">
        <v>-72.219999999999999</v>
      </c>
      <c r="AR1994" s="51">
        <v>0</v>
      </c>
      <c r="AS1994" s="51">
        <v>0</v>
      </c>
      <c r="AT1994" s="51">
        <v>0</v>
      </c>
      <c r="AU1994" s="51">
        <f t="shared" si="5425"/>
        <v>814.65699999999993</v>
      </c>
      <c r="AV1994" s="51">
        <f t="shared" si="5426"/>
        <v>0</v>
      </c>
      <c r="AW1994" s="51">
        <f t="shared" si="5427"/>
        <v>814.65699999999993</v>
      </c>
      <c r="AX1994" s="51">
        <f t="shared" si="5428"/>
        <v>58.200000000000003</v>
      </c>
      <c r="AY1994" s="51">
        <f t="shared" si="5429"/>
        <v>52.5</v>
      </c>
      <c r="AZ1994" s="51"/>
      <c r="BA1994" s="52">
        <f t="shared" si="5430"/>
        <v>99.999907936714465</v>
      </c>
      <c r="BB1994" s="53"/>
    </row>
    <row r="1995" ht="31.5">
      <c r="B1995" s="47" t="s">
        <v>586</v>
      </c>
      <c r="C1995" s="47" t="s">
        <v>96</v>
      </c>
      <c r="D1995" s="47" t="s">
        <v>98</v>
      </c>
      <c r="E1995" s="48" t="str">
        <f t="shared" si="5424"/>
        <v>0503</v>
      </c>
      <c r="F1995" s="47" t="s">
        <v>517</v>
      </c>
      <c r="G1995" s="18"/>
      <c r="H1995" s="49" t="s">
        <v>518</v>
      </c>
      <c r="I1995" s="19">
        <f t="shared" si="5497"/>
        <v>4658.6999999999998</v>
      </c>
      <c r="J1995" s="19">
        <f t="shared" si="5498"/>
        <v>2650.9000000000001</v>
      </c>
      <c r="K1995" s="19">
        <f t="shared" si="5499"/>
        <v>2650.9000000000001</v>
      </c>
      <c r="L1995" s="19">
        <f t="shared" si="5500"/>
        <v>0</v>
      </c>
      <c r="M1995" s="19">
        <f t="shared" si="5501"/>
        <v>0</v>
      </c>
      <c r="N1995" s="19">
        <f t="shared" si="5502"/>
        <v>0</v>
      </c>
      <c r="O1995" s="19">
        <f t="shared" si="5503"/>
        <v>0</v>
      </c>
      <c r="P1995" s="19">
        <f t="shared" si="5479"/>
        <v>469.03199999999998</v>
      </c>
      <c r="Q1995" s="19">
        <f t="shared" si="5480"/>
        <v>2246.52</v>
      </c>
      <c r="R1995" s="19">
        <f t="shared" si="5481"/>
        <v>0</v>
      </c>
      <c r="S1995" s="19">
        <f t="shared" si="5504"/>
        <v>0</v>
      </c>
      <c r="T1995" s="19">
        <f t="shared" si="5477"/>
        <v>7374.2519999999995</v>
      </c>
      <c r="U1995" s="19">
        <f t="shared" si="5385"/>
        <v>2650.9000000000001</v>
      </c>
      <c r="V1995" s="19">
        <f t="shared" si="5386"/>
        <v>2650.9000000000001</v>
      </c>
      <c r="W1995" s="19">
        <f t="shared" si="5505"/>
        <v>0</v>
      </c>
      <c r="X1995" s="19">
        <f t="shared" si="5506"/>
        <v>0</v>
      </c>
      <c r="Y1995" s="19">
        <f t="shared" si="5507"/>
        <v>0</v>
      </c>
      <c r="Z1995" s="19">
        <f t="shared" si="5508"/>
        <v>0</v>
      </c>
      <c r="AA1995" s="19">
        <f t="shared" si="5509"/>
        <v>0</v>
      </c>
      <c r="AB1995" s="19">
        <f t="shared" si="5510"/>
        <v>0</v>
      </c>
      <c r="AC1995" s="19">
        <f t="shared" si="5511"/>
        <v>0</v>
      </c>
      <c r="AD1995" s="19">
        <f t="shared" si="5512"/>
        <v>0</v>
      </c>
      <c r="AE1995" s="19">
        <f t="shared" si="5513"/>
        <v>0</v>
      </c>
      <c r="AF1995" s="50">
        <f t="shared" si="5514"/>
        <v>7139.2520000000004</v>
      </c>
      <c r="AG1995" s="50">
        <f t="shared" si="5515"/>
        <v>0</v>
      </c>
      <c r="AH1995" s="50">
        <f t="shared" si="5516"/>
        <v>0</v>
      </c>
      <c r="AI1995" s="50">
        <f t="shared" si="5517"/>
        <v>0</v>
      </c>
      <c r="AJ1995" s="50">
        <f t="shared" si="5518"/>
        <v>0</v>
      </c>
      <c r="AK1995" s="50">
        <f t="shared" si="5519"/>
        <v>0</v>
      </c>
      <c r="AL1995" s="50">
        <f t="shared" si="5520"/>
        <v>7139.1951399999998</v>
      </c>
      <c r="AM1995" s="50">
        <f t="shared" si="5521"/>
        <v>0</v>
      </c>
      <c r="AN1995" s="50">
        <f t="shared" si="5522"/>
        <v>0</v>
      </c>
      <c r="AO1995" s="15">
        <f t="shared" si="5523"/>
        <v>3814.2418499999999</v>
      </c>
      <c r="AP1995" s="51">
        <f t="shared" si="5524"/>
        <v>7374.2520000000004</v>
      </c>
      <c r="AQ1995" s="51">
        <f t="shared" si="5525"/>
        <v>0</v>
      </c>
      <c r="AR1995" s="51">
        <f t="shared" si="5526"/>
        <v>0</v>
      </c>
      <c r="AS1995" s="51">
        <f t="shared" si="5527"/>
        <v>0</v>
      </c>
      <c r="AT1995" s="51">
        <f t="shared" si="5528"/>
        <v>0</v>
      </c>
      <c r="AU1995" s="51">
        <f t="shared" si="5425"/>
        <v>7374.2520000000004</v>
      </c>
      <c r="AV1995" s="51">
        <f t="shared" si="5426"/>
        <v>-9.0949470177292824e-13</v>
      </c>
      <c r="AW1995" s="51">
        <f t="shared" si="5427"/>
        <v>7374.2519999999995</v>
      </c>
      <c r="AX1995" s="51">
        <f t="shared" si="5428"/>
        <v>2650.9000000000001</v>
      </c>
      <c r="AY1995" s="51">
        <f t="shared" si="5429"/>
        <v>2650.9000000000001</v>
      </c>
      <c r="AZ1995" s="51">
        <f t="shared" si="5529"/>
        <v>0</v>
      </c>
      <c r="BA1995" s="52">
        <f t="shared" si="5430"/>
        <v>99.999203558019801</v>
      </c>
      <c r="BB1995" s="25"/>
    </row>
    <row r="1996">
      <c r="B1996" s="47" t="s">
        <v>586</v>
      </c>
      <c r="C1996" s="47" t="s">
        <v>96</v>
      </c>
      <c r="D1996" s="47" t="s">
        <v>98</v>
      </c>
      <c r="E1996" s="48" t="str">
        <f t="shared" si="5424"/>
        <v>0503</v>
      </c>
      <c r="F1996" s="47" t="s">
        <v>529</v>
      </c>
      <c r="G1996" s="18"/>
      <c r="H1996" s="49" t="s">
        <v>53</v>
      </c>
      <c r="I1996" s="19">
        <f t="shared" si="5497"/>
        <v>4658.6999999999998</v>
      </c>
      <c r="J1996" s="19">
        <f t="shared" si="5498"/>
        <v>2650.9000000000001</v>
      </c>
      <c r="K1996" s="19">
        <f t="shared" si="5499"/>
        <v>2650.9000000000001</v>
      </c>
      <c r="L1996" s="19">
        <f t="shared" si="5500"/>
        <v>0</v>
      </c>
      <c r="M1996" s="19">
        <f t="shared" si="5501"/>
        <v>0</v>
      </c>
      <c r="N1996" s="19">
        <f t="shared" si="5502"/>
        <v>0</v>
      </c>
      <c r="O1996" s="19">
        <f t="shared" si="5503"/>
        <v>0</v>
      </c>
      <c r="P1996" s="19">
        <f t="shared" si="5479"/>
        <v>469.03199999999998</v>
      </c>
      <c r="Q1996" s="19">
        <f t="shared" si="5480"/>
        <v>2246.52</v>
      </c>
      <c r="R1996" s="19">
        <f t="shared" si="5481"/>
        <v>0</v>
      </c>
      <c r="S1996" s="19">
        <f t="shared" si="5504"/>
        <v>0</v>
      </c>
      <c r="T1996" s="19">
        <f t="shared" si="5477"/>
        <v>7374.2519999999995</v>
      </c>
      <c r="U1996" s="19">
        <f t="shared" si="5385"/>
        <v>2650.9000000000001</v>
      </c>
      <c r="V1996" s="19">
        <f t="shared" si="5386"/>
        <v>2650.9000000000001</v>
      </c>
      <c r="W1996" s="19">
        <f t="shared" si="5505"/>
        <v>0</v>
      </c>
      <c r="X1996" s="19">
        <f t="shared" si="5506"/>
        <v>0</v>
      </c>
      <c r="Y1996" s="19">
        <f t="shared" si="5507"/>
        <v>0</v>
      </c>
      <c r="Z1996" s="19">
        <f t="shared" si="5508"/>
        <v>0</v>
      </c>
      <c r="AA1996" s="19">
        <f t="shared" si="5509"/>
        <v>0</v>
      </c>
      <c r="AB1996" s="19">
        <f t="shared" si="5510"/>
        <v>0</v>
      </c>
      <c r="AC1996" s="19">
        <f t="shared" si="5511"/>
        <v>0</v>
      </c>
      <c r="AD1996" s="19">
        <f t="shared" si="5512"/>
        <v>0</v>
      </c>
      <c r="AE1996" s="19">
        <f t="shared" si="5513"/>
        <v>0</v>
      </c>
      <c r="AF1996" s="50">
        <f t="shared" si="5514"/>
        <v>7139.2520000000004</v>
      </c>
      <c r="AG1996" s="50">
        <f t="shared" si="5515"/>
        <v>0</v>
      </c>
      <c r="AH1996" s="50">
        <f t="shared" si="5516"/>
        <v>0</v>
      </c>
      <c r="AI1996" s="50">
        <f t="shared" si="5517"/>
        <v>0</v>
      </c>
      <c r="AJ1996" s="50">
        <f t="shared" si="5518"/>
        <v>0</v>
      </c>
      <c r="AK1996" s="50">
        <f t="shared" si="5519"/>
        <v>0</v>
      </c>
      <c r="AL1996" s="50">
        <f t="shared" si="5520"/>
        <v>7139.1951399999998</v>
      </c>
      <c r="AM1996" s="50">
        <f t="shared" si="5521"/>
        <v>0</v>
      </c>
      <c r="AN1996" s="50">
        <f t="shared" si="5522"/>
        <v>0</v>
      </c>
      <c r="AO1996" s="51">
        <f t="shared" si="5523"/>
        <v>3814.2418499999999</v>
      </c>
      <c r="AP1996" s="51">
        <f t="shared" si="5524"/>
        <v>7374.2520000000004</v>
      </c>
      <c r="AQ1996" s="51">
        <f t="shared" si="5525"/>
        <v>0</v>
      </c>
      <c r="AR1996" s="51">
        <f t="shared" si="5526"/>
        <v>0</v>
      </c>
      <c r="AS1996" s="51">
        <f t="shared" si="5527"/>
        <v>0</v>
      </c>
      <c r="AT1996" s="51">
        <f t="shared" si="5528"/>
        <v>0</v>
      </c>
      <c r="AU1996" s="51">
        <f t="shared" si="5425"/>
        <v>7374.2520000000004</v>
      </c>
      <c r="AV1996" s="51">
        <f t="shared" si="5426"/>
        <v>-9.0949470177292824e-13</v>
      </c>
      <c r="AW1996" s="51">
        <f t="shared" si="5427"/>
        <v>7374.2519999999995</v>
      </c>
      <c r="AX1996" s="51">
        <f t="shared" si="5428"/>
        <v>2650.9000000000001</v>
      </c>
      <c r="AY1996" s="51">
        <f t="shared" si="5429"/>
        <v>2650.9000000000001</v>
      </c>
      <c r="AZ1996" s="51">
        <f t="shared" si="5529"/>
        <v>0</v>
      </c>
      <c r="BA1996" s="52">
        <f t="shared" si="5430"/>
        <v>99.999203558019801</v>
      </c>
      <c r="BB1996" s="25"/>
    </row>
    <row r="1997" ht="47.25">
      <c r="B1997" s="47" t="s">
        <v>586</v>
      </c>
      <c r="C1997" s="47" t="s">
        <v>96</v>
      </c>
      <c r="D1997" s="47" t="s">
        <v>98</v>
      </c>
      <c r="E1997" s="48" t="str">
        <f t="shared" si="5424"/>
        <v>0503</v>
      </c>
      <c r="F1997" s="47" t="s">
        <v>538</v>
      </c>
      <c r="G1997" s="18"/>
      <c r="H1997" s="49" t="s">
        <v>539</v>
      </c>
      <c r="I1997" s="19">
        <f t="shared" si="5497"/>
        <v>4658.6999999999998</v>
      </c>
      <c r="J1997" s="19">
        <f t="shared" si="5498"/>
        <v>2650.9000000000001</v>
      </c>
      <c r="K1997" s="19">
        <f t="shared" si="5499"/>
        <v>2650.9000000000001</v>
      </c>
      <c r="L1997" s="19">
        <f t="shared" si="5500"/>
        <v>0</v>
      </c>
      <c r="M1997" s="19">
        <f t="shared" si="5501"/>
        <v>0</v>
      </c>
      <c r="N1997" s="19">
        <f t="shared" si="5502"/>
        <v>0</v>
      </c>
      <c r="O1997" s="19">
        <f t="shared" si="5503"/>
        <v>0</v>
      </c>
      <c r="P1997" s="19">
        <f t="shared" si="5479"/>
        <v>469.03199999999998</v>
      </c>
      <c r="Q1997" s="19">
        <f t="shared" si="5480"/>
        <v>2246.52</v>
      </c>
      <c r="R1997" s="19">
        <f t="shared" si="5481"/>
        <v>0</v>
      </c>
      <c r="S1997" s="19">
        <f t="shared" si="5504"/>
        <v>0</v>
      </c>
      <c r="T1997" s="19">
        <f t="shared" si="5477"/>
        <v>7374.2519999999995</v>
      </c>
      <c r="U1997" s="19">
        <f t="shared" si="5385"/>
        <v>2650.9000000000001</v>
      </c>
      <c r="V1997" s="19">
        <f t="shared" si="5386"/>
        <v>2650.9000000000001</v>
      </c>
      <c r="W1997" s="19">
        <f t="shared" si="5505"/>
        <v>0</v>
      </c>
      <c r="X1997" s="19">
        <f t="shared" si="5506"/>
        <v>0</v>
      </c>
      <c r="Y1997" s="19">
        <f t="shared" si="5507"/>
        <v>0</v>
      </c>
      <c r="Z1997" s="19">
        <f t="shared" si="5508"/>
        <v>0</v>
      </c>
      <c r="AA1997" s="19">
        <f t="shared" si="5509"/>
        <v>0</v>
      </c>
      <c r="AB1997" s="19">
        <f t="shared" si="5510"/>
        <v>0</v>
      </c>
      <c r="AC1997" s="19">
        <f t="shared" si="5511"/>
        <v>0</v>
      </c>
      <c r="AD1997" s="19">
        <f t="shared" si="5512"/>
        <v>0</v>
      </c>
      <c r="AE1997" s="19">
        <f t="shared" si="5513"/>
        <v>0</v>
      </c>
      <c r="AF1997" s="50">
        <f t="shared" si="5514"/>
        <v>7139.2520000000004</v>
      </c>
      <c r="AG1997" s="50">
        <f t="shared" si="5515"/>
        <v>0</v>
      </c>
      <c r="AH1997" s="50">
        <f t="shared" si="5516"/>
        <v>0</v>
      </c>
      <c r="AI1997" s="50">
        <f t="shared" si="5517"/>
        <v>0</v>
      </c>
      <c r="AJ1997" s="50">
        <f t="shared" si="5518"/>
        <v>0</v>
      </c>
      <c r="AK1997" s="50">
        <f t="shared" si="5519"/>
        <v>0</v>
      </c>
      <c r="AL1997" s="50">
        <f t="shared" si="5520"/>
        <v>7139.1951399999998</v>
      </c>
      <c r="AM1997" s="50">
        <f t="shared" si="5521"/>
        <v>0</v>
      </c>
      <c r="AN1997" s="50">
        <f t="shared" si="5522"/>
        <v>0</v>
      </c>
      <c r="AO1997" s="15">
        <f t="shared" si="5523"/>
        <v>3814.2418499999999</v>
      </c>
      <c r="AP1997" s="51">
        <f t="shared" si="5524"/>
        <v>7374.2520000000004</v>
      </c>
      <c r="AQ1997" s="51">
        <f t="shared" si="5525"/>
        <v>0</v>
      </c>
      <c r="AR1997" s="51">
        <f t="shared" si="5526"/>
        <v>0</v>
      </c>
      <c r="AS1997" s="51">
        <f t="shared" si="5527"/>
        <v>0</v>
      </c>
      <c r="AT1997" s="51">
        <f t="shared" si="5528"/>
        <v>0</v>
      </c>
      <c r="AU1997" s="51">
        <f t="shared" si="5425"/>
        <v>7374.2520000000004</v>
      </c>
      <c r="AV1997" s="51">
        <f t="shared" si="5426"/>
        <v>-9.0949470177292824e-13</v>
      </c>
      <c r="AW1997" s="51">
        <f t="shared" si="5427"/>
        <v>7374.2519999999995</v>
      </c>
      <c r="AX1997" s="51">
        <f t="shared" si="5428"/>
        <v>2650.9000000000001</v>
      </c>
      <c r="AY1997" s="51">
        <f t="shared" si="5429"/>
        <v>2650.9000000000001</v>
      </c>
      <c r="AZ1997" s="51">
        <f t="shared" si="5529"/>
        <v>0</v>
      </c>
      <c r="BA1997" s="52">
        <f t="shared" si="5430"/>
        <v>99.999203558019801</v>
      </c>
      <c r="BB1997" s="25"/>
    </row>
    <row r="1998" ht="31.5">
      <c r="B1998" s="47" t="s">
        <v>586</v>
      </c>
      <c r="C1998" s="47" t="s">
        <v>96</v>
      </c>
      <c r="D1998" s="47" t="s">
        <v>98</v>
      </c>
      <c r="E1998" s="48" t="str">
        <f t="shared" si="5424"/>
        <v>0503</v>
      </c>
      <c r="F1998" s="47" t="s">
        <v>540</v>
      </c>
      <c r="G1998" s="18"/>
      <c r="H1998" s="49" t="s">
        <v>541</v>
      </c>
      <c r="I1998" s="19">
        <f t="shared" si="5497"/>
        <v>4658.6999999999998</v>
      </c>
      <c r="J1998" s="19">
        <f t="shared" si="5498"/>
        <v>2650.9000000000001</v>
      </c>
      <c r="K1998" s="19">
        <f t="shared" si="5499"/>
        <v>2650.9000000000001</v>
      </c>
      <c r="L1998" s="19">
        <f t="shared" si="5500"/>
        <v>0</v>
      </c>
      <c r="M1998" s="19">
        <f t="shared" si="5501"/>
        <v>0</v>
      </c>
      <c r="N1998" s="19">
        <f t="shared" si="5502"/>
        <v>0</v>
      </c>
      <c r="O1998" s="19">
        <f t="shared" si="5503"/>
        <v>0</v>
      </c>
      <c r="P1998" s="19">
        <f t="shared" si="5479"/>
        <v>469.03199999999998</v>
      </c>
      <c r="Q1998" s="19">
        <f t="shared" si="5480"/>
        <v>2246.52</v>
      </c>
      <c r="R1998" s="19">
        <f t="shared" si="5481"/>
        <v>0</v>
      </c>
      <c r="S1998" s="19">
        <f t="shared" si="5504"/>
        <v>0</v>
      </c>
      <c r="T1998" s="19">
        <f t="shared" si="5477"/>
        <v>7374.2519999999995</v>
      </c>
      <c r="U1998" s="19">
        <f t="shared" si="5385"/>
        <v>2650.9000000000001</v>
      </c>
      <c r="V1998" s="19">
        <f t="shared" si="5386"/>
        <v>2650.9000000000001</v>
      </c>
      <c r="W1998" s="19">
        <f t="shared" si="5505"/>
        <v>0</v>
      </c>
      <c r="X1998" s="19">
        <f t="shared" si="5506"/>
        <v>0</v>
      </c>
      <c r="Y1998" s="19">
        <f t="shared" si="5507"/>
        <v>0</v>
      </c>
      <c r="Z1998" s="19">
        <f t="shared" si="5508"/>
        <v>0</v>
      </c>
      <c r="AA1998" s="19">
        <f t="shared" si="5509"/>
        <v>0</v>
      </c>
      <c r="AB1998" s="19">
        <f t="shared" si="5510"/>
        <v>0</v>
      </c>
      <c r="AC1998" s="19">
        <f t="shared" si="5511"/>
        <v>0</v>
      </c>
      <c r="AD1998" s="19">
        <f t="shared" si="5512"/>
        <v>0</v>
      </c>
      <c r="AE1998" s="19">
        <f t="shared" si="5513"/>
        <v>0</v>
      </c>
      <c r="AF1998" s="50">
        <f t="shared" si="5514"/>
        <v>7139.2520000000004</v>
      </c>
      <c r="AG1998" s="50">
        <f t="shared" si="5515"/>
        <v>0</v>
      </c>
      <c r="AH1998" s="50">
        <f t="shared" si="5516"/>
        <v>0</v>
      </c>
      <c r="AI1998" s="50">
        <f t="shared" si="5517"/>
        <v>0</v>
      </c>
      <c r="AJ1998" s="50">
        <f t="shared" si="5518"/>
        <v>0</v>
      </c>
      <c r="AK1998" s="50">
        <f t="shared" si="5519"/>
        <v>0</v>
      </c>
      <c r="AL1998" s="50">
        <f t="shared" si="5520"/>
        <v>7139.1951399999998</v>
      </c>
      <c r="AM1998" s="50">
        <f t="shared" si="5521"/>
        <v>0</v>
      </c>
      <c r="AN1998" s="50">
        <f t="shared" si="5522"/>
        <v>0</v>
      </c>
      <c r="AO1998" s="51">
        <f t="shared" si="5523"/>
        <v>3814.2418499999999</v>
      </c>
      <c r="AP1998" s="51">
        <f t="shared" si="5524"/>
        <v>7374.2520000000004</v>
      </c>
      <c r="AQ1998" s="51">
        <f t="shared" si="5525"/>
        <v>0</v>
      </c>
      <c r="AR1998" s="51">
        <f t="shared" si="5526"/>
        <v>0</v>
      </c>
      <c r="AS1998" s="51">
        <f t="shared" si="5527"/>
        <v>0</v>
      </c>
      <c r="AT1998" s="51">
        <f t="shared" si="5528"/>
        <v>0</v>
      </c>
      <c r="AU1998" s="51">
        <f t="shared" si="5425"/>
        <v>7374.2520000000004</v>
      </c>
      <c r="AV1998" s="51">
        <f t="shared" si="5426"/>
        <v>-9.0949470177292824e-13</v>
      </c>
      <c r="AW1998" s="51">
        <f t="shared" si="5427"/>
        <v>7374.2519999999995</v>
      </c>
      <c r="AX1998" s="51">
        <f t="shared" si="5428"/>
        <v>2650.9000000000001</v>
      </c>
      <c r="AY1998" s="51">
        <f t="shared" si="5429"/>
        <v>2650.9000000000001</v>
      </c>
      <c r="AZ1998" s="51">
        <f t="shared" si="5529"/>
        <v>0</v>
      </c>
      <c r="BA1998" s="52">
        <f t="shared" si="5430"/>
        <v>99.999203558019801</v>
      </c>
      <c r="BB1998" s="25"/>
    </row>
    <row r="1999" ht="31.5">
      <c r="B1999" s="47" t="s">
        <v>586</v>
      </c>
      <c r="C1999" s="47" t="s">
        <v>96</v>
      </c>
      <c r="D1999" s="47" t="s">
        <v>98</v>
      </c>
      <c r="E1999" s="48" t="str">
        <f t="shared" si="5424"/>
        <v>0503</v>
      </c>
      <c r="F1999" s="47" t="s">
        <v>540</v>
      </c>
      <c r="G1999" s="17" t="s">
        <v>58</v>
      </c>
      <c r="H1999" s="49" t="s">
        <v>59</v>
      </c>
      <c r="I1999" s="19">
        <v>4658.6999999999998</v>
      </c>
      <c r="J1999" s="19">
        <v>2650.9000000000001</v>
      </c>
      <c r="K1999" s="19">
        <v>2650.9000000000001</v>
      </c>
      <c r="L1999" s="19"/>
      <c r="M1999" s="19"/>
      <c r="N1999" s="19"/>
      <c r="O1999" s="19">
        <v>0</v>
      </c>
      <c r="P1999" s="19">
        <v>469.03199999999998</v>
      </c>
      <c r="Q1999" s="19">
        <v>2246.52</v>
      </c>
      <c r="R1999" s="19">
        <v>0</v>
      </c>
      <c r="S1999" s="19"/>
      <c r="T1999" s="19">
        <f t="shared" si="5477"/>
        <v>7374.2519999999995</v>
      </c>
      <c r="U1999" s="19">
        <f t="shared" si="5385"/>
        <v>2650.9000000000001</v>
      </c>
      <c r="V1999" s="19">
        <f t="shared" si="5386"/>
        <v>2650.9000000000001</v>
      </c>
      <c r="W1999" s="19"/>
      <c r="X1999" s="19"/>
      <c r="Y1999" s="19"/>
      <c r="Z1999" s="19"/>
      <c r="AA1999" s="19"/>
      <c r="AB1999" s="19"/>
      <c r="AC1999" s="19"/>
      <c r="AD1999" s="19"/>
      <c r="AE1999" s="19"/>
      <c r="AF1999" s="50">
        <v>7139.2520000000004</v>
      </c>
      <c r="AG1999" s="50"/>
      <c r="AH1999" s="50">
        <v>0</v>
      </c>
      <c r="AI1999" s="50">
        <v>0</v>
      </c>
      <c r="AJ1999" s="50">
        <v>0</v>
      </c>
      <c r="AK1999" s="50">
        <v>0</v>
      </c>
      <c r="AL1999" s="50">
        <v>7139.1951399999998</v>
      </c>
      <c r="AM1999" s="50">
        <v>0</v>
      </c>
      <c r="AN1999" s="50">
        <v>0</v>
      </c>
      <c r="AO1999" s="15">
        <v>3814.2418499999999</v>
      </c>
      <c r="AP1999" s="51">
        <v>7374.2520000000004</v>
      </c>
      <c r="AQ1999" s="51">
        <v>0</v>
      </c>
      <c r="AR1999" s="51">
        <v>0</v>
      </c>
      <c r="AS1999" s="51">
        <v>0</v>
      </c>
      <c r="AT1999" s="51">
        <v>0</v>
      </c>
      <c r="AU1999" s="51">
        <f t="shared" si="5425"/>
        <v>7374.2520000000004</v>
      </c>
      <c r="AV1999" s="51">
        <f t="shared" si="5426"/>
        <v>-9.0949470177292824e-13</v>
      </c>
      <c r="AW1999" s="51">
        <f t="shared" si="5427"/>
        <v>7374.2519999999995</v>
      </c>
      <c r="AX1999" s="51">
        <f t="shared" si="5428"/>
        <v>2650.9000000000001</v>
      </c>
      <c r="AY1999" s="51">
        <f t="shared" si="5429"/>
        <v>2650.9000000000001</v>
      </c>
      <c r="AZ1999" s="51"/>
      <c r="BA1999" s="52">
        <f t="shared" si="5430"/>
        <v>99.999203558019801</v>
      </c>
      <c r="BB1999" s="53"/>
    </row>
    <row r="2000" s="30" customFormat="1">
      <c r="B2000" s="31" t="s">
        <v>586</v>
      </c>
      <c r="C2000" s="31" t="s">
        <v>122</v>
      </c>
      <c r="D2000" s="31"/>
      <c r="E2000" s="32" t="str">
        <f t="shared" si="5424"/>
        <v>06</v>
      </c>
      <c r="F2000" s="31"/>
      <c r="G2000" s="67"/>
      <c r="H2000" s="33" t="s">
        <v>233</v>
      </c>
      <c r="I2000" s="34">
        <f t="shared" si="5497"/>
        <v>314.80000000000001</v>
      </c>
      <c r="J2000" s="34">
        <f t="shared" si="5498"/>
        <v>314.80000000000001</v>
      </c>
      <c r="K2000" s="34">
        <f t="shared" si="5499"/>
        <v>314.69999999999999</v>
      </c>
      <c r="L2000" s="34">
        <f t="shared" si="5500"/>
        <v>0</v>
      </c>
      <c r="M2000" s="34">
        <f t="shared" si="5501"/>
        <v>0</v>
      </c>
      <c r="N2000" s="34">
        <f t="shared" si="5502"/>
        <v>0</v>
      </c>
      <c r="O2000" s="34">
        <f t="shared" si="5503"/>
        <v>0</v>
      </c>
      <c r="P2000" s="34">
        <f t="shared" si="5479"/>
        <v>18.199999999999999</v>
      </c>
      <c r="Q2000" s="34">
        <f t="shared" si="5480"/>
        <v>0</v>
      </c>
      <c r="R2000" s="34">
        <f t="shared" si="5481"/>
        <v>0</v>
      </c>
      <c r="S2000" s="34">
        <f t="shared" si="5504"/>
        <v>0</v>
      </c>
      <c r="T2000" s="34">
        <f t="shared" si="5477"/>
        <v>333</v>
      </c>
      <c r="U2000" s="34">
        <f t="shared" si="5385"/>
        <v>314.80000000000001</v>
      </c>
      <c r="V2000" s="34">
        <f t="shared" si="5386"/>
        <v>314.69999999999999</v>
      </c>
      <c r="W2000" s="34">
        <f t="shared" si="5505"/>
        <v>0</v>
      </c>
      <c r="X2000" s="34">
        <f t="shared" si="5506"/>
        <v>0</v>
      </c>
      <c r="Y2000" s="34">
        <f t="shared" si="5507"/>
        <v>0</v>
      </c>
      <c r="Z2000" s="34">
        <f t="shared" si="5508"/>
        <v>0</v>
      </c>
      <c r="AA2000" s="34">
        <f t="shared" si="5509"/>
        <v>0</v>
      </c>
      <c r="AB2000" s="34">
        <f t="shared" si="5510"/>
        <v>0</v>
      </c>
      <c r="AC2000" s="34">
        <f t="shared" si="5511"/>
        <v>0</v>
      </c>
      <c r="AD2000" s="34">
        <f t="shared" si="5512"/>
        <v>0</v>
      </c>
      <c r="AE2000" s="34">
        <f t="shared" si="5513"/>
        <v>0</v>
      </c>
      <c r="AF2000" s="35">
        <f t="shared" si="5514"/>
        <v>333</v>
      </c>
      <c r="AG2000" s="35">
        <f t="shared" si="5515"/>
        <v>0</v>
      </c>
      <c r="AH2000" s="35">
        <f t="shared" si="5516"/>
        <v>0</v>
      </c>
      <c r="AI2000" s="35">
        <f t="shared" si="5517"/>
        <v>0</v>
      </c>
      <c r="AJ2000" s="35">
        <f t="shared" si="5518"/>
        <v>0</v>
      </c>
      <c r="AK2000" s="35">
        <f t="shared" si="5519"/>
        <v>0</v>
      </c>
      <c r="AL2000" s="35">
        <f t="shared" si="5520"/>
        <v>332.95803000000001</v>
      </c>
      <c r="AM2000" s="35">
        <f t="shared" si="5521"/>
        <v>0</v>
      </c>
      <c r="AN2000" s="35">
        <f t="shared" si="5522"/>
        <v>0</v>
      </c>
      <c r="AO2000" s="36">
        <f t="shared" si="5523"/>
        <v>309.62502999999998</v>
      </c>
      <c r="AP2000" s="36">
        <f t="shared" si="5524"/>
        <v>333</v>
      </c>
      <c r="AQ2000" s="36">
        <f t="shared" si="5525"/>
        <v>0</v>
      </c>
      <c r="AR2000" s="36">
        <f t="shared" si="5526"/>
        <v>0</v>
      </c>
      <c r="AS2000" s="36">
        <f t="shared" si="5527"/>
        <v>0</v>
      </c>
      <c r="AT2000" s="36">
        <f t="shared" si="5528"/>
        <v>0</v>
      </c>
      <c r="AU2000" s="36">
        <f t="shared" si="5425"/>
        <v>333</v>
      </c>
      <c r="AV2000" s="36">
        <f t="shared" si="5426"/>
        <v>0</v>
      </c>
      <c r="AW2000" s="36">
        <f t="shared" si="5427"/>
        <v>333</v>
      </c>
      <c r="AX2000" s="36">
        <f t="shared" si="5428"/>
        <v>314.80000000000001</v>
      </c>
      <c r="AY2000" s="36">
        <f t="shared" si="5429"/>
        <v>314.69999999999999</v>
      </c>
      <c r="AZ2000" s="36">
        <f t="shared" si="5529"/>
        <v>0</v>
      </c>
      <c r="BA2000" s="37">
        <f t="shared" si="5430"/>
        <v>99.987396396396406</v>
      </c>
      <c r="BB2000" s="25"/>
    </row>
    <row r="2001" s="39" customFormat="1" ht="31.5">
      <c r="B2001" s="40" t="s">
        <v>586</v>
      </c>
      <c r="C2001" s="40" t="s">
        <v>122</v>
      </c>
      <c r="D2001" s="40" t="s">
        <v>98</v>
      </c>
      <c r="E2001" s="38" t="str">
        <f t="shared" si="5424"/>
        <v>0603</v>
      </c>
      <c r="F2001" s="40"/>
      <c r="G2001" s="68"/>
      <c r="H2001" s="41" t="s">
        <v>234</v>
      </c>
      <c r="I2001" s="42">
        <f t="shared" si="5497"/>
        <v>314.80000000000001</v>
      </c>
      <c r="J2001" s="42">
        <f t="shared" si="5498"/>
        <v>314.80000000000001</v>
      </c>
      <c r="K2001" s="42">
        <f t="shared" si="5499"/>
        <v>314.69999999999999</v>
      </c>
      <c r="L2001" s="42">
        <f t="shared" si="5500"/>
        <v>0</v>
      </c>
      <c r="M2001" s="42">
        <f t="shared" si="5501"/>
        <v>0</v>
      </c>
      <c r="N2001" s="42">
        <f t="shared" si="5502"/>
        <v>0</v>
      </c>
      <c r="O2001" s="42">
        <f t="shared" si="5503"/>
        <v>0</v>
      </c>
      <c r="P2001" s="42">
        <f t="shared" si="5479"/>
        <v>18.199999999999999</v>
      </c>
      <c r="Q2001" s="42">
        <f t="shared" si="5480"/>
        <v>0</v>
      </c>
      <c r="R2001" s="42">
        <f t="shared" si="5481"/>
        <v>0</v>
      </c>
      <c r="S2001" s="42">
        <f t="shared" si="5504"/>
        <v>0</v>
      </c>
      <c r="T2001" s="42">
        <f t="shared" si="5477"/>
        <v>333</v>
      </c>
      <c r="U2001" s="42">
        <f t="shared" si="5385"/>
        <v>314.80000000000001</v>
      </c>
      <c r="V2001" s="42">
        <f t="shared" si="5386"/>
        <v>314.69999999999999</v>
      </c>
      <c r="W2001" s="42">
        <f t="shared" si="5505"/>
        <v>0</v>
      </c>
      <c r="X2001" s="42">
        <f t="shared" si="5506"/>
        <v>0</v>
      </c>
      <c r="Y2001" s="42">
        <f t="shared" si="5507"/>
        <v>0</v>
      </c>
      <c r="Z2001" s="42">
        <f t="shared" si="5508"/>
        <v>0</v>
      </c>
      <c r="AA2001" s="42">
        <f t="shared" si="5509"/>
        <v>0</v>
      </c>
      <c r="AB2001" s="42">
        <f t="shared" si="5510"/>
        <v>0</v>
      </c>
      <c r="AC2001" s="42">
        <f t="shared" si="5511"/>
        <v>0</v>
      </c>
      <c r="AD2001" s="42">
        <f t="shared" si="5512"/>
        <v>0</v>
      </c>
      <c r="AE2001" s="42">
        <f t="shared" si="5513"/>
        <v>0</v>
      </c>
      <c r="AF2001" s="43">
        <f t="shared" si="5514"/>
        <v>333</v>
      </c>
      <c r="AG2001" s="43">
        <f t="shared" si="5515"/>
        <v>0</v>
      </c>
      <c r="AH2001" s="43">
        <f t="shared" si="5516"/>
        <v>0</v>
      </c>
      <c r="AI2001" s="43">
        <f t="shared" si="5517"/>
        <v>0</v>
      </c>
      <c r="AJ2001" s="43">
        <f t="shared" si="5518"/>
        <v>0</v>
      </c>
      <c r="AK2001" s="43">
        <f t="shared" si="5519"/>
        <v>0</v>
      </c>
      <c r="AL2001" s="43">
        <f t="shared" si="5520"/>
        <v>332.95803000000001</v>
      </c>
      <c r="AM2001" s="43">
        <f t="shared" si="5521"/>
        <v>0</v>
      </c>
      <c r="AN2001" s="43">
        <f t="shared" si="5522"/>
        <v>0</v>
      </c>
      <c r="AO2001" s="44">
        <f t="shared" si="5523"/>
        <v>309.62502999999998</v>
      </c>
      <c r="AP2001" s="45">
        <f t="shared" si="5524"/>
        <v>333</v>
      </c>
      <c r="AQ2001" s="45">
        <f t="shared" si="5525"/>
        <v>0</v>
      </c>
      <c r="AR2001" s="45">
        <f t="shared" si="5526"/>
        <v>0</v>
      </c>
      <c r="AS2001" s="45">
        <f t="shared" si="5527"/>
        <v>0</v>
      </c>
      <c r="AT2001" s="45">
        <f t="shared" si="5528"/>
        <v>0</v>
      </c>
      <c r="AU2001" s="45">
        <f t="shared" si="5425"/>
        <v>333</v>
      </c>
      <c r="AV2001" s="45">
        <f t="shared" si="5426"/>
        <v>0</v>
      </c>
      <c r="AW2001" s="45">
        <f t="shared" si="5427"/>
        <v>333</v>
      </c>
      <c r="AX2001" s="45">
        <f t="shared" si="5428"/>
        <v>314.80000000000001</v>
      </c>
      <c r="AY2001" s="45">
        <f t="shared" si="5429"/>
        <v>314.69999999999999</v>
      </c>
      <c r="AZ2001" s="45">
        <f t="shared" si="5529"/>
        <v>0</v>
      </c>
      <c r="BA2001" s="46">
        <f t="shared" si="5430"/>
        <v>99.987396396396406</v>
      </c>
      <c r="BB2001" s="25"/>
    </row>
    <row r="2002" ht="31.5">
      <c r="B2002" s="47" t="s">
        <v>586</v>
      </c>
      <c r="C2002" s="47" t="s">
        <v>122</v>
      </c>
      <c r="D2002" s="47" t="s">
        <v>98</v>
      </c>
      <c r="E2002" s="48" t="str">
        <f t="shared" si="5424"/>
        <v>0603</v>
      </c>
      <c r="F2002" s="47" t="s">
        <v>181</v>
      </c>
      <c r="G2002" s="18"/>
      <c r="H2002" s="49" t="s">
        <v>182</v>
      </c>
      <c r="I2002" s="19">
        <f t="shared" si="5497"/>
        <v>314.80000000000001</v>
      </c>
      <c r="J2002" s="19">
        <f t="shared" si="5498"/>
        <v>314.80000000000001</v>
      </c>
      <c r="K2002" s="19">
        <f t="shared" si="5499"/>
        <v>314.69999999999999</v>
      </c>
      <c r="L2002" s="19">
        <f t="shared" si="5500"/>
        <v>0</v>
      </c>
      <c r="M2002" s="19">
        <f t="shared" si="5501"/>
        <v>0</v>
      </c>
      <c r="N2002" s="19">
        <f t="shared" si="5502"/>
        <v>0</v>
      </c>
      <c r="O2002" s="19">
        <f t="shared" si="5503"/>
        <v>0</v>
      </c>
      <c r="P2002" s="19">
        <f t="shared" si="5479"/>
        <v>18.199999999999999</v>
      </c>
      <c r="Q2002" s="19">
        <f t="shared" si="5480"/>
        <v>0</v>
      </c>
      <c r="R2002" s="19">
        <f t="shared" si="5481"/>
        <v>0</v>
      </c>
      <c r="S2002" s="19">
        <f t="shared" si="5504"/>
        <v>0</v>
      </c>
      <c r="T2002" s="19">
        <f t="shared" si="5477"/>
        <v>333</v>
      </c>
      <c r="U2002" s="19">
        <f t="shared" si="5385"/>
        <v>314.80000000000001</v>
      </c>
      <c r="V2002" s="19">
        <f t="shared" si="5386"/>
        <v>314.69999999999999</v>
      </c>
      <c r="W2002" s="19">
        <f t="shared" si="5505"/>
        <v>0</v>
      </c>
      <c r="X2002" s="19">
        <f t="shared" si="5506"/>
        <v>0</v>
      </c>
      <c r="Y2002" s="19">
        <f t="shared" si="5507"/>
        <v>0</v>
      </c>
      <c r="Z2002" s="19">
        <f t="shared" si="5508"/>
        <v>0</v>
      </c>
      <c r="AA2002" s="19">
        <f t="shared" si="5509"/>
        <v>0</v>
      </c>
      <c r="AB2002" s="19">
        <f t="shared" si="5510"/>
        <v>0</v>
      </c>
      <c r="AC2002" s="19">
        <f t="shared" si="5511"/>
        <v>0</v>
      </c>
      <c r="AD2002" s="19">
        <f t="shared" si="5512"/>
        <v>0</v>
      </c>
      <c r="AE2002" s="19">
        <f t="shared" si="5513"/>
        <v>0</v>
      </c>
      <c r="AF2002" s="50">
        <f t="shared" si="5514"/>
        <v>333</v>
      </c>
      <c r="AG2002" s="50">
        <f t="shared" si="5515"/>
        <v>0</v>
      </c>
      <c r="AH2002" s="50">
        <f t="shared" si="5516"/>
        <v>0</v>
      </c>
      <c r="AI2002" s="50">
        <f t="shared" si="5517"/>
        <v>0</v>
      </c>
      <c r="AJ2002" s="50">
        <f t="shared" si="5518"/>
        <v>0</v>
      </c>
      <c r="AK2002" s="50">
        <f t="shared" si="5519"/>
        <v>0</v>
      </c>
      <c r="AL2002" s="50">
        <f t="shared" si="5520"/>
        <v>332.95803000000001</v>
      </c>
      <c r="AM2002" s="50">
        <f t="shared" si="5521"/>
        <v>0</v>
      </c>
      <c r="AN2002" s="50">
        <f t="shared" si="5522"/>
        <v>0</v>
      </c>
      <c r="AO2002" s="51">
        <f t="shared" si="5523"/>
        <v>309.62502999999998</v>
      </c>
      <c r="AP2002" s="51">
        <f t="shared" si="5524"/>
        <v>333</v>
      </c>
      <c r="AQ2002" s="51">
        <f t="shared" si="5525"/>
        <v>0</v>
      </c>
      <c r="AR2002" s="51">
        <f t="shared" si="5526"/>
        <v>0</v>
      </c>
      <c r="AS2002" s="51">
        <f t="shared" si="5527"/>
        <v>0</v>
      </c>
      <c r="AT2002" s="51">
        <f t="shared" si="5528"/>
        <v>0</v>
      </c>
      <c r="AU2002" s="51">
        <f t="shared" si="5425"/>
        <v>333</v>
      </c>
      <c r="AV2002" s="51">
        <f t="shared" si="5426"/>
        <v>0</v>
      </c>
      <c r="AW2002" s="51">
        <f t="shared" si="5427"/>
        <v>333</v>
      </c>
      <c r="AX2002" s="51">
        <f t="shared" si="5428"/>
        <v>314.80000000000001</v>
      </c>
      <c r="AY2002" s="51">
        <f t="shared" si="5429"/>
        <v>314.69999999999999</v>
      </c>
      <c r="AZ2002" s="51">
        <f t="shared" si="5529"/>
        <v>0</v>
      </c>
      <c r="BA2002" s="52">
        <f t="shared" si="5430"/>
        <v>99.987396396396406</v>
      </c>
      <c r="BB2002" s="25"/>
    </row>
    <row r="2003">
      <c r="B2003" s="47" t="s">
        <v>586</v>
      </c>
      <c r="C2003" s="47" t="s">
        <v>122</v>
      </c>
      <c r="D2003" s="47" t="s">
        <v>98</v>
      </c>
      <c r="E2003" s="48" t="str">
        <f t="shared" si="5424"/>
        <v>0603</v>
      </c>
      <c r="F2003" s="47" t="s">
        <v>183</v>
      </c>
      <c r="G2003" s="18"/>
      <c r="H2003" s="49" t="s">
        <v>53</v>
      </c>
      <c r="I2003" s="19">
        <f t="shared" si="5497"/>
        <v>314.80000000000001</v>
      </c>
      <c r="J2003" s="19">
        <f t="shared" si="5498"/>
        <v>314.80000000000001</v>
      </c>
      <c r="K2003" s="19">
        <f t="shared" si="5499"/>
        <v>314.69999999999999</v>
      </c>
      <c r="L2003" s="19">
        <f t="shared" si="5500"/>
        <v>0</v>
      </c>
      <c r="M2003" s="19">
        <f t="shared" si="5501"/>
        <v>0</v>
      </c>
      <c r="N2003" s="19">
        <f t="shared" si="5502"/>
        <v>0</v>
      </c>
      <c r="O2003" s="19">
        <f t="shared" si="5503"/>
        <v>0</v>
      </c>
      <c r="P2003" s="19">
        <f t="shared" si="5479"/>
        <v>18.199999999999999</v>
      </c>
      <c r="Q2003" s="19">
        <f t="shared" si="5480"/>
        <v>0</v>
      </c>
      <c r="R2003" s="19">
        <f t="shared" si="5481"/>
        <v>0</v>
      </c>
      <c r="S2003" s="19">
        <f t="shared" si="5504"/>
        <v>0</v>
      </c>
      <c r="T2003" s="19">
        <f t="shared" si="5477"/>
        <v>333</v>
      </c>
      <c r="U2003" s="19">
        <f t="shared" si="5385"/>
        <v>314.80000000000001</v>
      </c>
      <c r="V2003" s="19">
        <f t="shared" si="5386"/>
        <v>314.69999999999999</v>
      </c>
      <c r="W2003" s="19">
        <f t="shared" si="5505"/>
        <v>0</v>
      </c>
      <c r="X2003" s="19">
        <f t="shared" si="5506"/>
        <v>0</v>
      </c>
      <c r="Y2003" s="19">
        <f t="shared" si="5507"/>
        <v>0</v>
      </c>
      <c r="Z2003" s="19">
        <f t="shared" si="5508"/>
        <v>0</v>
      </c>
      <c r="AA2003" s="19">
        <f t="shared" si="5509"/>
        <v>0</v>
      </c>
      <c r="AB2003" s="19">
        <f t="shared" si="5510"/>
        <v>0</v>
      </c>
      <c r="AC2003" s="19">
        <f t="shared" si="5511"/>
        <v>0</v>
      </c>
      <c r="AD2003" s="19">
        <f t="shared" si="5512"/>
        <v>0</v>
      </c>
      <c r="AE2003" s="19">
        <f t="shared" si="5513"/>
        <v>0</v>
      </c>
      <c r="AF2003" s="50">
        <f t="shared" si="5514"/>
        <v>333</v>
      </c>
      <c r="AG2003" s="50">
        <f t="shared" si="5515"/>
        <v>0</v>
      </c>
      <c r="AH2003" s="50">
        <f t="shared" si="5516"/>
        <v>0</v>
      </c>
      <c r="AI2003" s="50">
        <f t="shared" si="5517"/>
        <v>0</v>
      </c>
      <c r="AJ2003" s="50">
        <f t="shared" si="5518"/>
        <v>0</v>
      </c>
      <c r="AK2003" s="50">
        <f t="shared" si="5519"/>
        <v>0</v>
      </c>
      <c r="AL2003" s="50">
        <f t="shared" si="5520"/>
        <v>332.95803000000001</v>
      </c>
      <c r="AM2003" s="50">
        <f t="shared" si="5521"/>
        <v>0</v>
      </c>
      <c r="AN2003" s="50">
        <f t="shared" si="5522"/>
        <v>0</v>
      </c>
      <c r="AO2003" s="15">
        <f t="shared" si="5523"/>
        <v>309.62502999999998</v>
      </c>
      <c r="AP2003" s="51">
        <f t="shared" si="5524"/>
        <v>333</v>
      </c>
      <c r="AQ2003" s="51">
        <f t="shared" si="5525"/>
        <v>0</v>
      </c>
      <c r="AR2003" s="51">
        <f t="shared" si="5526"/>
        <v>0</v>
      </c>
      <c r="AS2003" s="51">
        <f t="shared" si="5527"/>
        <v>0</v>
      </c>
      <c r="AT2003" s="51">
        <f t="shared" si="5528"/>
        <v>0</v>
      </c>
      <c r="AU2003" s="51">
        <f t="shared" si="5425"/>
        <v>333</v>
      </c>
      <c r="AV2003" s="51">
        <f t="shared" si="5426"/>
        <v>0</v>
      </c>
      <c r="AW2003" s="51">
        <f t="shared" si="5427"/>
        <v>333</v>
      </c>
      <c r="AX2003" s="51">
        <f t="shared" si="5428"/>
        <v>314.80000000000001</v>
      </c>
      <c r="AY2003" s="51">
        <f t="shared" si="5429"/>
        <v>314.69999999999999</v>
      </c>
      <c r="AZ2003" s="51">
        <f t="shared" si="5529"/>
        <v>0</v>
      </c>
      <c r="BA2003" s="52">
        <f t="shared" si="5430"/>
        <v>99.987396396396406</v>
      </c>
      <c r="BB2003" s="25"/>
    </row>
    <row r="2004" ht="47.25">
      <c r="B2004" s="47" t="s">
        <v>586</v>
      </c>
      <c r="C2004" s="47" t="s">
        <v>122</v>
      </c>
      <c r="D2004" s="47" t="s">
        <v>98</v>
      </c>
      <c r="E2004" s="48" t="str">
        <f t="shared" si="5424"/>
        <v>0603</v>
      </c>
      <c r="F2004" s="47" t="s">
        <v>219</v>
      </c>
      <c r="G2004" s="18"/>
      <c r="H2004" s="49" t="s">
        <v>220</v>
      </c>
      <c r="I2004" s="19">
        <f t="shared" si="5497"/>
        <v>314.80000000000001</v>
      </c>
      <c r="J2004" s="19">
        <f t="shared" si="5498"/>
        <v>314.80000000000001</v>
      </c>
      <c r="K2004" s="19">
        <f t="shared" si="5499"/>
        <v>314.69999999999999</v>
      </c>
      <c r="L2004" s="19">
        <f t="shared" si="5500"/>
        <v>0</v>
      </c>
      <c r="M2004" s="19">
        <f t="shared" si="5501"/>
        <v>0</v>
      </c>
      <c r="N2004" s="19">
        <f t="shared" si="5502"/>
        <v>0</v>
      </c>
      <c r="O2004" s="19">
        <f t="shared" si="5503"/>
        <v>0</v>
      </c>
      <c r="P2004" s="19">
        <f t="shared" si="5479"/>
        <v>18.199999999999999</v>
      </c>
      <c r="Q2004" s="19">
        <f t="shared" si="5480"/>
        <v>0</v>
      </c>
      <c r="R2004" s="19">
        <f t="shared" si="5481"/>
        <v>0</v>
      </c>
      <c r="S2004" s="19">
        <f t="shared" si="5504"/>
        <v>0</v>
      </c>
      <c r="T2004" s="19">
        <f t="shared" si="5477"/>
        <v>333</v>
      </c>
      <c r="U2004" s="19">
        <f t="shared" si="5385"/>
        <v>314.80000000000001</v>
      </c>
      <c r="V2004" s="19">
        <f t="shared" si="5386"/>
        <v>314.69999999999999</v>
      </c>
      <c r="W2004" s="19">
        <f t="shared" si="5505"/>
        <v>0</v>
      </c>
      <c r="X2004" s="19">
        <f t="shared" si="5506"/>
        <v>0</v>
      </c>
      <c r="Y2004" s="19">
        <f t="shared" si="5507"/>
        <v>0</v>
      </c>
      <c r="Z2004" s="19">
        <f t="shared" si="5508"/>
        <v>0</v>
      </c>
      <c r="AA2004" s="19">
        <f t="shared" si="5509"/>
        <v>0</v>
      </c>
      <c r="AB2004" s="19">
        <f t="shared" si="5510"/>
        <v>0</v>
      </c>
      <c r="AC2004" s="19">
        <f t="shared" si="5511"/>
        <v>0</v>
      </c>
      <c r="AD2004" s="19">
        <f t="shared" si="5512"/>
        <v>0</v>
      </c>
      <c r="AE2004" s="19">
        <f t="shared" si="5513"/>
        <v>0</v>
      </c>
      <c r="AF2004" s="50">
        <f t="shared" si="5514"/>
        <v>333</v>
      </c>
      <c r="AG2004" s="50">
        <f t="shared" si="5515"/>
        <v>0</v>
      </c>
      <c r="AH2004" s="50">
        <f t="shared" si="5516"/>
        <v>0</v>
      </c>
      <c r="AI2004" s="50">
        <f t="shared" si="5517"/>
        <v>0</v>
      </c>
      <c r="AJ2004" s="50">
        <f t="shared" si="5518"/>
        <v>0</v>
      </c>
      <c r="AK2004" s="50">
        <f t="shared" si="5519"/>
        <v>0</v>
      </c>
      <c r="AL2004" s="50">
        <f t="shared" si="5520"/>
        <v>332.95803000000001</v>
      </c>
      <c r="AM2004" s="50">
        <f t="shared" si="5521"/>
        <v>0</v>
      </c>
      <c r="AN2004" s="50">
        <f t="shared" si="5522"/>
        <v>0</v>
      </c>
      <c r="AO2004" s="51">
        <f t="shared" si="5523"/>
        <v>309.62502999999998</v>
      </c>
      <c r="AP2004" s="51">
        <f t="shared" si="5524"/>
        <v>333</v>
      </c>
      <c r="AQ2004" s="51">
        <f t="shared" si="5525"/>
        <v>0</v>
      </c>
      <c r="AR2004" s="51">
        <f t="shared" si="5526"/>
        <v>0</v>
      </c>
      <c r="AS2004" s="51">
        <f t="shared" si="5527"/>
        <v>0</v>
      </c>
      <c r="AT2004" s="51">
        <f t="shared" si="5528"/>
        <v>0</v>
      </c>
      <c r="AU2004" s="51">
        <f t="shared" si="5425"/>
        <v>333</v>
      </c>
      <c r="AV2004" s="51">
        <f t="shared" si="5426"/>
        <v>0</v>
      </c>
      <c r="AW2004" s="51">
        <f t="shared" si="5427"/>
        <v>333</v>
      </c>
      <c r="AX2004" s="51">
        <f t="shared" si="5428"/>
        <v>314.80000000000001</v>
      </c>
      <c r="AY2004" s="51">
        <f t="shared" si="5429"/>
        <v>314.69999999999999</v>
      </c>
      <c r="AZ2004" s="51">
        <f t="shared" si="5529"/>
        <v>0</v>
      </c>
      <c r="BA2004" s="52">
        <f t="shared" si="5430"/>
        <v>99.987396396396406</v>
      </c>
      <c r="BB2004" s="25"/>
    </row>
    <row r="2005">
      <c r="B2005" s="47" t="s">
        <v>586</v>
      </c>
      <c r="C2005" s="47" t="s">
        <v>122</v>
      </c>
      <c r="D2005" s="47" t="s">
        <v>98</v>
      </c>
      <c r="E2005" s="48" t="str">
        <f t="shared" si="5424"/>
        <v>0603</v>
      </c>
      <c r="F2005" s="47" t="s">
        <v>235</v>
      </c>
      <c r="G2005" s="18"/>
      <c r="H2005" s="49" t="s">
        <v>236</v>
      </c>
      <c r="I2005" s="19">
        <f t="shared" si="5497"/>
        <v>314.80000000000001</v>
      </c>
      <c r="J2005" s="19">
        <f t="shared" si="5498"/>
        <v>314.80000000000001</v>
      </c>
      <c r="K2005" s="19">
        <f t="shared" si="5499"/>
        <v>314.69999999999999</v>
      </c>
      <c r="L2005" s="19">
        <f t="shared" si="5500"/>
        <v>0</v>
      </c>
      <c r="M2005" s="19">
        <f t="shared" si="5501"/>
        <v>0</v>
      </c>
      <c r="N2005" s="19">
        <f t="shared" si="5502"/>
        <v>0</v>
      </c>
      <c r="O2005" s="19">
        <f t="shared" si="5503"/>
        <v>0</v>
      </c>
      <c r="P2005" s="19">
        <f t="shared" si="5479"/>
        <v>18.199999999999999</v>
      </c>
      <c r="Q2005" s="19">
        <f t="shared" si="5480"/>
        <v>0</v>
      </c>
      <c r="R2005" s="19">
        <f t="shared" si="5481"/>
        <v>0</v>
      </c>
      <c r="S2005" s="19">
        <f t="shared" si="5504"/>
        <v>0</v>
      </c>
      <c r="T2005" s="19">
        <f t="shared" si="5477"/>
        <v>333</v>
      </c>
      <c r="U2005" s="19">
        <f t="shared" si="5385"/>
        <v>314.80000000000001</v>
      </c>
      <c r="V2005" s="19">
        <f t="shared" si="5386"/>
        <v>314.69999999999999</v>
      </c>
      <c r="W2005" s="19">
        <f t="shared" si="5505"/>
        <v>0</v>
      </c>
      <c r="X2005" s="19">
        <f t="shared" si="5506"/>
        <v>0</v>
      </c>
      <c r="Y2005" s="19">
        <f t="shared" si="5507"/>
        <v>0</v>
      </c>
      <c r="Z2005" s="19">
        <f t="shared" si="5508"/>
        <v>0</v>
      </c>
      <c r="AA2005" s="19">
        <f t="shared" si="5509"/>
        <v>0</v>
      </c>
      <c r="AB2005" s="19">
        <f t="shared" si="5510"/>
        <v>0</v>
      </c>
      <c r="AC2005" s="19">
        <f t="shared" si="5511"/>
        <v>0</v>
      </c>
      <c r="AD2005" s="19">
        <f t="shared" si="5512"/>
        <v>0</v>
      </c>
      <c r="AE2005" s="19">
        <f t="shared" si="5513"/>
        <v>0</v>
      </c>
      <c r="AF2005" s="50">
        <f t="shared" si="5514"/>
        <v>333</v>
      </c>
      <c r="AG2005" s="50">
        <f t="shared" si="5515"/>
        <v>0</v>
      </c>
      <c r="AH2005" s="50">
        <f t="shared" si="5516"/>
        <v>0</v>
      </c>
      <c r="AI2005" s="50">
        <f t="shared" si="5517"/>
        <v>0</v>
      </c>
      <c r="AJ2005" s="50">
        <f t="shared" si="5518"/>
        <v>0</v>
      </c>
      <c r="AK2005" s="50">
        <f t="shared" si="5519"/>
        <v>0</v>
      </c>
      <c r="AL2005" s="50">
        <f t="shared" si="5520"/>
        <v>332.95803000000001</v>
      </c>
      <c r="AM2005" s="50">
        <f t="shared" si="5521"/>
        <v>0</v>
      </c>
      <c r="AN2005" s="50">
        <f t="shared" si="5522"/>
        <v>0</v>
      </c>
      <c r="AO2005" s="15">
        <f t="shared" si="5523"/>
        <v>309.62502999999998</v>
      </c>
      <c r="AP2005" s="51">
        <f t="shared" si="5524"/>
        <v>333</v>
      </c>
      <c r="AQ2005" s="51">
        <f t="shared" si="5525"/>
        <v>0</v>
      </c>
      <c r="AR2005" s="51">
        <f t="shared" si="5526"/>
        <v>0</v>
      </c>
      <c r="AS2005" s="51">
        <f t="shared" si="5527"/>
        <v>0</v>
      </c>
      <c r="AT2005" s="51">
        <f t="shared" si="5528"/>
        <v>0</v>
      </c>
      <c r="AU2005" s="51">
        <f t="shared" si="5425"/>
        <v>333</v>
      </c>
      <c r="AV2005" s="51">
        <f t="shared" si="5426"/>
        <v>0</v>
      </c>
      <c r="AW2005" s="51">
        <f t="shared" si="5427"/>
        <v>333</v>
      </c>
      <c r="AX2005" s="51">
        <f t="shared" si="5428"/>
        <v>314.80000000000001</v>
      </c>
      <c r="AY2005" s="51">
        <f t="shared" si="5429"/>
        <v>314.69999999999999</v>
      </c>
      <c r="AZ2005" s="51">
        <f t="shared" si="5529"/>
        <v>0</v>
      </c>
      <c r="BA2005" s="52">
        <f t="shared" si="5430"/>
        <v>99.987396396396406</v>
      </c>
      <c r="BB2005" s="25"/>
    </row>
    <row r="2006" ht="31.5">
      <c r="B2006" s="47" t="s">
        <v>586</v>
      </c>
      <c r="C2006" s="47" t="s">
        <v>122</v>
      </c>
      <c r="D2006" s="47" t="s">
        <v>98</v>
      </c>
      <c r="E2006" s="48" t="str">
        <f t="shared" si="5424"/>
        <v>0603</v>
      </c>
      <c r="F2006" s="47" t="s">
        <v>235</v>
      </c>
      <c r="G2006" s="17" t="s">
        <v>58</v>
      </c>
      <c r="H2006" s="49" t="s">
        <v>59</v>
      </c>
      <c r="I2006" s="71">
        <v>314.80000000000001</v>
      </c>
      <c r="J2006" s="71">
        <v>314.80000000000001</v>
      </c>
      <c r="K2006" s="71">
        <v>314.69999999999999</v>
      </c>
      <c r="L2006" s="71"/>
      <c r="M2006" s="71"/>
      <c r="N2006" s="71"/>
      <c r="O2006" s="71">
        <v>0</v>
      </c>
      <c r="P2006" s="71">
        <v>18.199999999999999</v>
      </c>
      <c r="Q2006" s="71">
        <v>0</v>
      </c>
      <c r="R2006" s="71">
        <v>0</v>
      </c>
      <c r="S2006" s="71"/>
      <c r="T2006" s="71">
        <f t="shared" si="5477"/>
        <v>333</v>
      </c>
      <c r="U2006" s="71">
        <f t="shared" si="5385"/>
        <v>314.80000000000001</v>
      </c>
      <c r="V2006" s="71">
        <f t="shared" si="5386"/>
        <v>314.69999999999999</v>
      </c>
      <c r="W2006" s="71"/>
      <c r="X2006" s="71"/>
      <c r="Y2006" s="71"/>
      <c r="Z2006" s="71"/>
      <c r="AA2006" s="71"/>
      <c r="AB2006" s="71"/>
      <c r="AC2006" s="71"/>
      <c r="AD2006" s="71"/>
      <c r="AE2006" s="71"/>
      <c r="AF2006" s="72">
        <v>333</v>
      </c>
      <c r="AG2006" s="72"/>
      <c r="AH2006" s="72">
        <v>0</v>
      </c>
      <c r="AI2006" s="72">
        <v>0</v>
      </c>
      <c r="AJ2006" s="72">
        <v>0</v>
      </c>
      <c r="AK2006" s="72">
        <v>0</v>
      </c>
      <c r="AL2006" s="72">
        <v>332.95803000000001</v>
      </c>
      <c r="AM2006" s="72">
        <v>0</v>
      </c>
      <c r="AN2006" s="72">
        <v>0</v>
      </c>
      <c r="AO2006" s="73">
        <v>309.62502999999998</v>
      </c>
      <c r="AP2006" s="73">
        <v>333</v>
      </c>
      <c r="AQ2006" s="73">
        <v>0</v>
      </c>
      <c r="AR2006" s="51">
        <v>0</v>
      </c>
      <c r="AS2006" s="51">
        <v>0</v>
      </c>
      <c r="AT2006" s="51">
        <v>0</v>
      </c>
      <c r="AU2006" s="73">
        <f t="shared" si="5425"/>
        <v>333</v>
      </c>
      <c r="AV2006" s="73">
        <f t="shared" si="5426"/>
        <v>0</v>
      </c>
      <c r="AW2006" s="51">
        <f t="shared" si="5427"/>
        <v>333</v>
      </c>
      <c r="AX2006" s="51">
        <f t="shared" si="5428"/>
        <v>314.80000000000001</v>
      </c>
      <c r="AY2006" s="51">
        <f t="shared" si="5429"/>
        <v>314.69999999999999</v>
      </c>
      <c r="AZ2006" s="73"/>
      <c r="BA2006" s="81">
        <f t="shared" si="5430"/>
        <v>99.987396396396406</v>
      </c>
      <c r="BB2006" s="53"/>
    </row>
    <row r="2007" s="30" customFormat="1">
      <c r="B2007" s="31" t="s">
        <v>586</v>
      </c>
      <c r="C2007" s="31" t="s">
        <v>193</v>
      </c>
      <c r="D2007" s="31"/>
      <c r="E2007" s="32" t="str">
        <f t="shared" si="5424"/>
        <v>07</v>
      </c>
      <c r="F2007" s="31"/>
      <c r="G2007" s="67"/>
      <c r="H2007" s="33" t="s">
        <v>245</v>
      </c>
      <c r="I2007" s="34">
        <f t="shared" si="5497"/>
        <v>310.39999999999998</v>
      </c>
      <c r="J2007" s="34">
        <f t="shared" si="5498"/>
        <v>310.39999999999998</v>
      </c>
      <c r="K2007" s="34">
        <f t="shared" si="5499"/>
        <v>310.39999999999998</v>
      </c>
      <c r="L2007" s="34">
        <f t="shared" si="5500"/>
        <v>0</v>
      </c>
      <c r="M2007" s="34">
        <f t="shared" si="5501"/>
        <v>0</v>
      </c>
      <c r="N2007" s="34">
        <f t="shared" si="5502"/>
        <v>0</v>
      </c>
      <c r="O2007" s="34">
        <f t="shared" si="5503"/>
        <v>0</v>
      </c>
      <c r="P2007" s="34">
        <f t="shared" si="5479"/>
        <v>0</v>
      </c>
      <c r="Q2007" s="34">
        <f t="shared" si="5480"/>
        <v>0</v>
      </c>
      <c r="R2007" s="34">
        <f t="shared" si="5481"/>
        <v>0</v>
      </c>
      <c r="S2007" s="34">
        <f t="shared" si="5504"/>
        <v>0</v>
      </c>
      <c r="T2007" s="34">
        <f t="shared" si="5477"/>
        <v>310.39999999999998</v>
      </c>
      <c r="U2007" s="34">
        <f t="shared" si="5385"/>
        <v>310.39999999999998</v>
      </c>
      <c r="V2007" s="34">
        <f t="shared" si="5386"/>
        <v>310.39999999999998</v>
      </c>
      <c r="W2007" s="34">
        <f t="shared" si="5505"/>
        <v>0</v>
      </c>
      <c r="X2007" s="34">
        <f t="shared" si="5506"/>
        <v>0</v>
      </c>
      <c r="Y2007" s="34">
        <f t="shared" si="5507"/>
        <v>0</v>
      </c>
      <c r="Z2007" s="34">
        <f t="shared" si="5508"/>
        <v>0</v>
      </c>
      <c r="AA2007" s="34">
        <f t="shared" si="5509"/>
        <v>0</v>
      </c>
      <c r="AB2007" s="34">
        <f t="shared" si="5510"/>
        <v>0</v>
      </c>
      <c r="AC2007" s="34">
        <f t="shared" si="5511"/>
        <v>0</v>
      </c>
      <c r="AD2007" s="34">
        <f t="shared" si="5512"/>
        <v>0</v>
      </c>
      <c r="AE2007" s="34">
        <f t="shared" si="5513"/>
        <v>0</v>
      </c>
      <c r="AF2007" s="35">
        <f t="shared" si="5514"/>
        <v>310.39999999999998</v>
      </c>
      <c r="AG2007" s="35">
        <f t="shared" si="5515"/>
        <v>0</v>
      </c>
      <c r="AH2007" s="35">
        <f t="shared" si="5516"/>
        <v>0</v>
      </c>
      <c r="AI2007" s="35">
        <f t="shared" si="5517"/>
        <v>0</v>
      </c>
      <c r="AJ2007" s="35">
        <f t="shared" si="5518"/>
        <v>0</v>
      </c>
      <c r="AK2007" s="35">
        <f t="shared" si="5519"/>
        <v>0</v>
      </c>
      <c r="AL2007" s="35">
        <f t="shared" si="5520"/>
        <v>310.39999999999998</v>
      </c>
      <c r="AM2007" s="35">
        <f t="shared" si="5521"/>
        <v>0</v>
      </c>
      <c r="AN2007" s="35">
        <f t="shared" si="5522"/>
        <v>0</v>
      </c>
      <c r="AO2007" s="54">
        <f t="shared" si="5523"/>
        <v>310.39999999999998</v>
      </c>
      <c r="AP2007" s="36">
        <f t="shared" si="5524"/>
        <v>310.39999999999998</v>
      </c>
      <c r="AQ2007" s="36">
        <f t="shared" si="5525"/>
        <v>0</v>
      </c>
      <c r="AR2007" s="36">
        <f t="shared" si="5526"/>
        <v>0</v>
      </c>
      <c r="AS2007" s="36">
        <f t="shared" si="5527"/>
        <v>0</v>
      </c>
      <c r="AT2007" s="36">
        <f t="shared" si="5528"/>
        <v>0</v>
      </c>
      <c r="AU2007" s="36">
        <f t="shared" si="5425"/>
        <v>310.39999999999998</v>
      </c>
      <c r="AV2007" s="36">
        <f t="shared" si="5426"/>
        <v>0</v>
      </c>
      <c r="AW2007" s="36">
        <f t="shared" si="5427"/>
        <v>310.39999999999998</v>
      </c>
      <c r="AX2007" s="36">
        <f t="shared" si="5428"/>
        <v>310.39999999999998</v>
      </c>
      <c r="AY2007" s="36">
        <f t="shared" si="5429"/>
        <v>310.39999999999998</v>
      </c>
      <c r="AZ2007" s="36">
        <f t="shared" si="5529"/>
        <v>0</v>
      </c>
      <c r="BA2007" s="37">
        <f t="shared" si="5430"/>
        <v>100</v>
      </c>
      <c r="BB2007" s="25"/>
    </row>
    <row r="2008" s="39" customFormat="1">
      <c r="B2008" s="40" t="s">
        <v>586</v>
      </c>
      <c r="C2008" s="40" t="s">
        <v>193</v>
      </c>
      <c r="D2008" s="40" t="s">
        <v>193</v>
      </c>
      <c r="E2008" s="38" t="str">
        <f t="shared" si="5424"/>
        <v>0707</v>
      </c>
      <c r="F2008" s="40"/>
      <c r="G2008" s="68"/>
      <c r="H2008" s="41" t="s">
        <v>269</v>
      </c>
      <c r="I2008" s="42">
        <f t="shared" si="5497"/>
        <v>310.39999999999998</v>
      </c>
      <c r="J2008" s="42">
        <f t="shared" si="5498"/>
        <v>310.39999999999998</v>
      </c>
      <c r="K2008" s="42">
        <f t="shared" si="5499"/>
        <v>310.39999999999998</v>
      </c>
      <c r="L2008" s="42">
        <f t="shared" si="5500"/>
        <v>0</v>
      </c>
      <c r="M2008" s="42">
        <f t="shared" si="5501"/>
        <v>0</v>
      </c>
      <c r="N2008" s="42">
        <f t="shared" si="5502"/>
        <v>0</v>
      </c>
      <c r="O2008" s="42">
        <f t="shared" si="5503"/>
        <v>0</v>
      </c>
      <c r="P2008" s="42">
        <f t="shared" si="5479"/>
        <v>0</v>
      </c>
      <c r="Q2008" s="42">
        <f t="shared" si="5480"/>
        <v>0</v>
      </c>
      <c r="R2008" s="42">
        <f t="shared" si="5481"/>
        <v>0</v>
      </c>
      <c r="S2008" s="42">
        <f t="shared" si="5504"/>
        <v>0</v>
      </c>
      <c r="T2008" s="42">
        <f t="shared" si="5477"/>
        <v>310.39999999999998</v>
      </c>
      <c r="U2008" s="42">
        <f t="shared" si="5385"/>
        <v>310.39999999999998</v>
      </c>
      <c r="V2008" s="42">
        <f t="shared" si="5386"/>
        <v>310.39999999999998</v>
      </c>
      <c r="W2008" s="42">
        <f t="shared" si="5505"/>
        <v>0</v>
      </c>
      <c r="X2008" s="42">
        <f t="shared" si="5506"/>
        <v>0</v>
      </c>
      <c r="Y2008" s="42">
        <f t="shared" si="5507"/>
        <v>0</v>
      </c>
      <c r="Z2008" s="42">
        <f t="shared" si="5508"/>
        <v>0</v>
      </c>
      <c r="AA2008" s="42">
        <f t="shared" si="5509"/>
        <v>0</v>
      </c>
      <c r="AB2008" s="42">
        <f t="shared" si="5510"/>
        <v>0</v>
      </c>
      <c r="AC2008" s="42">
        <f t="shared" si="5511"/>
        <v>0</v>
      </c>
      <c r="AD2008" s="42">
        <f t="shared" si="5512"/>
        <v>0</v>
      </c>
      <c r="AE2008" s="42">
        <f t="shared" si="5513"/>
        <v>0</v>
      </c>
      <c r="AF2008" s="43">
        <f t="shared" si="5514"/>
        <v>310.39999999999998</v>
      </c>
      <c r="AG2008" s="43">
        <f t="shared" si="5515"/>
        <v>0</v>
      </c>
      <c r="AH2008" s="43">
        <f t="shared" si="5516"/>
        <v>0</v>
      </c>
      <c r="AI2008" s="43">
        <f t="shared" si="5517"/>
        <v>0</v>
      </c>
      <c r="AJ2008" s="43">
        <f t="shared" si="5518"/>
        <v>0</v>
      </c>
      <c r="AK2008" s="43">
        <f t="shared" si="5519"/>
        <v>0</v>
      </c>
      <c r="AL2008" s="43">
        <f t="shared" si="5520"/>
        <v>310.39999999999998</v>
      </c>
      <c r="AM2008" s="43">
        <f t="shared" si="5521"/>
        <v>0</v>
      </c>
      <c r="AN2008" s="43">
        <f t="shared" si="5522"/>
        <v>0</v>
      </c>
      <c r="AO2008" s="45">
        <f t="shared" si="5523"/>
        <v>310.39999999999998</v>
      </c>
      <c r="AP2008" s="45">
        <f t="shared" si="5524"/>
        <v>310.39999999999998</v>
      </c>
      <c r="AQ2008" s="45">
        <f t="shared" si="5525"/>
        <v>0</v>
      </c>
      <c r="AR2008" s="45">
        <f t="shared" si="5526"/>
        <v>0</v>
      </c>
      <c r="AS2008" s="45">
        <f t="shared" si="5527"/>
        <v>0</v>
      </c>
      <c r="AT2008" s="45">
        <f t="shared" si="5528"/>
        <v>0</v>
      </c>
      <c r="AU2008" s="45">
        <f t="shared" si="5425"/>
        <v>310.39999999999998</v>
      </c>
      <c r="AV2008" s="45">
        <f t="shared" si="5426"/>
        <v>0</v>
      </c>
      <c r="AW2008" s="45">
        <f t="shared" si="5427"/>
        <v>310.39999999999998</v>
      </c>
      <c r="AX2008" s="45">
        <f t="shared" si="5428"/>
        <v>310.39999999999998</v>
      </c>
      <c r="AY2008" s="45">
        <f t="shared" si="5429"/>
        <v>310.39999999999998</v>
      </c>
      <c r="AZ2008" s="45">
        <f t="shared" si="5529"/>
        <v>0</v>
      </c>
      <c r="BA2008" s="46">
        <f t="shared" si="5430"/>
        <v>100</v>
      </c>
      <c r="BB2008" s="25"/>
    </row>
    <row r="2009" ht="31.5">
      <c r="B2009" s="47" t="s">
        <v>586</v>
      </c>
      <c r="C2009" s="47" t="s">
        <v>193</v>
      </c>
      <c r="D2009" s="47" t="s">
        <v>193</v>
      </c>
      <c r="E2009" s="48" t="str">
        <f t="shared" si="5424"/>
        <v>0707</v>
      </c>
      <c r="F2009" s="47" t="s">
        <v>110</v>
      </c>
      <c r="G2009" s="48"/>
      <c r="H2009" s="49" t="s">
        <v>111</v>
      </c>
      <c r="I2009" s="19">
        <f t="shared" si="5497"/>
        <v>310.39999999999998</v>
      </c>
      <c r="J2009" s="19">
        <f t="shared" si="5498"/>
        <v>310.39999999999998</v>
      </c>
      <c r="K2009" s="19">
        <f t="shared" si="5499"/>
        <v>310.39999999999998</v>
      </c>
      <c r="L2009" s="19">
        <f t="shared" si="5500"/>
        <v>0</v>
      </c>
      <c r="M2009" s="19">
        <f t="shared" si="5501"/>
        <v>0</v>
      </c>
      <c r="N2009" s="19">
        <f t="shared" si="5502"/>
        <v>0</v>
      </c>
      <c r="O2009" s="19">
        <f t="shared" si="5503"/>
        <v>0</v>
      </c>
      <c r="P2009" s="19">
        <f t="shared" si="5479"/>
        <v>0</v>
      </c>
      <c r="Q2009" s="19">
        <f t="shared" si="5480"/>
        <v>0</v>
      </c>
      <c r="R2009" s="19">
        <f t="shared" si="5481"/>
        <v>0</v>
      </c>
      <c r="S2009" s="19">
        <f t="shared" si="5504"/>
        <v>0</v>
      </c>
      <c r="T2009" s="19">
        <f t="shared" si="5477"/>
        <v>310.39999999999998</v>
      </c>
      <c r="U2009" s="19">
        <f t="shared" si="5385"/>
        <v>310.39999999999998</v>
      </c>
      <c r="V2009" s="19">
        <f t="shared" si="5386"/>
        <v>310.39999999999998</v>
      </c>
      <c r="W2009" s="19">
        <f t="shared" si="5505"/>
        <v>0</v>
      </c>
      <c r="X2009" s="19">
        <f t="shared" si="5506"/>
        <v>0</v>
      </c>
      <c r="Y2009" s="19">
        <f t="shared" si="5507"/>
        <v>0</v>
      </c>
      <c r="Z2009" s="19">
        <f t="shared" si="5508"/>
        <v>0</v>
      </c>
      <c r="AA2009" s="19">
        <f t="shared" si="5509"/>
        <v>0</v>
      </c>
      <c r="AB2009" s="19">
        <f t="shared" si="5510"/>
        <v>0</v>
      </c>
      <c r="AC2009" s="19">
        <f t="shared" si="5511"/>
        <v>0</v>
      </c>
      <c r="AD2009" s="19">
        <f t="shared" si="5512"/>
        <v>0</v>
      </c>
      <c r="AE2009" s="19">
        <f t="shared" si="5513"/>
        <v>0</v>
      </c>
      <c r="AF2009" s="50">
        <f t="shared" si="5514"/>
        <v>310.39999999999998</v>
      </c>
      <c r="AG2009" s="50">
        <f t="shared" si="5515"/>
        <v>0</v>
      </c>
      <c r="AH2009" s="50">
        <f t="shared" si="5516"/>
        <v>0</v>
      </c>
      <c r="AI2009" s="50">
        <f t="shared" si="5517"/>
        <v>0</v>
      </c>
      <c r="AJ2009" s="50">
        <f t="shared" si="5518"/>
        <v>0</v>
      </c>
      <c r="AK2009" s="50">
        <f t="shared" si="5519"/>
        <v>0</v>
      </c>
      <c r="AL2009" s="50">
        <f t="shared" si="5520"/>
        <v>310.39999999999998</v>
      </c>
      <c r="AM2009" s="50">
        <f t="shared" si="5521"/>
        <v>0</v>
      </c>
      <c r="AN2009" s="50">
        <f t="shared" si="5522"/>
        <v>0</v>
      </c>
      <c r="AO2009" s="15">
        <f t="shared" si="5523"/>
        <v>310.39999999999998</v>
      </c>
      <c r="AP2009" s="51">
        <f t="shared" si="5524"/>
        <v>310.39999999999998</v>
      </c>
      <c r="AQ2009" s="51">
        <f t="shared" si="5525"/>
        <v>0</v>
      </c>
      <c r="AR2009" s="51">
        <f t="shared" si="5526"/>
        <v>0</v>
      </c>
      <c r="AS2009" s="51">
        <f t="shared" si="5527"/>
        <v>0</v>
      </c>
      <c r="AT2009" s="51">
        <f t="shared" si="5528"/>
        <v>0</v>
      </c>
      <c r="AU2009" s="51">
        <f t="shared" si="5425"/>
        <v>310.39999999999998</v>
      </c>
      <c r="AV2009" s="51">
        <f t="shared" si="5426"/>
        <v>0</v>
      </c>
      <c r="AW2009" s="51">
        <f t="shared" si="5427"/>
        <v>310.39999999999998</v>
      </c>
      <c r="AX2009" s="51">
        <f t="shared" si="5428"/>
        <v>310.39999999999998</v>
      </c>
      <c r="AY2009" s="51">
        <f t="shared" si="5429"/>
        <v>310.39999999999998</v>
      </c>
      <c r="AZ2009" s="51">
        <f t="shared" si="5529"/>
        <v>0</v>
      </c>
      <c r="BA2009" s="52">
        <f t="shared" si="5430"/>
        <v>100</v>
      </c>
      <c r="BB2009" s="25"/>
    </row>
    <row r="2010">
      <c r="B2010" s="47" t="s">
        <v>586</v>
      </c>
      <c r="C2010" s="47" t="s">
        <v>193</v>
      </c>
      <c r="D2010" s="47" t="s">
        <v>193</v>
      </c>
      <c r="E2010" s="48" t="str">
        <f t="shared" si="5424"/>
        <v>0707</v>
      </c>
      <c r="F2010" s="47" t="s">
        <v>168</v>
      </c>
      <c r="G2010" s="48"/>
      <c r="H2010" s="49" t="s">
        <v>53</v>
      </c>
      <c r="I2010" s="19">
        <f t="shared" si="5497"/>
        <v>310.39999999999998</v>
      </c>
      <c r="J2010" s="19">
        <f t="shared" si="5498"/>
        <v>310.39999999999998</v>
      </c>
      <c r="K2010" s="19">
        <f t="shared" si="5499"/>
        <v>310.39999999999998</v>
      </c>
      <c r="L2010" s="19">
        <f t="shared" si="5500"/>
        <v>0</v>
      </c>
      <c r="M2010" s="19">
        <f t="shared" si="5501"/>
        <v>0</v>
      </c>
      <c r="N2010" s="19">
        <f t="shared" si="5502"/>
        <v>0</v>
      </c>
      <c r="O2010" s="19">
        <f t="shared" si="5503"/>
        <v>0</v>
      </c>
      <c r="P2010" s="19">
        <f t="shared" si="5479"/>
        <v>0</v>
      </c>
      <c r="Q2010" s="19">
        <f t="shared" si="5480"/>
        <v>0</v>
      </c>
      <c r="R2010" s="19">
        <f t="shared" si="5481"/>
        <v>0</v>
      </c>
      <c r="S2010" s="19">
        <f t="shared" si="5504"/>
        <v>0</v>
      </c>
      <c r="T2010" s="19">
        <f t="shared" si="5477"/>
        <v>310.39999999999998</v>
      </c>
      <c r="U2010" s="19">
        <f t="shared" si="5385"/>
        <v>310.39999999999998</v>
      </c>
      <c r="V2010" s="19">
        <f t="shared" si="5386"/>
        <v>310.39999999999998</v>
      </c>
      <c r="W2010" s="19">
        <f t="shared" si="5505"/>
        <v>0</v>
      </c>
      <c r="X2010" s="19">
        <f t="shared" si="5506"/>
        <v>0</v>
      </c>
      <c r="Y2010" s="19">
        <f t="shared" si="5507"/>
        <v>0</v>
      </c>
      <c r="Z2010" s="19">
        <f t="shared" si="5508"/>
        <v>0</v>
      </c>
      <c r="AA2010" s="19">
        <f t="shared" si="5509"/>
        <v>0</v>
      </c>
      <c r="AB2010" s="19">
        <f t="shared" si="5510"/>
        <v>0</v>
      </c>
      <c r="AC2010" s="19">
        <f t="shared" si="5511"/>
        <v>0</v>
      </c>
      <c r="AD2010" s="19">
        <f t="shared" si="5512"/>
        <v>0</v>
      </c>
      <c r="AE2010" s="19">
        <f t="shared" si="5513"/>
        <v>0</v>
      </c>
      <c r="AF2010" s="50">
        <f t="shared" si="5514"/>
        <v>310.39999999999998</v>
      </c>
      <c r="AG2010" s="50">
        <f t="shared" si="5515"/>
        <v>0</v>
      </c>
      <c r="AH2010" s="50">
        <f t="shared" si="5516"/>
        <v>0</v>
      </c>
      <c r="AI2010" s="50">
        <f t="shared" si="5517"/>
        <v>0</v>
      </c>
      <c r="AJ2010" s="50">
        <f t="shared" si="5518"/>
        <v>0</v>
      </c>
      <c r="AK2010" s="50">
        <f t="shared" si="5519"/>
        <v>0</v>
      </c>
      <c r="AL2010" s="50">
        <f t="shared" si="5520"/>
        <v>310.39999999999998</v>
      </c>
      <c r="AM2010" s="50">
        <f t="shared" si="5521"/>
        <v>0</v>
      </c>
      <c r="AN2010" s="50">
        <f t="shared" si="5522"/>
        <v>0</v>
      </c>
      <c r="AO2010" s="51">
        <f t="shared" si="5523"/>
        <v>310.39999999999998</v>
      </c>
      <c r="AP2010" s="51">
        <f t="shared" si="5524"/>
        <v>310.39999999999998</v>
      </c>
      <c r="AQ2010" s="51">
        <f t="shared" si="5525"/>
        <v>0</v>
      </c>
      <c r="AR2010" s="51">
        <f t="shared" si="5526"/>
        <v>0</v>
      </c>
      <c r="AS2010" s="51">
        <f t="shared" si="5527"/>
        <v>0</v>
      </c>
      <c r="AT2010" s="51">
        <f t="shared" si="5528"/>
        <v>0</v>
      </c>
      <c r="AU2010" s="51">
        <f t="shared" si="5425"/>
        <v>310.39999999999998</v>
      </c>
      <c r="AV2010" s="51">
        <f t="shared" si="5426"/>
        <v>0</v>
      </c>
      <c r="AW2010" s="51">
        <f t="shared" si="5427"/>
        <v>310.39999999999998</v>
      </c>
      <c r="AX2010" s="51">
        <f t="shared" si="5428"/>
        <v>310.39999999999998</v>
      </c>
      <c r="AY2010" s="51">
        <f t="shared" si="5429"/>
        <v>310.39999999999998</v>
      </c>
      <c r="AZ2010" s="51">
        <f t="shared" si="5529"/>
        <v>0</v>
      </c>
      <c r="BA2010" s="52">
        <f t="shared" si="5430"/>
        <v>100</v>
      </c>
      <c r="BB2010" s="25"/>
    </row>
    <row r="2011" ht="47.25">
      <c r="B2011" s="47" t="s">
        <v>586</v>
      </c>
      <c r="C2011" s="47" t="s">
        <v>193</v>
      </c>
      <c r="D2011" s="47" t="s">
        <v>193</v>
      </c>
      <c r="E2011" s="48" t="str">
        <f t="shared" si="5424"/>
        <v>0707</v>
      </c>
      <c r="F2011" s="47" t="s">
        <v>284</v>
      </c>
      <c r="G2011" s="48"/>
      <c r="H2011" s="49" t="s">
        <v>285</v>
      </c>
      <c r="I2011" s="19">
        <f t="shared" si="5497"/>
        <v>310.39999999999998</v>
      </c>
      <c r="J2011" s="19">
        <f t="shared" si="5498"/>
        <v>310.39999999999998</v>
      </c>
      <c r="K2011" s="19">
        <f t="shared" si="5499"/>
        <v>310.39999999999998</v>
      </c>
      <c r="L2011" s="19">
        <f t="shared" si="5500"/>
        <v>0</v>
      </c>
      <c r="M2011" s="19">
        <f t="shared" si="5501"/>
        <v>0</v>
      </c>
      <c r="N2011" s="19">
        <f t="shared" si="5502"/>
        <v>0</v>
      </c>
      <c r="O2011" s="19">
        <f t="shared" si="5503"/>
        <v>0</v>
      </c>
      <c r="P2011" s="19">
        <f t="shared" si="5479"/>
        <v>0</v>
      </c>
      <c r="Q2011" s="19">
        <f t="shared" si="5480"/>
        <v>0</v>
      </c>
      <c r="R2011" s="19">
        <f t="shared" si="5481"/>
        <v>0</v>
      </c>
      <c r="S2011" s="19">
        <f t="shared" si="5504"/>
        <v>0</v>
      </c>
      <c r="T2011" s="19">
        <f t="shared" si="5477"/>
        <v>310.39999999999998</v>
      </c>
      <c r="U2011" s="19">
        <f t="shared" si="5385"/>
        <v>310.39999999999998</v>
      </c>
      <c r="V2011" s="19">
        <f t="shared" si="5386"/>
        <v>310.39999999999998</v>
      </c>
      <c r="W2011" s="19">
        <f t="shared" si="5505"/>
        <v>0</v>
      </c>
      <c r="X2011" s="19">
        <f t="shared" si="5506"/>
        <v>0</v>
      </c>
      <c r="Y2011" s="19">
        <f t="shared" si="5507"/>
        <v>0</v>
      </c>
      <c r="Z2011" s="19">
        <f t="shared" si="5508"/>
        <v>0</v>
      </c>
      <c r="AA2011" s="19">
        <f t="shared" si="5509"/>
        <v>0</v>
      </c>
      <c r="AB2011" s="19">
        <f t="shared" si="5510"/>
        <v>0</v>
      </c>
      <c r="AC2011" s="19">
        <f t="shared" si="5511"/>
        <v>0</v>
      </c>
      <c r="AD2011" s="19">
        <f t="shared" si="5512"/>
        <v>0</v>
      </c>
      <c r="AE2011" s="19">
        <f t="shared" si="5513"/>
        <v>0</v>
      </c>
      <c r="AF2011" s="50">
        <f t="shared" si="5514"/>
        <v>310.39999999999998</v>
      </c>
      <c r="AG2011" s="50">
        <f t="shared" si="5515"/>
        <v>0</v>
      </c>
      <c r="AH2011" s="50">
        <f t="shared" si="5516"/>
        <v>0</v>
      </c>
      <c r="AI2011" s="50">
        <f t="shared" si="5517"/>
        <v>0</v>
      </c>
      <c r="AJ2011" s="50">
        <f t="shared" si="5518"/>
        <v>0</v>
      </c>
      <c r="AK2011" s="50">
        <f t="shared" si="5519"/>
        <v>0</v>
      </c>
      <c r="AL2011" s="50">
        <f t="shared" si="5520"/>
        <v>310.39999999999998</v>
      </c>
      <c r="AM2011" s="50">
        <f t="shared" si="5521"/>
        <v>0</v>
      </c>
      <c r="AN2011" s="50">
        <f t="shared" si="5522"/>
        <v>0</v>
      </c>
      <c r="AO2011" s="15">
        <f t="shared" si="5523"/>
        <v>310.39999999999998</v>
      </c>
      <c r="AP2011" s="51">
        <f t="shared" si="5524"/>
        <v>310.39999999999998</v>
      </c>
      <c r="AQ2011" s="51">
        <f t="shared" si="5525"/>
        <v>0</v>
      </c>
      <c r="AR2011" s="51">
        <f t="shared" si="5526"/>
        <v>0</v>
      </c>
      <c r="AS2011" s="51">
        <f t="shared" si="5527"/>
        <v>0</v>
      </c>
      <c r="AT2011" s="51">
        <f t="shared" si="5528"/>
        <v>0</v>
      </c>
      <c r="AU2011" s="51">
        <f t="shared" si="5425"/>
        <v>310.39999999999998</v>
      </c>
      <c r="AV2011" s="51">
        <f t="shared" si="5426"/>
        <v>0</v>
      </c>
      <c r="AW2011" s="51">
        <f t="shared" si="5427"/>
        <v>310.39999999999998</v>
      </c>
      <c r="AX2011" s="51">
        <f t="shared" si="5428"/>
        <v>310.39999999999998</v>
      </c>
      <c r="AY2011" s="51">
        <f t="shared" si="5429"/>
        <v>310.39999999999998</v>
      </c>
      <c r="AZ2011" s="51">
        <f t="shared" si="5529"/>
        <v>0</v>
      </c>
      <c r="BA2011" s="52">
        <f t="shared" si="5430"/>
        <v>100</v>
      </c>
      <c r="BB2011" s="25"/>
    </row>
    <row r="2012" ht="63">
      <c r="B2012" s="47" t="s">
        <v>586</v>
      </c>
      <c r="C2012" s="47" t="s">
        <v>193</v>
      </c>
      <c r="D2012" s="47" t="s">
        <v>193</v>
      </c>
      <c r="E2012" s="48" t="str">
        <f t="shared" si="5424"/>
        <v>0707</v>
      </c>
      <c r="F2012" s="47" t="s">
        <v>544</v>
      </c>
      <c r="G2012" s="48"/>
      <c r="H2012" s="49" t="s">
        <v>545</v>
      </c>
      <c r="I2012" s="19">
        <f t="shared" si="5497"/>
        <v>310.39999999999998</v>
      </c>
      <c r="J2012" s="19">
        <f t="shared" si="5498"/>
        <v>310.39999999999998</v>
      </c>
      <c r="K2012" s="19">
        <f t="shared" si="5499"/>
        <v>310.39999999999998</v>
      </c>
      <c r="L2012" s="19">
        <f t="shared" si="5500"/>
        <v>0</v>
      </c>
      <c r="M2012" s="19">
        <f t="shared" si="5501"/>
        <v>0</v>
      </c>
      <c r="N2012" s="19">
        <f t="shared" si="5502"/>
        <v>0</v>
      </c>
      <c r="O2012" s="19">
        <f t="shared" si="5503"/>
        <v>0</v>
      </c>
      <c r="P2012" s="19">
        <f t="shared" si="5479"/>
        <v>0</v>
      </c>
      <c r="Q2012" s="19">
        <f t="shared" si="5480"/>
        <v>0</v>
      </c>
      <c r="R2012" s="19">
        <f t="shared" si="5481"/>
        <v>0</v>
      </c>
      <c r="S2012" s="19">
        <f t="shared" si="5504"/>
        <v>0</v>
      </c>
      <c r="T2012" s="19">
        <f t="shared" si="5477"/>
        <v>310.39999999999998</v>
      </c>
      <c r="U2012" s="19">
        <f t="shared" si="5385"/>
        <v>310.39999999999998</v>
      </c>
      <c r="V2012" s="19">
        <f t="shared" si="5386"/>
        <v>310.39999999999998</v>
      </c>
      <c r="W2012" s="19">
        <f t="shared" si="5505"/>
        <v>0</v>
      </c>
      <c r="X2012" s="19">
        <f t="shared" si="5506"/>
        <v>0</v>
      </c>
      <c r="Y2012" s="19">
        <f t="shared" si="5507"/>
        <v>0</v>
      </c>
      <c r="Z2012" s="19">
        <f t="shared" si="5508"/>
        <v>0</v>
      </c>
      <c r="AA2012" s="19">
        <f t="shared" si="5509"/>
        <v>0</v>
      </c>
      <c r="AB2012" s="19">
        <f t="shared" si="5510"/>
        <v>0</v>
      </c>
      <c r="AC2012" s="19">
        <f t="shared" si="5511"/>
        <v>0</v>
      </c>
      <c r="AD2012" s="19">
        <f t="shared" si="5512"/>
        <v>0</v>
      </c>
      <c r="AE2012" s="19">
        <f t="shared" si="5513"/>
        <v>0</v>
      </c>
      <c r="AF2012" s="50">
        <f t="shared" si="5514"/>
        <v>310.39999999999998</v>
      </c>
      <c r="AG2012" s="50">
        <f t="shared" si="5515"/>
        <v>0</v>
      </c>
      <c r="AH2012" s="50">
        <f t="shared" si="5516"/>
        <v>0</v>
      </c>
      <c r="AI2012" s="50">
        <f t="shared" si="5517"/>
        <v>0</v>
      </c>
      <c r="AJ2012" s="50">
        <f t="shared" si="5518"/>
        <v>0</v>
      </c>
      <c r="AK2012" s="50">
        <f t="shared" si="5519"/>
        <v>0</v>
      </c>
      <c r="AL2012" s="50">
        <f t="shared" si="5520"/>
        <v>310.39999999999998</v>
      </c>
      <c r="AM2012" s="50">
        <f t="shared" si="5521"/>
        <v>0</v>
      </c>
      <c r="AN2012" s="50">
        <f t="shared" si="5522"/>
        <v>0</v>
      </c>
      <c r="AO2012" s="51">
        <f t="shared" si="5523"/>
        <v>310.39999999999998</v>
      </c>
      <c r="AP2012" s="51">
        <f t="shared" si="5524"/>
        <v>310.39999999999998</v>
      </c>
      <c r="AQ2012" s="51">
        <f t="shared" si="5525"/>
        <v>0</v>
      </c>
      <c r="AR2012" s="51">
        <f t="shared" si="5526"/>
        <v>0</v>
      </c>
      <c r="AS2012" s="51">
        <f t="shared" si="5527"/>
        <v>0</v>
      </c>
      <c r="AT2012" s="51">
        <f t="shared" si="5528"/>
        <v>0</v>
      </c>
      <c r="AU2012" s="51">
        <f t="shared" si="5425"/>
        <v>310.39999999999998</v>
      </c>
      <c r="AV2012" s="51">
        <f t="shared" si="5426"/>
        <v>0</v>
      </c>
      <c r="AW2012" s="51">
        <f t="shared" si="5427"/>
        <v>310.39999999999998</v>
      </c>
      <c r="AX2012" s="51">
        <f t="shared" si="5428"/>
        <v>310.39999999999998</v>
      </c>
      <c r="AY2012" s="51">
        <f t="shared" si="5429"/>
        <v>310.39999999999998</v>
      </c>
      <c r="AZ2012" s="51">
        <f t="shared" si="5529"/>
        <v>0</v>
      </c>
      <c r="BA2012" s="52">
        <f t="shared" si="5430"/>
        <v>100</v>
      </c>
      <c r="BB2012" s="25"/>
    </row>
    <row r="2013" ht="31.5">
      <c r="B2013" s="47" t="s">
        <v>586</v>
      </c>
      <c r="C2013" s="47" t="s">
        <v>193</v>
      </c>
      <c r="D2013" s="47" t="s">
        <v>193</v>
      </c>
      <c r="E2013" s="48" t="str">
        <f t="shared" si="5424"/>
        <v>0707</v>
      </c>
      <c r="F2013" s="47" t="s">
        <v>544</v>
      </c>
      <c r="G2013" s="47" t="s">
        <v>154</v>
      </c>
      <c r="H2013" s="49" t="s">
        <v>155</v>
      </c>
      <c r="I2013" s="19">
        <v>310.39999999999998</v>
      </c>
      <c r="J2013" s="19">
        <v>310.39999999999998</v>
      </c>
      <c r="K2013" s="19">
        <v>310.39999999999998</v>
      </c>
      <c r="L2013" s="19"/>
      <c r="M2013" s="19"/>
      <c r="N2013" s="19"/>
      <c r="O2013" s="19">
        <v>0</v>
      </c>
      <c r="P2013" s="19">
        <v>0</v>
      </c>
      <c r="Q2013" s="19">
        <v>0</v>
      </c>
      <c r="R2013" s="19">
        <v>0</v>
      </c>
      <c r="S2013" s="19"/>
      <c r="T2013" s="19">
        <f t="shared" si="5477"/>
        <v>310.39999999999998</v>
      </c>
      <c r="U2013" s="19">
        <f t="shared" si="5385"/>
        <v>310.39999999999998</v>
      </c>
      <c r="V2013" s="19">
        <f t="shared" si="5386"/>
        <v>310.39999999999998</v>
      </c>
      <c r="W2013" s="19"/>
      <c r="X2013" s="19"/>
      <c r="Y2013" s="19"/>
      <c r="Z2013" s="19"/>
      <c r="AA2013" s="19"/>
      <c r="AB2013" s="19"/>
      <c r="AC2013" s="19"/>
      <c r="AD2013" s="19"/>
      <c r="AE2013" s="19"/>
      <c r="AF2013" s="50">
        <v>310.39999999999998</v>
      </c>
      <c r="AG2013" s="50"/>
      <c r="AH2013" s="50">
        <v>0</v>
      </c>
      <c r="AI2013" s="50">
        <v>0</v>
      </c>
      <c r="AJ2013" s="50">
        <v>0</v>
      </c>
      <c r="AK2013" s="50">
        <v>0</v>
      </c>
      <c r="AL2013" s="50">
        <v>310.39999999999998</v>
      </c>
      <c r="AM2013" s="50">
        <v>0</v>
      </c>
      <c r="AN2013" s="50">
        <v>0</v>
      </c>
      <c r="AO2013" s="15">
        <v>310.39999999999998</v>
      </c>
      <c r="AP2013" s="51">
        <v>310.39999999999998</v>
      </c>
      <c r="AQ2013" s="51">
        <v>0</v>
      </c>
      <c r="AR2013" s="51">
        <v>0</v>
      </c>
      <c r="AS2013" s="51">
        <v>0</v>
      </c>
      <c r="AT2013" s="51">
        <v>0</v>
      </c>
      <c r="AU2013" s="51">
        <f t="shared" si="5425"/>
        <v>310.39999999999998</v>
      </c>
      <c r="AV2013" s="51">
        <f t="shared" si="5426"/>
        <v>0</v>
      </c>
      <c r="AW2013" s="51">
        <f t="shared" si="5427"/>
        <v>310.39999999999998</v>
      </c>
      <c r="AX2013" s="51">
        <f t="shared" si="5428"/>
        <v>310.39999999999998</v>
      </c>
      <c r="AY2013" s="51">
        <f t="shared" si="5429"/>
        <v>310.39999999999998</v>
      </c>
      <c r="AZ2013" s="51"/>
      <c r="BA2013" s="52">
        <f t="shared" si="5430"/>
        <v>100</v>
      </c>
      <c r="BB2013" s="53"/>
    </row>
    <row r="2014" s="30" customFormat="1">
      <c r="B2014" s="31" t="s">
        <v>586</v>
      </c>
      <c r="C2014" s="31" t="s">
        <v>107</v>
      </c>
      <c r="D2014" s="31"/>
      <c r="E2014" s="32" t="str">
        <f t="shared" si="5424"/>
        <v>08</v>
      </c>
      <c r="F2014" s="31"/>
      <c r="G2014" s="31"/>
      <c r="H2014" s="33" t="s">
        <v>108</v>
      </c>
      <c r="I2014" s="34">
        <f t="shared" si="5497"/>
        <v>1427.2</v>
      </c>
      <c r="J2014" s="34">
        <f t="shared" si="5498"/>
        <v>1427.2</v>
      </c>
      <c r="K2014" s="34">
        <f t="shared" si="5499"/>
        <v>1427.2</v>
      </c>
      <c r="L2014" s="34">
        <f t="shared" si="5500"/>
        <v>0</v>
      </c>
      <c r="M2014" s="34">
        <f t="shared" si="5501"/>
        <v>0</v>
      </c>
      <c r="N2014" s="34">
        <f t="shared" si="5502"/>
        <v>0</v>
      </c>
      <c r="O2014" s="34">
        <f t="shared" si="5503"/>
        <v>500</v>
      </c>
      <c r="P2014" s="34">
        <f t="shared" si="5479"/>
        <v>0</v>
      </c>
      <c r="Q2014" s="34">
        <f t="shared" si="5480"/>
        <v>0</v>
      </c>
      <c r="R2014" s="34">
        <f t="shared" si="5481"/>
        <v>0</v>
      </c>
      <c r="S2014" s="34">
        <f t="shared" si="5504"/>
        <v>0</v>
      </c>
      <c r="T2014" s="34">
        <f t="shared" si="5477"/>
        <v>1927.2</v>
      </c>
      <c r="U2014" s="34">
        <f t="shared" si="5385"/>
        <v>1427.2</v>
      </c>
      <c r="V2014" s="34">
        <f t="shared" si="5386"/>
        <v>1427.2</v>
      </c>
      <c r="W2014" s="34">
        <f t="shared" si="5505"/>
        <v>0</v>
      </c>
      <c r="X2014" s="34">
        <f t="shared" si="5506"/>
        <v>0</v>
      </c>
      <c r="Y2014" s="34">
        <f t="shared" si="5507"/>
        <v>0</v>
      </c>
      <c r="Z2014" s="34">
        <f t="shared" si="5508"/>
        <v>0</v>
      </c>
      <c r="AA2014" s="34">
        <f t="shared" si="5509"/>
        <v>0</v>
      </c>
      <c r="AB2014" s="34">
        <f t="shared" si="5510"/>
        <v>0</v>
      </c>
      <c r="AC2014" s="34">
        <f t="shared" si="5511"/>
        <v>0</v>
      </c>
      <c r="AD2014" s="34">
        <f t="shared" si="5512"/>
        <v>0</v>
      </c>
      <c r="AE2014" s="34">
        <f t="shared" si="5513"/>
        <v>0</v>
      </c>
      <c r="AF2014" s="35">
        <f t="shared" si="5514"/>
        <v>1937.2</v>
      </c>
      <c r="AG2014" s="35">
        <f t="shared" si="5515"/>
        <v>0</v>
      </c>
      <c r="AH2014" s="35">
        <f t="shared" si="5516"/>
        <v>0</v>
      </c>
      <c r="AI2014" s="35">
        <f t="shared" si="5517"/>
        <v>0</v>
      </c>
      <c r="AJ2014" s="35">
        <f t="shared" si="5518"/>
        <v>0</v>
      </c>
      <c r="AK2014" s="35">
        <f t="shared" si="5519"/>
        <v>0</v>
      </c>
      <c r="AL2014" s="35">
        <f t="shared" si="5520"/>
        <v>1936.2629999999999</v>
      </c>
      <c r="AM2014" s="35">
        <f t="shared" si="5521"/>
        <v>0</v>
      </c>
      <c r="AN2014" s="35">
        <f t="shared" si="5522"/>
        <v>0</v>
      </c>
      <c r="AO2014" s="36">
        <f t="shared" si="5523"/>
        <v>530</v>
      </c>
      <c r="AP2014" s="36">
        <f t="shared" si="5524"/>
        <v>1437.2</v>
      </c>
      <c r="AQ2014" s="36">
        <f t="shared" si="5525"/>
        <v>500</v>
      </c>
      <c r="AR2014" s="36">
        <f t="shared" si="5526"/>
        <v>0</v>
      </c>
      <c r="AS2014" s="36">
        <f t="shared" si="5527"/>
        <v>0</v>
      </c>
      <c r="AT2014" s="36">
        <f t="shared" si="5528"/>
        <v>0</v>
      </c>
      <c r="AU2014" s="36">
        <f t="shared" si="5425"/>
        <v>1937.2</v>
      </c>
      <c r="AV2014" s="36">
        <f t="shared" si="5426"/>
        <v>-10</v>
      </c>
      <c r="AW2014" s="36">
        <f t="shared" si="5427"/>
        <v>1927.2</v>
      </c>
      <c r="AX2014" s="36">
        <f t="shared" si="5428"/>
        <v>1427.2</v>
      </c>
      <c r="AY2014" s="36">
        <f t="shared" si="5429"/>
        <v>1427.2</v>
      </c>
      <c r="AZ2014" s="36">
        <f t="shared" si="5529"/>
        <v>0</v>
      </c>
      <c r="BA2014" s="37">
        <f t="shared" si="5430"/>
        <v>99.951631220317978</v>
      </c>
      <c r="BB2014" s="25"/>
    </row>
    <row r="2015" s="39" customFormat="1">
      <c r="B2015" s="40" t="s">
        <v>586</v>
      </c>
      <c r="C2015" s="40" t="s">
        <v>107</v>
      </c>
      <c r="D2015" s="40" t="s">
        <v>46</v>
      </c>
      <c r="E2015" s="38" t="str">
        <f t="shared" si="5424"/>
        <v>0801</v>
      </c>
      <c r="F2015" s="40"/>
      <c r="G2015" s="40"/>
      <c r="H2015" s="41" t="s">
        <v>109</v>
      </c>
      <c r="I2015" s="42">
        <f t="shared" si="5497"/>
        <v>1427.2</v>
      </c>
      <c r="J2015" s="42">
        <f t="shared" si="5498"/>
        <v>1427.2</v>
      </c>
      <c r="K2015" s="42">
        <f t="shared" si="5499"/>
        <v>1427.2</v>
      </c>
      <c r="L2015" s="42">
        <f t="shared" si="5500"/>
        <v>0</v>
      </c>
      <c r="M2015" s="42">
        <f t="shared" si="5501"/>
        <v>0</v>
      </c>
      <c r="N2015" s="42">
        <f t="shared" si="5502"/>
        <v>0</v>
      </c>
      <c r="O2015" s="42">
        <f>O2016+O2021</f>
        <v>500</v>
      </c>
      <c r="P2015" s="42">
        <f>P2016+P2021</f>
        <v>0</v>
      </c>
      <c r="Q2015" s="42">
        <f>Q2016+Q2021</f>
        <v>0</v>
      </c>
      <c r="R2015" s="42">
        <f>R2016+R2021</f>
        <v>0</v>
      </c>
      <c r="S2015" s="42">
        <f t="shared" si="5504"/>
        <v>0</v>
      </c>
      <c r="T2015" s="42">
        <f t="shared" si="5477"/>
        <v>1927.2</v>
      </c>
      <c r="U2015" s="42">
        <f t="shared" si="5385"/>
        <v>1427.2</v>
      </c>
      <c r="V2015" s="42">
        <f t="shared" si="5386"/>
        <v>1427.2</v>
      </c>
      <c r="W2015" s="42">
        <f t="shared" si="5505"/>
        <v>0</v>
      </c>
      <c r="X2015" s="42">
        <f t="shared" si="5506"/>
        <v>0</v>
      </c>
      <c r="Y2015" s="42">
        <f t="shared" si="5507"/>
        <v>0</v>
      </c>
      <c r="Z2015" s="42">
        <f t="shared" si="5508"/>
        <v>0</v>
      </c>
      <c r="AA2015" s="42">
        <f t="shared" si="5509"/>
        <v>0</v>
      </c>
      <c r="AB2015" s="42">
        <f t="shared" si="5510"/>
        <v>0</v>
      </c>
      <c r="AC2015" s="42">
        <f t="shared" si="5511"/>
        <v>0</v>
      </c>
      <c r="AD2015" s="42">
        <f t="shared" si="5512"/>
        <v>0</v>
      </c>
      <c r="AE2015" s="42">
        <f t="shared" si="5513"/>
        <v>0</v>
      </c>
      <c r="AF2015" s="43">
        <f>AF2016+AF2021</f>
        <v>1937.2</v>
      </c>
      <c r="AG2015" s="43">
        <f>AG2016+AG2021</f>
        <v>0</v>
      </c>
      <c r="AH2015" s="43">
        <f>AH2016+AH2021</f>
        <v>0</v>
      </c>
      <c r="AI2015" s="43">
        <f>AI2016+AI2021</f>
        <v>0</v>
      </c>
      <c r="AJ2015" s="43">
        <f>AJ2016+AJ2021</f>
        <v>0</v>
      </c>
      <c r="AK2015" s="43">
        <f>AK2016+AK2021</f>
        <v>0</v>
      </c>
      <c r="AL2015" s="43">
        <f>AL2016+AL2021</f>
        <v>1936.2629999999999</v>
      </c>
      <c r="AM2015" s="43">
        <f>AM2016+AM2021</f>
        <v>0</v>
      </c>
      <c r="AN2015" s="43">
        <f>AN2016+AN2021</f>
        <v>0</v>
      </c>
      <c r="AO2015" s="44">
        <f>AO2016+AO2021</f>
        <v>530</v>
      </c>
      <c r="AP2015" s="45">
        <f>AP2016+AP2021</f>
        <v>1437.2</v>
      </c>
      <c r="AQ2015" s="45">
        <f>AQ2016+AQ2021</f>
        <v>500</v>
      </c>
      <c r="AR2015" s="45">
        <f>AR2016+AR2021</f>
        <v>0</v>
      </c>
      <c r="AS2015" s="45">
        <f>AS2016+AS2021</f>
        <v>0</v>
      </c>
      <c r="AT2015" s="45">
        <f>AT2016+AT2021</f>
        <v>0</v>
      </c>
      <c r="AU2015" s="45">
        <f t="shared" si="5425"/>
        <v>1937.2</v>
      </c>
      <c r="AV2015" s="45">
        <f t="shared" si="5426"/>
        <v>-10</v>
      </c>
      <c r="AW2015" s="45">
        <f t="shared" si="5427"/>
        <v>1927.2</v>
      </c>
      <c r="AX2015" s="45">
        <f t="shared" si="5428"/>
        <v>1427.2</v>
      </c>
      <c r="AY2015" s="45">
        <f t="shared" si="5429"/>
        <v>1427.2</v>
      </c>
      <c r="AZ2015" s="45">
        <f t="shared" si="5529"/>
        <v>0</v>
      </c>
      <c r="BA2015" s="46">
        <f t="shared" si="5430"/>
        <v>99.951631220317978</v>
      </c>
      <c r="BB2015" s="25"/>
    </row>
    <row r="2016" ht="31.5">
      <c r="B2016" s="47" t="s">
        <v>586</v>
      </c>
      <c r="C2016" s="47" t="s">
        <v>107</v>
      </c>
      <c r="D2016" s="47" t="s">
        <v>46</v>
      </c>
      <c r="E2016" s="48" t="str">
        <f t="shared" si="5424"/>
        <v>0801</v>
      </c>
      <c r="F2016" s="47" t="s">
        <v>110</v>
      </c>
      <c r="G2016" s="48"/>
      <c r="H2016" s="49" t="s">
        <v>111</v>
      </c>
      <c r="I2016" s="19">
        <f t="shared" si="5497"/>
        <v>1427.2</v>
      </c>
      <c r="J2016" s="19">
        <f t="shared" si="5498"/>
        <v>1427.2</v>
      </c>
      <c r="K2016" s="19">
        <f t="shared" si="5499"/>
        <v>1427.2</v>
      </c>
      <c r="L2016" s="19">
        <f t="shared" si="5500"/>
        <v>0</v>
      </c>
      <c r="M2016" s="19">
        <f t="shared" si="5501"/>
        <v>0</v>
      </c>
      <c r="N2016" s="19">
        <f t="shared" si="5502"/>
        <v>0</v>
      </c>
      <c r="O2016" s="19">
        <f t="shared" ref="O2016:O2025" si="5530">O2017</f>
        <v>500</v>
      </c>
      <c r="P2016" s="19">
        <f t="shared" ref="P2016:P2025" si="5531">P2017</f>
        <v>0</v>
      </c>
      <c r="Q2016" s="19">
        <f t="shared" ref="Q2016:Q2025" si="5532">Q2017</f>
        <v>0</v>
      </c>
      <c r="R2016" s="19">
        <f t="shared" ref="R2016:R2025" si="5533">R2017</f>
        <v>0</v>
      </c>
      <c r="S2016" s="19">
        <f t="shared" si="5504"/>
        <v>0</v>
      </c>
      <c r="T2016" s="19">
        <f t="shared" si="5477"/>
        <v>1927.2</v>
      </c>
      <c r="U2016" s="19">
        <f t="shared" si="5385"/>
        <v>1427.2</v>
      </c>
      <c r="V2016" s="19">
        <f t="shared" si="5386"/>
        <v>1427.2</v>
      </c>
      <c r="W2016" s="19">
        <f t="shared" si="5505"/>
        <v>0</v>
      </c>
      <c r="X2016" s="19">
        <f t="shared" si="5506"/>
        <v>0</v>
      </c>
      <c r="Y2016" s="19">
        <f t="shared" si="5507"/>
        <v>0</v>
      </c>
      <c r="Z2016" s="19">
        <f t="shared" si="5508"/>
        <v>0</v>
      </c>
      <c r="AA2016" s="19">
        <f t="shared" si="5509"/>
        <v>0</v>
      </c>
      <c r="AB2016" s="19">
        <f t="shared" si="5510"/>
        <v>0</v>
      </c>
      <c r="AC2016" s="19">
        <f t="shared" si="5511"/>
        <v>0</v>
      </c>
      <c r="AD2016" s="19">
        <f t="shared" si="5512"/>
        <v>0</v>
      </c>
      <c r="AE2016" s="19">
        <f t="shared" si="5513"/>
        <v>0</v>
      </c>
      <c r="AF2016" s="50">
        <f t="shared" ref="AF2016:AF2025" si="5534">AF2017</f>
        <v>1927.2</v>
      </c>
      <c r="AG2016" s="50">
        <f t="shared" ref="AG2016:AG2025" si="5535">AG2017</f>
        <v>0</v>
      </c>
      <c r="AH2016" s="50">
        <f t="shared" ref="AH2016:AH2025" si="5536">AH2017</f>
        <v>0</v>
      </c>
      <c r="AI2016" s="50">
        <f t="shared" ref="AI2016:AI2025" si="5537">AI2017</f>
        <v>0</v>
      </c>
      <c r="AJ2016" s="50">
        <f t="shared" ref="AJ2016:AJ2025" si="5538">AJ2017</f>
        <v>0</v>
      </c>
      <c r="AK2016" s="50">
        <f t="shared" ref="AK2016:AK2025" si="5539">AK2017</f>
        <v>0</v>
      </c>
      <c r="AL2016" s="50">
        <f t="shared" ref="AL2016:AL2025" si="5540">AL2017</f>
        <v>1926.2629999999999</v>
      </c>
      <c r="AM2016" s="50">
        <f t="shared" ref="AM2016:AM2025" si="5541">AM2017</f>
        <v>0</v>
      </c>
      <c r="AN2016" s="50">
        <f t="shared" ref="AN2016:AN2025" si="5542">AN2017</f>
        <v>0</v>
      </c>
      <c r="AO2016" s="51">
        <f t="shared" ref="AO2016:AO2025" si="5543">AO2017</f>
        <v>520</v>
      </c>
      <c r="AP2016" s="51">
        <f t="shared" ref="AP2016:AP2025" si="5544">AP2017</f>
        <v>1427.2</v>
      </c>
      <c r="AQ2016" s="51">
        <f t="shared" ref="AQ2016:AQ2025" si="5545">AQ2017</f>
        <v>500</v>
      </c>
      <c r="AR2016" s="51">
        <f t="shared" ref="AR2016:AR2025" si="5546">AR2017</f>
        <v>0</v>
      </c>
      <c r="AS2016" s="51">
        <f t="shared" ref="AS2016:AS2025" si="5547">AS2017</f>
        <v>0</v>
      </c>
      <c r="AT2016" s="51">
        <f t="shared" ref="AT2016:AT2025" si="5548">AT2017</f>
        <v>0</v>
      </c>
      <c r="AU2016" s="51">
        <f t="shared" si="5425"/>
        <v>1927.2</v>
      </c>
      <c r="AV2016" s="51">
        <f t="shared" si="5426"/>
        <v>0</v>
      </c>
      <c r="AW2016" s="51">
        <f t="shared" si="5427"/>
        <v>1927.2</v>
      </c>
      <c r="AX2016" s="51">
        <f t="shared" si="5428"/>
        <v>1427.2</v>
      </c>
      <c r="AY2016" s="51">
        <f t="shared" si="5429"/>
        <v>1427.2</v>
      </c>
      <c r="AZ2016" s="51">
        <f t="shared" si="5529"/>
        <v>0</v>
      </c>
      <c r="BA2016" s="52">
        <f t="shared" si="5430"/>
        <v>99.951380240763797</v>
      </c>
      <c r="BB2016" s="25"/>
    </row>
    <row r="2017">
      <c r="B2017" s="47" t="s">
        <v>586</v>
      </c>
      <c r="C2017" s="47" t="s">
        <v>107</v>
      </c>
      <c r="D2017" s="47" t="s">
        <v>46</v>
      </c>
      <c r="E2017" s="48" t="str">
        <f t="shared" si="5424"/>
        <v>0801</v>
      </c>
      <c r="F2017" s="47" t="s">
        <v>168</v>
      </c>
      <c r="G2017" s="48"/>
      <c r="H2017" s="49" t="s">
        <v>53</v>
      </c>
      <c r="I2017" s="19">
        <f t="shared" si="5497"/>
        <v>1427.2</v>
      </c>
      <c r="J2017" s="19">
        <f t="shared" si="5498"/>
        <v>1427.2</v>
      </c>
      <c r="K2017" s="19">
        <f t="shared" si="5499"/>
        <v>1427.2</v>
      </c>
      <c r="L2017" s="19">
        <f t="shared" si="5500"/>
        <v>0</v>
      </c>
      <c r="M2017" s="19">
        <f t="shared" si="5501"/>
        <v>0</v>
      </c>
      <c r="N2017" s="19">
        <f t="shared" si="5502"/>
        <v>0</v>
      </c>
      <c r="O2017" s="19">
        <f t="shared" si="5530"/>
        <v>500</v>
      </c>
      <c r="P2017" s="19">
        <f t="shared" si="5531"/>
        <v>0</v>
      </c>
      <c r="Q2017" s="19">
        <f t="shared" si="5532"/>
        <v>0</v>
      </c>
      <c r="R2017" s="19">
        <f t="shared" si="5533"/>
        <v>0</v>
      </c>
      <c r="S2017" s="19">
        <f t="shared" si="5504"/>
        <v>0</v>
      </c>
      <c r="T2017" s="19">
        <f t="shared" si="5477"/>
        <v>1927.2</v>
      </c>
      <c r="U2017" s="19">
        <f t="shared" si="5385"/>
        <v>1427.2</v>
      </c>
      <c r="V2017" s="19">
        <f t="shared" si="5386"/>
        <v>1427.2</v>
      </c>
      <c r="W2017" s="19">
        <f t="shared" si="5505"/>
        <v>0</v>
      </c>
      <c r="X2017" s="19">
        <f t="shared" si="5506"/>
        <v>0</v>
      </c>
      <c r="Y2017" s="19">
        <f t="shared" si="5507"/>
        <v>0</v>
      </c>
      <c r="Z2017" s="19">
        <f t="shared" si="5508"/>
        <v>0</v>
      </c>
      <c r="AA2017" s="19">
        <f t="shared" si="5509"/>
        <v>0</v>
      </c>
      <c r="AB2017" s="19">
        <f t="shared" si="5510"/>
        <v>0</v>
      </c>
      <c r="AC2017" s="19">
        <f t="shared" si="5511"/>
        <v>0</v>
      </c>
      <c r="AD2017" s="19">
        <f t="shared" si="5512"/>
        <v>0</v>
      </c>
      <c r="AE2017" s="19">
        <f t="shared" si="5513"/>
        <v>0</v>
      </c>
      <c r="AF2017" s="50">
        <f t="shared" si="5534"/>
        <v>1927.2</v>
      </c>
      <c r="AG2017" s="50">
        <f t="shared" si="5535"/>
        <v>0</v>
      </c>
      <c r="AH2017" s="50">
        <f t="shared" si="5536"/>
        <v>0</v>
      </c>
      <c r="AI2017" s="50">
        <f t="shared" si="5537"/>
        <v>0</v>
      </c>
      <c r="AJ2017" s="50">
        <f t="shared" si="5538"/>
        <v>0</v>
      </c>
      <c r="AK2017" s="50">
        <f t="shared" si="5539"/>
        <v>0</v>
      </c>
      <c r="AL2017" s="50">
        <f t="shared" si="5540"/>
        <v>1926.2629999999999</v>
      </c>
      <c r="AM2017" s="50">
        <f t="shared" si="5541"/>
        <v>0</v>
      </c>
      <c r="AN2017" s="50">
        <f t="shared" si="5542"/>
        <v>0</v>
      </c>
      <c r="AO2017" s="15">
        <f t="shared" si="5543"/>
        <v>520</v>
      </c>
      <c r="AP2017" s="51">
        <f t="shared" si="5544"/>
        <v>1427.2</v>
      </c>
      <c r="AQ2017" s="51">
        <f t="shared" si="5545"/>
        <v>500</v>
      </c>
      <c r="AR2017" s="51">
        <f t="shared" si="5546"/>
        <v>0</v>
      </c>
      <c r="AS2017" s="51">
        <f t="shared" si="5547"/>
        <v>0</v>
      </c>
      <c r="AT2017" s="51">
        <f t="shared" si="5548"/>
        <v>0</v>
      </c>
      <c r="AU2017" s="51">
        <f t="shared" si="5425"/>
        <v>1927.2</v>
      </c>
      <c r="AV2017" s="51">
        <f t="shared" si="5426"/>
        <v>0</v>
      </c>
      <c r="AW2017" s="51">
        <f t="shared" si="5427"/>
        <v>1927.2</v>
      </c>
      <c r="AX2017" s="51">
        <f t="shared" si="5428"/>
        <v>1427.2</v>
      </c>
      <c r="AY2017" s="51">
        <f t="shared" si="5429"/>
        <v>1427.2</v>
      </c>
      <c r="AZ2017" s="51">
        <f t="shared" si="5529"/>
        <v>0</v>
      </c>
      <c r="BA2017" s="52">
        <f t="shared" si="5430"/>
        <v>99.951380240763797</v>
      </c>
      <c r="BB2017" s="25"/>
    </row>
    <row r="2018" ht="31.5">
      <c r="B2018" s="47" t="s">
        <v>586</v>
      </c>
      <c r="C2018" s="47" t="s">
        <v>107</v>
      </c>
      <c r="D2018" s="47" t="s">
        <v>46</v>
      </c>
      <c r="E2018" s="48" t="str">
        <f t="shared" si="5424"/>
        <v>0801</v>
      </c>
      <c r="F2018" s="47" t="s">
        <v>169</v>
      </c>
      <c r="G2018" s="48"/>
      <c r="H2018" s="49" t="s">
        <v>170</v>
      </c>
      <c r="I2018" s="19">
        <f t="shared" si="5497"/>
        <v>1427.2</v>
      </c>
      <c r="J2018" s="19">
        <f t="shared" si="5498"/>
        <v>1427.2</v>
      </c>
      <c r="K2018" s="19">
        <f t="shared" si="5499"/>
        <v>1427.2</v>
      </c>
      <c r="L2018" s="19">
        <f t="shared" si="5500"/>
        <v>0</v>
      </c>
      <c r="M2018" s="19">
        <f t="shared" si="5501"/>
        <v>0</v>
      </c>
      <c r="N2018" s="19">
        <f t="shared" si="5502"/>
        <v>0</v>
      </c>
      <c r="O2018" s="19">
        <f t="shared" si="5530"/>
        <v>500</v>
      </c>
      <c r="P2018" s="19">
        <f t="shared" si="5531"/>
        <v>0</v>
      </c>
      <c r="Q2018" s="19">
        <f t="shared" si="5532"/>
        <v>0</v>
      </c>
      <c r="R2018" s="19">
        <f t="shared" si="5533"/>
        <v>0</v>
      </c>
      <c r="S2018" s="19">
        <f t="shared" si="5504"/>
        <v>0</v>
      </c>
      <c r="T2018" s="19">
        <f t="shared" si="5477"/>
        <v>1927.2</v>
      </c>
      <c r="U2018" s="19">
        <f t="shared" si="5385"/>
        <v>1427.2</v>
      </c>
      <c r="V2018" s="19">
        <f t="shared" si="5386"/>
        <v>1427.2</v>
      </c>
      <c r="W2018" s="19">
        <f t="shared" si="5505"/>
        <v>0</v>
      </c>
      <c r="X2018" s="19">
        <f t="shared" si="5506"/>
        <v>0</v>
      </c>
      <c r="Y2018" s="19">
        <f t="shared" si="5507"/>
        <v>0</v>
      </c>
      <c r="Z2018" s="19">
        <f t="shared" si="5508"/>
        <v>0</v>
      </c>
      <c r="AA2018" s="19">
        <f t="shared" si="5509"/>
        <v>0</v>
      </c>
      <c r="AB2018" s="19">
        <f t="shared" si="5510"/>
        <v>0</v>
      </c>
      <c r="AC2018" s="19">
        <f t="shared" si="5511"/>
        <v>0</v>
      </c>
      <c r="AD2018" s="19">
        <f t="shared" si="5512"/>
        <v>0</v>
      </c>
      <c r="AE2018" s="19">
        <f t="shared" si="5513"/>
        <v>0</v>
      </c>
      <c r="AF2018" s="50">
        <f t="shared" si="5534"/>
        <v>1927.2</v>
      </c>
      <c r="AG2018" s="50">
        <f t="shared" si="5535"/>
        <v>0</v>
      </c>
      <c r="AH2018" s="50">
        <f t="shared" si="5536"/>
        <v>0</v>
      </c>
      <c r="AI2018" s="50">
        <f t="shared" si="5537"/>
        <v>0</v>
      </c>
      <c r="AJ2018" s="50">
        <f t="shared" si="5538"/>
        <v>0</v>
      </c>
      <c r="AK2018" s="50">
        <f t="shared" si="5539"/>
        <v>0</v>
      </c>
      <c r="AL2018" s="50">
        <f t="shared" si="5540"/>
        <v>1926.2629999999999</v>
      </c>
      <c r="AM2018" s="50">
        <f t="shared" si="5541"/>
        <v>0</v>
      </c>
      <c r="AN2018" s="50">
        <f t="shared" si="5542"/>
        <v>0</v>
      </c>
      <c r="AO2018" s="51">
        <f t="shared" si="5543"/>
        <v>520</v>
      </c>
      <c r="AP2018" s="51">
        <f t="shared" si="5544"/>
        <v>1427.2</v>
      </c>
      <c r="AQ2018" s="51">
        <f t="shared" si="5545"/>
        <v>500</v>
      </c>
      <c r="AR2018" s="51">
        <f t="shared" si="5546"/>
        <v>0</v>
      </c>
      <c r="AS2018" s="51">
        <f t="shared" si="5547"/>
        <v>0</v>
      </c>
      <c r="AT2018" s="51">
        <f t="shared" si="5548"/>
        <v>0</v>
      </c>
      <c r="AU2018" s="51">
        <f t="shared" si="5425"/>
        <v>1927.2</v>
      </c>
      <c r="AV2018" s="51">
        <f t="shared" si="5426"/>
        <v>0</v>
      </c>
      <c r="AW2018" s="51">
        <f t="shared" si="5427"/>
        <v>1927.2</v>
      </c>
      <c r="AX2018" s="51">
        <f t="shared" si="5428"/>
        <v>1427.2</v>
      </c>
      <c r="AY2018" s="51">
        <f t="shared" si="5429"/>
        <v>1427.2</v>
      </c>
      <c r="AZ2018" s="51">
        <f t="shared" si="5529"/>
        <v>0</v>
      </c>
      <c r="BA2018" s="52">
        <f t="shared" si="5430"/>
        <v>99.951380240763797</v>
      </c>
      <c r="BB2018" s="25"/>
    </row>
    <row r="2019" ht="31.5">
      <c r="B2019" s="47" t="s">
        <v>586</v>
      </c>
      <c r="C2019" s="47" t="s">
        <v>107</v>
      </c>
      <c r="D2019" s="47" t="s">
        <v>46</v>
      </c>
      <c r="E2019" s="48" t="str">
        <f t="shared" si="5424"/>
        <v>0801</v>
      </c>
      <c r="F2019" s="47" t="s">
        <v>171</v>
      </c>
      <c r="G2019" s="48"/>
      <c r="H2019" s="49" t="s">
        <v>172</v>
      </c>
      <c r="I2019" s="19">
        <f t="shared" si="5497"/>
        <v>1427.2</v>
      </c>
      <c r="J2019" s="19">
        <f t="shared" si="5498"/>
        <v>1427.2</v>
      </c>
      <c r="K2019" s="19">
        <f t="shared" si="5499"/>
        <v>1427.2</v>
      </c>
      <c r="L2019" s="19">
        <f t="shared" si="5500"/>
        <v>0</v>
      </c>
      <c r="M2019" s="19">
        <f t="shared" si="5501"/>
        <v>0</v>
      </c>
      <c r="N2019" s="19">
        <f t="shared" si="5502"/>
        <v>0</v>
      </c>
      <c r="O2019" s="19">
        <f t="shared" si="5530"/>
        <v>500</v>
      </c>
      <c r="P2019" s="19">
        <f t="shared" si="5531"/>
        <v>0</v>
      </c>
      <c r="Q2019" s="19">
        <f t="shared" si="5532"/>
        <v>0</v>
      </c>
      <c r="R2019" s="19">
        <f t="shared" si="5533"/>
        <v>0</v>
      </c>
      <c r="S2019" s="19">
        <f t="shared" si="5504"/>
        <v>0</v>
      </c>
      <c r="T2019" s="19">
        <f t="shared" si="5477"/>
        <v>1927.2</v>
      </c>
      <c r="U2019" s="19">
        <f t="shared" ref="U2019:U2020" si="5549">J2019+M2019</f>
        <v>1427.2</v>
      </c>
      <c r="V2019" s="19">
        <f t="shared" ref="V2019:V2020" si="5550">K2019+N2019</f>
        <v>1427.2</v>
      </c>
      <c r="W2019" s="19">
        <f t="shared" si="5505"/>
        <v>0</v>
      </c>
      <c r="X2019" s="19">
        <f t="shared" si="5506"/>
        <v>0</v>
      </c>
      <c r="Y2019" s="19">
        <f t="shared" si="5507"/>
        <v>0</v>
      </c>
      <c r="Z2019" s="19">
        <f t="shared" si="5508"/>
        <v>0</v>
      </c>
      <c r="AA2019" s="19">
        <f t="shared" si="5509"/>
        <v>0</v>
      </c>
      <c r="AB2019" s="19">
        <f t="shared" si="5510"/>
        <v>0</v>
      </c>
      <c r="AC2019" s="19">
        <f t="shared" si="5511"/>
        <v>0</v>
      </c>
      <c r="AD2019" s="19">
        <f t="shared" si="5512"/>
        <v>0</v>
      </c>
      <c r="AE2019" s="19">
        <f t="shared" si="5513"/>
        <v>0</v>
      </c>
      <c r="AF2019" s="50">
        <f t="shared" si="5534"/>
        <v>1927.2</v>
      </c>
      <c r="AG2019" s="50">
        <f t="shared" si="5535"/>
        <v>0</v>
      </c>
      <c r="AH2019" s="50">
        <f t="shared" si="5536"/>
        <v>0</v>
      </c>
      <c r="AI2019" s="50">
        <f t="shared" si="5537"/>
        <v>0</v>
      </c>
      <c r="AJ2019" s="50">
        <f t="shared" si="5538"/>
        <v>0</v>
      </c>
      <c r="AK2019" s="50">
        <f t="shared" si="5539"/>
        <v>0</v>
      </c>
      <c r="AL2019" s="50">
        <f t="shared" si="5540"/>
        <v>1926.2629999999999</v>
      </c>
      <c r="AM2019" s="50">
        <f t="shared" si="5541"/>
        <v>0</v>
      </c>
      <c r="AN2019" s="50">
        <f t="shared" si="5542"/>
        <v>0</v>
      </c>
      <c r="AO2019" s="15">
        <f t="shared" si="5543"/>
        <v>520</v>
      </c>
      <c r="AP2019" s="51">
        <f t="shared" si="5544"/>
        <v>1427.2</v>
      </c>
      <c r="AQ2019" s="51">
        <f t="shared" si="5545"/>
        <v>500</v>
      </c>
      <c r="AR2019" s="51">
        <f t="shared" si="5546"/>
        <v>0</v>
      </c>
      <c r="AS2019" s="51">
        <f t="shared" si="5547"/>
        <v>0</v>
      </c>
      <c r="AT2019" s="51">
        <f t="shared" si="5548"/>
        <v>0</v>
      </c>
      <c r="AU2019" s="51">
        <f t="shared" si="5425"/>
        <v>1927.2</v>
      </c>
      <c r="AV2019" s="51">
        <f t="shared" si="5426"/>
        <v>0</v>
      </c>
      <c r="AW2019" s="51">
        <f t="shared" si="5427"/>
        <v>1927.2</v>
      </c>
      <c r="AX2019" s="51">
        <f t="shared" si="5428"/>
        <v>1427.2</v>
      </c>
      <c r="AY2019" s="51">
        <f t="shared" si="5429"/>
        <v>1427.2</v>
      </c>
      <c r="AZ2019" s="51">
        <f t="shared" si="5529"/>
        <v>0</v>
      </c>
      <c r="BA2019" s="52">
        <f t="shared" si="5430"/>
        <v>99.951380240763797</v>
      </c>
      <c r="BB2019" s="25"/>
    </row>
    <row r="2020" ht="31.5">
      <c r="B2020" s="47" t="s">
        <v>586</v>
      </c>
      <c r="C2020" s="47" t="s">
        <v>107</v>
      </c>
      <c r="D2020" s="47" t="s">
        <v>46</v>
      </c>
      <c r="E2020" s="48" t="str">
        <f t="shared" si="5424"/>
        <v>0801</v>
      </c>
      <c r="F2020" s="47" t="s">
        <v>171</v>
      </c>
      <c r="G2020" s="47" t="s">
        <v>58</v>
      </c>
      <c r="H2020" s="49" t="s">
        <v>59</v>
      </c>
      <c r="I2020" s="19">
        <v>1427.2</v>
      </c>
      <c r="J2020" s="19">
        <v>1427.2</v>
      </c>
      <c r="K2020" s="19">
        <v>1427.2</v>
      </c>
      <c r="L2020" s="19"/>
      <c r="M2020" s="19"/>
      <c r="N2020" s="19"/>
      <c r="O2020" s="19">
        <v>500</v>
      </c>
      <c r="P2020" s="19">
        <v>0</v>
      </c>
      <c r="Q2020" s="19">
        <v>0</v>
      </c>
      <c r="R2020" s="19">
        <v>0</v>
      </c>
      <c r="S2020" s="19"/>
      <c r="T2020" s="19">
        <f t="shared" si="5477"/>
        <v>1927.2</v>
      </c>
      <c r="U2020" s="19">
        <f t="shared" si="5549"/>
        <v>1427.2</v>
      </c>
      <c r="V2020" s="19">
        <f t="shared" si="5550"/>
        <v>1427.2</v>
      </c>
      <c r="W2020" s="19"/>
      <c r="X2020" s="19"/>
      <c r="Y2020" s="19"/>
      <c r="Z2020" s="19"/>
      <c r="AA2020" s="19"/>
      <c r="AB2020" s="19"/>
      <c r="AC2020" s="19"/>
      <c r="AD2020" s="19"/>
      <c r="AE2020" s="19"/>
      <c r="AF2020" s="50">
        <v>1927.2</v>
      </c>
      <c r="AG2020" s="50"/>
      <c r="AH2020" s="50">
        <v>0</v>
      </c>
      <c r="AI2020" s="50">
        <v>0</v>
      </c>
      <c r="AJ2020" s="50">
        <v>0</v>
      </c>
      <c r="AK2020" s="50">
        <v>0</v>
      </c>
      <c r="AL2020" s="50">
        <v>1926.2629999999999</v>
      </c>
      <c r="AM2020" s="50">
        <v>0</v>
      </c>
      <c r="AN2020" s="50">
        <v>0</v>
      </c>
      <c r="AO2020" s="51">
        <v>520</v>
      </c>
      <c r="AP2020" s="51">
        <v>1427.2</v>
      </c>
      <c r="AQ2020" s="51">
        <v>500</v>
      </c>
      <c r="AR2020" s="51">
        <v>0</v>
      </c>
      <c r="AS2020" s="51">
        <v>0</v>
      </c>
      <c r="AT2020" s="51">
        <v>0</v>
      </c>
      <c r="AU2020" s="51">
        <f t="shared" si="5425"/>
        <v>1927.2</v>
      </c>
      <c r="AV2020" s="51">
        <f t="shared" si="5426"/>
        <v>0</v>
      </c>
      <c r="AW2020" s="51">
        <f t="shared" si="5427"/>
        <v>1927.2</v>
      </c>
      <c r="AX2020" s="51">
        <f t="shared" si="5428"/>
        <v>1427.2</v>
      </c>
      <c r="AY2020" s="51">
        <f t="shared" si="5429"/>
        <v>1427.2</v>
      </c>
      <c r="AZ2020" s="51"/>
      <c r="BA2020" s="52">
        <f t="shared" si="5430"/>
        <v>99.951380240763797</v>
      </c>
      <c r="BB2020" s="53"/>
    </row>
    <row r="2021" ht="31.5">
      <c r="B2021" s="47" t="s">
        <v>586</v>
      </c>
      <c r="C2021" s="47" t="s">
        <v>107</v>
      </c>
      <c r="D2021" s="47" t="s">
        <v>46</v>
      </c>
      <c r="E2021" s="48" t="str">
        <f t="shared" si="5424"/>
        <v>0801</v>
      </c>
      <c r="F2021" s="47" t="s">
        <v>76</v>
      </c>
      <c r="G2021" s="48"/>
      <c r="H2021" s="49" t="s">
        <v>77</v>
      </c>
      <c r="I2021" s="19"/>
      <c r="J2021" s="19"/>
      <c r="K2021" s="19"/>
      <c r="L2021" s="19"/>
      <c r="M2021" s="19"/>
      <c r="N2021" s="19"/>
      <c r="O2021" s="19">
        <f t="shared" si="5530"/>
        <v>0</v>
      </c>
      <c r="P2021" s="19">
        <f t="shared" si="5531"/>
        <v>0</v>
      </c>
      <c r="Q2021" s="19">
        <f t="shared" si="5532"/>
        <v>0</v>
      </c>
      <c r="R2021" s="19">
        <f t="shared" si="5533"/>
        <v>0</v>
      </c>
      <c r="S2021" s="19"/>
      <c r="T2021" s="19">
        <f t="shared" si="5477"/>
        <v>0</v>
      </c>
      <c r="U2021" s="19">
        <f t="shared" ref="U2021:U2022" si="5551">U2022</f>
        <v>0</v>
      </c>
      <c r="V2021" s="19">
        <f t="shared" ref="V2021:V2022" si="5552">V2022</f>
        <v>0</v>
      </c>
      <c r="W2021" s="19">
        <f t="shared" si="5505"/>
        <v>0</v>
      </c>
      <c r="X2021" s="19">
        <f t="shared" si="5506"/>
        <v>0</v>
      </c>
      <c r="Y2021" s="19">
        <f t="shared" si="5507"/>
        <v>0</v>
      </c>
      <c r="Z2021" s="19">
        <f t="shared" si="5508"/>
        <v>0</v>
      </c>
      <c r="AA2021" s="19">
        <f t="shared" si="5509"/>
        <v>0</v>
      </c>
      <c r="AB2021" s="19">
        <f t="shared" si="5510"/>
        <v>0</v>
      </c>
      <c r="AC2021" s="19">
        <f t="shared" si="5511"/>
        <v>0</v>
      </c>
      <c r="AD2021" s="19">
        <f t="shared" si="5512"/>
        <v>0</v>
      </c>
      <c r="AE2021" s="19">
        <f t="shared" si="5513"/>
        <v>0</v>
      </c>
      <c r="AF2021" s="50">
        <f t="shared" si="5534"/>
        <v>10</v>
      </c>
      <c r="AG2021" s="50">
        <f t="shared" si="5535"/>
        <v>0</v>
      </c>
      <c r="AH2021" s="50">
        <f t="shared" si="5536"/>
        <v>0</v>
      </c>
      <c r="AI2021" s="50">
        <f t="shared" si="5537"/>
        <v>0</v>
      </c>
      <c r="AJ2021" s="50">
        <f t="shared" si="5538"/>
        <v>0</v>
      </c>
      <c r="AK2021" s="50">
        <f t="shared" si="5539"/>
        <v>0</v>
      </c>
      <c r="AL2021" s="50">
        <f t="shared" si="5540"/>
        <v>10</v>
      </c>
      <c r="AM2021" s="50">
        <f t="shared" si="5541"/>
        <v>0</v>
      </c>
      <c r="AN2021" s="50">
        <f t="shared" si="5542"/>
        <v>0</v>
      </c>
      <c r="AO2021" s="15">
        <f t="shared" si="5543"/>
        <v>10</v>
      </c>
      <c r="AP2021" s="51">
        <f t="shared" si="5544"/>
        <v>10</v>
      </c>
      <c r="AQ2021" s="51">
        <f t="shared" si="5545"/>
        <v>0</v>
      </c>
      <c r="AR2021" s="51">
        <f t="shared" si="5546"/>
        <v>0</v>
      </c>
      <c r="AS2021" s="51">
        <f t="shared" si="5547"/>
        <v>0</v>
      </c>
      <c r="AT2021" s="51">
        <f t="shared" si="5548"/>
        <v>0</v>
      </c>
      <c r="AU2021" s="51">
        <f t="shared" si="5425"/>
        <v>10</v>
      </c>
      <c r="AV2021" s="51">
        <f t="shared" si="5426"/>
        <v>-10</v>
      </c>
      <c r="AW2021" s="51"/>
      <c r="AX2021" s="51"/>
      <c r="AY2021" s="51"/>
      <c r="AZ2021" s="51"/>
      <c r="BA2021" s="52">
        <f t="shared" si="5430"/>
        <v>100</v>
      </c>
      <c r="BB2021" s="53"/>
    </row>
    <row r="2022" ht="47.25">
      <c r="B2022" s="47" t="s">
        <v>586</v>
      </c>
      <c r="C2022" s="47" t="s">
        <v>107</v>
      </c>
      <c r="D2022" s="47" t="s">
        <v>46</v>
      </c>
      <c r="E2022" s="48" t="str">
        <f t="shared" si="5424"/>
        <v>0801</v>
      </c>
      <c r="F2022" s="17" t="s">
        <v>296</v>
      </c>
      <c r="G2022" s="48"/>
      <c r="H2022" s="64" t="s">
        <v>297</v>
      </c>
      <c r="I2022" s="19"/>
      <c r="J2022" s="19"/>
      <c r="K2022" s="19"/>
      <c r="L2022" s="19"/>
      <c r="M2022" s="19"/>
      <c r="N2022" s="19"/>
      <c r="O2022" s="19">
        <f t="shared" si="5530"/>
        <v>0</v>
      </c>
      <c r="P2022" s="19">
        <f t="shared" si="5531"/>
        <v>0</v>
      </c>
      <c r="Q2022" s="19">
        <f t="shared" si="5532"/>
        <v>0</v>
      </c>
      <c r="R2022" s="19">
        <f t="shared" si="5533"/>
        <v>0</v>
      </c>
      <c r="S2022" s="19"/>
      <c r="T2022" s="19">
        <f t="shared" si="5477"/>
        <v>0</v>
      </c>
      <c r="U2022" s="19">
        <f t="shared" si="5551"/>
        <v>0</v>
      </c>
      <c r="V2022" s="19">
        <f t="shared" si="5552"/>
        <v>0</v>
      </c>
      <c r="W2022" s="19">
        <f t="shared" si="5505"/>
        <v>0</v>
      </c>
      <c r="X2022" s="19">
        <f t="shared" si="5506"/>
        <v>0</v>
      </c>
      <c r="Y2022" s="19">
        <f t="shared" si="5507"/>
        <v>0</v>
      </c>
      <c r="Z2022" s="19">
        <f t="shared" si="5508"/>
        <v>0</v>
      </c>
      <c r="AA2022" s="19">
        <f t="shared" si="5509"/>
        <v>0</v>
      </c>
      <c r="AB2022" s="19">
        <f t="shared" si="5510"/>
        <v>0</v>
      </c>
      <c r="AC2022" s="19">
        <f t="shared" si="5511"/>
        <v>0</v>
      </c>
      <c r="AD2022" s="19">
        <f t="shared" si="5512"/>
        <v>0</v>
      </c>
      <c r="AE2022" s="19">
        <f t="shared" si="5513"/>
        <v>0</v>
      </c>
      <c r="AF2022" s="50">
        <f t="shared" si="5534"/>
        <v>10</v>
      </c>
      <c r="AG2022" s="50">
        <f t="shared" si="5535"/>
        <v>0</v>
      </c>
      <c r="AH2022" s="50">
        <f t="shared" si="5536"/>
        <v>0</v>
      </c>
      <c r="AI2022" s="50">
        <f t="shared" si="5537"/>
        <v>0</v>
      </c>
      <c r="AJ2022" s="50">
        <f t="shared" si="5538"/>
        <v>0</v>
      </c>
      <c r="AK2022" s="50">
        <f t="shared" si="5539"/>
        <v>0</v>
      </c>
      <c r="AL2022" s="50">
        <f t="shared" si="5540"/>
        <v>10</v>
      </c>
      <c r="AM2022" s="50">
        <f t="shared" si="5541"/>
        <v>0</v>
      </c>
      <c r="AN2022" s="50">
        <f t="shared" si="5542"/>
        <v>0</v>
      </c>
      <c r="AO2022" s="51">
        <f t="shared" si="5543"/>
        <v>10</v>
      </c>
      <c r="AP2022" s="51">
        <f t="shared" si="5544"/>
        <v>10</v>
      </c>
      <c r="AQ2022" s="51">
        <f t="shared" si="5545"/>
        <v>0</v>
      </c>
      <c r="AR2022" s="51">
        <f t="shared" si="5546"/>
        <v>0</v>
      </c>
      <c r="AS2022" s="51">
        <f t="shared" si="5547"/>
        <v>0</v>
      </c>
      <c r="AT2022" s="51">
        <f t="shared" si="5548"/>
        <v>0</v>
      </c>
      <c r="AU2022" s="51">
        <f t="shared" si="5425"/>
        <v>10</v>
      </c>
      <c r="AV2022" s="51">
        <f t="shared" si="5426"/>
        <v>-10</v>
      </c>
      <c r="AW2022" s="51"/>
      <c r="AX2022" s="51"/>
      <c r="AY2022" s="51"/>
      <c r="AZ2022" s="51"/>
      <c r="BA2022" s="52">
        <f t="shared" si="5430"/>
        <v>100</v>
      </c>
      <c r="BB2022" s="53"/>
    </row>
    <row r="2023" ht="47.25">
      <c r="B2023" s="47" t="s">
        <v>586</v>
      </c>
      <c r="C2023" s="47" t="s">
        <v>107</v>
      </c>
      <c r="D2023" s="47" t="s">
        <v>46</v>
      </c>
      <c r="E2023" s="48" t="str">
        <f t="shared" si="5424"/>
        <v>0801</v>
      </c>
      <c r="F2023" s="17" t="s">
        <v>298</v>
      </c>
      <c r="G2023" s="48"/>
      <c r="H2023" s="64" t="s">
        <v>299</v>
      </c>
      <c r="I2023" s="19"/>
      <c r="J2023" s="19"/>
      <c r="K2023" s="19"/>
      <c r="L2023" s="19"/>
      <c r="M2023" s="19"/>
      <c r="N2023" s="19"/>
      <c r="O2023" s="19">
        <f t="shared" si="5530"/>
        <v>0</v>
      </c>
      <c r="P2023" s="19">
        <f t="shared" si="5531"/>
        <v>0</v>
      </c>
      <c r="Q2023" s="19">
        <f t="shared" si="5532"/>
        <v>0</v>
      </c>
      <c r="R2023" s="19">
        <f t="shared" si="5533"/>
        <v>0</v>
      </c>
      <c r="S2023" s="19"/>
      <c r="T2023" s="19">
        <f t="shared" si="5477"/>
        <v>0</v>
      </c>
      <c r="U2023" s="19"/>
      <c r="V2023" s="19"/>
      <c r="W2023" s="19"/>
      <c r="X2023" s="19"/>
      <c r="Y2023" s="19"/>
      <c r="Z2023" s="19"/>
      <c r="AA2023" s="19"/>
      <c r="AB2023" s="19"/>
      <c r="AC2023" s="19"/>
      <c r="AD2023" s="19"/>
      <c r="AE2023" s="19"/>
      <c r="AF2023" s="50">
        <f t="shared" si="5534"/>
        <v>10</v>
      </c>
      <c r="AG2023" s="50">
        <f t="shared" si="5535"/>
        <v>0</v>
      </c>
      <c r="AH2023" s="50">
        <f t="shared" si="5536"/>
        <v>0</v>
      </c>
      <c r="AI2023" s="50">
        <f t="shared" si="5537"/>
        <v>0</v>
      </c>
      <c r="AJ2023" s="50">
        <f t="shared" si="5538"/>
        <v>0</v>
      </c>
      <c r="AK2023" s="50">
        <f t="shared" si="5539"/>
        <v>0</v>
      </c>
      <c r="AL2023" s="50">
        <f t="shared" si="5540"/>
        <v>10</v>
      </c>
      <c r="AM2023" s="50">
        <f t="shared" si="5541"/>
        <v>0</v>
      </c>
      <c r="AN2023" s="50">
        <f t="shared" si="5542"/>
        <v>0</v>
      </c>
      <c r="AO2023" s="15">
        <f t="shared" si="5543"/>
        <v>10</v>
      </c>
      <c r="AP2023" s="51">
        <f t="shared" si="5544"/>
        <v>10</v>
      </c>
      <c r="AQ2023" s="51">
        <f t="shared" si="5545"/>
        <v>0</v>
      </c>
      <c r="AR2023" s="51">
        <f t="shared" si="5546"/>
        <v>0</v>
      </c>
      <c r="AS2023" s="51">
        <f t="shared" si="5547"/>
        <v>0</v>
      </c>
      <c r="AT2023" s="51">
        <f t="shared" si="5548"/>
        <v>0</v>
      </c>
      <c r="AU2023" s="51">
        <f t="shared" si="5425"/>
        <v>10</v>
      </c>
      <c r="AV2023" s="51">
        <f t="shared" si="5426"/>
        <v>-10</v>
      </c>
      <c r="AW2023" s="51"/>
      <c r="AX2023" s="51"/>
      <c r="AY2023" s="51"/>
      <c r="AZ2023" s="51"/>
      <c r="BA2023" s="52">
        <f t="shared" si="5430"/>
        <v>100</v>
      </c>
      <c r="BB2023" s="53"/>
    </row>
    <row r="2024" ht="31.5">
      <c r="B2024" s="47" t="s">
        <v>586</v>
      </c>
      <c r="C2024" s="47" t="s">
        <v>107</v>
      </c>
      <c r="D2024" s="47" t="s">
        <v>46</v>
      </c>
      <c r="E2024" s="48" t="str">
        <f t="shared" ref="E2024:E2087" si="5553">CONCATENATE(C2024,D2024)</f>
        <v>0801</v>
      </c>
      <c r="F2024" s="17" t="s">
        <v>298</v>
      </c>
      <c r="G2024" s="47" t="s">
        <v>58</v>
      </c>
      <c r="H2024" s="49" t="s">
        <v>59</v>
      </c>
      <c r="I2024" s="19"/>
      <c r="J2024" s="19"/>
      <c r="K2024" s="19"/>
      <c r="L2024" s="19"/>
      <c r="M2024" s="19"/>
      <c r="N2024" s="19"/>
      <c r="O2024" s="19">
        <v>0</v>
      </c>
      <c r="P2024" s="19">
        <v>0</v>
      </c>
      <c r="Q2024" s="19">
        <v>0</v>
      </c>
      <c r="R2024" s="19">
        <v>0</v>
      </c>
      <c r="S2024" s="19"/>
      <c r="T2024" s="19">
        <f t="shared" si="5477"/>
        <v>0</v>
      </c>
      <c r="U2024" s="19"/>
      <c r="V2024" s="19"/>
      <c r="W2024" s="19"/>
      <c r="X2024" s="19"/>
      <c r="Y2024" s="19"/>
      <c r="Z2024" s="19"/>
      <c r="AA2024" s="19"/>
      <c r="AB2024" s="19"/>
      <c r="AC2024" s="19"/>
      <c r="AD2024" s="19"/>
      <c r="AE2024" s="19"/>
      <c r="AF2024" s="50">
        <v>10</v>
      </c>
      <c r="AG2024" s="50"/>
      <c r="AH2024" s="50">
        <v>0</v>
      </c>
      <c r="AI2024" s="50">
        <v>0</v>
      </c>
      <c r="AJ2024" s="50">
        <v>0</v>
      </c>
      <c r="AK2024" s="50">
        <v>0</v>
      </c>
      <c r="AL2024" s="50">
        <v>10</v>
      </c>
      <c r="AM2024" s="50">
        <v>0</v>
      </c>
      <c r="AN2024" s="50">
        <v>0</v>
      </c>
      <c r="AO2024" s="51">
        <v>10</v>
      </c>
      <c r="AP2024" s="51">
        <v>10</v>
      </c>
      <c r="AQ2024" s="51">
        <v>0</v>
      </c>
      <c r="AR2024" s="51">
        <v>0</v>
      </c>
      <c r="AS2024" s="51">
        <v>0</v>
      </c>
      <c r="AT2024" s="51">
        <v>0</v>
      </c>
      <c r="AU2024" s="51">
        <f t="shared" ref="AU2024:AU2087" si="5554">AP2024+AS2024+AT2024+AR2024+AQ2024</f>
        <v>10</v>
      </c>
      <c r="AV2024" s="51">
        <f t="shared" ref="AV2024:AV2087" si="5555">T2024-AU2024</f>
        <v>-10</v>
      </c>
      <c r="AW2024" s="51"/>
      <c r="AX2024" s="51"/>
      <c r="AY2024" s="51"/>
      <c r="AZ2024" s="51"/>
      <c r="BA2024" s="52">
        <f t="shared" ref="BA2024:BA2087" si="5556">AL2024/AF2024*100</f>
        <v>100</v>
      </c>
      <c r="BB2024" s="53"/>
    </row>
    <row r="2025" s="30" customFormat="1">
      <c r="B2025" s="31" t="s">
        <v>586</v>
      </c>
      <c r="C2025" s="31" t="s">
        <v>129</v>
      </c>
      <c r="D2025" s="31"/>
      <c r="E2025" s="32" t="str">
        <f t="shared" si="5553"/>
        <v>11</v>
      </c>
      <c r="F2025" s="31"/>
      <c r="G2025" s="32"/>
      <c r="H2025" s="33" t="s">
        <v>467</v>
      </c>
      <c r="I2025" s="34">
        <f t="shared" si="5497"/>
        <v>332.80000000000001</v>
      </c>
      <c r="J2025" s="34">
        <f t="shared" si="5498"/>
        <v>332.80000000000001</v>
      </c>
      <c r="K2025" s="34">
        <f t="shared" si="5499"/>
        <v>332.80000000000001</v>
      </c>
      <c r="L2025" s="34">
        <f t="shared" si="5500"/>
        <v>0</v>
      </c>
      <c r="M2025" s="34">
        <f t="shared" si="5501"/>
        <v>0</v>
      </c>
      <c r="N2025" s="34">
        <f t="shared" si="5502"/>
        <v>0</v>
      </c>
      <c r="O2025" s="34">
        <f t="shared" si="5530"/>
        <v>0</v>
      </c>
      <c r="P2025" s="34">
        <f t="shared" si="5531"/>
        <v>0</v>
      </c>
      <c r="Q2025" s="34">
        <f t="shared" si="5532"/>
        <v>0</v>
      </c>
      <c r="R2025" s="34">
        <f t="shared" si="5533"/>
        <v>0</v>
      </c>
      <c r="S2025" s="34">
        <f t="shared" si="5504"/>
        <v>0</v>
      </c>
      <c r="T2025" s="34">
        <f t="shared" si="5477"/>
        <v>332.80000000000001</v>
      </c>
      <c r="U2025" s="34">
        <f t="shared" ref="U2025:U2065" si="5557">J2025+M2025</f>
        <v>332.80000000000001</v>
      </c>
      <c r="V2025" s="34">
        <f t="shared" ref="V2025:V2065" si="5558">K2025+N2025</f>
        <v>332.80000000000001</v>
      </c>
      <c r="W2025" s="34">
        <f t="shared" si="5505"/>
        <v>0</v>
      </c>
      <c r="X2025" s="34">
        <f t="shared" si="5506"/>
        <v>0</v>
      </c>
      <c r="Y2025" s="34">
        <f t="shared" si="5507"/>
        <v>0</v>
      </c>
      <c r="Z2025" s="34">
        <f t="shared" si="5508"/>
        <v>0</v>
      </c>
      <c r="AA2025" s="34">
        <f t="shared" si="5509"/>
        <v>0</v>
      </c>
      <c r="AB2025" s="34">
        <f t="shared" si="5510"/>
        <v>0</v>
      </c>
      <c r="AC2025" s="34">
        <f t="shared" si="5511"/>
        <v>0</v>
      </c>
      <c r="AD2025" s="34">
        <f t="shared" si="5512"/>
        <v>0</v>
      </c>
      <c r="AE2025" s="34">
        <f t="shared" si="5513"/>
        <v>0</v>
      </c>
      <c r="AF2025" s="35">
        <f t="shared" si="5534"/>
        <v>527.79999999999995</v>
      </c>
      <c r="AG2025" s="35">
        <f t="shared" si="5535"/>
        <v>0</v>
      </c>
      <c r="AH2025" s="35">
        <f t="shared" si="5536"/>
        <v>0</v>
      </c>
      <c r="AI2025" s="35">
        <f t="shared" si="5537"/>
        <v>0</v>
      </c>
      <c r="AJ2025" s="35">
        <f t="shared" si="5538"/>
        <v>0</v>
      </c>
      <c r="AK2025" s="35">
        <f t="shared" si="5539"/>
        <v>0</v>
      </c>
      <c r="AL2025" s="35">
        <f t="shared" si="5540"/>
        <v>527.79999999999995</v>
      </c>
      <c r="AM2025" s="35">
        <f t="shared" si="5541"/>
        <v>0</v>
      </c>
      <c r="AN2025" s="35">
        <f t="shared" si="5542"/>
        <v>0</v>
      </c>
      <c r="AO2025" s="54">
        <f t="shared" si="5543"/>
        <v>476.51799999999997</v>
      </c>
      <c r="AP2025" s="36">
        <f t="shared" si="5544"/>
        <v>527.79999999999995</v>
      </c>
      <c r="AQ2025" s="36">
        <f t="shared" si="5545"/>
        <v>0</v>
      </c>
      <c r="AR2025" s="36">
        <f t="shared" si="5546"/>
        <v>0</v>
      </c>
      <c r="AS2025" s="36">
        <f t="shared" si="5547"/>
        <v>0</v>
      </c>
      <c r="AT2025" s="36">
        <f t="shared" si="5548"/>
        <v>0</v>
      </c>
      <c r="AU2025" s="36">
        <f t="shared" si="5554"/>
        <v>527.79999999999995</v>
      </c>
      <c r="AV2025" s="36">
        <f t="shared" si="5555"/>
        <v>-194.99999999999994</v>
      </c>
      <c r="AW2025" s="36">
        <f t="shared" ref="AW2024:AW2087" si="5559">T2025+W2025+X2025+Y2025+Z2025</f>
        <v>332.80000000000001</v>
      </c>
      <c r="AX2025" s="36">
        <f t="shared" ref="AX2024:AX2087" si="5560">U2025+AA2025+AB2025</f>
        <v>332.80000000000001</v>
      </c>
      <c r="AY2025" s="36">
        <f t="shared" ref="AY2024:AY2087" si="5561">V2025+AC2025+AE2025+AD2025</f>
        <v>332.80000000000001</v>
      </c>
      <c r="AZ2025" s="36">
        <f t="shared" si="5529"/>
        <v>0</v>
      </c>
      <c r="BA2025" s="37">
        <f t="shared" si="5556"/>
        <v>100</v>
      </c>
      <c r="BB2025" s="25"/>
    </row>
    <row r="2026" s="39" customFormat="1">
      <c r="B2026" s="40" t="s">
        <v>586</v>
      </c>
      <c r="C2026" s="40" t="s">
        <v>129</v>
      </c>
      <c r="D2026" s="40" t="s">
        <v>46</v>
      </c>
      <c r="E2026" s="38" t="str">
        <f t="shared" si="5553"/>
        <v>1101</v>
      </c>
      <c r="F2026" s="40"/>
      <c r="G2026" s="38"/>
      <c r="H2026" s="41" t="s">
        <v>468</v>
      </c>
      <c r="I2026" s="42">
        <f t="shared" si="5497"/>
        <v>332.80000000000001</v>
      </c>
      <c r="J2026" s="42">
        <f t="shared" si="5498"/>
        <v>332.80000000000001</v>
      </c>
      <c r="K2026" s="42">
        <f t="shared" si="5499"/>
        <v>332.80000000000001</v>
      </c>
      <c r="L2026" s="42">
        <f t="shared" si="5500"/>
        <v>0</v>
      </c>
      <c r="M2026" s="42">
        <f t="shared" si="5501"/>
        <v>0</v>
      </c>
      <c r="N2026" s="42">
        <f t="shared" si="5502"/>
        <v>0</v>
      </c>
      <c r="O2026" s="42">
        <f>O2027+O2032</f>
        <v>0</v>
      </c>
      <c r="P2026" s="42">
        <f>P2027+P2032</f>
        <v>0</v>
      </c>
      <c r="Q2026" s="42">
        <f>Q2027+Q2032</f>
        <v>0</v>
      </c>
      <c r="R2026" s="42">
        <f>R2027+R2032</f>
        <v>0</v>
      </c>
      <c r="S2026" s="42">
        <f t="shared" si="5504"/>
        <v>0</v>
      </c>
      <c r="T2026" s="42">
        <f t="shared" si="5477"/>
        <v>332.80000000000001</v>
      </c>
      <c r="U2026" s="42">
        <f t="shared" si="5557"/>
        <v>332.80000000000001</v>
      </c>
      <c r="V2026" s="42">
        <f t="shared" si="5558"/>
        <v>332.80000000000001</v>
      </c>
      <c r="W2026" s="42">
        <f t="shared" si="5505"/>
        <v>0</v>
      </c>
      <c r="X2026" s="42">
        <f t="shared" si="5506"/>
        <v>0</v>
      </c>
      <c r="Y2026" s="42">
        <f t="shared" si="5507"/>
        <v>0</v>
      </c>
      <c r="Z2026" s="42">
        <f t="shared" si="5508"/>
        <v>0</v>
      </c>
      <c r="AA2026" s="42">
        <f t="shared" si="5509"/>
        <v>0</v>
      </c>
      <c r="AB2026" s="42">
        <f t="shared" si="5510"/>
        <v>0</v>
      </c>
      <c r="AC2026" s="42">
        <f t="shared" si="5511"/>
        <v>0</v>
      </c>
      <c r="AD2026" s="42">
        <f t="shared" si="5512"/>
        <v>0</v>
      </c>
      <c r="AE2026" s="42">
        <f t="shared" si="5513"/>
        <v>0</v>
      </c>
      <c r="AF2026" s="43">
        <f>AF2027+AF2032</f>
        <v>527.79999999999995</v>
      </c>
      <c r="AG2026" s="43">
        <f>AG2027+AG2032</f>
        <v>0</v>
      </c>
      <c r="AH2026" s="43">
        <f>AH2027+AH2032</f>
        <v>0</v>
      </c>
      <c r="AI2026" s="43">
        <f>AI2027+AI2032</f>
        <v>0</v>
      </c>
      <c r="AJ2026" s="43">
        <f>AJ2027+AJ2032</f>
        <v>0</v>
      </c>
      <c r="AK2026" s="43">
        <f>AK2027+AK2032</f>
        <v>0</v>
      </c>
      <c r="AL2026" s="43">
        <f>AL2027+AL2032</f>
        <v>527.79999999999995</v>
      </c>
      <c r="AM2026" s="43">
        <f>AM2027+AM2032</f>
        <v>0</v>
      </c>
      <c r="AN2026" s="43">
        <f>AN2027+AN2032</f>
        <v>0</v>
      </c>
      <c r="AO2026" s="45">
        <f>AO2027+AO2032</f>
        <v>476.51799999999997</v>
      </c>
      <c r="AP2026" s="45">
        <f>AP2027+AP2032</f>
        <v>527.79999999999995</v>
      </c>
      <c r="AQ2026" s="45">
        <f>AQ2027+AQ2032</f>
        <v>0</v>
      </c>
      <c r="AR2026" s="45">
        <f>AR2027+AR2032</f>
        <v>0</v>
      </c>
      <c r="AS2026" s="45">
        <f>AS2027+AS2032</f>
        <v>0</v>
      </c>
      <c r="AT2026" s="45">
        <f>AT2027+AT2032</f>
        <v>0</v>
      </c>
      <c r="AU2026" s="45">
        <f t="shared" si="5554"/>
        <v>527.79999999999995</v>
      </c>
      <c r="AV2026" s="45">
        <f t="shared" si="5555"/>
        <v>-194.99999999999994</v>
      </c>
      <c r="AW2026" s="45">
        <f t="shared" si="5559"/>
        <v>332.80000000000001</v>
      </c>
      <c r="AX2026" s="45">
        <f t="shared" si="5560"/>
        <v>332.80000000000001</v>
      </c>
      <c r="AY2026" s="45">
        <f t="shared" si="5561"/>
        <v>332.80000000000001</v>
      </c>
      <c r="AZ2026" s="45">
        <f t="shared" si="5529"/>
        <v>0</v>
      </c>
      <c r="BA2026" s="46">
        <f t="shared" si="5556"/>
        <v>100</v>
      </c>
      <c r="BB2026" s="25"/>
    </row>
    <row r="2027" ht="31.5">
      <c r="B2027" s="47" t="s">
        <v>586</v>
      </c>
      <c r="C2027" s="47" t="s">
        <v>129</v>
      </c>
      <c r="D2027" s="47" t="s">
        <v>46</v>
      </c>
      <c r="E2027" s="48" t="str">
        <f t="shared" si="5553"/>
        <v>1101</v>
      </c>
      <c r="F2027" s="47" t="s">
        <v>469</v>
      </c>
      <c r="G2027" s="48"/>
      <c r="H2027" s="49" t="s">
        <v>470</v>
      </c>
      <c r="I2027" s="19">
        <f t="shared" si="5497"/>
        <v>332.80000000000001</v>
      </c>
      <c r="J2027" s="19">
        <f t="shared" si="5498"/>
        <v>332.80000000000001</v>
      </c>
      <c r="K2027" s="19">
        <f t="shared" si="5499"/>
        <v>332.80000000000001</v>
      </c>
      <c r="L2027" s="19">
        <f t="shared" si="5500"/>
        <v>0</v>
      </c>
      <c r="M2027" s="19">
        <f t="shared" si="5501"/>
        <v>0</v>
      </c>
      <c r="N2027" s="19">
        <f t="shared" si="5502"/>
        <v>0</v>
      </c>
      <c r="O2027" s="19">
        <f t="shared" ref="O2027:O2034" si="5562">O2028</f>
        <v>0</v>
      </c>
      <c r="P2027" s="19">
        <f t="shared" ref="P2027:P2034" si="5563">P2028</f>
        <v>0</v>
      </c>
      <c r="Q2027" s="19">
        <f t="shared" ref="Q2027:Q2034" si="5564">Q2028</f>
        <v>0</v>
      </c>
      <c r="R2027" s="19">
        <f t="shared" ref="R2027:R2034" si="5565">R2028</f>
        <v>0</v>
      </c>
      <c r="S2027" s="19">
        <f t="shared" si="5504"/>
        <v>0</v>
      </c>
      <c r="T2027" s="19">
        <f t="shared" si="5477"/>
        <v>332.80000000000001</v>
      </c>
      <c r="U2027" s="19">
        <f t="shared" si="5557"/>
        <v>332.80000000000001</v>
      </c>
      <c r="V2027" s="19">
        <f t="shared" si="5558"/>
        <v>332.80000000000001</v>
      </c>
      <c r="W2027" s="19">
        <f t="shared" si="5505"/>
        <v>0</v>
      </c>
      <c r="X2027" s="19">
        <f t="shared" si="5506"/>
        <v>0</v>
      </c>
      <c r="Y2027" s="19">
        <f t="shared" si="5507"/>
        <v>0</v>
      </c>
      <c r="Z2027" s="19">
        <f t="shared" si="5508"/>
        <v>0</v>
      </c>
      <c r="AA2027" s="19">
        <f t="shared" si="5509"/>
        <v>0</v>
      </c>
      <c r="AB2027" s="19">
        <f t="shared" si="5510"/>
        <v>0</v>
      </c>
      <c r="AC2027" s="19">
        <f t="shared" si="5511"/>
        <v>0</v>
      </c>
      <c r="AD2027" s="19">
        <f t="shared" si="5512"/>
        <v>0</v>
      </c>
      <c r="AE2027" s="19">
        <f t="shared" si="5513"/>
        <v>0</v>
      </c>
      <c r="AF2027" s="50">
        <f t="shared" ref="AF2027:AF2034" si="5566">AF2028</f>
        <v>332.80000000000001</v>
      </c>
      <c r="AG2027" s="50">
        <f t="shared" ref="AG2027:AG2034" si="5567">AG2028</f>
        <v>0</v>
      </c>
      <c r="AH2027" s="50">
        <f t="shared" ref="AH2027:AH2034" si="5568">AH2028</f>
        <v>0</v>
      </c>
      <c r="AI2027" s="50">
        <f t="shared" ref="AI2027:AI2034" si="5569">AI2028</f>
        <v>0</v>
      </c>
      <c r="AJ2027" s="50">
        <f t="shared" ref="AJ2027:AJ2034" si="5570">AJ2028</f>
        <v>0</v>
      </c>
      <c r="AK2027" s="50">
        <f t="shared" ref="AK2027:AK2034" si="5571">AK2028</f>
        <v>0</v>
      </c>
      <c r="AL2027" s="50">
        <f t="shared" ref="AL2027:AL2034" si="5572">AL2028</f>
        <v>332.80000000000001</v>
      </c>
      <c r="AM2027" s="50">
        <f t="shared" ref="AM2027:AM2034" si="5573">AM2028</f>
        <v>0</v>
      </c>
      <c r="AN2027" s="50">
        <f t="shared" ref="AN2027:AN2034" si="5574">AN2028</f>
        <v>0</v>
      </c>
      <c r="AO2027" s="15">
        <f t="shared" ref="AO2027:AO2034" si="5575">AO2028</f>
        <v>281.51799999999997</v>
      </c>
      <c r="AP2027" s="51">
        <f t="shared" ref="AP2027:AP2034" si="5576">AP2028</f>
        <v>332.80000000000001</v>
      </c>
      <c r="AQ2027" s="51">
        <f t="shared" ref="AQ2027:AQ2034" si="5577">AQ2028</f>
        <v>0</v>
      </c>
      <c r="AR2027" s="51">
        <f t="shared" ref="AR2027:AR2034" si="5578">AR2028</f>
        <v>0</v>
      </c>
      <c r="AS2027" s="51">
        <f t="shared" ref="AS2027:AS2034" si="5579">AS2028</f>
        <v>0</v>
      </c>
      <c r="AT2027" s="51">
        <f t="shared" ref="AT2027:AT2034" si="5580">AT2028</f>
        <v>0</v>
      </c>
      <c r="AU2027" s="51">
        <f t="shared" si="5554"/>
        <v>332.80000000000001</v>
      </c>
      <c r="AV2027" s="51">
        <f t="shared" si="5555"/>
        <v>0</v>
      </c>
      <c r="AW2027" s="51">
        <f t="shared" si="5559"/>
        <v>332.80000000000001</v>
      </c>
      <c r="AX2027" s="51">
        <f t="shared" si="5560"/>
        <v>332.80000000000001</v>
      </c>
      <c r="AY2027" s="51">
        <f t="shared" si="5561"/>
        <v>332.80000000000001</v>
      </c>
      <c r="AZ2027" s="51">
        <f t="shared" si="5529"/>
        <v>0</v>
      </c>
      <c r="BA2027" s="52">
        <f t="shared" si="5556"/>
        <v>100</v>
      </c>
      <c r="BB2027" s="25"/>
    </row>
    <row r="2028">
      <c r="B2028" s="47" t="s">
        <v>586</v>
      </c>
      <c r="C2028" s="47" t="s">
        <v>129</v>
      </c>
      <c r="D2028" s="47" t="s">
        <v>46</v>
      </c>
      <c r="E2028" s="48" t="str">
        <f t="shared" si="5553"/>
        <v>1101</v>
      </c>
      <c r="F2028" s="47" t="s">
        <v>471</v>
      </c>
      <c r="G2028" s="48"/>
      <c r="H2028" s="49" t="s">
        <v>53</v>
      </c>
      <c r="I2028" s="19">
        <f t="shared" si="5497"/>
        <v>332.80000000000001</v>
      </c>
      <c r="J2028" s="19">
        <f t="shared" si="5498"/>
        <v>332.80000000000001</v>
      </c>
      <c r="K2028" s="19">
        <f t="shared" si="5499"/>
        <v>332.80000000000001</v>
      </c>
      <c r="L2028" s="19">
        <f t="shared" si="5500"/>
        <v>0</v>
      </c>
      <c r="M2028" s="19">
        <f t="shared" si="5501"/>
        <v>0</v>
      </c>
      <c r="N2028" s="19">
        <f t="shared" si="5502"/>
        <v>0</v>
      </c>
      <c r="O2028" s="19">
        <f t="shared" si="5562"/>
        <v>0</v>
      </c>
      <c r="P2028" s="19">
        <f t="shared" si="5563"/>
        <v>0</v>
      </c>
      <c r="Q2028" s="19">
        <f t="shared" si="5564"/>
        <v>0</v>
      </c>
      <c r="R2028" s="19">
        <f t="shared" si="5565"/>
        <v>0</v>
      </c>
      <c r="S2028" s="19">
        <f t="shared" si="5504"/>
        <v>0</v>
      </c>
      <c r="T2028" s="19">
        <f t="shared" si="5477"/>
        <v>332.80000000000001</v>
      </c>
      <c r="U2028" s="19">
        <f t="shared" si="5557"/>
        <v>332.80000000000001</v>
      </c>
      <c r="V2028" s="19">
        <f t="shared" si="5558"/>
        <v>332.80000000000001</v>
      </c>
      <c r="W2028" s="19">
        <f t="shared" si="5505"/>
        <v>0</v>
      </c>
      <c r="X2028" s="19">
        <f t="shared" si="5506"/>
        <v>0</v>
      </c>
      <c r="Y2028" s="19">
        <f t="shared" si="5507"/>
        <v>0</v>
      </c>
      <c r="Z2028" s="19">
        <f t="shared" si="5508"/>
        <v>0</v>
      </c>
      <c r="AA2028" s="19">
        <f t="shared" si="5509"/>
        <v>0</v>
      </c>
      <c r="AB2028" s="19">
        <f t="shared" si="5510"/>
        <v>0</v>
      </c>
      <c r="AC2028" s="19">
        <f t="shared" si="5511"/>
        <v>0</v>
      </c>
      <c r="AD2028" s="19">
        <f t="shared" si="5512"/>
        <v>0</v>
      </c>
      <c r="AE2028" s="19">
        <f t="shared" si="5513"/>
        <v>0</v>
      </c>
      <c r="AF2028" s="50">
        <f t="shared" si="5566"/>
        <v>332.80000000000001</v>
      </c>
      <c r="AG2028" s="50">
        <f t="shared" si="5567"/>
        <v>0</v>
      </c>
      <c r="AH2028" s="50">
        <f t="shared" si="5568"/>
        <v>0</v>
      </c>
      <c r="AI2028" s="50">
        <f t="shared" si="5569"/>
        <v>0</v>
      </c>
      <c r="AJ2028" s="50">
        <f t="shared" si="5570"/>
        <v>0</v>
      </c>
      <c r="AK2028" s="50">
        <f t="shared" si="5571"/>
        <v>0</v>
      </c>
      <c r="AL2028" s="50">
        <f t="shared" si="5572"/>
        <v>332.80000000000001</v>
      </c>
      <c r="AM2028" s="50">
        <f t="shared" si="5573"/>
        <v>0</v>
      </c>
      <c r="AN2028" s="50">
        <f t="shared" si="5574"/>
        <v>0</v>
      </c>
      <c r="AO2028" s="51">
        <f t="shared" si="5575"/>
        <v>281.51799999999997</v>
      </c>
      <c r="AP2028" s="51">
        <f t="shared" si="5576"/>
        <v>332.80000000000001</v>
      </c>
      <c r="AQ2028" s="51">
        <f t="shared" si="5577"/>
        <v>0</v>
      </c>
      <c r="AR2028" s="51">
        <f t="shared" si="5578"/>
        <v>0</v>
      </c>
      <c r="AS2028" s="51">
        <f t="shared" si="5579"/>
        <v>0</v>
      </c>
      <c r="AT2028" s="51">
        <f t="shared" si="5580"/>
        <v>0</v>
      </c>
      <c r="AU2028" s="51">
        <f t="shared" si="5554"/>
        <v>332.80000000000001</v>
      </c>
      <c r="AV2028" s="51">
        <f t="shared" si="5555"/>
        <v>0</v>
      </c>
      <c r="AW2028" s="51">
        <f t="shared" si="5559"/>
        <v>332.80000000000001</v>
      </c>
      <c r="AX2028" s="51">
        <f t="shared" si="5560"/>
        <v>332.80000000000001</v>
      </c>
      <c r="AY2028" s="51">
        <f t="shared" si="5561"/>
        <v>332.80000000000001</v>
      </c>
      <c r="AZ2028" s="51">
        <f t="shared" si="5529"/>
        <v>0</v>
      </c>
      <c r="BA2028" s="52">
        <f t="shared" si="5556"/>
        <v>100</v>
      </c>
      <c r="BB2028" s="25"/>
    </row>
    <row r="2029" ht="47.25">
      <c r="B2029" s="47" t="s">
        <v>586</v>
      </c>
      <c r="C2029" s="47" t="s">
        <v>129</v>
      </c>
      <c r="D2029" s="47" t="s">
        <v>46</v>
      </c>
      <c r="E2029" s="48" t="str">
        <f t="shared" si="5553"/>
        <v>1101</v>
      </c>
      <c r="F2029" s="47" t="s">
        <v>472</v>
      </c>
      <c r="G2029" s="48"/>
      <c r="H2029" s="49" t="s">
        <v>473</v>
      </c>
      <c r="I2029" s="19">
        <f t="shared" si="5497"/>
        <v>332.80000000000001</v>
      </c>
      <c r="J2029" s="19">
        <f t="shared" si="5498"/>
        <v>332.80000000000001</v>
      </c>
      <c r="K2029" s="19">
        <f t="shared" si="5499"/>
        <v>332.80000000000001</v>
      </c>
      <c r="L2029" s="19">
        <f t="shared" si="5500"/>
        <v>0</v>
      </c>
      <c r="M2029" s="19">
        <f t="shared" si="5501"/>
        <v>0</v>
      </c>
      <c r="N2029" s="19">
        <f t="shared" si="5502"/>
        <v>0</v>
      </c>
      <c r="O2029" s="19">
        <f t="shared" si="5562"/>
        <v>0</v>
      </c>
      <c r="P2029" s="19">
        <f t="shared" si="5563"/>
        <v>0</v>
      </c>
      <c r="Q2029" s="19">
        <f t="shared" si="5564"/>
        <v>0</v>
      </c>
      <c r="R2029" s="19">
        <f t="shared" si="5565"/>
        <v>0</v>
      </c>
      <c r="S2029" s="19">
        <f t="shared" si="5504"/>
        <v>0</v>
      </c>
      <c r="T2029" s="19">
        <f t="shared" si="5477"/>
        <v>332.80000000000001</v>
      </c>
      <c r="U2029" s="19">
        <f t="shared" si="5557"/>
        <v>332.80000000000001</v>
      </c>
      <c r="V2029" s="19">
        <f t="shared" si="5558"/>
        <v>332.80000000000001</v>
      </c>
      <c r="W2029" s="19">
        <f t="shared" si="5505"/>
        <v>0</v>
      </c>
      <c r="X2029" s="19">
        <f t="shared" si="5506"/>
        <v>0</v>
      </c>
      <c r="Y2029" s="19">
        <f t="shared" si="5507"/>
        <v>0</v>
      </c>
      <c r="Z2029" s="19">
        <f t="shared" si="5508"/>
        <v>0</v>
      </c>
      <c r="AA2029" s="19">
        <f t="shared" si="5509"/>
        <v>0</v>
      </c>
      <c r="AB2029" s="19">
        <f t="shared" si="5510"/>
        <v>0</v>
      </c>
      <c r="AC2029" s="19">
        <f t="shared" si="5511"/>
        <v>0</v>
      </c>
      <c r="AD2029" s="19">
        <f t="shared" si="5512"/>
        <v>0</v>
      </c>
      <c r="AE2029" s="19">
        <f t="shared" si="5513"/>
        <v>0</v>
      </c>
      <c r="AF2029" s="50">
        <f t="shared" si="5566"/>
        <v>332.80000000000001</v>
      </c>
      <c r="AG2029" s="50">
        <f t="shared" si="5567"/>
        <v>0</v>
      </c>
      <c r="AH2029" s="50">
        <f t="shared" si="5568"/>
        <v>0</v>
      </c>
      <c r="AI2029" s="50">
        <f t="shared" si="5569"/>
        <v>0</v>
      </c>
      <c r="AJ2029" s="50">
        <f t="shared" si="5570"/>
        <v>0</v>
      </c>
      <c r="AK2029" s="50">
        <f t="shared" si="5571"/>
        <v>0</v>
      </c>
      <c r="AL2029" s="50">
        <f t="shared" si="5572"/>
        <v>332.80000000000001</v>
      </c>
      <c r="AM2029" s="50">
        <f t="shared" si="5573"/>
        <v>0</v>
      </c>
      <c r="AN2029" s="50">
        <f t="shared" si="5574"/>
        <v>0</v>
      </c>
      <c r="AO2029" s="15">
        <f t="shared" si="5575"/>
        <v>281.51799999999997</v>
      </c>
      <c r="AP2029" s="51">
        <f t="shared" si="5576"/>
        <v>332.80000000000001</v>
      </c>
      <c r="AQ2029" s="51">
        <f t="shared" si="5577"/>
        <v>0</v>
      </c>
      <c r="AR2029" s="51">
        <f t="shared" si="5578"/>
        <v>0</v>
      </c>
      <c r="AS2029" s="51">
        <f t="shared" si="5579"/>
        <v>0</v>
      </c>
      <c r="AT2029" s="51">
        <f t="shared" si="5580"/>
        <v>0</v>
      </c>
      <c r="AU2029" s="51">
        <f t="shared" si="5554"/>
        <v>332.80000000000001</v>
      </c>
      <c r="AV2029" s="51">
        <f t="shared" si="5555"/>
        <v>0</v>
      </c>
      <c r="AW2029" s="51">
        <f t="shared" si="5559"/>
        <v>332.80000000000001</v>
      </c>
      <c r="AX2029" s="51">
        <f t="shared" si="5560"/>
        <v>332.80000000000001</v>
      </c>
      <c r="AY2029" s="51">
        <f t="shared" si="5561"/>
        <v>332.80000000000001</v>
      </c>
      <c r="AZ2029" s="51">
        <f t="shared" si="5529"/>
        <v>0</v>
      </c>
      <c r="BA2029" s="52">
        <f t="shared" si="5556"/>
        <v>100</v>
      </c>
      <c r="BB2029" s="25"/>
    </row>
    <row r="2030" ht="47.25">
      <c r="B2030" s="47" t="s">
        <v>586</v>
      </c>
      <c r="C2030" s="47" t="s">
        <v>129</v>
      </c>
      <c r="D2030" s="47" t="s">
        <v>46</v>
      </c>
      <c r="E2030" s="48" t="str">
        <f t="shared" si="5553"/>
        <v>1101</v>
      </c>
      <c r="F2030" s="47" t="s">
        <v>548</v>
      </c>
      <c r="G2030" s="48"/>
      <c r="H2030" s="49" t="s">
        <v>549</v>
      </c>
      <c r="I2030" s="19">
        <f t="shared" si="5497"/>
        <v>332.80000000000001</v>
      </c>
      <c r="J2030" s="19">
        <f t="shared" si="5498"/>
        <v>332.80000000000001</v>
      </c>
      <c r="K2030" s="19">
        <f t="shared" si="5499"/>
        <v>332.80000000000001</v>
      </c>
      <c r="L2030" s="19">
        <f t="shared" si="5500"/>
        <v>0</v>
      </c>
      <c r="M2030" s="19">
        <f t="shared" si="5501"/>
        <v>0</v>
      </c>
      <c r="N2030" s="19">
        <f t="shared" si="5502"/>
        <v>0</v>
      </c>
      <c r="O2030" s="19">
        <f t="shared" si="5562"/>
        <v>0</v>
      </c>
      <c r="P2030" s="19">
        <f t="shared" si="5563"/>
        <v>0</v>
      </c>
      <c r="Q2030" s="19">
        <f t="shared" si="5564"/>
        <v>0</v>
      </c>
      <c r="R2030" s="19">
        <f t="shared" si="5565"/>
        <v>0</v>
      </c>
      <c r="S2030" s="19">
        <f t="shared" si="5504"/>
        <v>0</v>
      </c>
      <c r="T2030" s="19">
        <f t="shared" si="5477"/>
        <v>332.80000000000001</v>
      </c>
      <c r="U2030" s="19">
        <f t="shared" si="5557"/>
        <v>332.80000000000001</v>
      </c>
      <c r="V2030" s="19">
        <f t="shared" si="5558"/>
        <v>332.80000000000001</v>
      </c>
      <c r="W2030" s="19">
        <f t="shared" si="5505"/>
        <v>0</v>
      </c>
      <c r="X2030" s="19">
        <f t="shared" si="5506"/>
        <v>0</v>
      </c>
      <c r="Y2030" s="19">
        <f t="shared" si="5507"/>
        <v>0</v>
      </c>
      <c r="Z2030" s="19">
        <f t="shared" si="5508"/>
        <v>0</v>
      </c>
      <c r="AA2030" s="19">
        <f t="shared" si="5509"/>
        <v>0</v>
      </c>
      <c r="AB2030" s="19">
        <f t="shared" si="5510"/>
        <v>0</v>
      </c>
      <c r="AC2030" s="19">
        <f t="shared" si="5511"/>
        <v>0</v>
      </c>
      <c r="AD2030" s="19">
        <f t="shared" si="5512"/>
        <v>0</v>
      </c>
      <c r="AE2030" s="19">
        <f t="shared" si="5513"/>
        <v>0</v>
      </c>
      <c r="AF2030" s="50">
        <f t="shared" si="5566"/>
        <v>332.80000000000001</v>
      </c>
      <c r="AG2030" s="50">
        <f t="shared" si="5567"/>
        <v>0</v>
      </c>
      <c r="AH2030" s="50">
        <f t="shared" si="5568"/>
        <v>0</v>
      </c>
      <c r="AI2030" s="50">
        <f t="shared" si="5569"/>
        <v>0</v>
      </c>
      <c r="AJ2030" s="50">
        <f t="shared" si="5570"/>
        <v>0</v>
      </c>
      <c r="AK2030" s="50">
        <f t="shared" si="5571"/>
        <v>0</v>
      </c>
      <c r="AL2030" s="50">
        <f t="shared" si="5572"/>
        <v>332.80000000000001</v>
      </c>
      <c r="AM2030" s="50">
        <f t="shared" si="5573"/>
        <v>0</v>
      </c>
      <c r="AN2030" s="50">
        <f t="shared" si="5574"/>
        <v>0</v>
      </c>
      <c r="AO2030" s="51">
        <f t="shared" si="5575"/>
        <v>281.51799999999997</v>
      </c>
      <c r="AP2030" s="51">
        <f t="shared" si="5576"/>
        <v>332.80000000000001</v>
      </c>
      <c r="AQ2030" s="51">
        <f t="shared" si="5577"/>
        <v>0</v>
      </c>
      <c r="AR2030" s="51">
        <f t="shared" si="5578"/>
        <v>0</v>
      </c>
      <c r="AS2030" s="51">
        <f t="shared" si="5579"/>
        <v>0</v>
      </c>
      <c r="AT2030" s="51">
        <f t="shared" si="5580"/>
        <v>0</v>
      </c>
      <c r="AU2030" s="51">
        <f t="shared" si="5554"/>
        <v>332.80000000000001</v>
      </c>
      <c r="AV2030" s="51">
        <f t="shared" si="5555"/>
        <v>0</v>
      </c>
      <c r="AW2030" s="51">
        <f t="shared" si="5559"/>
        <v>332.80000000000001</v>
      </c>
      <c r="AX2030" s="51">
        <f t="shared" si="5560"/>
        <v>332.80000000000001</v>
      </c>
      <c r="AY2030" s="51">
        <f t="shared" si="5561"/>
        <v>332.80000000000001</v>
      </c>
      <c r="AZ2030" s="51">
        <f t="shared" si="5529"/>
        <v>0</v>
      </c>
      <c r="BA2030" s="52">
        <f t="shared" si="5556"/>
        <v>100</v>
      </c>
      <c r="BB2030" s="25"/>
    </row>
    <row r="2031" ht="31.5">
      <c r="B2031" s="47" t="s">
        <v>586</v>
      </c>
      <c r="C2031" s="47" t="s">
        <v>129</v>
      </c>
      <c r="D2031" s="47" t="s">
        <v>46</v>
      </c>
      <c r="E2031" s="48" t="str">
        <f t="shared" si="5553"/>
        <v>1101</v>
      </c>
      <c r="F2031" s="47" t="s">
        <v>548</v>
      </c>
      <c r="G2031" s="47" t="s">
        <v>58</v>
      </c>
      <c r="H2031" s="49" t="s">
        <v>59</v>
      </c>
      <c r="I2031" s="19">
        <v>332.80000000000001</v>
      </c>
      <c r="J2031" s="19">
        <v>332.80000000000001</v>
      </c>
      <c r="K2031" s="19">
        <v>332.80000000000001</v>
      </c>
      <c r="L2031" s="19"/>
      <c r="M2031" s="19"/>
      <c r="N2031" s="19"/>
      <c r="O2031" s="19">
        <v>0</v>
      </c>
      <c r="P2031" s="19">
        <v>0</v>
      </c>
      <c r="Q2031" s="19">
        <v>0</v>
      </c>
      <c r="R2031" s="19">
        <v>0</v>
      </c>
      <c r="S2031" s="19"/>
      <c r="T2031" s="19">
        <f t="shared" si="5477"/>
        <v>332.80000000000001</v>
      </c>
      <c r="U2031" s="19">
        <f t="shared" si="5557"/>
        <v>332.80000000000001</v>
      </c>
      <c r="V2031" s="19">
        <f t="shared" si="5558"/>
        <v>332.80000000000001</v>
      </c>
      <c r="W2031" s="19"/>
      <c r="X2031" s="19"/>
      <c r="Y2031" s="19"/>
      <c r="Z2031" s="19"/>
      <c r="AA2031" s="19"/>
      <c r="AB2031" s="19"/>
      <c r="AC2031" s="19"/>
      <c r="AD2031" s="19"/>
      <c r="AE2031" s="19"/>
      <c r="AF2031" s="50">
        <v>332.80000000000001</v>
      </c>
      <c r="AG2031" s="50"/>
      <c r="AH2031" s="50">
        <v>0</v>
      </c>
      <c r="AI2031" s="50">
        <v>0</v>
      </c>
      <c r="AJ2031" s="50">
        <v>0</v>
      </c>
      <c r="AK2031" s="50">
        <v>0</v>
      </c>
      <c r="AL2031" s="50">
        <v>332.80000000000001</v>
      </c>
      <c r="AM2031" s="50">
        <v>0</v>
      </c>
      <c r="AN2031" s="50">
        <v>0</v>
      </c>
      <c r="AO2031" s="15">
        <v>281.51799999999997</v>
      </c>
      <c r="AP2031" s="51">
        <v>332.80000000000001</v>
      </c>
      <c r="AQ2031" s="51">
        <v>0</v>
      </c>
      <c r="AR2031" s="51">
        <v>0</v>
      </c>
      <c r="AS2031" s="51">
        <v>0</v>
      </c>
      <c r="AT2031" s="51">
        <v>0</v>
      </c>
      <c r="AU2031" s="51">
        <f t="shared" si="5554"/>
        <v>332.80000000000001</v>
      </c>
      <c r="AV2031" s="51">
        <f t="shared" si="5555"/>
        <v>0</v>
      </c>
      <c r="AW2031" s="51">
        <f t="shared" si="5559"/>
        <v>332.80000000000001</v>
      </c>
      <c r="AX2031" s="51">
        <f t="shared" si="5560"/>
        <v>332.80000000000001</v>
      </c>
      <c r="AY2031" s="51">
        <f t="shared" si="5561"/>
        <v>332.80000000000001</v>
      </c>
      <c r="AZ2031" s="51"/>
      <c r="BA2031" s="52">
        <f t="shared" si="5556"/>
        <v>100</v>
      </c>
      <c r="BB2031" s="53"/>
    </row>
    <row r="2032" ht="31.5">
      <c r="B2032" s="47" t="s">
        <v>586</v>
      </c>
      <c r="C2032" s="47" t="s">
        <v>129</v>
      </c>
      <c r="D2032" s="47" t="s">
        <v>46</v>
      </c>
      <c r="E2032" s="48" t="str">
        <f t="shared" si="5553"/>
        <v>1101</v>
      </c>
      <c r="F2032" s="47" t="s">
        <v>76</v>
      </c>
      <c r="G2032" s="48"/>
      <c r="H2032" s="49" t="s">
        <v>77</v>
      </c>
      <c r="I2032" s="19"/>
      <c r="J2032" s="19"/>
      <c r="K2032" s="19"/>
      <c r="L2032" s="19"/>
      <c r="M2032" s="19"/>
      <c r="N2032" s="19"/>
      <c r="O2032" s="19">
        <f t="shared" si="5562"/>
        <v>0</v>
      </c>
      <c r="P2032" s="19">
        <f t="shared" si="5563"/>
        <v>0</v>
      </c>
      <c r="Q2032" s="19">
        <f t="shared" si="5564"/>
        <v>0</v>
      </c>
      <c r="R2032" s="19">
        <f t="shared" si="5565"/>
        <v>0</v>
      </c>
      <c r="S2032" s="19"/>
      <c r="T2032" s="19">
        <f t="shared" si="5477"/>
        <v>0</v>
      </c>
      <c r="U2032" s="19"/>
      <c r="V2032" s="19"/>
      <c r="W2032" s="19"/>
      <c r="X2032" s="19"/>
      <c r="Y2032" s="19"/>
      <c r="Z2032" s="19"/>
      <c r="AA2032" s="19"/>
      <c r="AB2032" s="19"/>
      <c r="AC2032" s="19"/>
      <c r="AD2032" s="19"/>
      <c r="AE2032" s="19"/>
      <c r="AF2032" s="50">
        <f t="shared" si="5566"/>
        <v>195</v>
      </c>
      <c r="AG2032" s="50">
        <f t="shared" si="5567"/>
        <v>0</v>
      </c>
      <c r="AH2032" s="50">
        <f t="shared" si="5568"/>
        <v>0</v>
      </c>
      <c r="AI2032" s="50">
        <f t="shared" si="5569"/>
        <v>0</v>
      </c>
      <c r="AJ2032" s="50">
        <f t="shared" si="5570"/>
        <v>0</v>
      </c>
      <c r="AK2032" s="50">
        <f t="shared" si="5571"/>
        <v>0</v>
      </c>
      <c r="AL2032" s="50">
        <f t="shared" si="5572"/>
        <v>195</v>
      </c>
      <c r="AM2032" s="50">
        <f t="shared" si="5573"/>
        <v>0</v>
      </c>
      <c r="AN2032" s="50">
        <f t="shared" si="5574"/>
        <v>0</v>
      </c>
      <c r="AO2032" s="51">
        <f t="shared" si="5575"/>
        <v>195</v>
      </c>
      <c r="AP2032" s="51">
        <f t="shared" si="5576"/>
        <v>195</v>
      </c>
      <c r="AQ2032" s="51">
        <f t="shared" si="5577"/>
        <v>0</v>
      </c>
      <c r="AR2032" s="51">
        <f t="shared" si="5578"/>
        <v>0</v>
      </c>
      <c r="AS2032" s="51">
        <f t="shared" si="5579"/>
        <v>0</v>
      </c>
      <c r="AT2032" s="51">
        <f t="shared" si="5580"/>
        <v>0</v>
      </c>
      <c r="AU2032" s="51">
        <f t="shared" si="5554"/>
        <v>195</v>
      </c>
      <c r="AV2032" s="51">
        <f t="shared" si="5555"/>
        <v>-195</v>
      </c>
      <c r="AW2032" s="51"/>
      <c r="AX2032" s="51"/>
      <c r="AY2032" s="51"/>
      <c r="AZ2032" s="51"/>
      <c r="BA2032" s="52">
        <f t="shared" si="5556"/>
        <v>100</v>
      </c>
      <c r="BB2032" s="53"/>
    </row>
    <row r="2033" ht="47.25">
      <c r="B2033" s="47" t="s">
        <v>586</v>
      </c>
      <c r="C2033" s="47" t="s">
        <v>129</v>
      </c>
      <c r="D2033" s="47" t="s">
        <v>46</v>
      </c>
      <c r="E2033" s="48" t="str">
        <f t="shared" si="5553"/>
        <v>1101</v>
      </c>
      <c r="F2033" s="17" t="s">
        <v>296</v>
      </c>
      <c r="G2033" s="48"/>
      <c r="H2033" s="64" t="s">
        <v>297</v>
      </c>
      <c r="I2033" s="19"/>
      <c r="J2033" s="19"/>
      <c r="K2033" s="19"/>
      <c r="L2033" s="19"/>
      <c r="M2033" s="19"/>
      <c r="N2033" s="19"/>
      <c r="O2033" s="19">
        <f t="shared" si="5562"/>
        <v>0</v>
      </c>
      <c r="P2033" s="19">
        <f t="shared" si="5563"/>
        <v>0</v>
      </c>
      <c r="Q2033" s="19">
        <f t="shared" si="5564"/>
        <v>0</v>
      </c>
      <c r="R2033" s="19">
        <f t="shared" si="5565"/>
        <v>0</v>
      </c>
      <c r="S2033" s="19"/>
      <c r="T2033" s="19">
        <f t="shared" si="5477"/>
        <v>0</v>
      </c>
      <c r="U2033" s="19"/>
      <c r="V2033" s="19"/>
      <c r="W2033" s="19"/>
      <c r="X2033" s="19"/>
      <c r="Y2033" s="19"/>
      <c r="Z2033" s="19"/>
      <c r="AA2033" s="19"/>
      <c r="AB2033" s="19"/>
      <c r="AC2033" s="19"/>
      <c r="AD2033" s="19"/>
      <c r="AE2033" s="19"/>
      <c r="AF2033" s="50">
        <f t="shared" si="5566"/>
        <v>195</v>
      </c>
      <c r="AG2033" s="50">
        <f t="shared" si="5567"/>
        <v>0</v>
      </c>
      <c r="AH2033" s="50">
        <f t="shared" si="5568"/>
        <v>0</v>
      </c>
      <c r="AI2033" s="50">
        <f t="shared" si="5569"/>
        <v>0</v>
      </c>
      <c r="AJ2033" s="50">
        <f t="shared" si="5570"/>
        <v>0</v>
      </c>
      <c r="AK2033" s="50">
        <f t="shared" si="5571"/>
        <v>0</v>
      </c>
      <c r="AL2033" s="50">
        <f t="shared" si="5572"/>
        <v>195</v>
      </c>
      <c r="AM2033" s="50">
        <f t="shared" si="5573"/>
        <v>0</v>
      </c>
      <c r="AN2033" s="50">
        <f t="shared" si="5574"/>
        <v>0</v>
      </c>
      <c r="AO2033" s="15">
        <f t="shared" si="5575"/>
        <v>195</v>
      </c>
      <c r="AP2033" s="51">
        <f t="shared" si="5576"/>
        <v>195</v>
      </c>
      <c r="AQ2033" s="51">
        <f t="shared" si="5577"/>
        <v>0</v>
      </c>
      <c r="AR2033" s="51">
        <f t="shared" si="5578"/>
        <v>0</v>
      </c>
      <c r="AS2033" s="51">
        <f t="shared" si="5579"/>
        <v>0</v>
      </c>
      <c r="AT2033" s="51">
        <f t="shared" si="5580"/>
        <v>0</v>
      </c>
      <c r="AU2033" s="51">
        <f t="shared" si="5554"/>
        <v>195</v>
      </c>
      <c r="AV2033" s="51">
        <f t="shared" si="5555"/>
        <v>-195</v>
      </c>
      <c r="AW2033" s="51"/>
      <c r="AX2033" s="51"/>
      <c r="AY2033" s="51"/>
      <c r="AZ2033" s="51"/>
      <c r="BA2033" s="52">
        <f t="shared" si="5556"/>
        <v>100</v>
      </c>
      <c r="BB2033" s="53"/>
    </row>
    <row r="2034" ht="47.25">
      <c r="B2034" s="47" t="s">
        <v>586</v>
      </c>
      <c r="C2034" s="47" t="s">
        <v>129</v>
      </c>
      <c r="D2034" s="47" t="s">
        <v>46</v>
      </c>
      <c r="E2034" s="48" t="str">
        <f t="shared" si="5553"/>
        <v>1101</v>
      </c>
      <c r="F2034" s="17" t="s">
        <v>298</v>
      </c>
      <c r="G2034" s="48"/>
      <c r="H2034" s="64" t="s">
        <v>299</v>
      </c>
      <c r="I2034" s="19"/>
      <c r="J2034" s="19"/>
      <c r="K2034" s="19"/>
      <c r="L2034" s="19"/>
      <c r="M2034" s="19"/>
      <c r="N2034" s="19"/>
      <c r="O2034" s="19">
        <f t="shared" si="5562"/>
        <v>0</v>
      </c>
      <c r="P2034" s="19">
        <f t="shared" si="5563"/>
        <v>0</v>
      </c>
      <c r="Q2034" s="19">
        <f t="shared" si="5564"/>
        <v>0</v>
      </c>
      <c r="R2034" s="19">
        <f t="shared" si="5565"/>
        <v>0</v>
      </c>
      <c r="S2034" s="19"/>
      <c r="T2034" s="19">
        <f t="shared" si="5477"/>
        <v>0</v>
      </c>
      <c r="U2034" s="19"/>
      <c r="V2034" s="19"/>
      <c r="W2034" s="19"/>
      <c r="X2034" s="19"/>
      <c r="Y2034" s="19"/>
      <c r="Z2034" s="19"/>
      <c r="AA2034" s="19"/>
      <c r="AB2034" s="19"/>
      <c r="AC2034" s="19"/>
      <c r="AD2034" s="19"/>
      <c r="AE2034" s="19"/>
      <c r="AF2034" s="50">
        <f t="shared" si="5566"/>
        <v>195</v>
      </c>
      <c r="AG2034" s="50">
        <f t="shared" si="5567"/>
        <v>0</v>
      </c>
      <c r="AH2034" s="50">
        <f t="shared" si="5568"/>
        <v>0</v>
      </c>
      <c r="AI2034" s="50">
        <f t="shared" si="5569"/>
        <v>0</v>
      </c>
      <c r="AJ2034" s="50">
        <f t="shared" si="5570"/>
        <v>0</v>
      </c>
      <c r="AK2034" s="50">
        <f t="shared" si="5571"/>
        <v>0</v>
      </c>
      <c r="AL2034" s="50">
        <f t="shared" si="5572"/>
        <v>195</v>
      </c>
      <c r="AM2034" s="50">
        <f t="shared" si="5573"/>
        <v>0</v>
      </c>
      <c r="AN2034" s="50">
        <f t="shared" si="5574"/>
        <v>0</v>
      </c>
      <c r="AO2034" s="51">
        <f t="shared" si="5575"/>
        <v>195</v>
      </c>
      <c r="AP2034" s="51">
        <f t="shared" si="5576"/>
        <v>195</v>
      </c>
      <c r="AQ2034" s="51">
        <f t="shared" si="5577"/>
        <v>0</v>
      </c>
      <c r="AR2034" s="51">
        <f t="shared" si="5578"/>
        <v>0</v>
      </c>
      <c r="AS2034" s="51">
        <f t="shared" si="5579"/>
        <v>0</v>
      </c>
      <c r="AT2034" s="51">
        <f t="shared" si="5580"/>
        <v>0</v>
      </c>
      <c r="AU2034" s="51">
        <f t="shared" si="5554"/>
        <v>195</v>
      </c>
      <c r="AV2034" s="51">
        <f t="shared" si="5555"/>
        <v>-195</v>
      </c>
      <c r="AW2034" s="51"/>
      <c r="AX2034" s="51"/>
      <c r="AY2034" s="51"/>
      <c r="AZ2034" s="51"/>
      <c r="BA2034" s="52">
        <f t="shared" si="5556"/>
        <v>100</v>
      </c>
      <c r="BB2034" s="53"/>
    </row>
    <row r="2035" ht="31.5">
      <c r="B2035" s="47" t="s">
        <v>586</v>
      </c>
      <c r="C2035" s="47" t="s">
        <v>129</v>
      </c>
      <c r="D2035" s="47" t="s">
        <v>46</v>
      </c>
      <c r="E2035" s="48" t="str">
        <f t="shared" si="5553"/>
        <v>1101</v>
      </c>
      <c r="F2035" s="17" t="s">
        <v>298</v>
      </c>
      <c r="G2035" s="47" t="s">
        <v>58</v>
      </c>
      <c r="H2035" s="49" t="s">
        <v>59</v>
      </c>
      <c r="I2035" s="19"/>
      <c r="J2035" s="19"/>
      <c r="K2035" s="19"/>
      <c r="L2035" s="19"/>
      <c r="M2035" s="19"/>
      <c r="N2035" s="19"/>
      <c r="O2035" s="19">
        <v>0</v>
      </c>
      <c r="P2035" s="19">
        <v>0</v>
      </c>
      <c r="Q2035" s="19">
        <v>0</v>
      </c>
      <c r="R2035" s="19">
        <v>0</v>
      </c>
      <c r="S2035" s="19"/>
      <c r="T2035" s="19">
        <f t="shared" si="5477"/>
        <v>0</v>
      </c>
      <c r="U2035" s="19"/>
      <c r="V2035" s="19"/>
      <c r="W2035" s="19"/>
      <c r="X2035" s="19"/>
      <c r="Y2035" s="19"/>
      <c r="Z2035" s="19"/>
      <c r="AA2035" s="19"/>
      <c r="AB2035" s="19"/>
      <c r="AC2035" s="19"/>
      <c r="AD2035" s="19"/>
      <c r="AE2035" s="19"/>
      <c r="AF2035" s="50">
        <v>195</v>
      </c>
      <c r="AG2035" s="50"/>
      <c r="AH2035" s="50">
        <v>0</v>
      </c>
      <c r="AI2035" s="50">
        <v>0</v>
      </c>
      <c r="AJ2035" s="50">
        <v>0</v>
      </c>
      <c r="AK2035" s="50">
        <v>0</v>
      </c>
      <c r="AL2035" s="50">
        <v>195</v>
      </c>
      <c r="AM2035" s="50">
        <v>0</v>
      </c>
      <c r="AN2035" s="50">
        <v>0</v>
      </c>
      <c r="AO2035" s="15">
        <v>195</v>
      </c>
      <c r="AP2035" s="51">
        <v>195</v>
      </c>
      <c r="AQ2035" s="51">
        <v>0</v>
      </c>
      <c r="AR2035" s="51">
        <v>0</v>
      </c>
      <c r="AS2035" s="51">
        <v>0</v>
      </c>
      <c r="AT2035" s="51">
        <v>0</v>
      </c>
      <c r="AU2035" s="51">
        <f t="shared" si="5554"/>
        <v>195</v>
      </c>
      <c r="AV2035" s="51">
        <f t="shared" si="5555"/>
        <v>-195</v>
      </c>
      <c r="AW2035" s="51"/>
      <c r="AX2035" s="51"/>
      <c r="AY2035" s="51"/>
      <c r="AZ2035" s="51"/>
      <c r="BA2035" s="52">
        <f t="shared" si="5556"/>
        <v>100</v>
      </c>
      <c r="BB2035" s="53"/>
    </row>
    <row r="2036" s="30" customFormat="1" ht="31.5">
      <c r="B2036" s="31" t="s">
        <v>590</v>
      </c>
      <c r="C2036" s="31"/>
      <c r="D2036" s="31"/>
      <c r="E2036" s="32" t="str">
        <f t="shared" si="5553"/>
        <v/>
      </c>
      <c r="F2036" s="31"/>
      <c r="G2036" s="31"/>
      <c r="H2036" s="33" t="s">
        <v>591</v>
      </c>
      <c r="I2036" s="34">
        <f>I2173+I2037+I2056</f>
        <v>1477359.7</v>
      </c>
      <c r="J2036" s="34">
        <f>J2173+J2037+J2056</f>
        <v>1375320.2</v>
      </c>
      <c r="K2036" s="34">
        <f>K2173+K2037+K2056</f>
        <v>1193543.8</v>
      </c>
      <c r="L2036" s="34">
        <f>L2173+L2037+L2056</f>
        <v>46272.099999999999</v>
      </c>
      <c r="M2036" s="34">
        <f>M2173+M2037+M2056</f>
        <v>55697.800000000003</v>
      </c>
      <c r="N2036" s="34">
        <f>N2173+N2037+N2056</f>
        <v>58416.5</v>
      </c>
      <c r="O2036" s="34">
        <f>O2173+O2037+O2056+O2166</f>
        <v>331684.446</v>
      </c>
      <c r="P2036" s="34">
        <f>P2173+P2037+P2056+P2166</f>
        <v>135946.908</v>
      </c>
      <c r="Q2036" s="34">
        <f>Q2173+Q2037+Q2056+Q2166</f>
        <v>-98238.215999999986</v>
      </c>
      <c r="R2036" s="34">
        <f>R2173+R2037+R2056+R2166</f>
        <v>34679.341</v>
      </c>
      <c r="S2036" s="34">
        <f>S2173+S2037+S2056</f>
        <v>417719.36962999997</v>
      </c>
      <c r="T2036" s="34">
        <f t="shared" si="5477"/>
        <v>2345423.6486299997</v>
      </c>
      <c r="U2036" s="34">
        <f t="shared" si="5557"/>
        <v>1431018</v>
      </c>
      <c r="V2036" s="34">
        <f t="shared" si="5558"/>
        <v>1251960.3</v>
      </c>
      <c r="W2036" s="34">
        <f>W2173+W2037+W2056</f>
        <v>16313.6</v>
      </c>
      <c r="X2036" s="34">
        <f>X2173+X2037+X2056</f>
        <v>0</v>
      </c>
      <c r="Y2036" s="34">
        <f>Y2173+Y2037+Y2056</f>
        <v>0</v>
      </c>
      <c r="Z2036" s="34">
        <f>Z2173+Z2037+Z2056</f>
        <v>438108.14163000003</v>
      </c>
      <c r="AA2036" s="34">
        <f>AA2173+AA2037+AA2056</f>
        <v>17371.899999999998</v>
      </c>
      <c r="AB2036" s="34">
        <f>AB2173+AB2037+AB2056</f>
        <v>0</v>
      </c>
      <c r="AC2036" s="34">
        <f>AC2173+AC2037+AC2056</f>
        <v>17371.899999999998</v>
      </c>
      <c r="AD2036" s="34">
        <f>AD2173+AD2037+AD2056</f>
        <v>0</v>
      </c>
      <c r="AE2036" s="34">
        <f>AE2173+AE2037+AE2056</f>
        <v>0</v>
      </c>
      <c r="AF2036" s="35">
        <f>AF2173+AF2037+AF2056+AF2166</f>
        <v>2654774.3808800001</v>
      </c>
      <c r="AG2036" s="35">
        <f>AG2173+AG2037+AG2056+AG2166</f>
        <v>0</v>
      </c>
      <c r="AH2036" s="35">
        <f>AH2173+AH2037+AH2056+AH2166</f>
        <v>606679.0628099998</v>
      </c>
      <c r="AI2036" s="35">
        <f>AI2173+AI2037+AI2056+AI2166</f>
        <v>0</v>
      </c>
      <c r="AJ2036" s="35">
        <f>AJ2173+AJ2037+AJ2056+AJ2166</f>
        <v>44801.160000000003</v>
      </c>
      <c r="AK2036" s="35">
        <f>AK2173+AK2037+AK2056+AK2166</f>
        <v>0</v>
      </c>
      <c r="AL2036" s="35">
        <f>AL2173+AL2037+AL2056+AL2166</f>
        <v>1956799.8261099998</v>
      </c>
      <c r="AM2036" s="35">
        <f>AM2173+AM2037+AM2056+AM2166</f>
        <v>167232.38489000002</v>
      </c>
      <c r="AN2036" s="35">
        <f>AN2173+AN2037+AN2056+AN2166</f>
        <v>29363.219399999998</v>
      </c>
      <c r="AO2036" s="36">
        <f>AO2173+AO2037+AO2056+AO2166</f>
        <v>633480.31702999992</v>
      </c>
      <c r="AP2036" s="36">
        <f>AP2173+AP2037+AP2056+AP2166</f>
        <v>2112766.71722</v>
      </c>
      <c r="AQ2036" s="36">
        <f>AQ2173+AQ2037+AQ2056+AQ2166</f>
        <v>331684.446</v>
      </c>
      <c r="AR2036" s="36">
        <f>AR2173+AR2037+AR2056+AR2166</f>
        <v>0</v>
      </c>
      <c r="AS2036" s="36">
        <f>AS2173+AS2037+AS2056+AS2166</f>
        <v>0</v>
      </c>
      <c r="AT2036" s="36">
        <f>AT2173+AT2037+AT2056+AT2166</f>
        <v>0</v>
      </c>
      <c r="AU2036" s="36">
        <f t="shared" si="5554"/>
        <v>2444451.16322</v>
      </c>
      <c r="AV2036" s="36">
        <f t="shared" si="5555"/>
        <v>-99027.514590000268</v>
      </c>
      <c r="AW2036" s="36">
        <f t="shared" si="5559"/>
        <v>2799845.3902599998</v>
      </c>
      <c r="AX2036" s="36">
        <f t="shared" si="5560"/>
        <v>1448389.8999999999</v>
      </c>
      <c r="AY2036" s="36">
        <f t="shared" si="5561"/>
        <v>1269332.2</v>
      </c>
      <c r="AZ2036" s="36">
        <f>AZ2173+AZ2037+AZ2056</f>
        <v>0</v>
      </c>
      <c r="BA2036" s="37">
        <f t="shared" si="5556"/>
        <v>73.708705349995256</v>
      </c>
      <c r="BB2036" s="25"/>
    </row>
    <row r="2037" s="30" customFormat="1">
      <c r="B2037" s="31" t="s">
        <v>590</v>
      </c>
      <c r="C2037" s="31" t="s">
        <v>88</v>
      </c>
      <c r="D2037" s="31"/>
      <c r="E2037" s="32" t="str">
        <f t="shared" si="5553"/>
        <v>04</v>
      </c>
      <c r="F2037" s="31"/>
      <c r="G2037" s="31"/>
      <c r="H2037" s="33" t="s">
        <v>89</v>
      </c>
      <c r="I2037" s="34">
        <f t="shared" ref="I2037:I2038" si="5581">I2038</f>
        <v>100039.3</v>
      </c>
      <c r="J2037" s="34">
        <f t="shared" ref="J2037:J2038" si="5582">J2038</f>
        <v>100213.39999999999</v>
      </c>
      <c r="K2037" s="34">
        <f t="shared" ref="K2037:K2038" si="5583">K2038</f>
        <v>100213.39999999999</v>
      </c>
      <c r="L2037" s="34">
        <f t="shared" ref="L2037:L2038" si="5584">L2038</f>
        <v>0</v>
      </c>
      <c r="M2037" s="34">
        <f t="shared" ref="M2037:M2038" si="5585">M2038</f>
        <v>0</v>
      </c>
      <c r="N2037" s="34">
        <f t="shared" ref="N2037:N2038" si="5586">N2038</f>
        <v>0</v>
      </c>
      <c r="O2037" s="34">
        <f t="shared" ref="O2037:O2038" si="5587">O2038</f>
        <v>0</v>
      </c>
      <c r="P2037" s="34">
        <f t="shared" ref="P2037:P2038" si="5588">P2038</f>
        <v>0</v>
      </c>
      <c r="Q2037" s="34">
        <f t="shared" ref="Q2037:Q2038" si="5589">Q2038</f>
        <v>-99805.299999999988</v>
      </c>
      <c r="R2037" s="34">
        <f t="shared" ref="R2037:R2038" si="5590">R2038</f>
        <v>100000</v>
      </c>
      <c r="S2037" s="34">
        <f t="shared" ref="S2037:S2038" si="5591">S2038</f>
        <v>225.09999999999999</v>
      </c>
      <c r="T2037" s="34">
        <f t="shared" si="5477"/>
        <v>100459.10000000003</v>
      </c>
      <c r="U2037" s="34">
        <f t="shared" si="5557"/>
        <v>100213.39999999999</v>
      </c>
      <c r="V2037" s="34">
        <f t="shared" si="5558"/>
        <v>100213.39999999999</v>
      </c>
      <c r="W2037" s="34">
        <f t="shared" ref="W2037:W2038" si="5592">W2038</f>
        <v>225.09999999999999</v>
      </c>
      <c r="X2037" s="34">
        <f t="shared" ref="X2037:X2038" si="5593">X2038</f>
        <v>0</v>
      </c>
      <c r="Y2037" s="34">
        <f t="shared" ref="Y2037:Y2038" si="5594">Y2038</f>
        <v>0</v>
      </c>
      <c r="Z2037" s="34">
        <f t="shared" ref="Z2037:Z2038" si="5595">Z2038</f>
        <v>0</v>
      </c>
      <c r="AA2037" s="34">
        <f t="shared" ref="AA2037:AA2038" si="5596">AA2038</f>
        <v>0</v>
      </c>
      <c r="AB2037" s="34">
        <f t="shared" ref="AB2037:AB2038" si="5597">AB2038</f>
        <v>0</v>
      </c>
      <c r="AC2037" s="34">
        <f t="shared" ref="AC2037:AC2038" si="5598">AC2038</f>
        <v>0</v>
      </c>
      <c r="AD2037" s="34">
        <f t="shared" ref="AD2037:AD2038" si="5599">AD2038</f>
        <v>0</v>
      </c>
      <c r="AE2037" s="34">
        <f t="shared" ref="AE2037:AE2038" si="5600">AE2038</f>
        <v>0</v>
      </c>
      <c r="AF2037" s="35">
        <f t="shared" ref="AF2037:AF2038" si="5601">AF2038</f>
        <v>100459.10000000001</v>
      </c>
      <c r="AG2037" s="35">
        <f t="shared" ref="AG2037:AG2038" si="5602">AG2038</f>
        <v>0</v>
      </c>
      <c r="AH2037" s="35">
        <f t="shared" ref="AH2037:AH2038" si="5603">AH2038</f>
        <v>0</v>
      </c>
      <c r="AI2037" s="35">
        <f t="shared" ref="AI2037:AI2038" si="5604">AI2038</f>
        <v>0</v>
      </c>
      <c r="AJ2037" s="35">
        <f t="shared" ref="AJ2037:AJ2038" si="5605">AJ2038</f>
        <v>0</v>
      </c>
      <c r="AK2037" s="35">
        <f t="shared" ref="AK2037:AK2038" si="5606">AK2038</f>
        <v>0</v>
      </c>
      <c r="AL2037" s="35">
        <f t="shared" ref="AL2037:AL2038" si="5607">AL2038</f>
        <v>98916.105420000007</v>
      </c>
      <c r="AM2037" s="35">
        <f t="shared" ref="AM2037:AM2038" si="5608">AM2038</f>
        <v>0</v>
      </c>
      <c r="AN2037" s="35">
        <f t="shared" ref="AN2037:AN2038" si="5609">AN2038</f>
        <v>0</v>
      </c>
      <c r="AO2037" s="54">
        <f t="shared" ref="AO2037:AO2038" si="5610">AO2038</f>
        <v>0</v>
      </c>
      <c r="AP2037" s="36">
        <f t="shared" ref="AP2037:AP2038" si="5611">AP2038</f>
        <v>100459.10000000001</v>
      </c>
      <c r="AQ2037" s="36">
        <f t="shared" ref="AQ2037:AQ2038" si="5612">AQ2038</f>
        <v>0</v>
      </c>
      <c r="AR2037" s="36">
        <f t="shared" ref="AR2037:AR2038" si="5613">AR2038</f>
        <v>0</v>
      </c>
      <c r="AS2037" s="36">
        <f t="shared" ref="AS2037:AS2038" si="5614">AS2038</f>
        <v>0</v>
      </c>
      <c r="AT2037" s="36">
        <f t="shared" ref="AT2037:AT2038" si="5615">AT2038</f>
        <v>0</v>
      </c>
      <c r="AU2037" s="36">
        <f t="shared" si="5554"/>
        <v>100459.10000000001</v>
      </c>
      <c r="AV2037" s="36">
        <f t="shared" si="5555"/>
        <v>2.9103830456733704e-11</v>
      </c>
      <c r="AW2037" s="36">
        <f t="shared" si="5559"/>
        <v>100684.20000000004</v>
      </c>
      <c r="AX2037" s="36">
        <f t="shared" si="5560"/>
        <v>100213.39999999999</v>
      </c>
      <c r="AY2037" s="36">
        <f t="shared" si="5561"/>
        <v>100213.39999999999</v>
      </c>
      <c r="AZ2037" s="36">
        <f t="shared" ref="AZ2037:AZ2038" si="5616">AZ2038</f>
        <v>0</v>
      </c>
      <c r="BA2037" s="37">
        <f t="shared" si="5556"/>
        <v>98.464056934613197</v>
      </c>
      <c r="BB2037" s="25"/>
    </row>
    <row r="2038" s="39" customFormat="1">
      <c r="B2038" s="40" t="s">
        <v>590</v>
      </c>
      <c r="C2038" s="40" t="s">
        <v>88</v>
      </c>
      <c r="D2038" s="40" t="s">
        <v>90</v>
      </c>
      <c r="E2038" s="38" t="str">
        <f t="shared" si="5553"/>
        <v>0409</v>
      </c>
      <c r="F2038" s="40"/>
      <c r="G2038" s="40"/>
      <c r="H2038" s="41" t="s">
        <v>91</v>
      </c>
      <c r="I2038" s="42">
        <f t="shared" si="5581"/>
        <v>100039.3</v>
      </c>
      <c r="J2038" s="42">
        <f t="shared" si="5582"/>
        <v>100213.39999999999</v>
      </c>
      <c r="K2038" s="42">
        <f t="shared" si="5583"/>
        <v>100213.39999999999</v>
      </c>
      <c r="L2038" s="42">
        <f t="shared" si="5584"/>
        <v>0</v>
      </c>
      <c r="M2038" s="42">
        <f t="shared" si="5585"/>
        <v>0</v>
      </c>
      <c r="N2038" s="42">
        <f t="shared" si="5586"/>
        <v>0</v>
      </c>
      <c r="O2038" s="42">
        <f t="shared" si="5587"/>
        <v>0</v>
      </c>
      <c r="P2038" s="42">
        <f t="shared" si="5588"/>
        <v>0</v>
      </c>
      <c r="Q2038" s="42">
        <f t="shared" si="5589"/>
        <v>-99805.299999999988</v>
      </c>
      <c r="R2038" s="42">
        <f t="shared" si="5590"/>
        <v>100000</v>
      </c>
      <c r="S2038" s="42">
        <f t="shared" si="5591"/>
        <v>225.09999999999999</v>
      </c>
      <c r="T2038" s="42">
        <f t="shared" si="5477"/>
        <v>100459.10000000003</v>
      </c>
      <c r="U2038" s="42">
        <f t="shared" si="5557"/>
        <v>100213.39999999999</v>
      </c>
      <c r="V2038" s="42">
        <f t="shared" si="5558"/>
        <v>100213.39999999999</v>
      </c>
      <c r="W2038" s="42">
        <f t="shared" si="5592"/>
        <v>225.09999999999999</v>
      </c>
      <c r="X2038" s="42">
        <f t="shared" si="5593"/>
        <v>0</v>
      </c>
      <c r="Y2038" s="42">
        <f t="shared" si="5594"/>
        <v>0</v>
      </c>
      <c r="Z2038" s="42">
        <f t="shared" si="5595"/>
        <v>0</v>
      </c>
      <c r="AA2038" s="42">
        <f t="shared" si="5596"/>
        <v>0</v>
      </c>
      <c r="AB2038" s="42">
        <f t="shared" si="5597"/>
        <v>0</v>
      </c>
      <c r="AC2038" s="42">
        <f t="shared" si="5598"/>
        <v>0</v>
      </c>
      <c r="AD2038" s="42">
        <f t="shared" si="5599"/>
        <v>0</v>
      </c>
      <c r="AE2038" s="42">
        <f t="shared" si="5600"/>
        <v>0</v>
      </c>
      <c r="AF2038" s="43">
        <f t="shared" si="5601"/>
        <v>100459.10000000001</v>
      </c>
      <c r="AG2038" s="43">
        <f t="shared" si="5602"/>
        <v>0</v>
      </c>
      <c r="AH2038" s="43">
        <f t="shared" si="5603"/>
        <v>0</v>
      </c>
      <c r="AI2038" s="43">
        <f t="shared" si="5604"/>
        <v>0</v>
      </c>
      <c r="AJ2038" s="43">
        <f t="shared" si="5605"/>
        <v>0</v>
      </c>
      <c r="AK2038" s="43">
        <f t="shared" si="5606"/>
        <v>0</v>
      </c>
      <c r="AL2038" s="43">
        <f t="shared" si="5607"/>
        <v>98916.105420000007</v>
      </c>
      <c r="AM2038" s="43">
        <f t="shared" si="5608"/>
        <v>0</v>
      </c>
      <c r="AN2038" s="43">
        <f t="shared" si="5609"/>
        <v>0</v>
      </c>
      <c r="AO2038" s="45">
        <f t="shared" si="5610"/>
        <v>0</v>
      </c>
      <c r="AP2038" s="45">
        <f t="shared" si="5611"/>
        <v>100459.10000000001</v>
      </c>
      <c r="AQ2038" s="45">
        <f t="shared" si="5612"/>
        <v>0</v>
      </c>
      <c r="AR2038" s="45">
        <f t="shared" si="5613"/>
        <v>0</v>
      </c>
      <c r="AS2038" s="45">
        <f t="shared" si="5614"/>
        <v>0</v>
      </c>
      <c r="AT2038" s="45">
        <f t="shared" si="5615"/>
        <v>0</v>
      </c>
      <c r="AU2038" s="45">
        <f t="shared" si="5554"/>
        <v>100459.10000000001</v>
      </c>
      <c r="AV2038" s="45">
        <f t="shared" si="5555"/>
        <v>2.9103830456733704e-11</v>
      </c>
      <c r="AW2038" s="45">
        <f t="shared" si="5559"/>
        <v>100684.20000000004</v>
      </c>
      <c r="AX2038" s="45">
        <f t="shared" si="5560"/>
        <v>100213.39999999999</v>
      </c>
      <c r="AY2038" s="45">
        <f t="shared" si="5561"/>
        <v>100213.39999999999</v>
      </c>
      <c r="AZ2038" s="45">
        <f t="shared" si="5616"/>
        <v>0</v>
      </c>
      <c r="BA2038" s="46">
        <f t="shared" si="5556"/>
        <v>98.464056934613197</v>
      </c>
      <c r="BB2038" s="25"/>
    </row>
    <row r="2039" ht="31.5">
      <c r="B2039" s="47" t="s">
        <v>590</v>
      </c>
      <c r="C2039" s="47" t="s">
        <v>88</v>
      </c>
      <c r="D2039" s="47" t="s">
        <v>90</v>
      </c>
      <c r="E2039" s="48" t="str">
        <f t="shared" si="5553"/>
        <v>0409</v>
      </c>
      <c r="F2039" s="47" t="s">
        <v>517</v>
      </c>
      <c r="G2039" s="47"/>
      <c r="H2039" s="49" t="s">
        <v>518</v>
      </c>
      <c r="I2039" s="19">
        <f>I2050</f>
        <v>100039.3</v>
      </c>
      <c r="J2039" s="19">
        <f>J2050</f>
        <v>100213.39999999999</v>
      </c>
      <c r="K2039" s="19">
        <f>K2050</f>
        <v>100213.39999999999</v>
      </c>
      <c r="L2039" s="19">
        <f>L2050</f>
        <v>0</v>
      </c>
      <c r="M2039" s="19">
        <f>M2050</f>
        <v>0</v>
      </c>
      <c r="N2039" s="19">
        <f>N2050</f>
        <v>0</v>
      </c>
      <c r="O2039" s="19">
        <f>O2050+O2040+O2044</f>
        <v>0</v>
      </c>
      <c r="P2039" s="19">
        <f>P2050+P2040+P2044</f>
        <v>0</v>
      </c>
      <c r="Q2039" s="19">
        <f>Q2050+Q2040+Q2044</f>
        <v>-99805.299999999988</v>
      </c>
      <c r="R2039" s="19">
        <f>R2050+R2040</f>
        <v>100000</v>
      </c>
      <c r="S2039" s="19">
        <f>S2050</f>
        <v>225.09999999999999</v>
      </c>
      <c r="T2039" s="19">
        <f t="shared" si="5477"/>
        <v>100459.10000000003</v>
      </c>
      <c r="U2039" s="19">
        <f t="shared" si="5557"/>
        <v>100213.39999999999</v>
      </c>
      <c r="V2039" s="19">
        <f t="shared" si="5558"/>
        <v>100213.39999999999</v>
      </c>
      <c r="W2039" s="19">
        <f>W2050</f>
        <v>225.09999999999999</v>
      </c>
      <c r="X2039" s="19">
        <f>X2050</f>
        <v>0</v>
      </c>
      <c r="Y2039" s="19">
        <f>Y2050</f>
        <v>0</v>
      </c>
      <c r="Z2039" s="19">
        <f>Z2050</f>
        <v>0</v>
      </c>
      <c r="AA2039" s="19">
        <f>AA2050</f>
        <v>0</v>
      </c>
      <c r="AB2039" s="19">
        <f>AB2050</f>
        <v>0</v>
      </c>
      <c r="AC2039" s="19">
        <f>AC2050</f>
        <v>0</v>
      </c>
      <c r="AD2039" s="19">
        <f>AD2050</f>
        <v>0</v>
      </c>
      <c r="AE2039" s="19">
        <f>AE2050</f>
        <v>0</v>
      </c>
      <c r="AF2039" s="50">
        <f>AF2050+AF2040+AF2044</f>
        <v>100459.10000000001</v>
      </c>
      <c r="AG2039" s="50">
        <f>AG2050+AG2040+AG2044</f>
        <v>0</v>
      </c>
      <c r="AH2039" s="50">
        <f>AH2050+AH2040+AH2044</f>
        <v>0</v>
      </c>
      <c r="AI2039" s="50">
        <f>AI2050+AI2040+AI2044</f>
        <v>0</v>
      </c>
      <c r="AJ2039" s="50">
        <f>AJ2050+AJ2040+AJ2044</f>
        <v>0</v>
      </c>
      <c r="AK2039" s="50">
        <f>AK2050+AK2040+AK2044</f>
        <v>0</v>
      </c>
      <c r="AL2039" s="50">
        <f>AL2050+AL2040+AL2044</f>
        <v>98916.105420000007</v>
      </c>
      <c r="AM2039" s="50">
        <f>AM2050+AM2040+AM2044</f>
        <v>0</v>
      </c>
      <c r="AN2039" s="50">
        <f>AN2050+AN2040+AN2044</f>
        <v>0</v>
      </c>
      <c r="AO2039" s="15">
        <f>AO2050+AO2040+AO2044</f>
        <v>0</v>
      </c>
      <c r="AP2039" s="51">
        <f>AP2050+AP2040+AP2044</f>
        <v>100459.10000000001</v>
      </c>
      <c r="AQ2039" s="51">
        <f>AQ2050+AQ2040+AQ2044</f>
        <v>0</v>
      </c>
      <c r="AR2039" s="51">
        <f>AR2050+AR2040+AR2044</f>
        <v>0</v>
      </c>
      <c r="AS2039" s="51">
        <f>AS2050+AS2040+AS2044</f>
        <v>0</v>
      </c>
      <c r="AT2039" s="51">
        <f>AT2050+AT2040+AT2044</f>
        <v>0</v>
      </c>
      <c r="AU2039" s="51">
        <f t="shared" si="5554"/>
        <v>100459.10000000001</v>
      </c>
      <c r="AV2039" s="51">
        <f t="shared" si="5555"/>
        <v>2.9103830456733704e-11</v>
      </c>
      <c r="AW2039" s="51">
        <f t="shared" si="5559"/>
        <v>100684.20000000004</v>
      </c>
      <c r="AX2039" s="51">
        <f t="shared" si="5560"/>
        <v>100213.39999999999</v>
      </c>
      <c r="AY2039" s="51">
        <f t="shared" si="5561"/>
        <v>100213.39999999999</v>
      </c>
      <c r="AZ2039" s="51">
        <f>AZ2050</f>
        <v>0</v>
      </c>
      <c r="BA2039" s="52">
        <f t="shared" si="5556"/>
        <v>98.464056934613197</v>
      </c>
      <c r="BB2039" s="25"/>
    </row>
    <row r="2040" ht="31.5" hidden="1">
      <c r="B2040" s="47" t="s">
        <v>590</v>
      </c>
      <c r="C2040" s="47" t="s">
        <v>88</v>
      </c>
      <c r="D2040" s="47" t="s">
        <v>90</v>
      </c>
      <c r="E2040" s="48" t="str">
        <f t="shared" si="5553"/>
        <v>0409</v>
      </c>
      <c r="F2040" s="47" t="s">
        <v>592</v>
      </c>
      <c r="G2040" s="47"/>
      <c r="H2040" s="49" t="s">
        <v>210</v>
      </c>
      <c r="I2040" s="19"/>
      <c r="J2040" s="19"/>
      <c r="K2040" s="19"/>
      <c r="L2040" s="19"/>
      <c r="M2040" s="19"/>
      <c r="N2040" s="19"/>
      <c r="O2040" s="19">
        <f t="shared" ref="O2040:O2044" si="5617">O2041</f>
        <v>0</v>
      </c>
      <c r="P2040" s="19">
        <f t="shared" ref="P2040:P2050" si="5618">P2041</f>
        <v>0</v>
      </c>
      <c r="Q2040" s="19">
        <f t="shared" ref="Q2040:Q2044" si="5619">Q2041</f>
        <v>-100000</v>
      </c>
      <c r="R2040" s="19">
        <f t="shared" ref="R2040:R2050" si="5620">R2041</f>
        <v>100000</v>
      </c>
      <c r="S2040" s="19"/>
      <c r="T2040" s="19">
        <f t="shared" si="5477"/>
        <v>0</v>
      </c>
      <c r="U2040" s="19"/>
      <c r="V2040" s="19"/>
      <c r="W2040" s="19"/>
      <c r="X2040" s="19"/>
      <c r="Y2040" s="19"/>
      <c r="Z2040" s="19"/>
      <c r="AA2040" s="19"/>
      <c r="AB2040" s="19"/>
      <c r="AC2040" s="19"/>
      <c r="AD2040" s="19"/>
      <c r="AE2040" s="19"/>
      <c r="AF2040" s="50">
        <f t="shared" ref="AF2040:AF2044" si="5621">AF2041</f>
        <v>0</v>
      </c>
      <c r="AG2040" s="50">
        <f t="shared" ref="AG2040:AG2044" si="5622">AG2041</f>
        <v>0</v>
      </c>
      <c r="AH2040" s="50">
        <f t="shared" ref="AH2040:AH2044" si="5623">AH2041</f>
        <v>0</v>
      </c>
      <c r="AI2040" s="50">
        <f t="shared" ref="AI2040:AI2044" si="5624">AI2041</f>
        <v>0</v>
      </c>
      <c r="AJ2040" s="50">
        <f t="shared" ref="AJ2040:AJ2042" si="5625">AJ2041</f>
        <v>0</v>
      </c>
      <c r="AK2040" s="50">
        <f t="shared" ref="AK2040:AK2042" si="5626">AK2041</f>
        <v>0</v>
      </c>
      <c r="AL2040" s="50">
        <f t="shared" ref="AL2040:AL2044" si="5627">AL2041</f>
        <v>0</v>
      </c>
      <c r="AM2040" s="50">
        <f t="shared" ref="AM2040:AM2044" si="5628">AM2041</f>
        <v>0</v>
      </c>
      <c r="AN2040" s="50">
        <f t="shared" ref="AN2040:AN2042" si="5629">AN2041</f>
        <v>0</v>
      </c>
      <c r="AO2040" s="51">
        <f t="shared" ref="AO2040:AO2044" si="5630">AO2041</f>
        <v>0</v>
      </c>
      <c r="AP2040" s="51">
        <f t="shared" ref="AP2040:AP2044" si="5631">AP2041</f>
        <v>0</v>
      </c>
      <c r="AQ2040" s="51">
        <f t="shared" ref="AQ2040:AQ2044" si="5632">AQ2041</f>
        <v>0</v>
      </c>
      <c r="AR2040" s="51">
        <f t="shared" ref="AR2040:AR2044" si="5633">AR2041</f>
        <v>0</v>
      </c>
      <c r="AS2040" s="51">
        <f t="shared" ref="AS2040:AS2044" si="5634">AS2041</f>
        <v>0</v>
      </c>
      <c r="AT2040" s="51">
        <f t="shared" ref="AT2040:AT2044" si="5635">AT2041</f>
        <v>0</v>
      </c>
      <c r="AU2040" s="51">
        <f t="shared" si="5554"/>
        <v>0</v>
      </c>
      <c r="AV2040" s="51">
        <f t="shared" si="5555"/>
        <v>0</v>
      </c>
      <c r="AW2040" s="51"/>
      <c r="AX2040" s="51"/>
      <c r="AY2040" s="51"/>
      <c r="AZ2040" s="51"/>
      <c r="BA2040" s="52"/>
      <c r="BB2040" s="25">
        <v>0</v>
      </c>
    </row>
    <row r="2041" hidden="1">
      <c r="B2041" s="47" t="s">
        <v>590</v>
      </c>
      <c r="C2041" s="47" t="s">
        <v>88</v>
      </c>
      <c r="D2041" s="47" t="s">
        <v>90</v>
      </c>
      <c r="E2041" s="48" t="str">
        <f t="shared" si="5553"/>
        <v>0409</v>
      </c>
      <c r="F2041" s="47" t="s">
        <v>593</v>
      </c>
      <c r="G2041" s="47"/>
      <c r="H2041" s="49" t="s">
        <v>594</v>
      </c>
      <c r="I2041" s="19"/>
      <c r="J2041" s="19"/>
      <c r="K2041" s="19"/>
      <c r="L2041" s="19"/>
      <c r="M2041" s="19"/>
      <c r="N2041" s="19"/>
      <c r="O2041" s="19">
        <f t="shared" si="5617"/>
        <v>0</v>
      </c>
      <c r="P2041" s="19">
        <f t="shared" si="5618"/>
        <v>0</v>
      </c>
      <c r="Q2041" s="19">
        <f t="shared" si="5619"/>
        <v>-100000</v>
      </c>
      <c r="R2041" s="19">
        <f t="shared" si="5620"/>
        <v>100000</v>
      </c>
      <c r="S2041" s="19"/>
      <c r="T2041" s="19">
        <f t="shared" si="5477"/>
        <v>0</v>
      </c>
      <c r="U2041" s="19"/>
      <c r="V2041" s="19"/>
      <c r="W2041" s="19"/>
      <c r="X2041" s="19"/>
      <c r="Y2041" s="19"/>
      <c r="Z2041" s="19"/>
      <c r="AA2041" s="19"/>
      <c r="AB2041" s="19"/>
      <c r="AC2041" s="19"/>
      <c r="AD2041" s="19"/>
      <c r="AE2041" s="19"/>
      <c r="AF2041" s="50">
        <f t="shared" si="5621"/>
        <v>0</v>
      </c>
      <c r="AG2041" s="50">
        <f t="shared" si="5622"/>
        <v>0</v>
      </c>
      <c r="AH2041" s="50">
        <f t="shared" si="5623"/>
        <v>0</v>
      </c>
      <c r="AI2041" s="50">
        <f t="shared" si="5624"/>
        <v>0</v>
      </c>
      <c r="AJ2041" s="50">
        <f t="shared" si="5625"/>
        <v>0</v>
      </c>
      <c r="AK2041" s="50">
        <f t="shared" si="5626"/>
        <v>0</v>
      </c>
      <c r="AL2041" s="50">
        <f t="shared" si="5627"/>
        <v>0</v>
      </c>
      <c r="AM2041" s="50">
        <f t="shared" si="5628"/>
        <v>0</v>
      </c>
      <c r="AN2041" s="50">
        <f t="shared" si="5629"/>
        <v>0</v>
      </c>
      <c r="AO2041" s="15">
        <f t="shared" si="5630"/>
        <v>0</v>
      </c>
      <c r="AP2041" s="51">
        <f t="shared" si="5631"/>
        <v>0</v>
      </c>
      <c r="AQ2041" s="51">
        <f t="shared" si="5632"/>
        <v>0</v>
      </c>
      <c r="AR2041" s="51">
        <f t="shared" si="5633"/>
        <v>0</v>
      </c>
      <c r="AS2041" s="51">
        <f t="shared" si="5634"/>
        <v>0</v>
      </c>
      <c r="AT2041" s="51">
        <f t="shared" si="5635"/>
        <v>0</v>
      </c>
      <c r="AU2041" s="51">
        <f t="shared" si="5554"/>
        <v>0</v>
      </c>
      <c r="AV2041" s="51">
        <f t="shared" si="5555"/>
        <v>0</v>
      </c>
      <c r="AW2041" s="51"/>
      <c r="AX2041" s="51"/>
      <c r="AY2041" s="51"/>
      <c r="AZ2041" s="51"/>
      <c r="BA2041" s="52"/>
      <c r="BB2041" s="25">
        <v>0</v>
      </c>
    </row>
    <row r="2042" ht="63" hidden="1">
      <c r="B2042" s="47" t="s">
        <v>590</v>
      </c>
      <c r="C2042" s="47" t="s">
        <v>88</v>
      </c>
      <c r="D2042" s="47" t="s">
        <v>90</v>
      </c>
      <c r="E2042" s="48" t="str">
        <f t="shared" si="5553"/>
        <v>0409</v>
      </c>
      <c r="F2042" s="47" t="s">
        <v>595</v>
      </c>
      <c r="G2042" s="47"/>
      <c r="H2042" s="49" t="s">
        <v>596</v>
      </c>
      <c r="I2042" s="19"/>
      <c r="J2042" s="19"/>
      <c r="K2042" s="19"/>
      <c r="L2042" s="19"/>
      <c r="M2042" s="19"/>
      <c r="N2042" s="19"/>
      <c r="O2042" s="19">
        <f t="shared" si="5617"/>
        <v>0</v>
      </c>
      <c r="P2042" s="19">
        <f t="shared" si="5618"/>
        <v>0</v>
      </c>
      <c r="Q2042" s="19">
        <f t="shared" si="5619"/>
        <v>-100000</v>
      </c>
      <c r="R2042" s="19">
        <f t="shared" si="5620"/>
        <v>100000</v>
      </c>
      <c r="S2042" s="19"/>
      <c r="T2042" s="19">
        <f t="shared" si="5477"/>
        <v>0</v>
      </c>
      <c r="U2042" s="19"/>
      <c r="V2042" s="19"/>
      <c r="W2042" s="19"/>
      <c r="X2042" s="19"/>
      <c r="Y2042" s="19"/>
      <c r="Z2042" s="19"/>
      <c r="AA2042" s="19"/>
      <c r="AB2042" s="19"/>
      <c r="AC2042" s="19"/>
      <c r="AD2042" s="19"/>
      <c r="AE2042" s="19"/>
      <c r="AF2042" s="50">
        <f t="shared" si="5621"/>
        <v>0</v>
      </c>
      <c r="AG2042" s="50">
        <f t="shared" si="5622"/>
        <v>0</v>
      </c>
      <c r="AH2042" s="50">
        <f t="shared" si="5623"/>
        <v>0</v>
      </c>
      <c r="AI2042" s="50">
        <f t="shared" si="5624"/>
        <v>0</v>
      </c>
      <c r="AJ2042" s="50">
        <f t="shared" si="5625"/>
        <v>0</v>
      </c>
      <c r="AK2042" s="50">
        <f t="shared" si="5626"/>
        <v>0</v>
      </c>
      <c r="AL2042" s="50">
        <f t="shared" si="5627"/>
        <v>0</v>
      </c>
      <c r="AM2042" s="50">
        <f t="shared" si="5628"/>
        <v>0</v>
      </c>
      <c r="AN2042" s="50">
        <f t="shared" si="5629"/>
        <v>0</v>
      </c>
      <c r="AO2042" s="51">
        <f t="shared" si="5630"/>
        <v>0</v>
      </c>
      <c r="AP2042" s="51">
        <f t="shared" si="5631"/>
        <v>0</v>
      </c>
      <c r="AQ2042" s="51">
        <f t="shared" si="5632"/>
        <v>0</v>
      </c>
      <c r="AR2042" s="51">
        <f t="shared" si="5633"/>
        <v>0</v>
      </c>
      <c r="AS2042" s="51">
        <f t="shared" si="5634"/>
        <v>0</v>
      </c>
      <c r="AT2042" s="51">
        <f t="shared" si="5635"/>
        <v>0</v>
      </c>
      <c r="AU2042" s="51">
        <f t="shared" si="5554"/>
        <v>0</v>
      </c>
      <c r="AV2042" s="51">
        <f t="shared" si="5555"/>
        <v>0</v>
      </c>
      <c r="AW2042" s="51"/>
      <c r="AX2042" s="51"/>
      <c r="AY2042" s="51"/>
      <c r="AZ2042" s="51"/>
      <c r="BA2042" s="52"/>
      <c r="BB2042" s="25">
        <v>0</v>
      </c>
    </row>
    <row r="2043" ht="31.5" hidden="1">
      <c r="B2043" s="47" t="s">
        <v>590</v>
      </c>
      <c r="C2043" s="47" t="s">
        <v>88</v>
      </c>
      <c r="D2043" s="47" t="s">
        <v>90</v>
      </c>
      <c r="E2043" s="48" t="str">
        <f t="shared" si="5553"/>
        <v>0409</v>
      </c>
      <c r="F2043" s="47" t="s">
        <v>595</v>
      </c>
      <c r="G2043" s="47" t="s">
        <v>118</v>
      </c>
      <c r="H2043" s="49" t="s">
        <v>119</v>
      </c>
      <c r="I2043" s="19"/>
      <c r="J2043" s="19"/>
      <c r="K2043" s="19"/>
      <c r="L2043" s="19"/>
      <c r="M2043" s="19"/>
      <c r="N2043" s="19"/>
      <c r="O2043" s="19">
        <v>0</v>
      </c>
      <c r="P2043" s="19">
        <v>0</v>
      </c>
      <c r="Q2043" s="19">
        <v>-100000</v>
      </c>
      <c r="R2043" s="19">
        <v>100000</v>
      </c>
      <c r="S2043" s="19"/>
      <c r="T2043" s="19">
        <f t="shared" si="5477"/>
        <v>0</v>
      </c>
      <c r="U2043" s="19"/>
      <c r="V2043" s="19"/>
      <c r="W2043" s="19"/>
      <c r="X2043" s="19"/>
      <c r="Y2043" s="19"/>
      <c r="Z2043" s="19"/>
      <c r="AA2043" s="19"/>
      <c r="AB2043" s="19"/>
      <c r="AC2043" s="19"/>
      <c r="AD2043" s="19"/>
      <c r="AE2043" s="19"/>
      <c r="AF2043" s="50">
        <v>0</v>
      </c>
      <c r="AG2043" s="50"/>
      <c r="AH2043" s="50">
        <v>0</v>
      </c>
      <c r="AI2043" s="50">
        <v>0</v>
      </c>
      <c r="AJ2043" s="50">
        <f>AF2043</f>
        <v>0</v>
      </c>
      <c r="AK2043" s="50">
        <f>AG2043</f>
        <v>0</v>
      </c>
      <c r="AL2043" s="50">
        <v>0</v>
      </c>
      <c r="AM2043" s="50">
        <v>0</v>
      </c>
      <c r="AN2043" s="50">
        <f>AL2043</f>
        <v>0</v>
      </c>
      <c r="AO2043" s="15">
        <v>0</v>
      </c>
      <c r="AP2043" s="51">
        <v>0</v>
      </c>
      <c r="AQ2043" s="51">
        <v>0</v>
      </c>
      <c r="AR2043" s="51">
        <v>0</v>
      </c>
      <c r="AS2043" s="51">
        <v>0</v>
      </c>
      <c r="AT2043" s="51">
        <v>0</v>
      </c>
      <c r="AU2043" s="51">
        <f t="shared" si="5554"/>
        <v>0</v>
      </c>
      <c r="AV2043" s="51">
        <f t="shared" si="5555"/>
        <v>0</v>
      </c>
      <c r="AW2043" s="51"/>
      <c r="AX2043" s="51"/>
      <c r="AY2043" s="51"/>
      <c r="AZ2043" s="51"/>
      <c r="BA2043" s="52"/>
      <c r="BB2043" s="25">
        <v>0</v>
      </c>
    </row>
    <row r="2044">
      <c r="B2044" s="47" t="s">
        <v>590</v>
      </c>
      <c r="C2044" s="47" t="s">
        <v>88</v>
      </c>
      <c r="D2044" s="47" t="s">
        <v>90</v>
      </c>
      <c r="E2044" s="48" t="str">
        <f t="shared" si="5553"/>
        <v>0409</v>
      </c>
      <c r="F2044" s="47" t="s">
        <v>519</v>
      </c>
      <c r="G2044" s="47"/>
      <c r="H2044" s="49" t="s">
        <v>113</v>
      </c>
      <c r="I2044" s="19"/>
      <c r="J2044" s="19"/>
      <c r="K2044" s="19"/>
      <c r="L2044" s="19"/>
      <c r="M2044" s="19"/>
      <c r="N2044" s="19"/>
      <c r="O2044" s="19">
        <f t="shared" si="5617"/>
        <v>0</v>
      </c>
      <c r="P2044" s="19">
        <f t="shared" si="5618"/>
        <v>0</v>
      </c>
      <c r="Q2044" s="19">
        <f t="shared" si="5619"/>
        <v>100000</v>
      </c>
      <c r="R2044" s="19"/>
      <c r="S2044" s="19"/>
      <c r="T2044" s="19">
        <f t="shared" si="5477"/>
        <v>100000</v>
      </c>
      <c r="U2044" s="19"/>
      <c r="V2044" s="19"/>
      <c r="W2044" s="19"/>
      <c r="X2044" s="19"/>
      <c r="Y2044" s="19"/>
      <c r="Z2044" s="19"/>
      <c r="AA2044" s="19"/>
      <c r="AB2044" s="19"/>
      <c r="AC2044" s="19"/>
      <c r="AD2044" s="19"/>
      <c r="AE2044" s="19"/>
      <c r="AF2044" s="50">
        <f t="shared" si="5621"/>
        <v>100000</v>
      </c>
      <c r="AG2044" s="50">
        <f t="shared" si="5622"/>
        <v>0</v>
      </c>
      <c r="AH2044" s="50">
        <f t="shared" si="5623"/>
        <v>0</v>
      </c>
      <c r="AI2044" s="50">
        <f t="shared" si="5624"/>
        <v>0</v>
      </c>
      <c r="AJ2044" s="50">
        <f>AJ2045</f>
        <v>0</v>
      </c>
      <c r="AK2044" s="50">
        <f>AK2045</f>
        <v>0</v>
      </c>
      <c r="AL2044" s="50">
        <f t="shared" si="5627"/>
        <v>98916.105420000007</v>
      </c>
      <c r="AM2044" s="50">
        <f t="shared" si="5628"/>
        <v>0</v>
      </c>
      <c r="AN2044" s="50">
        <f>AN2045</f>
        <v>0</v>
      </c>
      <c r="AO2044" s="51">
        <f t="shared" si="5630"/>
        <v>0</v>
      </c>
      <c r="AP2044" s="51">
        <f t="shared" si="5631"/>
        <v>100000</v>
      </c>
      <c r="AQ2044" s="51">
        <f t="shared" si="5632"/>
        <v>0</v>
      </c>
      <c r="AR2044" s="51">
        <f t="shared" si="5633"/>
        <v>0</v>
      </c>
      <c r="AS2044" s="51">
        <f t="shared" si="5634"/>
        <v>0</v>
      </c>
      <c r="AT2044" s="51">
        <f t="shared" si="5635"/>
        <v>0</v>
      </c>
      <c r="AU2044" s="51">
        <f t="shared" si="5554"/>
        <v>100000</v>
      </c>
      <c r="AV2044" s="51">
        <f t="shared" si="5555"/>
        <v>0</v>
      </c>
      <c r="AW2044" s="51"/>
      <c r="AX2044" s="51"/>
      <c r="AY2044" s="51"/>
      <c r="AZ2044" s="51"/>
      <c r="BA2044" s="52">
        <f t="shared" si="5556"/>
        <v>98.916105420000008</v>
      </c>
      <c r="BB2044" s="25"/>
    </row>
    <row r="2045">
      <c r="B2045" s="47" t="s">
        <v>590</v>
      </c>
      <c r="C2045" s="47" t="s">
        <v>88</v>
      </c>
      <c r="D2045" s="47" t="s">
        <v>90</v>
      </c>
      <c r="E2045" s="48" t="str">
        <f t="shared" si="5553"/>
        <v>0409</v>
      </c>
      <c r="F2045" s="47" t="s">
        <v>597</v>
      </c>
      <c r="G2045" s="47"/>
      <c r="H2045" s="49" t="s">
        <v>598</v>
      </c>
      <c r="I2045" s="19"/>
      <c r="J2045" s="19"/>
      <c r="K2045" s="19"/>
      <c r="L2045" s="19"/>
      <c r="M2045" s="19"/>
      <c r="N2045" s="19"/>
      <c r="O2045" s="19">
        <f>O2046+O2048</f>
        <v>0</v>
      </c>
      <c r="P2045" s="19">
        <f t="shared" si="5618"/>
        <v>0</v>
      </c>
      <c r="Q2045" s="19">
        <f>Q2046+Q2048</f>
        <v>100000</v>
      </c>
      <c r="R2045" s="19"/>
      <c r="S2045" s="19"/>
      <c r="T2045" s="19">
        <f t="shared" si="5477"/>
        <v>100000</v>
      </c>
      <c r="U2045" s="19"/>
      <c r="V2045" s="19"/>
      <c r="W2045" s="19"/>
      <c r="X2045" s="19"/>
      <c r="Y2045" s="19"/>
      <c r="Z2045" s="19"/>
      <c r="AA2045" s="19"/>
      <c r="AB2045" s="19"/>
      <c r="AC2045" s="19"/>
      <c r="AD2045" s="19"/>
      <c r="AE2045" s="19"/>
      <c r="AF2045" s="50">
        <f>AF2046+AF2048</f>
        <v>100000</v>
      </c>
      <c r="AG2045" s="50">
        <f>AG2046+AG2048</f>
        <v>0</v>
      </c>
      <c r="AH2045" s="50">
        <f>AH2046+AH2048</f>
        <v>0</v>
      </c>
      <c r="AI2045" s="50">
        <f>AI2046+AI2048</f>
        <v>0</v>
      </c>
      <c r="AJ2045" s="50">
        <f>AJ2046+AJ2048</f>
        <v>0</v>
      </c>
      <c r="AK2045" s="50">
        <f>AK2046+AK2048</f>
        <v>0</v>
      </c>
      <c r="AL2045" s="50">
        <f>AL2046+AL2048</f>
        <v>98916.105420000007</v>
      </c>
      <c r="AM2045" s="50">
        <f>AM2046+AM2048</f>
        <v>0</v>
      </c>
      <c r="AN2045" s="50">
        <f>AN2046+AN2048</f>
        <v>0</v>
      </c>
      <c r="AO2045" s="15">
        <f>AO2046+AO2048</f>
        <v>0</v>
      </c>
      <c r="AP2045" s="51">
        <f>AP2046+AP2048</f>
        <v>100000</v>
      </c>
      <c r="AQ2045" s="51">
        <f>AQ2046+AQ2048</f>
        <v>0</v>
      </c>
      <c r="AR2045" s="51">
        <f>AR2046+AR2048</f>
        <v>0</v>
      </c>
      <c r="AS2045" s="51">
        <f>AS2046+AS2048</f>
        <v>0</v>
      </c>
      <c r="AT2045" s="51">
        <f>AT2046+AT2048</f>
        <v>0</v>
      </c>
      <c r="AU2045" s="51">
        <f t="shared" si="5554"/>
        <v>100000</v>
      </c>
      <c r="AV2045" s="51">
        <f t="shared" si="5555"/>
        <v>0</v>
      </c>
      <c r="AW2045" s="51"/>
      <c r="AX2045" s="51"/>
      <c r="AY2045" s="51"/>
      <c r="AZ2045" s="51"/>
      <c r="BA2045" s="52">
        <f t="shared" si="5556"/>
        <v>98.916105420000008</v>
      </c>
      <c r="BB2045" s="25"/>
    </row>
    <row r="2046" hidden="1">
      <c r="B2046" s="47" t="s">
        <v>590</v>
      </c>
      <c r="C2046" s="47" t="s">
        <v>88</v>
      </c>
      <c r="D2046" s="47" t="s">
        <v>90</v>
      </c>
      <c r="E2046" s="48" t="str">
        <f t="shared" si="5553"/>
        <v>0409</v>
      </c>
      <c r="F2046" s="47" t="s">
        <v>599</v>
      </c>
      <c r="G2046" s="47"/>
      <c r="H2046" s="49" t="s">
        <v>600</v>
      </c>
      <c r="I2046" s="19"/>
      <c r="J2046" s="19"/>
      <c r="K2046" s="19"/>
      <c r="L2046" s="19"/>
      <c r="M2046" s="19"/>
      <c r="N2046" s="19"/>
      <c r="O2046" s="19">
        <f>O2047</f>
        <v>0</v>
      </c>
      <c r="P2046" s="19">
        <f t="shared" si="5618"/>
        <v>0</v>
      </c>
      <c r="Q2046" s="19">
        <f>Q2047</f>
        <v>0</v>
      </c>
      <c r="R2046" s="19"/>
      <c r="S2046" s="19"/>
      <c r="T2046" s="19">
        <f t="shared" ref="T2046:T2109" si="5636">I2046+L2046+S2046+R2046+Q2046+P2046+O2046</f>
        <v>0</v>
      </c>
      <c r="U2046" s="19"/>
      <c r="V2046" s="19"/>
      <c r="W2046" s="19"/>
      <c r="X2046" s="19"/>
      <c r="Y2046" s="19"/>
      <c r="Z2046" s="19"/>
      <c r="AA2046" s="19"/>
      <c r="AB2046" s="19"/>
      <c r="AC2046" s="19"/>
      <c r="AD2046" s="19"/>
      <c r="AE2046" s="19"/>
      <c r="AF2046" s="50">
        <f>AF2047</f>
        <v>0</v>
      </c>
      <c r="AG2046" s="50">
        <f>AG2047</f>
        <v>0</v>
      </c>
      <c r="AH2046" s="50">
        <f>AH2047</f>
        <v>0</v>
      </c>
      <c r="AI2046" s="50">
        <f>AI2047</f>
        <v>0</v>
      </c>
      <c r="AJ2046" s="50">
        <f>AJ2047</f>
        <v>0</v>
      </c>
      <c r="AK2046" s="50">
        <f>AK2047</f>
        <v>0</v>
      </c>
      <c r="AL2046" s="50">
        <f>AL2047</f>
        <v>0</v>
      </c>
      <c r="AM2046" s="50">
        <f>AM2047</f>
        <v>0</v>
      </c>
      <c r="AN2046" s="50">
        <f>AN2047</f>
        <v>0</v>
      </c>
      <c r="AO2046" s="51">
        <f>AO2047</f>
        <v>0</v>
      </c>
      <c r="AP2046" s="51">
        <f>AP2047</f>
        <v>0</v>
      </c>
      <c r="AQ2046" s="51">
        <f>AQ2047</f>
        <v>0</v>
      </c>
      <c r="AR2046" s="51">
        <f>AR2047</f>
        <v>0</v>
      </c>
      <c r="AS2046" s="51">
        <f>AS2047</f>
        <v>0</v>
      </c>
      <c r="AT2046" s="51">
        <f>AT2047</f>
        <v>0</v>
      </c>
      <c r="AU2046" s="51">
        <f t="shared" si="5554"/>
        <v>0</v>
      </c>
      <c r="AV2046" s="51">
        <f t="shared" si="5555"/>
        <v>0</v>
      </c>
      <c r="AW2046" s="51"/>
      <c r="AX2046" s="51"/>
      <c r="AY2046" s="51"/>
      <c r="AZ2046" s="51"/>
      <c r="BA2046" s="52"/>
      <c r="BB2046" s="25">
        <v>0</v>
      </c>
    </row>
    <row r="2047" ht="31.5" hidden="1">
      <c r="B2047" s="47" t="s">
        <v>590</v>
      </c>
      <c r="C2047" s="47" t="s">
        <v>88</v>
      </c>
      <c r="D2047" s="47" t="s">
        <v>90</v>
      </c>
      <c r="E2047" s="48" t="str">
        <f t="shared" si="5553"/>
        <v>0409</v>
      </c>
      <c r="F2047" s="47" t="s">
        <v>599</v>
      </c>
      <c r="G2047" s="47" t="s">
        <v>154</v>
      </c>
      <c r="H2047" s="49" t="s">
        <v>155</v>
      </c>
      <c r="I2047" s="19"/>
      <c r="J2047" s="19"/>
      <c r="K2047" s="19"/>
      <c r="L2047" s="19"/>
      <c r="M2047" s="19"/>
      <c r="N2047" s="19"/>
      <c r="O2047" s="19">
        <v>0</v>
      </c>
      <c r="P2047" s="19">
        <v>0</v>
      </c>
      <c r="Q2047" s="19">
        <f>100000-100000</f>
        <v>0</v>
      </c>
      <c r="R2047" s="19"/>
      <c r="S2047" s="19"/>
      <c r="T2047" s="19">
        <f t="shared" si="5636"/>
        <v>0</v>
      </c>
      <c r="U2047" s="19"/>
      <c r="V2047" s="19"/>
      <c r="W2047" s="19"/>
      <c r="X2047" s="19"/>
      <c r="Y2047" s="19"/>
      <c r="Z2047" s="19"/>
      <c r="AA2047" s="19"/>
      <c r="AB2047" s="19"/>
      <c r="AC2047" s="19"/>
      <c r="AD2047" s="19"/>
      <c r="AE2047" s="19"/>
      <c r="AF2047" s="50">
        <v>0</v>
      </c>
      <c r="AG2047" s="50"/>
      <c r="AH2047" s="50">
        <v>0</v>
      </c>
      <c r="AI2047" s="50">
        <v>0</v>
      </c>
      <c r="AJ2047" s="50">
        <v>0</v>
      </c>
      <c r="AK2047" s="50">
        <v>0</v>
      </c>
      <c r="AL2047" s="50">
        <v>0</v>
      </c>
      <c r="AM2047" s="50">
        <v>0</v>
      </c>
      <c r="AN2047" s="50">
        <v>0</v>
      </c>
      <c r="AO2047" s="51">
        <v>0</v>
      </c>
      <c r="AP2047" s="51">
        <v>0</v>
      </c>
      <c r="AQ2047" s="51">
        <v>0</v>
      </c>
      <c r="AR2047" s="51">
        <v>0</v>
      </c>
      <c r="AS2047" s="51">
        <v>0</v>
      </c>
      <c r="AT2047" s="51">
        <v>0</v>
      </c>
      <c r="AU2047" s="51">
        <f t="shared" si="5554"/>
        <v>0</v>
      </c>
      <c r="AV2047" s="51">
        <f t="shared" si="5555"/>
        <v>0</v>
      </c>
      <c r="AW2047" s="51"/>
      <c r="AX2047" s="51"/>
      <c r="AY2047" s="51"/>
      <c r="AZ2047" s="51"/>
      <c r="BA2047" s="52"/>
      <c r="BB2047" s="25">
        <v>0</v>
      </c>
    </row>
    <row r="2048">
      <c r="B2048" s="47" t="s">
        <v>590</v>
      </c>
      <c r="C2048" s="47" t="s">
        <v>88</v>
      </c>
      <c r="D2048" s="47" t="s">
        <v>90</v>
      </c>
      <c r="E2048" s="48" t="str">
        <f t="shared" si="5553"/>
        <v>0409</v>
      </c>
      <c r="F2048" s="47" t="s">
        <v>601</v>
      </c>
      <c r="G2048" s="47"/>
      <c r="H2048" s="49" t="s">
        <v>600</v>
      </c>
      <c r="I2048" s="19"/>
      <c r="J2048" s="19"/>
      <c r="K2048" s="19"/>
      <c r="L2048" s="19"/>
      <c r="M2048" s="19"/>
      <c r="N2048" s="19"/>
      <c r="O2048" s="19">
        <f>O2049</f>
        <v>0</v>
      </c>
      <c r="P2048" s="19"/>
      <c r="Q2048" s="19">
        <f>Q2049</f>
        <v>100000</v>
      </c>
      <c r="R2048" s="19"/>
      <c r="S2048" s="19"/>
      <c r="T2048" s="19">
        <f t="shared" si="5636"/>
        <v>100000</v>
      </c>
      <c r="U2048" s="19"/>
      <c r="V2048" s="19"/>
      <c r="W2048" s="19"/>
      <c r="X2048" s="19"/>
      <c r="Y2048" s="19"/>
      <c r="Z2048" s="19"/>
      <c r="AA2048" s="19"/>
      <c r="AB2048" s="19"/>
      <c r="AC2048" s="19"/>
      <c r="AD2048" s="19"/>
      <c r="AE2048" s="19"/>
      <c r="AF2048" s="50">
        <f>AF2049</f>
        <v>100000</v>
      </c>
      <c r="AG2048" s="50">
        <f>AG2049</f>
        <v>0</v>
      </c>
      <c r="AH2048" s="50">
        <f>AH2049</f>
        <v>0</v>
      </c>
      <c r="AI2048" s="50">
        <f>AI2049</f>
        <v>0</v>
      </c>
      <c r="AJ2048" s="50">
        <f>AJ2049</f>
        <v>0</v>
      </c>
      <c r="AK2048" s="50">
        <f>AK2049</f>
        <v>0</v>
      </c>
      <c r="AL2048" s="50">
        <f>AL2049</f>
        <v>98916.105420000007</v>
      </c>
      <c r="AM2048" s="50">
        <f>AM2049</f>
        <v>0</v>
      </c>
      <c r="AN2048" s="50">
        <f>AN2049</f>
        <v>0</v>
      </c>
      <c r="AO2048" s="15">
        <f>AO2049</f>
        <v>0</v>
      </c>
      <c r="AP2048" s="51">
        <f>AP2049</f>
        <v>100000</v>
      </c>
      <c r="AQ2048" s="15">
        <f>AQ2049</f>
        <v>0</v>
      </c>
      <c r="AR2048" s="51">
        <f>AR2049</f>
        <v>0</v>
      </c>
      <c r="AS2048" s="15">
        <f>AS2049</f>
        <v>0</v>
      </c>
      <c r="AT2048" s="51">
        <f>AT2049</f>
        <v>0</v>
      </c>
      <c r="AU2048" s="51">
        <f t="shared" si="5554"/>
        <v>100000</v>
      </c>
      <c r="AV2048" s="51">
        <f t="shared" si="5555"/>
        <v>0</v>
      </c>
      <c r="AW2048" s="51"/>
      <c r="AX2048" s="51"/>
      <c r="AY2048" s="51"/>
      <c r="AZ2048" s="51"/>
      <c r="BA2048" s="52">
        <f t="shared" si="5556"/>
        <v>98.916105420000008</v>
      </c>
      <c r="BB2048" s="25"/>
    </row>
    <row r="2049" ht="31.5">
      <c r="B2049" s="47" t="s">
        <v>590</v>
      </c>
      <c r="C2049" s="47" t="s">
        <v>88</v>
      </c>
      <c r="D2049" s="47" t="s">
        <v>90</v>
      </c>
      <c r="E2049" s="48" t="str">
        <f t="shared" si="5553"/>
        <v>0409</v>
      </c>
      <c r="F2049" s="47" t="s">
        <v>601</v>
      </c>
      <c r="G2049" s="47" t="s">
        <v>154</v>
      </c>
      <c r="H2049" s="49" t="s">
        <v>155</v>
      </c>
      <c r="I2049" s="19"/>
      <c r="J2049" s="19"/>
      <c r="K2049" s="19"/>
      <c r="L2049" s="19"/>
      <c r="M2049" s="19"/>
      <c r="N2049" s="19"/>
      <c r="O2049" s="19">
        <v>0</v>
      </c>
      <c r="P2049" s="19"/>
      <c r="Q2049" s="19">
        <v>100000</v>
      </c>
      <c r="R2049" s="19"/>
      <c r="S2049" s="19"/>
      <c r="T2049" s="19">
        <f t="shared" si="5636"/>
        <v>100000</v>
      </c>
      <c r="U2049" s="19"/>
      <c r="V2049" s="19"/>
      <c r="W2049" s="19"/>
      <c r="X2049" s="19"/>
      <c r="Y2049" s="19"/>
      <c r="Z2049" s="19"/>
      <c r="AA2049" s="19"/>
      <c r="AB2049" s="19"/>
      <c r="AC2049" s="19"/>
      <c r="AD2049" s="19"/>
      <c r="AE2049" s="19"/>
      <c r="AF2049" s="50">
        <v>100000</v>
      </c>
      <c r="AG2049" s="50"/>
      <c r="AH2049" s="50">
        <v>0</v>
      </c>
      <c r="AI2049" s="50">
        <v>0</v>
      </c>
      <c r="AJ2049" s="50">
        <v>0</v>
      </c>
      <c r="AK2049" s="50">
        <v>0</v>
      </c>
      <c r="AL2049" s="50">
        <v>98916.105420000007</v>
      </c>
      <c r="AM2049" s="50">
        <v>0</v>
      </c>
      <c r="AN2049" s="50">
        <v>0</v>
      </c>
      <c r="AO2049" s="63">
        <v>0</v>
      </c>
      <c r="AP2049" s="15">
        <v>100000</v>
      </c>
      <c r="AQ2049" s="51">
        <v>0</v>
      </c>
      <c r="AR2049" s="15">
        <v>0</v>
      </c>
      <c r="AS2049" s="51">
        <v>0</v>
      </c>
      <c r="AT2049" s="15">
        <v>0</v>
      </c>
      <c r="AU2049" s="51">
        <f t="shared" si="5554"/>
        <v>100000</v>
      </c>
      <c r="AV2049" s="51">
        <f t="shared" si="5555"/>
        <v>0</v>
      </c>
      <c r="AW2049" s="51"/>
      <c r="AX2049" s="51"/>
      <c r="AY2049" s="51"/>
      <c r="AZ2049" s="51"/>
      <c r="BA2049" s="52">
        <f t="shared" si="5556"/>
        <v>98.916105420000008</v>
      </c>
      <c r="BB2049" s="25"/>
    </row>
    <row r="2050">
      <c r="B2050" s="47" t="s">
        <v>590</v>
      </c>
      <c r="C2050" s="47" t="s">
        <v>88</v>
      </c>
      <c r="D2050" s="47" t="s">
        <v>90</v>
      </c>
      <c r="E2050" s="48" t="str">
        <f t="shared" si="5553"/>
        <v>0409</v>
      </c>
      <c r="F2050" s="47" t="s">
        <v>529</v>
      </c>
      <c r="G2050" s="47"/>
      <c r="H2050" s="49" t="s">
        <v>53</v>
      </c>
      <c r="I2050" s="19">
        <f>I2051</f>
        <v>100039.3</v>
      </c>
      <c r="J2050" s="19">
        <f>J2051</f>
        <v>100213.39999999999</v>
      </c>
      <c r="K2050" s="19">
        <f>K2051</f>
        <v>100213.39999999999</v>
      </c>
      <c r="L2050" s="19">
        <f>L2051</f>
        <v>0</v>
      </c>
      <c r="M2050" s="19">
        <f>M2051</f>
        <v>0</v>
      </c>
      <c r="N2050" s="19">
        <f>N2051</f>
        <v>0</v>
      </c>
      <c r="O2050" s="19">
        <f>O2051</f>
        <v>0</v>
      </c>
      <c r="P2050" s="19">
        <f t="shared" si="5618"/>
        <v>0</v>
      </c>
      <c r="Q2050" s="19">
        <f>Q2051</f>
        <v>-99805.300000000003</v>
      </c>
      <c r="R2050" s="19">
        <f t="shared" si="5620"/>
        <v>0</v>
      </c>
      <c r="S2050" s="19">
        <f>S2051</f>
        <v>225.09999999999999</v>
      </c>
      <c r="T2050" s="19">
        <f t="shared" si="5636"/>
        <v>459.10000000000582</v>
      </c>
      <c r="U2050" s="19">
        <f t="shared" si="5557"/>
        <v>100213.39999999999</v>
      </c>
      <c r="V2050" s="19">
        <f t="shared" si="5558"/>
        <v>100213.39999999999</v>
      </c>
      <c r="W2050" s="19">
        <f>W2051</f>
        <v>225.09999999999999</v>
      </c>
      <c r="X2050" s="19">
        <f>X2051</f>
        <v>0</v>
      </c>
      <c r="Y2050" s="19">
        <f>Y2051</f>
        <v>0</v>
      </c>
      <c r="Z2050" s="19">
        <f>Z2051</f>
        <v>0</v>
      </c>
      <c r="AA2050" s="19">
        <f>AA2051</f>
        <v>0</v>
      </c>
      <c r="AB2050" s="19">
        <f>AB2051</f>
        <v>0</v>
      </c>
      <c r="AC2050" s="19">
        <f>AC2051</f>
        <v>0</v>
      </c>
      <c r="AD2050" s="19">
        <f>AD2051</f>
        <v>0</v>
      </c>
      <c r="AE2050" s="19">
        <f>AE2051</f>
        <v>0</v>
      </c>
      <c r="AF2050" s="50">
        <f>AF2051</f>
        <v>459.10000000000002</v>
      </c>
      <c r="AG2050" s="50">
        <f>AG2051</f>
        <v>0</v>
      </c>
      <c r="AH2050" s="50">
        <f>AH2051</f>
        <v>0</v>
      </c>
      <c r="AI2050" s="50">
        <f>AI2051</f>
        <v>0</v>
      </c>
      <c r="AJ2050" s="50">
        <f>AJ2051</f>
        <v>0</v>
      </c>
      <c r="AK2050" s="50">
        <f>AK2051</f>
        <v>0</v>
      </c>
      <c r="AL2050" s="50">
        <f>AL2051</f>
        <v>0</v>
      </c>
      <c r="AM2050" s="50">
        <f>AM2051</f>
        <v>0</v>
      </c>
      <c r="AN2050" s="50">
        <f>AN2051</f>
        <v>0</v>
      </c>
      <c r="AO2050" s="15">
        <f>AO2051</f>
        <v>0</v>
      </c>
      <c r="AP2050" s="51">
        <f>AP2051</f>
        <v>459.10000000000002</v>
      </c>
      <c r="AQ2050" s="51">
        <f>AQ2051</f>
        <v>0</v>
      </c>
      <c r="AR2050" s="51">
        <f>AR2051</f>
        <v>0</v>
      </c>
      <c r="AS2050" s="51">
        <f>AS2051</f>
        <v>0</v>
      </c>
      <c r="AT2050" s="51">
        <f>AT2051</f>
        <v>0</v>
      </c>
      <c r="AU2050" s="51">
        <f t="shared" si="5554"/>
        <v>459.10000000000002</v>
      </c>
      <c r="AV2050" s="51">
        <f t="shared" si="5555"/>
        <v>5.7980287238024175e-12</v>
      </c>
      <c r="AW2050" s="51">
        <f t="shared" si="5559"/>
        <v>684.20000000000584</v>
      </c>
      <c r="AX2050" s="51">
        <f t="shared" si="5560"/>
        <v>100213.39999999999</v>
      </c>
      <c r="AY2050" s="51">
        <f t="shared" si="5561"/>
        <v>100213.39999999999</v>
      </c>
      <c r="AZ2050" s="51">
        <f>AZ2051</f>
        <v>0</v>
      </c>
      <c r="BA2050" s="52">
        <f t="shared" si="5556"/>
        <v>0</v>
      </c>
      <c r="BB2050" s="25"/>
    </row>
    <row r="2051" ht="31.5">
      <c r="B2051" s="47" t="s">
        <v>590</v>
      </c>
      <c r="C2051" s="47" t="s">
        <v>88</v>
      </c>
      <c r="D2051" s="47" t="s">
        <v>90</v>
      </c>
      <c r="E2051" s="48" t="str">
        <f t="shared" si="5553"/>
        <v>0409</v>
      </c>
      <c r="F2051" s="47" t="s">
        <v>530</v>
      </c>
      <c r="G2051" s="47"/>
      <c r="H2051" s="49" t="s">
        <v>531</v>
      </c>
      <c r="I2051" s="19">
        <f>I2052+I2054</f>
        <v>100039.3</v>
      </c>
      <c r="J2051" s="19">
        <f>J2052+J2054</f>
        <v>100213.39999999999</v>
      </c>
      <c r="K2051" s="19">
        <f>K2052+K2054</f>
        <v>100213.39999999999</v>
      </c>
      <c r="L2051" s="19">
        <f>L2052+L2054</f>
        <v>0</v>
      </c>
      <c r="M2051" s="19">
        <f>M2052+M2054</f>
        <v>0</v>
      </c>
      <c r="N2051" s="19">
        <f>N2052+N2054</f>
        <v>0</v>
      </c>
      <c r="O2051" s="19">
        <f>O2052+O2054</f>
        <v>0</v>
      </c>
      <c r="P2051" s="19">
        <f>P2052+P2054</f>
        <v>0</v>
      </c>
      <c r="Q2051" s="19">
        <f>Q2052+Q2054</f>
        <v>-99805.300000000003</v>
      </c>
      <c r="R2051" s="19">
        <f>R2052+R2054</f>
        <v>0</v>
      </c>
      <c r="S2051" s="19">
        <f>S2052+S2054</f>
        <v>225.09999999999999</v>
      </c>
      <c r="T2051" s="19">
        <f t="shared" si="5636"/>
        <v>459.10000000000582</v>
      </c>
      <c r="U2051" s="19">
        <f t="shared" si="5557"/>
        <v>100213.39999999999</v>
      </c>
      <c r="V2051" s="19">
        <f t="shared" si="5558"/>
        <v>100213.39999999999</v>
      </c>
      <c r="W2051" s="19">
        <f>W2052+W2054</f>
        <v>225.09999999999999</v>
      </c>
      <c r="X2051" s="19">
        <f>X2052+X2054</f>
        <v>0</v>
      </c>
      <c r="Y2051" s="19">
        <f>Y2052+Y2054</f>
        <v>0</v>
      </c>
      <c r="Z2051" s="19">
        <f>Z2052+Z2054</f>
        <v>0</v>
      </c>
      <c r="AA2051" s="19">
        <f>AA2052+AA2054</f>
        <v>0</v>
      </c>
      <c r="AB2051" s="19">
        <f>AB2052+AB2054</f>
        <v>0</v>
      </c>
      <c r="AC2051" s="19">
        <f>AC2052+AC2054</f>
        <v>0</v>
      </c>
      <c r="AD2051" s="19">
        <f>AD2052+AD2054</f>
        <v>0</v>
      </c>
      <c r="AE2051" s="19">
        <f>AE2052+AE2054</f>
        <v>0</v>
      </c>
      <c r="AF2051" s="50">
        <f>AF2052+AF2054</f>
        <v>459.10000000000002</v>
      </c>
      <c r="AG2051" s="50">
        <f>AG2052+AG2054</f>
        <v>0</v>
      </c>
      <c r="AH2051" s="50">
        <f>AH2052+AH2054</f>
        <v>0</v>
      </c>
      <c r="AI2051" s="50">
        <f>AI2052+AI2054</f>
        <v>0</v>
      </c>
      <c r="AJ2051" s="50">
        <f>AJ2052+AJ2054</f>
        <v>0</v>
      </c>
      <c r="AK2051" s="50">
        <f>AK2052+AK2054</f>
        <v>0</v>
      </c>
      <c r="AL2051" s="50">
        <f>AL2052+AL2054</f>
        <v>0</v>
      </c>
      <c r="AM2051" s="50">
        <f>AM2052+AM2054</f>
        <v>0</v>
      </c>
      <c r="AN2051" s="50">
        <f>AN2052+AN2054</f>
        <v>0</v>
      </c>
      <c r="AO2051" s="51">
        <f>AO2052+AO2054</f>
        <v>0</v>
      </c>
      <c r="AP2051" s="51">
        <f>AP2052+AP2054</f>
        <v>459.10000000000002</v>
      </c>
      <c r="AQ2051" s="51">
        <f>AQ2052+AQ2054</f>
        <v>0</v>
      </c>
      <c r="AR2051" s="51">
        <f>AR2052+AR2054</f>
        <v>0</v>
      </c>
      <c r="AS2051" s="51">
        <f>AS2052+AS2054</f>
        <v>0</v>
      </c>
      <c r="AT2051" s="51">
        <f>AT2052+AT2054</f>
        <v>0</v>
      </c>
      <c r="AU2051" s="51">
        <f t="shared" si="5554"/>
        <v>459.10000000000002</v>
      </c>
      <c r="AV2051" s="51">
        <f t="shared" si="5555"/>
        <v>5.7980287238024175e-12</v>
      </c>
      <c r="AW2051" s="51">
        <f t="shared" si="5559"/>
        <v>684.20000000000584</v>
      </c>
      <c r="AX2051" s="51">
        <f t="shared" si="5560"/>
        <v>100213.39999999999</v>
      </c>
      <c r="AY2051" s="51">
        <f t="shared" si="5561"/>
        <v>100213.39999999999</v>
      </c>
      <c r="AZ2051" s="51">
        <f>AZ2052+AZ2054</f>
        <v>0</v>
      </c>
      <c r="BA2051" s="52">
        <f t="shared" si="5556"/>
        <v>0</v>
      </c>
      <c r="BB2051" s="25"/>
    </row>
    <row r="2052" ht="31.5" hidden="1">
      <c r="B2052" s="47" t="s">
        <v>590</v>
      </c>
      <c r="C2052" s="47" t="s">
        <v>88</v>
      </c>
      <c r="D2052" s="47" t="s">
        <v>90</v>
      </c>
      <c r="E2052" s="48" t="str">
        <f t="shared" si="5553"/>
        <v>0409</v>
      </c>
      <c r="F2052" s="47" t="s">
        <v>602</v>
      </c>
      <c r="G2052" s="47"/>
      <c r="H2052" s="49" t="s">
        <v>603</v>
      </c>
      <c r="I2052" s="19">
        <f>I2053</f>
        <v>99805.300000000003</v>
      </c>
      <c r="J2052" s="19">
        <f>J2053</f>
        <v>100213.39999999999</v>
      </c>
      <c r="K2052" s="19">
        <f>K2053</f>
        <v>100213.39999999999</v>
      </c>
      <c r="L2052" s="19">
        <f>L2053</f>
        <v>0</v>
      </c>
      <c r="M2052" s="19">
        <f>M2053</f>
        <v>0</v>
      </c>
      <c r="N2052" s="19">
        <f>N2053</f>
        <v>0</v>
      </c>
      <c r="O2052" s="19">
        <f>O2053</f>
        <v>0</v>
      </c>
      <c r="P2052" s="19">
        <f>P2053</f>
        <v>0</v>
      </c>
      <c r="Q2052" s="19">
        <f>Q2053</f>
        <v>-99805.300000000003</v>
      </c>
      <c r="R2052" s="19">
        <f>R2053</f>
        <v>0</v>
      </c>
      <c r="S2052" s="19">
        <f>S2053</f>
        <v>0</v>
      </c>
      <c r="T2052" s="19">
        <f t="shared" si="5636"/>
        <v>0</v>
      </c>
      <c r="U2052" s="19">
        <f t="shared" si="5557"/>
        <v>100213.39999999999</v>
      </c>
      <c r="V2052" s="19">
        <f t="shared" si="5558"/>
        <v>100213.39999999999</v>
      </c>
      <c r="W2052" s="19">
        <f>W2053</f>
        <v>0</v>
      </c>
      <c r="X2052" s="19">
        <f>X2053</f>
        <v>0</v>
      </c>
      <c r="Y2052" s="19">
        <f>Y2053</f>
        <v>0</v>
      </c>
      <c r="Z2052" s="19">
        <f>Z2053</f>
        <v>0</v>
      </c>
      <c r="AA2052" s="19">
        <f>AA2053</f>
        <v>0</v>
      </c>
      <c r="AB2052" s="19">
        <f>AB2053</f>
        <v>0</v>
      </c>
      <c r="AC2052" s="19">
        <f>AC2053</f>
        <v>0</v>
      </c>
      <c r="AD2052" s="19">
        <f>AD2053</f>
        <v>0</v>
      </c>
      <c r="AE2052" s="19">
        <f>AE2053</f>
        <v>0</v>
      </c>
      <c r="AF2052" s="50">
        <f>AF2053</f>
        <v>0</v>
      </c>
      <c r="AG2052" s="50">
        <f>AG2053</f>
        <v>0</v>
      </c>
      <c r="AH2052" s="50">
        <f>AH2053</f>
        <v>0</v>
      </c>
      <c r="AI2052" s="50">
        <f>AI2053</f>
        <v>0</v>
      </c>
      <c r="AJ2052" s="50">
        <f>AJ2053</f>
        <v>0</v>
      </c>
      <c r="AK2052" s="50">
        <f>AK2053</f>
        <v>0</v>
      </c>
      <c r="AL2052" s="50">
        <f>AL2053</f>
        <v>0</v>
      </c>
      <c r="AM2052" s="50">
        <f>AM2053</f>
        <v>0</v>
      </c>
      <c r="AN2052" s="50">
        <f>AN2053</f>
        <v>0</v>
      </c>
      <c r="AO2052" s="15">
        <f>AO2053</f>
        <v>0</v>
      </c>
      <c r="AP2052" s="51">
        <f>AP2053</f>
        <v>0</v>
      </c>
      <c r="AQ2052" s="51">
        <f>AQ2053</f>
        <v>0</v>
      </c>
      <c r="AR2052" s="51">
        <f>AR2053</f>
        <v>0</v>
      </c>
      <c r="AS2052" s="51">
        <f>AS2053</f>
        <v>0</v>
      </c>
      <c r="AT2052" s="51">
        <f>AT2053</f>
        <v>0</v>
      </c>
      <c r="AU2052" s="51">
        <f t="shared" si="5554"/>
        <v>0</v>
      </c>
      <c r="AV2052" s="51">
        <f t="shared" si="5555"/>
        <v>0</v>
      </c>
      <c r="AW2052" s="51">
        <f t="shared" si="5559"/>
        <v>0</v>
      </c>
      <c r="AX2052" s="51">
        <f t="shared" si="5560"/>
        <v>100213.39999999999</v>
      </c>
      <c r="AY2052" s="51">
        <f t="shared" si="5561"/>
        <v>100213.39999999999</v>
      </c>
      <c r="AZ2052" s="51">
        <f>AZ2053</f>
        <v>0</v>
      </c>
      <c r="BA2052" s="52"/>
      <c r="BB2052" s="25">
        <v>0</v>
      </c>
    </row>
    <row r="2053" ht="31.5" hidden="1">
      <c r="B2053" s="47" t="s">
        <v>590</v>
      </c>
      <c r="C2053" s="47" t="s">
        <v>88</v>
      </c>
      <c r="D2053" s="47" t="s">
        <v>90</v>
      </c>
      <c r="E2053" s="48" t="str">
        <f t="shared" si="5553"/>
        <v>0409</v>
      </c>
      <c r="F2053" s="47" t="s">
        <v>602</v>
      </c>
      <c r="G2053" s="47" t="s">
        <v>154</v>
      </c>
      <c r="H2053" s="49" t="s">
        <v>155</v>
      </c>
      <c r="I2053" s="19">
        <f>98817.3+988</f>
        <v>99805.300000000003</v>
      </c>
      <c r="J2053" s="19">
        <f>99225.4+988</f>
        <v>100213.39999999999</v>
      </c>
      <c r="K2053" s="19">
        <f>99225.4+988</f>
        <v>100213.39999999999</v>
      </c>
      <c r="L2053" s="19"/>
      <c r="M2053" s="19"/>
      <c r="N2053" s="19"/>
      <c r="O2053" s="19">
        <v>0</v>
      </c>
      <c r="P2053" s="19">
        <v>0</v>
      </c>
      <c r="Q2053" s="19">
        <v>-99805.300000000003</v>
      </c>
      <c r="R2053" s="19">
        <v>0</v>
      </c>
      <c r="S2053" s="19"/>
      <c r="T2053" s="19">
        <f t="shared" si="5636"/>
        <v>0</v>
      </c>
      <c r="U2053" s="19">
        <f t="shared" si="5557"/>
        <v>100213.39999999999</v>
      </c>
      <c r="V2053" s="19">
        <f t="shared" si="5558"/>
        <v>100213.39999999999</v>
      </c>
      <c r="W2053" s="19"/>
      <c r="X2053" s="19"/>
      <c r="Y2053" s="19"/>
      <c r="Z2053" s="19"/>
      <c r="AA2053" s="19"/>
      <c r="AB2053" s="19"/>
      <c r="AC2053" s="19"/>
      <c r="AD2053" s="19"/>
      <c r="AE2053" s="19"/>
      <c r="AF2053" s="50">
        <v>0</v>
      </c>
      <c r="AG2053" s="50"/>
      <c r="AH2053" s="50">
        <v>0</v>
      </c>
      <c r="AI2053" s="50">
        <v>0</v>
      </c>
      <c r="AJ2053" s="50">
        <v>0</v>
      </c>
      <c r="AK2053" s="50">
        <v>0</v>
      </c>
      <c r="AL2053" s="50">
        <v>0</v>
      </c>
      <c r="AM2053" s="50">
        <v>0</v>
      </c>
      <c r="AN2053" s="50">
        <v>0</v>
      </c>
      <c r="AO2053" s="51">
        <v>0</v>
      </c>
      <c r="AP2053" s="51">
        <v>0</v>
      </c>
      <c r="AQ2053" s="51">
        <v>0</v>
      </c>
      <c r="AR2053" s="51">
        <v>0</v>
      </c>
      <c r="AS2053" s="51">
        <v>0</v>
      </c>
      <c r="AT2053" s="51">
        <v>0</v>
      </c>
      <c r="AU2053" s="51">
        <f t="shared" si="5554"/>
        <v>0</v>
      </c>
      <c r="AV2053" s="51">
        <f t="shared" si="5555"/>
        <v>0</v>
      </c>
      <c r="AW2053" s="51">
        <f t="shared" si="5559"/>
        <v>0</v>
      </c>
      <c r="AX2053" s="51">
        <f t="shared" si="5560"/>
        <v>100213.39999999999</v>
      </c>
      <c r="AY2053" s="51">
        <f t="shared" si="5561"/>
        <v>100213.39999999999</v>
      </c>
      <c r="AZ2053" s="51"/>
      <c r="BA2053" s="52"/>
      <c r="BB2053" s="53">
        <v>0</v>
      </c>
    </row>
    <row r="2054">
      <c r="B2054" s="47" t="s">
        <v>590</v>
      </c>
      <c r="C2054" s="47" t="s">
        <v>88</v>
      </c>
      <c r="D2054" s="47" t="s">
        <v>90</v>
      </c>
      <c r="E2054" s="48" t="str">
        <f t="shared" si="5553"/>
        <v>0409</v>
      </c>
      <c r="F2054" s="47" t="s">
        <v>604</v>
      </c>
      <c r="G2054" s="47"/>
      <c r="H2054" s="49" t="s">
        <v>259</v>
      </c>
      <c r="I2054" s="19">
        <f>I2055</f>
        <v>234</v>
      </c>
      <c r="J2054" s="19">
        <f>J2055</f>
        <v>0</v>
      </c>
      <c r="K2054" s="19">
        <f>K2055</f>
        <v>0</v>
      </c>
      <c r="L2054" s="19">
        <f>L2055</f>
        <v>0</v>
      </c>
      <c r="M2054" s="19">
        <f>M2055</f>
        <v>0</v>
      </c>
      <c r="N2054" s="19">
        <f>N2055</f>
        <v>0</v>
      </c>
      <c r="O2054" s="19">
        <f>O2055</f>
        <v>0</v>
      </c>
      <c r="P2054" s="19">
        <f>P2055</f>
        <v>0</v>
      </c>
      <c r="Q2054" s="19">
        <f>Q2055</f>
        <v>0</v>
      </c>
      <c r="R2054" s="19">
        <f>R2055</f>
        <v>0</v>
      </c>
      <c r="S2054" s="19">
        <f>S2055</f>
        <v>225.09999999999999</v>
      </c>
      <c r="T2054" s="19">
        <f t="shared" si="5636"/>
        <v>459.10000000000002</v>
      </c>
      <c r="U2054" s="19">
        <f t="shared" si="5557"/>
        <v>0</v>
      </c>
      <c r="V2054" s="19">
        <f t="shared" si="5558"/>
        <v>0</v>
      </c>
      <c r="W2054" s="19">
        <f>W2055</f>
        <v>225.09999999999999</v>
      </c>
      <c r="X2054" s="19">
        <f>X2055</f>
        <v>0</v>
      </c>
      <c r="Y2054" s="19">
        <f>Y2055</f>
        <v>0</v>
      </c>
      <c r="Z2054" s="19">
        <f>Z2055</f>
        <v>0</v>
      </c>
      <c r="AA2054" s="19">
        <f>AA2055</f>
        <v>0</v>
      </c>
      <c r="AB2054" s="19">
        <f>AB2055</f>
        <v>0</v>
      </c>
      <c r="AC2054" s="19">
        <f>AC2055</f>
        <v>0</v>
      </c>
      <c r="AD2054" s="19">
        <f>AD2055</f>
        <v>0</v>
      </c>
      <c r="AE2054" s="19"/>
      <c r="AF2054" s="50">
        <f>AF2055</f>
        <v>459.10000000000002</v>
      </c>
      <c r="AG2054" s="50">
        <f>AG2055</f>
        <v>0</v>
      </c>
      <c r="AH2054" s="50">
        <f>AH2055</f>
        <v>0</v>
      </c>
      <c r="AI2054" s="50">
        <f>AI2055</f>
        <v>0</v>
      </c>
      <c r="AJ2054" s="50">
        <f>AJ2055</f>
        <v>0</v>
      </c>
      <c r="AK2054" s="50">
        <f>AK2055</f>
        <v>0</v>
      </c>
      <c r="AL2054" s="50">
        <f>AL2055</f>
        <v>0</v>
      </c>
      <c r="AM2054" s="50">
        <f>AM2055</f>
        <v>0</v>
      </c>
      <c r="AN2054" s="50">
        <f>AN2055</f>
        <v>0</v>
      </c>
      <c r="AO2054" s="15">
        <f>AO2055</f>
        <v>0</v>
      </c>
      <c r="AP2054" s="51">
        <f>AP2055</f>
        <v>459.10000000000002</v>
      </c>
      <c r="AQ2054" s="51">
        <f>AQ2055</f>
        <v>0</v>
      </c>
      <c r="AR2054" s="51">
        <f>AR2055</f>
        <v>0</v>
      </c>
      <c r="AS2054" s="51">
        <f>AS2055</f>
        <v>0</v>
      </c>
      <c r="AT2054" s="51">
        <f>AT2055</f>
        <v>0</v>
      </c>
      <c r="AU2054" s="51">
        <f t="shared" si="5554"/>
        <v>459.10000000000002</v>
      </c>
      <c r="AV2054" s="51">
        <f t="shared" si="5555"/>
        <v>0</v>
      </c>
      <c r="AW2054" s="51">
        <f t="shared" si="5559"/>
        <v>684.20000000000005</v>
      </c>
      <c r="AX2054" s="51">
        <f t="shared" si="5560"/>
        <v>0</v>
      </c>
      <c r="AY2054" s="51">
        <f t="shared" si="5561"/>
        <v>0</v>
      </c>
      <c r="AZ2054" s="51">
        <f>AZ2055</f>
        <v>0</v>
      </c>
      <c r="BA2054" s="52">
        <f t="shared" si="5556"/>
        <v>0</v>
      </c>
      <c r="BB2054" s="25"/>
    </row>
    <row r="2055" ht="31.5">
      <c r="B2055" s="47" t="s">
        <v>590</v>
      </c>
      <c r="C2055" s="47" t="s">
        <v>88</v>
      </c>
      <c r="D2055" s="47" t="s">
        <v>90</v>
      </c>
      <c r="E2055" s="48" t="str">
        <f t="shared" si="5553"/>
        <v>0409</v>
      </c>
      <c r="F2055" s="47" t="s">
        <v>604</v>
      </c>
      <c r="G2055" s="47" t="s">
        <v>154</v>
      </c>
      <c r="H2055" s="49" t="s">
        <v>155</v>
      </c>
      <c r="I2055" s="19">
        <v>234</v>
      </c>
      <c r="J2055" s="19">
        <v>0</v>
      </c>
      <c r="K2055" s="19">
        <v>0</v>
      </c>
      <c r="L2055" s="19"/>
      <c r="M2055" s="19"/>
      <c r="N2055" s="19"/>
      <c r="O2055" s="19">
        <v>0</v>
      </c>
      <c r="P2055" s="19">
        <v>0</v>
      </c>
      <c r="Q2055" s="19">
        <v>0</v>
      </c>
      <c r="R2055" s="19">
        <v>0</v>
      </c>
      <c r="S2055" s="19">
        <v>225.09999999999999</v>
      </c>
      <c r="T2055" s="19">
        <f t="shared" si="5636"/>
        <v>459.10000000000002</v>
      </c>
      <c r="U2055" s="19">
        <f t="shared" si="5557"/>
        <v>0</v>
      </c>
      <c r="V2055" s="19">
        <f t="shared" si="5558"/>
        <v>0</v>
      </c>
      <c r="W2055" s="19">
        <v>225.09999999999999</v>
      </c>
      <c r="X2055" s="19"/>
      <c r="Y2055" s="19"/>
      <c r="Z2055" s="19"/>
      <c r="AA2055" s="19"/>
      <c r="AB2055" s="19"/>
      <c r="AC2055" s="19"/>
      <c r="AD2055" s="19"/>
      <c r="AE2055" s="19"/>
      <c r="AF2055" s="50">
        <v>459.10000000000002</v>
      </c>
      <c r="AG2055" s="50"/>
      <c r="AH2055" s="50">
        <v>0</v>
      </c>
      <c r="AI2055" s="50">
        <v>0</v>
      </c>
      <c r="AJ2055" s="50">
        <v>0</v>
      </c>
      <c r="AK2055" s="50">
        <v>0</v>
      </c>
      <c r="AL2055" s="50">
        <v>0</v>
      </c>
      <c r="AM2055" s="50">
        <v>0</v>
      </c>
      <c r="AN2055" s="50">
        <v>0</v>
      </c>
      <c r="AO2055" s="51">
        <v>0</v>
      </c>
      <c r="AP2055" s="51">
        <v>459.10000000000002</v>
      </c>
      <c r="AQ2055" s="51">
        <v>0</v>
      </c>
      <c r="AR2055" s="51">
        <v>0</v>
      </c>
      <c r="AS2055" s="51">
        <v>0</v>
      </c>
      <c r="AT2055" s="51">
        <v>0</v>
      </c>
      <c r="AU2055" s="51">
        <f t="shared" si="5554"/>
        <v>459.10000000000002</v>
      </c>
      <c r="AV2055" s="51">
        <f t="shared" si="5555"/>
        <v>0</v>
      </c>
      <c r="AW2055" s="51">
        <f t="shared" si="5559"/>
        <v>684.20000000000005</v>
      </c>
      <c r="AX2055" s="51">
        <f t="shared" si="5560"/>
        <v>0</v>
      </c>
      <c r="AY2055" s="51">
        <f t="shared" si="5561"/>
        <v>0</v>
      </c>
      <c r="AZ2055" s="51"/>
      <c r="BA2055" s="52">
        <f t="shared" si="5556"/>
        <v>0</v>
      </c>
      <c r="BB2055" s="53"/>
    </row>
    <row r="2056" s="30" customFormat="1">
      <c r="B2056" s="31" t="s">
        <v>590</v>
      </c>
      <c r="C2056" s="31" t="s">
        <v>96</v>
      </c>
      <c r="D2056" s="31"/>
      <c r="E2056" s="32" t="str">
        <f t="shared" si="5553"/>
        <v>05</v>
      </c>
      <c r="F2056" s="31"/>
      <c r="G2056" s="31"/>
      <c r="H2056" s="33" t="s">
        <v>97</v>
      </c>
      <c r="I2056" s="34">
        <f>I2057+I2091+I2117+I2142+I2148</f>
        <v>1373191.2</v>
      </c>
      <c r="J2056" s="34">
        <f>J2057+J2091+J2117+J2142+J2148</f>
        <v>1269435.8999999999</v>
      </c>
      <c r="K2056" s="34">
        <f>K2057+K2091+K2117+K2142+K2148</f>
        <v>1086812</v>
      </c>
      <c r="L2056" s="34">
        <f>L2057+L2091+L2117+L2142+L2148</f>
        <v>46272.099999999999</v>
      </c>
      <c r="M2056" s="34">
        <f>M2057+M2091+M2117+M2142+M2148</f>
        <v>55697.800000000003</v>
      </c>
      <c r="N2056" s="34">
        <f>N2057+N2091+N2117+N2142+N2148</f>
        <v>58416.5</v>
      </c>
      <c r="O2056" s="34">
        <f>O2057+O2091+O2117+O2142+O2148</f>
        <v>331684.446</v>
      </c>
      <c r="P2056" s="34">
        <f>P2057+P2091+P2117+P2142+P2148</f>
        <v>135946.908</v>
      </c>
      <c r="Q2056" s="34">
        <f>Q2057+Q2091+Q2117+Q2142+Q2148</f>
        <v>1567.0840000000003</v>
      </c>
      <c r="R2056" s="34">
        <f>R2057+R2091+R2117+R2142+R2148</f>
        <v>-65320.659</v>
      </c>
      <c r="S2056" s="34">
        <f>S2057+S2091+S2117+S2142+S2148</f>
        <v>417494.26963</v>
      </c>
      <c r="T2056" s="34">
        <f t="shared" si="5636"/>
        <v>2240835.3486299999</v>
      </c>
      <c r="U2056" s="34">
        <f t="shared" si="5557"/>
        <v>1325133.7</v>
      </c>
      <c r="V2056" s="34">
        <f t="shared" si="5558"/>
        <v>1145228.5</v>
      </c>
      <c r="W2056" s="34">
        <f>W2057+W2091+W2117+W2142+W2148</f>
        <v>16088.5</v>
      </c>
      <c r="X2056" s="34">
        <f>X2057+X2091+X2117+X2142+X2148</f>
        <v>0</v>
      </c>
      <c r="Y2056" s="34">
        <f>Y2057+Y2091+Y2117+Y2142+Y2148</f>
        <v>0</v>
      </c>
      <c r="Z2056" s="34">
        <f>Z2057+Z2091+Z2117+Z2142+Z2148</f>
        <v>438108.14163000003</v>
      </c>
      <c r="AA2056" s="34">
        <f>AA2057+AA2091+AA2117+AA2142+AA2148</f>
        <v>17371.899999999998</v>
      </c>
      <c r="AB2056" s="34">
        <f>AB2057+AB2091+AB2117+AB2142+AB2148</f>
        <v>0</v>
      </c>
      <c r="AC2056" s="34">
        <f>AC2057+AC2091+AC2117+AC2142+AC2148</f>
        <v>17371.899999999998</v>
      </c>
      <c r="AD2056" s="34">
        <f>AD2057+AD2091+AD2117+AD2142+AD2148</f>
        <v>0</v>
      </c>
      <c r="AE2056" s="34">
        <f>AE2057+AE2091+AE2117+AE2142+AE2148</f>
        <v>0</v>
      </c>
      <c r="AF2056" s="35">
        <f>AF2057+AF2091+AF2117+AF2142+AF2148</f>
        <v>2475627.2483600001</v>
      </c>
      <c r="AG2056" s="35">
        <f>AG2057+AG2091+AG2117+AG2142+AG2148</f>
        <v>0</v>
      </c>
      <c r="AH2056" s="35">
        <f>AH2057+AH2091+AH2117+AH2142+AH2148</f>
        <v>564658.85028999986</v>
      </c>
      <c r="AI2056" s="35">
        <f>AI2057+AI2091+AI2117+AI2142+AI2148</f>
        <v>0</v>
      </c>
      <c r="AJ2056" s="35">
        <f>AJ2057+AJ2091+AJ2117+AJ2142+AJ2148</f>
        <v>44801.160000000003</v>
      </c>
      <c r="AK2056" s="35">
        <f>AK2057+AK2091+AK2117+AK2142+AK2148</f>
        <v>0</v>
      </c>
      <c r="AL2056" s="35">
        <f>AL2057+AL2091+AL2117+AL2142+AL2148</f>
        <v>1780821.5707399999</v>
      </c>
      <c r="AM2056" s="35">
        <f>AM2057+AM2091+AM2117+AM2142+AM2148</f>
        <v>126838.05494</v>
      </c>
      <c r="AN2056" s="35">
        <f>AN2057+AN2091+AN2117+AN2142+AN2148</f>
        <v>29363.219399999998</v>
      </c>
      <c r="AO2056" s="54">
        <f>AO2057+AO2091+AO2117+AO2142+AO2148</f>
        <v>600534.76740999997</v>
      </c>
      <c r="AP2056" s="36">
        <f>AP2057+AP2091+AP2117+AP2142+AP2148</f>
        <v>1933619.5847</v>
      </c>
      <c r="AQ2056" s="36">
        <f>AQ2057+AQ2091+AQ2117+AQ2142+AQ2148</f>
        <v>331684.446</v>
      </c>
      <c r="AR2056" s="36">
        <f>AR2057+AR2091+AR2117+AR2142+AR2148</f>
        <v>0</v>
      </c>
      <c r="AS2056" s="36">
        <f>AS2057+AS2091+AS2117+AS2142+AS2148</f>
        <v>0</v>
      </c>
      <c r="AT2056" s="36">
        <f>AT2057+AT2091+AT2117+AT2142+AT2148</f>
        <v>0</v>
      </c>
      <c r="AU2056" s="36">
        <f t="shared" si="5554"/>
        <v>2265304.0307</v>
      </c>
      <c r="AV2056" s="36">
        <f t="shared" si="5555"/>
        <v>-24468.682070000097</v>
      </c>
      <c r="AW2056" s="36">
        <f t="shared" si="5559"/>
        <v>2695031.9902599999</v>
      </c>
      <c r="AX2056" s="36">
        <f t="shared" si="5560"/>
        <v>1342505.5999999999</v>
      </c>
      <c r="AY2056" s="36">
        <f t="shared" si="5561"/>
        <v>1162600.3999999999</v>
      </c>
      <c r="AZ2056" s="36">
        <f>AZ2057+AZ2091+AZ2117+AZ2142+AZ2148</f>
        <v>0</v>
      </c>
      <c r="BA2056" s="37">
        <f t="shared" si="5556"/>
        <v>71.934156158594547</v>
      </c>
      <c r="BB2056" s="25"/>
    </row>
    <row r="2057" s="39" customFormat="1">
      <c r="B2057" s="40" t="s">
        <v>590</v>
      </c>
      <c r="C2057" s="40" t="s">
        <v>96</v>
      </c>
      <c r="D2057" s="40" t="s">
        <v>46</v>
      </c>
      <c r="E2057" s="38" t="str">
        <f t="shared" si="5553"/>
        <v>0501</v>
      </c>
      <c r="F2057" s="40"/>
      <c r="G2057" s="40"/>
      <c r="H2057" s="41" t="s">
        <v>605</v>
      </c>
      <c r="I2057" s="42">
        <f>I2058</f>
        <v>1171586.2</v>
      </c>
      <c r="J2057" s="42">
        <f>J2058</f>
        <v>1054452.3999999999</v>
      </c>
      <c r="K2057" s="42">
        <f>K2058</f>
        <v>882356.30000000005</v>
      </c>
      <c r="L2057" s="42">
        <f>L2058</f>
        <v>0</v>
      </c>
      <c r="M2057" s="42">
        <f>M2058</f>
        <v>0</v>
      </c>
      <c r="N2057" s="42">
        <f>N2058</f>
        <v>0</v>
      </c>
      <c r="O2057" s="42">
        <f>O2058+O2087</f>
        <v>329989.56400000001</v>
      </c>
      <c r="P2057" s="42">
        <f>P2058+P2087</f>
        <v>127664.967</v>
      </c>
      <c r="Q2057" s="42">
        <f>Q2058+Q2087</f>
        <v>-14215.826999999999</v>
      </c>
      <c r="R2057" s="42">
        <f>R2058+R2087</f>
        <v>-65320.659</v>
      </c>
      <c r="S2057" s="42">
        <f>S2058</f>
        <v>331696.50432000001</v>
      </c>
      <c r="T2057" s="42">
        <f t="shared" si="5636"/>
        <v>1881400.7493199999</v>
      </c>
      <c r="U2057" s="42">
        <f t="shared" si="5557"/>
        <v>1054452.3999999999</v>
      </c>
      <c r="V2057" s="42">
        <f t="shared" si="5558"/>
        <v>882356.30000000005</v>
      </c>
      <c r="W2057" s="42">
        <f>W2058</f>
        <v>960.60000000000002</v>
      </c>
      <c r="X2057" s="42">
        <f>X2058</f>
        <v>0</v>
      </c>
      <c r="Y2057" s="42">
        <f>Y2058</f>
        <v>0</v>
      </c>
      <c r="Z2057" s="42">
        <f>Z2058</f>
        <v>350562.83632</v>
      </c>
      <c r="AA2057" s="42">
        <f>AA2058</f>
        <v>0</v>
      </c>
      <c r="AB2057" s="42">
        <f>AB2058</f>
        <v>0</v>
      </c>
      <c r="AC2057" s="42">
        <f>AC2058</f>
        <v>0</v>
      </c>
      <c r="AD2057" s="42">
        <f>AD2058</f>
        <v>0</v>
      </c>
      <c r="AE2057" s="42">
        <f>AE2058</f>
        <v>0</v>
      </c>
      <c r="AF2057" s="43">
        <f>AF2058+AF2087</f>
        <v>2103110.3448000001</v>
      </c>
      <c r="AG2057" s="43">
        <f>AG2058+AG2087</f>
        <v>0</v>
      </c>
      <c r="AH2057" s="43">
        <f>AH2058+AH2087</f>
        <v>564658.85028999986</v>
      </c>
      <c r="AI2057" s="43">
        <f>AI2058+AI2087</f>
        <v>0</v>
      </c>
      <c r="AJ2057" s="43">
        <f>AJ2058+AJ2087</f>
        <v>0</v>
      </c>
      <c r="AK2057" s="43">
        <f>AK2058+AK2087</f>
        <v>0</v>
      </c>
      <c r="AL2057" s="43">
        <f>AL2058+AL2087</f>
        <v>1455021.2155599999</v>
      </c>
      <c r="AM2057" s="43">
        <f>AM2058+AM2087</f>
        <v>126838.05494</v>
      </c>
      <c r="AN2057" s="43">
        <f>AN2058+AN2087</f>
        <v>0</v>
      </c>
      <c r="AO2057" s="45">
        <f>AO2058+AO2087</f>
        <v>402298.77476</v>
      </c>
      <c r="AP2057" s="45">
        <f>AP2058+AP2087</f>
        <v>1564305.88958</v>
      </c>
      <c r="AQ2057" s="45">
        <f>AQ2058+AQ2087</f>
        <v>329989.56400000001</v>
      </c>
      <c r="AR2057" s="45">
        <f>AR2058+AR2087</f>
        <v>0</v>
      </c>
      <c r="AS2057" s="45">
        <f>AS2058+AS2087</f>
        <v>0</v>
      </c>
      <c r="AT2057" s="45">
        <f>AT2058+AT2087</f>
        <v>0</v>
      </c>
      <c r="AU2057" s="45">
        <f t="shared" si="5554"/>
        <v>1894295.45358</v>
      </c>
      <c r="AV2057" s="45">
        <f t="shared" si="5555"/>
        <v>-12894.704260000028</v>
      </c>
      <c r="AW2057" s="45">
        <f t="shared" si="5559"/>
        <v>2232924.1856399998</v>
      </c>
      <c r="AX2057" s="45">
        <f t="shared" si="5560"/>
        <v>1054452.3999999999</v>
      </c>
      <c r="AY2057" s="45">
        <f t="shared" si="5561"/>
        <v>882356.30000000005</v>
      </c>
      <c r="AZ2057" s="45">
        <f>AZ2058</f>
        <v>0</v>
      </c>
      <c r="BA2057" s="46">
        <f t="shared" si="5556"/>
        <v>69.184254604499529</v>
      </c>
      <c r="BB2057" s="25"/>
    </row>
    <row r="2058" ht="31.5">
      <c r="B2058" s="47" t="s">
        <v>590</v>
      </c>
      <c r="C2058" s="47" t="s">
        <v>96</v>
      </c>
      <c r="D2058" s="47" t="s">
        <v>46</v>
      </c>
      <c r="E2058" s="48" t="str">
        <f t="shared" si="5553"/>
        <v>0501</v>
      </c>
      <c r="F2058" s="47" t="s">
        <v>517</v>
      </c>
      <c r="G2058" s="47"/>
      <c r="H2058" s="49" t="s">
        <v>518</v>
      </c>
      <c r="I2058" s="19">
        <f>I2059+I2072</f>
        <v>1171586.2</v>
      </c>
      <c r="J2058" s="19">
        <f>J2059+J2072</f>
        <v>1054452.3999999999</v>
      </c>
      <c r="K2058" s="19">
        <f>K2059+K2072</f>
        <v>882356.30000000005</v>
      </c>
      <c r="L2058" s="19">
        <f>L2059+L2072</f>
        <v>0</v>
      </c>
      <c r="M2058" s="19">
        <f>M2059+M2072</f>
        <v>0</v>
      </c>
      <c r="N2058" s="19">
        <f>N2059+N2072</f>
        <v>0</v>
      </c>
      <c r="O2058" s="19">
        <f>O2059+O2072</f>
        <v>329989.56400000001</v>
      </c>
      <c r="P2058" s="19">
        <f>P2059+P2072</f>
        <v>127664.967</v>
      </c>
      <c r="Q2058" s="19">
        <f>Q2059+Q2072</f>
        <v>-14215.826999999999</v>
      </c>
      <c r="R2058" s="19">
        <f>R2059+R2072</f>
        <v>-65320.659</v>
      </c>
      <c r="S2058" s="19">
        <f>S2059+S2072</f>
        <v>331696.50432000001</v>
      </c>
      <c r="T2058" s="19">
        <f t="shared" si="5636"/>
        <v>1881400.7493199999</v>
      </c>
      <c r="U2058" s="19">
        <f t="shared" si="5557"/>
        <v>1054452.3999999999</v>
      </c>
      <c r="V2058" s="19">
        <f t="shared" si="5558"/>
        <v>882356.30000000005</v>
      </c>
      <c r="W2058" s="19">
        <f>W2059+W2072</f>
        <v>960.60000000000002</v>
      </c>
      <c r="X2058" s="19">
        <f>X2059+X2072</f>
        <v>0</v>
      </c>
      <c r="Y2058" s="19">
        <f>Y2059+Y2072</f>
        <v>0</v>
      </c>
      <c r="Z2058" s="19">
        <f>Z2059+Z2072</f>
        <v>350562.83632</v>
      </c>
      <c r="AA2058" s="19">
        <f>AA2059+AA2072</f>
        <v>0</v>
      </c>
      <c r="AB2058" s="19">
        <f>AB2059+AB2072</f>
        <v>0</v>
      </c>
      <c r="AC2058" s="19">
        <f>AC2059+AC2072</f>
        <v>0</v>
      </c>
      <c r="AD2058" s="19">
        <f>AD2059+AD2072</f>
        <v>0</v>
      </c>
      <c r="AE2058" s="19">
        <f>AE2059+AE2072</f>
        <v>0</v>
      </c>
      <c r="AF2058" s="50">
        <f>AF2059+AF2072</f>
        <v>2102331.3448000001</v>
      </c>
      <c r="AG2058" s="50">
        <f>AG2059+AG2072</f>
        <v>0</v>
      </c>
      <c r="AH2058" s="50">
        <f>AH2059+AH2072</f>
        <v>564658.85028999986</v>
      </c>
      <c r="AI2058" s="50">
        <f>AI2059+AI2072</f>
        <v>0</v>
      </c>
      <c r="AJ2058" s="50">
        <f>AJ2059+AJ2072</f>
        <v>0</v>
      </c>
      <c r="AK2058" s="50">
        <f>AK2059+AK2072</f>
        <v>0</v>
      </c>
      <c r="AL2058" s="50">
        <f>AL2059+AL2072</f>
        <v>1455021.2155599999</v>
      </c>
      <c r="AM2058" s="50">
        <f>AM2059+AM2072</f>
        <v>126838.05494</v>
      </c>
      <c r="AN2058" s="50">
        <f>AN2059+AN2072</f>
        <v>0</v>
      </c>
      <c r="AO2058" s="15">
        <f>AO2059+AO2072</f>
        <v>402298.77476</v>
      </c>
      <c r="AP2058" s="51">
        <f>AP2059+AP2072</f>
        <v>1563526.88958</v>
      </c>
      <c r="AQ2058" s="51">
        <f>AQ2059+AQ2072</f>
        <v>329989.56400000001</v>
      </c>
      <c r="AR2058" s="51">
        <f>AR2059+AR2072</f>
        <v>0</v>
      </c>
      <c r="AS2058" s="51">
        <f>AS2059+AS2072</f>
        <v>0</v>
      </c>
      <c r="AT2058" s="51">
        <f>AT2059+AT2072</f>
        <v>0</v>
      </c>
      <c r="AU2058" s="51">
        <f t="shared" si="5554"/>
        <v>1893516.45358</v>
      </c>
      <c r="AV2058" s="51">
        <f t="shared" si="5555"/>
        <v>-12115.704260000028</v>
      </c>
      <c r="AW2058" s="51">
        <f t="shared" si="5559"/>
        <v>2232924.1856399998</v>
      </c>
      <c r="AX2058" s="51">
        <f t="shared" si="5560"/>
        <v>1054452.3999999999</v>
      </c>
      <c r="AY2058" s="51">
        <f t="shared" si="5561"/>
        <v>882356.30000000005</v>
      </c>
      <c r="AZ2058" s="51">
        <f>AZ2059+AZ2072</f>
        <v>0</v>
      </c>
      <c r="BA2058" s="52">
        <f t="shared" si="5556"/>
        <v>69.209890208739651</v>
      </c>
      <c r="BB2058" s="25"/>
    </row>
    <row r="2059" ht="31.5">
      <c r="B2059" s="47" t="s">
        <v>590</v>
      </c>
      <c r="C2059" s="47" t="s">
        <v>96</v>
      </c>
      <c r="D2059" s="47" t="s">
        <v>46</v>
      </c>
      <c r="E2059" s="48" t="str">
        <f t="shared" si="5553"/>
        <v>0501</v>
      </c>
      <c r="F2059" s="47" t="s">
        <v>592</v>
      </c>
      <c r="G2059" s="47"/>
      <c r="H2059" s="49" t="s">
        <v>210</v>
      </c>
      <c r="I2059" s="19">
        <f>I2060</f>
        <v>750000</v>
      </c>
      <c r="J2059" s="19">
        <f>J2060</f>
        <v>400000</v>
      </c>
      <c r="K2059" s="19">
        <f>K2060</f>
        <v>200000</v>
      </c>
      <c r="L2059" s="19">
        <f>L2060</f>
        <v>0</v>
      </c>
      <c r="M2059" s="19">
        <f>M2060</f>
        <v>0</v>
      </c>
      <c r="N2059" s="19">
        <f>N2060</f>
        <v>0</v>
      </c>
      <c r="O2059" s="19">
        <f>O2060</f>
        <v>198540</v>
      </c>
      <c r="P2059" s="19">
        <f>P2060</f>
        <v>0</v>
      </c>
      <c r="Q2059" s="19">
        <f>Q2060</f>
        <v>0</v>
      </c>
      <c r="R2059" s="19">
        <f>R2060</f>
        <v>0</v>
      </c>
      <c r="S2059" s="19">
        <f>S2060</f>
        <v>205102.25036000001</v>
      </c>
      <c r="T2059" s="19">
        <f t="shared" si="5636"/>
        <v>1153642.2503599999</v>
      </c>
      <c r="U2059" s="19">
        <f t="shared" si="5557"/>
        <v>400000</v>
      </c>
      <c r="V2059" s="19">
        <f t="shared" si="5558"/>
        <v>200000</v>
      </c>
      <c r="W2059" s="19">
        <f>W2060</f>
        <v>0</v>
      </c>
      <c r="X2059" s="19">
        <f>X2060</f>
        <v>0</v>
      </c>
      <c r="Y2059" s="19">
        <f>Y2060</f>
        <v>0</v>
      </c>
      <c r="Z2059" s="19">
        <f>Z2060</f>
        <v>224929.18236000001</v>
      </c>
      <c r="AA2059" s="19">
        <f>AA2060</f>
        <v>0</v>
      </c>
      <c r="AB2059" s="19">
        <f>AB2060</f>
        <v>0</v>
      </c>
      <c r="AC2059" s="19">
        <f>AC2060</f>
        <v>0</v>
      </c>
      <c r="AD2059" s="19">
        <f>AD2060</f>
        <v>0</v>
      </c>
      <c r="AE2059" s="19">
        <f>AE2060</f>
        <v>0</v>
      </c>
      <c r="AF2059" s="50">
        <f>AF2060</f>
        <v>1368301.1006499999</v>
      </c>
      <c r="AG2059" s="50">
        <f>AG2060</f>
        <v>0</v>
      </c>
      <c r="AH2059" s="50">
        <f>AH2060</f>
        <v>564658.85028999986</v>
      </c>
      <c r="AI2059" s="50">
        <f>AI2060</f>
        <v>0</v>
      </c>
      <c r="AJ2059" s="50">
        <f>AJ2060</f>
        <v>0</v>
      </c>
      <c r="AK2059" s="50">
        <f>AK2060</f>
        <v>0</v>
      </c>
      <c r="AL2059" s="50">
        <f>AL2060</f>
        <v>738355.57629999996</v>
      </c>
      <c r="AM2059" s="50">
        <f>AM2060</f>
        <v>126838.05494</v>
      </c>
      <c r="AN2059" s="50">
        <f>AN2060</f>
        <v>0</v>
      </c>
      <c r="AO2059" s="51">
        <f>AO2060</f>
        <v>126997.68959000001</v>
      </c>
      <c r="AP2059" s="51">
        <f>AP2060</f>
        <v>971221.89942999999</v>
      </c>
      <c r="AQ2059" s="51">
        <f>AQ2060</f>
        <v>198540</v>
      </c>
      <c r="AR2059" s="51">
        <f>AR2060</f>
        <v>0</v>
      </c>
      <c r="AS2059" s="51">
        <f>AS2060</f>
        <v>0</v>
      </c>
      <c r="AT2059" s="51">
        <f>AT2060</f>
        <v>0</v>
      </c>
      <c r="AU2059" s="51">
        <f t="shared" si="5554"/>
        <v>1169761.89943</v>
      </c>
      <c r="AV2059" s="51">
        <f t="shared" si="5555"/>
        <v>-16119.649070000043</v>
      </c>
      <c r="AW2059" s="51">
        <f t="shared" si="5559"/>
        <v>1378571.4327199999</v>
      </c>
      <c r="AX2059" s="51">
        <f t="shared" si="5560"/>
        <v>400000</v>
      </c>
      <c r="AY2059" s="51">
        <f t="shared" si="5561"/>
        <v>200000</v>
      </c>
      <c r="AZ2059" s="51">
        <f>AZ2060</f>
        <v>0</v>
      </c>
      <c r="BA2059" s="52">
        <f t="shared" si="5556"/>
        <v>53.961483766201049</v>
      </c>
      <c r="BB2059" s="25"/>
    </row>
    <row r="2060" ht="31.5">
      <c r="B2060" s="47" t="s">
        <v>590</v>
      </c>
      <c r="C2060" s="47" t="s">
        <v>96</v>
      </c>
      <c r="D2060" s="47" t="s">
        <v>46</v>
      </c>
      <c r="E2060" s="48" t="str">
        <f t="shared" si="5553"/>
        <v>0501</v>
      </c>
      <c r="F2060" s="47" t="s">
        <v>606</v>
      </c>
      <c r="G2060" s="47"/>
      <c r="H2060" s="49" t="s">
        <v>212</v>
      </c>
      <c r="I2060" s="19">
        <f>I2064+I2061</f>
        <v>750000</v>
      </c>
      <c r="J2060" s="19">
        <f>J2064+J2061</f>
        <v>400000</v>
      </c>
      <c r="K2060" s="19">
        <f>K2064+K2061</f>
        <v>200000</v>
      </c>
      <c r="L2060" s="19">
        <f>L2064+L2061</f>
        <v>0</v>
      </c>
      <c r="M2060" s="19">
        <f>M2064+M2061</f>
        <v>0</v>
      </c>
      <c r="N2060" s="19">
        <f>N2064+N2061</f>
        <v>0</v>
      </c>
      <c r="O2060" s="19">
        <f>O2064+O2061+O2067+O2070</f>
        <v>198540</v>
      </c>
      <c r="P2060" s="19">
        <f>P2064+P2061+P2067+P2070</f>
        <v>0</v>
      </c>
      <c r="Q2060" s="19">
        <f>Q2064+Q2061+Q2067+Q2070</f>
        <v>0</v>
      </c>
      <c r="R2060" s="19">
        <f>R2064+R2061+R2067+R2070</f>
        <v>0</v>
      </c>
      <c r="S2060" s="19">
        <f>S2064+S2061+S2070+S2067</f>
        <v>205102.25036000001</v>
      </c>
      <c r="T2060" s="19">
        <f t="shared" si="5636"/>
        <v>1153642.2503599999</v>
      </c>
      <c r="U2060" s="19">
        <f t="shared" si="5557"/>
        <v>400000</v>
      </c>
      <c r="V2060" s="19">
        <f t="shared" si="5558"/>
        <v>200000</v>
      </c>
      <c r="W2060" s="19">
        <f>W2064+W2061+W2070+W2067</f>
        <v>0</v>
      </c>
      <c r="X2060" s="19">
        <f>X2064+X2061+X2070+X2067</f>
        <v>0</v>
      </c>
      <c r="Y2060" s="19">
        <f>Y2064+Y2061+Y2070+Y2067</f>
        <v>0</v>
      </c>
      <c r="Z2060" s="19">
        <f>Z2064+Z2061+Z2070+Z2067</f>
        <v>224929.18236000001</v>
      </c>
      <c r="AA2060" s="19">
        <f>AA2064+AA2061+AA2070+AA2067</f>
        <v>0</v>
      </c>
      <c r="AB2060" s="19">
        <f>AB2064+AB2061+AB2070+AB2067</f>
        <v>0</v>
      </c>
      <c r="AC2060" s="19">
        <f>AC2064+AC2061+AC2070+AC2067</f>
        <v>0</v>
      </c>
      <c r="AD2060" s="19">
        <f>AD2064+AD2061+AD2070+AD2067</f>
        <v>0</v>
      </c>
      <c r="AE2060" s="19">
        <f>AE2064+AE2061+AE2070+AE2067</f>
        <v>0</v>
      </c>
      <c r="AF2060" s="50">
        <f>AF2064+AF2061+AF2067+AF2070</f>
        <v>1368301.1006499999</v>
      </c>
      <c r="AG2060" s="50">
        <f>AG2064+AG2061+AG2067+AG2070</f>
        <v>0</v>
      </c>
      <c r="AH2060" s="50">
        <f>AH2064+AH2061+AH2067+AH2070</f>
        <v>564658.85028999986</v>
      </c>
      <c r="AI2060" s="50">
        <f>AI2064+AI2061+AI2067+AI2070</f>
        <v>0</v>
      </c>
      <c r="AJ2060" s="50">
        <f>AJ2064+AJ2061+AJ2067+AJ2070</f>
        <v>0</v>
      </c>
      <c r="AK2060" s="50">
        <f>AK2064+AK2061+AK2067+AK2070</f>
        <v>0</v>
      </c>
      <c r="AL2060" s="50">
        <f>AL2064+AL2061+AL2067+AL2070</f>
        <v>738355.57629999996</v>
      </c>
      <c r="AM2060" s="50">
        <f>AM2064+AM2061+AM2067+AM2070</f>
        <v>126838.05494</v>
      </c>
      <c r="AN2060" s="50">
        <f>AN2064+AN2061+AN2067+AN2070</f>
        <v>0</v>
      </c>
      <c r="AO2060" s="15">
        <f>AO2064+AO2061+AO2067+AO2070</f>
        <v>126997.68959000001</v>
      </c>
      <c r="AP2060" s="51">
        <f>AP2064+AP2061+AP2067+AP2070</f>
        <v>971221.89942999999</v>
      </c>
      <c r="AQ2060" s="51">
        <f>AQ2064+AQ2061+AQ2067+AQ2070</f>
        <v>198540</v>
      </c>
      <c r="AR2060" s="51">
        <f>AR2064+AR2061+AR2067+AR2070</f>
        <v>0</v>
      </c>
      <c r="AS2060" s="51">
        <f>AS2064+AS2061+AS2067+AS2070</f>
        <v>0</v>
      </c>
      <c r="AT2060" s="51">
        <f>AT2064+AT2061+AT2067+AT2070</f>
        <v>0</v>
      </c>
      <c r="AU2060" s="51">
        <f t="shared" si="5554"/>
        <v>1169761.89943</v>
      </c>
      <c r="AV2060" s="51">
        <f t="shared" si="5555"/>
        <v>-16119.649070000043</v>
      </c>
      <c r="AW2060" s="51">
        <f t="shared" si="5559"/>
        <v>1378571.4327199999</v>
      </c>
      <c r="AX2060" s="51">
        <f t="shared" si="5560"/>
        <v>400000</v>
      </c>
      <c r="AY2060" s="51">
        <f t="shared" si="5561"/>
        <v>200000</v>
      </c>
      <c r="AZ2060" s="51">
        <f>AZ2064+AZ2061+AZ2070+AZ2067</f>
        <v>0</v>
      </c>
      <c r="BA2060" s="52">
        <f t="shared" si="5556"/>
        <v>53.961483766201049</v>
      </c>
      <c r="BB2060" s="25"/>
    </row>
    <row r="2061" ht="47.25">
      <c r="B2061" s="47" t="s">
        <v>590</v>
      </c>
      <c r="C2061" s="47" t="s">
        <v>96</v>
      </c>
      <c r="D2061" s="47" t="s">
        <v>46</v>
      </c>
      <c r="E2061" s="48" t="str">
        <f t="shared" si="5553"/>
        <v>0501</v>
      </c>
      <c r="F2061" s="47" t="s">
        <v>607</v>
      </c>
      <c r="G2061" s="47"/>
      <c r="H2061" s="49" t="s">
        <v>608</v>
      </c>
      <c r="I2061" s="19">
        <f>I2062</f>
        <v>50000</v>
      </c>
      <c r="J2061" s="19">
        <f>J2062</f>
        <v>0</v>
      </c>
      <c r="K2061" s="19">
        <f>K2062</f>
        <v>200000</v>
      </c>
      <c r="L2061" s="19">
        <f>L2062</f>
        <v>0</v>
      </c>
      <c r="M2061" s="19">
        <f>M2062</f>
        <v>0</v>
      </c>
      <c r="N2061" s="19">
        <f>N2062</f>
        <v>0</v>
      </c>
      <c r="O2061" s="19">
        <f>O2062+O2063</f>
        <v>0</v>
      </c>
      <c r="P2061" s="19">
        <f>P2062+P2063</f>
        <v>0</v>
      </c>
      <c r="Q2061" s="19">
        <f>Q2062+Q2063</f>
        <v>0</v>
      </c>
      <c r="R2061" s="19">
        <f>R2062+R2063</f>
        <v>0</v>
      </c>
      <c r="S2061" s="19">
        <f>S2062+S2063</f>
        <v>57984.566939999997</v>
      </c>
      <c r="T2061" s="19">
        <f t="shared" si="5636"/>
        <v>107984.56693999999</v>
      </c>
      <c r="U2061" s="19">
        <f t="shared" si="5557"/>
        <v>0</v>
      </c>
      <c r="V2061" s="19">
        <f t="shared" si="5558"/>
        <v>200000</v>
      </c>
      <c r="W2061" s="19">
        <f>W2062+W2063</f>
        <v>0</v>
      </c>
      <c r="X2061" s="19">
        <f>X2062+X2063</f>
        <v>0</v>
      </c>
      <c r="Y2061" s="19">
        <f>Y2062+Y2063</f>
        <v>0</v>
      </c>
      <c r="Z2061" s="19">
        <f>Z2062+Z2063</f>
        <v>57984.566939999997</v>
      </c>
      <c r="AA2061" s="19">
        <f>AA2062+AA2063</f>
        <v>0</v>
      </c>
      <c r="AB2061" s="19">
        <f>AB2062+AB2063</f>
        <v>0</v>
      </c>
      <c r="AC2061" s="19">
        <f>AC2062+AC2063</f>
        <v>0</v>
      </c>
      <c r="AD2061" s="19">
        <f>AD2062+AD2063</f>
        <v>0</v>
      </c>
      <c r="AE2061" s="19">
        <f>AE2062+AE2063</f>
        <v>0</v>
      </c>
      <c r="AF2061" s="50">
        <f>AF2062+AF2063</f>
        <v>107984.56694</v>
      </c>
      <c r="AG2061" s="50">
        <f>AG2062+AG2063</f>
        <v>0</v>
      </c>
      <c r="AH2061" s="50">
        <f>AH2062+AH2063</f>
        <v>0</v>
      </c>
      <c r="AI2061" s="50">
        <f>AI2062+AI2063</f>
        <v>0</v>
      </c>
      <c r="AJ2061" s="50">
        <f>AJ2062+AJ2063</f>
        <v>0</v>
      </c>
      <c r="AK2061" s="50">
        <f>AK2062+AK2063</f>
        <v>0</v>
      </c>
      <c r="AL2061" s="50">
        <f>AL2062+AL2063</f>
        <v>85843.754260000002</v>
      </c>
      <c r="AM2061" s="50">
        <f>AM2062+AM2063</f>
        <v>0</v>
      </c>
      <c r="AN2061" s="50">
        <f>AN2062+AN2063</f>
        <v>0</v>
      </c>
      <c r="AO2061" s="51">
        <f>AO2062+AO2063</f>
        <v>32392.680499999999</v>
      </c>
      <c r="AP2061" s="51">
        <f>AP2062+AP2063</f>
        <v>107984.56694</v>
      </c>
      <c r="AQ2061" s="51">
        <f>AQ2062+AQ2063</f>
        <v>0</v>
      </c>
      <c r="AR2061" s="51">
        <f>AR2062+AR2063</f>
        <v>0</v>
      </c>
      <c r="AS2061" s="51">
        <f>AS2062+AS2063</f>
        <v>0</v>
      </c>
      <c r="AT2061" s="51">
        <f>AT2062+AT2063</f>
        <v>0</v>
      </c>
      <c r="AU2061" s="51">
        <f t="shared" si="5554"/>
        <v>107984.56694</v>
      </c>
      <c r="AV2061" s="51">
        <f t="shared" si="5555"/>
        <v>-1.4551915228366852e-11</v>
      </c>
      <c r="AW2061" s="51">
        <f t="shared" si="5559"/>
        <v>165969.13387999998</v>
      </c>
      <c r="AX2061" s="51">
        <f t="shared" si="5560"/>
        <v>0</v>
      </c>
      <c r="AY2061" s="51">
        <f t="shared" si="5561"/>
        <v>200000</v>
      </c>
      <c r="AZ2061" s="51">
        <f>AZ2062+AZ2063</f>
        <v>0</v>
      </c>
      <c r="BA2061" s="52">
        <f t="shared" si="5556"/>
        <v>79.496317568877956</v>
      </c>
      <c r="BB2061" s="25"/>
    </row>
    <row r="2062" ht="31.5">
      <c r="B2062" s="47" t="s">
        <v>590</v>
      </c>
      <c r="C2062" s="47" t="s">
        <v>96</v>
      </c>
      <c r="D2062" s="47" t="s">
        <v>46</v>
      </c>
      <c r="E2062" s="48" t="str">
        <f t="shared" si="5553"/>
        <v>0501</v>
      </c>
      <c r="F2062" s="47" t="s">
        <v>607</v>
      </c>
      <c r="G2062" s="47" t="s">
        <v>154</v>
      </c>
      <c r="H2062" s="49" t="s">
        <v>155</v>
      </c>
      <c r="I2062" s="19">
        <v>50000</v>
      </c>
      <c r="J2062" s="19">
        <v>0</v>
      </c>
      <c r="K2062" s="19">
        <v>200000</v>
      </c>
      <c r="L2062" s="19"/>
      <c r="M2062" s="19"/>
      <c r="N2062" s="19"/>
      <c r="O2062" s="19">
        <v>0</v>
      </c>
      <c r="P2062" s="19">
        <v>0</v>
      </c>
      <c r="Q2062" s="19">
        <v>0</v>
      </c>
      <c r="R2062" s="19">
        <v>0</v>
      </c>
      <c r="S2062" s="19">
        <v>44829.436099999999</v>
      </c>
      <c r="T2062" s="19">
        <f t="shared" si="5636"/>
        <v>94829.436099999992</v>
      </c>
      <c r="U2062" s="19">
        <f t="shared" si="5557"/>
        <v>0</v>
      </c>
      <c r="V2062" s="19">
        <f t="shared" si="5558"/>
        <v>200000</v>
      </c>
      <c r="W2062" s="19"/>
      <c r="X2062" s="19"/>
      <c r="Y2062" s="19"/>
      <c r="Z2062" s="19">
        <v>44829.436099999999</v>
      </c>
      <c r="AA2062" s="19"/>
      <c r="AB2062" s="19"/>
      <c r="AC2062" s="19"/>
      <c r="AD2062" s="19"/>
      <c r="AE2062" s="19"/>
      <c r="AF2062" s="50">
        <v>105722.72504</v>
      </c>
      <c r="AG2062" s="50"/>
      <c r="AH2062" s="50">
        <v>0</v>
      </c>
      <c r="AI2062" s="50">
        <v>0</v>
      </c>
      <c r="AJ2062" s="50">
        <v>0</v>
      </c>
      <c r="AK2062" s="50">
        <v>0</v>
      </c>
      <c r="AL2062" s="50">
        <v>83581.912360000002</v>
      </c>
      <c r="AM2062" s="50">
        <v>0</v>
      </c>
      <c r="AN2062" s="50">
        <v>0</v>
      </c>
      <c r="AO2062" s="15">
        <v>30666.680499999999</v>
      </c>
      <c r="AP2062" s="51">
        <v>105722.72504</v>
      </c>
      <c r="AQ2062" s="51">
        <v>0</v>
      </c>
      <c r="AR2062" s="51">
        <v>0</v>
      </c>
      <c r="AS2062" s="51">
        <v>0</v>
      </c>
      <c r="AT2062" s="51">
        <v>0</v>
      </c>
      <c r="AU2062" s="51">
        <f t="shared" si="5554"/>
        <v>105722.72504</v>
      </c>
      <c r="AV2062" s="51">
        <f t="shared" si="5555"/>
        <v>-10893.288940000013</v>
      </c>
      <c r="AW2062" s="51">
        <f t="shared" si="5559"/>
        <v>139658.87219999998</v>
      </c>
      <c r="AX2062" s="51">
        <f t="shared" si="5560"/>
        <v>0</v>
      </c>
      <c r="AY2062" s="51">
        <f t="shared" si="5561"/>
        <v>200000</v>
      </c>
      <c r="AZ2062" s="51"/>
      <c r="BA2062" s="52">
        <f t="shared" si="5556"/>
        <v>79.057659862983044</v>
      </c>
      <c r="BB2062" s="53"/>
    </row>
    <row r="2063">
      <c r="B2063" s="47" t="s">
        <v>590</v>
      </c>
      <c r="C2063" s="47" t="s">
        <v>96</v>
      </c>
      <c r="D2063" s="47" t="s">
        <v>46</v>
      </c>
      <c r="E2063" s="48" t="str">
        <f t="shared" si="5553"/>
        <v>0501</v>
      </c>
      <c r="F2063" s="47" t="s">
        <v>607</v>
      </c>
      <c r="G2063" s="47" t="s">
        <v>60</v>
      </c>
      <c r="H2063" s="49" t="s">
        <v>61</v>
      </c>
      <c r="I2063" s="19"/>
      <c r="J2063" s="19"/>
      <c r="K2063" s="19"/>
      <c r="L2063" s="19"/>
      <c r="M2063" s="19"/>
      <c r="N2063" s="19"/>
      <c r="O2063" s="19">
        <v>0</v>
      </c>
      <c r="P2063" s="19">
        <v>0</v>
      </c>
      <c r="Q2063" s="19">
        <v>0</v>
      </c>
      <c r="R2063" s="19">
        <v>0</v>
      </c>
      <c r="S2063" s="19">
        <v>13155.13084</v>
      </c>
      <c r="T2063" s="19">
        <f t="shared" si="5636"/>
        <v>13155.13084</v>
      </c>
      <c r="U2063" s="19"/>
      <c r="V2063" s="19"/>
      <c r="W2063" s="19"/>
      <c r="X2063" s="19"/>
      <c r="Y2063" s="19"/>
      <c r="Z2063" s="19">
        <v>13155.13084</v>
      </c>
      <c r="AA2063" s="19"/>
      <c r="AB2063" s="19"/>
      <c r="AC2063" s="19"/>
      <c r="AD2063" s="19"/>
      <c r="AE2063" s="19"/>
      <c r="AF2063" s="50">
        <v>2261.8418999999999</v>
      </c>
      <c r="AG2063" s="50"/>
      <c r="AH2063" s="50">
        <v>0</v>
      </c>
      <c r="AI2063" s="50">
        <v>0</v>
      </c>
      <c r="AJ2063" s="50">
        <v>0</v>
      </c>
      <c r="AK2063" s="50">
        <v>0</v>
      </c>
      <c r="AL2063" s="50">
        <v>2261.8418999999999</v>
      </c>
      <c r="AM2063" s="50">
        <v>0</v>
      </c>
      <c r="AN2063" s="50">
        <v>0</v>
      </c>
      <c r="AO2063" s="51">
        <v>1726</v>
      </c>
      <c r="AP2063" s="51">
        <v>2261.8418999999999</v>
      </c>
      <c r="AQ2063" s="51">
        <v>0</v>
      </c>
      <c r="AR2063" s="51">
        <v>0</v>
      </c>
      <c r="AS2063" s="51">
        <v>0</v>
      </c>
      <c r="AT2063" s="51">
        <v>0</v>
      </c>
      <c r="AU2063" s="51">
        <f t="shared" si="5554"/>
        <v>2261.8418999999999</v>
      </c>
      <c r="AV2063" s="51">
        <f t="shared" si="5555"/>
        <v>10893.28894</v>
      </c>
      <c r="AW2063" s="51">
        <f t="shared" si="5559"/>
        <v>26310.26168</v>
      </c>
      <c r="AX2063" s="51">
        <f t="shared" si="5560"/>
        <v>0</v>
      </c>
      <c r="AY2063" s="51">
        <f t="shared" si="5561"/>
        <v>0</v>
      </c>
      <c r="AZ2063" s="51"/>
      <c r="BA2063" s="52">
        <f t="shared" si="5556"/>
        <v>100</v>
      </c>
      <c r="BB2063" s="53"/>
    </row>
    <row r="2064" ht="31.5">
      <c r="B2064" s="47" t="s">
        <v>590</v>
      </c>
      <c r="C2064" s="47" t="s">
        <v>96</v>
      </c>
      <c r="D2064" s="47" t="s">
        <v>46</v>
      </c>
      <c r="E2064" s="48" t="str">
        <f t="shared" si="5553"/>
        <v>0501</v>
      </c>
      <c r="F2064" s="47" t="s">
        <v>609</v>
      </c>
      <c r="G2064" s="47"/>
      <c r="H2064" s="49" t="s">
        <v>610</v>
      </c>
      <c r="I2064" s="19">
        <f>I2065</f>
        <v>700000</v>
      </c>
      <c r="J2064" s="19">
        <f>J2065</f>
        <v>400000</v>
      </c>
      <c r="K2064" s="19">
        <f>K2065</f>
        <v>0</v>
      </c>
      <c r="L2064" s="19">
        <f>L2065</f>
        <v>0</v>
      </c>
      <c r="M2064" s="19">
        <f>M2065</f>
        <v>0</v>
      </c>
      <c r="N2064" s="19">
        <f>N2065</f>
        <v>0</v>
      </c>
      <c r="O2064" s="19">
        <f>O2065+O2066</f>
        <v>198540</v>
      </c>
      <c r="P2064" s="19">
        <f>P2065</f>
        <v>0</v>
      </c>
      <c r="Q2064" s="19">
        <f>Q2065</f>
        <v>0</v>
      </c>
      <c r="R2064" s="19">
        <f>R2065</f>
        <v>0</v>
      </c>
      <c r="S2064" s="19">
        <f>S2065</f>
        <v>0</v>
      </c>
      <c r="T2064" s="19">
        <f t="shared" si="5636"/>
        <v>898540</v>
      </c>
      <c r="U2064" s="19">
        <f t="shared" si="5557"/>
        <v>400000</v>
      </c>
      <c r="V2064" s="19">
        <f t="shared" si="5558"/>
        <v>0</v>
      </c>
      <c r="W2064" s="19">
        <f>W2065</f>
        <v>0</v>
      </c>
      <c r="X2064" s="19">
        <f>X2065</f>
        <v>0</v>
      </c>
      <c r="Y2064" s="19">
        <f>Y2065</f>
        <v>0</v>
      </c>
      <c r="Z2064" s="19">
        <f>Z2065</f>
        <v>0</v>
      </c>
      <c r="AA2064" s="19">
        <f>AA2065</f>
        <v>0</v>
      </c>
      <c r="AB2064" s="19">
        <f>AB2065</f>
        <v>0</v>
      </c>
      <c r="AC2064" s="19">
        <f>AC2065</f>
        <v>0</v>
      </c>
      <c r="AD2064" s="19">
        <f>AD2065</f>
        <v>0</v>
      </c>
      <c r="AE2064" s="19">
        <f>AE2065</f>
        <v>0</v>
      </c>
      <c r="AF2064" s="50">
        <f>AF2065+AF2066</f>
        <v>1102917.0052799999</v>
      </c>
      <c r="AG2064" s="50">
        <f>AG2065+AG2066</f>
        <v>0</v>
      </c>
      <c r="AH2064" s="50">
        <f>AH2065+AH2066</f>
        <v>554018.83801999991</v>
      </c>
      <c r="AI2064" s="50">
        <f>AI2065+AI2066</f>
        <v>0</v>
      </c>
      <c r="AJ2064" s="50">
        <f>AJ2065+AJ2066</f>
        <v>0</v>
      </c>
      <c r="AK2064" s="50">
        <f>AK2065+AK2066</f>
        <v>0</v>
      </c>
      <c r="AL2064" s="50">
        <f>AL2065+AL2066</f>
        <v>534631.59831000003</v>
      </c>
      <c r="AM2064" s="50">
        <f>AM2065+AM2066</f>
        <v>118983.58547000001</v>
      </c>
      <c r="AN2064" s="50">
        <f>AN2065+AN2066</f>
        <v>0</v>
      </c>
      <c r="AO2064" s="15">
        <f>AO2065+AO2066</f>
        <v>68821.957590000005</v>
      </c>
      <c r="AP2064" s="51">
        <f>AP2065+AP2066</f>
        <v>705479.63679999998</v>
      </c>
      <c r="AQ2064" s="51">
        <f>AQ2065+AQ2066</f>
        <v>198540</v>
      </c>
      <c r="AR2064" s="51">
        <f>AR2065+AR2066</f>
        <v>0</v>
      </c>
      <c r="AS2064" s="51">
        <f>AS2065+AS2066</f>
        <v>0</v>
      </c>
      <c r="AT2064" s="51">
        <f>AT2065+AT2066</f>
        <v>0</v>
      </c>
      <c r="AU2064" s="51">
        <f t="shared" si="5554"/>
        <v>904019.63679999998</v>
      </c>
      <c r="AV2064" s="51">
        <f t="shared" si="5555"/>
        <v>-5479.6367999999784</v>
      </c>
      <c r="AW2064" s="51">
        <f t="shared" si="5559"/>
        <v>898540</v>
      </c>
      <c r="AX2064" s="51">
        <f t="shared" si="5560"/>
        <v>400000</v>
      </c>
      <c r="AY2064" s="51">
        <f t="shared" si="5561"/>
        <v>0</v>
      </c>
      <c r="AZ2064" s="51">
        <f>AZ2065</f>
        <v>0</v>
      </c>
      <c r="BA2064" s="52">
        <f t="shared" si="5556"/>
        <v>48.474327238636775</v>
      </c>
      <c r="BB2064" s="25"/>
    </row>
    <row r="2065" ht="31.5">
      <c r="B2065" s="47" t="s">
        <v>590</v>
      </c>
      <c r="C2065" s="47" t="s">
        <v>96</v>
      </c>
      <c r="D2065" s="47" t="s">
        <v>46</v>
      </c>
      <c r="E2065" s="48" t="str">
        <f t="shared" si="5553"/>
        <v>0501</v>
      </c>
      <c r="F2065" s="47" t="s">
        <v>609</v>
      </c>
      <c r="G2065" s="47" t="s">
        <v>154</v>
      </c>
      <c r="H2065" s="49" t="s">
        <v>155</v>
      </c>
      <c r="I2065" s="19">
        <v>700000</v>
      </c>
      <c r="J2065" s="19">
        <v>400000</v>
      </c>
      <c r="K2065" s="19">
        <v>0</v>
      </c>
      <c r="L2065" s="19"/>
      <c r="M2065" s="19"/>
      <c r="N2065" s="19"/>
      <c r="O2065" s="19">
        <v>198540</v>
      </c>
      <c r="P2065" s="19">
        <v>0</v>
      </c>
      <c r="Q2065" s="19">
        <v>0</v>
      </c>
      <c r="R2065" s="19">
        <v>0</v>
      </c>
      <c r="S2065" s="19"/>
      <c r="T2065" s="19">
        <f t="shared" si="5636"/>
        <v>898540</v>
      </c>
      <c r="U2065" s="19">
        <f t="shared" si="5557"/>
        <v>400000</v>
      </c>
      <c r="V2065" s="19">
        <f t="shared" si="5558"/>
        <v>0</v>
      </c>
      <c r="W2065" s="19"/>
      <c r="X2065" s="19"/>
      <c r="Y2065" s="19"/>
      <c r="Z2065" s="19"/>
      <c r="AA2065" s="19"/>
      <c r="AB2065" s="19"/>
      <c r="AC2065" s="19"/>
      <c r="AD2065" s="19"/>
      <c r="AE2065" s="19"/>
      <c r="AF2065" s="50">
        <v>1065715.5721499999</v>
      </c>
      <c r="AG2065" s="50"/>
      <c r="AH2065" s="50">
        <v>535597.24341999996</v>
      </c>
      <c r="AI2065" s="50"/>
      <c r="AJ2065" s="50">
        <v>0</v>
      </c>
      <c r="AK2065" s="50">
        <v>0</v>
      </c>
      <c r="AL2065" s="50">
        <v>511281.79720999999</v>
      </c>
      <c r="AM2065" s="50">
        <v>109935.19992</v>
      </c>
      <c r="AN2065" s="50">
        <v>0</v>
      </c>
      <c r="AO2065" s="51">
        <v>68821.957590000005</v>
      </c>
      <c r="AP2065" s="51">
        <v>669043.97569999995</v>
      </c>
      <c r="AQ2065" s="51">
        <v>198540</v>
      </c>
      <c r="AR2065" s="51">
        <v>0</v>
      </c>
      <c r="AS2065" s="51">
        <v>0</v>
      </c>
      <c r="AT2065" s="51">
        <v>0</v>
      </c>
      <c r="AU2065" s="51">
        <f t="shared" si="5554"/>
        <v>867583.97569999995</v>
      </c>
      <c r="AV2065" s="51">
        <f t="shared" si="5555"/>
        <v>30956.024300000048</v>
      </c>
      <c r="AW2065" s="51">
        <f t="shared" si="5559"/>
        <v>898540</v>
      </c>
      <c r="AX2065" s="51">
        <f t="shared" si="5560"/>
        <v>400000</v>
      </c>
      <c r="AY2065" s="51">
        <f t="shared" si="5561"/>
        <v>0</v>
      </c>
      <c r="AZ2065" s="51"/>
      <c r="BA2065" s="52">
        <f t="shared" si="5556"/>
        <v>47.975445847950589</v>
      </c>
      <c r="BB2065" s="53"/>
    </row>
    <row r="2066">
      <c r="B2066" s="47" t="s">
        <v>590</v>
      </c>
      <c r="C2066" s="47" t="s">
        <v>96</v>
      </c>
      <c r="D2066" s="47" t="s">
        <v>46</v>
      </c>
      <c r="E2066" s="48" t="str">
        <f t="shared" si="5553"/>
        <v>0501</v>
      </c>
      <c r="F2066" s="47" t="s">
        <v>609</v>
      </c>
      <c r="G2066" s="47" t="s">
        <v>60</v>
      </c>
      <c r="H2066" s="49" t="s">
        <v>61</v>
      </c>
      <c r="I2066" s="19"/>
      <c r="J2066" s="19"/>
      <c r="K2066" s="19"/>
      <c r="L2066" s="19"/>
      <c r="M2066" s="19"/>
      <c r="N2066" s="19"/>
      <c r="O2066" s="19">
        <v>0</v>
      </c>
      <c r="P2066" s="19"/>
      <c r="Q2066" s="19"/>
      <c r="R2066" s="19"/>
      <c r="S2066" s="19"/>
      <c r="T2066" s="19">
        <f t="shared" si="5636"/>
        <v>0</v>
      </c>
      <c r="U2066" s="19">
        <v>0</v>
      </c>
      <c r="V2066" s="19">
        <v>0</v>
      </c>
      <c r="W2066" s="19">
        <v>0</v>
      </c>
      <c r="X2066" s="19">
        <v>0</v>
      </c>
      <c r="Y2066" s="19">
        <v>0</v>
      </c>
      <c r="Z2066" s="19">
        <v>0</v>
      </c>
      <c r="AA2066" s="19">
        <v>0</v>
      </c>
      <c r="AB2066" s="19">
        <v>0</v>
      </c>
      <c r="AC2066" s="19">
        <v>0</v>
      </c>
      <c r="AD2066" s="19">
        <v>0</v>
      </c>
      <c r="AE2066" s="19">
        <v>0</v>
      </c>
      <c r="AF2066" s="50">
        <v>37201.433129999998</v>
      </c>
      <c r="AG2066" s="50"/>
      <c r="AH2066" s="50">
        <v>18421.5946</v>
      </c>
      <c r="AI2066" s="50">
        <v>0</v>
      </c>
      <c r="AJ2066" s="50">
        <v>0</v>
      </c>
      <c r="AK2066" s="50">
        <v>0</v>
      </c>
      <c r="AL2066" s="50">
        <v>23349.801100000001</v>
      </c>
      <c r="AM2066" s="50">
        <v>9048.3855500000009</v>
      </c>
      <c r="AN2066" s="50">
        <v>0</v>
      </c>
      <c r="AO2066" s="15">
        <v>0</v>
      </c>
      <c r="AP2066" s="51">
        <v>36435.661099999998</v>
      </c>
      <c r="AQ2066" s="51">
        <v>0</v>
      </c>
      <c r="AR2066" s="51">
        <v>0</v>
      </c>
      <c r="AS2066" s="51">
        <v>0</v>
      </c>
      <c r="AT2066" s="51">
        <v>0</v>
      </c>
      <c r="AU2066" s="51">
        <f t="shared" si="5554"/>
        <v>36435.661099999998</v>
      </c>
      <c r="AV2066" s="51">
        <f t="shared" si="5555"/>
        <v>-36435.661099999998</v>
      </c>
      <c r="AW2066" s="51"/>
      <c r="AX2066" s="51"/>
      <c r="AY2066" s="51"/>
      <c r="AZ2066" s="51"/>
      <c r="BA2066" s="52">
        <f t="shared" si="5556"/>
        <v>62.765864471952945</v>
      </c>
      <c r="BB2066" s="53"/>
    </row>
    <row r="2067">
      <c r="B2067" s="47" t="s">
        <v>590</v>
      </c>
      <c r="C2067" s="47" t="s">
        <v>96</v>
      </c>
      <c r="D2067" s="47" t="s">
        <v>46</v>
      </c>
      <c r="E2067" s="48" t="str">
        <f t="shared" si="5553"/>
        <v>0501</v>
      </c>
      <c r="F2067" s="47" t="s">
        <v>611</v>
      </c>
      <c r="G2067" s="47"/>
      <c r="H2067" s="49" t="s">
        <v>216</v>
      </c>
      <c r="I2067" s="19"/>
      <c r="J2067" s="19"/>
      <c r="K2067" s="19"/>
      <c r="L2067" s="19"/>
      <c r="M2067" s="19"/>
      <c r="N2067" s="19"/>
      <c r="O2067" s="19">
        <f>O2068+O2069</f>
        <v>0</v>
      </c>
      <c r="P2067" s="19">
        <f>P2068+P2069</f>
        <v>0</v>
      </c>
      <c r="Q2067" s="19">
        <f>Q2068+Q2069</f>
        <v>0</v>
      </c>
      <c r="R2067" s="19">
        <f>R2068+R2069</f>
        <v>0</v>
      </c>
      <c r="S2067" s="19">
        <f>S2068+S2069</f>
        <v>147117.68342000002</v>
      </c>
      <c r="T2067" s="19">
        <f t="shared" si="5636"/>
        <v>147117.68342000002</v>
      </c>
      <c r="U2067" s="19">
        <f>U2068+U2069</f>
        <v>0</v>
      </c>
      <c r="V2067" s="19">
        <f>V2068+V2069</f>
        <v>0</v>
      </c>
      <c r="W2067" s="19">
        <f>W2068+W2069</f>
        <v>0</v>
      </c>
      <c r="X2067" s="19">
        <f>X2068+X2069</f>
        <v>0</v>
      </c>
      <c r="Y2067" s="19">
        <f>Y2068+Y2069</f>
        <v>0</v>
      </c>
      <c r="Z2067" s="19">
        <f>Z2068+Z2069</f>
        <v>147117.68342000002</v>
      </c>
      <c r="AA2067" s="19">
        <f>AA2068+AA2069</f>
        <v>0</v>
      </c>
      <c r="AB2067" s="19">
        <f>AB2068+AB2069</f>
        <v>0</v>
      </c>
      <c r="AC2067" s="19">
        <f>AC2068+AC2069</f>
        <v>0</v>
      </c>
      <c r="AD2067" s="19">
        <f>AD2068+AD2069</f>
        <v>0</v>
      </c>
      <c r="AE2067" s="19">
        <f>AE2068+AE2069</f>
        <v>0</v>
      </c>
      <c r="AF2067" s="50">
        <f>AF2068+AF2069</f>
        <v>157399.52843000001</v>
      </c>
      <c r="AG2067" s="50">
        <f>AG2068+AG2069</f>
        <v>0</v>
      </c>
      <c r="AH2067" s="50">
        <f>AH2068+AH2069</f>
        <v>10640.012269999999</v>
      </c>
      <c r="AI2067" s="50">
        <f>AI2068+AI2069</f>
        <v>0</v>
      </c>
      <c r="AJ2067" s="50">
        <f>AJ2068+AJ2069</f>
        <v>0</v>
      </c>
      <c r="AK2067" s="50">
        <f>AK2068+AK2069</f>
        <v>0</v>
      </c>
      <c r="AL2067" s="50">
        <f>AL2068+AL2069</f>
        <v>117880.22373</v>
      </c>
      <c r="AM2067" s="50">
        <f>AM2068+AM2069</f>
        <v>7854.46947</v>
      </c>
      <c r="AN2067" s="50">
        <f>AN2068+AN2069</f>
        <v>0</v>
      </c>
      <c r="AO2067" s="51">
        <f>AO2068+AO2069</f>
        <v>25783.051500000001</v>
      </c>
      <c r="AP2067" s="51">
        <f>AP2068+AP2069</f>
        <v>157757.69568999999</v>
      </c>
      <c r="AQ2067" s="51">
        <f>AQ2068+AQ2069</f>
        <v>0</v>
      </c>
      <c r="AR2067" s="51">
        <f>AR2068+AR2069</f>
        <v>0</v>
      </c>
      <c r="AS2067" s="51">
        <f>AS2068+AS2069</f>
        <v>0</v>
      </c>
      <c r="AT2067" s="51">
        <f>AT2068+AT2069</f>
        <v>0</v>
      </c>
      <c r="AU2067" s="51">
        <f t="shared" si="5554"/>
        <v>157757.69568999999</v>
      </c>
      <c r="AV2067" s="51">
        <f t="shared" si="5555"/>
        <v>-10640.012269999977</v>
      </c>
      <c r="AW2067" s="51">
        <f t="shared" si="5559"/>
        <v>294235.36684000003</v>
      </c>
      <c r="AX2067" s="51">
        <f t="shared" si="5560"/>
        <v>0</v>
      </c>
      <c r="AY2067" s="51">
        <f t="shared" si="5561"/>
        <v>0</v>
      </c>
      <c r="AZ2067" s="51">
        <f>AZ2068+AZ2069</f>
        <v>0</v>
      </c>
      <c r="BA2067" s="52">
        <f t="shared" si="5556"/>
        <v>74.892361435774347</v>
      </c>
      <c r="BB2067" s="25"/>
    </row>
    <row r="2068" ht="31.5">
      <c r="B2068" s="47" t="s">
        <v>590</v>
      </c>
      <c r="C2068" s="47" t="s">
        <v>96</v>
      </c>
      <c r="D2068" s="47" t="s">
        <v>46</v>
      </c>
      <c r="E2068" s="48" t="str">
        <f t="shared" si="5553"/>
        <v>0501</v>
      </c>
      <c r="F2068" s="47" t="s">
        <v>611</v>
      </c>
      <c r="G2068" s="47" t="s">
        <v>154</v>
      </c>
      <c r="H2068" s="49" t="s">
        <v>155</v>
      </c>
      <c r="I2068" s="19"/>
      <c r="J2068" s="19"/>
      <c r="K2068" s="19"/>
      <c r="L2068" s="19"/>
      <c r="M2068" s="19"/>
      <c r="N2068" s="19"/>
      <c r="O2068" s="19">
        <v>0</v>
      </c>
      <c r="P2068" s="19">
        <v>0</v>
      </c>
      <c r="Q2068" s="19">
        <v>0</v>
      </c>
      <c r="R2068" s="19">
        <v>0</v>
      </c>
      <c r="S2068" s="19">
        <f>73985.75593+69470.46949</f>
        <v>143456.22542</v>
      </c>
      <c r="T2068" s="19">
        <f t="shared" si="5636"/>
        <v>143456.22542</v>
      </c>
      <c r="U2068" s="19"/>
      <c r="V2068" s="19"/>
      <c r="W2068" s="19"/>
      <c r="X2068" s="19"/>
      <c r="Y2068" s="19"/>
      <c r="Z2068" s="19">
        <f>73985.75593+69470.46949</f>
        <v>143456.22542</v>
      </c>
      <c r="AA2068" s="19"/>
      <c r="AB2068" s="19"/>
      <c r="AC2068" s="19"/>
      <c r="AD2068" s="19"/>
      <c r="AE2068" s="19"/>
      <c r="AF2068" s="50">
        <v>157399.52843000001</v>
      </c>
      <c r="AG2068" s="50"/>
      <c r="AH2068" s="50">
        <v>10640.012269999999</v>
      </c>
      <c r="AI2068" s="50"/>
      <c r="AJ2068" s="50">
        <v>0</v>
      </c>
      <c r="AK2068" s="50">
        <v>0</v>
      </c>
      <c r="AL2068" s="50">
        <v>117880.22373</v>
      </c>
      <c r="AM2068" s="50">
        <v>7854.46947</v>
      </c>
      <c r="AN2068" s="50">
        <v>0</v>
      </c>
      <c r="AO2068" s="15">
        <v>25783.051500000001</v>
      </c>
      <c r="AP2068" s="51">
        <v>157757.69568999999</v>
      </c>
      <c r="AQ2068" s="51">
        <v>0</v>
      </c>
      <c r="AR2068" s="51">
        <v>0</v>
      </c>
      <c r="AS2068" s="51">
        <v>0</v>
      </c>
      <c r="AT2068" s="51">
        <v>0</v>
      </c>
      <c r="AU2068" s="51">
        <f t="shared" si="5554"/>
        <v>157757.69568999999</v>
      </c>
      <c r="AV2068" s="51">
        <f t="shared" si="5555"/>
        <v>-14301.470269999991</v>
      </c>
      <c r="AW2068" s="51">
        <f t="shared" si="5559"/>
        <v>286912.45084</v>
      </c>
      <c r="AX2068" s="51">
        <f t="shared" si="5560"/>
        <v>0</v>
      </c>
      <c r="AY2068" s="51">
        <f t="shared" si="5561"/>
        <v>0</v>
      </c>
      <c r="AZ2068" s="51"/>
      <c r="BA2068" s="52">
        <f t="shared" si="5556"/>
        <v>74.892361435774347</v>
      </c>
      <c r="BB2068" s="53"/>
    </row>
    <row r="2069" hidden="1">
      <c r="B2069" s="47" t="s">
        <v>590</v>
      </c>
      <c r="C2069" s="47" t="s">
        <v>96</v>
      </c>
      <c r="D2069" s="47" t="s">
        <v>46</v>
      </c>
      <c r="E2069" s="48" t="str">
        <f t="shared" si="5553"/>
        <v>0501</v>
      </c>
      <c r="F2069" s="47" t="s">
        <v>611</v>
      </c>
      <c r="G2069" s="47" t="s">
        <v>60</v>
      </c>
      <c r="H2069" s="49" t="s">
        <v>61</v>
      </c>
      <c r="I2069" s="19"/>
      <c r="J2069" s="19"/>
      <c r="K2069" s="19"/>
      <c r="L2069" s="19"/>
      <c r="M2069" s="19"/>
      <c r="N2069" s="19"/>
      <c r="O2069" s="19">
        <v>0</v>
      </c>
      <c r="P2069" s="19">
        <v>0</v>
      </c>
      <c r="Q2069" s="19">
        <v>0</v>
      </c>
      <c r="R2069" s="19">
        <v>0</v>
      </c>
      <c r="S2069" s="19">
        <v>3661.4580000000001</v>
      </c>
      <c r="T2069" s="19">
        <f t="shared" si="5636"/>
        <v>3661.4580000000001</v>
      </c>
      <c r="U2069" s="19"/>
      <c r="V2069" s="19"/>
      <c r="W2069" s="19"/>
      <c r="X2069" s="19"/>
      <c r="Y2069" s="19"/>
      <c r="Z2069" s="19">
        <v>3661.4580000000001</v>
      </c>
      <c r="AA2069" s="19"/>
      <c r="AB2069" s="19"/>
      <c r="AC2069" s="19"/>
      <c r="AD2069" s="19"/>
      <c r="AE2069" s="19"/>
      <c r="AF2069" s="50">
        <v>0</v>
      </c>
      <c r="AG2069" s="50"/>
      <c r="AH2069" s="50">
        <v>0</v>
      </c>
      <c r="AI2069" s="50">
        <v>0</v>
      </c>
      <c r="AJ2069" s="50">
        <v>0</v>
      </c>
      <c r="AK2069" s="50">
        <v>0</v>
      </c>
      <c r="AL2069" s="50">
        <v>0</v>
      </c>
      <c r="AM2069" s="50">
        <v>0</v>
      </c>
      <c r="AN2069" s="50">
        <v>0</v>
      </c>
      <c r="AO2069" s="51">
        <v>0</v>
      </c>
      <c r="AP2069" s="51">
        <v>0</v>
      </c>
      <c r="AQ2069" s="51">
        <v>0</v>
      </c>
      <c r="AR2069" s="51">
        <v>0</v>
      </c>
      <c r="AS2069" s="51">
        <v>0</v>
      </c>
      <c r="AT2069" s="51">
        <v>0</v>
      </c>
      <c r="AU2069" s="51">
        <f t="shared" si="5554"/>
        <v>0</v>
      </c>
      <c r="AV2069" s="51">
        <f t="shared" si="5555"/>
        <v>3661.4580000000001</v>
      </c>
      <c r="AW2069" s="51">
        <f t="shared" si="5559"/>
        <v>7322.9160000000002</v>
      </c>
      <c r="AX2069" s="51">
        <f t="shared" si="5560"/>
        <v>0</v>
      </c>
      <c r="AY2069" s="51">
        <f t="shared" si="5561"/>
        <v>0</v>
      </c>
      <c r="AZ2069" s="51"/>
      <c r="BA2069" s="52"/>
      <c r="BB2069" s="53">
        <v>0</v>
      </c>
    </row>
    <row r="2070" ht="47.25" hidden="1">
      <c r="B2070" s="47" t="s">
        <v>590</v>
      </c>
      <c r="C2070" s="47" t="s">
        <v>96</v>
      </c>
      <c r="D2070" s="47" t="s">
        <v>46</v>
      </c>
      <c r="E2070" s="48" t="str">
        <f t="shared" si="5553"/>
        <v>0501</v>
      </c>
      <c r="F2070" s="47" t="s">
        <v>612</v>
      </c>
      <c r="G2070" s="47"/>
      <c r="H2070" s="49" t="s">
        <v>613</v>
      </c>
      <c r="I2070" s="19"/>
      <c r="J2070" s="19"/>
      <c r="K2070" s="19"/>
      <c r="L2070" s="19"/>
      <c r="M2070" s="19"/>
      <c r="N2070" s="19"/>
      <c r="O2070" s="19">
        <f>O2071</f>
        <v>0</v>
      </c>
      <c r="P2070" s="19">
        <f>P2071</f>
        <v>0</v>
      </c>
      <c r="Q2070" s="19">
        <f>Q2071</f>
        <v>0</v>
      </c>
      <c r="R2070" s="19">
        <f>R2071</f>
        <v>0</v>
      </c>
      <c r="S2070" s="19">
        <f>S2071</f>
        <v>0</v>
      </c>
      <c r="T2070" s="19">
        <f t="shared" si="5636"/>
        <v>0</v>
      </c>
      <c r="U2070" s="19"/>
      <c r="V2070" s="19"/>
      <c r="W2070" s="19">
        <f>W2071</f>
        <v>0</v>
      </c>
      <c r="X2070" s="19">
        <f>X2071</f>
        <v>0</v>
      </c>
      <c r="Y2070" s="19">
        <f>Y2071</f>
        <v>0</v>
      </c>
      <c r="Z2070" s="19">
        <f>Z2071</f>
        <v>19826.932000000001</v>
      </c>
      <c r="AA2070" s="19">
        <f>AA2071</f>
        <v>0</v>
      </c>
      <c r="AB2070" s="19">
        <f>AB2071</f>
        <v>0</v>
      </c>
      <c r="AC2070" s="19">
        <f>AC2071</f>
        <v>0</v>
      </c>
      <c r="AD2070" s="19">
        <f>AD2071</f>
        <v>0</v>
      </c>
      <c r="AE2070" s="19"/>
      <c r="AF2070" s="50">
        <f>AF2071</f>
        <v>0</v>
      </c>
      <c r="AG2070" s="50">
        <f>AG2071</f>
        <v>0</v>
      </c>
      <c r="AH2070" s="50">
        <f>AH2071</f>
        <v>0</v>
      </c>
      <c r="AI2070" s="50">
        <f>AI2071</f>
        <v>0</v>
      </c>
      <c r="AJ2070" s="50">
        <f>AJ2071</f>
        <v>0</v>
      </c>
      <c r="AK2070" s="50">
        <f>AK2071</f>
        <v>0</v>
      </c>
      <c r="AL2070" s="50">
        <f>AL2071</f>
        <v>0</v>
      </c>
      <c r="AM2070" s="50">
        <f>AM2071</f>
        <v>0</v>
      </c>
      <c r="AN2070" s="50">
        <f>AN2071</f>
        <v>0</v>
      </c>
      <c r="AO2070" s="15">
        <f>AO2071</f>
        <v>0</v>
      </c>
      <c r="AP2070" s="51">
        <f>AP2071</f>
        <v>0</v>
      </c>
      <c r="AQ2070" s="51">
        <f>AQ2071</f>
        <v>0</v>
      </c>
      <c r="AR2070" s="51">
        <f>AR2071</f>
        <v>0</v>
      </c>
      <c r="AS2070" s="51">
        <f>AS2071</f>
        <v>0</v>
      </c>
      <c r="AT2070" s="51">
        <f>AT2071</f>
        <v>0</v>
      </c>
      <c r="AU2070" s="51">
        <f t="shared" si="5554"/>
        <v>0</v>
      </c>
      <c r="AV2070" s="51">
        <f t="shared" si="5555"/>
        <v>0</v>
      </c>
      <c r="AW2070" s="51">
        <f t="shared" si="5559"/>
        <v>19826.932000000001</v>
      </c>
      <c r="AX2070" s="51">
        <f t="shared" si="5560"/>
        <v>0</v>
      </c>
      <c r="AY2070" s="51">
        <f t="shared" si="5561"/>
        <v>0</v>
      </c>
      <c r="AZ2070" s="51">
        <f>AZ2071</f>
        <v>0</v>
      </c>
      <c r="BA2070" s="52"/>
      <c r="BB2070" s="25">
        <v>0</v>
      </c>
    </row>
    <row r="2071" hidden="1">
      <c r="B2071" s="47" t="s">
        <v>590</v>
      </c>
      <c r="C2071" s="47" t="s">
        <v>96</v>
      </c>
      <c r="D2071" s="47" t="s">
        <v>46</v>
      </c>
      <c r="E2071" s="48" t="str">
        <f t="shared" si="5553"/>
        <v>0501</v>
      </c>
      <c r="F2071" s="47" t="s">
        <v>612</v>
      </c>
      <c r="G2071" s="47" t="s">
        <v>60</v>
      </c>
      <c r="H2071" s="49" t="s">
        <v>61</v>
      </c>
      <c r="I2071" s="19"/>
      <c r="J2071" s="19"/>
      <c r="K2071" s="19"/>
      <c r="L2071" s="19"/>
      <c r="M2071" s="19"/>
      <c r="N2071" s="19"/>
      <c r="O2071" s="19">
        <v>0</v>
      </c>
      <c r="P2071" s="19">
        <v>0</v>
      </c>
      <c r="Q2071" s="19">
        <v>0</v>
      </c>
      <c r="R2071" s="19">
        <v>0</v>
      </c>
      <c r="S2071" s="19">
        <f>26.615+19800.317-19826.932</f>
        <v>0</v>
      </c>
      <c r="T2071" s="19">
        <f t="shared" si="5636"/>
        <v>0</v>
      </c>
      <c r="U2071" s="19"/>
      <c r="V2071" s="19"/>
      <c r="W2071" s="19"/>
      <c r="X2071" s="19"/>
      <c r="Y2071" s="19"/>
      <c r="Z2071" s="19">
        <f>26.615+19800.317</f>
        <v>19826.932000000001</v>
      </c>
      <c r="AA2071" s="19"/>
      <c r="AB2071" s="19"/>
      <c r="AC2071" s="19"/>
      <c r="AD2071" s="19"/>
      <c r="AE2071" s="19"/>
      <c r="AF2071" s="50">
        <v>0</v>
      </c>
      <c r="AG2071" s="50"/>
      <c r="AH2071" s="50">
        <v>0</v>
      </c>
      <c r="AI2071" s="50">
        <v>0</v>
      </c>
      <c r="AJ2071" s="50">
        <v>0</v>
      </c>
      <c r="AK2071" s="50">
        <v>0</v>
      </c>
      <c r="AL2071" s="50">
        <v>0</v>
      </c>
      <c r="AM2071" s="50">
        <v>0</v>
      </c>
      <c r="AN2071" s="50">
        <v>0</v>
      </c>
      <c r="AO2071" s="51">
        <v>0</v>
      </c>
      <c r="AP2071" s="51">
        <v>0</v>
      </c>
      <c r="AQ2071" s="51">
        <v>0</v>
      </c>
      <c r="AR2071" s="51">
        <v>0</v>
      </c>
      <c r="AS2071" s="51">
        <v>0</v>
      </c>
      <c r="AT2071" s="51">
        <v>0</v>
      </c>
      <c r="AU2071" s="51">
        <f t="shared" si="5554"/>
        <v>0</v>
      </c>
      <c r="AV2071" s="51">
        <f t="shared" si="5555"/>
        <v>0</v>
      </c>
      <c r="AW2071" s="51">
        <f t="shared" si="5559"/>
        <v>19826.932000000001</v>
      </c>
      <c r="AX2071" s="51">
        <f t="shared" si="5560"/>
        <v>0</v>
      </c>
      <c r="AY2071" s="51">
        <f t="shared" si="5561"/>
        <v>0</v>
      </c>
      <c r="AZ2071" s="51"/>
      <c r="BA2071" s="52"/>
      <c r="BB2071" s="25">
        <v>0</v>
      </c>
    </row>
    <row r="2072">
      <c r="B2072" s="47" t="s">
        <v>590</v>
      </c>
      <c r="C2072" s="47" t="s">
        <v>96</v>
      </c>
      <c r="D2072" s="47" t="s">
        <v>46</v>
      </c>
      <c r="E2072" s="48" t="str">
        <f t="shared" si="5553"/>
        <v>0501</v>
      </c>
      <c r="F2072" s="47" t="s">
        <v>529</v>
      </c>
      <c r="G2072" s="47"/>
      <c r="H2072" s="49" t="s">
        <v>53</v>
      </c>
      <c r="I2072" s="19">
        <f>I2073+I2080</f>
        <v>421586.20000000001</v>
      </c>
      <c r="J2072" s="19">
        <f>J2073+J2080</f>
        <v>654452.40000000002</v>
      </c>
      <c r="K2072" s="19">
        <f>K2073+K2080</f>
        <v>682356.30000000005</v>
      </c>
      <c r="L2072" s="19">
        <f>L2073+L2080</f>
        <v>0</v>
      </c>
      <c r="M2072" s="19">
        <f>M2073+M2080</f>
        <v>0</v>
      </c>
      <c r="N2072" s="19">
        <f>N2073+N2080</f>
        <v>0</v>
      </c>
      <c r="O2072" s="19">
        <f>O2073+O2080</f>
        <v>131449.56400000001</v>
      </c>
      <c r="P2072" s="19">
        <f>P2073+P2080</f>
        <v>127664.967</v>
      </c>
      <c r="Q2072" s="19">
        <f>Q2073+Q2080</f>
        <v>-14215.826999999999</v>
      </c>
      <c r="R2072" s="19">
        <f>R2073+R2080</f>
        <v>-65320.659</v>
      </c>
      <c r="S2072" s="19">
        <f>S2073+S2080</f>
        <v>126594.25396</v>
      </c>
      <c r="T2072" s="19">
        <f t="shared" si="5636"/>
        <v>727758.49896000011</v>
      </c>
      <c r="U2072" s="19">
        <f t="shared" ref="U2072:U2123" si="5637">J2072+M2072</f>
        <v>654452.40000000002</v>
      </c>
      <c r="V2072" s="19">
        <f t="shared" ref="V2072:V2123" si="5638">K2072+N2072</f>
        <v>682356.30000000005</v>
      </c>
      <c r="W2072" s="19">
        <f>W2073+W2080</f>
        <v>960.60000000000002</v>
      </c>
      <c r="X2072" s="19">
        <f>X2073+X2080</f>
        <v>0</v>
      </c>
      <c r="Y2072" s="19">
        <f>Y2073+Y2080</f>
        <v>0</v>
      </c>
      <c r="Z2072" s="19">
        <f>Z2073+Z2080</f>
        <v>125633.65396</v>
      </c>
      <c r="AA2072" s="19">
        <f>AA2073+AA2080</f>
        <v>0</v>
      </c>
      <c r="AB2072" s="19">
        <f>AB2073+AB2080</f>
        <v>0</v>
      </c>
      <c r="AC2072" s="19">
        <f>AC2073+AC2080</f>
        <v>0</v>
      </c>
      <c r="AD2072" s="19">
        <f>AD2073+AD2080</f>
        <v>0</v>
      </c>
      <c r="AE2072" s="19">
        <f>AE2073+AE2080</f>
        <v>0</v>
      </c>
      <c r="AF2072" s="50">
        <f>AF2073+AF2080</f>
        <v>734030.24415000004</v>
      </c>
      <c r="AG2072" s="50">
        <f>AG2073+AG2080</f>
        <v>0</v>
      </c>
      <c r="AH2072" s="50">
        <f>AH2073+AH2080</f>
        <v>0</v>
      </c>
      <c r="AI2072" s="50">
        <f>AI2073+AI2080</f>
        <v>0</v>
      </c>
      <c r="AJ2072" s="50">
        <f>AJ2073+AJ2080</f>
        <v>0</v>
      </c>
      <c r="AK2072" s="50">
        <f>AK2073+AK2080</f>
        <v>0</v>
      </c>
      <c r="AL2072" s="50">
        <f>AL2073+AL2080</f>
        <v>716665.63926000008</v>
      </c>
      <c r="AM2072" s="50">
        <f>AM2073+AM2080</f>
        <v>0</v>
      </c>
      <c r="AN2072" s="50">
        <f>AN2073+AN2080</f>
        <v>0</v>
      </c>
      <c r="AO2072" s="15">
        <f>AO2073+AO2080</f>
        <v>275301.08516999998</v>
      </c>
      <c r="AP2072" s="51">
        <f>AP2073+AP2080</f>
        <v>592304.99014999997</v>
      </c>
      <c r="AQ2072" s="51">
        <f>AQ2073+AQ2080</f>
        <v>131449.56400000001</v>
      </c>
      <c r="AR2072" s="51">
        <f>AR2073+AR2080</f>
        <v>0</v>
      </c>
      <c r="AS2072" s="51">
        <f>AS2073+AS2080</f>
        <v>0</v>
      </c>
      <c r="AT2072" s="51">
        <f>AT2073+AT2080</f>
        <v>0</v>
      </c>
      <c r="AU2072" s="51">
        <f t="shared" si="5554"/>
        <v>723754.55414999998</v>
      </c>
      <c r="AV2072" s="51">
        <f t="shared" si="5555"/>
        <v>4003.9448100001318</v>
      </c>
      <c r="AW2072" s="51">
        <f t="shared" si="5559"/>
        <v>854352.75292000012</v>
      </c>
      <c r="AX2072" s="51">
        <f t="shared" si="5560"/>
        <v>654452.40000000002</v>
      </c>
      <c r="AY2072" s="51">
        <f t="shared" si="5561"/>
        <v>682356.30000000005</v>
      </c>
      <c r="AZ2072" s="51">
        <f>AZ2073+AZ2080</f>
        <v>0</v>
      </c>
      <c r="BA2072" s="52">
        <f t="shared" si="5556"/>
        <v>97.634347490666684</v>
      </c>
      <c r="BB2072" s="25"/>
    </row>
    <row r="2073" ht="63">
      <c r="B2073" s="47" t="s">
        <v>590</v>
      </c>
      <c r="C2073" s="47" t="s">
        <v>96</v>
      </c>
      <c r="D2073" s="47" t="s">
        <v>46</v>
      </c>
      <c r="E2073" s="48" t="str">
        <f t="shared" si="5553"/>
        <v>0501</v>
      </c>
      <c r="F2073" s="47" t="s">
        <v>614</v>
      </c>
      <c r="G2073" s="47"/>
      <c r="H2073" s="49" t="s">
        <v>615</v>
      </c>
      <c r="I2073" s="19">
        <f>I2074+I2077</f>
        <v>340138.40000000002</v>
      </c>
      <c r="J2073" s="19">
        <f>J2074+J2077</f>
        <v>572602</v>
      </c>
      <c r="K2073" s="19">
        <f>K2074+K2077</f>
        <v>600505.90000000002</v>
      </c>
      <c r="L2073" s="19">
        <f>L2074+L2077</f>
        <v>0</v>
      </c>
      <c r="M2073" s="19">
        <f>M2074+M2077</f>
        <v>0</v>
      </c>
      <c r="N2073" s="19">
        <f>N2074+N2077</f>
        <v>0</v>
      </c>
      <c r="O2073" s="19">
        <f>O2074+O2077</f>
        <v>90601.820999999996</v>
      </c>
      <c r="P2073" s="19">
        <f>P2074+P2077</f>
        <v>122297.232</v>
      </c>
      <c r="Q2073" s="19">
        <f>Q2074+Q2077</f>
        <v>-15275.576999999999</v>
      </c>
      <c r="R2073" s="19">
        <f>R2074+R2077</f>
        <v>-65320.659</v>
      </c>
      <c r="S2073" s="19">
        <f>S2074+S2077</f>
        <v>125633.65396</v>
      </c>
      <c r="T2073" s="19">
        <f t="shared" si="5636"/>
        <v>598074.87096000009</v>
      </c>
      <c r="U2073" s="19">
        <f t="shared" si="5637"/>
        <v>572602</v>
      </c>
      <c r="V2073" s="19">
        <f t="shared" si="5638"/>
        <v>600505.90000000002</v>
      </c>
      <c r="W2073" s="19">
        <f>W2074+W2077</f>
        <v>0</v>
      </c>
      <c r="X2073" s="19">
        <f>X2074+X2077</f>
        <v>0</v>
      </c>
      <c r="Y2073" s="19">
        <f>Y2074+Y2077</f>
        <v>0</v>
      </c>
      <c r="Z2073" s="19">
        <f>Z2074+Z2077</f>
        <v>125633.65396</v>
      </c>
      <c r="AA2073" s="19">
        <f>AA2074+AA2077</f>
        <v>0</v>
      </c>
      <c r="AB2073" s="19">
        <f>AB2074+AB2077</f>
        <v>0</v>
      </c>
      <c r="AC2073" s="19">
        <f>AC2074+AC2077</f>
        <v>0</v>
      </c>
      <c r="AD2073" s="19">
        <f>AD2074+AD2077</f>
        <v>0</v>
      </c>
      <c r="AE2073" s="19">
        <f>AE2074+AE2077</f>
        <v>0</v>
      </c>
      <c r="AF2073" s="50">
        <f>AF2074+AF2077</f>
        <v>604346.61615000002</v>
      </c>
      <c r="AG2073" s="50">
        <f>AG2074+AG2077</f>
        <v>0</v>
      </c>
      <c r="AH2073" s="50">
        <f>AH2074+AH2077</f>
        <v>0</v>
      </c>
      <c r="AI2073" s="50">
        <f>AI2074+AI2077</f>
        <v>0</v>
      </c>
      <c r="AJ2073" s="50">
        <f>AJ2074+AJ2077</f>
        <v>0</v>
      </c>
      <c r="AK2073" s="50">
        <f>AK2074+AK2077</f>
        <v>0</v>
      </c>
      <c r="AL2073" s="50">
        <f>AL2074+AL2077</f>
        <v>601705.96926000004</v>
      </c>
      <c r="AM2073" s="50">
        <f>AM2074+AM2077</f>
        <v>0</v>
      </c>
      <c r="AN2073" s="50">
        <f>AN2074+AN2077</f>
        <v>0</v>
      </c>
      <c r="AO2073" s="51">
        <f>AO2074+AO2077</f>
        <v>207228.79755999998</v>
      </c>
      <c r="AP2073" s="51">
        <f>AP2074+AP2077</f>
        <v>503469.10515000002</v>
      </c>
      <c r="AQ2073" s="51">
        <f>AQ2074+AQ2077</f>
        <v>90601.820999999996</v>
      </c>
      <c r="AR2073" s="51">
        <f>AR2074+AR2077</f>
        <v>0</v>
      </c>
      <c r="AS2073" s="51">
        <f>AS2074+AS2077</f>
        <v>0</v>
      </c>
      <c r="AT2073" s="51">
        <f>AT2074+AT2077</f>
        <v>0</v>
      </c>
      <c r="AU2073" s="51">
        <f t="shared" si="5554"/>
        <v>594070.92614999996</v>
      </c>
      <c r="AV2073" s="51">
        <f t="shared" si="5555"/>
        <v>4003.9448100001318</v>
      </c>
      <c r="AW2073" s="51">
        <f t="shared" si="5559"/>
        <v>723708.52492000011</v>
      </c>
      <c r="AX2073" s="51">
        <f t="shared" si="5560"/>
        <v>572602</v>
      </c>
      <c r="AY2073" s="51">
        <f t="shared" si="5561"/>
        <v>600505.90000000002</v>
      </c>
      <c r="AZ2073" s="51">
        <f>AZ2074+AZ2077</f>
        <v>0</v>
      </c>
      <c r="BA2073" s="52">
        <f t="shared" si="5556"/>
        <v>99.563057553491035</v>
      </c>
      <c r="BB2073" s="25"/>
    </row>
    <row r="2074" ht="47.25">
      <c r="B2074" s="47" t="s">
        <v>590</v>
      </c>
      <c r="C2074" s="47" t="s">
        <v>96</v>
      </c>
      <c r="D2074" s="47" t="s">
        <v>46</v>
      </c>
      <c r="E2074" s="48" t="str">
        <f t="shared" si="5553"/>
        <v>0501</v>
      </c>
      <c r="F2074" s="47" t="s">
        <v>616</v>
      </c>
      <c r="G2074" s="47"/>
      <c r="H2074" s="49" t="s">
        <v>617</v>
      </c>
      <c r="I2074" s="19">
        <f>I2075</f>
        <v>59090.5</v>
      </c>
      <c r="J2074" s="19">
        <f>J2075</f>
        <v>505.89999999999998</v>
      </c>
      <c r="K2074" s="19">
        <f>K2075</f>
        <v>505.89999999999998</v>
      </c>
      <c r="L2074" s="19">
        <f>L2075</f>
        <v>0</v>
      </c>
      <c r="M2074" s="19">
        <f>M2075</f>
        <v>0</v>
      </c>
      <c r="N2074" s="19">
        <f>N2075</f>
        <v>0</v>
      </c>
      <c r="O2074" s="19">
        <f>O2075+O2076</f>
        <v>0</v>
      </c>
      <c r="P2074" s="19">
        <f>P2075+P2076</f>
        <v>15689.559999999999</v>
      </c>
      <c r="Q2074" s="19">
        <f>Q2075</f>
        <v>0</v>
      </c>
      <c r="R2074" s="19">
        <f>R2075</f>
        <v>0</v>
      </c>
      <c r="S2074" s="19">
        <f>S2075</f>
        <v>0</v>
      </c>
      <c r="T2074" s="19">
        <f t="shared" si="5636"/>
        <v>74780.059999999998</v>
      </c>
      <c r="U2074" s="19">
        <f t="shared" si="5637"/>
        <v>505.89999999999998</v>
      </c>
      <c r="V2074" s="19">
        <f t="shared" si="5638"/>
        <v>505.89999999999998</v>
      </c>
      <c r="W2074" s="19">
        <f>W2075</f>
        <v>0</v>
      </c>
      <c r="X2074" s="19">
        <f>X2075</f>
        <v>0</v>
      </c>
      <c r="Y2074" s="19">
        <f>Y2075</f>
        <v>0</v>
      </c>
      <c r="Z2074" s="19">
        <f>Z2075</f>
        <v>0</v>
      </c>
      <c r="AA2074" s="19">
        <f>AA2075</f>
        <v>0</v>
      </c>
      <c r="AB2074" s="19">
        <f>AB2075</f>
        <v>0</v>
      </c>
      <c r="AC2074" s="19">
        <f>AC2075</f>
        <v>0</v>
      </c>
      <c r="AD2074" s="19">
        <f>AD2075</f>
        <v>0</v>
      </c>
      <c r="AE2074" s="19">
        <f>AE2075</f>
        <v>0</v>
      </c>
      <c r="AF2074" s="50">
        <f>AF2075+AF2076</f>
        <v>85400.608489999999</v>
      </c>
      <c r="AG2074" s="50">
        <f>AG2075+AG2076</f>
        <v>0</v>
      </c>
      <c r="AH2074" s="50">
        <f>AH2075+AH2076</f>
        <v>0</v>
      </c>
      <c r="AI2074" s="50">
        <f>AI2075+AI2076</f>
        <v>0</v>
      </c>
      <c r="AJ2074" s="50">
        <f>AJ2075+AJ2076</f>
        <v>0</v>
      </c>
      <c r="AK2074" s="50">
        <f>AK2075+AK2076</f>
        <v>0</v>
      </c>
      <c r="AL2074" s="50">
        <f>AL2075+AL2076</f>
        <v>85354.680090000009</v>
      </c>
      <c r="AM2074" s="50">
        <f>AM2075+AM2076</f>
        <v>0</v>
      </c>
      <c r="AN2074" s="50">
        <f>AN2075+AN2076</f>
        <v>0</v>
      </c>
      <c r="AO2074" s="15">
        <f>AO2075+AO2076</f>
        <v>68105.815010000006</v>
      </c>
      <c r="AP2074" s="51">
        <f>AP2075+AP2076</f>
        <v>74780.059999999998</v>
      </c>
      <c r="AQ2074" s="51">
        <f>AQ2075+AQ2076</f>
        <v>0</v>
      </c>
      <c r="AR2074" s="51">
        <f>AR2075+AR2076</f>
        <v>0</v>
      </c>
      <c r="AS2074" s="51">
        <f>AS2075+AS2076</f>
        <v>0</v>
      </c>
      <c r="AT2074" s="51">
        <f>AT2075+AT2076</f>
        <v>0</v>
      </c>
      <c r="AU2074" s="51">
        <f t="shared" si="5554"/>
        <v>74780.059999999998</v>
      </c>
      <c r="AV2074" s="51">
        <f t="shared" si="5555"/>
        <v>0</v>
      </c>
      <c r="AW2074" s="51">
        <f t="shared" si="5559"/>
        <v>74780.059999999998</v>
      </c>
      <c r="AX2074" s="51">
        <f t="shared" si="5560"/>
        <v>505.89999999999998</v>
      </c>
      <c r="AY2074" s="51">
        <f t="shared" si="5561"/>
        <v>505.89999999999998</v>
      </c>
      <c r="AZ2074" s="51">
        <f>AZ2075</f>
        <v>0</v>
      </c>
      <c r="BA2074" s="52">
        <f t="shared" si="5556"/>
        <v>99.946220055322712</v>
      </c>
      <c r="BB2074" s="25"/>
    </row>
    <row r="2075" ht="31.5">
      <c r="B2075" s="47" t="s">
        <v>590</v>
      </c>
      <c r="C2075" s="47" t="s">
        <v>96</v>
      </c>
      <c r="D2075" s="47" t="s">
        <v>46</v>
      </c>
      <c r="E2075" s="48" t="str">
        <f t="shared" si="5553"/>
        <v>0501</v>
      </c>
      <c r="F2075" s="47" t="s">
        <v>616</v>
      </c>
      <c r="G2075" s="47" t="s">
        <v>58</v>
      </c>
      <c r="H2075" s="49" t="s">
        <v>59</v>
      </c>
      <c r="I2075" s="19">
        <f>58584.6+505.9</f>
        <v>59090.5</v>
      </c>
      <c r="J2075" s="19">
        <v>505.89999999999998</v>
      </c>
      <c r="K2075" s="19">
        <v>505.89999999999998</v>
      </c>
      <c r="L2075" s="19"/>
      <c r="M2075" s="19"/>
      <c r="N2075" s="19"/>
      <c r="O2075" s="19">
        <v>0</v>
      </c>
      <c r="P2075" s="19">
        <v>15689.559999999999</v>
      </c>
      <c r="Q2075" s="19">
        <v>0</v>
      </c>
      <c r="R2075" s="19">
        <v>0</v>
      </c>
      <c r="S2075" s="19"/>
      <c r="T2075" s="19">
        <f t="shared" si="5636"/>
        <v>74780.059999999998</v>
      </c>
      <c r="U2075" s="19">
        <f t="shared" si="5637"/>
        <v>505.89999999999998</v>
      </c>
      <c r="V2075" s="19">
        <f t="shared" si="5638"/>
        <v>505.89999999999998</v>
      </c>
      <c r="W2075" s="19"/>
      <c r="X2075" s="19"/>
      <c r="Y2075" s="19"/>
      <c r="Z2075" s="19"/>
      <c r="AA2075" s="19"/>
      <c r="AB2075" s="19"/>
      <c r="AC2075" s="19"/>
      <c r="AD2075" s="19"/>
      <c r="AE2075" s="19"/>
      <c r="AF2075" s="50">
        <v>85378.190149999995</v>
      </c>
      <c r="AG2075" s="50"/>
      <c r="AH2075" s="50">
        <v>0</v>
      </c>
      <c r="AI2075" s="50">
        <v>0</v>
      </c>
      <c r="AJ2075" s="50">
        <v>0</v>
      </c>
      <c r="AK2075" s="50">
        <v>0</v>
      </c>
      <c r="AL2075" s="50">
        <v>85332.261750000005</v>
      </c>
      <c r="AM2075" s="50">
        <v>0</v>
      </c>
      <c r="AN2075" s="50">
        <v>0</v>
      </c>
      <c r="AO2075" s="51">
        <v>68083.396670000002</v>
      </c>
      <c r="AP2075" s="51">
        <v>74754.690149999995</v>
      </c>
      <c r="AQ2075" s="51">
        <v>0</v>
      </c>
      <c r="AR2075" s="51">
        <v>0</v>
      </c>
      <c r="AS2075" s="51">
        <v>0</v>
      </c>
      <c r="AT2075" s="51">
        <v>0</v>
      </c>
      <c r="AU2075" s="51">
        <f t="shared" si="5554"/>
        <v>74754.690149999995</v>
      </c>
      <c r="AV2075" s="51">
        <f t="shared" si="5555"/>
        <v>25.369850000002771</v>
      </c>
      <c r="AW2075" s="51">
        <f t="shared" si="5559"/>
        <v>74780.059999999998</v>
      </c>
      <c r="AX2075" s="51">
        <f t="shared" si="5560"/>
        <v>505.89999999999998</v>
      </c>
      <c r="AY2075" s="51">
        <f t="shared" si="5561"/>
        <v>505.89999999999998</v>
      </c>
      <c r="AZ2075" s="51"/>
      <c r="BA2075" s="52">
        <f t="shared" si="5556"/>
        <v>99.946205933951873</v>
      </c>
      <c r="BB2075" s="53"/>
    </row>
    <row r="2076">
      <c r="B2076" s="47" t="s">
        <v>590</v>
      </c>
      <c r="C2076" s="47" t="s">
        <v>96</v>
      </c>
      <c r="D2076" s="47" t="s">
        <v>46</v>
      </c>
      <c r="E2076" s="48" t="str">
        <f t="shared" si="5553"/>
        <v>0501</v>
      </c>
      <c r="F2076" s="47" t="s">
        <v>616</v>
      </c>
      <c r="G2076" s="47" t="s">
        <v>60</v>
      </c>
      <c r="H2076" s="49" t="s">
        <v>61</v>
      </c>
      <c r="I2076" s="19"/>
      <c r="J2076" s="19"/>
      <c r="K2076" s="19"/>
      <c r="L2076" s="19"/>
      <c r="M2076" s="19"/>
      <c r="N2076" s="19"/>
      <c r="O2076" s="19">
        <v>0</v>
      </c>
      <c r="P2076" s="19">
        <v>0</v>
      </c>
      <c r="Q2076" s="19"/>
      <c r="R2076" s="19"/>
      <c r="S2076" s="19"/>
      <c r="T2076" s="19">
        <f t="shared" si="5636"/>
        <v>0</v>
      </c>
      <c r="U2076" s="19">
        <v>0</v>
      </c>
      <c r="V2076" s="19">
        <v>0</v>
      </c>
      <c r="W2076" s="19">
        <v>0</v>
      </c>
      <c r="X2076" s="19">
        <v>0</v>
      </c>
      <c r="Y2076" s="19">
        <v>0</v>
      </c>
      <c r="Z2076" s="19">
        <v>0</v>
      </c>
      <c r="AA2076" s="19">
        <v>0</v>
      </c>
      <c r="AB2076" s="19">
        <v>0</v>
      </c>
      <c r="AC2076" s="19">
        <v>0</v>
      </c>
      <c r="AD2076" s="19">
        <v>0</v>
      </c>
      <c r="AE2076" s="19">
        <v>0</v>
      </c>
      <c r="AF2076" s="50">
        <v>22.418340000000001</v>
      </c>
      <c r="AG2076" s="50"/>
      <c r="AH2076" s="50">
        <v>0</v>
      </c>
      <c r="AI2076" s="50">
        <v>0</v>
      </c>
      <c r="AJ2076" s="50">
        <v>0</v>
      </c>
      <c r="AK2076" s="50">
        <v>0</v>
      </c>
      <c r="AL2076" s="50">
        <v>22.418340000000001</v>
      </c>
      <c r="AM2076" s="50">
        <v>0</v>
      </c>
      <c r="AN2076" s="50">
        <v>0</v>
      </c>
      <c r="AO2076" s="15">
        <v>22.418340000000001</v>
      </c>
      <c r="AP2076" s="51">
        <v>25.36985</v>
      </c>
      <c r="AQ2076" s="51">
        <v>0</v>
      </c>
      <c r="AR2076" s="51">
        <v>0</v>
      </c>
      <c r="AS2076" s="51">
        <v>0</v>
      </c>
      <c r="AT2076" s="51">
        <v>0</v>
      </c>
      <c r="AU2076" s="51">
        <f t="shared" si="5554"/>
        <v>25.36985</v>
      </c>
      <c r="AV2076" s="51">
        <f t="shared" si="5555"/>
        <v>-25.36985</v>
      </c>
      <c r="AW2076" s="51"/>
      <c r="AX2076" s="51"/>
      <c r="AY2076" s="51"/>
      <c r="AZ2076" s="51"/>
      <c r="BA2076" s="52">
        <f t="shared" si="5556"/>
        <v>100</v>
      </c>
      <c r="BB2076" s="53"/>
    </row>
    <row r="2077" ht="47.25">
      <c r="B2077" s="47" t="s">
        <v>590</v>
      </c>
      <c r="C2077" s="47" t="s">
        <v>96</v>
      </c>
      <c r="D2077" s="47" t="s">
        <v>46</v>
      </c>
      <c r="E2077" s="48" t="str">
        <f t="shared" si="5553"/>
        <v>0501</v>
      </c>
      <c r="F2077" s="47" t="s">
        <v>618</v>
      </c>
      <c r="G2077" s="47"/>
      <c r="H2077" s="49" t="s">
        <v>619</v>
      </c>
      <c r="I2077" s="19">
        <f>I2078</f>
        <v>281047.90000000002</v>
      </c>
      <c r="J2077" s="19">
        <f>J2078</f>
        <v>572096.09999999998</v>
      </c>
      <c r="K2077" s="19">
        <f>K2078</f>
        <v>600000</v>
      </c>
      <c r="L2077" s="19">
        <f>L2078</f>
        <v>0</v>
      </c>
      <c r="M2077" s="19">
        <f>M2078</f>
        <v>0</v>
      </c>
      <c r="N2077" s="19">
        <f>N2078</f>
        <v>0</v>
      </c>
      <c r="O2077" s="19">
        <f>O2078+O2079</f>
        <v>90601.820999999996</v>
      </c>
      <c r="P2077" s="19">
        <f>P2078+P2079</f>
        <v>106607.67200000001</v>
      </c>
      <c r="Q2077" s="19">
        <f>Q2078+Q2079</f>
        <v>-15275.576999999999</v>
      </c>
      <c r="R2077" s="19">
        <f>R2078+R2079</f>
        <v>-65320.659</v>
      </c>
      <c r="S2077" s="19">
        <f>S2078+S2079</f>
        <v>125633.65396</v>
      </c>
      <c r="T2077" s="19">
        <f t="shared" si="5636"/>
        <v>523294.81096000009</v>
      </c>
      <c r="U2077" s="19">
        <f t="shared" si="5637"/>
        <v>572096.09999999998</v>
      </c>
      <c r="V2077" s="19">
        <f t="shared" si="5638"/>
        <v>600000</v>
      </c>
      <c r="W2077" s="19">
        <f>W2078+W2079</f>
        <v>0</v>
      </c>
      <c r="X2077" s="19">
        <f>X2078+X2079</f>
        <v>0</v>
      </c>
      <c r="Y2077" s="19">
        <f>Y2078+Y2079</f>
        <v>0</v>
      </c>
      <c r="Z2077" s="19">
        <f>Z2078+Z2079</f>
        <v>125633.65396</v>
      </c>
      <c r="AA2077" s="19">
        <f>AA2078+AA2079</f>
        <v>0</v>
      </c>
      <c r="AB2077" s="19">
        <f>AB2078+AB2079</f>
        <v>0</v>
      </c>
      <c r="AC2077" s="19">
        <f>AC2078+AC2079</f>
        <v>0</v>
      </c>
      <c r="AD2077" s="19">
        <f>AD2078+AD2079</f>
        <v>0</v>
      </c>
      <c r="AE2077" s="19">
        <f>AE2078+AE2079</f>
        <v>0</v>
      </c>
      <c r="AF2077" s="50">
        <f>AF2078+AF2079</f>
        <v>518946.00766</v>
      </c>
      <c r="AG2077" s="50">
        <f>AG2078+AG2079</f>
        <v>0</v>
      </c>
      <c r="AH2077" s="50">
        <f>AH2078+AH2079</f>
        <v>0</v>
      </c>
      <c r="AI2077" s="50">
        <f>AI2078+AI2079</f>
        <v>0</v>
      </c>
      <c r="AJ2077" s="50">
        <f>AJ2078+AJ2079</f>
        <v>0</v>
      </c>
      <c r="AK2077" s="50">
        <f>AK2078+AK2079</f>
        <v>0</v>
      </c>
      <c r="AL2077" s="50">
        <f>AL2078+AL2079</f>
        <v>516351.28917</v>
      </c>
      <c r="AM2077" s="50">
        <f>AM2078+AM2079</f>
        <v>0</v>
      </c>
      <c r="AN2077" s="50">
        <f>AN2078+AN2079</f>
        <v>0</v>
      </c>
      <c r="AO2077" s="51">
        <f>AO2078+AO2079</f>
        <v>139122.98254999999</v>
      </c>
      <c r="AP2077" s="51">
        <f>AP2078+AP2079</f>
        <v>428689.04515000002</v>
      </c>
      <c r="AQ2077" s="51">
        <f>AQ2078+AQ2079</f>
        <v>90601.820999999996</v>
      </c>
      <c r="AR2077" s="51">
        <f>AR2078+AR2079</f>
        <v>0</v>
      </c>
      <c r="AS2077" s="51">
        <f>AS2078+AS2079</f>
        <v>0</v>
      </c>
      <c r="AT2077" s="51">
        <f>AT2078+AT2079</f>
        <v>0</v>
      </c>
      <c r="AU2077" s="51">
        <f t="shared" si="5554"/>
        <v>519290.86615000002</v>
      </c>
      <c r="AV2077" s="51">
        <f t="shared" si="5555"/>
        <v>4003.9448100000736</v>
      </c>
      <c r="AW2077" s="51">
        <f t="shared" si="5559"/>
        <v>648928.46492000006</v>
      </c>
      <c r="AX2077" s="51">
        <f t="shared" si="5560"/>
        <v>572096.09999999998</v>
      </c>
      <c r="AY2077" s="51">
        <f t="shared" si="5561"/>
        <v>600000</v>
      </c>
      <c r="AZ2077" s="51">
        <f>AZ2078+AZ2079</f>
        <v>0</v>
      </c>
      <c r="BA2077" s="52">
        <f t="shared" si="5556"/>
        <v>99.500002225337482</v>
      </c>
      <c r="BB2077" s="25"/>
    </row>
    <row r="2078" ht="31.5">
      <c r="B2078" s="47" t="s">
        <v>590</v>
      </c>
      <c r="C2078" s="47" t="s">
        <v>96</v>
      </c>
      <c r="D2078" s="47" t="s">
        <v>46</v>
      </c>
      <c r="E2078" s="48" t="str">
        <f t="shared" si="5553"/>
        <v>0501</v>
      </c>
      <c r="F2078" s="47" t="s">
        <v>618</v>
      </c>
      <c r="G2078" s="47" t="s">
        <v>58</v>
      </c>
      <c r="H2078" s="49" t="s">
        <v>59</v>
      </c>
      <c r="I2078" s="19">
        <v>281047.90000000002</v>
      </c>
      <c r="J2078" s="19">
        <v>572096.09999999998</v>
      </c>
      <c r="K2078" s="19">
        <v>600000</v>
      </c>
      <c r="L2078" s="19"/>
      <c r="M2078" s="19"/>
      <c r="N2078" s="19"/>
      <c r="O2078" s="19">
        <v>90601.820999999996</v>
      </c>
      <c r="P2078" s="19">
        <v>106607.67200000001</v>
      </c>
      <c r="Q2078" s="19">
        <f>-13201.99-2073.587</f>
        <v>-15275.576999999999</v>
      </c>
      <c r="R2078" s="19">
        <v>-65320.659</v>
      </c>
      <c r="S2078" s="19">
        <v>116272.37897999999</v>
      </c>
      <c r="T2078" s="19">
        <f t="shared" si="5636"/>
        <v>513933.53598000004</v>
      </c>
      <c r="U2078" s="19">
        <f t="shared" si="5637"/>
        <v>572096.09999999998</v>
      </c>
      <c r="V2078" s="19">
        <f t="shared" si="5638"/>
        <v>600000</v>
      </c>
      <c r="W2078" s="19"/>
      <c r="X2078" s="19"/>
      <c r="Y2078" s="19"/>
      <c r="Z2078" s="19">
        <v>116272.37897999999</v>
      </c>
      <c r="AA2078" s="19"/>
      <c r="AB2078" s="19"/>
      <c r="AC2078" s="19"/>
      <c r="AD2078" s="19"/>
      <c r="AE2078" s="19"/>
      <c r="AF2078" s="50">
        <v>3444.7184900000002</v>
      </c>
      <c r="AG2078" s="50"/>
      <c r="AH2078" s="50">
        <v>0</v>
      </c>
      <c r="AI2078" s="50">
        <v>0</v>
      </c>
      <c r="AJ2078" s="50">
        <v>0</v>
      </c>
      <c r="AK2078" s="50">
        <v>0</v>
      </c>
      <c r="AL2078" s="50">
        <v>850</v>
      </c>
      <c r="AM2078" s="50">
        <v>0</v>
      </c>
      <c r="AN2078" s="50">
        <v>0</v>
      </c>
      <c r="AO2078" s="15">
        <v>850</v>
      </c>
      <c r="AP2078" s="51">
        <v>290416.0626</v>
      </c>
      <c r="AQ2078" s="51">
        <v>90601.820999999996</v>
      </c>
      <c r="AR2078" s="51">
        <v>0</v>
      </c>
      <c r="AS2078" s="51">
        <v>0</v>
      </c>
      <c r="AT2078" s="51">
        <v>0</v>
      </c>
      <c r="AU2078" s="51">
        <f t="shared" si="5554"/>
        <v>381017.8836</v>
      </c>
      <c r="AV2078" s="51">
        <f t="shared" si="5555"/>
        <v>132915.65238000004</v>
      </c>
      <c r="AW2078" s="51">
        <f t="shared" si="5559"/>
        <v>630205.91496000008</v>
      </c>
      <c r="AX2078" s="51">
        <f t="shared" si="5560"/>
        <v>572096.09999999998</v>
      </c>
      <c r="AY2078" s="51">
        <f t="shared" si="5561"/>
        <v>600000</v>
      </c>
      <c r="AZ2078" s="51"/>
      <c r="BA2078" s="52">
        <f t="shared" si="5556"/>
        <v>24.675456135749425</v>
      </c>
      <c r="BB2078" s="53"/>
    </row>
    <row r="2079">
      <c r="B2079" s="47" t="s">
        <v>590</v>
      </c>
      <c r="C2079" s="47" t="s">
        <v>96</v>
      </c>
      <c r="D2079" s="47" t="s">
        <v>46</v>
      </c>
      <c r="E2079" s="48" t="str">
        <f t="shared" si="5553"/>
        <v>0501</v>
      </c>
      <c r="F2079" s="47" t="s">
        <v>618</v>
      </c>
      <c r="G2079" s="47" t="s">
        <v>60</v>
      </c>
      <c r="H2079" s="49" t="s">
        <v>61</v>
      </c>
      <c r="I2079" s="19"/>
      <c r="J2079" s="19"/>
      <c r="K2079" s="19"/>
      <c r="L2079" s="19"/>
      <c r="M2079" s="19"/>
      <c r="N2079" s="19"/>
      <c r="O2079" s="19">
        <v>0</v>
      </c>
      <c r="P2079" s="19">
        <v>0</v>
      </c>
      <c r="Q2079" s="19">
        <v>0</v>
      </c>
      <c r="R2079" s="19">
        <v>0</v>
      </c>
      <c r="S2079" s="19">
        <v>9361.2749800000001</v>
      </c>
      <c r="T2079" s="19">
        <f t="shared" si="5636"/>
        <v>9361.2749800000001</v>
      </c>
      <c r="U2079" s="19"/>
      <c r="V2079" s="19"/>
      <c r="W2079" s="19"/>
      <c r="X2079" s="19"/>
      <c r="Y2079" s="19"/>
      <c r="Z2079" s="19">
        <v>9361.2749800000001</v>
      </c>
      <c r="AA2079" s="19"/>
      <c r="AB2079" s="19"/>
      <c r="AC2079" s="19"/>
      <c r="AD2079" s="19"/>
      <c r="AE2079" s="19"/>
      <c r="AF2079" s="50">
        <v>515501.28917</v>
      </c>
      <c r="AG2079" s="50"/>
      <c r="AH2079" s="50">
        <v>0</v>
      </c>
      <c r="AI2079" s="50">
        <v>0</v>
      </c>
      <c r="AJ2079" s="50">
        <v>0</v>
      </c>
      <c r="AK2079" s="50">
        <v>0</v>
      </c>
      <c r="AL2079" s="50">
        <v>515501.28917</v>
      </c>
      <c r="AM2079" s="50">
        <v>0</v>
      </c>
      <c r="AN2079" s="50">
        <v>0</v>
      </c>
      <c r="AO2079" s="51">
        <v>138272.98254999999</v>
      </c>
      <c r="AP2079" s="51">
        <v>138272.98254999999</v>
      </c>
      <c r="AQ2079" s="51">
        <v>0</v>
      </c>
      <c r="AR2079" s="51">
        <v>0</v>
      </c>
      <c r="AS2079" s="51">
        <v>0</v>
      </c>
      <c r="AT2079" s="51">
        <v>0</v>
      </c>
      <c r="AU2079" s="51">
        <f t="shared" si="5554"/>
        <v>138272.98254999999</v>
      </c>
      <c r="AV2079" s="51">
        <f t="shared" si="5555"/>
        <v>-128911.70756999998</v>
      </c>
      <c r="AW2079" s="51">
        <f t="shared" si="5559"/>
        <v>18722.54996</v>
      </c>
      <c r="AX2079" s="51">
        <f t="shared" si="5560"/>
        <v>0</v>
      </c>
      <c r="AY2079" s="51">
        <f t="shared" si="5561"/>
        <v>0</v>
      </c>
      <c r="AZ2079" s="51"/>
      <c r="BA2079" s="52">
        <f t="shared" si="5556"/>
        <v>100</v>
      </c>
      <c r="BB2079" s="53"/>
    </row>
    <row r="2080" ht="47.25">
      <c r="B2080" s="47" t="s">
        <v>590</v>
      </c>
      <c r="C2080" s="47" t="s">
        <v>96</v>
      </c>
      <c r="D2080" s="47" t="s">
        <v>46</v>
      </c>
      <c r="E2080" s="48" t="str">
        <f t="shared" si="5553"/>
        <v>0501</v>
      </c>
      <c r="F2080" s="47" t="s">
        <v>620</v>
      </c>
      <c r="G2080" s="47"/>
      <c r="H2080" s="49" t="s">
        <v>621</v>
      </c>
      <c r="I2080" s="19">
        <f>I2085+I2081+I2083</f>
        <v>81447.800000000003</v>
      </c>
      <c r="J2080" s="19">
        <f>J2085+J2081+J2083</f>
        <v>81850.399999999994</v>
      </c>
      <c r="K2080" s="19">
        <f>K2085+K2081+K2083</f>
        <v>81850.399999999994</v>
      </c>
      <c r="L2080" s="19">
        <f>L2085+L2081+L2083</f>
        <v>0</v>
      </c>
      <c r="M2080" s="19">
        <f>M2085+M2081+M2083</f>
        <v>0</v>
      </c>
      <c r="N2080" s="19">
        <f>N2085+N2081+N2083</f>
        <v>0</v>
      </c>
      <c r="O2080" s="19">
        <f>O2085+O2081+O2083</f>
        <v>40847.743000000002</v>
      </c>
      <c r="P2080" s="19">
        <f>P2085+P2081+P2083</f>
        <v>5367.7349999999997</v>
      </c>
      <c r="Q2080" s="19">
        <f>Q2085+Q2081+Q2083</f>
        <v>1059.75</v>
      </c>
      <c r="R2080" s="19">
        <f>R2085+R2081+R2083</f>
        <v>0</v>
      </c>
      <c r="S2080" s="19">
        <f>S2085+S2081+S2083</f>
        <v>960.60000000000002</v>
      </c>
      <c r="T2080" s="19">
        <f t="shared" si="5636"/>
        <v>129683.62800000001</v>
      </c>
      <c r="U2080" s="19">
        <f t="shared" si="5637"/>
        <v>81850.399999999994</v>
      </c>
      <c r="V2080" s="19">
        <f t="shared" si="5638"/>
        <v>81850.399999999994</v>
      </c>
      <c r="W2080" s="19">
        <f>W2085+W2081+W2083</f>
        <v>960.60000000000002</v>
      </c>
      <c r="X2080" s="19">
        <f>X2085+X2081+X2083</f>
        <v>0</v>
      </c>
      <c r="Y2080" s="19">
        <f>Y2085+Y2081+Y2083</f>
        <v>0</v>
      </c>
      <c r="Z2080" s="19">
        <f>Z2085+Z2081+Z2083</f>
        <v>0</v>
      </c>
      <c r="AA2080" s="19">
        <f>AA2085+AA2081+AA2083</f>
        <v>0</v>
      </c>
      <c r="AB2080" s="19">
        <f>AB2085+AB2081+AB2083</f>
        <v>0</v>
      </c>
      <c r="AC2080" s="19">
        <f>AC2085+AC2081+AC2083</f>
        <v>0</v>
      </c>
      <c r="AD2080" s="19">
        <f>AD2085+AD2081+AD2083</f>
        <v>0</v>
      </c>
      <c r="AE2080" s="19">
        <f>AE2085+AE2081+AE2083</f>
        <v>0</v>
      </c>
      <c r="AF2080" s="50">
        <f>AF2085+AF2081+AF2083</f>
        <v>129683.628</v>
      </c>
      <c r="AG2080" s="50">
        <f>AG2085+AG2081+AG2083</f>
        <v>0</v>
      </c>
      <c r="AH2080" s="50">
        <f>AH2085+AH2081+AH2083</f>
        <v>0</v>
      </c>
      <c r="AI2080" s="50">
        <f>AI2085+AI2081+AI2083</f>
        <v>0</v>
      </c>
      <c r="AJ2080" s="50">
        <f>AJ2085+AJ2081+AJ2083</f>
        <v>0</v>
      </c>
      <c r="AK2080" s="50">
        <f>AK2085+AK2081+AK2083</f>
        <v>0</v>
      </c>
      <c r="AL2080" s="50">
        <f>AL2085+AL2081+AL2083</f>
        <v>114959.67</v>
      </c>
      <c r="AM2080" s="50">
        <f>AM2085+AM2081+AM2083</f>
        <v>0</v>
      </c>
      <c r="AN2080" s="50">
        <f>AN2085+AN2081+AN2083</f>
        <v>0</v>
      </c>
      <c r="AO2080" s="15">
        <f>AO2085+AO2081+AO2083</f>
        <v>68072.287609999999</v>
      </c>
      <c r="AP2080" s="51">
        <f>AP2085+AP2081+AP2083</f>
        <v>88835.885000000009</v>
      </c>
      <c r="AQ2080" s="51">
        <f>AQ2085+AQ2081+AQ2083</f>
        <v>40847.743000000002</v>
      </c>
      <c r="AR2080" s="51">
        <f>AR2085+AR2081+AR2083</f>
        <v>0</v>
      </c>
      <c r="AS2080" s="51">
        <f>AS2085+AS2081+AS2083</f>
        <v>0</v>
      </c>
      <c r="AT2080" s="51">
        <f>AT2085+AT2081+AT2083</f>
        <v>0</v>
      </c>
      <c r="AU2080" s="51">
        <f t="shared" si="5554"/>
        <v>129683.62800000001</v>
      </c>
      <c r="AV2080" s="51">
        <f t="shared" si="5555"/>
        <v>0</v>
      </c>
      <c r="AW2080" s="51">
        <f t="shared" si="5559"/>
        <v>130644.22800000002</v>
      </c>
      <c r="AX2080" s="51">
        <f t="shared" si="5560"/>
        <v>81850.399999999994</v>
      </c>
      <c r="AY2080" s="51">
        <f t="shared" si="5561"/>
        <v>81850.399999999994</v>
      </c>
      <c r="AZ2080" s="51">
        <f>AZ2085+AZ2081+AZ2083</f>
        <v>0</v>
      </c>
      <c r="BA2080" s="52">
        <f t="shared" si="5556"/>
        <v>88.64624762040124</v>
      </c>
      <c r="BB2080" s="25"/>
    </row>
    <row r="2081">
      <c r="B2081" s="47" t="s">
        <v>590</v>
      </c>
      <c r="C2081" s="47" t="s">
        <v>96</v>
      </c>
      <c r="D2081" s="47" t="s">
        <v>46</v>
      </c>
      <c r="E2081" s="48" t="str">
        <f t="shared" si="5553"/>
        <v>0501</v>
      </c>
      <c r="F2081" s="47" t="s">
        <v>622</v>
      </c>
      <c r="G2081" s="47"/>
      <c r="H2081" s="49" t="s">
        <v>259</v>
      </c>
      <c r="I2081" s="19">
        <f>I2082</f>
        <v>540.70000000000005</v>
      </c>
      <c r="J2081" s="19">
        <f>J2082</f>
        <v>0</v>
      </c>
      <c r="K2081" s="19">
        <f>K2082</f>
        <v>0</v>
      </c>
      <c r="L2081" s="19">
        <f>L2082</f>
        <v>0</v>
      </c>
      <c r="M2081" s="19">
        <f>M2082</f>
        <v>0</v>
      </c>
      <c r="N2081" s="19">
        <f>N2082</f>
        <v>0</v>
      </c>
      <c r="O2081" s="19">
        <f>O2082</f>
        <v>0</v>
      </c>
      <c r="P2081" s="19">
        <f>P2082</f>
        <v>0</v>
      </c>
      <c r="Q2081" s="19">
        <f>Q2082</f>
        <v>0</v>
      </c>
      <c r="R2081" s="19">
        <f>R2082</f>
        <v>0</v>
      </c>
      <c r="S2081" s="19">
        <f>S2082</f>
        <v>960.60000000000002</v>
      </c>
      <c r="T2081" s="19">
        <f t="shared" si="5636"/>
        <v>1501.3000000000002</v>
      </c>
      <c r="U2081" s="19">
        <f t="shared" si="5637"/>
        <v>0</v>
      </c>
      <c r="V2081" s="19">
        <f t="shared" si="5638"/>
        <v>0</v>
      </c>
      <c r="W2081" s="19">
        <f>W2082</f>
        <v>960.60000000000002</v>
      </c>
      <c r="X2081" s="19">
        <f>X2082</f>
        <v>0</v>
      </c>
      <c r="Y2081" s="19">
        <f>Y2082</f>
        <v>0</v>
      </c>
      <c r="Z2081" s="19">
        <f>Z2082</f>
        <v>0</v>
      </c>
      <c r="AA2081" s="19">
        <f>AA2082</f>
        <v>0</v>
      </c>
      <c r="AB2081" s="19">
        <f>AB2082</f>
        <v>0</v>
      </c>
      <c r="AC2081" s="19">
        <f>AC2082</f>
        <v>0</v>
      </c>
      <c r="AD2081" s="19">
        <f>AD2082</f>
        <v>0</v>
      </c>
      <c r="AE2081" s="19"/>
      <c r="AF2081" s="50">
        <f>AF2082</f>
        <v>1501.3</v>
      </c>
      <c r="AG2081" s="50">
        <f>AG2082</f>
        <v>0</v>
      </c>
      <c r="AH2081" s="50">
        <f>AH2082</f>
        <v>0</v>
      </c>
      <c r="AI2081" s="50">
        <f>AI2082</f>
        <v>0</v>
      </c>
      <c r="AJ2081" s="50">
        <f>AJ2082</f>
        <v>0</v>
      </c>
      <c r="AK2081" s="50">
        <f>AK2082</f>
        <v>0</v>
      </c>
      <c r="AL2081" s="50">
        <f>AL2082</f>
        <v>1501.3</v>
      </c>
      <c r="AM2081" s="50">
        <f>AM2082</f>
        <v>0</v>
      </c>
      <c r="AN2081" s="50">
        <f>AN2082</f>
        <v>0</v>
      </c>
      <c r="AO2081" s="51">
        <f>AO2082</f>
        <v>1501.3</v>
      </c>
      <c r="AP2081" s="51">
        <f>AP2082</f>
        <v>1501.3</v>
      </c>
      <c r="AQ2081" s="51">
        <f>AQ2082</f>
        <v>0</v>
      </c>
      <c r="AR2081" s="51">
        <f>AR2082</f>
        <v>0</v>
      </c>
      <c r="AS2081" s="51">
        <f>AS2082</f>
        <v>0</v>
      </c>
      <c r="AT2081" s="51">
        <f>AT2082</f>
        <v>0</v>
      </c>
      <c r="AU2081" s="51">
        <f t="shared" si="5554"/>
        <v>1501.3</v>
      </c>
      <c r="AV2081" s="51">
        <f t="shared" si="5555"/>
        <v>2.2737367544323206e-13</v>
      </c>
      <c r="AW2081" s="51">
        <f t="shared" si="5559"/>
        <v>2461.9000000000001</v>
      </c>
      <c r="AX2081" s="51">
        <f t="shared" si="5560"/>
        <v>0</v>
      </c>
      <c r="AY2081" s="51">
        <f t="shared" si="5561"/>
        <v>0</v>
      </c>
      <c r="AZ2081" s="51">
        <f>AZ2082</f>
        <v>0</v>
      </c>
      <c r="BA2081" s="52">
        <f t="shared" si="5556"/>
        <v>100</v>
      </c>
      <c r="BB2081" s="25"/>
    </row>
    <row r="2082" ht="31.5">
      <c r="B2082" s="47" t="s">
        <v>590</v>
      </c>
      <c r="C2082" s="47" t="s">
        <v>96</v>
      </c>
      <c r="D2082" s="47" t="s">
        <v>46</v>
      </c>
      <c r="E2082" s="48" t="str">
        <f t="shared" si="5553"/>
        <v>0501</v>
      </c>
      <c r="F2082" s="47" t="s">
        <v>622</v>
      </c>
      <c r="G2082" s="47" t="s">
        <v>154</v>
      </c>
      <c r="H2082" s="49" t="s">
        <v>155</v>
      </c>
      <c r="I2082" s="19">
        <v>540.70000000000005</v>
      </c>
      <c r="J2082" s="19">
        <v>0</v>
      </c>
      <c r="K2082" s="19">
        <v>0</v>
      </c>
      <c r="L2082" s="19"/>
      <c r="M2082" s="19"/>
      <c r="N2082" s="19"/>
      <c r="O2082" s="19">
        <v>0</v>
      </c>
      <c r="P2082" s="19">
        <v>0</v>
      </c>
      <c r="Q2082" s="19">
        <v>0</v>
      </c>
      <c r="R2082" s="19">
        <v>0</v>
      </c>
      <c r="S2082" s="19">
        <v>960.60000000000002</v>
      </c>
      <c r="T2082" s="19">
        <f t="shared" si="5636"/>
        <v>1501.3000000000002</v>
      </c>
      <c r="U2082" s="19">
        <f t="shared" si="5637"/>
        <v>0</v>
      </c>
      <c r="V2082" s="19">
        <f t="shared" si="5638"/>
        <v>0</v>
      </c>
      <c r="W2082" s="19">
        <v>960.60000000000002</v>
      </c>
      <c r="X2082" s="19"/>
      <c r="Y2082" s="19"/>
      <c r="Z2082" s="19"/>
      <c r="AA2082" s="19"/>
      <c r="AB2082" s="19"/>
      <c r="AC2082" s="19"/>
      <c r="AD2082" s="19"/>
      <c r="AE2082" s="19"/>
      <c r="AF2082" s="50">
        <v>1501.3</v>
      </c>
      <c r="AG2082" s="50"/>
      <c r="AH2082" s="50">
        <v>0</v>
      </c>
      <c r="AI2082" s="50">
        <v>0</v>
      </c>
      <c r="AJ2082" s="50">
        <v>0</v>
      </c>
      <c r="AK2082" s="50">
        <v>0</v>
      </c>
      <c r="AL2082" s="50">
        <v>1501.3</v>
      </c>
      <c r="AM2082" s="50">
        <v>0</v>
      </c>
      <c r="AN2082" s="50">
        <v>0</v>
      </c>
      <c r="AO2082" s="15">
        <v>1501.3</v>
      </c>
      <c r="AP2082" s="51">
        <v>1501.3</v>
      </c>
      <c r="AQ2082" s="51">
        <v>0</v>
      </c>
      <c r="AR2082" s="51">
        <v>0</v>
      </c>
      <c r="AS2082" s="51">
        <v>0</v>
      </c>
      <c r="AT2082" s="51">
        <v>0</v>
      </c>
      <c r="AU2082" s="51">
        <f t="shared" si="5554"/>
        <v>1501.3</v>
      </c>
      <c r="AV2082" s="51">
        <f t="shared" si="5555"/>
        <v>2.2737367544323206e-13</v>
      </c>
      <c r="AW2082" s="51">
        <f t="shared" si="5559"/>
        <v>2461.9000000000001</v>
      </c>
      <c r="AX2082" s="51">
        <f t="shared" si="5560"/>
        <v>0</v>
      </c>
      <c r="AY2082" s="51">
        <f t="shared" si="5561"/>
        <v>0</v>
      </c>
      <c r="AZ2082" s="51"/>
      <c r="BA2082" s="52">
        <f t="shared" si="5556"/>
        <v>100</v>
      </c>
      <c r="BB2082" s="53"/>
    </row>
    <row r="2083" ht="47.25">
      <c r="B2083" s="47" t="s">
        <v>590</v>
      </c>
      <c r="C2083" s="47" t="s">
        <v>96</v>
      </c>
      <c r="D2083" s="47" t="s">
        <v>46</v>
      </c>
      <c r="E2083" s="48" t="str">
        <f t="shared" si="5553"/>
        <v>0501</v>
      </c>
      <c r="F2083" s="47" t="s">
        <v>623</v>
      </c>
      <c r="G2083" s="47"/>
      <c r="H2083" s="49" t="s">
        <v>624</v>
      </c>
      <c r="I2083" s="19">
        <f>I2084</f>
        <v>1248</v>
      </c>
      <c r="J2083" s="19">
        <f>J2084</f>
        <v>1248</v>
      </c>
      <c r="K2083" s="19">
        <f>K2084</f>
        <v>1248</v>
      </c>
      <c r="L2083" s="19">
        <f>L2084</f>
        <v>0</v>
      </c>
      <c r="M2083" s="19">
        <f>M2084</f>
        <v>0</v>
      </c>
      <c r="N2083" s="19">
        <f>N2084</f>
        <v>0</v>
      </c>
      <c r="O2083" s="19">
        <f>O2084</f>
        <v>0</v>
      </c>
      <c r="P2083" s="19">
        <f>P2084</f>
        <v>0</v>
      </c>
      <c r="Q2083" s="19">
        <f>Q2084</f>
        <v>1059.75</v>
      </c>
      <c r="R2083" s="19">
        <f>R2084</f>
        <v>0</v>
      </c>
      <c r="S2083" s="19">
        <f>S2084</f>
        <v>0</v>
      </c>
      <c r="T2083" s="19">
        <f t="shared" si="5636"/>
        <v>2307.75</v>
      </c>
      <c r="U2083" s="19">
        <f t="shared" si="5637"/>
        <v>1248</v>
      </c>
      <c r="V2083" s="19">
        <f t="shared" si="5638"/>
        <v>1248</v>
      </c>
      <c r="W2083" s="19">
        <f>W2084</f>
        <v>0</v>
      </c>
      <c r="X2083" s="19">
        <f>X2084</f>
        <v>0</v>
      </c>
      <c r="Y2083" s="19">
        <f>Y2084</f>
        <v>0</v>
      </c>
      <c r="Z2083" s="19">
        <f>Z2084</f>
        <v>0</v>
      </c>
      <c r="AA2083" s="19">
        <f>AA2084</f>
        <v>0</v>
      </c>
      <c r="AB2083" s="19">
        <f>AB2084</f>
        <v>0</v>
      </c>
      <c r="AC2083" s="19">
        <f>AC2084</f>
        <v>0</v>
      </c>
      <c r="AD2083" s="19">
        <f>AD2084</f>
        <v>0</v>
      </c>
      <c r="AE2083" s="19">
        <f>AE2084</f>
        <v>0</v>
      </c>
      <c r="AF2083" s="50">
        <f>AF2084</f>
        <v>2307.75</v>
      </c>
      <c r="AG2083" s="50">
        <f>AG2084</f>
        <v>0</v>
      </c>
      <c r="AH2083" s="50">
        <f>AH2084</f>
        <v>0</v>
      </c>
      <c r="AI2083" s="50">
        <f>AI2084</f>
        <v>0</v>
      </c>
      <c r="AJ2083" s="50">
        <f>AJ2084</f>
        <v>0</v>
      </c>
      <c r="AK2083" s="50">
        <f>AK2084</f>
        <v>0</v>
      </c>
      <c r="AL2083" s="50">
        <f>AL2084</f>
        <v>2307.1999999999998</v>
      </c>
      <c r="AM2083" s="50">
        <f>AM2084</f>
        <v>0</v>
      </c>
      <c r="AN2083" s="50">
        <f>AN2084</f>
        <v>0</v>
      </c>
      <c r="AO2083" s="51">
        <f>AO2084</f>
        <v>2125.25</v>
      </c>
      <c r="AP2083" s="51">
        <f>AP2084</f>
        <v>2307.75</v>
      </c>
      <c r="AQ2083" s="51">
        <f>AQ2084</f>
        <v>0</v>
      </c>
      <c r="AR2083" s="51">
        <f>AR2084</f>
        <v>0</v>
      </c>
      <c r="AS2083" s="51">
        <f>AS2084</f>
        <v>0</v>
      </c>
      <c r="AT2083" s="51">
        <f>AT2084</f>
        <v>0</v>
      </c>
      <c r="AU2083" s="51">
        <f t="shared" si="5554"/>
        <v>2307.75</v>
      </c>
      <c r="AV2083" s="51">
        <f t="shared" si="5555"/>
        <v>0</v>
      </c>
      <c r="AW2083" s="51">
        <f t="shared" si="5559"/>
        <v>2307.75</v>
      </c>
      <c r="AX2083" s="51">
        <f t="shared" si="5560"/>
        <v>1248</v>
      </c>
      <c r="AY2083" s="51">
        <f t="shared" si="5561"/>
        <v>1248</v>
      </c>
      <c r="AZ2083" s="51">
        <f>AZ2084</f>
        <v>0</v>
      </c>
      <c r="BA2083" s="52">
        <f t="shared" si="5556"/>
        <v>99.976167262485092</v>
      </c>
      <c r="BB2083" s="25"/>
    </row>
    <row r="2084" ht="31.5">
      <c r="B2084" s="47" t="s">
        <v>590</v>
      </c>
      <c r="C2084" s="47" t="s">
        <v>96</v>
      </c>
      <c r="D2084" s="47" t="s">
        <v>46</v>
      </c>
      <c r="E2084" s="48" t="str">
        <f t="shared" si="5553"/>
        <v>0501</v>
      </c>
      <c r="F2084" s="47" t="s">
        <v>623</v>
      </c>
      <c r="G2084" s="47" t="s">
        <v>58</v>
      </c>
      <c r="H2084" s="49" t="s">
        <v>59</v>
      </c>
      <c r="I2084" s="19">
        <v>1248</v>
      </c>
      <c r="J2084" s="19">
        <v>1248</v>
      </c>
      <c r="K2084" s="19">
        <v>1248</v>
      </c>
      <c r="L2084" s="19"/>
      <c r="M2084" s="19"/>
      <c r="N2084" s="19"/>
      <c r="O2084" s="19">
        <v>0</v>
      </c>
      <c r="P2084" s="19">
        <v>0</v>
      </c>
      <c r="Q2084" s="19">
        <v>1059.75</v>
      </c>
      <c r="R2084" s="19">
        <v>0</v>
      </c>
      <c r="S2084" s="19"/>
      <c r="T2084" s="19">
        <f t="shared" si="5636"/>
        <v>2307.75</v>
      </c>
      <c r="U2084" s="19">
        <f t="shared" si="5637"/>
        <v>1248</v>
      </c>
      <c r="V2084" s="19">
        <f t="shared" si="5638"/>
        <v>1248</v>
      </c>
      <c r="W2084" s="19"/>
      <c r="X2084" s="19"/>
      <c r="Y2084" s="19"/>
      <c r="Z2084" s="19"/>
      <c r="AA2084" s="19"/>
      <c r="AB2084" s="19"/>
      <c r="AC2084" s="19"/>
      <c r="AD2084" s="19"/>
      <c r="AE2084" s="19"/>
      <c r="AF2084" s="50">
        <v>2307.75</v>
      </c>
      <c r="AG2084" s="50"/>
      <c r="AH2084" s="50">
        <v>0</v>
      </c>
      <c r="AI2084" s="50">
        <v>0</v>
      </c>
      <c r="AJ2084" s="50">
        <v>0</v>
      </c>
      <c r="AK2084" s="50">
        <v>0</v>
      </c>
      <c r="AL2084" s="50">
        <v>2307.1999999999998</v>
      </c>
      <c r="AM2084" s="50">
        <v>0</v>
      </c>
      <c r="AN2084" s="50">
        <v>0</v>
      </c>
      <c r="AO2084" s="15">
        <v>2125.25</v>
      </c>
      <c r="AP2084" s="51">
        <v>2307.75</v>
      </c>
      <c r="AQ2084" s="51">
        <v>0</v>
      </c>
      <c r="AR2084" s="51">
        <v>0</v>
      </c>
      <c r="AS2084" s="51">
        <v>0</v>
      </c>
      <c r="AT2084" s="51">
        <v>0</v>
      </c>
      <c r="AU2084" s="51">
        <f t="shared" si="5554"/>
        <v>2307.75</v>
      </c>
      <c r="AV2084" s="51">
        <f t="shared" si="5555"/>
        <v>0</v>
      </c>
      <c r="AW2084" s="51">
        <f t="shared" si="5559"/>
        <v>2307.75</v>
      </c>
      <c r="AX2084" s="51">
        <f t="shared" si="5560"/>
        <v>1248</v>
      </c>
      <c r="AY2084" s="51">
        <f t="shared" si="5561"/>
        <v>1248</v>
      </c>
      <c r="AZ2084" s="51"/>
      <c r="BA2084" s="52">
        <f t="shared" si="5556"/>
        <v>99.976167262485092</v>
      </c>
      <c r="BB2084" s="53"/>
    </row>
    <row r="2085">
      <c r="B2085" s="47" t="s">
        <v>590</v>
      </c>
      <c r="C2085" s="47" t="s">
        <v>96</v>
      </c>
      <c r="D2085" s="47" t="s">
        <v>46</v>
      </c>
      <c r="E2085" s="48" t="str">
        <f t="shared" si="5553"/>
        <v>0501</v>
      </c>
      <c r="F2085" s="47" t="s">
        <v>625</v>
      </c>
      <c r="G2085" s="47"/>
      <c r="H2085" s="49" t="s">
        <v>626</v>
      </c>
      <c r="I2085" s="19">
        <f>I2086</f>
        <v>79659.100000000006</v>
      </c>
      <c r="J2085" s="19">
        <f>J2086</f>
        <v>80602.399999999994</v>
      </c>
      <c r="K2085" s="19">
        <f>K2086</f>
        <v>80602.399999999994</v>
      </c>
      <c r="L2085" s="19">
        <f>L2086</f>
        <v>0</v>
      </c>
      <c r="M2085" s="19">
        <f>M2086</f>
        <v>0</v>
      </c>
      <c r="N2085" s="19">
        <f>N2086</f>
        <v>0</v>
      </c>
      <c r="O2085" s="19">
        <f>O2086</f>
        <v>40847.743000000002</v>
      </c>
      <c r="P2085" s="19">
        <f>P2086</f>
        <v>5367.7349999999997</v>
      </c>
      <c r="Q2085" s="19">
        <f>Q2086</f>
        <v>0</v>
      </c>
      <c r="R2085" s="19">
        <f>R2086</f>
        <v>0</v>
      </c>
      <c r="S2085" s="19">
        <f>S2086</f>
        <v>0</v>
      </c>
      <c r="T2085" s="19">
        <f t="shared" si="5636"/>
        <v>125874.57800000001</v>
      </c>
      <c r="U2085" s="19">
        <f t="shared" si="5637"/>
        <v>80602.399999999994</v>
      </c>
      <c r="V2085" s="19">
        <f t="shared" si="5638"/>
        <v>80602.399999999994</v>
      </c>
      <c r="W2085" s="19">
        <f>W2086</f>
        <v>0</v>
      </c>
      <c r="X2085" s="19">
        <f>X2086</f>
        <v>0</v>
      </c>
      <c r="Y2085" s="19">
        <f>Y2086</f>
        <v>0</v>
      </c>
      <c r="Z2085" s="19">
        <f>Z2086</f>
        <v>0</v>
      </c>
      <c r="AA2085" s="19">
        <f>AA2086</f>
        <v>0</v>
      </c>
      <c r="AB2085" s="19">
        <f>AB2086</f>
        <v>0</v>
      </c>
      <c r="AC2085" s="19">
        <f>AC2086</f>
        <v>0</v>
      </c>
      <c r="AD2085" s="19">
        <f>AD2086</f>
        <v>0</v>
      </c>
      <c r="AE2085" s="19">
        <f>AE2086</f>
        <v>0</v>
      </c>
      <c r="AF2085" s="50">
        <f>AF2086</f>
        <v>125874.57799999999</v>
      </c>
      <c r="AG2085" s="50">
        <f>AG2086</f>
        <v>0</v>
      </c>
      <c r="AH2085" s="50">
        <f>AH2086</f>
        <v>0</v>
      </c>
      <c r="AI2085" s="50">
        <f>AI2086</f>
        <v>0</v>
      </c>
      <c r="AJ2085" s="50">
        <f>AJ2086</f>
        <v>0</v>
      </c>
      <c r="AK2085" s="50">
        <f>AK2086</f>
        <v>0</v>
      </c>
      <c r="AL2085" s="50">
        <f>AL2086</f>
        <v>111151.17</v>
      </c>
      <c r="AM2085" s="50">
        <f>AM2086</f>
        <v>0</v>
      </c>
      <c r="AN2085" s="50">
        <f>AN2086</f>
        <v>0</v>
      </c>
      <c r="AO2085" s="51">
        <f>AO2086</f>
        <v>64445.737609999996</v>
      </c>
      <c r="AP2085" s="51">
        <f>AP2086</f>
        <v>85026.835000000006</v>
      </c>
      <c r="AQ2085" s="51">
        <f>AQ2086</f>
        <v>40847.743000000002</v>
      </c>
      <c r="AR2085" s="51">
        <f>AR2086</f>
        <v>0</v>
      </c>
      <c r="AS2085" s="51">
        <f>AS2086</f>
        <v>0</v>
      </c>
      <c r="AT2085" s="51">
        <f>AT2086</f>
        <v>0</v>
      </c>
      <c r="AU2085" s="51">
        <f t="shared" si="5554"/>
        <v>125874.57800000001</v>
      </c>
      <c r="AV2085" s="51">
        <f t="shared" si="5555"/>
        <v>0</v>
      </c>
      <c r="AW2085" s="51">
        <f t="shared" si="5559"/>
        <v>125874.57800000001</v>
      </c>
      <c r="AX2085" s="51">
        <f t="shared" si="5560"/>
        <v>80602.399999999994</v>
      </c>
      <c r="AY2085" s="51">
        <f t="shared" si="5561"/>
        <v>80602.399999999994</v>
      </c>
      <c r="AZ2085" s="51">
        <f>AZ2086</f>
        <v>0</v>
      </c>
      <c r="BA2085" s="52">
        <f t="shared" si="5556"/>
        <v>88.303112325031989</v>
      </c>
      <c r="BB2085" s="25"/>
    </row>
    <row r="2086" ht="31.5">
      <c r="B2086" s="47" t="s">
        <v>590</v>
      </c>
      <c r="C2086" s="47" t="s">
        <v>96</v>
      </c>
      <c r="D2086" s="47" t="s">
        <v>46</v>
      </c>
      <c r="E2086" s="48" t="str">
        <f t="shared" si="5553"/>
        <v>0501</v>
      </c>
      <c r="F2086" s="47" t="s">
        <v>625</v>
      </c>
      <c r="G2086" s="47" t="s">
        <v>154</v>
      </c>
      <c r="H2086" s="49" t="s">
        <v>155</v>
      </c>
      <c r="I2086" s="19">
        <v>79659.100000000006</v>
      </c>
      <c r="J2086" s="19">
        <v>80602.399999999994</v>
      </c>
      <c r="K2086" s="19">
        <v>80602.399999999994</v>
      </c>
      <c r="L2086" s="19"/>
      <c r="M2086" s="19"/>
      <c r="N2086" s="19"/>
      <c r="O2086" s="19">
        <f>43772.571-2924.828</f>
        <v>40847.743000000002</v>
      </c>
      <c r="P2086" s="19">
        <v>5367.7349999999997</v>
      </c>
      <c r="Q2086" s="19">
        <v>0</v>
      </c>
      <c r="R2086" s="19">
        <v>0</v>
      </c>
      <c r="S2086" s="19"/>
      <c r="T2086" s="19">
        <f t="shared" si="5636"/>
        <v>125874.57800000001</v>
      </c>
      <c r="U2086" s="19">
        <f t="shared" si="5637"/>
        <v>80602.399999999994</v>
      </c>
      <c r="V2086" s="19">
        <f t="shared" si="5638"/>
        <v>80602.399999999994</v>
      </c>
      <c r="W2086" s="19"/>
      <c r="X2086" s="19"/>
      <c r="Y2086" s="19"/>
      <c r="Z2086" s="19"/>
      <c r="AA2086" s="19"/>
      <c r="AB2086" s="19"/>
      <c r="AC2086" s="19"/>
      <c r="AD2086" s="19"/>
      <c r="AE2086" s="19"/>
      <c r="AF2086" s="50">
        <v>125874.57799999999</v>
      </c>
      <c r="AG2086" s="50"/>
      <c r="AH2086" s="50">
        <v>0</v>
      </c>
      <c r="AI2086" s="50">
        <v>0</v>
      </c>
      <c r="AJ2086" s="50">
        <v>0</v>
      </c>
      <c r="AK2086" s="50">
        <v>0</v>
      </c>
      <c r="AL2086" s="50">
        <v>111151.17</v>
      </c>
      <c r="AM2086" s="50">
        <v>0</v>
      </c>
      <c r="AN2086" s="50">
        <v>0</v>
      </c>
      <c r="AO2086" s="15">
        <v>64445.737609999996</v>
      </c>
      <c r="AP2086" s="51">
        <v>85026.835000000006</v>
      </c>
      <c r="AQ2086" s="51">
        <f>43772.571-2924.828</f>
        <v>40847.743000000002</v>
      </c>
      <c r="AR2086" s="51">
        <v>0</v>
      </c>
      <c r="AS2086" s="51">
        <v>0</v>
      </c>
      <c r="AT2086" s="51">
        <v>0</v>
      </c>
      <c r="AU2086" s="51">
        <f t="shared" si="5554"/>
        <v>125874.57800000001</v>
      </c>
      <c r="AV2086" s="51">
        <f t="shared" si="5555"/>
        <v>0</v>
      </c>
      <c r="AW2086" s="51">
        <f t="shared" si="5559"/>
        <v>125874.57800000001</v>
      </c>
      <c r="AX2086" s="51">
        <f t="shared" si="5560"/>
        <v>80602.399999999994</v>
      </c>
      <c r="AY2086" s="51">
        <f t="shared" si="5561"/>
        <v>80602.399999999994</v>
      </c>
      <c r="AZ2086" s="51"/>
      <c r="BA2086" s="52">
        <f t="shared" si="5556"/>
        <v>88.303112325031989</v>
      </c>
      <c r="BB2086" s="53"/>
    </row>
    <row r="2087" ht="47.25">
      <c r="B2087" s="47" t="s">
        <v>590</v>
      </c>
      <c r="C2087" s="47" t="s">
        <v>96</v>
      </c>
      <c r="D2087" s="47" t="s">
        <v>46</v>
      </c>
      <c r="E2087" s="48" t="str">
        <f t="shared" si="5553"/>
        <v>0501</v>
      </c>
      <c r="F2087" s="47" t="s">
        <v>82</v>
      </c>
      <c r="G2087" s="48"/>
      <c r="H2087" s="49" t="s">
        <v>83</v>
      </c>
      <c r="I2087" s="19"/>
      <c r="J2087" s="19"/>
      <c r="K2087" s="19"/>
      <c r="L2087" s="19"/>
      <c r="M2087" s="19"/>
      <c r="N2087" s="19"/>
      <c r="O2087" s="19">
        <f t="shared" ref="O2087:O2089" si="5639">O2088</f>
        <v>0</v>
      </c>
      <c r="P2087" s="19">
        <f t="shared" ref="P2087:P2091" si="5640">P2088</f>
        <v>0</v>
      </c>
      <c r="Q2087" s="19">
        <f t="shared" ref="Q2087:Q2091" si="5641">Q2088</f>
        <v>0</v>
      </c>
      <c r="R2087" s="19">
        <f t="shared" ref="R2087:R2091" si="5642">R2088</f>
        <v>0</v>
      </c>
      <c r="S2087" s="19"/>
      <c r="T2087" s="19">
        <f t="shared" si="5636"/>
        <v>0</v>
      </c>
      <c r="U2087" s="19"/>
      <c r="V2087" s="19"/>
      <c r="W2087" s="19"/>
      <c r="X2087" s="19"/>
      <c r="Y2087" s="19"/>
      <c r="Z2087" s="19"/>
      <c r="AA2087" s="19"/>
      <c r="AB2087" s="19"/>
      <c r="AC2087" s="19"/>
      <c r="AD2087" s="19"/>
      <c r="AE2087" s="19"/>
      <c r="AF2087" s="50">
        <f t="shared" ref="AF2087:AF2089" si="5643">AF2088</f>
        <v>779</v>
      </c>
      <c r="AG2087" s="50">
        <f t="shared" ref="AG2087:AG2089" si="5644">AG2088</f>
        <v>0</v>
      </c>
      <c r="AH2087" s="50">
        <f t="shared" ref="AH2087:AH2089" si="5645">AH2088</f>
        <v>0</v>
      </c>
      <c r="AI2087" s="50">
        <f t="shared" ref="AI2087:AI2089" si="5646">AI2088</f>
        <v>0</v>
      </c>
      <c r="AJ2087" s="50">
        <f t="shared" ref="AJ2087:AJ2089" si="5647">AJ2088</f>
        <v>0</v>
      </c>
      <c r="AK2087" s="50">
        <f t="shared" ref="AK2087:AK2089" si="5648">AK2088</f>
        <v>0</v>
      </c>
      <c r="AL2087" s="50">
        <f t="shared" ref="AL2087:AL2089" si="5649">AL2088</f>
        <v>0</v>
      </c>
      <c r="AM2087" s="50">
        <f t="shared" ref="AM2087:AM2089" si="5650">AM2088</f>
        <v>0</v>
      </c>
      <c r="AN2087" s="50">
        <f t="shared" ref="AN2087:AN2089" si="5651">AN2088</f>
        <v>0</v>
      </c>
      <c r="AO2087" s="51">
        <f t="shared" ref="AO2087:AO2089" si="5652">AO2088</f>
        <v>0</v>
      </c>
      <c r="AP2087" s="51">
        <f t="shared" ref="AP2087:AP2089" si="5653">AP2088</f>
        <v>779</v>
      </c>
      <c r="AQ2087" s="51">
        <f t="shared" ref="AQ2087:AQ2089" si="5654">AQ2088</f>
        <v>0</v>
      </c>
      <c r="AR2087" s="51">
        <f t="shared" ref="AR2087:AR2089" si="5655">AR2088</f>
        <v>0</v>
      </c>
      <c r="AS2087" s="51">
        <f t="shared" ref="AS2087:AS2089" si="5656">AS2088</f>
        <v>0</v>
      </c>
      <c r="AT2087" s="51">
        <f t="shared" ref="AT2087:AT2089" si="5657">AT2088</f>
        <v>0</v>
      </c>
      <c r="AU2087" s="51">
        <f t="shared" si="5554"/>
        <v>779</v>
      </c>
      <c r="AV2087" s="51">
        <f t="shared" si="5555"/>
        <v>-779</v>
      </c>
      <c r="AW2087" s="51"/>
      <c r="AX2087" s="51"/>
      <c r="AY2087" s="51"/>
      <c r="AZ2087" s="51"/>
      <c r="BA2087" s="52">
        <f t="shared" si="5556"/>
        <v>0</v>
      </c>
      <c r="BB2087" s="53"/>
    </row>
    <row r="2088">
      <c r="B2088" s="47" t="s">
        <v>590</v>
      </c>
      <c r="C2088" s="47" t="s">
        <v>96</v>
      </c>
      <c r="D2088" s="47" t="s">
        <v>46</v>
      </c>
      <c r="E2088" s="48" t="str">
        <f t="shared" ref="E2088:E2151" si="5658">CONCATENATE(C2088,D2088)</f>
        <v>0501</v>
      </c>
      <c r="F2088" s="47" t="s">
        <v>92</v>
      </c>
      <c r="G2088" s="48"/>
      <c r="H2088" s="49" t="s">
        <v>93</v>
      </c>
      <c r="I2088" s="19"/>
      <c r="J2088" s="19"/>
      <c r="K2088" s="19"/>
      <c r="L2088" s="19"/>
      <c r="M2088" s="19"/>
      <c r="N2088" s="19"/>
      <c r="O2088" s="19">
        <f t="shared" si="5639"/>
        <v>0</v>
      </c>
      <c r="P2088" s="19">
        <f t="shared" si="5640"/>
        <v>0</v>
      </c>
      <c r="Q2088" s="19">
        <f t="shared" si="5641"/>
        <v>0</v>
      </c>
      <c r="R2088" s="19">
        <f t="shared" si="5642"/>
        <v>0</v>
      </c>
      <c r="S2088" s="19"/>
      <c r="T2088" s="19">
        <f t="shared" si="5636"/>
        <v>0</v>
      </c>
      <c r="U2088" s="19"/>
      <c r="V2088" s="19"/>
      <c r="W2088" s="19"/>
      <c r="X2088" s="19"/>
      <c r="Y2088" s="19"/>
      <c r="Z2088" s="19"/>
      <c r="AA2088" s="19"/>
      <c r="AB2088" s="19"/>
      <c r="AC2088" s="19"/>
      <c r="AD2088" s="19"/>
      <c r="AE2088" s="19"/>
      <c r="AF2088" s="50">
        <f t="shared" si="5643"/>
        <v>779</v>
      </c>
      <c r="AG2088" s="50">
        <f t="shared" si="5644"/>
        <v>0</v>
      </c>
      <c r="AH2088" s="50">
        <f t="shared" si="5645"/>
        <v>0</v>
      </c>
      <c r="AI2088" s="50">
        <f t="shared" si="5646"/>
        <v>0</v>
      </c>
      <c r="AJ2088" s="50">
        <f t="shared" si="5647"/>
        <v>0</v>
      </c>
      <c r="AK2088" s="50">
        <f t="shared" si="5648"/>
        <v>0</v>
      </c>
      <c r="AL2088" s="50">
        <f t="shared" si="5649"/>
        <v>0</v>
      </c>
      <c r="AM2088" s="50">
        <f t="shared" si="5650"/>
        <v>0</v>
      </c>
      <c r="AN2088" s="50">
        <f t="shared" si="5651"/>
        <v>0</v>
      </c>
      <c r="AO2088" s="15">
        <f t="shared" si="5652"/>
        <v>0</v>
      </c>
      <c r="AP2088" s="51">
        <f t="shared" si="5653"/>
        <v>779</v>
      </c>
      <c r="AQ2088" s="51">
        <f t="shared" si="5654"/>
        <v>0</v>
      </c>
      <c r="AR2088" s="51">
        <f t="shared" si="5655"/>
        <v>0</v>
      </c>
      <c r="AS2088" s="51">
        <f t="shared" si="5656"/>
        <v>0</v>
      </c>
      <c r="AT2088" s="51">
        <f t="shared" si="5657"/>
        <v>0</v>
      </c>
      <c r="AU2088" s="51">
        <f t="shared" ref="AU2088:AU2151" si="5659">AP2088+AS2088+AT2088+AR2088+AQ2088</f>
        <v>779</v>
      </c>
      <c r="AV2088" s="51">
        <f t="shared" ref="AV2088:AV2151" si="5660">T2088-AU2088</f>
        <v>-779</v>
      </c>
      <c r="AW2088" s="51"/>
      <c r="AX2088" s="51"/>
      <c r="AY2088" s="51"/>
      <c r="AZ2088" s="51"/>
      <c r="BA2088" s="52">
        <f t="shared" ref="BA2088:BA2151" si="5661">AL2088/AF2088*100</f>
        <v>0</v>
      </c>
      <c r="BB2088" s="53"/>
    </row>
    <row r="2089">
      <c r="B2089" s="47" t="s">
        <v>590</v>
      </c>
      <c r="C2089" s="47" t="s">
        <v>96</v>
      </c>
      <c r="D2089" s="47" t="s">
        <v>46</v>
      </c>
      <c r="E2089" s="48" t="str">
        <f t="shared" si="5658"/>
        <v>0501</v>
      </c>
      <c r="F2089" s="47" t="s">
        <v>94</v>
      </c>
      <c r="G2089" s="48"/>
      <c r="H2089" s="49" t="s">
        <v>95</v>
      </c>
      <c r="I2089" s="19"/>
      <c r="J2089" s="19"/>
      <c r="K2089" s="19"/>
      <c r="L2089" s="19"/>
      <c r="M2089" s="19"/>
      <c r="N2089" s="19"/>
      <c r="O2089" s="19">
        <f t="shared" si="5639"/>
        <v>0</v>
      </c>
      <c r="P2089" s="19">
        <f t="shared" si="5640"/>
        <v>0</v>
      </c>
      <c r="Q2089" s="19">
        <f t="shared" si="5641"/>
        <v>0</v>
      </c>
      <c r="R2089" s="19">
        <f t="shared" si="5642"/>
        <v>0</v>
      </c>
      <c r="S2089" s="19"/>
      <c r="T2089" s="19">
        <f t="shared" si="5636"/>
        <v>0</v>
      </c>
      <c r="U2089" s="19"/>
      <c r="V2089" s="19"/>
      <c r="W2089" s="19"/>
      <c r="X2089" s="19"/>
      <c r="Y2089" s="19"/>
      <c r="Z2089" s="19"/>
      <c r="AA2089" s="19"/>
      <c r="AB2089" s="19"/>
      <c r="AC2089" s="19"/>
      <c r="AD2089" s="19"/>
      <c r="AE2089" s="19"/>
      <c r="AF2089" s="50">
        <f t="shared" si="5643"/>
        <v>779</v>
      </c>
      <c r="AG2089" s="50">
        <f t="shared" si="5644"/>
        <v>0</v>
      </c>
      <c r="AH2089" s="50">
        <f t="shared" si="5645"/>
        <v>0</v>
      </c>
      <c r="AI2089" s="50">
        <f t="shared" si="5646"/>
        <v>0</v>
      </c>
      <c r="AJ2089" s="50">
        <f t="shared" si="5647"/>
        <v>0</v>
      </c>
      <c r="AK2089" s="50">
        <f t="shared" si="5648"/>
        <v>0</v>
      </c>
      <c r="AL2089" s="50">
        <f t="shared" si="5649"/>
        <v>0</v>
      </c>
      <c r="AM2089" s="50">
        <f t="shared" si="5650"/>
        <v>0</v>
      </c>
      <c r="AN2089" s="50">
        <f t="shared" si="5651"/>
        <v>0</v>
      </c>
      <c r="AO2089" s="51">
        <f t="shared" si="5652"/>
        <v>0</v>
      </c>
      <c r="AP2089" s="51">
        <f t="shared" si="5653"/>
        <v>779</v>
      </c>
      <c r="AQ2089" s="51">
        <f t="shared" si="5654"/>
        <v>0</v>
      </c>
      <c r="AR2089" s="51">
        <f t="shared" si="5655"/>
        <v>0</v>
      </c>
      <c r="AS2089" s="51">
        <f t="shared" si="5656"/>
        <v>0</v>
      </c>
      <c r="AT2089" s="51">
        <f t="shared" si="5657"/>
        <v>0</v>
      </c>
      <c r="AU2089" s="51">
        <f t="shared" si="5659"/>
        <v>779</v>
      </c>
      <c r="AV2089" s="51">
        <f t="shared" si="5660"/>
        <v>-779</v>
      </c>
      <c r="AW2089" s="51"/>
      <c r="AX2089" s="51"/>
      <c r="AY2089" s="51"/>
      <c r="AZ2089" s="51"/>
      <c r="BA2089" s="52">
        <f t="shared" si="5661"/>
        <v>0</v>
      </c>
      <c r="BB2089" s="53"/>
    </row>
    <row r="2090" ht="31.5">
      <c r="B2090" s="47" t="s">
        <v>590</v>
      </c>
      <c r="C2090" s="47" t="s">
        <v>96</v>
      </c>
      <c r="D2090" s="47" t="s">
        <v>46</v>
      </c>
      <c r="E2090" s="48" t="str">
        <f t="shared" si="5658"/>
        <v>0501</v>
      </c>
      <c r="F2090" s="47" t="s">
        <v>94</v>
      </c>
      <c r="G2090" s="47" t="s">
        <v>58</v>
      </c>
      <c r="H2090" s="49" t="s">
        <v>59</v>
      </c>
      <c r="I2090" s="19"/>
      <c r="J2090" s="19"/>
      <c r="K2090" s="19"/>
      <c r="L2090" s="19"/>
      <c r="M2090" s="19"/>
      <c r="N2090" s="19"/>
      <c r="O2090" s="19">
        <v>0</v>
      </c>
      <c r="P2090" s="19">
        <v>0</v>
      </c>
      <c r="Q2090" s="19">
        <v>0</v>
      </c>
      <c r="R2090" s="19">
        <v>0</v>
      </c>
      <c r="S2090" s="19"/>
      <c r="T2090" s="19">
        <f t="shared" si="5636"/>
        <v>0</v>
      </c>
      <c r="U2090" s="19"/>
      <c r="V2090" s="19"/>
      <c r="W2090" s="19"/>
      <c r="X2090" s="19"/>
      <c r="Y2090" s="19"/>
      <c r="Z2090" s="19"/>
      <c r="AA2090" s="19"/>
      <c r="AB2090" s="19"/>
      <c r="AC2090" s="19"/>
      <c r="AD2090" s="19"/>
      <c r="AE2090" s="19"/>
      <c r="AF2090" s="50">
        <v>779</v>
      </c>
      <c r="AG2090" s="50"/>
      <c r="AH2090" s="50">
        <v>0</v>
      </c>
      <c r="AI2090" s="50">
        <v>0</v>
      </c>
      <c r="AJ2090" s="50">
        <v>0</v>
      </c>
      <c r="AK2090" s="50">
        <v>0</v>
      </c>
      <c r="AL2090" s="50">
        <v>0</v>
      </c>
      <c r="AM2090" s="50">
        <v>0</v>
      </c>
      <c r="AN2090" s="50">
        <v>0</v>
      </c>
      <c r="AO2090" s="15">
        <v>0</v>
      </c>
      <c r="AP2090" s="51">
        <v>779</v>
      </c>
      <c r="AQ2090" s="51">
        <v>0</v>
      </c>
      <c r="AR2090" s="51">
        <v>0</v>
      </c>
      <c r="AS2090" s="51">
        <v>0</v>
      </c>
      <c r="AT2090" s="51">
        <v>0</v>
      </c>
      <c r="AU2090" s="51">
        <f t="shared" si="5659"/>
        <v>779</v>
      </c>
      <c r="AV2090" s="51">
        <f t="shared" si="5660"/>
        <v>-779</v>
      </c>
      <c r="AW2090" s="51"/>
      <c r="AX2090" s="51"/>
      <c r="AY2090" s="51"/>
      <c r="AZ2090" s="51"/>
      <c r="BA2090" s="52">
        <f t="shared" si="5661"/>
        <v>0</v>
      </c>
      <c r="BB2090" s="53"/>
    </row>
    <row r="2091" s="39" customFormat="1">
      <c r="B2091" s="40" t="s">
        <v>590</v>
      </c>
      <c r="C2091" s="40" t="s">
        <v>96</v>
      </c>
      <c r="D2091" s="40" t="s">
        <v>378</v>
      </c>
      <c r="E2091" s="38" t="str">
        <f t="shared" si="5658"/>
        <v>0502</v>
      </c>
      <c r="F2091" s="40"/>
      <c r="G2091" s="40"/>
      <c r="H2091" s="41" t="s">
        <v>528</v>
      </c>
      <c r="I2091" s="42">
        <f>I2092</f>
        <v>74133.300000000003</v>
      </c>
      <c r="J2091" s="42">
        <f>J2092</f>
        <v>56592.099999999999</v>
      </c>
      <c r="K2091" s="42">
        <f>K2092</f>
        <v>72597.699999999997</v>
      </c>
      <c r="L2091" s="42">
        <f>L2092</f>
        <v>0</v>
      </c>
      <c r="M2091" s="42">
        <f>M2092</f>
        <v>0</v>
      </c>
      <c r="N2091" s="42">
        <f>N2092</f>
        <v>0</v>
      </c>
      <c r="O2091" s="42">
        <f>O2092+O2113</f>
        <v>1694.8820000000001</v>
      </c>
      <c r="P2091" s="42">
        <f t="shared" si="5640"/>
        <v>8281.9410000000007</v>
      </c>
      <c r="Q2091" s="42">
        <f t="shared" si="5641"/>
        <v>13601.99</v>
      </c>
      <c r="R2091" s="42">
        <f t="shared" si="5642"/>
        <v>0</v>
      </c>
      <c r="S2091" s="42">
        <f>S2092</f>
        <v>549.66530999999998</v>
      </c>
      <c r="T2091" s="42">
        <f t="shared" si="5636"/>
        <v>98261.778310000009</v>
      </c>
      <c r="U2091" s="42">
        <f t="shared" si="5637"/>
        <v>56592.099999999999</v>
      </c>
      <c r="V2091" s="42">
        <f t="shared" si="5638"/>
        <v>72597.699999999997</v>
      </c>
      <c r="W2091" s="42">
        <f>W2092</f>
        <v>0</v>
      </c>
      <c r="X2091" s="42">
        <f>X2092</f>
        <v>0</v>
      </c>
      <c r="Y2091" s="42">
        <f>Y2092</f>
        <v>0</v>
      </c>
      <c r="Z2091" s="42">
        <f>Z2092</f>
        <v>549.66530999999998</v>
      </c>
      <c r="AA2091" s="42">
        <f>AA2092</f>
        <v>0</v>
      </c>
      <c r="AB2091" s="42">
        <f>AB2092</f>
        <v>0</v>
      </c>
      <c r="AC2091" s="42">
        <f>AC2092</f>
        <v>0</v>
      </c>
      <c r="AD2091" s="42">
        <f>AD2092</f>
        <v>0</v>
      </c>
      <c r="AE2091" s="42">
        <f>AE2092</f>
        <v>0</v>
      </c>
      <c r="AF2091" s="43">
        <f>AF2092+AF2113</f>
        <v>103810.12831000001</v>
      </c>
      <c r="AG2091" s="43">
        <f>AG2092+AG2113</f>
        <v>0</v>
      </c>
      <c r="AH2091" s="43">
        <f>AH2092+AH2113</f>
        <v>0</v>
      </c>
      <c r="AI2091" s="43">
        <f>AI2092+AI2113</f>
        <v>0</v>
      </c>
      <c r="AJ2091" s="43">
        <f>AJ2092+AJ2113</f>
        <v>31141.16</v>
      </c>
      <c r="AK2091" s="43">
        <f>AK2092+AK2113</f>
        <v>0</v>
      </c>
      <c r="AL2091" s="43">
        <f>AL2092+AL2113</f>
        <v>96090.255359999996</v>
      </c>
      <c r="AM2091" s="43">
        <f>AM2092+AM2113</f>
        <v>0</v>
      </c>
      <c r="AN2091" s="43">
        <f>AN2092+AN2113</f>
        <v>29363.219399999998</v>
      </c>
      <c r="AO2091" s="45">
        <f>AO2092+AO2113</f>
        <v>55810.275990000009</v>
      </c>
      <c r="AP2091" s="45">
        <f>AP2092+AP2113</f>
        <v>101038.32331000001</v>
      </c>
      <c r="AQ2091" s="45">
        <f>AQ2092+AQ2113</f>
        <v>1694.8820000000001</v>
      </c>
      <c r="AR2091" s="45">
        <f>AR2092+AR2113</f>
        <v>0</v>
      </c>
      <c r="AS2091" s="45">
        <f>AS2092+AS2113</f>
        <v>0</v>
      </c>
      <c r="AT2091" s="45">
        <f>AT2092+AT2113</f>
        <v>0</v>
      </c>
      <c r="AU2091" s="45">
        <f t="shared" si="5659"/>
        <v>102733.20531</v>
      </c>
      <c r="AV2091" s="45">
        <f t="shared" si="5660"/>
        <v>-4471.426999999996</v>
      </c>
      <c r="AW2091" s="45">
        <f t="shared" ref="AW2088:AW2151" si="5662">T2091+W2091+X2091+Y2091+Z2091</f>
        <v>98811.443620000005</v>
      </c>
      <c r="AX2091" s="45">
        <f t="shared" ref="AX2088:AX2151" si="5663">U2091+AA2091+AB2091</f>
        <v>56592.099999999999</v>
      </c>
      <c r="AY2091" s="45">
        <f t="shared" ref="AY2088:AY2151" si="5664">V2091+AC2091+AE2091+AD2091</f>
        <v>72597.699999999997</v>
      </c>
      <c r="AZ2091" s="45">
        <f>AZ2092</f>
        <v>0</v>
      </c>
      <c r="BA2091" s="46">
        <f t="shared" si="5661"/>
        <v>92.563468444093658</v>
      </c>
      <c r="BB2091" s="25"/>
    </row>
    <row r="2092" ht="31.5">
      <c r="B2092" s="47" t="s">
        <v>590</v>
      </c>
      <c r="C2092" s="47" t="s">
        <v>96</v>
      </c>
      <c r="D2092" s="47" t="s">
        <v>378</v>
      </c>
      <c r="E2092" s="48" t="str">
        <f t="shared" si="5658"/>
        <v>0502</v>
      </c>
      <c r="F2092" s="47" t="s">
        <v>517</v>
      </c>
      <c r="G2092" s="47"/>
      <c r="H2092" s="49" t="s">
        <v>518</v>
      </c>
      <c r="I2092" s="19">
        <f>I2093+I2103</f>
        <v>74133.300000000003</v>
      </c>
      <c r="J2092" s="19">
        <f>J2093+J2103</f>
        <v>56592.099999999999</v>
      </c>
      <c r="K2092" s="19">
        <f>K2093+K2103</f>
        <v>72597.699999999997</v>
      </c>
      <c r="L2092" s="19">
        <f>L2093+L2103</f>
        <v>0</v>
      </c>
      <c r="M2092" s="19">
        <f>M2093+M2103</f>
        <v>0</v>
      </c>
      <c r="N2092" s="19">
        <f>N2093+N2103</f>
        <v>0</v>
      </c>
      <c r="O2092" s="19">
        <f>O2093+O2103</f>
        <v>1694.8820000000001</v>
      </c>
      <c r="P2092" s="19">
        <f>P2093+P2103</f>
        <v>8281.9410000000007</v>
      </c>
      <c r="Q2092" s="19">
        <f>Q2093+Q2103</f>
        <v>13601.99</v>
      </c>
      <c r="R2092" s="19">
        <f>R2093+R2103</f>
        <v>0</v>
      </c>
      <c r="S2092" s="19">
        <f>S2093+S2103</f>
        <v>549.66530999999998</v>
      </c>
      <c r="T2092" s="19">
        <f t="shared" si="5636"/>
        <v>98261.778310000009</v>
      </c>
      <c r="U2092" s="19">
        <f t="shared" si="5637"/>
        <v>56592.099999999999</v>
      </c>
      <c r="V2092" s="19">
        <f t="shared" si="5638"/>
        <v>72597.699999999997</v>
      </c>
      <c r="W2092" s="19">
        <f>W2093+W2103</f>
        <v>0</v>
      </c>
      <c r="X2092" s="19">
        <f>X2093+X2103</f>
        <v>0</v>
      </c>
      <c r="Y2092" s="19">
        <f>Y2093+Y2103</f>
        <v>0</v>
      </c>
      <c r="Z2092" s="19">
        <f>Z2093+Z2103</f>
        <v>549.66530999999998</v>
      </c>
      <c r="AA2092" s="19">
        <f>AA2093+AA2103</f>
        <v>0</v>
      </c>
      <c r="AB2092" s="19">
        <f>AB2093+AB2103</f>
        <v>0</v>
      </c>
      <c r="AC2092" s="19">
        <f>AC2093+AC2103</f>
        <v>0</v>
      </c>
      <c r="AD2092" s="19">
        <f>AD2093+AD2103</f>
        <v>0</v>
      </c>
      <c r="AE2092" s="19">
        <f>AE2093+AE2103</f>
        <v>0</v>
      </c>
      <c r="AF2092" s="50">
        <f>AF2093+AF2103</f>
        <v>101127.15831000001</v>
      </c>
      <c r="AG2092" s="50">
        <f>AG2093+AG2103</f>
        <v>0</v>
      </c>
      <c r="AH2092" s="50">
        <f>AH2093+AH2103</f>
        <v>0</v>
      </c>
      <c r="AI2092" s="50">
        <f>AI2093+AI2103</f>
        <v>0</v>
      </c>
      <c r="AJ2092" s="50">
        <f>AJ2093+AJ2103</f>
        <v>31141.16</v>
      </c>
      <c r="AK2092" s="50">
        <f>AK2093+AK2103</f>
        <v>0</v>
      </c>
      <c r="AL2092" s="50">
        <f>AL2093+AL2103</f>
        <v>93407.285359999994</v>
      </c>
      <c r="AM2092" s="50">
        <f>AM2093+AM2103</f>
        <v>0</v>
      </c>
      <c r="AN2092" s="50">
        <f>AN2093+AN2103</f>
        <v>29363.219399999998</v>
      </c>
      <c r="AO2092" s="15">
        <f>AO2093+AO2103</f>
        <v>54817.577090000006</v>
      </c>
      <c r="AP2092" s="51">
        <f>AP2093+AP2103</f>
        <v>98355.353310000006</v>
      </c>
      <c r="AQ2092" s="51">
        <f>AQ2093+AQ2103</f>
        <v>1694.8820000000001</v>
      </c>
      <c r="AR2092" s="51">
        <f>AR2093+AR2103</f>
        <v>0</v>
      </c>
      <c r="AS2092" s="51">
        <f>AS2093+AS2103</f>
        <v>0</v>
      </c>
      <c r="AT2092" s="51">
        <f>AT2093+AT2103</f>
        <v>0</v>
      </c>
      <c r="AU2092" s="51">
        <f t="shared" si="5659"/>
        <v>100050.23531</v>
      </c>
      <c r="AV2092" s="51">
        <f t="shared" si="5660"/>
        <v>-1788.4569999999949</v>
      </c>
      <c r="AW2092" s="51">
        <f t="shared" si="5662"/>
        <v>98811.443620000005</v>
      </c>
      <c r="AX2092" s="51">
        <f t="shared" si="5663"/>
        <v>56592.099999999999</v>
      </c>
      <c r="AY2092" s="51">
        <f t="shared" si="5664"/>
        <v>72597.699999999997</v>
      </c>
      <c r="AZ2092" s="51">
        <f>AZ2093+AZ2103</f>
        <v>0</v>
      </c>
      <c r="BA2092" s="52">
        <f t="shared" si="5661"/>
        <v>92.366172372474708</v>
      </c>
      <c r="BB2092" s="25"/>
    </row>
    <row r="2093">
      <c r="B2093" s="47" t="s">
        <v>590</v>
      </c>
      <c r="C2093" s="47" t="s">
        <v>96</v>
      </c>
      <c r="D2093" s="47" t="s">
        <v>378</v>
      </c>
      <c r="E2093" s="48" t="str">
        <f t="shared" si="5658"/>
        <v>0502</v>
      </c>
      <c r="F2093" s="47" t="s">
        <v>519</v>
      </c>
      <c r="G2093" s="47"/>
      <c r="H2093" s="49" t="s">
        <v>113</v>
      </c>
      <c r="I2093" s="19">
        <f>I2094</f>
        <v>18191</v>
      </c>
      <c r="J2093" s="19">
        <f>J2094</f>
        <v>0</v>
      </c>
      <c r="K2093" s="19">
        <f>K2094</f>
        <v>0</v>
      </c>
      <c r="L2093" s="19">
        <f>L2094</f>
        <v>0</v>
      </c>
      <c r="M2093" s="19">
        <f>M2094</f>
        <v>0</v>
      </c>
      <c r="N2093" s="19">
        <f>N2094</f>
        <v>0</v>
      </c>
      <c r="O2093" s="19">
        <f>O2094</f>
        <v>0</v>
      </c>
      <c r="P2093" s="19">
        <f>P2094</f>
        <v>-251.82999999999998</v>
      </c>
      <c r="Q2093" s="19">
        <f>Q2094</f>
        <v>13201.99</v>
      </c>
      <c r="R2093" s="19">
        <f>R2094</f>
        <v>0</v>
      </c>
      <c r="S2093" s="19">
        <f>S2094</f>
        <v>0</v>
      </c>
      <c r="T2093" s="19">
        <f t="shared" si="5636"/>
        <v>31141.159999999996</v>
      </c>
      <c r="U2093" s="19">
        <f t="shared" si="5637"/>
        <v>0</v>
      </c>
      <c r="V2093" s="19">
        <f t="shared" si="5638"/>
        <v>0</v>
      </c>
      <c r="W2093" s="19">
        <f>W2094</f>
        <v>0</v>
      </c>
      <c r="X2093" s="19">
        <f>X2094</f>
        <v>0</v>
      </c>
      <c r="Y2093" s="19">
        <f>Y2094</f>
        <v>0</v>
      </c>
      <c r="Z2093" s="19">
        <f>Z2094</f>
        <v>0</v>
      </c>
      <c r="AA2093" s="19">
        <f>AA2094</f>
        <v>0</v>
      </c>
      <c r="AB2093" s="19">
        <f>AB2094</f>
        <v>0</v>
      </c>
      <c r="AC2093" s="19">
        <f>AC2094</f>
        <v>0</v>
      </c>
      <c r="AD2093" s="19">
        <f>AD2094</f>
        <v>0</v>
      </c>
      <c r="AE2093" s="19">
        <f>AE2094</f>
        <v>0</v>
      </c>
      <c r="AF2093" s="50">
        <f>AF2094</f>
        <v>31141.16</v>
      </c>
      <c r="AG2093" s="50">
        <f>AG2094</f>
        <v>0</v>
      </c>
      <c r="AH2093" s="50">
        <f>AH2094</f>
        <v>0</v>
      </c>
      <c r="AI2093" s="50">
        <f>AI2094</f>
        <v>0</v>
      </c>
      <c r="AJ2093" s="50">
        <f>AJ2094</f>
        <v>31141.16</v>
      </c>
      <c r="AK2093" s="50">
        <f>AK2094</f>
        <v>0</v>
      </c>
      <c r="AL2093" s="50">
        <f>AL2094</f>
        <v>29363.219399999998</v>
      </c>
      <c r="AM2093" s="50">
        <f>AM2094</f>
        <v>0</v>
      </c>
      <c r="AN2093" s="50">
        <f>AN2094</f>
        <v>29363.219399999998</v>
      </c>
      <c r="AO2093" s="51">
        <f>AO2094</f>
        <v>12520</v>
      </c>
      <c r="AP2093" s="51">
        <f>AP2094</f>
        <v>31141.16</v>
      </c>
      <c r="AQ2093" s="51">
        <f>AQ2094</f>
        <v>0</v>
      </c>
      <c r="AR2093" s="51">
        <f>AR2094</f>
        <v>0</v>
      </c>
      <c r="AS2093" s="51">
        <f>AS2094</f>
        <v>0</v>
      </c>
      <c r="AT2093" s="51">
        <f>AT2094</f>
        <v>0</v>
      </c>
      <c r="AU2093" s="51">
        <f t="shared" si="5659"/>
        <v>31141.16</v>
      </c>
      <c r="AV2093" s="51">
        <f t="shared" si="5660"/>
        <v>-3.637978807091713e-12</v>
      </c>
      <c r="AW2093" s="51">
        <f t="shared" si="5662"/>
        <v>31141.159999999996</v>
      </c>
      <c r="AX2093" s="51">
        <f t="shared" si="5663"/>
        <v>0</v>
      </c>
      <c r="AY2093" s="51">
        <f t="shared" si="5664"/>
        <v>0</v>
      </c>
      <c r="AZ2093" s="51">
        <f>AZ2094</f>
        <v>0</v>
      </c>
      <c r="BA2093" s="52">
        <f t="shared" si="5661"/>
        <v>94.290705291646162</v>
      </c>
      <c r="BB2093" s="25"/>
    </row>
    <row r="2094" ht="47.25">
      <c r="B2094" s="47" t="s">
        <v>590</v>
      </c>
      <c r="C2094" s="47" t="s">
        <v>96</v>
      </c>
      <c r="D2094" s="47" t="s">
        <v>378</v>
      </c>
      <c r="E2094" s="48" t="str">
        <f t="shared" si="5658"/>
        <v>0502</v>
      </c>
      <c r="F2094" s="47" t="s">
        <v>627</v>
      </c>
      <c r="G2094" s="47"/>
      <c r="H2094" s="49" t="s">
        <v>628</v>
      </c>
      <c r="I2094" s="19">
        <f>I2095+I2097</f>
        <v>18191</v>
      </c>
      <c r="J2094" s="19">
        <f>J2095+J2097</f>
        <v>0</v>
      </c>
      <c r="K2094" s="19">
        <f>K2095+K2097</f>
        <v>0</v>
      </c>
      <c r="L2094" s="19">
        <f>L2095+L2097</f>
        <v>0</v>
      </c>
      <c r="M2094" s="19">
        <f>M2095+M2097</f>
        <v>0</v>
      </c>
      <c r="N2094" s="19">
        <f>N2095+N2097</f>
        <v>0</v>
      </c>
      <c r="O2094" s="19">
        <f>O2095+O2097+O2099+O2101</f>
        <v>0</v>
      </c>
      <c r="P2094" s="19">
        <f>P2095+P2097+P2099+P2101</f>
        <v>-251.82999999999998</v>
      </c>
      <c r="Q2094" s="19">
        <f>Q2095+Q2097+Q2099+Q2101</f>
        <v>13201.99</v>
      </c>
      <c r="R2094" s="19">
        <f>R2095+R2097+R2099+R2101</f>
        <v>0</v>
      </c>
      <c r="S2094" s="19">
        <f>S2095+S2097+S2099+S2101</f>
        <v>0</v>
      </c>
      <c r="T2094" s="19">
        <f t="shared" si="5636"/>
        <v>31141.159999999996</v>
      </c>
      <c r="U2094" s="19">
        <f t="shared" si="5637"/>
        <v>0</v>
      </c>
      <c r="V2094" s="19">
        <f t="shared" si="5638"/>
        <v>0</v>
      </c>
      <c r="W2094" s="19">
        <f>W2095+W2097</f>
        <v>0</v>
      </c>
      <c r="X2094" s="19">
        <f>X2095+X2097</f>
        <v>0</v>
      </c>
      <c r="Y2094" s="19">
        <f>Y2095+Y2097</f>
        <v>0</v>
      </c>
      <c r="Z2094" s="19">
        <f>Z2095+Z2097</f>
        <v>0</v>
      </c>
      <c r="AA2094" s="19">
        <f>AA2095+AA2097</f>
        <v>0</v>
      </c>
      <c r="AB2094" s="19">
        <f>AB2095+AB2097</f>
        <v>0</v>
      </c>
      <c r="AC2094" s="19">
        <f>AC2095+AC2097</f>
        <v>0</v>
      </c>
      <c r="AD2094" s="19">
        <f>AD2095+AD2097</f>
        <v>0</v>
      </c>
      <c r="AE2094" s="19">
        <f>AE2095+AE2097</f>
        <v>0</v>
      </c>
      <c r="AF2094" s="50">
        <f>AF2095+AF2097+AF2099+AF2101</f>
        <v>31141.16</v>
      </c>
      <c r="AG2094" s="50">
        <f>AG2095+AG2097+AG2099+AG2101</f>
        <v>0</v>
      </c>
      <c r="AH2094" s="50">
        <f>AH2095+AH2097+AH2099+AH2101</f>
        <v>0</v>
      </c>
      <c r="AI2094" s="50">
        <f>AI2095+AI2097+AI2099+AI2101</f>
        <v>0</v>
      </c>
      <c r="AJ2094" s="50">
        <f>AJ2095+AJ2097+AJ2099+AJ2101</f>
        <v>31141.16</v>
      </c>
      <c r="AK2094" s="50">
        <f>AK2095+AK2097+AK2099+AK2101</f>
        <v>0</v>
      </c>
      <c r="AL2094" s="50">
        <f>AL2095+AL2097+AL2099+AL2101</f>
        <v>29363.219399999998</v>
      </c>
      <c r="AM2094" s="50">
        <f>AM2095+AM2097+AM2099+AM2101</f>
        <v>0</v>
      </c>
      <c r="AN2094" s="50">
        <f>AN2095+AN2097+AN2099+AN2101</f>
        <v>29363.219399999998</v>
      </c>
      <c r="AO2094" s="15">
        <f>AO2095+AO2097+AO2099+AO2101</f>
        <v>12520</v>
      </c>
      <c r="AP2094" s="51">
        <f>AP2095+AP2097+AP2099+AP2101</f>
        <v>31141.16</v>
      </c>
      <c r="AQ2094" s="51">
        <f>AQ2095+AQ2097+AQ2099+AQ2101</f>
        <v>0</v>
      </c>
      <c r="AR2094" s="51">
        <f>AR2095+AR2097+AR2099+AR2101</f>
        <v>0</v>
      </c>
      <c r="AS2094" s="51">
        <f>AS2095+AS2097+AS2099+AS2101</f>
        <v>0</v>
      </c>
      <c r="AT2094" s="51">
        <f>AT2095+AT2097+AT2099+AT2101</f>
        <v>0</v>
      </c>
      <c r="AU2094" s="51">
        <f t="shared" si="5659"/>
        <v>31141.16</v>
      </c>
      <c r="AV2094" s="51">
        <f t="shared" si="5660"/>
        <v>-3.637978807091713e-12</v>
      </c>
      <c r="AW2094" s="51">
        <f t="shared" si="5662"/>
        <v>31141.159999999996</v>
      </c>
      <c r="AX2094" s="51">
        <f t="shared" si="5663"/>
        <v>0</v>
      </c>
      <c r="AY2094" s="51">
        <f t="shared" si="5664"/>
        <v>0</v>
      </c>
      <c r="AZ2094" s="51">
        <f>AZ2095+AZ2097</f>
        <v>0</v>
      </c>
      <c r="BA2094" s="52">
        <f t="shared" si="5661"/>
        <v>94.290705291646162</v>
      </c>
      <c r="BB2094" s="25"/>
    </row>
    <row r="2095" ht="47.25">
      <c r="B2095" s="47" t="s">
        <v>590</v>
      </c>
      <c r="C2095" s="47" t="s">
        <v>96</v>
      </c>
      <c r="D2095" s="47" t="s">
        <v>378</v>
      </c>
      <c r="E2095" s="48" t="str">
        <f t="shared" si="5658"/>
        <v>0502</v>
      </c>
      <c r="F2095" s="47" t="s">
        <v>629</v>
      </c>
      <c r="G2095" s="47"/>
      <c r="H2095" s="49" t="s">
        <v>630</v>
      </c>
      <c r="I2095" s="19">
        <f>I2096</f>
        <v>8990</v>
      </c>
      <c r="J2095" s="19">
        <f>J2096</f>
        <v>0</v>
      </c>
      <c r="K2095" s="19">
        <f>K2096</f>
        <v>0</v>
      </c>
      <c r="L2095" s="19">
        <f>L2096</f>
        <v>0</v>
      </c>
      <c r="M2095" s="19">
        <f>M2096</f>
        <v>0</v>
      </c>
      <c r="N2095" s="19">
        <f>N2096</f>
        <v>0</v>
      </c>
      <c r="O2095" s="19">
        <f>O2096</f>
        <v>0</v>
      </c>
      <c r="P2095" s="19">
        <f>P2096</f>
        <v>0</v>
      </c>
      <c r="Q2095" s="19">
        <f>Q2096</f>
        <v>0</v>
      </c>
      <c r="R2095" s="19">
        <f>R2096</f>
        <v>0</v>
      </c>
      <c r="S2095" s="19">
        <f>S2096</f>
        <v>0</v>
      </c>
      <c r="T2095" s="19">
        <f t="shared" si="5636"/>
        <v>8990</v>
      </c>
      <c r="U2095" s="19">
        <f t="shared" si="5637"/>
        <v>0</v>
      </c>
      <c r="V2095" s="19">
        <f t="shared" si="5638"/>
        <v>0</v>
      </c>
      <c r="W2095" s="19">
        <f>W2096</f>
        <v>0</v>
      </c>
      <c r="X2095" s="19">
        <f>X2096</f>
        <v>0</v>
      </c>
      <c r="Y2095" s="19">
        <f>Y2096</f>
        <v>0</v>
      </c>
      <c r="Z2095" s="19">
        <f>Z2096</f>
        <v>0</v>
      </c>
      <c r="AA2095" s="19">
        <f>AA2096</f>
        <v>0</v>
      </c>
      <c r="AB2095" s="19">
        <f>AB2096</f>
        <v>0</v>
      </c>
      <c r="AC2095" s="19">
        <f>AC2096</f>
        <v>0</v>
      </c>
      <c r="AD2095" s="19">
        <f>AD2096</f>
        <v>0</v>
      </c>
      <c r="AE2095" s="19">
        <f>AE2096</f>
        <v>0</v>
      </c>
      <c r="AF2095" s="50">
        <f>AF2096</f>
        <v>8990</v>
      </c>
      <c r="AG2095" s="50">
        <f>AG2096</f>
        <v>0</v>
      </c>
      <c r="AH2095" s="50">
        <f>AH2096</f>
        <v>0</v>
      </c>
      <c r="AI2095" s="50">
        <f>AI2096</f>
        <v>0</v>
      </c>
      <c r="AJ2095" s="50">
        <f>AJ2096</f>
        <v>8990</v>
      </c>
      <c r="AK2095" s="50">
        <f>AK2096</f>
        <v>0</v>
      </c>
      <c r="AL2095" s="50">
        <f>AL2096</f>
        <v>8989.6893999999993</v>
      </c>
      <c r="AM2095" s="50">
        <f>AM2096</f>
        <v>0</v>
      </c>
      <c r="AN2095" s="50">
        <f>AN2096</f>
        <v>8989.6893999999993</v>
      </c>
      <c r="AO2095" s="51">
        <f>AO2096</f>
        <v>0</v>
      </c>
      <c r="AP2095" s="51">
        <f>AP2096</f>
        <v>8990</v>
      </c>
      <c r="AQ2095" s="51">
        <f>AQ2096</f>
        <v>0</v>
      </c>
      <c r="AR2095" s="51">
        <f>AR2096</f>
        <v>0</v>
      </c>
      <c r="AS2095" s="51">
        <f>AS2096</f>
        <v>0</v>
      </c>
      <c r="AT2095" s="51">
        <f>AT2096</f>
        <v>0</v>
      </c>
      <c r="AU2095" s="51">
        <f t="shared" si="5659"/>
        <v>8990</v>
      </c>
      <c r="AV2095" s="51">
        <f t="shared" si="5660"/>
        <v>0</v>
      </c>
      <c r="AW2095" s="51">
        <f t="shared" si="5662"/>
        <v>8990</v>
      </c>
      <c r="AX2095" s="51">
        <f t="shared" si="5663"/>
        <v>0</v>
      </c>
      <c r="AY2095" s="51">
        <f t="shared" si="5664"/>
        <v>0</v>
      </c>
      <c r="AZ2095" s="51">
        <f>AZ2096</f>
        <v>0</v>
      </c>
      <c r="BA2095" s="52">
        <f t="shared" si="5661"/>
        <v>99.996545050055602</v>
      </c>
      <c r="BB2095" s="25"/>
    </row>
    <row r="2096" ht="31.5">
      <c r="B2096" s="47" t="s">
        <v>590</v>
      </c>
      <c r="C2096" s="47" t="s">
        <v>96</v>
      </c>
      <c r="D2096" s="47" t="s">
        <v>378</v>
      </c>
      <c r="E2096" s="48" t="str">
        <f t="shared" si="5658"/>
        <v>0502</v>
      </c>
      <c r="F2096" s="47" t="s">
        <v>629</v>
      </c>
      <c r="G2096" s="47" t="s">
        <v>118</v>
      </c>
      <c r="H2096" s="49" t="s">
        <v>119</v>
      </c>
      <c r="I2096" s="19">
        <v>8990</v>
      </c>
      <c r="J2096" s="19">
        <v>0</v>
      </c>
      <c r="K2096" s="19">
        <v>0</v>
      </c>
      <c r="L2096" s="19"/>
      <c r="M2096" s="19"/>
      <c r="N2096" s="19"/>
      <c r="O2096" s="19">
        <v>0</v>
      </c>
      <c r="P2096" s="19">
        <v>0</v>
      </c>
      <c r="Q2096" s="19">
        <v>0</v>
      </c>
      <c r="R2096" s="19">
        <v>0</v>
      </c>
      <c r="S2096" s="19"/>
      <c r="T2096" s="19">
        <f t="shared" si="5636"/>
        <v>8990</v>
      </c>
      <c r="U2096" s="19">
        <f t="shared" si="5637"/>
        <v>0</v>
      </c>
      <c r="V2096" s="19">
        <f t="shared" si="5638"/>
        <v>0</v>
      </c>
      <c r="W2096" s="19"/>
      <c r="X2096" s="19"/>
      <c r="Y2096" s="19"/>
      <c r="Z2096" s="19"/>
      <c r="AA2096" s="19"/>
      <c r="AB2096" s="19"/>
      <c r="AC2096" s="19"/>
      <c r="AD2096" s="19"/>
      <c r="AE2096" s="19"/>
      <c r="AF2096" s="50">
        <v>8990</v>
      </c>
      <c r="AG2096" s="50"/>
      <c r="AH2096" s="50">
        <v>0</v>
      </c>
      <c r="AI2096" s="50">
        <v>0</v>
      </c>
      <c r="AJ2096" s="50">
        <f>AF2096</f>
        <v>8990</v>
      </c>
      <c r="AK2096" s="50">
        <f>AG2096</f>
        <v>0</v>
      </c>
      <c r="AL2096" s="50">
        <v>8989.6893999999993</v>
      </c>
      <c r="AM2096" s="50">
        <v>0</v>
      </c>
      <c r="AN2096" s="50">
        <f>AL2096</f>
        <v>8989.6893999999993</v>
      </c>
      <c r="AO2096" s="15">
        <v>0</v>
      </c>
      <c r="AP2096" s="51">
        <v>8990</v>
      </c>
      <c r="AQ2096" s="51">
        <v>0</v>
      </c>
      <c r="AR2096" s="51">
        <v>0</v>
      </c>
      <c r="AS2096" s="51">
        <v>0</v>
      </c>
      <c r="AT2096" s="51">
        <v>0</v>
      </c>
      <c r="AU2096" s="51">
        <f t="shared" si="5659"/>
        <v>8990</v>
      </c>
      <c r="AV2096" s="51">
        <f t="shared" si="5660"/>
        <v>0</v>
      </c>
      <c r="AW2096" s="51">
        <f t="shared" si="5662"/>
        <v>8990</v>
      </c>
      <c r="AX2096" s="51">
        <f t="shared" si="5663"/>
        <v>0</v>
      </c>
      <c r="AY2096" s="51">
        <f t="shared" si="5664"/>
        <v>0</v>
      </c>
      <c r="AZ2096" s="51"/>
      <c r="BA2096" s="52">
        <f t="shared" si="5661"/>
        <v>99.996545050055602</v>
      </c>
      <c r="BB2096" s="53"/>
    </row>
    <row r="2097" ht="31.5">
      <c r="B2097" s="47" t="s">
        <v>590</v>
      </c>
      <c r="C2097" s="47" t="s">
        <v>96</v>
      </c>
      <c r="D2097" s="47" t="s">
        <v>378</v>
      </c>
      <c r="E2097" s="48" t="str">
        <f t="shared" si="5658"/>
        <v>0502</v>
      </c>
      <c r="F2097" s="47" t="s">
        <v>631</v>
      </c>
      <c r="G2097" s="47"/>
      <c r="H2097" s="49" t="s">
        <v>632</v>
      </c>
      <c r="I2097" s="19">
        <f>I2098</f>
        <v>9201</v>
      </c>
      <c r="J2097" s="19">
        <f>J2098</f>
        <v>0</v>
      </c>
      <c r="K2097" s="19">
        <f>K2098</f>
        <v>0</v>
      </c>
      <c r="L2097" s="19">
        <f>L2098</f>
        <v>0</v>
      </c>
      <c r="M2097" s="19">
        <f>M2098</f>
        <v>0</v>
      </c>
      <c r="N2097" s="19">
        <f>N2098</f>
        <v>0</v>
      </c>
      <c r="O2097" s="19">
        <f>O2098</f>
        <v>0</v>
      </c>
      <c r="P2097" s="19">
        <f>P2098</f>
        <v>0</v>
      </c>
      <c r="Q2097" s="19">
        <f>Q2098</f>
        <v>0</v>
      </c>
      <c r="R2097" s="19">
        <f>R2098</f>
        <v>0</v>
      </c>
      <c r="S2097" s="19">
        <f>S2098</f>
        <v>0</v>
      </c>
      <c r="T2097" s="19">
        <f t="shared" si="5636"/>
        <v>9201</v>
      </c>
      <c r="U2097" s="19">
        <f t="shared" si="5637"/>
        <v>0</v>
      </c>
      <c r="V2097" s="19">
        <f t="shared" si="5638"/>
        <v>0</v>
      </c>
      <c r="W2097" s="19">
        <f>W2098</f>
        <v>0</v>
      </c>
      <c r="X2097" s="19">
        <f>X2098</f>
        <v>0</v>
      </c>
      <c r="Y2097" s="19">
        <f>Y2098</f>
        <v>0</v>
      </c>
      <c r="Z2097" s="19">
        <f>Z2098</f>
        <v>0</v>
      </c>
      <c r="AA2097" s="19">
        <f>AA2098</f>
        <v>0</v>
      </c>
      <c r="AB2097" s="19">
        <f>AB2098</f>
        <v>0</v>
      </c>
      <c r="AC2097" s="19">
        <f>AC2098</f>
        <v>0</v>
      </c>
      <c r="AD2097" s="19">
        <f>AD2098</f>
        <v>0</v>
      </c>
      <c r="AE2097" s="19">
        <f>AE2098</f>
        <v>0</v>
      </c>
      <c r="AF2097" s="50">
        <f>AF2098</f>
        <v>9201</v>
      </c>
      <c r="AG2097" s="50">
        <f>AG2098</f>
        <v>0</v>
      </c>
      <c r="AH2097" s="50">
        <f>AH2098</f>
        <v>0</v>
      </c>
      <c r="AI2097" s="50">
        <f>AI2098</f>
        <v>0</v>
      </c>
      <c r="AJ2097" s="50">
        <f>AJ2098</f>
        <v>9201</v>
      </c>
      <c r="AK2097" s="50">
        <f>AK2098</f>
        <v>0</v>
      </c>
      <c r="AL2097" s="50">
        <f>AL2098</f>
        <v>7853.5299999999997</v>
      </c>
      <c r="AM2097" s="50">
        <f>AM2098</f>
        <v>0</v>
      </c>
      <c r="AN2097" s="50">
        <f>AN2098</f>
        <v>7853.5299999999997</v>
      </c>
      <c r="AO2097" s="51">
        <f>AO2098</f>
        <v>0</v>
      </c>
      <c r="AP2097" s="51">
        <f>AP2098</f>
        <v>9201</v>
      </c>
      <c r="AQ2097" s="51">
        <f>AQ2098</f>
        <v>0</v>
      </c>
      <c r="AR2097" s="51">
        <f>AR2098</f>
        <v>0</v>
      </c>
      <c r="AS2097" s="51">
        <f>AS2098</f>
        <v>0</v>
      </c>
      <c r="AT2097" s="51">
        <f>AT2098</f>
        <v>0</v>
      </c>
      <c r="AU2097" s="51">
        <f t="shared" si="5659"/>
        <v>9201</v>
      </c>
      <c r="AV2097" s="51">
        <f t="shared" si="5660"/>
        <v>0</v>
      </c>
      <c r="AW2097" s="51">
        <f t="shared" si="5662"/>
        <v>9201</v>
      </c>
      <c r="AX2097" s="51">
        <f t="shared" si="5663"/>
        <v>0</v>
      </c>
      <c r="AY2097" s="51">
        <f t="shared" si="5664"/>
        <v>0</v>
      </c>
      <c r="AZ2097" s="51">
        <f>AZ2098</f>
        <v>0</v>
      </c>
      <c r="BA2097" s="52">
        <f t="shared" si="5661"/>
        <v>85.355178784914671</v>
      </c>
      <c r="BB2097" s="25"/>
    </row>
    <row r="2098" ht="31.5">
      <c r="B2098" s="47" t="s">
        <v>590</v>
      </c>
      <c r="C2098" s="47" t="s">
        <v>96</v>
      </c>
      <c r="D2098" s="47" t="s">
        <v>378</v>
      </c>
      <c r="E2098" s="48" t="str">
        <f t="shared" si="5658"/>
        <v>0502</v>
      </c>
      <c r="F2098" s="47" t="s">
        <v>631</v>
      </c>
      <c r="G2098" s="47" t="s">
        <v>118</v>
      </c>
      <c r="H2098" s="49" t="s">
        <v>119</v>
      </c>
      <c r="I2098" s="19">
        <v>9201</v>
      </c>
      <c r="J2098" s="19">
        <v>0</v>
      </c>
      <c r="K2098" s="19">
        <v>0</v>
      </c>
      <c r="L2098" s="19"/>
      <c r="M2098" s="19"/>
      <c r="N2098" s="19"/>
      <c r="O2098" s="19">
        <v>0</v>
      </c>
      <c r="P2098" s="19">
        <v>0</v>
      </c>
      <c r="Q2098" s="19">
        <v>0</v>
      </c>
      <c r="R2098" s="19">
        <v>0</v>
      </c>
      <c r="S2098" s="19"/>
      <c r="T2098" s="19">
        <f t="shared" si="5636"/>
        <v>9201</v>
      </c>
      <c r="U2098" s="19">
        <f t="shared" si="5637"/>
        <v>0</v>
      </c>
      <c r="V2098" s="19">
        <f t="shared" si="5638"/>
        <v>0</v>
      </c>
      <c r="W2098" s="19"/>
      <c r="X2098" s="19"/>
      <c r="Y2098" s="19"/>
      <c r="Z2098" s="19"/>
      <c r="AA2098" s="19"/>
      <c r="AB2098" s="19"/>
      <c r="AC2098" s="19"/>
      <c r="AD2098" s="19"/>
      <c r="AE2098" s="19"/>
      <c r="AF2098" s="50">
        <v>9201</v>
      </c>
      <c r="AG2098" s="50"/>
      <c r="AH2098" s="50">
        <v>0</v>
      </c>
      <c r="AI2098" s="50">
        <v>0</v>
      </c>
      <c r="AJ2098" s="50">
        <f>AF2098</f>
        <v>9201</v>
      </c>
      <c r="AK2098" s="50">
        <f>AG2098</f>
        <v>0</v>
      </c>
      <c r="AL2098" s="50">
        <v>7853.5299999999997</v>
      </c>
      <c r="AM2098" s="50">
        <v>0</v>
      </c>
      <c r="AN2098" s="50">
        <f>AL2098</f>
        <v>7853.5299999999997</v>
      </c>
      <c r="AO2098" s="15">
        <v>0</v>
      </c>
      <c r="AP2098" s="51">
        <v>9201</v>
      </c>
      <c r="AQ2098" s="51">
        <v>0</v>
      </c>
      <c r="AR2098" s="51">
        <v>0</v>
      </c>
      <c r="AS2098" s="51">
        <v>0</v>
      </c>
      <c r="AT2098" s="51">
        <v>0</v>
      </c>
      <c r="AU2098" s="51">
        <f t="shared" si="5659"/>
        <v>9201</v>
      </c>
      <c r="AV2098" s="51">
        <f t="shared" si="5660"/>
        <v>0</v>
      </c>
      <c r="AW2098" s="51">
        <f t="shared" si="5662"/>
        <v>9201</v>
      </c>
      <c r="AX2098" s="51">
        <f t="shared" si="5663"/>
        <v>0</v>
      </c>
      <c r="AY2098" s="51">
        <f t="shared" si="5664"/>
        <v>0</v>
      </c>
      <c r="AZ2098" s="51"/>
      <c r="BA2098" s="52">
        <f t="shared" si="5661"/>
        <v>85.355178784914671</v>
      </c>
      <c r="BB2098" s="53"/>
    </row>
    <row r="2099" ht="47.25">
      <c r="B2099" s="47" t="s">
        <v>590</v>
      </c>
      <c r="C2099" s="47" t="s">
        <v>96</v>
      </c>
      <c r="D2099" s="47" t="s">
        <v>378</v>
      </c>
      <c r="E2099" s="48" t="str">
        <f t="shared" si="5658"/>
        <v>0502</v>
      </c>
      <c r="F2099" s="47" t="s">
        <v>633</v>
      </c>
      <c r="G2099" s="47"/>
      <c r="H2099" s="49" t="s">
        <v>634</v>
      </c>
      <c r="I2099" s="19"/>
      <c r="J2099" s="19"/>
      <c r="K2099" s="19"/>
      <c r="L2099" s="19"/>
      <c r="M2099" s="19"/>
      <c r="N2099" s="19"/>
      <c r="O2099" s="19">
        <f>O2100</f>
        <v>0</v>
      </c>
      <c r="P2099" s="19">
        <f>P2100</f>
        <v>-681.99000000000001</v>
      </c>
      <c r="Q2099" s="19">
        <f>Q2100</f>
        <v>13201.99</v>
      </c>
      <c r="R2099" s="19"/>
      <c r="S2099" s="19"/>
      <c r="T2099" s="19">
        <f t="shared" si="5636"/>
        <v>12520</v>
      </c>
      <c r="U2099" s="19"/>
      <c r="V2099" s="19"/>
      <c r="W2099" s="19"/>
      <c r="X2099" s="19"/>
      <c r="Y2099" s="19"/>
      <c r="Z2099" s="19"/>
      <c r="AA2099" s="19"/>
      <c r="AB2099" s="19"/>
      <c r="AC2099" s="19"/>
      <c r="AD2099" s="19"/>
      <c r="AE2099" s="19"/>
      <c r="AF2099" s="50">
        <f>AF2100</f>
        <v>12520</v>
      </c>
      <c r="AG2099" s="50">
        <f>AG2100</f>
        <v>0</v>
      </c>
      <c r="AH2099" s="50">
        <f>AH2100</f>
        <v>0</v>
      </c>
      <c r="AI2099" s="50">
        <f>AI2100</f>
        <v>0</v>
      </c>
      <c r="AJ2099" s="50">
        <f>AJ2100</f>
        <v>12520</v>
      </c>
      <c r="AK2099" s="50">
        <f>AK2100</f>
        <v>0</v>
      </c>
      <c r="AL2099" s="50">
        <f>AL2100</f>
        <v>12520</v>
      </c>
      <c r="AM2099" s="50">
        <f>AM2100</f>
        <v>0</v>
      </c>
      <c r="AN2099" s="50">
        <f>AN2100</f>
        <v>12520</v>
      </c>
      <c r="AO2099" s="51">
        <f>AO2100</f>
        <v>12520</v>
      </c>
      <c r="AP2099" s="51">
        <f>AP2100</f>
        <v>12520</v>
      </c>
      <c r="AQ2099" s="51">
        <f>AQ2100</f>
        <v>0</v>
      </c>
      <c r="AR2099" s="51">
        <f>AR2100</f>
        <v>0</v>
      </c>
      <c r="AS2099" s="51">
        <f>AS2100</f>
        <v>0</v>
      </c>
      <c r="AT2099" s="51">
        <f>AT2100</f>
        <v>0</v>
      </c>
      <c r="AU2099" s="51">
        <f t="shared" si="5659"/>
        <v>12520</v>
      </c>
      <c r="AV2099" s="51">
        <f t="shared" si="5660"/>
        <v>0</v>
      </c>
      <c r="AW2099" s="51"/>
      <c r="AX2099" s="51"/>
      <c r="AY2099" s="51"/>
      <c r="AZ2099" s="51"/>
      <c r="BA2099" s="52">
        <f t="shared" si="5661"/>
        <v>100</v>
      </c>
      <c r="BB2099" s="25"/>
    </row>
    <row r="2100" ht="31.5">
      <c r="B2100" s="47" t="s">
        <v>590</v>
      </c>
      <c r="C2100" s="47" t="s">
        <v>96</v>
      </c>
      <c r="D2100" s="47" t="s">
        <v>378</v>
      </c>
      <c r="E2100" s="48" t="str">
        <f t="shared" si="5658"/>
        <v>0502</v>
      </c>
      <c r="F2100" s="47" t="s">
        <v>633</v>
      </c>
      <c r="G2100" s="47" t="s">
        <v>118</v>
      </c>
      <c r="H2100" s="49" t="s">
        <v>119</v>
      </c>
      <c r="I2100" s="19"/>
      <c r="J2100" s="19"/>
      <c r="K2100" s="19"/>
      <c r="L2100" s="19"/>
      <c r="M2100" s="19"/>
      <c r="N2100" s="19"/>
      <c r="O2100" s="19">
        <v>0</v>
      </c>
      <c r="P2100" s="19">
        <f>-15-666.99</f>
        <v>-681.99000000000001</v>
      </c>
      <c r="Q2100" s="19">
        <v>13201.99</v>
      </c>
      <c r="R2100" s="19"/>
      <c r="S2100" s="19"/>
      <c r="T2100" s="19">
        <f t="shared" si="5636"/>
        <v>12520</v>
      </c>
      <c r="U2100" s="19"/>
      <c r="V2100" s="19"/>
      <c r="W2100" s="19"/>
      <c r="X2100" s="19"/>
      <c r="Y2100" s="19"/>
      <c r="Z2100" s="19"/>
      <c r="AA2100" s="19"/>
      <c r="AB2100" s="19"/>
      <c r="AC2100" s="19"/>
      <c r="AD2100" s="19"/>
      <c r="AE2100" s="19"/>
      <c r="AF2100" s="50">
        <v>12520</v>
      </c>
      <c r="AG2100" s="50"/>
      <c r="AH2100" s="50">
        <v>0</v>
      </c>
      <c r="AI2100" s="50">
        <v>0</v>
      </c>
      <c r="AJ2100" s="50">
        <f>AF2100</f>
        <v>12520</v>
      </c>
      <c r="AK2100" s="50">
        <f>AG2100</f>
        <v>0</v>
      </c>
      <c r="AL2100" s="50">
        <v>12520</v>
      </c>
      <c r="AM2100" s="50">
        <v>0</v>
      </c>
      <c r="AN2100" s="50">
        <f>AL2100</f>
        <v>12520</v>
      </c>
      <c r="AO2100" s="15">
        <v>12520</v>
      </c>
      <c r="AP2100" s="51">
        <v>12520</v>
      </c>
      <c r="AQ2100" s="51">
        <v>0</v>
      </c>
      <c r="AR2100" s="51">
        <v>0</v>
      </c>
      <c r="AS2100" s="51">
        <v>0</v>
      </c>
      <c r="AT2100" s="51">
        <v>0</v>
      </c>
      <c r="AU2100" s="51">
        <f t="shared" si="5659"/>
        <v>12520</v>
      </c>
      <c r="AV2100" s="51">
        <f t="shared" si="5660"/>
        <v>0</v>
      </c>
      <c r="AW2100" s="51"/>
      <c r="AX2100" s="51"/>
      <c r="AY2100" s="51"/>
      <c r="AZ2100" s="51"/>
      <c r="BA2100" s="52">
        <f t="shared" si="5661"/>
        <v>100</v>
      </c>
      <c r="BB2100" s="25"/>
    </row>
    <row r="2101" ht="94.5">
      <c r="B2101" s="47" t="s">
        <v>590</v>
      </c>
      <c r="C2101" s="47" t="s">
        <v>96</v>
      </c>
      <c r="D2101" s="47" t="s">
        <v>378</v>
      </c>
      <c r="E2101" s="48" t="str">
        <f t="shared" si="5658"/>
        <v>0502</v>
      </c>
      <c r="F2101" s="47" t="s">
        <v>635</v>
      </c>
      <c r="G2101" s="47"/>
      <c r="H2101" s="49" t="s">
        <v>636</v>
      </c>
      <c r="I2101" s="19"/>
      <c r="J2101" s="19"/>
      <c r="K2101" s="19"/>
      <c r="L2101" s="19"/>
      <c r="M2101" s="19"/>
      <c r="N2101" s="19"/>
      <c r="O2101" s="19">
        <f>O2102</f>
        <v>0</v>
      </c>
      <c r="P2101" s="19">
        <f>P2102</f>
        <v>430.16000000000003</v>
      </c>
      <c r="Q2101" s="19">
        <f>Q2102</f>
        <v>0</v>
      </c>
      <c r="R2101" s="19">
        <f>R2102</f>
        <v>0</v>
      </c>
      <c r="S2101" s="19">
        <f>S2102</f>
        <v>0</v>
      </c>
      <c r="T2101" s="19">
        <f t="shared" si="5636"/>
        <v>430.16000000000003</v>
      </c>
      <c r="U2101" s="19"/>
      <c r="V2101" s="19"/>
      <c r="W2101" s="19"/>
      <c r="X2101" s="19"/>
      <c r="Y2101" s="19"/>
      <c r="Z2101" s="19"/>
      <c r="AA2101" s="19"/>
      <c r="AB2101" s="19"/>
      <c r="AC2101" s="19"/>
      <c r="AD2101" s="19"/>
      <c r="AE2101" s="19"/>
      <c r="AF2101" s="50">
        <f>AF2102</f>
        <v>430.16000000000003</v>
      </c>
      <c r="AG2101" s="50">
        <f>AG2102</f>
        <v>0</v>
      </c>
      <c r="AH2101" s="50">
        <f>AH2102</f>
        <v>0</v>
      </c>
      <c r="AI2101" s="50">
        <f>AI2102</f>
        <v>0</v>
      </c>
      <c r="AJ2101" s="50">
        <f>AJ2102</f>
        <v>430.16000000000003</v>
      </c>
      <c r="AK2101" s="50">
        <f>AK2102</f>
        <v>0</v>
      </c>
      <c r="AL2101" s="50">
        <f>AL2102</f>
        <v>0</v>
      </c>
      <c r="AM2101" s="50">
        <f>AM2102</f>
        <v>0</v>
      </c>
      <c r="AN2101" s="50">
        <f>AN2102</f>
        <v>0</v>
      </c>
      <c r="AO2101" s="51">
        <f>AO2102</f>
        <v>0</v>
      </c>
      <c r="AP2101" s="51">
        <f>AP2102</f>
        <v>430.16000000000003</v>
      </c>
      <c r="AQ2101" s="51">
        <f>AQ2102</f>
        <v>0</v>
      </c>
      <c r="AR2101" s="51">
        <f>AR2102</f>
        <v>0</v>
      </c>
      <c r="AS2101" s="51">
        <f>AS2102</f>
        <v>0</v>
      </c>
      <c r="AT2101" s="51">
        <f>AT2102</f>
        <v>0</v>
      </c>
      <c r="AU2101" s="51">
        <f t="shared" si="5659"/>
        <v>430.16000000000003</v>
      </c>
      <c r="AV2101" s="51">
        <f t="shared" si="5660"/>
        <v>0</v>
      </c>
      <c r="AW2101" s="51"/>
      <c r="AX2101" s="51"/>
      <c r="AY2101" s="51"/>
      <c r="AZ2101" s="51"/>
      <c r="BA2101" s="52">
        <f t="shared" si="5661"/>
        <v>0</v>
      </c>
      <c r="BB2101" s="25"/>
    </row>
    <row r="2102" ht="31.5">
      <c r="B2102" s="47" t="s">
        <v>590</v>
      </c>
      <c r="C2102" s="47" t="s">
        <v>96</v>
      </c>
      <c r="D2102" s="47" t="s">
        <v>378</v>
      </c>
      <c r="E2102" s="48" t="str">
        <f t="shared" si="5658"/>
        <v>0502</v>
      </c>
      <c r="F2102" s="47" t="s">
        <v>635</v>
      </c>
      <c r="G2102" s="47" t="s">
        <v>118</v>
      </c>
      <c r="H2102" s="49" t="s">
        <v>119</v>
      </c>
      <c r="I2102" s="19"/>
      <c r="J2102" s="19"/>
      <c r="K2102" s="19"/>
      <c r="L2102" s="19"/>
      <c r="M2102" s="19"/>
      <c r="N2102" s="19"/>
      <c r="O2102" s="19">
        <v>0</v>
      </c>
      <c r="P2102" s="19">
        <v>430.16000000000003</v>
      </c>
      <c r="Q2102" s="19">
        <v>0</v>
      </c>
      <c r="R2102" s="19">
        <v>0</v>
      </c>
      <c r="S2102" s="19">
        <v>0</v>
      </c>
      <c r="T2102" s="19">
        <f t="shared" si="5636"/>
        <v>430.16000000000003</v>
      </c>
      <c r="U2102" s="19"/>
      <c r="V2102" s="19"/>
      <c r="W2102" s="19"/>
      <c r="X2102" s="19"/>
      <c r="Y2102" s="19"/>
      <c r="Z2102" s="19"/>
      <c r="AA2102" s="19"/>
      <c r="AB2102" s="19"/>
      <c r="AC2102" s="19"/>
      <c r="AD2102" s="19"/>
      <c r="AE2102" s="19"/>
      <c r="AF2102" s="50">
        <v>430.16000000000003</v>
      </c>
      <c r="AG2102" s="50"/>
      <c r="AH2102" s="50">
        <v>0</v>
      </c>
      <c r="AI2102" s="50">
        <v>0</v>
      </c>
      <c r="AJ2102" s="50">
        <f>AF2102</f>
        <v>430.16000000000003</v>
      </c>
      <c r="AK2102" s="50">
        <f>AG2102</f>
        <v>0</v>
      </c>
      <c r="AL2102" s="50">
        <v>0</v>
      </c>
      <c r="AM2102" s="50">
        <v>0</v>
      </c>
      <c r="AN2102" s="50">
        <f>AL2102</f>
        <v>0</v>
      </c>
      <c r="AO2102" s="15">
        <v>0</v>
      </c>
      <c r="AP2102" s="51">
        <v>430.16000000000003</v>
      </c>
      <c r="AQ2102" s="51">
        <v>0</v>
      </c>
      <c r="AR2102" s="51">
        <v>0</v>
      </c>
      <c r="AS2102" s="51">
        <v>0</v>
      </c>
      <c r="AT2102" s="51">
        <v>0</v>
      </c>
      <c r="AU2102" s="51">
        <f t="shared" si="5659"/>
        <v>430.16000000000003</v>
      </c>
      <c r="AV2102" s="51">
        <f t="shared" si="5660"/>
        <v>0</v>
      </c>
      <c r="AW2102" s="51"/>
      <c r="AX2102" s="51"/>
      <c r="AY2102" s="51"/>
      <c r="AZ2102" s="51"/>
      <c r="BA2102" s="52">
        <f t="shared" si="5661"/>
        <v>0</v>
      </c>
      <c r="BB2102" s="25"/>
    </row>
    <row r="2103">
      <c r="B2103" s="47" t="s">
        <v>590</v>
      </c>
      <c r="C2103" s="47" t="s">
        <v>96</v>
      </c>
      <c r="D2103" s="47" t="s">
        <v>378</v>
      </c>
      <c r="E2103" s="48" t="str">
        <f t="shared" si="5658"/>
        <v>0502</v>
      </c>
      <c r="F2103" s="47" t="s">
        <v>529</v>
      </c>
      <c r="G2103" s="47"/>
      <c r="H2103" s="49" t="s">
        <v>53</v>
      </c>
      <c r="I2103" s="19">
        <f>I2104</f>
        <v>55942.300000000003</v>
      </c>
      <c r="J2103" s="19">
        <f>J2104</f>
        <v>56592.099999999999</v>
      </c>
      <c r="K2103" s="19">
        <f>K2104</f>
        <v>72597.699999999997</v>
      </c>
      <c r="L2103" s="19">
        <f>L2104</f>
        <v>0</v>
      </c>
      <c r="M2103" s="19">
        <f>M2104</f>
        <v>0</v>
      </c>
      <c r="N2103" s="19">
        <f>N2104</f>
        <v>0</v>
      </c>
      <c r="O2103" s="19">
        <f>O2104</f>
        <v>1694.8820000000001</v>
      </c>
      <c r="P2103" s="19">
        <f>P2104</f>
        <v>8533.7710000000006</v>
      </c>
      <c r="Q2103" s="19">
        <f>Q2104</f>
        <v>400</v>
      </c>
      <c r="R2103" s="19">
        <f>R2104</f>
        <v>0</v>
      </c>
      <c r="S2103" s="19">
        <f>S2104</f>
        <v>549.66530999999998</v>
      </c>
      <c r="T2103" s="19">
        <f t="shared" si="5636"/>
        <v>67120.618310000005</v>
      </c>
      <c r="U2103" s="19">
        <f t="shared" si="5637"/>
        <v>56592.099999999999</v>
      </c>
      <c r="V2103" s="19">
        <f t="shared" si="5638"/>
        <v>72597.699999999997</v>
      </c>
      <c r="W2103" s="19">
        <f>W2104</f>
        <v>0</v>
      </c>
      <c r="X2103" s="19">
        <f>X2104</f>
        <v>0</v>
      </c>
      <c r="Y2103" s="19">
        <f>Y2104</f>
        <v>0</v>
      </c>
      <c r="Z2103" s="19">
        <f>Z2104</f>
        <v>549.66530999999998</v>
      </c>
      <c r="AA2103" s="19">
        <f>AA2104</f>
        <v>0</v>
      </c>
      <c r="AB2103" s="19">
        <f>AB2104</f>
        <v>0</v>
      </c>
      <c r="AC2103" s="19">
        <f>AC2104</f>
        <v>0</v>
      </c>
      <c r="AD2103" s="19">
        <f>AD2104</f>
        <v>0</v>
      </c>
      <c r="AE2103" s="19">
        <f>AE2104</f>
        <v>0</v>
      </c>
      <c r="AF2103" s="50">
        <f>AF2104</f>
        <v>69985.99831000001</v>
      </c>
      <c r="AG2103" s="50">
        <f>AG2104</f>
        <v>0</v>
      </c>
      <c r="AH2103" s="50">
        <f>AH2104</f>
        <v>0</v>
      </c>
      <c r="AI2103" s="50">
        <f>AI2104</f>
        <v>0</v>
      </c>
      <c r="AJ2103" s="50">
        <f>AJ2104</f>
        <v>0</v>
      </c>
      <c r="AK2103" s="50">
        <f>AK2104</f>
        <v>0</v>
      </c>
      <c r="AL2103" s="50">
        <f>AL2104</f>
        <v>64044.06596</v>
      </c>
      <c r="AM2103" s="50">
        <f>AM2104</f>
        <v>0</v>
      </c>
      <c r="AN2103" s="50">
        <f>AN2104</f>
        <v>0</v>
      </c>
      <c r="AO2103" s="51">
        <f>AO2104</f>
        <v>42297.577090000006</v>
      </c>
      <c r="AP2103" s="51">
        <f>AP2104</f>
        <v>67214.193310000002</v>
      </c>
      <c r="AQ2103" s="51">
        <f>AQ2104</f>
        <v>1694.8820000000001</v>
      </c>
      <c r="AR2103" s="51">
        <f>AR2104</f>
        <v>0</v>
      </c>
      <c r="AS2103" s="51">
        <f>AS2104</f>
        <v>0</v>
      </c>
      <c r="AT2103" s="51">
        <f>AT2104</f>
        <v>0</v>
      </c>
      <c r="AU2103" s="51">
        <f t="shared" si="5659"/>
        <v>68909.07531</v>
      </c>
      <c r="AV2103" s="51">
        <f t="shared" si="5660"/>
        <v>-1788.4569999999949</v>
      </c>
      <c r="AW2103" s="51">
        <f t="shared" si="5662"/>
        <v>67670.283620000002</v>
      </c>
      <c r="AX2103" s="51">
        <f t="shared" si="5663"/>
        <v>56592.099999999999</v>
      </c>
      <c r="AY2103" s="51">
        <f t="shared" si="5664"/>
        <v>72597.699999999997</v>
      </c>
      <c r="AZ2103" s="51">
        <f>AZ2104</f>
        <v>0</v>
      </c>
      <c r="BA2103" s="52">
        <f t="shared" si="5661"/>
        <v>91.509826974703614</v>
      </c>
      <c r="BB2103" s="25"/>
    </row>
    <row r="2104" ht="31.5">
      <c r="B2104" s="47" t="s">
        <v>590</v>
      </c>
      <c r="C2104" s="47" t="s">
        <v>96</v>
      </c>
      <c r="D2104" s="47" t="s">
        <v>378</v>
      </c>
      <c r="E2104" s="48" t="str">
        <f t="shared" si="5658"/>
        <v>0502</v>
      </c>
      <c r="F2104" s="47" t="s">
        <v>530</v>
      </c>
      <c r="G2104" s="47"/>
      <c r="H2104" s="49" t="s">
        <v>531</v>
      </c>
      <c r="I2104" s="19">
        <f>I2105+I2107+I2111</f>
        <v>55942.300000000003</v>
      </c>
      <c r="J2104" s="19">
        <f>J2105+J2107+J2111</f>
        <v>56592.099999999999</v>
      </c>
      <c r="K2104" s="19">
        <f>K2105+K2107+K2111</f>
        <v>72597.699999999997</v>
      </c>
      <c r="L2104" s="19">
        <f>L2105+L2107+L2111</f>
        <v>0</v>
      </c>
      <c r="M2104" s="19">
        <f>M2105+M2107+M2111</f>
        <v>0</v>
      </c>
      <c r="N2104" s="19">
        <f>N2105+N2107+N2111</f>
        <v>0</v>
      </c>
      <c r="O2104" s="19">
        <f>O2105+O2107+O2111+O2109</f>
        <v>1694.8820000000001</v>
      </c>
      <c r="P2104" s="19">
        <f>P2105+P2107+P2111+P2109</f>
        <v>8533.7710000000006</v>
      </c>
      <c r="Q2104" s="19">
        <f>Q2105+Q2107+Q2111+Q2109</f>
        <v>400</v>
      </c>
      <c r="R2104" s="19">
        <f>R2105+R2107+R2111</f>
        <v>0</v>
      </c>
      <c r="S2104" s="19">
        <f>S2105+S2107+S2111</f>
        <v>549.66530999999998</v>
      </c>
      <c r="T2104" s="19">
        <f t="shared" si="5636"/>
        <v>67120.618310000005</v>
      </c>
      <c r="U2104" s="19">
        <f t="shared" si="5637"/>
        <v>56592.099999999999</v>
      </c>
      <c r="V2104" s="19">
        <f t="shared" si="5638"/>
        <v>72597.699999999997</v>
      </c>
      <c r="W2104" s="19">
        <f>W2105+W2107+W2111</f>
        <v>0</v>
      </c>
      <c r="X2104" s="19">
        <f>X2105+X2107+X2111</f>
        <v>0</v>
      </c>
      <c r="Y2104" s="19">
        <f>Y2105+Y2107+Y2111</f>
        <v>0</v>
      </c>
      <c r="Z2104" s="19">
        <f>Z2105+Z2107+Z2111</f>
        <v>549.66530999999998</v>
      </c>
      <c r="AA2104" s="19">
        <f>AA2105+AA2107+AA2111</f>
        <v>0</v>
      </c>
      <c r="AB2104" s="19">
        <f>AB2105+AB2107+AB2111</f>
        <v>0</v>
      </c>
      <c r="AC2104" s="19">
        <f>AC2105+AC2107+AC2111</f>
        <v>0</v>
      </c>
      <c r="AD2104" s="19">
        <f>AD2105+AD2107+AD2111</f>
        <v>0</v>
      </c>
      <c r="AE2104" s="19">
        <f>AE2105+AE2107+AE2111</f>
        <v>0</v>
      </c>
      <c r="AF2104" s="50">
        <f>AF2105+AF2107+AF2111+AF2109</f>
        <v>69985.99831000001</v>
      </c>
      <c r="AG2104" s="50">
        <f>AG2105+AG2107+AG2111+AG2109</f>
        <v>0</v>
      </c>
      <c r="AH2104" s="50">
        <f>AH2105+AH2107+AH2111+AH2109</f>
        <v>0</v>
      </c>
      <c r="AI2104" s="50">
        <f>AI2105+AI2107+AI2111+AI2109</f>
        <v>0</v>
      </c>
      <c r="AJ2104" s="50">
        <f>AJ2105+AJ2107+AJ2111+AJ2109</f>
        <v>0</v>
      </c>
      <c r="AK2104" s="50">
        <f>AK2105+AK2107+AK2111+AK2109</f>
        <v>0</v>
      </c>
      <c r="AL2104" s="50">
        <f>AL2105+AL2107+AL2111+AL2109</f>
        <v>64044.06596</v>
      </c>
      <c r="AM2104" s="50">
        <f>AM2105+AM2107+AM2111+AM2109</f>
        <v>0</v>
      </c>
      <c r="AN2104" s="50">
        <f>AN2105+AN2107+AN2111+AN2109</f>
        <v>0</v>
      </c>
      <c r="AO2104" s="15">
        <f>AO2105+AO2107+AO2111+AO2109</f>
        <v>42297.577090000006</v>
      </c>
      <c r="AP2104" s="51">
        <f>AP2105+AP2107+AP2111+AP2109</f>
        <v>67214.193310000002</v>
      </c>
      <c r="AQ2104" s="51">
        <f>AQ2105+AQ2107+AQ2111+AQ2109</f>
        <v>1694.8820000000001</v>
      </c>
      <c r="AR2104" s="51">
        <f>AR2105+AR2107+AR2111+AR2109</f>
        <v>0</v>
      </c>
      <c r="AS2104" s="51">
        <f>AS2105+AS2107+AS2111+AS2109</f>
        <v>0</v>
      </c>
      <c r="AT2104" s="51">
        <f>AT2105+AT2107+AT2111+AT2109</f>
        <v>0</v>
      </c>
      <c r="AU2104" s="51">
        <f t="shared" si="5659"/>
        <v>68909.07531</v>
      </c>
      <c r="AV2104" s="51">
        <f t="shared" si="5660"/>
        <v>-1788.4569999999949</v>
      </c>
      <c r="AW2104" s="51">
        <f t="shared" si="5662"/>
        <v>67670.283620000002</v>
      </c>
      <c r="AX2104" s="51">
        <f t="shared" si="5663"/>
        <v>56592.099999999999</v>
      </c>
      <c r="AY2104" s="51">
        <f t="shared" si="5664"/>
        <v>72597.699999999997</v>
      </c>
      <c r="AZ2104" s="51">
        <f>AZ2105+AZ2107+AZ2111</f>
        <v>0</v>
      </c>
      <c r="BA2104" s="52">
        <f t="shared" si="5661"/>
        <v>91.509826974703614</v>
      </c>
      <c r="BB2104" s="25"/>
    </row>
    <row r="2105">
      <c r="B2105" s="47" t="s">
        <v>590</v>
      </c>
      <c r="C2105" s="47" t="s">
        <v>96</v>
      </c>
      <c r="D2105" s="47" t="s">
        <v>378</v>
      </c>
      <c r="E2105" s="48" t="str">
        <f t="shared" si="5658"/>
        <v>0502</v>
      </c>
      <c r="F2105" s="47" t="s">
        <v>637</v>
      </c>
      <c r="G2105" s="47"/>
      <c r="H2105" s="49" t="s">
        <v>638</v>
      </c>
      <c r="I2105" s="19">
        <f>I2106</f>
        <v>1045.5</v>
      </c>
      <c r="J2105" s="19">
        <f>J2106</f>
        <v>1045.5</v>
      </c>
      <c r="K2105" s="19">
        <f>K2106</f>
        <v>1045.5</v>
      </c>
      <c r="L2105" s="19">
        <f>L2106</f>
        <v>0</v>
      </c>
      <c r="M2105" s="19">
        <f>M2106</f>
        <v>0</v>
      </c>
      <c r="N2105" s="19">
        <f>N2106</f>
        <v>0</v>
      </c>
      <c r="O2105" s="19">
        <f>O2106</f>
        <v>0</v>
      </c>
      <c r="P2105" s="19">
        <f>P2106</f>
        <v>0</v>
      </c>
      <c r="Q2105" s="19">
        <f>Q2106</f>
        <v>0</v>
      </c>
      <c r="R2105" s="19">
        <f>R2106</f>
        <v>0</v>
      </c>
      <c r="S2105" s="19">
        <f>S2106</f>
        <v>0</v>
      </c>
      <c r="T2105" s="19">
        <f t="shared" si="5636"/>
        <v>1045.5</v>
      </c>
      <c r="U2105" s="19">
        <f t="shared" si="5637"/>
        <v>1045.5</v>
      </c>
      <c r="V2105" s="19">
        <f t="shared" si="5638"/>
        <v>1045.5</v>
      </c>
      <c r="W2105" s="19">
        <f>W2106</f>
        <v>0</v>
      </c>
      <c r="X2105" s="19">
        <f>X2106</f>
        <v>0</v>
      </c>
      <c r="Y2105" s="19">
        <f>Y2106</f>
        <v>0</v>
      </c>
      <c r="Z2105" s="19">
        <f>Z2106</f>
        <v>0</v>
      </c>
      <c r="AA2105" s="19">
        <f>AA2106</f>
        <v>0</v>
      </c>
      <c r="AB2105" s="19">
        <f>AB2106</f>
        <v>0</v>
      </c>
      <c r="AC2105" s="19">
        <f>AC2106</f>
        <v>0</v>
      </c>
      <c r="AD2105" s="19">
        <f>AD2106</f>
        <v>0</v>
      </c>
      <c r="AE2105" s="19">
        <f>AE2106</f>
        <v>0</v>
      </c>
      <c r="AF2105" s="50">
        <f>AF2106</f>
        <v>901.61900000000003</v>
      </c>
      <c r="AG2105" s="50">
        <f>AG2106</f>
        <v>0</v>
      </c>
      <c r="AH2105" s="50">
        <f>AH2106</f>
        <v>0</v>
      </c>
      <c r="AI2105" s="50">
        <f>AI2106</f>
        <v>0</v>
      </c>
      <c r="AJ2105" s="50">
        <f>AJ2106</f>
        <v>0</v>
      </c>
      <c r="AK2105" s="50">
        <f>AK2106</f>
        <v>0</v>
      </c>
      <c r="AL2105" s="50">
        <f>AL2106</f>
        <v>901.61900000000003</v>
      </c>
      <c r="AM2105" s="50">
        <f>AM2106</f>
        <v>0</v>
      </c>
      <c r="AN2105" s="50">
        <f>AN2106</f>
        <v>0</v>
      </c>
      <c r="AO2105" s="51">
        <f>AO2106</f>
        <v>676.21400000000006</v>
      </c>
      <c r="AP2105" s="51">
        <f>AP2106</f>
        <v>1045.5</v>
      </c>
      <c r="AQ2105" s="51">
        <f>AQ2106</f>
        <v>0</v>
      </c>
      <c r="AR2105" s="51">
        <f>AR2106</f>
        <v>0</v>
      </c>
      <c r="AS2105" s="51">
        <f>AS2106</f>
        <v>0</v>
      </c>
      <c r="AT2105" s="51">
        <f>AT2106</f>
        <v>0</v>
      </c>
      <c r="AU2105" s="51">
        <f t="shared" si="5659"/>
        <v>1045.5</v>
      </c>
      <c r="AV2105" s="51">
        <f t="shared" si="5660"/>
        <v>0</v>
      </c>
      <c r="AW2105" s="51">
        <f t="shared" si="5662"/>
        <v>1045.5</v>
      </c>
      <c r="AX2105" s="51">
        <f t="shared" si="5663"/>
        <v>1045.5</v>
      </c>
      <c r="AY2105" s="51">
        <f t="shared" si="5664"/>
        <v>1045.5</v>
      </c>
      <c r="AZ2105" s="51">
        <f>AZ2106</f>
        <v>0</v>
      </c>
      <c r="BA2105" s="52">
        <f t="shared" si="5661"/>
        <v>100</v>
      </c>
      <c r="BB2105" s="25"/>
    </row>
    <row r="2106">
      <c r="B2106" s="47" t="s">
        <v>590</v>
      </c>
      <c r="C2106" s="47" t="s">
        <v>96</v>
      </c>
      <c r="D2106" s="47" t="s">
        <v>378</v>
      </c>
      <c r="E2106" s="48" t="str">
        <f t="shared" si="5658"/>
        <v>0502</v>
      </c>
      <c r="F2106" s="47" t="s">
        <v>637</v>
      </c>
      <c r="G2106" s="47" t="s">
        <v>60</v>
      </c>
      <c r="H2106" s="49" t="s">
        <v>61</v>
      </c>
      <c r="I2106" s="19">
        <f>1551.4-505.9</f>
        <v>1045.5</v>
      </c>
      <c r="J2106" s="19">
        <f>1551.4-505.9</f>
        <v>1045.5</v>
      </c>
      <c r="K2106" s="19">
        <f>1551.4-505.9</f>
        <v>1045.5</v>
      </c>
      <c r="L2106" s="19"/>
      <c r="M2106" s="19"/>
      <c r="N2106" s="19"/>
      <c r="O2106" s="19">
        <v>0</v>
      </c>
      <c r="P2106" s="19">
        <v>0</v>
      </c>
      <c r="Q2106" s="19">
        <v>0</v>
      </c>
      <c r="R2106" s="19">
        <v>0</v>
      </c>
      <c r="S2106" s="19"/>
      <c r="T2106" s="19">
        <f t="shared" si="5636"/>
        <v>1045.5</v>
      </c>
      <c r="U2106" s="19">
        <f t="shared" si="5637"/>
        <v>1045.5</v>
      </c>
      <c r="V2106" s="19">
        <f t="shared" si="5638"/>
        <v>1045.5</v>
      </c>
      <c r="W2106" s="19"/>
      <c r="X2106" s="19"/>
      <c r="Y2106" s="19"/>
      <c r="Z2106" s="19"/>
      <c r="AA2106" s="19"/>
      <c r="AB2106" s="19"/>
      <c r="AC2106" s="19"/>
      <c r="AD2106" s="19"/>
      <c r="AE2106" s="19"/>
      <c r="AF2106" s="50">
        <v>901.61900000000003</v>
      </c>
      <c r="AG2106" s="50"/>
      <c r="AH2106" s="50">
        <v>0</v>
      </c>
      <c r="AI2106" s="50">
        <v>0</v>
      </c>
      <c r="AJ2106" s="50">
        <v>0</v>
      </c>
      <c r="AK2106" s="50">
        <v>0</v>
      </c>
      <c r="AL2106" s="50">
        <v>901.61900000000003</v>
      </c>
      <c r="AM2106" s="50">
        <v>0</v>
      </c>
      <c r="AN2106" s="50">
        <v>0</v>
      </c>
      <c r="AO2106" s="15">
        <v>676.21400000000006</v>
      </c>
      <c r="AP2106" s="51">
        <v>1045.5</v>
      </c>
      <c r="AQ2106" s="51">
        <v>0</v>
      </c>
      <c r="AR2106" s="51">
        <v>0</v>
      </c>
      <c r="AS2106" s="51">
        <v>0</v>
      </c>
      <c r="AT2106" s="51">
        <v>0</v>
      </c>
      <c r="AU2106" s="51">
        <f t="shared" si="5659"/>
        <v>1045.5</v>
      </c>
      <c r="AV2106" s="51">
        <f t="shared" si="5660"/>
        <v>0</v>
      </c>
      <c r="AW2106" s="51">
        <f t="shared" si="5662"/>
        <v>1045.5</v>
      </c>
      <c r="AX2106" s="51">
        <f t="shared" si="5663"/>
        <v>1045.5</v>
      </c>
      <c r="AY2106" s="51">
        <f t="shared" si="5664"/>
        <v>1045.5</v>
      </c>
      <c r="AZ2106" s="51"/>
      <c r="BA2106" s="52">
        <f t="shared" si="5661"/>
        <v>100</v>
      </c>
      <c r="BB2106" s="53"/>
    </row>
    <row r="2107" ht="31.5">
      <c r="B2107" s="47" t="s">
        <v>590</v>
      </c>
      <c r="C2107" s="47" t="s">
        <v>96</v>
      </c>
      <c r="D2107" s="47" t="s">
        <v>378</v>
      </c>
      <c r="E2107" s="48" t="str">
        <f t="shared" si="5658"/>
        <v>0502</v>
      </c>
      <c r="F2107" s="47" t="s">
        <v>532</v>
      </c>
      <c r="G2107" s="47"/>
      <c r="H2107" s="49" t="s">
        <v>533</v>
      </c>
      <c r="I2107" s="19">
        <f>I2108</f>
        <v>35702.599999999999</v>
      </c>
      <c r="J2107" s="19">
        <f>J2108</f>
        <v>35702.599999999999</v>
      </c>
      <c r="K2107" s="19">
        <f>K2108</f>
        <v>35702.599999999999</v>
      </c>
      <c r="L2107" s="19">
        <f>L2108</f>
        <v>0</v>
      </c>
      <c r="M2107" s="19">
        <f>M2108</f>
        <v>0</v>
      </c>
      <c r="N2107" s="19">
        <f>N2108</f>
        <v>0</v>
      </c>
      <c r="O2107" s="19">
        <f>O2108</f>
        <v>1694.8820000000001</v>
      </c>
      <c r="P2107" s="19">
        <f>P2108</f>
        <v>8458.3340000000007</v>
      </c>
      <c r="Q2107" s="19">
        <f>Q2108</f>
        <v>400</v>
      </c>
      <c r="R2107" s="19">
        <f>R2108</f>
        <v>0</v>
      </c>
      <c r="S2107" s="19">
        <f>S2108</f>
        <v>549.66530999999998</v>
      </c>
      <c r="T2107" s="19">
        <f t="shared" si="5636"/>
        <v>46805.481309999996</v>
      </c>
      <c r="U2107" s="19">
        <f t="shared" si="5637"/>
        <v>35702.599999999999</v>
      </c>
      <c r="V2107" s="19">
        <f t="shared" si="5638"/>
        <v>35702.599999999999</v>
      </c>
      <c r="W2107" s="19">
        <f>W2108</f>
        <v>0</v>
      </c>
      <c r="X2107" s="19">
        <f>X2108</f>
        <v>0</v>
      </c>
      <c r="Y2107" s="19">
        <f>Y2108</f>
        <v>0</v>
      </c>
      <c r="Z2107" s="19">
        <f>Z2108</f>
        <v>549.66530999999998</v>
      </c>
      <c r="AA2107" s="19">
        <f>AA2108</f>
        <v>0</v>
      </c>
      <c r="AB2107" s="19">
        <f>AB2108</f>
        <v>0</v>
      </c>
      <c r="AC2107" s="19">
        <f>AC2108</f>
        <v>0</v>
      </c>
      <c r="AD2107" s="19">
        <f>AD2108</f>
        <v>0</v>
      </c>
      <c r="AE2107" s="19"/>
      <c r="AF2107" s="50">
        <f>AF2108</f>
        <v>49814.742310000001</v>
      </c>
      <c r="AG2107" s="50">
        <f>AG2108</f>
        <v>0</v>
      </c>
      <c r="AH2107" s="50">
        <f>AH2108</f>
        <v>0</v>
      </c>
      <c r="AI2107" s="50">
        <f>AI2108</f>
        <v>0</v>
      </c>
      <c r="AJ2107" s="50">
        <f>AJ2108</f>
        <v>0</v>
      </c>
      <c r="AK2107" s="50">
        <f>AK2108</f>
        <v>0</v>
      </c>
      <c r="AL2107" s="50">
        <f>AL2108</f>
        <v>44103.064059999997</v>
      </c>
      <c r="AM2107" s="50">
        <f>AM2108</f>
        <v>0</v>
      </c>
      <c r="AN2107" s="50">
        <f>AN2108</f>
        <v>0</v>
      </c>
      <c r="AO2107" s="51">
        <f>AO2108</f>
        <v>32217.323670000002</v>
      </c>
      <c r="AP2107" s="51">
        <f>AP2108</f>
        <v>46899.05631</v>
      </c>
      <c r="AQ2107" s="51">
        <f>AQ2108</f>
        <v>1694.8820000000001</v>
      </c>
      <c r="AR2107" s="51">
        <f>AR2108</f>
        <v>0</v>
      </c>
      <c r="AS2107" s="51">
        <f>AS2108</f>
        <v>0</v>
      </c>
      <c r="AT2107" s="51">
        <f>AT2108</f>
        <v>0</v>
      </c>
      <c r="AU2107" s="51">
        <f t="shared" si="5659"/>
        <v>48593.938309999998</v>
      </c>
      <c r="AV2107" s="51">
        <f t="shared" si="5660"/>
        <v>-1788.4570000000022</v>
      </c>
      <c r="AW2107" s="51">
        <f t="shared" si="5662"/>
        <v>47355.146619999992</v>
      </c>
      <c r="AX2107" s="51">
        <f t="shared" si="5663"/>
        <v>35702.599999999999</v>
      </c>
      <c r="AY2107" s="51">
        <f t="shared" si="5664"/>
        <v>35702.599999999999</v>
      </c>
      <c r="AZ2107" s="51">
        <f>AZ2108</f>
        <v>0</v>
      </c>
      <c r="BA2107" s="52">
        <f t="shared" si="5661"/>
        <v>88.534160802326539</v>
      </c>
      <c r="BB2107" s="25"/>
    </row>
    <row r="2108" ht="31.5">
      <c r="B2108" s="47" t="s">
        <v>590</v>
      </c>
      <c r="C2108" s="47" t="s">
        <v>96</v>
      </c>
      <c r="D2108" s="47" t="s">
        <v>378</v>
      </c>
      <c r="E2108" s="48" t="str">
        <f t="shared" si="5658"/>
        <v>0502</v>
      </c>
      <c r="F2108" s="47" t="s">
        <v>532</v>
      </c>
      <c r="G2108" s="47" t="s">
        <v>58</v>
      </c>
      <c r="H2108" s="49" t="s">
        <v>59</v>
      </c>
      <c r="I2108" s="19">
        <v>35702.599999999999</v>
      </c>
      <c r="J2108" s="19">
        <v>35702.599999999999</v>
      </c>
      <c r="K2108" s="19">
        <v>35702.599999999999</v>
      </c>
      <c r="L2108" s="19"/>
      <c r="M2108" s="19"/>
      <c r="N2108" s="19"/>
      <c r="O2108" s="19">
        <v>1694.8820000000001</v>
      </c>
      <c r="P2108" s="19">
        <v>8458.3340000000007</v>
      </c>
      <c r="Q2108" s="19">
        <v>400</v>
      </c>
      <c r="R2108" s="19">
        <v>0</v>
      </c>
      <c r="S2108" s="19">
        <f>279.66531+270</f>
        <v>549.66530999999998</v>
      </c>
      <c r="T2108" s="19">
        <f t="shared" si="5636"/>
        <v>46805.481309999996</v>
      </c>
      <c r="U2108" s="19">
        <f t="shared" si="5637"/>
        <v>35702.599999999999</v>
      </c>
      <c r="V2108" s="19">
        <f t="shared" si="5638"/>
        <v>35702.599999999999</v>
      </c>
      <c r="W2108" s="19"/>
      <c r="X2108" s="19"/>
      <c r="Y2108" s="19"/>
      <c r="Z2108" s="19">
        <f>279.66531+270</f>
        <v>549.66530999999998</v>
      </c>
      <c r="AA2108" s="19"/>
      <c r="AB2108" s="19"/>
      <c r="AC2108" s="19"/>
      <c r="AD2108" s="19"/>
      <c r="AE2108" s="19"/>
      <c r="AF2108" s="50">
        <v>49814.742310000001</v>
      </c>
      <c r="AG2108" s="50"/>
      <c r="AH2108" s="50">
        <v>0</v>
      </c>
      <c r="AI2108" s="50">
        <v>0</v>
      </c>
      <c r="AJ2108" s="50">
        <v>0</v>
      </c>
      <c r="AK2108" s="50">
        <v>0</v>
      </c>
      <c r="AL2108" s="50">
        <v>44103.064059999997</v>
      </c>
      <c r="AM2108" s="50">
        <v>0</v>
      </c>
      <c r="AN2108" s="50">
        <v>0</v>
      </c>
      <c r="AO2108" s="15">
        <v>32217.323670000002</v>
      </c>
      <c r="AP2108" s="51">
        <v>46899.05631</v>
      </c>
      <c r="AQ2108" s="51">
        <v>1694.8820000000001</v>
      </c>
      <c r="AR2108" s="51">
        <v>0</v>
      </c>
      <c r="AS2108" s="51">
        <v>0</v>
      </c>
      <c r="AT2108" s="51">
        <v>0</v>
      </c>
      <c r="AU2108" s="51">
        <f t="shared" si="5659"/>
        <v>48593.938309999998</v>
      </c>
      <c r="AV2108" s="51">
        <f t="shared" si="5660"/>
        <v>-1788.4570000000022</v>
      </c>
      <c r="AW2108" s="51">
        <f t="shared" si="5662"/>
        <v>47355.146619999992</v>
      </c>
      <c r="AX2108" s="51">
        <f t="shared" si="5663"/>
        <v>35702.599999999999</v>
      </c>
      <c r="AY2108" s="51">
        <f t="shared" si="5664"/>
        <v>35702.599999999999</v>
      </c>
      <c r="AZ2108" s="51"/>
      <c r="BA2108" s="52">
        <f t="shared" si="5661"/>
        <v>88.534160802326539</v>
      </c>
      <c r="BB2108" s="53"/>
    </row>
    <row r="2109" ht="47.25">
      <c r="B2109" s="47" t="s">
        <v>590</v>
      </c>
      <c r="C2109" s="47" t="s">
        <v>96</v>
      </c>
      <c r="D2109" s="47" t="s">
        <v>378</v>
      </c>
      <c r="E2109" s="48" t="str">
        <f t="shared" si="5658"/>
        <v>0502</v>
      </c>
      <c r="F2109" s="47" t="s">
        <v>639</v>
      </c>
      <c r="G2109" s="47"/>
      <c r="H2109" s="49" t="s">
        <v>640</v>
      </c>
      <c r="I2109" s="19"/>
      <c r="J2109" s="19"/>
      <c r="K2109" s="19"/>
      <c r="L2109" s="19"/>
      <c r="M2109" s="19"/>
      <c r="N2109" s="19"/>
      <c r="O2109" s="19">
        <f>O2110</f>
        <v>0</v>
      </c>
      <c r="P2109" s="19">
        <f>P2110</f>
        <v>75.436999999999998</v>
      </c>
      <c r="Q2109" s="19">
        <f>Q2110</f>
        <v>0</v>
      </c>
      <c r="R2109" s="19"/>
      <c r="S2109" s="19"/>
      <c r="T2109" s="19">
        <f t="shared" si="5636"/>
        <v>75.436999999999998</v>
      </c>
      <c r="U2109" s="19"/>
      <c r="V2109" s="19"/>
      <c r="W2109" s="19"/>
      <c r="X2109" s="19"/>
      <c r="Y2109" s="19"/>
      <c r="Z2109" s="19"/>
      <c r="AA2109" s="19"/>
      <c r="AB2109" s="19"/>
      <c r="AC2109" s="19"/>
      <c r="AD2109" s="19"/>
      <c r="AE2109" s="19"/>
      <c r="AF2109" s="50">
        <f>AF2110</f>
        <v>75.436999999999998</v>
      </c>
      <c r="AG2109" s="50">
        <f>AG2110</f>
        <v>0</v>
      </c>
      <c r="AH2109" s="50">
        <f>AH2110</f>
        <v>0</v>
      </c>
      <c r="AI2109" s="50">
        <f>AI2110</f>
        <v>0</v>
      </c>
      <c r="AJ2109" s="50">
        <f>AJ2110</f>
        <v>0</v>
      </c>
      <c r="AK2109" s="50">
        <f>AK2110</f>
        <v>0</v>
      </c>
      <c r="AL2109" s="50">
        <f>AL2110</f>
        <v>75.436019999999999</v>
      </c>
      <c r="AM2109" s="50">
        <f>AM2110</f>
        <v>0</v>
      </c>
      <c r="AN2109" s="50">
        <f>AN2110</f>
        <v>0</v>
      </c>
      <c r="AO2109" s="51">
        <f>AO2110</f>
        <v>0</v>
      </c>
      <c r="AP2109" s="51">
        <f>AP2110</f>
        <v>75.436999999999998</v>
      </c>
      <c r="AQ2109" s="51">
        <f>AQ2110</f>
        <v>0</v>
      </c>
      <c r="AR2109" s="51">
        <f>AR2110</f>
        <v>0</v>
      </c>
      <c r="AS2109" s="51">
        <f>AS2110</f>
        <v>0</v>
      </c>
      <c r="AT2109" s="51">
        <f>AT2110</f>
        <v>0</v>
      </c>
      <c r="AU2109" s="51">
        <f t="shared" si="5659"/>
        <v>75.436999999999998</v>
      </c>
      <c r="AV2109" s="51">
        <f t="shared" si="5660"/>
        <v>0</v>
      </c>
      <c r="AW2109" s="51"/>
      <c r="AX2109" s="51"/>
      <c r="AY2109" s="51"/>
      <c r="AZ2109" s="51"/>
      <c r="BA2109" s="52">
        <f t="shared" si="5661"/>
        <v>99.99870090274004</v>
      </c>
      <c r="BB2109" s="25"/>
    </row>
    <row r="2110">
      <c r="B2110" s="47" t="s">
        <v>590</v>
      </c>
      <c r="C2110" s="47" t="s">
        <v>96</v>
      </c>
      <c r="D2110" s="47" t="s">
        <v>378</v>
      </c>
      <c r="E2110" s="48" t="str">
        <f t="shared" si="5658"/>
        <v>0502</v>
      </c>
      <c r="F2110" s="47" t="s">
        <v>639</v>
      </c>
      <c r="G2110" s="47" t="s">
        <v>60</v>
      </c>
      <c r="H2110" s="49" t="s">
        <v>61</v>
      </c>
      <c r="I2110" s="19"/>
      <c r="J2110" s="19"/>
      <c r="K2110" s="19"/>
      <c r="L2110" s="19"/>
      <c r="M2110" s="19"/>
      <c r="N2110" s="19"/>
      <c r="O2110" s="19">
        <v>0</v>
      </c>
      <c r="P2110" s="19">
        <v>75.436999999999998</v>
      </c>
      <c r="Q2110" s="19">
        <f>75.437-75.437</f>
        <v>0</v>
      </c>
      <c r="R2110" s="19"/>
      <c r="S2110" s="19"/>
      <c r="T2110" s="19">
        <f t="shared" ref="T2110:T2173" si="5665">I2110+L2110+S2110+R2110+Q2110+P2110+O2110</f>
        <v>75.436999999999998</v>
      </c>
      <c r="U2110" s="19"/>
      <c r="V2110" s="19"/>
      <c r="W2110" s="19"/>
      <c r="X2110" s="19"/>
      <c r="Y2110" s="19"/>
      <c r="Z2110" s="19"/>
      <c r="AA2110" s="19"/>
      <c r="AB2110" s="19"/>
      <c r="AC2110" s="19"/>
      <c r="AD2110" s="19"/>
      <c r="AE2110" s="19"/>
      <c r="AF2110" s="50">
        <v>75.436999999999998</v>
      </c>
      <c r="AG2110" s="50"/>
      <c r="AH2110" s="50">
        <v>0</v>
      </c>
      <c r="AI2110" s="50">
        <v>0</v>
      </c>
      <c r="AJ2110" s="50">
        <v>0</v>
      </c>
      <c r="AK2110" s="50">
        <v>0</v>
      </c>
      <c r="AL2110" s="50">
        <v>75.436019999999999</v>
      </c>
      <c r="AM2110" s="50">
        <v>0</v>
      </c>
      <c r="AN2110" s="50">
        <v>0</v>
      </c>
      <c r="AO2110" s="15">
        <v>0</v>
      </c>
      <c r="AP2110" s="51">
        <v>75.436999999999998</v>
      </c>
      <c r="AQ2110" s="51">
        <v>0</v>
      </c>
      <c r="AR2110" s="51">
        <v>0</v>
      </c>
      <c r="AS2110" s="51">
        <v>0</v>
      </c>
      <c r="AT2110" s="51">
        <v>0</v>
      </c>
      <c r="AU2110" s="51">
        <f t="shared" si="5659"/>
        <v>75.436999999999998</v>
      </c>
      <c r="AV2110" s="51">
        <f t="shared" si="5660"/>
        <v>0</v>
      </c>
      <c r="AW2110" s="51"/>
      <c r="AX2110" s="51"/>
      <c r="AY2110" s="51"/>
      <c r="AZ2110" s="51"/>
      <c r="BA2110" s="52">
        <f t="shared" si="5661"/>
        <v>99.99870090274004</v>
      </c>
      <c r="BB2110" s="25"/>
    </row>
    <row r="2111" ht="47.25">
      <c r="B2111" s="47" t="s">
        <v>590</v>
      </c>
      <c r="C2111" s="47" t="s">
        <v>96</v>
      </c>
      <c r="D2111" s="47" t="s">
        <v>378</v>
      </c>
      <c r="E2111" s="48" t="str">
        <f t="shared" si="5658"/>
        <v>0502</v>
      </c>
      <c r="F2111" s="47" t="s">
        <v>641</v>
      </c>
      <c r="G2111" s="47"/>
      <c r="H2111" s="49" t="s">
        <v>642</v>
      </c>
      <c r="I2111" s="19">
        <f>I2112</f>
        <v>19194.200000000001</v>
      </c>
      <c r="J2111" s="19">
        <f>J2112</f>
        <v>19844</v>
      </c>
      <c r="K2111" s="19">
        <f>K2112</f>
        <v>35849.599999999999</v>
      </c>
      <c r="L2111" s="19">
        <f>L2112</f>
        <v>0</v>
      </c>
      <c r="M2111" s="19">
        <f>M2112</f>
        <v>0</v>
      </c>
      <c r="N2111" s="19">
        <f>N2112</f>
        <v>0</v>
      </c>
      <c r="O2111" s="19">
        <f>O2112</f>
        <v>0</v>
      </c>
      <c r="P2111" s="19">
        <f>P2112</f>
        <v>0</v>
      </c>
      <c r="Q2111" s="19">
        <f>Q2112</f>
        <v>0</v>
      </c>
      <c r="R2111" s="19">
        <f>R2112</f>
        <v>0</v>
      </c>
      <c r="S2111" s="19">
        <f>S2112</f>
        <v>0</v>
      </c>
      <c r="T2111" s="19">
        <f t="shared" si="5665"/>
        <v>19194.200000000001</v>
      </c>
      <c r="U2111" s="19">
        <f t="shared" si="5637"/>
        <v>19844</v>
      </c>
      <c r="V2111" s="19">
        <f t="shared" si="5638"/>
        <v>35849.599999999999</v>
      </c>
      <c r="W2111" s="19">
        <f>W2112</f>
        <v>0</v>
      </c>
      <c r="X2111" s="19">
        <f>X2112</f>
        <v>0</v>
      </c>
      <c r="Y2111" s="19">
        <f>Y2112</f>
        <v>0</v>
      </c>
      <c r="Z2111" s="19">
        <f>Z2112</f>
        <v>0</v>
      </c>
      <c r="AA2111" s="19">
        <f>AA2112</f>
        <v>0</v>
      </c>
      <c r="AB2111" s="19">
        <f>AB2112</f>
        <v>0</v>
      </c>
      <c r="AC2111" s="19">
        <f>AC2112</f>
        <v>0</v>
      </c>
      <c r="AD2111" s="19">
        <f>AD2112</f>
        <v>0</v>
      </c>
      <c r="AE2111" s="19">
        <f>AE2112</f>
        <v>0</v>
      </c>
      <c r="AF2111" s="50">
        <f>AF2112</f>
        <v>19194.200000000001</v>
      </c>
      <c r="AG2111" s="50">
        <f>AG2112</f>
        <v>0</v>
      </c>
      <c r="AH2111" s="50">
        <f>AH2112</f>
        <v>0</v>
      </c>
      <c r="AI2111" s="50">
        <f>AI2112</f>
        <v>0</v>
      </c>
      <c r="AJ2111" s="50">
        <f>AJ2112</f>
        <v>0</v>
      </c>
      <c r="AK2111" s="50">
        <f>AK2112</f>
        <v>0</v>
      </c>
      <c r="AL2111" s="50">
        <f>AL2112</f>
        <v>18963.94688</v>
      </c>
      <c r="AM2111" s="50">
        <f>AM2112</f>
        <v>0</v>
      </c>
      <c r="AN2111" s="50">
        <f>AN2112</f>
        <v>0</v>
      </c>
      <c r="AO2111" s="51">
        <f>AO2112</f>
        <v>9404.0394199999992</v>
      </c>
      <c r="AP2111" s="51">
        <f>AP2112</f>
        <v>19194.200000000001</v>
      </c>
      <c r="AQ2111" s="51">
        <f>AQ2112</f>
        <v>0</v>
      </c>
      <c r="AR2111" s="51">
        <f>AR2112</f>
        <v>0</v>
      </c>
      <c r="AS2111" s="51">
        <f>AS2112</f>
        <v>0</v>
      </c>
      <c r="AT2111" s="51">
        <f>AT2112</f>
        <v>0</v>
      </c>
      <c r="AU2111" s="51">
        <f t="shared" si="5659"/>
        <v>19194.200000000001</v>
      </c>
      <c r="AV2111" s="51">
        <f t="shared" si="5660"/>
        <v>0</v>
      </c>
      <c r="AW2111" s="51">
        <f t="shared" si="5662"/>
        <v>19194.200000000001</v>
      </c>
      <c r="AX2111" s="51">
        <f t="shared" si="5663"/>
        <v>19844</v>
      </c>
      <c r="AY2111" s="51">
        <f t="shared" si="5664"/>
        <v>35849.599999999999</v>
      </c>
      <c r="AZ2111" s="51">
        <f>AZ2112</f>
        <v>0</v>
      </c>
      <c r="BA2111" s="52">
        <f t="shared" si="5661"/>
        <v>98.800402621625267</v>
      </c>
      <c r="BB2111" s="25"/>
    </row>
    <row r="2112">
      <c r="B2112" s="47" t="s">
        <v>590</v>
      </c>
      <c r="C2112" s="47" t="s">
        <v>96</v>
      </c>
      <c r="D2112" s="47" t="s">
        <v>378</v>
      </c>
      <c r="E2112" s="48" t="str">
        <f t="shared" si="5658"/>
        <v>0502</v>
      </c>
      <c r="F2112" s="47" t="s">
        <v>641</v>
      </c>
      <c r="G2112" s="47" t="s">
        <v>60</v>
      </c>
      <c r="H2112" s="49" t="s">
        <v>61</v>
      </c>
      <c r="I2112" s="19">
        <v>19194.200000000001</v>
      </c>
      <c r="J2112" s="19">
        <v>19844</v>
      </c>
      <c r="K2112" s="19">
        <v>35849.599999999999</v>
      </c>
      <c r="L2112" s="19"/>
      <c r="M2112" s="19"/>
      <c r="N2112" s="19"/>
      <c r="O2112" s="19">
        <v>0</v>
      </c>
      <c r="P2112" s="19">
        <v>0</v>
      </c>
      <c r="Q2112" s="19">
        <v>0</v>
      </c>
      <c r="R2112" s="19">
        <v>0</v>
      </c>
      <c r="S2112" s="19"/>
      <c r="T2112" s="19">
        <f t="shared" si="5665"/>
        <v>19194.200000000001</v>
      </c>
      <c r="U2112" s="19">
        <f t="shared" si="5637"/>
        <v>19844</v>
      </c>
      <c r="V2112" s="19">
        <f t="shared" si="5638"/>
        <v>35849.599999999999</v>
      </c>
      <c r="W2112" s="19"/>
      <c r="X2112" s="19"/>
      <c r="Y2112" s="19"/>
      <c r="Z2112" s="19"/>
      <c r="AA2112" s="19"/>
      <c r="AB2112" s="19"/>
      <c r="AC2112" s="19"/>
      <c r="AD2112" s="19"/>
      <c r="AE2112" s="19"/>
      <c r="AF2112" s="50">
        <v>19194.200000000001</v>
      </c>
      <c r="AG2112" s="50"/>
      <c r="AH2112" s="50">
        <v>0</v>
      </c>
      <c r="AI2112" s="50">
        <v>0</v>
      </c>
      <c r="AJ2112" s="50">
        <v>0</v>
      </c>
      <c r="AK2112" s="50">
        <v>0</v>
      </c>
      <c r="AL2112" s="50">
        <v>18963.94688</v>
      </c>
      <c r="AM2112" s="50">
        <v>0</v>
      </c>
      <c r="AN2112" s="50">
        <v>0</v>
      </c>
      <c r="AO2112" s="15">
        <v>9404.0394199999992</v>
      </c>
      <c r="AP2112" s="51">
        <v>19194.200000000001</v>
      </c>
      <c r="AQ2112" s="51">
        <v>0</v>
      </c>
      <c r="AR2112" s="51">
        <v>0</v>
      </c>
      <c r="AS2112" s="51">
        <v>0</v>
      </c>
      <c r="AT2112" s="51">
        <v>0</v>
      </c>
      <c r="AU2112" s="51">
        <f t="shared" si="5659"/>
        <v>19194.200000000001</v>
      </c>
      <c r="AV2112" s="51">
        <f t="shared" si="5660"/>
        <v>0</v>
      </c>
      <c r="AW2112" s="51">
        <f t="shared" si="5662"/>
        <v>19194.200000000001</v>
      </c>
      <c r="AX2112" s="51">
        <f t="shared" si="5663"/>
        <v>19844</v>
      </c>
      <c r="AY2112" s="51">
        <f t="shared" si="5664"/>
        <v>35849.599999999999</v>
      </c>
      <c r="AZ2112" s="51"/>
      <c r="BA2112" s="52">
        <f t="shared" si="5661"/>
        <v>98.800402621625267</v>
      </c>
      <c r="BB2112" s="53"/>
    </row>
    <row r="2113" ht="47.25">
      <c r="B2113" s="47" t="s">
        <v>590</v>
      </c>
      <c r="C2113" s="47" t="s">
        <v>96</v>
      </c>
      <c r="D2113" s="47" t="s">
        <v>378</v>
      </c>
      <c r="E2113" s="48" t="str">
        <f t="shared" si="5658"/>
        <v>0502</v>
      </c>
      <c r="F2113" s="47" t="s">
        <v>82</v>
      </c>
      <c r="G2113" s="48"/>
      <c r="H2113" s="49" t="s">
        <v>83</v>
      </c>
      <c r="I2113" s="19"/>
      <c r="J2113" s="19"/>
      <c r="K2113" s="19"/>
      <c r="L2113" s="19"/>
      <c r="M2113" s="19"/>
      <c r="N2113" s="19"/>
      <c r="O2113" s="19">
        <f t="shared" ref="O2113:O2115" si="5666">O2114</f>
        <v>0</v>
      </c>
      <c r="P2113" s="19"/>
      <c r="Q2113" s="19"/>
      <c r="R2113" s="19"/>
      <c r="S2113" s="19"/>
      <c r="T2113" s="19">
        <f t="shared" si="5665"/>
        <v>0</v>
      </c>
      <c r="U2113" s="19"/>
      <c r="V2113" s="19"/>
      <c r="W2113" s="19"/>
      <c r="X2113" s="19"/>
      <c r="Y2113" s="19"/>
      <c r="Z2113" s="19"/>
      <c r="AA2113" s="19"/>
      <c r="AB2113" s="19"/>
      <c r="AC2113" s="19"/>
      <c r="AD2113" s="19"/>
      <c r="AE2113" s="19"/>
      <c r="AF2113" s="50">
        <f t="shared" ref="AF2113:AF2115" si="5667">AF2114</f>
        <v>2682.9699999999998</v>
      </c>
      <c r="AG2113" s="50">
        <f t="shared" ref="AG2113:AG2115" si="5668">AG2114</f>
        <v>0</v>
      </c>
      <c r="AH2113" s="50">
        <f t="shared" ref="AH2113:AH2115" si="5669">AH2114</f>
        <v>0</v>
      </c>
      <c r="AI2113" s="50">
        <f t="shared" ref="AI2113:AI2115" si="5670">AI2114</f>
        <v>0</v>
      </c>
      <c r="AJ2113" s="50">
        <f t="shared" ref="AJ2113:AJ2115" si="5671">AJ2114</f>
        <v>0</v>
      </c>
      <c r="AK2113" s="50">
        <f t="shared" ref="AK2113:AK2115" si="5672">AK2114</f>
        <v>0</v>
      </c>
      <c r="AL2113" s="50">
        <f t="shared" ref="AL2113:AL2115" si="5673">AL2114</f>
        <v>2682.9699999999998</v>
      </c>
      <c r="AM2113" s="50">
        <f t="shared" ref="AM2113:AM2115" si="5674">AM2114</f>
        <v>0</v>
      </c>
      <c r="AN2113" s="50">
        <f t="shared" ref="AN2113:AN2115" si="5675">AN2114</f>
        <v>0</v>
      </c>
      <c r="AO2113" s="63">
        <f t="shared" ref="AO2113:AO2115" si="5676">AO2114</f>
        <v>992.69889999999998</v>
      </c>
      <c r="AP2113" s="15">
        <f t="shared" ref="AP2113:AP2115" si="5677">AP2114</f>
        <v>2682.9699999999998</v>
      </c>
      <c r="AQ2113" s="51">
        <f t="shared" ref="AQ2113:AQ2115" si="5678">AQ2114</f>
        <v>0</v>
      </c>
      <c r="AR2113" s="15">
        <f t="shared" ref="AR2113:AR2115" si="5679">AR2114</f>
        <v>0</v>
      </c>
      <c r="AS2113" s="51">
        <f t="shared" ref="AS2113:AS2115" si="5680">AS2114</f>
        <v>0</v>
      </c>
      <c r="AT2113" s="15">
        <f t="shared" ref="AT2113:AT2115" si="5681">AT2114</f>
        <v>0</v>
      </c>
      <c r="AU2113" s="51">
        <f t="shared" si="5659"/>
        <v>2682.9699999999998</v>
      </c>
      <c r="AV2113" s="51">
        <f t="shared" si="5660"/>
        <v>-2682.9699999999998</v>
      </c>
      <c r="AW2113" s="51"/>
      <c r="AX2113" s="51"/>
      <c r="AY2113" s="51"/>
      <c r="AZ2113" s="51"/>
      <c r="BA2113" s="52">
        <f t="shared" si="5661"/>
        <v>100</v>
      </c>
      <c r="BB2113" s="53"/>
    </row>
    <row r="2114">
      <c r="B2114" s="47" t="s">
        <v>590</v>
      </c>
      <c r="C2114" s="47" t="s">
        <v>96</v>
      </c>
      <c r="D2114" s="47" t="s">
        <v>378</v>
      </c>
      <c r="E2114" s="48" t="str">
        <f t="shared" si="5658"/>
        <v>0502</v>
      </c>
      <c r="F2114" s="47" t="s">
        <v>92</v>
      </c>
      <c r="G2114" s="48"/>
      <c r="H2114" s="49" t="s">
        <v>93</v>
      </c>
      <c r="I2114" s="19"/>
      <c r="J2114" s="19"/>
      <c r="K2114" s="19"/>
      <c r="L2114" s="19"/>
      <c r="M2114" s="19"/>
      <c r="N2114" s="19"/>
      <c r="O2114" s="19">
        <f t="shared" si="5666"/>
        <v>0</v>
      </c>
      <c r="P2114" s="19"/>
      <c r="Q2114" s="19"/>
      <c r="R2114" s="19"/>
      <c r="S2114" s="19"/>
      <c r="T2114" s="19">
        <f t="shared" si="5665"/>
        <v>0</v>
      </c>
      <c r="U2114" s="19"/>
      <c r="V2114" s="19"/>
      <c r="W2114" s="19"/>
      <c r="X2114" s="19"/>
      <c r="Y2114" s="19"/>
      <c r="Z2114" s="19"/>
      <c r="AA2114" s="19"/>
      <c r="AB2114" s="19"/>
      <c r="AC2114" s="19"/>
      <c r="AD2114" s="19"/>
      <c r="AE2114" s="19"/>
      <c r="AF2114" s="50">
        <f t="shared" si="5667"/>
        <v>2682.9699999999998</v>
      </c>
      <c r="AG2114" s="50">
        <f t="shared" si="5668"/>
        <v>0</v>
      </c>
      <c r="AH2114" s="50">
        <f t="shared" si="5669"/>
        <v>0</v>
      </c>
      <c r="AI2114" s="50">
        <f t="shared" si="5670"/>
        <v>0</v>
      </c>
      <c r="AJ2114" s="50">
        <f t="shared" si="5671"/>
        <v>0</v>
      </c>
      <c r="AK2114" s="50">
        <f t="shared" si="5672"/>
        <v>0</v>
      </c>
      <c r="AL2114" s="50">
        <f t="shared" si="5673"/>
        <v>2682.9699999999998</v>
      </c>
      <c r="AM2114" s="50">
        <f t="shared" si="5674"/>
        <v>0</v>
      </c>
      <c r="AN2114" s="50">
        <f t="shared" si="5675"/>
        <v>0</v>
      </c>
      <c r="AO2114" s="15">
        <f t="shared" si="5676"/>
        <v>992.69889999999998</v>
      </c>
      <c r="AP2114" s="51">
        <f t="shared" si="5677"/>
        <v>2682.9699999999998</v>
      </c>
      <c r="AQ2114" s="15">
        <f t="shared" si="5678"/>
        <v>0</v>
      </c>
      <c r="AR2114" s="51">
        <f t="shared" si="5679"/>
        <v>0</v>
      </c>
      <c r="AS2114" s="15">
        <f t="shared" si="5680"/>
        <v>0</v>
      </c>
      <c r="AT2114" s="51">
        <f t="shared" si="5681"/>
        <v>0</v>
      </c>
      <c r="AU2114" s="51">
        <f t="shared" si="5659"/>
        <v>2682.9699999999998</v>
      </c>
      <c r="AV2114" s="51">
        <f t="shared" si="5660"/>
        <v>-2682.9699999999998</v>
      </c>
      <c r="AW2114" s="51"/>
      <c r="AX2114" s="51"/>
      <c r="AY2114" s="51"/>
      <c r="AZ2114" s="51"/>
      <c r="BA2114" s="52">
        <f t="shared" si="5661"/>
        <v>100</v>
      </c>
      <c r="BB2114" s="53"/>
    </row>
    <row r="2115">
      <c r="B2115" s="47" t="s">
        <v>590</v>
      </c>
      <c r="C2115" s="47" t="s">
        <v>96</v>
      </c>
      <c r="D2115" s="47" t="s">
        <v>378</v>
      </c>
      <c r="E2115" s="48" t="str">
        <f t="shared" si="5658"/>
        <v>0502</v>
      </c>
      <c r="F2115" s="47" t="s">
        <v>94</v>
      </c>
      <c r="G2115" s="48"/>
      <c r="H2115" s="49" t="s">
        <v>95</v>
      </c>
      <c r="I2115" s="19"/>
      <c r="J2115" s="19"/>
      <c r="K2115" s="19"/>
      <c r="L2115" s="19"/>
      <c r="M2115" s="19"/>
      <c r="N2115" s="19"/>
      <c r="O2115" s="19">
        <f t="shared" si="5666"/>
        <v>0</v>
      </c>
      <c r="P2115" s="19"/>
      <c r="Q2115" s="19"/>
      <c r="R2115" s="19"/>
      <c r="S2115" s="19"/>
      <c r="T2115" s="19">
        <f t="shared" si="5665"/>
        <v>0</v>
      </c>
      <c r="U2115" s="19"/>
      <c r="V2115" s="19"/>
      <c r="W2115" s="19"/>
      <c r="X2115" s="19"/>
      <c r="Y2115" s="19"/>
      <c r="Z2115" s="19"/>
      <c r="AA2115" s="19"/>
      <c r="AB2115" s="19"/>
      <c r="AC2115" s="19"/>
      <c r="AD2115" s="19"/>
      <c r="AE2115" s="19"/>
      <c r="AF2115" s="50">
        <f t="shared" si="5667"/>
        <v>2682.9699999999998</v>
      </c>
      <c r="AG2115" s="50">
        <f t="shared" si="5668"/>
        <v>0</v>
      </c>
      <c r="AH2115" s="50">
        <f t="shared" si="5669"/>
        <v>0</v>
      </c>
      <c r="AI2115" s="50">
        <f t="shared" si="5670"/>
        <v>0</v>
      </c>
      <c r="AJ2115" s="50">
        <f t="shared" si="5671"/>
        <v>0</v>
      </c>
      <c r="AK2115" s="50">
        <f t="shared" si="5672"/>
        <v>0</v>
      </c>
      <c r="AL2115" s="50">
        <f t="shared" si="5673"/>
        <v>2682.9699999999998</v>
      </c>
      <c r="AM2115" s="50">
        <f t="shared" si="5674"/>
        <v>0</v>
      </c>
      <c r="AN2115" s="50">
        <f t="shared" si="5675"/>
        <v>0</v>
      </c>
      <c r="AO2115" s="63">
        <f t="shared" si="5676"/>
        <v>992.69889999999998</v>
      </c>
      <c r="AP2115" s="15">
        <f t="shared" si="5677"/>
        <v>2682.9699999999998</v>
      </c>
      <c r="AQ2115" s="51">
        <f t="shared" si="5678"/>
        <v>0</v>
      </c>
      <c r="AR2115" s="15">
        <f t="shared" si="5679"/>
        <v>0</v>
      </c>
      <c r="AS2115" s="51">
        <f t="shared" si="5680"/>
        <v>0</v>
      </c>
      <c r="AT2115" s="15">
        <f t="shared" si="5681"/>
        <v>0</v>
      </c>
      <c r="AU2115" s="51">
        <f t="shared" si="5659"/>
        <v>2682.9699999999998</v>
      </c>
      <c r="AV2115" s="51">
        <f t="shared" si="5660"/>
        <v>-2682.9699999999998</v>
      </c>
      <c r="AW2115" s="51"/>
      <c r="AX2115" s="51"/>
      <c r="AY2115" s="51"/>
      <c r="AZ2115" s="51"/>
      <c r="BA2115" s="52">
        <f t="shared" si="5661"/>
        <v>100</v>
      </c>
      <c r="BB2115" s="53"/>
    </row>
    <row r="2116" ht="31.5">
      <c r="B2116" s="47" t="s">
        <v>590</v>
      </c>
      <c r="C2116" s="47" t="s">
        <v>96</v>
      </c>
      <c r="D2116" s="47" t="s">
        <v>378</v>
      </c>
      <c r="E2116" s="48" t="str">
        <f t="shared" si="5658"/>
        <v>0502</v>
      </c>
      <c r="F2116" s="47" t="s">
        <v>94</v>
      </c>
      <c r="G2116" s="47" t="s">
        <v>58</v>
      </c>
      <c r="H2116" s="49" t="s">
        <v>59</v>
      </c>
      <c r="I2116" s="19"/>
      <c r="J2116" s="19"/>
      <c r="K2116" s="19"/>
      <c r="L2116" s="19"/>
      <c r="M2116" s="19"/>
      <c r="N2116" s="19"/>
      <c r="O2116" s="19">
        <v>0</v>
      </c>
      <c r="P2116" s="19"/>
      <c r="Q2116" s="19"/>
      <c r="R2116" s="19"/>
      <c r="S2116" s="19"/>
      <c r="T2116" s="19">
        <f t="shared" si="5665"/>
        <v>0</v>
      </c>
      <c r="U2116" s="19"/>
      <c r="V2116" s="19"/>
      <c r="W2116" s="19"/>
      <c r="X2116" s="19"/>
      <c r="Y2116" s="19"/>
      <c r="Z2116" s="19"/>
      <c r="AA2116" s="19"/>
      <c r="AB2116" s="19"/>
      <c r="AC2116" s="19"/>
      <c r="AD2116" s="19"/>
      <c r="AE2116" s="19"/>
      <c r="AF2116" s="50">
        <v>2682.9699999999998</v>
      </c>
      <c r="AG2116" s="50"/>
      <c r="AH2116" s="50">
        <v>0</v>
      </c>
      <c r="AI2116" s="50">
        <v>0</v>
      </c>
      <c r="AJ2116" s="50">
        <v>0</v>
      </c>
      <c r="AK2116" s="50">
        <v>0</v>
      </c>
      <c r="AL2116" s="50">
        <v>2682.9699999999998</v>
      </c>
      <c r="AM2116" s="50">
        <v>0</v>
      </c>
      <c r="AN2116" s="50">
        <v>0</v>
      </c>
      <c r="AO2116" s="15">
        <v>992.69889999999998</v>
      </c>
      <c r="AP2116" s="51">
        <v>2682.9699999999998</v>
      </c>
      <c r="AQ2116" s="15">
        <v>0</v>
      </c>
      <c r="AR2116" s="51">
        <v>0</v>
      </c>
      <c r="AS2116" s="15">
        <v>0</v>
      </c>
      <c r="AT2116" s="51">
        <v>0</v>
      </c>
      <c r="AU2116" s="51">
        <f t="shared" si="5659"/>
        <v>2682.9699999999998</v>
      </c>
      <c r="AV2116" s="51">
        <f t="shared" si="5660"/>
        <v>-2682.9699999999998</v>
      </c>
      <c r="AW2116" s="51"/>
      <c r="AX2116" s="51"/>
      <c r="AY2116" s="51"/>
      <c r="AZ2116" s="51"/>
      <c r="BA2116" s="52">
        <f t="shared" si="5661"/>
        <v>100</v>
      </c>
      <c r="BB2116" s="53"/>
    </row>
    <row r="2117" s="39" customFormat="1">
      <c r="B2117" s="40" t="s">
        <v>590</v>
      </c>
      <c r="C2117" s="40" t="s">
        <v>96</v>
      </c>
      <c r="D2117" s="40" t="s">
        <v>98</v>
      </c>
      <c r="E2117" s="38" t="str">
        <f t="shared" si="5658"/>
        <v>0503</v>
      </c>
      <c r="F2117" s="40"/>
      <c r="G2117" s="40"/>
      <c r="H2117" s="41" t="s">
        <v>99</v>
      </c>
      <c r="I2117" s="42">
        <f>I2123</f>
        <v>10626.300000000001</v>
      </c>
      <c r="J2117" s="42">
        <f>J2123</f>
        <v>10729.799999999999</v>
      </c>
      <c r="K2117" s="42">
        <f>K2123</f>
        <v>10729.799999999999</v>
      </c>
      <c r="L2117" s="42">
        <f>L2123</f>
        <v>46272.099999999999</v>
      </c>
      <c r="M2117" s="42">
        <f>M2123</f>
        <v>55697.800000000003</v>
      </c>
      <c r="N2117" s="42">
        <f>N2123</f>
        <v>58416.5</v>
      </c>
      <c r="O2117" s="42">
        <f>O2123+O2137+O2118</f>
        <v>0</v>
      </c>
      <c r="P2117" s="42">
        <f>P2123+P2137</f>
        <v>0</v>
      </c>
      <c r="Q2117" s="42">
        <f>Q2123+Q2137</f>
        <v>0</v>
      </c>
      <c r="R2117" s="42">
        <f>R2123+R2137</f>
        <v>0</v>
      </c>
      <c r="S2117" s="42">
        <f>S2123</f>
        <v>70120.199999999983</v>
      </c>
      <c r="T2117" s="42">
        <f t="shared" si="5665"/>
        <v>127018.59999999998</v>
      </c>
      <c r="U2117" s="42">
        <f t="shared" si="5637"/>
        <v>66427.600000000006</v>
      </c>
      <c r="V2117" s="42">
        <f t="shared" si="5638"/>
        <v>69146.300000000003</v>
      </c>
      <c r="W2117" s="42">
        <f>W2123</f>
        <v>0</v>
      </c>
      <c r="X2117" s="42">
        <f>X2123</f>
        <v>0</v>
      </c>
      <c r="Y2117" s="42">
        <f>Y2123</f>
        <v>0</v>
      </c>
      <c r="Z2117" s="42">
        <f>Z2123</f>
        <v>86995.639999999999</v>
      </c>
      <c r="AA2117" s="42">
        <f>AA2123</f>
        <v>0</v>
      </c>
      <c r="AB2117" s="42">
        <f>AB2123</f>
        <v>0</v>
      </c>
      <c r="AC2117" s="42">
        <f>AC2123</f>
        <v>0</v>
      </c>
      <c r="AD2117" s="42">
        <f>AD2123</f>
        <v>0</v>
      </c>
      <c r="AE2117" s="42">
        <f>AE2123</f>
        <v>0</v>
      </c>
      <c r="AF2117" s="43">
        <f>AF2123+AF2137+AF2118</f>
        <v>130230.21844</v>
      </c>
      <c r="AG2117" s="43">
        <f>AG2123+AG2137+AG2118</f>
        <v>0</v>
      </c>
      <c r="AH2117" s="43">
        <f>AH2123+AH2137+AH2118</f>
        <v>0</v>
      </c>
      <c r="AI2117" s="43">
        <f>AI2123+AI2137+AI2118</f>
        <v>0</v>
      </c>
      <c r="AJ2117" s="43">
        <f>AJ2123+AJ2137+AJ2118</f>
        <v>13660</v>
      </c>
      <c r="AK2117" s="43">
        <f>AK2123+AK2137+AK2118</f>
        <v>0</v>
      </c>
      <c r="AL2117" s="43">
        <f>AL2123+AL2137+AL2118</f>
        <v>98233.014739999999</v>
      </c>
      <c r="AM2117" s="43">
        <f>AM2123+AM2137+AM2118</f>
        <v>0</v>
      </c>
      <c r="AN2117" s="43">
        <f>AN2123+AN2137+AN2118</f>
        <v>0</v>
      </c>
      <c r="AO2117" s="45">
        <f>AO2123+AO2137+AO2118</f>
        <v>56922.821490000002</v>
      </c>
      <c r="AP2117" s="45">
        <f>AP2123+AP2137+AP2118</f>
        <v>130490.50599999999</v>
      </c>
      <c r="AQ2117" s="45">
        <f>AQ2123+AQ2137+AQ2118</f>
        <v>0</v>
      </c>
      <c r="AR2117" s="45">
        <f>AR2123+AR2137+AR2118</f>
        <v>0</v>
      </c>
      <c r="AS2117" s="45">
        <f>AS2123+AS2137+AS2118</f>
        <v>0</v>
      </c>
      <c r="AT2117" s="45">
        <f>AT2123+AT2137+AT2118</f>
        <v>0</v>
      </c>
      <c r="AU2117" s="45">
        <f t="shared" si="5659"/>
        <v>130490.50599999999</v>
      </c>
      <c r="AV2117" s="45">
        <f t="shared" si="5660"/>
        <v>-3471.9060000000172</v>
      </c>
      <c r="AW2117" s="45">
        <f t="shared" si="5662"/>
        <v>214014.23999999999</v>
      </c>
      <c r="AX2117" s="45">
        <f t="shared" si="5663"/>
        <v>66427.600000000006</v>
      </c>
      <c r="AY2117" s="45">
        <f t="shared" si="5664"/>
        <v>69146.300000000003</v>
      </c>
      <c r="AZ2117" s="45">
        <f>AZ2123</f>
        <v>0</v>
      </c>
      <c r="BA2117" s="46">
        <f t="shared" si="5661"/>
        <v>75.430277178916171</v>
      </c>
      <c r="BB2117" s="25"/>
    </row>
    <row r="2118" ht="31.5">
      <c r="B2118" s="47" t="s">
        <v>590</v>
      </c>
      <c r="C2118" s="47" t="s">
        <v>96</v>
      </c>
      <c r="D2118" s="47" t="s">
        <v>98</v>
      </c>
      <c r="E2118" s="48" t="str">
        <f t="shared" si="5658"/>
        <v>0503</v>
      </c>
      <c r="F2118" s="47" t="s">
        <v>100</v>
      </c>
      <c r="G2118" s="48"/>
      <c r="H2118" s="49" t="s">
        <v>101</v>
      </c>
      <c r="I2118" s="19"/>
      <c r="J2118" s="19"/>
      <c r="K2118" s="19"/>
      <c r="L2118" s="19"/>
      <c r="M2118" s="19"/>
      <c r="N2118" s="19"/>
      <c r="O2118" s="19">
        <f t="shared" ref="O2118:O2121" si="5682">O2119</f>
        <v>0</v>
      </c>
      <c r="P2118" s="19"/>
      <c r="Q2118" s="19"/>
      <c r="R2118" s="19"/>
      <c r="S2118" s="19"/>
      <c r="T2118" s="19">
        <f t="shared" si="5665"/>
        <v>0</v>
      </c>
      <c r="U2118" s="19"/>
      <c r="V2118" s="19"/>
      <c r="W2118" s="19"/>
      <c r="X2118" s="19"/>
      <c r="Y2118" s="19"/>
      <c r="Z2118" s="19"/>
      <c r="AA2118" s="19"/>
      <c r="AB2118" s="19"/>
      <c r="AC2118" s="19"/>
      <c r="AD2118" s="19"/>
      <c r="AE2118" s="19"/>
      <c r="AF2118" s="50">
        <f t="shared" ref="AF2118:AF2121" si="5683">AF2119</f>
        <v>3125</v>
      </c>
      <c r="AG2118" s="50">
        <f t="shared" ref="AG2118:AG2121" si="5684">AG2119</f>
        <v>0</v>
      </c>
      <c r="AH2118" s="50">
        <f t="shared" ref="AH2118:AH2121" si="5685">AH2119</f>
        <v>0</v>
      </c>
      <c r="AI2118" s="50">
        <f t="shared" ref="AI2118:AI2121" si="5686">AI2119</f>
        <v>0</v>
      </c>
      <c r="AJ2118" s="50">
        <f t="shared" ref="AJ2118:AJ2121" si="5687">AJ2119</f>
        <v>0</v>
      </c>
      <c r="AK2118" s="50">
        <f t="shared" ref="AK2118:AK2121" si="5688">AK2119</f>
        <v>0</v>
      </c>
      <c r="AL2118" s="50">
        <f t="shared" ref="AL2118:AL2121" si="5689">AL2119</f>
        <v>3125</v>
      </c>
      <c r="AM2118" s="50">
        <f t="shared" ref="AM2118:AM2121" si="5690">AM2119</f>
        <v>0</v>
      </c>
      <c r="AN2118" s="50">
        <f t="shared" ref="AN2118:AN2121" si="5691">AN2119</f>
        <v>0</v>
      </c>
      <c r="AO2118" s="63">
        <f t="shared" ref="AO2118:AO2121" si="5692">AO2119</f>
        <v>0</v>
      </c>
      <c r="AP2118" s="15">
        <f t="shared" ref="AP2118:AP2121" si="5693">AP2119</f>
        <v>3125</v>
      </c>
      <c r="AQ2118" s="51">
        <f t="shared" ref="AQ2118:AQ2121" si="5694">AQ2119</f>
        <v>0</v>
      </c>
      <c r="AR2118" s="15">
        <f t="shared" ref="AR2118:AR2121" si="5695">AR2119</f>
        <v>0</v>
      </c>
      <c r="AS2118" s="51">
        <f t="shared" ref="AS2118:AS2121" si="5696">AS2119</f>
        <v>0</v>
      </c>
      <c r="AT2118" s="15">
        <f t="shared" ref="AT2118:AT2121" si="5697">AT2119</f>
        <v>0</v>
      </c>
      <c r="AU2118" s="51">
        <f t="shared" si="5659"/>
        <v>3125</v>
      </c>
      <c r="AV2118" s="51">
        <f t="shared" si="5660"/>
        <v>-3125</v>
      </c>
      <c r="AW2118" s="51"/>
      <c r="AX2118" s="51"/>
      <c r="AY2118" s="51"/>
      <c r="AZ2118" s="51"/>
      <c r="BA2118" s="52">
        <f t="shared" si="5661"/>
        <v>100</v>
      </c>
      <c r="BB2118" s="25"/>
    </row>
    <row r="2119">
      <c r="B2119" s="47" t="s">
        <v>590</v>
      </c>
      <c r="C2119" s="47" t="s">
        <v>96</v>
      </c>
      <c r="D2119" s="47" t="s">
        <v>98</v>
      </c>
      <c r="E2119" s="48" t="str">
        <f t="shared" si="5658"/>
        <v>0503</v>
      </c>
      <c r="F2119" s="47" t="s">
        <v>102</v>
      </c>
      <c r="G2119" s="48"/>
      <c r="H2119" s="49" t="s">
        <v>53</v>
      </c>
      <c r="I2119" s="19"/>
      <c r="J2119" s="19"/>
      <c r="K2119" s="19"/>
      <c r="L2119" s="19"/>
      <c r="M2119" s="19"/>
      <c r="N2119" s="19"/>
      <c r="O2119" s="19">
        <f t="shared" si="5682"/>
        <v>0</v>
      </c>
      <c r="P2119" s="19"/>
      <c r="Q2119" s="19"/>
      <c r="R2119" s="19"/>
      <c r="S2119" s="19"/>
      <c r="T2119" s="19">
        <f t="shared" si="5665"/>
        <v>0</v>
      </c>
      <c r="U2119" s="19"/>
      <c r="V2119" s="19"/>
      <c r="W2119" s="19"/>
      <c r="X2119" s="19"/>
      <c r="Y2119" s="19"/>
      <c r="Z2119" s="19"/>
      <c r="AA2119" s="19"/>
      <c r="AB2119" s="19"/>
      <c r="AC2119" s="19"/>
      <c r="AD2119" s="19"/>
      <c r="AE2119" s="19"/>
      <c r="AF2119" s="50">
        <f t="shared" si="5683"/>
        <v>3125</v>
      </c>
      <c r="AG2119" s="50">
        <f t="shared" si="5684"/>
        <v>0</v>
      </c>
      <c r="AH2119" s="50">
        <f t="shared" si="5685"/>
        <v>0</v>
      </c>
      <c r="AI2119" s="50">
        <f t="shared" si="5686"/>
        <v>0</v>
      </c>
      <c r="AJ2119" s="50">
        <f t="shared" si="5687"/>
        <v>0</v>
      </c>
      <c r="AK2119" s="50">
        <f t="shared" si="5688"/>
        <v>0</v>
      </c>
      <c r="AL2119" s="50">
        <f t="shared" si="5689"/>
        <v>3125</v>
      </c>
      <c r="AM2119" s="50">
        <f t="shared" si="5690"/>
        <v>0</v>
      </c>
      <c r="AN2119" s="50">
        <f t="shared" si="5691"/>
        <v>0</v>
      </c>
      <c r="AO2119" s="15">
        <f t="shared" si="5692"/>
        <v>0</v>
      </c>
      <c r="AP2119" s="51">
        <f t="shared" si="5693"/>
        <v>3125</v>
      </c>
      <c r="AQ2119" s="15">
        <f t="shared" si="5694"/>
        <v>0</v>
      </c>
      <c r="AR2119" s="51">
        <f t="shared" si="5695"/>
        <v>0</v>
      </c>
      <c r="AS2119" s="15">
        <f t="shared" si="5696"/>
        <v>0</v>
      </c>
      <c r="AT2119" s="51">
        <f t="shared" si="5697"/>
        <v>0</v>
      </c>
      <c r="AU2119" s="51">
        <f t="shared" si="5659"/>
        <v>3125</v>
      </c>
      <c r="AV2119" s="51">
        <f t="shared" si="5660"/>
        <v>-3125</v>
      </c>
      <c r="AW2119" s="51"/>
      <c r="AX2119" s="51"/>
      <c r="AY2119" s="51"/>
      <c r="AZ2119" s="51"/>
      <c r="BA2119" s="52">
        <f t="shared" si="5661"/>
        <v>100</v>
      </c>
      <c r="BB2119" s="25"/>
    </row>
    <row r="2120" ht="31.5">
      <c r="B2120" s="47" t="s">
        <v>590</v>
      </c>
      <c r="C2120" s="47" t="s">
        <v>96</v>
      </c>
      <c r="D2120" s="47" t="s">
        <v>98</v>
      </c>
      <c r="E2120" s="48" t="str">
        <f t="shared" si="5658"/>
        <v>0503</v>
      </c>
      <c r="F2120" s="47" t="s">
        <v>103</v>
      </c>
      <c r="G2120" s="48"/>
      <c r="H2120" s="49" t="s">
        <v>104</v>
      </c>
      <c r="I2120" s="19"/>
      <c r="J2120" s="19"/>
      <c r="K2120" s="19"/>
      <c r="L2120" s="19"/>
      <c r="M2120" s="19"/>
      <c r="N2120" s="19"/>
      <c r="O2120" s="19">
        <f t="shared" si="5682"/>
        <v>0</v>
      </c>
      <c r="P2120" s="19"/>
      <c r="Q2120" s="19"/>
      <c r="R2120" s="19"/>
      <c r="S2120" s="19"/>
      <c r="T2120" s="19">
        <f t="shared" si="5665"/>
        <v>0</v>
      </c>
      <c r="U2120" s="19"/>
      <c r="V2120" s="19"/>
      <c r="W2120" s="19"/>
      <c r="X2120" s="19"/>
      <c r="Y2120" s="19"/>
      <c r="Z2120" s="19"/>
      <c r="AA2120" s="19"/>
      <c r="AB2120" s="19"/>
      <c r="AC2120" s="19"/>
      <c r="AD2120" s="19"/>
      <c r="AE2120" s="19"/>
      <c r="AF2120" s="50">
        <f t="shared" si="5683"/>
        <v>3125</v>
      </c>
      <c r="AG2120" s="50">
        <f t="shared" si="5684"/>
        <v>0</v>
      </c>
      <c r="AH2120" s="50">
        <f t="shared" si="5685"/>
        <v>0</v>
      </c>
      <c r="AI2120" s="50">
        <f t="shared" si="5686"/>
        <v>0</v>
      </c>
      <c r="AJ2120" s="50">
        <f t="shared" si="5687"/>
        <v>0</v>
      </c>
      <c r="AK2120" s="50">
        <f t="shared" si="5688"/>
        <v>0</v>
      </c>
      <c r="AL2120" s="50">
        <f t="shared" si="5689"/>
        <v>3125</v>
      </c>
      <c r="AM2120" s="50">
        <f t="shared" si="5690"/>
        <v>0</v>
      </c>
      <c r="AN2120" s="50">
        <f t="shared" si="5691"/>
        <v>0</v>
      </c>
      <c r="AO2120" s="63">
        <f t="shared" si="5692"/>
        <v>0</v>
      </c>
      <c r="AP2120" s="15">
        <f t="shared" si="5693"/>
        <v>3125</v>
      </c>
      <c r="AQ2120" s="51">
        <f t="shared" si="5694"/>
        <v>0</v>
      </c>
      <c r="AR2120" s="15">
        <f t="shared" si="5695"/>
        <v>0</v>
      </c>
      <c r="AS2120" s="51">
        <f t="shared" si="5696"/>
        <v>0</v>
      </c>
      <c r="AT2120" s="15">
        <f t="shared" si="5697"/>
        <v>0</v>
      </c>
      <c r="AU2120" s="51">
        <f t="shared" si="5659"/>
        <v>3125</v>
      </c>
      <c r="AV2120" s="51">
        <f t="shared" si="5660"/>
        <v>-3125</v>
      </c>
      <c r="AW2120" s="51"/>
      <c r="AX2120" s="51"/>
      <c r="AY2120" s="51"/>
      <c r="AZ2120" s="51"/>
      <c r="BA2120" s="52">
        <f t="shared" si="5661"/>
        <v>100</v>
      </c>
      <c r="BB2120" s="25"/>
    </row>
    <row r="2121" ht="31.5">
      <c r="B2121" s="47" t="s">
        <v>590</v>
      </c>
      <c r="C2121" s="47" t="s">
        <v>96</v>
      </c>
      <c r="D2121" s="47" t="s">
        <v>98</v>
      </c>
      <c r="E2121" s="48" t="str">
        <f t="shared" si="5658"/>
        <v>0503</v>
      </c>
      <c r="F2121" s="17" t="s">
        <v>643</v>
      </c>
      <c r="G2121" s="47"/>
      <c r="H2121" s="64" t="s">
        <v>644</v>
      </c>
      <c r="I2121" s="19"/>
      <c r="J2121" s="19"/>
      <c r="K2121" s="19"/>
      <c r="L2121" s="19"/>
      <c r="M2121" s="19"/>
      <c r="N2121" s="19"/>
      <c r="O2121" s="19">
        <f t="shared" si="5682"/>
        <v>0</v>
      </c>
      <c r="P2121" s="19"/>
      <c r="Q2121" s="19"/>
      <c r="R2121" s="19"/>
      <c r="S2121" s="19"/>
      <c r="T2121" s="19">
        <f t="shared" si="5665"/>
        <v>0</v>
      </c>
      <c r="U2121" s="19"/>
      <c r="V2121" s="19"/>
      <c r="W2121" s="19"/>
      <c r="X2121" s="19"/>
      <c r="Y2121" s="19"/>
      <c r="Z2121" s="19"/>
      <c r="AA2121" s="19"/>
      <c r="AB2121" s="19"/>
      <c r="AC2121" s="19"/>
      <c r="AD2121" s="19"/>
      <c r="AE2121" s="19"/>
      <c r="AF2121" s="50">
        <f t="shared" si="5683"/>
        <v>3125</v>
      </c>
      <c r="AG2121" s="50">
        <f t="shared" si="5684"/>
        <v>0</v>
      </c>
      <c r="AH2121" s="50">
        <f t="shared" si="5685"/>
        <v>0</v>
      </c>
      <c r="AI2121" s="50">
        <f t="shared" si="5686"/>
        <v>0</v>
      </c>
      <c r="AJ2121" s="50">
        <f t="shared" si="5687"/>
        <v>0</v>
      </c>
      <c r="AK2121" s="50">
        <f t="shared" si="5688"/>
        <v>0</v>
      </c>
      <c r="AL2121" s="50">
        <f t="shared" si="5689"/>
        <v>3125</v>
      </c>
      <c r="AM2121" s="50">
        <f t="shared" si="5690"/>
        <v>0</v>
      </c>
      <c r="AN2121" s="50">
        <f t="shared" si="5691"/>
        <v>0</v>
      </c>
      <c r="AO2121" s="15">
        <f t="shared" si="5692"/>
        <v>0</v>
      </c>
      <c r="AP2121" s="51">
        <f t="shared" si="5693"/>
        <v>3125</v>
      </c>
      <c r="AQ2121" s="15">
        <f t="shared" si="5694"/>
        <v>0</v>
      </c>
      <c r="AR2121" s="51">
        <f t="shared" si="5695"/>
        <v>0</v>
      </c>
      <c r="AS2121" s="15">
        <f t="shared" si="5696"/>
        <v>0</v>
      </c>
      <c r="AT2121" s="51">
        <f t="shared" si="5697"/>
        <v>0</v>
      </c>
      <c r="AU2121" s="51">
        <f t="shared" si="5659"/>
        <v>3125</v>
      </c>
      <c r="AV2121" s="51">
        <f t="shared" si="5660"/>
        <v>-3125</v>
      </c>
      <c r="AW2121" s="51"/>
      <c r="AX2121" s="51"/>
      <c r="AY2121" s="51"/>
      <c r="AZ2121" s="51"/>
      <c r="BA2121" s="52">
        <f t="shared" si="5661"/>
        <v>100</v>
      </c>
      <c r="BB2121" s="25"/>
    </row>
    <row r="2122" ht="31.5">
      <c r="B2122" s="47" t="s">
        <v>590</v>
      </c>
      <c r="C2122" s="47" t="s">
        <v>96</v>
      </c>
      <c r="D2122" s="47" t="s">
        <v>98</v>
      </c>
      <c r="E2122" s="48" t="str">
        <f t="shared" si="5658"/>
        <v>0503</v>
      </c>
      <c r="F2122" s="17" t="s">
        <v>643</v>
      </c>
      <c r="G2122" s="47" t="s">
        <v>154</v>
      </c>
      <c r="H2122" s="49" t="s">
        <v>155</v>
      </c>
      <c r="I2122" s="19"/>
      <c r="J2122" s="19"/>
      <c r="K2122" s="19"/>
      <c r="L2122" s="19"/>
      <c r="M2122" s="19"/>
      <c r="N2122" s="19"/>
      <c r="O2122" s="19">
        <v>0</v>
      </c>
      <c r="P2122" s="19"/>
      <c r="Q2122" s="19"/>
      <c r="R2122" s="19"/>
      <c r="S2122" s="19"/>
      <c r="T2122" s="19">
        <f t="shared" si="5665"/>
        <v>0</v>
      </c>
      <c r="U2122" s="19"/>
      <c r="V2122" s="19"/>
      <c r="W2122" s="19"/>
      <c r="X2122" s="19"/>
      <c r="Y2122" s="19"/>
      <c r="Z2122" s="19"/>
      <c r="AA2122" s="19"/>
      <c r="AB2122" s="19"/>
      <c r="AC2122" s="19"/>
      <c r="AD2122" s="19"/>
      <c r="AE2122" s="19"/>
      <c r="AF2122" s="50">
        <v>3125</v>
      </c>
      <c r="AG2122" s="50"/>
      <c r="AH2122" s="50">
        <v>0</v>
      </c>
      <c r="AI2122" s="50">
        <v>0</v>
      </c>
      <c r="AJ2122" s="50">
        <v>0</v>
      </c>
      <c r="AK2122" s="50">
        <v>0</v>
      </c>
      <c r="AL2122" s="50">
        <v>3125</v>
      </c>
      <c r="AM2122" s="50">
        <v>0</v>
      </c>
      <c r="AN2122" s="50">
        <v>0</v>
      </c>
      <c r="AO2122" s="63">
        <v>0</v>
      </c>
      <c r="AP2122" s="15">
        <v>3125</v>
      </c>
      <c r="AQ2122" s="51">
        <v>0</v>
      </c>
      <c r="AR2122" s="15">
        <v>0</v>
      </c>
      <c r="AS2122" s="51">
        <v>0</v>
      </c>
      <c r="AT2122" s="15">
        <v>0</v>
      </c>
      <c r="AU2122" s="51">
        <f t="shared" si="5659"/>
        <v>3125</v>
      </c>
      <c r="AV2122" s="51">
        <f t="shared" si="5660"/>
        <v>-3125</v>
      </c>
      <c r="AW2122" s="51"/>
      <c r="AX2122" s="51"/>
      <c r="AY2122" s="51"/>
      <c r="AZ2122" s="51"/>
      <c r="BA2122" s="52">
        <f t="shared" si="5661"/>
        <v>100</v>
      </c>
      <c r="BB2122" s="25"/>
    </row>
    <row r="2123" ht="31.5">
      <c r="B2123" s="47" t="s">
        <v>590</v>
      </c>
      <c r="C2123" s="47" t="s">
        <v>96</v>
      </c>
      <c r="D2123" s="47" t="s">
        <v>98</v>
      </c>
      <c r="E2123" s="48" t="str">
        <f t="shared" si="5658"/>
        <v>0503</v>
      </c>
      <c r="F2123" s="47" t="s">
        <v>517</v>
      </c>
      <c r="G2123" s="47"/>
      <c r="H2123" s="49" t="s">
        <v>518</v>
      </c>
      <c r="I2123" s="19">
        <f>I2128</f>
        <v>10626.300000000001</v>
      </c>
      <c r="J2123" s="19">
        <f>J2128</f>
        <v>10729.799999999999</v>
      </c>
      <c r="K2123" s="19">
        <f>K2128</f>
        <v>10729.799999999999</v>
      </c>
      <c r="L2123" s="19">
        <f>L2128</f>
        <v>46272.099999999999</v>
      </c>
      <c r="M2123" s="19">
        <f>M2128</f>
        <v>55697.800000000003</v>
      </c>
      <c r="N2123" s="19">
        <f>N2128</f>
        <v>58416.5</v>
      </c>
      <c r="O2123" s="19">
        <f>O2128+O2124</f>
        <v>0</v>
      </c>
      <c r="P2123" s="19">
        <f>P2128+P2124</f>
        <v>0</v>
      </c>
      <c r="Q2123" s="19">
        <f>Q2128+Q2124</f>
        <v>0</v>
      </c>
      <c r="R2123" s="19">
        <f>R2128+R2124</f>
        <v>0</v>
      </c>
      <c r="S2123" s="19">
        <f>S2128+S2124</f>
        <v>70120.199999999983</v>
      </c>
      <c r="T2123" s="19">
        <f t="shared" si="5665"/>
        <v>127018.59999999998</v>
      </c>
      <c r="U2123" s="19">
        <f t="shared" si="5637"/>
        <v>66427.600000000006</v>
      </c>
      <c r="V2123" s="19">
        <f t="shared" si="5638"/>
        <v>69146.300000000003</v>
      </c>
      <c r="W2123" s="19">
        <f>W2128+W2124</f>
        <v>0</v>
      </c>
      <c r="X2123" s="19">
        <f>X2128+X2124</f>
        <v>0</v>
      </c>
      <c r="Y2123" s="19">
        <f>Y2128+Y2124</f>
        <v>0</v>
      </c>
      <c r="Z2123" s="19">
        <f>Z2128+Z2124</f>
        <v>86995.639999999999</v>
      </c>
      <c r="AA2123" s="19">
        <f>AA2128+AA2124</f>
        <v>0</v>
      </c>
      <c r="AB2123" s="19">
        <f>AB2128+AB2124</f>
        <v>0</v>
      </c>
      <c r="AC2123" s="19">
        <f>AC2128+AC2124</f>
        <v>0</v>
      </c>
      <c r="AD2123" s="19">
        <f>AD2128+AD2124</f>
        <v>0</v>
      </c>
      <c r="AE2123" s="19">
        <f>AE2128+AE2124</f>
        <v>0</v>
      </c>
      <c r="AF2123" s="50">
        <f>AF2128+AF2124</f>
        <v>90350.779999999999</v>
      </c>
      <c r="AG2123" s="50">
        <f>AG2128+AG2124</f>
        <v>0</v>
      </c>
      <c r="AH2123" s="50">
        <f>AH2128+AH2124</f>
        <v>0</v>
      </c>
      <c r="AI2123" s="50">
        <f>AI2128+AI2124</f>
        <v>0</v>
      </c>
      <c r="AJ2123" s="50">
        <f>AJ2128+AJ2124</f>
        <v>13660</v>
      </c>
      <c r="AK2123" s="50">
        <f>AK2128+AK2124</f>
        <v>0</v>
      </c>
      <c r="AL2123" s="50">
        <f>AL2128</f>
        <v>58353.576300000001</v>
      </c>
      <c r="AM2123" s="50">
        <f>AM2128+AM2124</f>
        <v>0</v>
      </c>
      <c r="AN2123" s="50">
        <f>AN2128+AN2124</f>
        <v>0</v>
      </c>
      <c r="AO2123" s="15">
        <f>AO2128</f>
        <v>41561.821490000002</v>
      </c>
      <c r="AP2123" s="51">
        <f>AP2128+AP2124</f>
        <v>90350.779999999999</v>
      </c>
      <c r="AQ2123" s="51">
        <f>AQ2128+AQ2124</f>
        <v>0</v>
      </c>
      <c r="AR2123" s="51">
        <f>AR2128+AR2124</f>
        <v>0</v>
      </c>
      <c r="AS2123" s="51">
        <f>AS2128+AS2124</f>
        <v>0</v>
      </c>
      <c r="AT2123" s="51">
        <f>AT2128+AT2124</f>
        <v>0</v>
      </c>
      <c r="AU2123" s="51">
        <f t="shared" si="5659"/>
        <v>90350.779999999999</v>
      </c>
      <c r="AV2123" s="51">
        <f t="shared" si="5660"/>
        <v>36667.819999999978</v>
      </c>
      <c r="AW2123" s="51">
        <f t="shared" si="5662"/>
        <v>214014.23999999999</v>
      </c>
      <c r="AX2123" s="51">
        <f t="shared" si="5663"/>
        <v>66427.600000000006</v>
      </c>
      <c r="AY2123" s="51">
        <f t="shared" si="5664"/>
        <v>69146.300000000003</v>
      </c>
      <c r="AZ2123" s="51">
        <f>AZ2128+AZ2124</f>
        <v>0</v>
      </c>
      <c r="BA2123" s="52">
        <f t="shared" si="5661"/>
        <v>64.585581109537742</v>
      </c>
      <c r="BB2123" s="25"/>
    </row>
    <row r="2124">
      <c r="B2124" s="47" t="s">
        <v>590</v>
      </c>
      <c r="C2124" s="47" t="s">
        <v>96</v>
      </c>
      <c r="D2124" s="47" t="s">
        <v>98</v>
      </c>
      <c r="E2124" s="48" t="str">
        <f t="shared" si="5658"/>
        <v>0503</v>
      </c>
      <c r="F2124" s="47" t="s">
        <v>519</v>
      </c>
      <c r="G2124" s="47"/>
      <c r="H2124" s="49" t="s">
        <v>113</v>
      </c>
      <c r="I2124" s="19"/>
      <c r="J2124" s="19"/>
      <c r="K2124" s="19"/>
      <c r="L2124" s="19"/>
      <c r="M2124" s="19"/>
      <c r="N2124" s="19"/>
      <c r="O2124" s="19">
        <f t="shared" ref="O2124:O2126" si="5698">O2125</f>
        <v>0</v>
      </c>
      <c r="P2124" s="19">
        <f t="shared" ref="P2124:P2126" si="5699">P2125</f>
        <v>0</v>
      </c>
      <c r="Q2124" s="19">
        <f t="shared" ref="Q2124:Q2126" si="5700">Q2125</f>
        <v>0</v>
      </c>
      <c r="R2124" s="19">
        <f t="shared" ref="R2124:R2126" si="5701">R2125</f>
        <v>0</v>
      </c>
      <c r="S2124" s="19">
        <f t="shared" ref="S2124:S2126" si="5702">S2125</f>
        <v>13660</v>
      </c>
      <c r="T2124" s="19">
        <f t="shared" si="5665"/>
        <v>13660</v>
      </c>
      <c r="U2124" s="19">
        <f t="shared" ref="U2124:U2126" si="5703">U2125</f>
        <v>0</v>
      </c>
      <c r="V2124" s="19">
        <f t="shared" ref="V2124:V2126" si="5704">V2125</f>
        <v>0</v>
      </c>
      <c r="W2124" s="19">
        <f t="shared" ref="W2124:W2126" si="5705">W2125</f>
        <v>0</v>
      </c>
      <c r="X2124" s="19">
        <f t="shared" ref="X2124:X2126" si="5706">X2125</f>
        <v>0</v>
      </c>
      <c r="Y2124" s="19">
        <f t="shared" ref="Y2124:Y2126" si="5707">Y2125</f>
        <v>0</v>
      </c>
      <c r="Z2124" s="19">
        <f t="shared" ref="Z2124:Z2126" si="5708">Z2125</f>
        <v>13660</v>
      </c>
      <c r="AA2124" s="19">
        <f t="shared" ref="AA2124:AA2126" si="5709">AA2125</f>
        <v>0</v>
      </c>
      <c r="AB2124" s="19">
        <f t="shared" ref="AB2124:AB2126" si="5710">AB2125</f>
        <v>0</v>
      </c>
      <c r="AC2124" s="19">
        <f t="shared" ref="AC2124:AC2126" si="5711">AC2125</f>
        <v>0</v>
      </c>
      <c r="AD2124" s="19">
        <f t="shared" ref="AD2124:AD2126" si="5712">AD2125</f>
        <v>0</v>
      </c>
      <c r="AE2124" s="19">
        <f t="shared" ref="AE2124:AE2126" si="5713">AE2125</f>
        <v>0</v>
      </c>
      <c r="AF2124" s="50">
        <f t="shared" ref="AF2124:AF2126" si="5714">AF2125</f>
        <v>13660</v>
      </c>
      <c r="AG2124" s="50">
        <f t="shared" ref="AG2124:AG2126" si="5715">AG2125</f>
        <v>0</v>
      </c>
      <c r="AH2124" s="50">
        <f t="shared" ref="AH2124:AH2126" si="5716">AH2125</f>
        <v>0</v>
      </c>
      <c r="AI2124" s="50">
        <f t="shared" ref="AI2124:AI2126" si="5717">AI2125</f>
        <v>0</v>
      </c>
      <c r="AJ2124" s="50">
        <f t="shared" ref="AJ2124:AJ2126" si="5718">AJ2125</f>
        <v>13660</v>
      </c>
      <c r="AK2124" s="50">
        <f t="shared" ref="AK2124:AK2126" si="5719">AK2125</f>
        <v>0</v>
      </c>
      <c r="AL2124" s="50">
        <f t="shared" ref="AL2124:AL2126" si="5720">AL2125</f>
        <v>0</v>
      </c>
      <c r="AM2124" s="50">
        <f t="shared" ref="AM2124:AM2126" si="5721">AM2125</f>
        <v>0</v>
      </c>
      <c r="AN2124" s="50">
        <f t="shared" ref="AN2124:AN2126" si="5722">AN2125</f>
        <v>0</v>
      </c>
      <c r="AO2124" s="51">
        <f t="shared" ref="AO2124:AO2126" si="5723">AO2125</f>
        <v>0</v>
      </c>
      <c r="AP2124" s="51">
        <f t="shared" ref="AP2124:AP2126" si="5724">AP2125</f>
        <v>13660</v>
      </c>
      <c r="AQ2124" s="51">
        <f t="shared" ref="AQ2124:AQ2126" si="5725">AQ2125</f>
        <v>0</v>
      </c>
      <c r="AR2124" s="51">
        <f t="shared" ref="AR2124:AR2126" si="5726">AR2125</f>
        <v>0</v>
      </c>
      <c r="AS2124" s="51">
        <f t="shared" ref="AS2124:AS2126" si="5727">AS2125</f>
        <v>0</v>
      </c>
      <c r="AT2124" s="51">
        <f t="shared" ref="AT2124:AT2126" si="5728">AT2125</f>
        <v>0</v>
      </c>
      <c r="AU2124" s="51">
        <f t="shared" si="5659"/>
        <v>13660</v>
      </c>
      <c r="AV2124" s="51">
        <f t="shared" si="5660"/>
        <v>0</v>
      </c>
      <c r="AW2124" s="51">
        <f t="shared" si="5662"/>
        <v>27320</v>
      </c>
      <c r="AX2124" s="51">
        <f t="shared" si="5663"/>
        <v>0</v>
      </c>
      <c r="AY2124" s="51">
        <f t="shared" si="5664"/>
        <v>0</v>
      </c>
      <c r="AZ2124" s="51">
        <f t="shared" ref="AZ2124:AZ2126" si="5729">AZ2125</f>
        <v>0</v>
      </c>
      <c r="BA2124" s="52">
        <f t="shared" si="5661"/>
        <v>0</v>
      </c>
      <c r="BB2124" s="25"/>
    </row>
    <row r="2125" ht="47.25">
      <c r="B2125" s="47" t="s">
        <v>590</v>
      </c>
      <c r="C2125" s="47" t="s">
        <v>96</v>
      </c>
      <c r="D2125" s="47" t="s">
        <v>98</v>
      </c>
      <c r="E2125" s="48" t="str">
        <f t="shared" si="5658"/>
        <v>0503</v>
      </c>
      <c r="F2125" s="47" t="s">
        <v>627</v>
      </c>
      <c r="G2125" s="47"/>
      <c r="H2125" s="49" t="s">
        <v>628</v>
      </c>
      <c r="I2125" s="19"/>
      <c r="J2125" s="19"/>
      <c r="K2125" s="19"/>
      <c r="L2125" s="19"/>
      <c r="M2125" s="19"/>
      <c r="N2125" s="19"/>
      <c r="O2125" s="19">
        <f t="shared" si="5698"/>
        <v>0</v>
      </c>
      <c r="P2125" s="19">
        <f t="shared" si="5699"/>
        <v>0</v>
      </c>
      <c r="Q2125" s="19">
        <f t="shared" si="5700"/>
        <v>0</v>
      </c>
      <c r="R2125" s="19">
        <f t="shared" si="5701"/>
        <v>0</v>
      </c>
      <c r="S2125" s="19">
        <f t="shared" si="5702"/>
        <v>13660</v>
      </c>
      <c r="T2125" s="19">
        <f t="shared" si="5665"/>
        <v>13660</v>
      </c>
      <c r="U2125" s="19">
        <f t="shared" si="5703"/>
        <v>0</v>
      </c>
      <c r="V2125" s="19">
        <f t="shared" si="5704"/>
        <v>0</v>
      </c>
      <c r="W2125" s="19">
        <f t="shared" si="5705"/>
        <v>0</v>
      </c>
      <c r="X2125" s="19">
        <f t="shared" si="5706"/>
        <v>0</v>
      </c>
      <c r="Y2125" s="19">
        <f t="shared" si="5707"/>
        <v>0</v>
      </c>
      <c r="Z2125" s="19">
        <f t="shared" si="5708"/>
        <v>13660</v>
      </c>
      <c r="AA2125" s="19">
        <f t="shared" si="5709"/>
        <v>0</v>
      </c>
      <c r="AB2125" s="19">
        <f t="shared" si="5710"/>
        <v>0</v>
      </c>
      <c r="AC2125" s="19">
        <f t="shared" si="5711"/>
        <v>0</v>
      </c>
      <c r="AD2125" s="19">
        <f t="shared" si="5712"/>
        <v>0</v>
      </c>
      <c r="AE2125" s="19">
        <f t="shared" si="5713"/>
        <v>0</v>
      </c>
      <c r="AF2125" s="50">
        <f t="shared" si="5714"/>
        <v>13660</v>
      </c>
      <c r="AG2125" s="50">
        <f t="shared" si="5715"/>
        <v>0</v>
      </c>
      <c r="AH2125" s="50">
        <f t="shared" si="5716"/>
        <v>0</v>
      </c>
      <c r="AI2125" s="50">
        <f t="shared" si="5717"/>
        <v>0</v>
      </c>
      <c r="AJ2125" s="50">
        <f t="shared" si="5718"/>
        <v>13660</v>
      </c>
      <c r="AK2125" s="50">
        <f t="shared" si="5719"/>
        <v>0</v>
      </c>
      <c r="AL2125" s="50">
        <f t="shared" si="5720"/>
        <v>0</v>
      </c>
      <c r="AM2125" s="50">
        <f t="shared" si="5721"/>
        <v>0</v>
      </c>
      <c r="AN2125" s="50">
        <f t="shared" si="5722"/>
        <v>0</v>
      </c>
      <c r="AO2125" s="15">
        <f t="shared" si="5723"/>
        <v>0</v>
      </c>
      <c r="AP2125" s="51">
        <f t="shared" si="5724"/>
        <v>13660</v>
      </c>
      <c r="AQ2125" s="51">
        <f t="shared" si="5725"/>
        <v>0</v>
      </c>
      <c r="AR2125" s="51">
        <f t="shared" si="5726"/>
        <v>0</v>
      </c>
      <c r="AS2125" s="51">
        <f t="shared" si="5727"/>
        <v>0</v>
      </c>
      <c r="AT2125" s="51">
        <f t="shared" si="5728"/>
        <v>0</v>
      </c>
      <c r="AU2125" s="51">
        <f t="shared" si="5659"/>
        <v>13660</v>
      </c>
      <c r="AV2125" s="51">
        <f t="shared" si="5660"/>
        <v>0</v>
      </c>
      <c r="AW2125" s="51">
        <f t="shared" si="5662"/>
        <v>27320</v>
      </c>
      <c r="AX2125" s="51">
        <f t="shared" si="5663"/>
        <v>0</v>
      </c>
      <c r="AY2125" s="51">
        <f t="shared" si="5664"/>
        <v>0</v>
      </c>
      <c r="AZ2125" s="51">
        <f t="shared" si="5729"/>
        <v>0</v>
      </c>
      <c r="BA2125" s="52">
        <f t="shared" si="5661"/>
        <v>0</v>
      </c>
      <c r="BB2125" s="25"/>
    </row>
    <row r="2126" ht="31.5">
      <c r="B2126" s="47" t="s">
        <v>590</v>
      </c>
      <c r="C2126" s="47" t="s">
        <v>96</v>
      </c>
      <c r="D2126" s="47" t="s">
        <v>98</v>
      </c>
      <c r="E2126" s="48" t="str">
        <f t="shared" si="5658"/>
        <v>0503</v>
      </c>
      <c r="F2126" s="47" t="s">
        <v>645</v>
      </c>
      <c r="G2126" s="47"/>
      <c r="H2126" s="49" t="s">
        <v>646</v>
      </c>
      <c r="I2126" s="19"/>
      <c r="J2126" s="19"/>
      <c r="K2126" s="19"/>
      <c r="L2126" s="19"/>
      <c r="M2126" s="19"/>
      <c r="N2126" s="19"/>
      <c r="O2126" s="19">
        <f t="shared" si="5698"/>
        <v>0</v>
      </c>
      <c r="P2126" s="19">
        <f t="shared" si="5699"/>
        <v>0</v>
      </c>
      <c r="Q2126" s="19">
        <f t="shared" si="5700"/>
        <v>0</v>
      </c>
      <c r="R2126" s="19">
        <f t="shared" si="5701"/>
        <v>0</v>
      </c>
      <c r="S2126" s="19">
        <f t="shared" si="5702"/>
        <v>13660</v>
      </c>
      <c r="T2126" s="19">
        <f t="shared" si="5665"/>
        <v>13660</v>
      </c>
      <c r="U2126" s="19">
        <f t="shared" si="5703"/>
        <v>0</v>
      </c>
      <c r="V2126" s="19">
        <f t="shared" si="5704"/>
        <v>0</v>
      </c>
      <c r="W2126" s="19">
        <f t="shared" si="5705"/>
        <v>0</v>
      </c>
      <c r="X2126" s="19">
        <f t="shared" si="5706"/>
        <v>0</v>
      </c>
      <c r="Y2126" s="19">
        <f t="shared" si="5707"/>
        <v>0</v>
      </c>
      <c r="Z2126" s="19">
        <f t="shared" si="5708"/>
        <v>13660</v>
      </c>
      <c r="AA2126" s="19">
        <f t="shared" si="5709"/>
        <v>0</v>
      </c>
      <c r="AB2126" s="19">
        <f t="shared" si="5710"/>
        <v>0</v>
      </c>
      <c r="AC2126" s="19">
        <f t="shared" si="5711"/>
        <v>0</v>
      </c>
      <c r="AD2126" s="19">
        <f t="shared" si="5712"/>
        <v>0</v>
      </c>
      <c r="AE2126" s="19">
        <f t="shared" si="5713"/>
        <v>0</v>
      </c>
      <c r="AF2126" s="50">
        <f t="shared" si="5714"/>
        <v>13660</v>
      </c>
      <c r="AG2126" s="50">
        <f t="shared" si="5715"/>
        <v>0</v>
      </c>
      <c r="AH2126" s="50">
        <f t="shared" si="5716"/>
        <v>0</v>
      </c>
      <c r="AI2126" s="50">
        <f t="shared" si="5717"/>
        <v>0</v>
      </c>
      <c r="AJ2126" s="50">
        <f t="shared" si="5718"/>
        <v>13660</v>
      </c>
      <c r="AK2126" s="50">
        <f t="shared" si="5719"/>
        <v>0</v>
      </c>
      <c r="AL2126" s="50">
        <f t="shared" si="5720"/>
        <v>0</v>
      </c>
      <c r="AM2126" s="50">
        <f t="shared" si="5721"/>
        <v>0</v>
      </c>
      <c r="AN2126" s="50">
        <f t="shared" si="5722"/>
        <v>0</v>
      </c>
      <c r="AO2126" s="51">
        <f t="shared" si="5723"/>
        <v>0</v>
      </c>
      <c r="AP2126" s="51">
        <f t="shared" si="5724"/>
        <v>13660</v>
      </c>
      <c r="AQ2126" s="51">
        <f t="shared" si="5725"/>
        <v>0</v>
      </c>
      <c r="AR2126" s="51">
        <f t="shared" si="5726"/>
        <v>0</v>
      </c>
      <c r="AS2126" s="51">
        <f t="shared" si="5727"/>
        <v>0</v>
      </c>
      <c r="AT2126" s="51">
        <f t="shared" si="5728"/>
        <v>0</v>
      </c>
      <c r="AU2126" s="51">
        <f t="shared" si="5659"/>
        <v>13660</v>
      </c>
      <c r="AV2126" s="51">
        <f t="shared" si="5660"/>
        <v>0</v>
      </c>
      <c r="AW2126" s="51">
        <f t="shared" si="5662"/>
        <v>27320</v>
      </c>
      <c r="AX2126" s="51">
        <f t="shared" si="5663"/>
        <v>0</v>
      </c>
      <c r="AY2126" s="51">
        <f t="shared" si="5664"/>
        <v>0</v>
      </c>
      <c r="AZ2126" s="51">
        <f t="shared" si="5729"/>
        <v>0</v>
      </c>
      <c r="BA2126" s="52">
        <f t="shared" si="5661"/>
        <v>0</v>
      </c>
      <c r="BB2126" s="25"/>
    </row>
    <row r="2127" ht="31.5">
      <c r="B2127" s="47" t="s">
        <v>590</v>
      </c>
      <c r="C2127" s="47" t="s">
        <v>96</v>
      </c>
      <c r="D2127" s="47" t="s">
        <v>98</v>
      </c>
      <c r="E2127" s="48" t="str">
        <f t="shared" si="5658"/>
        <v>0503</v>
      </c>
      <c r="F2127" s="47" t="s">
        <v>645</v>
      </c>
      <c r="G2127" s="47" t="s">
        <v>118</v>
      </c>
      <c r="H2127" s="49" t="s">
        <v>119</v>
      </c>
      <c r="I2127" s="19"/>
      <c r="J2127" s="19"/>
      <c r="K2127" s="19"/>
      <c r="L2127" s="19"/>
      <c r="M2127" s="19"/>
      <c r="N2127" s="19"/>
      <c r="O2127" s="19">
        <v>0</v>
      </c>
      <c r="P2127" s="19">
        <v>0</v>
      </c>
      <c r="Q2127" s="19">
        <v>0</v>
      </c>
      <c r="R2127" s="19">
        <v>0</v>
      </c>
      <c r="S2127" s="19">
        <v>13660</v>
      </c>
      <c r="T2127" s="19">
        <f t="shared" si="5665"/>
        <v>13660</v>
      </c>
      <c r="U2127" s="19"/>
      <c r="V2127" s="19"/>
      <c r="W2127" s="19"/>
      <c r="X2127" s="19"/>
      <c r="Y2127" s="19"/>
      <c r="Z2127" s="19">
        <v>13660</v>
      </c>
      <c r="AA2127" s="19"/>
      <c r="AB2127" s="19"/>
      <c r="AC2127" s="19"/>
      <c r="AD2127" s="19"/>
      <c r="AE2127" s="19"/>
      <c r="AF2127" s="50">
        <v>13660</v>
      </c>
      <c r="AG2127" s="50"/>
      <c r="AH2127" s="50">
        <v>0</v>
      </c>
      <c r="AI2127" s="50">
        <v>0</v>
      </c>
      <c r="AJ2127" s="50">
        <f>AF2127</f>
        <v>13660</v>
      </c>
      <c r="AK2127" s="50">
        <f>AG2127</f>
        <v>0</v>
      </c>
      <c r="AL2127" s="50">
        <v>0</v>
      </c>
      <c r="AM2127" s="50">
        <v>0</v>
      </c>
      <c r="AN2127" s="50">
        <f>AL2127</f>
        <v>0</v>
      </c>
      <c r="AO2127" s="15">
        <v>0</v>
      </c>
      <c r="AP2127" s="51">
        <v>13660</v>
      </c>
      <c r="AQ2127" s="51">
        <v>0</v>
      </c>
      <c r="AR2127" s="51">
        <v>0</v>
      </c>
      <c r="AS2127" s="51">
        <v>0</v>
      </c>
      <c r="AT2127" s="51">
        <v>0</v>
      </c>
      <c r="AU2127" s="51">
        <f t="shared" si="5659"/>
        <v>13660</v>
      </c>
      <c r="AV2127" s="51">
        <f t="shared" si="5660"/>
        <v>0</v>
      </c>
      <c r="AW2127" s="51">
        <f t="shared" si="5662"/>
        <v>27320</v>
      </c>
      <c r="AX2127" s="51">
        <f t="shared" si="5663"/>
        <v>0</v>
      </c>
      <c r="AY2127" s="51">
        <f t="shared" si="5664"/>
        <v>0</v>
      </c>
      <c r="AZ2127" s="51"/>
      <c r="BA2127" s="52">
        <f t="shared" si="5661"/>
        <v>0</v>
      </c>
      <c r="BB2127" s="53"/>
    </row>
    <row r="2128">
      <c r="B2128" s="47" t="s">
        <v>590</v>
      </c>
      <c r="C2128" s="47" t="s">
        <v>96</v>
      </c>
      <c r="D2128" s="47" t="s">
        <v>98</v>
      </c>
      <c r="E2128" s="48" t="str">
        <f t="shared" si="5658"/>
        <v>0503</v>
      </c>
      <c r="F2128" s="47" t="s">
        <v>529</v>
      </c>
      <c r="G2128" s="47"/>
      <c r="H2128" s="49" t="s">
        <v>53</v>
      </c>
      <c r="I2128" s="19">
        <f>I2132</f>
        <v>10626.300000000001</v>
      </c>
      <c r="J2128" s="19">
        <f>J2132</f>
        <v>10729.799999999999</v>
      </c>
      <c r="K2128" s="19">
        <f>K2132</f>
        <v>10729.799999999999</v>
      </c>
      <c r="L2128" s="19">
        <f>L2132+L2129</f>
        <v>46272.099999999999</v>
      </c>
      <c r="M2128" s="19">
        <f>M2132+M2129</f>
        <v>55697.800000000003</v>
      </c>
      <c r="N2128" s="19">
        <f>N2132+N2129</f>
        <v>58416.5</v>
      </c>
      <c r="O2128" s="19">
        <f>O2132+O2129</f>
        <v>0</v>
      </c>
      <c r="P2128" s="19">
        <f>P2132+P2129</f>
        <v>0</v>
      </c>
      <c r="Q2128" s="19">
        <f>Q2132+Q2129</f>
        <v>0</v>
      </c>
      <c r="R2128" s="19">
        <f>R2132+R2129</f>
        <v>0</v>
      </c>
      <c r="S2128" s="19">
        <f>S2132+S2129</f>
        <v>56460.19999999999</v>
      </c>
      <c r="T2128" s="19">
        <f t="shared" si="5665"/>
        <v>113358.59999999999</v>
      </c>
      <c r="U2128" s="19">
        <f t="shared" ref="U2128:U2136" si="5730">J2128+M2128</f>
        <v>66427.600000000006</v>
      </c>
      <c r="V2128" s="19">
        <f t="shared" ref="V2128:V2136" si="5731">K2128+N2128</f>
        <v>69146.300000000003</v>
      </c>
      <c r="W2128" s="19">
        <f>W2132+W2129</f>
        <v>0</v>
      </c>
      <c r="X2128" s="19">
        <f>X2132+X2129</f>
        <v>0</v>
      </c>
      <c r="Y2128" s="19">
        <f>Y2132+Y2129</f>
        <v>0</v>
      </c>
      <c r="Z2128" s="19">
        <f>Z2132+Z2129</f>
        <v>73335.639999999999</v>
      </c>
      <c r="AA2128" s="19">
        <f>AA2132+AA2129</f>
        <v>0</v>
      </c>
      <c r="AB2128" s="19">
        <f>AB2132+AB2129</f>
        <v>0</v>
      </c>
      <c r="AC2128" s="19">
        <f>AC2132+AC2129</f>
        <v>0</v>
      </c>
      <c r="AD2128" s="19">
        <f>AD2132+AD2129</f>
        <v>0</v>
      </c>
      <c r="AE2128" s="19">
        <f>AE2132+AE2129</f>
        <v>0</v>
      </c>
      <c r="AF2128" s="50">
        <f>AF2132+AF2129</f>
        <v>76690.779999999999</v>
      </c>
      <c r="AG2128" s="50">
        <f>AG2132+AG2129</f>
        <v>0</v>
      </c>
      <c r="AH2128" s="50">
        <f>AH2132+AH2129</f>
        <v>0</v>
      </c>
      <c r="AI2128" s="50">
        <f>AI2132+AI2129</f>
        <v>0</v>
      </c>
      <c r="AJ2128" s="50">
        <f>AJ2132+AJ2129</f>
        <v>0</v>
      </c>
      <c r="AK2128" s="50">
        <f>AK2132+AK2129</f>
        <v>0</v>
      </c>
      <c r="AL2128" s="50">
        <f>AL2132+AL2129</f>
        <v>58353.576300000001</v>
      </c>
      <c r="AM2128" s="50">
        <f>AM2132+AM2129</f>
        <v>0</v>
      </c>
      <c r="AN2128" s="50">
        <f>AN2132+AN2129</f>
        <v>0</v>
      </c>
      <c r="AO2128" s="51">
        <f>AO2132+AO2129</f>
        <v>41561.821490000002</v>
      </c>
      <c r="AP2128" s="51">
        <f>AP2132+AP2129</f>
        <v>76690.779999999999</v>
      </c>
      <c r="AQ2128" s="51">
        <f>AQ2132+AQ2129</f>
        <v>0</v>
      </c>
      <c r="AR2128" s="51">
        <f>AR2132+AR2129</f>
        <v>0</v>
      </c>
      <c r="AS2128" s="51">
        <f>AS2132+AS2129</f>
        <v>0</v>
      </c>
      <c r="AT2128" s="51">
        <f>AT2132+AT2129</f>
        <v>0</v>
      </c>
      <c r="AU2128" s="51">
        <f t="shared" si="5659"/>
        <v>76690.779999999999</v>
      </c>
      <c r="AV2128" s="51">
        <f t="shared" si="5660"/>
        <v>36667.819999999992</v>
      </c>
      <c r="AW2128" s="51">
        <f t="shared" si="5662"/>
        <v>186694.23999999999</v>
      </c>
      <c r="AX2128" s="51">
        <f t="shared" si="5663"/>
        <v>66427.600000000006</v>
      </c>
      <c r="AY2128" s="51">
        <f t="shared" si="5664"/>
        <v>69146.300000000003</v>
      </c>
      <c r="AZ2128" s="51">
        <f>AZ2132+AZ2129</f>
        <v>0</v>
      </c>
      <c r="BA2128" s="52">
        <f t="shared" si="5661"/>
        <v>76.089428611887897</v>
      </c>
      <c r="BB2128" s="25"/>
    </row>
    <row r="2129" ht="31.5">
      <c r="B2129" s="47" t="s">
        <v>590</v>
      </c>
      <c r="C2129" s="47" t="s">
        <v>96</v>
      </c>
      <c r="D2129" s="47" t="s">
        <v>98</v>
      </c>
      <c r="E2129" s="48" t="str">
        <f t="shared" si="5658"/>
        <v>0503</v>
      </c>
      <c r="F2129" s="47" t="s">
        <v>530</v>
      </c>
      <c r="G2129" s="47"/>
      <c r="H2129" s="49" t="s">
        <v>531</v>
      </c>
      <c r="I2129" s="19"/>
      <c r="J2129" s="19"/>
      <c r="K2129" s="19"/>
      <c r="L2129" s="19">
        <f t="shared" ref="L2129:L2130" si="5732">L2130</f>
        <v>46272.099999999999</v>
      </c>
      <c r="M2129" s="19">
        <f t="shared" ref="M2129:M2130" si="5733">M2130</f>
        <v>55697.800000000003</v>
      </c>
      <c r="N2129" s="19">
        <f t="shared" ref="N2129:N2130" si="5734">N2130</f>
        <v>58416.5</v>
      </c>
      <c r="O2129" s="19">
        <f t="shared" ref="O2129:O2130" si="5735">O2130</f>
        <v>0</v>
      </c>
      <c r="P2129" s="19">
        <f t="shared" ref="P2129:P2130" si="5736">P2130</f>
        <v>0</v>
      </c>
      <c r="Q2129" s="19">
        <f t="shared" ref="Q2129:Q2130" si="5737">Q2130</f>
        <v>0</v>
      </c>
      <c r="R2129" s="19">
        <f t="shared" ref="R2129:R2130" si="5738">R2130</f>
        <v>0</v>
      </c>
      <c r="S2129" s="19">
        <f t="shared" ref="S2129:S2130" si="5739">S2130</f>
        <v>0</v>
      </c>
      <c r="T2129" s="19">
        <f t="shared" si="5665"/>
        <v>46272.099999999999</v>
      </c>
      <c r="U2129" s="19">
        <f t="shared" si="5730"/>
        <v>55697.800000000003</v>
      </c>
      <c r="V2129" s="19">
        <f t="shared" si="5731"/>
        <v>58416.5</v>
      </c>
      <c r="W2129" s="19">
        <f t="shared" ref="W2129:W2130" si="5740">W2130</f>
        <v>0</v>
      </c>
      <c r="X2129" s="19">
        <f t="shared" ref="X2129:X2130" si="5741">X2130</f>
        <v>0</v>
      </c>
      <c r="Y2129" s="19">
        <f t="shared" ref="Y2129:Y2130" si="5742">Y2130</f>
        <v>0</v>
      </c>
      <c r="Z2129" s="19">
        <f t="shared" ref="Z2129:Z2130" si="5743">Z2130</f>
        <v>0</v>
      </c>
      <c r="AA2129" s="19">
        <f t="shared" ref="AA2129:AA2130" si="5744">AA2130</f>
        <v>0</v>
      </c>
      <c r="AB2129" s="19">
        <f t="shared" ref="AB2129:AB2130" si="5745">AB2130</f>
        <v>0</v>
      </c>
      <c r="AC2129" s="19">
        <f t="shared" ref="AC2129:AC2130" si="5746">AC2130</f>
        <v>0</v>
      </c>
      <c r="AD2129" s="19">
        <f t="shared" ref="AD2129:AD2130" si="5747">AD2130</f>
        <v>0</v>
      </c>
      <c r="AE2129" s="19">
        <f t="shared" ref="AE2129:AE2130" si="5748">AE2130</f>
        <v>0</v>
      </c>
      <c r="AF2129" s="50">
        <f t="shared" ref="AF2129:AF2130" si="5749">AF2130</f>
        <v>46272.099999999999</v>
      </c>
      <c r="AG2129" s="50">
        <f t="shared" ref="AG2129:AG2130" si="5750">AG2130</f>
        <v>0</v>
      </c>
      <c r="AH2129" s="50">
        <f t="shared" ref="AH2129:AH2130" si="5751">AH2130</f>
        <v>0</v>
      </c>
      <c r="AI2129" s="50">
        <f t="shared" ref="AI2129:AI2130" si="5752">AI2130</f>
        <v>0</v>
      </c>
      <c r="AJ2129" s="50">
        <f t="shared" ref="AJ2129:AJ2130" si="5753">AJ2130</f>
        <v>0</v>
      </c>
      <c r="AK2129" s="50">
        <f t="shared" ref="AK2129:AK2130" si="5754">AK2130</f>
        <v>0</v>
      </c>
      <c r="AL2129" s="50">
        <f t="shared" ref="AL2129:AL2130" si="5755">AL2130</f>
        <v>27934.8963</v>
      </c>
      <c r="AM2129" s="50">
        <f t="shared" ref="AM2129:AM2130" si="5756">AM2130</f>
        <v>0</v>
      </c>
      <c r="AN2129" s="50">
        <f t="shared" ref="AN2129:AN2130" si="5757">AN2130</f>
        <v>0</v>
      </c>
      <c r="AO2129" s="15">
        <f t="shared" ref="AO2129:AO2130" si="5758">AO2130</f>
        <v>31400</v>
      </c>
      <c r="AP2129" s="51">
        <f t="shared" ref="AP2129:AP2130" si="5759">AP2130</f>
        <v>46272.099999999999</v>
      </c>
      <c r="AQ2129" s="51">
        <f t="shared" ref="AQ2129:AQ2130" si="5760">AQ2130</f>
        <v>0</v>
      </c>
      <c r="AR2129" s="51">
        <f t="shared" ref="AR2129:AR2130" si="5761">AR2130</f>
        <v>0</v>
      </c>
      <c r="AS2129" s="51">
        <f t="shared" ref="AS2129:AS2130" si="5762">AS2130</f>
        <v>0</v>
      </c>
      <c r="AT2129" s="51">
        <f t="shared" ref="AT2129:AT2130" si="5763">AT2130</f>
        <v>0</v>
      </c>
      <c r="AU2129" s="51">
        <f t="shared" si="5659"/>
        <v>46272.099999999999</v>
      </c>
      <c r="AV2129" s="51">
        <f t="shared" si="5660"/>
        <v>0</v>
      </c>
      <c r="AW2129" s="51">
        <f t="shared" si="5662"/>
        <v>46272.099999999999</v>
      </c>
      <c r="AX2129" s="51">
        <f t="shared" si="5663"/>
        <v>55697.800000000003</v>
      </c>
      <c r="AY2129" s="51">
        <f t="shared" si="5664"/>
        <v>58416.5</v>
      </c>
      <c r="AZ2129" s="51">
        <f t="shared" ref="AZ2129:AZ2130" si="5764">AZ2130</f>
        <v>0</v>
      </c>
      <c r="BA2129" s="52">
        <f t="shared" si="5661"/>
        <v>60.370928269951008</v>
      </c>
      <c r="BB2129" s="25"/>
    </row>
    <row r="2130" ht="47.25">
      <c r="B2130" s="47" t="s">
        <v>590</v>
      </c>
      <c r="C2130" s="47" t="s">
        <v>96</v>
      </c>
      <c r="D2130" s="47" t="s">
        <v>98</v>
      </c>
      <c r="E2130" s="48" t="str">
        <f t="shared" si="5658"/>
        <v>0503</v>
      </c>
      <c r="F2130" s="47" t="s">
        <v>647</v>
      </c>
      <c r="G2130" s="47"/>
      <c r="H2130" s="49" t="s">
        <v>648</v>
      </c>
      <c r="I2130" s="19"/>
      <c r="J2130" s="19"/>
      <c r="K2130" s="19"/>
      <c r="L2130" s="19">
        <f t="shared" si="5732"/>
        <v>46272.099999999999</v>
      </c>
      <c r="M2130" s="19">
        <f t="shared" si="5733"/>
        <v>55697.800000000003</v>
      </c>
      <c r="N2130" s="19">
        <f t="shared" si="5734"/>
        <v>58416.5</v>
      </c>
      <c r="O2130" s="19">
        <f t="shared" si="5735"/>
        <v>0</v>
      </c>
      <c r="P2130" s="19">
        <f t="shared" si="5736"/>
        <v>0</v>
      </c>
      <c r="Q2130" s="19">
        <f t="shared" si="5737"/>
        <v>0</v>
      </c>
      <c r="R2130" s="19">
        <f t="shared" si="5738"/>
        <v>0</v>
      </c>
      <c r="S2130" s="19">
        <f t="shared" si="5739"/>
        <v>0</v>
      </c>
      <c r="T2130" s="19">
        <f t="shared" si="5665"/>
        <v>46272.099999999999</v>
      </c>
      <c r="U2130" s="19">
        <f t="shared" si="5730"/>
        <v>55697.800000000003</v>
      </c>
      <c r="V2130" s="19">
        <f t="shared" si="5731"/>
        <v>58416.5</v>
      </c>
      <c r="W2130" s="19">
        <f t="shared" si="5740"/>
        <v>0</v>
      </c>
      <c r="X2130" s="19">
        <f t="shared" si="5741"/>
        <v>0</v>
      </c>
      <c r="Y2130" s="19">
        <f t="shared" si="5742"/>
        <v>0</v>
      </c>
      <c r="Z2130" s="19">
        <f t="shared" si="5743"/>
        <v>0</v>
      </c>
      <c r="AA2130" s="19">
        <f t="shared" si="5744"/>
        <v>0</v>
      </c>
      <c r="AB2130" s="19">
        <f t="shared" si="5745"/>
        <v>0</v>
      </c>
      <c r="AC2130" s="19">
        <f t="shared" si="5746"/>
        <v>0</v>
      </c>
      <c r="AD2130" s="19">
        <f t="shared" si="5747"/>
        <v>0</v>
      </c>
      <c r="AE2130" s="19">
        <f t="shared" si="5748"/>
        <v>0</v>
      </c>
      <c r="AF2130" s="50">
        <f t="shared" si="5749"/>
        <v>46272.099999999999</v>
      </c>
      <c r="AG2130" s="50">
        <f t="shared" si="5750"/>
        <v>0</v>
      </c>
      <c r="AH2130" s="50">
        <f t="shared" si="5751"/>
        <v>0</v>
      </c>
      <c r="AI2130" s="50">
        <f t="shared" si="5752"/>
        <v>0</v>
      </c>
      <c r="AJ2130" s="50">
        <f t="shared" si="5753"/>
        <v>0</v>
      </c>
      <c r="AK2130" s="50">
        <f t="shared" si="5754"/>
        <v>0</v>
      </c>
      <c r="AL2130" s="50">
        <f t="shared" si="5755"/>
        <v>27934.8963</v>
      </c>
      <c r="AM2130" s="50">
        <f t="shared" si="5756"/>
        <v>0</v>
      </c>
      <c r="AN2130" s="50">
        <f t="shared" si="5757"/>
        <v>0</v>
      </c>
      <c r="AO2130" s="51">
        <f t="shared" si="5758"/>
        <v>31400</v>
      </c>
      <c r="AP2130" s="51">
        <f t="shared" si="5759"/>
        <v>46272.099999999999</v>
      </c>
      <c r="AQ2130" s="51">
        <f t="shared" si="5760"/>
        <v>0</v>
      </c>
      <c r="AR2130" s="51">
        <f t="shared" si="5761"/>
        <v>0</v>
      </c>
      <c r="AS2130" s="51">
        <f t="shared" si="5762"/>
        <v>0</v>
      </c>
      <c r="AT2130" s="51">
        <f t="shared" si="5763"/>
        <v>0</v>
      </c>
      <c r="AU2130" s="51">
        <f t="shared" si="5659"/>
        <v>46272.099999999999</v>
      </c>
      <c r="AV2130" s="51">
        <f t="shared" si="5660"/>
        <v>0</v>
      </c>
      <c r="AW2130" s="51">
        <f t="shared" si="5662"/>
        <v>46272.099999999999</v>
      </c>
      <c r="AX2130" s="51">
        <f t="shared" si="5663"/>
        <v>55697.800000000003</v>
      </c>
      <c r="AY2130" s="51">
        <f t="shared" si="5664"/>
        <v>58416.5</v>
      </c>
      <c r="AZ2130" s="51">
        <f t="shared" si="5764"/>
        <v>0</v>
      </c>
      <c r="BA2130" s="52">
        <f t="shared" si="5661"/>
        <v>60.370928269951008</v>
      </c>
      <c r="BB2130" s="25"/>
    </row>
    <row r="2131">
      <c r="B2131" s="47" t="s">
        <v>590</v>
      </c>
      <c r="C2131" s="47" t="s">
        <v>96</v>
      </c>
      <c r="D2131" s="47" t="s">
        <v>98</v>
      </c>
      <c r="E2131" s="48" t="str">
        <f t="shared" si="5658"/>
        <v>0503</v>
      </c>
      <c r="F2131" s="47" t="s">
        <v>647</v>
      </c>
      <c r="G2131" s="47" t="s">
        <v>60</v>
      </c>
      <c r="H2131" s="49" t="s">
        <v>61</v>
      </c>
      <c r="I2131" s="19"/>
      <c r="J2131" s="19"/>
      <c r="K2131" s="19"/>
      <c r="L2131" s="19">
        <v>46272.099999999999</v>
      </c>
      <c r="M2131" s="19">
        <v>55697.800000000003</v>
      </c>
      <c r="N2131" s="19">
        <v>58416.5</v>
      </c>
      <c r="O2131" s="19">
        <v>0</v>
      </c>
      <c r="P2131" s="19">
        <v>0</v>
      </c>
      <c r="Q2131" s="19">
        <v>0</v>
      </c>
      <c r="R2131" s="19">
        <v>0</v>
      </c>
      <c r="S2131" s="19"/>
      <c r="T2131" s="19">
        <f t="shared" si="5665"/>
        <v>46272.099999999999</v>
      </c>
      <c r="U2131" s="19">
        <f t="shared" si="5730"/>
        <v>55697.800000000003</v>
      </c>
      <c r="V2131" s="19">
        <f t="shared" si="5731"/>
        <v>58416.5</v>
      </c>
      <c r="W2131" s="19"/>
      <c r="X2131" s="19"/>
      <c r="Y2131" s="19"/>
      <c r="Z2131" s="19"/>
      <c r="AA2131" s="19"/>
      <c r="AB2131" s="19"/>
      <c r="AC2131" s="19"/>
      <c r="AD2131" s="19"/>
      <c r="AE2131" s="19"/>
      <c r="AF2131" s="50">
        <v>46272.099999999999</v>
      </c>
      <c r="AG2131" s="50"/>
      <c r="AH2131" s="50">
        <v>0</v>
      </c>
      <c r="AI2131" s="50">
        <v>0</v>
      </c>
      <c r="AJ2131" s="50">
        <v>0</v>
      </c>
      <c r="AK2131" s="50">
        <v>0</v>
      </c>
      <c r="AL2131" s="50">
        <v>27934.8963</v>
      </c>
      <c r="AM2131" s="50">
        <v>0</v>
      </c>
      <c r="AN2131" s="50">
        <v>0</v>
      </c>
      <c r="AO2131" s="15">
        <v>31400</v>
      </c>
      <c r="AP2131" s="51">
        <v>46272.099999999999</v>
      </c>
      <c r="AQ2131" s="51">
        <v>0</v>
      </c>
      <c r="AR2131" s="51">
        <v>0</v>
      </c>
      <c r="AS2131" s="51">
        <v>0</v>
      </c>
      <c r="AT2131" s="51">
        <v>0</v>
      </c>
      <c r="AU2131" s="51">
        <f t="shared" si="5659"/>
        <v>46272.099999999999</v>
      </c>
      <c r="AV2131" s="51">
        <f t="shared" si="5660"/>
        <v>0</v>
      </c>
      <c r="AW2131" s="51">
        <f t="shared" si="5662"/>
        <v>46272.099999999999</v>
      </c>
      <c r="AX2131" s="51">
        <f t="shared" si="5663"/>
        <v>55697.800000000003</v>
      </c>
      <c r="AY2131" s="51">
        <f t="shared" si="5664"/>
        <v>58416.5</v>
      </c>
      <c r="AZ2131" s="51"/>
      <c r="BA2131" s="52">
        <f t="shared" si="5661"/>
        <v>60.370928269951008</v>
      </c>
      <c r="BB2131" s="53"/>
    </row>
    <row r="2132" ht="47.25">
      <c r="B2132" s="47" t="s">
        <v>590</v>
      </c>
      <c r="C2132" s="47" t="s">
        <v>96</v>
      </c>
      <c r="D2132" s="47" t="s">
        <v>98</v>
      </c>
      <c r="E2132" s="48" t="str">
        <f t="shared" si="5658"/>
        <v>0503</v>
      </c>
      <c r="F2132" s="47" t="s">
        <v>538</v>
      </c>
      <c r="G2132" s="47"/>
      <c r="H2132" s="49" t="s">
        <v>539</v>
      </c>
      <c r="I2132" s="19">
        <f>I2135+I2133</f>
        <v>10626.300000000001</v>
      </c>
      <c r="J2132" s="19">
        <f>J2135+J2133</f>
        <v>10729.799999999999</v>
      </c>
      <c r="K2132" s="19">
        <f>K2135+K2133</f>
        <v>10729.799999999999</v>
      </c>
      <c r="L2132" s="19">
        <f>L2135+L2133</f>
        <v>0</v>
      </c>
      <c r="M2132" s="19">
        <f>M2135+M2133</f>
        <v>0</v>
      </c>
      <c r="N2132" s="19">
        <f>N2135+N2133</f>
        <v>0</v>
      </c>
      <c r="O2132" s="19">
        <f>O2135+O2133</f>
        <v>0</v>
      </c>
      <c r="P2132" s="19">
        <f>P2135+P2133</f>
        <v>0</v>
      </c>
      <c r="Q2132" s="19">
        <f>Q2135+Q2133</f>
        <v>0</v>
      </c>
      <c r="R2132" s="19">
        <f>R2135+R2133</f>
        <v>0</v>
      </c>
      <c r="S2132" s="19">
        <f>S2135+S2133</f>
        <v>56460.19999999999</v>
      </c>
      <c r="T2132" s="19">
        <f t="shared" si="5665"/>
        <v>67086.499999999985</v>
      </c>
      <c r="U2132" s="19">
        <f t="shared" si="5730"/>
        <v>10729.799999999999</v>
      </c>
      <c r="V2132" s="19">
        <f t="shared" si="5731"/>
        <v>10729.799999999999</v>
      </c>
      <c r="W2132" s="19">
        <f>W2135+W2133</f>
        <v>0</v>
      </c>
      <c r="X2132" s="19">
        <f>X2135+X2133</f>
        <v>0</v>
      </c>
      <c r="Y2132" s="19">
        <f>Y2135+Y2133</f>
        <v>0</v>
      </c>
      <c r="Z2132" s="19">
        <f>Z2135+Z2133</f>
        <v>73335.639999999999</v>
      </c>
      <c r="AA2132" s="19">
        <f>AA2135+AA2133</f>
        <v>0</v>
      </c>
      <c r="AB2132" s="19">
        <f>AB2135+AB2133</f>
        <v>0</v>
      </c>
      <c r="AC2132" s="19">
        <f>AC2135+AC2133</f>
        <v>0</v>
      </c>
      <c r="AD2132" s="19">
        <f>AD2135+AD2133</f>
        <v>0</v>
      </c>
      <c r="AE2132" s="19">
        <f>AE2135+AE2133</f>
        <v>0</v>
      </c>
      <c r="AF2132" s="50">
        <f>AF2135+AF2133</f>
        <v>30418.68</v>
      </c>
      <c r="AG2132" s="50">
        <f>AG2135+AG2133</f>
        <v>0</v>
      </c>
      <c r="AH2132" s="50">
        <f>AH2135+AH2133</f>
        <v>0</v>
      </c>
      <c r="AI2132" s="50">
        <f>AI2135+AI2133</f>
        <v>0</v>
      </c>
      <c r="AJ2132" s="50">
        <f>AJ2135+AJ2133</f>
        <v>0</v>
      </c>
      <c r="AK2132" s="50">
        <f>AK2135+AK2133</f>
        <v>0</v>
      </c>
      <c r="AL2132" s="50">
        <f>AL2135+AL2133</f>
        <v>30418.68</v>
      </c>
      <c r="AM2132" s="50">
        <f>AM2135+AM2133</f>
        <v>0</v>
      </c>
      <c r="AN2132" s="50">
        <f>AN2135+AN2133</f>
        <v>0</v>
      </c>
      <c r="AO2132" s="51">
        <f>AO2135+AO2133</f>
        <v>10161.821489999998</v>
      </c>
      <c r="AP2132" s="51">
        <f>AP2135+AP2133</f>
        <v>30418.68</v>
      </c>
      <c r="AQ2132" s="51">
        <f>AQ2135+AQ2133</f>
        <v>0</v>
      </c>
      <c r="AR2132" s="51">
        <f>AR2135+AR2133</f>
        <v>0</v>
      </c>
      <c r="AS2132" s="51">
        <f>AS2135+AS2133</f>
        <v>0</v>
      </c>
      <c r="AT2132" s="51">
        <f>AT2135+AT2133</f>
        <v>0</v>
      </c>
      <c r="AU2132" s="51">
        <f t="shared" si="5659"/>
        <v>30418.68</v>
      </c>
      <c r="AV2132" s="51">
        <f t="shared" si="5660"/>
        <v>36667.819999999985</v>
      </c>
      <c r="AW2132" s="51">
        <f t="shared" si="5662"/>
        <v>140422.13999999998</v>
      </c>
      <c r="AX2132" s="51">
        <f t="shared" si="5663"/>
        <v>10729.799999999999</v>
      </c>
      <c r="AY2132" s="51">
        <f t="shared" si="5664"/>
        <v>10729.799999999999</v>
      </c>
      <c r="AZ2132" s="51">
        <f>AZ2135+AZ2133</f>
        <v>0</v>
      </c>
      <c r="BA2132" s="52">
        <f t="shared" si="5661"/>
        <v>100</v>
      </c>
      <c r="BB2132" s="25"/>
    </row>
    <row r="2133">
      <c r="B2133" s="47" t="s">
        <v>590</v>
      </c>
      <c r="C2133" s="47" t="s">
        <v>96</v>
      </c>
      <c r="D2133" s="47" t="s">
        <v>98</v>
      </c>
      <c r="E2133" s="48" t="str">
        <f t="shared" si="5658"/>
        <v>0503</v>
      </c>
      <c r="F2133" s="47" t="s">
        <v>649</v>
      </c>
      <c r="G2133" s="47"/>
      <c r="H2133" s="49" t="s">
        <v>259</v>
      </c>
      <c r="I2133" s="19">
        <f>I2134</f>
        <v>139.19999999999999</v>
      </c>
      <c r="J2133" s="19">
        <f>J2134</f>
        <v>0</v>
      </c>
      <c r="K2133" s="19">
        <f>K2134</f>
        <v>0</v>
      </c>
      <c r="L2133" s="19">
        <f>L2134</f>
        <v>0</v>
      </c>
      <c r="M2133" s="19">
        <f>M2134</f>
        <v>0</v>
      </c>
      <c r="N2133" s="19">
        <f>N2134</f>
        <v>0</v>
      </c>
      <c r="O2133" s="19">
        <f>O2134</f>
        <v>0</v>
      </c>
      <c r="P2133" s="19">
        <f>P2134</f>
        <v>0</v>
      </c>
      <c r="Q2133" s="19">
        <f>Q2134</f>
        <v>0</v>
      </c>
      <c r="R2133" s="19">
        <f>R2134</f>
        <v>0</v>
      </c>
      <c r="S2133" s="19">
        <f>S2134</f>
        <v>175.09999999999999</v>
      </c>
      <c r="T2133" s="19">
        <f t="shared" si="5665"/>
        <v>314.29999999999995</v>
      </c>
      <c r="U2133" s="19">
        <f t="shared" si="5730"/>
        <v>0</v>
      </c>
      <c r="V2133" s="19">
        <f t="shared" si="5731"/>
        <v>0</v>
      </c>
      <c r="W2133" s="19">
        <f>W2134</f>
        <v>0</v>
      </c>
      <c r="X2133" s="19">
        <f>X2134</f>
        <v>0</v>
      </c>
      <c r="Y2133" s="19">
        <f>Y2134</f>
        <v>0</v>
      </c>
      <c r="Z2133" s="19">
        <f>Z2134</f>
        <v>175.09999999999999</v>
      </c>
      <c r="AA2133" s="19">
        <f>AA2134</f>
        <v>0</v>
      </c>
      <c r="AB2133" s="19">
        <f>AB2134</f>
        <v>0</v>
      </c>
      <c r="AC2133" s="19">
        <f>AC2134</f>
        <v>0</v>
      </c>
      <c r="AD2133" s="19">
        <f>AD2134</f>
        <v>0</v>
      </c>
      <c r="AE2133" s="19"/>
      <c r="AF2133" s="50">
        <f>AF2134</f>
        <v>314.30000000000001</v>
      </c>
      <c r="AG2133" s="50">
        <f>AG2134</f>
        <v>0</v>
      </c>
      <c r="AH2133" s="50">
        <f>AH2134</f>
        <v>0</v>
      </c>
      <c r="AI2133" s="50">
        <f>AI2134</f>
        <v>0</v>
      </c>
      <c r="AJ2133" s="50">
        <f>AJ2134</f>
        <v>0</v>
      </c>
      <c r="AK2133" s="50">
        <f>AK2134</f>
        <v>0</v>
      </c>
      <c r="AL2133" s="50">
        <f>AL2134</f>
        <v>314.30000000000001</v>
      </c>
      <c r="AM2133" s="50">
        <f>AM2134</f>
        <v>0</v>
      </c>
      <c r="AN2133" s="50">
        <f>AN2134</f>
        <v>0</v>
      </c>
      <c r="AO2133" s="15">
        <f>AO2134</f>
        <v>314.30000000000001</v>
      </c>
      <c r="AP2133" s="51">
        <f>AP2134</f>
        <v>314.30000000000001</v>
      </c>
      <c r="AQ2133" s="51">
        <f>AQ2134</f>
        <v>0</v>
      </c>
      <c r="AR2133" s="51">
        <f>AR2134</f>
        <v>0</v>
      </c>
      <c r="AS2133" s="51">
        <f>AS2134</f>
        <v>0</v>
      </c>
      <c r="AT2133" s="51">
        <f>AT2134</f>
        <v>0</v>
      </c>
      <c r="AU2133" s="51">
        <f t="shared" si="5659"/>
        <v>314.30000000000001</v>
      </c>
      <c r="AV2133" s="51">
        <f t="shared" si="5660"/>
        <v>-5.6843418860808015e-14</v>
      </c>
      <c r="AW2133" s="51">
        <f t="shared" si="5662"/>
        <v>489.39999999999998</v>
      </c>
      <c r="AX2133" s="51">
        <f t="shared" si="5663"/>
        <v>0</v>
      </c>
      <c r="AY2133" s="51">
        <f t="shared" si="5664"/>
        <v>0</v>
      </c>
      <c r="AZ2133" s="51">
        <f>AZ2134</f>
        <v>0</v>
      </c>
      <c r="BA2133" s="52">
        <f t="shared" si="5661"/>
        <v>100</v>
      </c>
      <c r="BB2133" s="25"/>
    </row>
    <row r="2134" ht="31.5">
      <c r="B2134" s="47" t="s">
        <v>590</v>
      </c>
      <c r="C2134" s="47" t="s">
        <v>96</v>
      </c>
      <c r="D2134" s="47" t="s">
        <v>98</v>
      </c>
      <c r="E2134" s="48" t="str">
        <f t="shared" si="5658"/>
        <v>0503</v>
      </c>
      <c r="F2134" s="47" t="s">
        <v>649</v>
      </c>
      <c r="G2134" s="47" t="s">
        <v>154</v>
      </c>
      <c r="H2134" s="49" t="s">
        <v>155</v>
      </c>
      <c r="I2134" s="19">
        <v>139.19999999999999</v>
      </c>
      <c r="J2134" s="19">
        <v>0</v>
      </c>
      <c r="K2134" s="19">
        <v>0</v>
      </c>
      <c r="L2134" s="19"/>
      <c r="M2134" s="19"/>
      <c r="N2134" s="19"/>
      <c r="O2134" s="19">
        <v>0</v>
      </c>
      <c r="P2134" s="19">
        <v>0</v>
      </c>
      <c r="Q2134" s="19">
        <v>0</v>
      </c>
      <c r="R2134" s="19">
        <v>0</v>
      </c>
      <c r="S2134" s="19">
        <v>175.09999999999999</v>
      </c>
      <c r="T2134" s="19">
        <f t="shared" si="5665"/>
        <v>314.29999999999995</v>
      </c>
      <c r="U2134" s="19">
        <f t="shared" si="5730"/>
        <v>0</v>
      </c>
      <c r="V2134" s="19">
        <f t="shared" si="5731"/>
        <v>0</v>
      </c>
      <c r="W2134" s="19"/>
      <c r="X2134" s="19"/>
      <c r="Y2134" s="19"/>
      <c r="Z2134" s="19">
        <v>175.09999999999999</v>
      </c>
      <c r="AA2134" s="19"/>
      <c r="AB2134" s="19"/>
      <c r="AC2134" s="19"/>
      <c r="AD2134" s="19"/>
      <c r="AE2134" s="19"/>
      <c r="AF2134" s="50">
        <v>314.30000000000001</v>
      </c>
      <c r="AG2134" s="50"/>
      <c r="AH2134" s="50">
        <v>0</v>
      </c>
      <c r="AI2134" s="50">
        <v>0</v>
      </c>
      <c r="AJ2134" s="50">
        <v>0</v>
      </c>
      <c r="AK2134" s="50">
        <v>0</v>
      </c>
      <c r="AL2134" s="50">
        <v>314.30000000000001</v>
      </c>
      <c r="AM2134" s="50">
        <v>0</v>
      </c>
      <c r="AN2134" s="50">
        <v>0</v>
      </c>
      <c r="AO2134" s="51">
        <v>314.30000000000001</v>
      </c>
      <c r="AP2134" s="51">
        <v>314.30000000000001</v>
      </c>
      <c r="AQ2134" s="51">
        <v>0</v>
      </c>
      <c r="AR2134" s="51">
        <v>0</v>
      </c>
      <c r="AS2134" s="51">
        <v>0</v>
      </c>
      <c r="AT2134" s="51">
        <v>0</v>
      </c>
      <c r="AU2134" s="51">
        <f t="shared" si="5659"/>
        <v>314.30000000000001</v>
      </c>
      <c r="AV2134" s="51">
        <f t="shared" si="5660"/>
        <v>-5.6843418860808015e-14</v>
      </c>
      <c r="AW2134" s="51">
        <f t="shared" si="5662"/>
        <v>489.39999999999998</v>
      </c>
      <c r="AX2134" s="51">
        <f t="shared" si="5663"/>
        <v>0</v>
      </c>
      <c r="AY2134" s="51">
        <f t="shared" si="5664"/>
        <v>0</v>
      </c>
      <c r="AZ2134" s="51"/>
      <c r="BA2134" s="52">
        <f t="shared" si="5661"/>
        <v>100</v>
      </c>
      <c r="BB2134" s="53"/>
    </row>
    <row r="2135">
      <c r="B2135" s="47" t="s">
        <v>590</v>
      </c>
      <c r="C2135" s="47" t="s">
        <v>96</v>
      </c>
      <c r="D2135" s="47" t="s">
        <v>98</v>
      </c>
      <c r="E2135" s="48" t="str">
        <f t="shared" si="5658"/>
        <v>0503</v>
      </c>
      <c r="F2135" s="47" t="s">
        <v>650</v>
      </c>
      <c r="G2135" s="47"/>
      <c r="H2135" s="49" t="s">
        <v>651</v>
      </c>
      <c r="I2135" s="19">
        <f>I2136</f>
        <v>10487.1</v>
      </c>
      <c r="J2135" s="19">
        <f>J2136</f>
        <v>10729.799999999999</v>
      </c>
      <c r="K2135" s="19">
        <f>K2136</f>
        <v>10729.799999999999</v>
      </c>
      <c r="L2135" s="19">
        <f>L2136</f>
        <v>0</v>
      </c>
      <c r="M2135" s="19">
        <f>M2136</f>
        <v>0</v>
      </c>
      <c r="N2135" s="19">
        <f>N2136</f>
        <v>0</v>
      </c>
      <c r="O2135" s="19">
        <f>O2136</f>
        <v>0</v>
      </c>
      <c r="P2135" s="19">
        <f>P2136</f>
        <v>0</v>
      </c>
      <c r="Q2135" s="19">
        <f>Q2136</f>
        <v>0</v>
      </c>
      <c r="R2135" s="19">
        <f>R2136</f>
        <v>0</v>
      </c>
      <c r="S2135" s="19">
        <f>S2136</f>
        <v>56285.099999999991</v>
      </c>
      <c r="T2135" s="19">
        <f t="shared" si="5665"/>
        <v>66772.199999999997</v>
      </c>
      <c r="U2135" s="19">
        <f t="shared" si="5730"/>
        <v>10729.799999999999</v>
      </c>
      <c r="V2135" s="19">
        <f t="shared" si="5731"/>
        <v>10729.799999999999</v>
      </c>
      <c r="W2135" s="19">
        <f>W2136</f>
        <v>0</v>
      </c>
      <c r="X2135" s="19">
        <f>X2136</f>
        <v>0</v>
      </c>
      <c r="Y2135" s="19">
        <f>Y2136</f>
        <v>0</v>
      </c>
      <c r="Z2135" s="19">
        <f>Z2136</f>
        <v>73160.539999999994</v>
      </c>
      <c r="AA2135" s="19">
        <f>AA2136</f>
        <v>0</v>
      </c>
      <c r="AB2135" s="19">
        <f>AB2136</f>
        <v>0</v>
      </c>
      <c r="AC2135" s="19">
        <f>AC2136</f>
        <v>0</v>
      </c>
      <c r="AD2135" s="19">
        <f>AD2136</f>
        <v>0</v>
      </c>
      <c r="AE2135" s="19"/>
      <c r="AF2135" s="50">
        <f>AF2136</f>
        <v>30104.380000000001</v>
      </c>
      <c r="AG2135" s="50">
        <f>AG2136</f>
        <v>0</v>
      </c>
      <c r="AH2135" s="50">
        <f>AH2136</f>
        <v>0</v>
      </c>
      <c r="AI2135" s="50">
        <f>AI2136</f>
        <v>0</v>
      </c>
      <c r="AJ2135" s="50">
        <f>AJ2136</f>
        <v>0</v>
      </c>
      <c r="AK2135" s="50">
        <f>AK2136</f>
        <v>0</v>
      </c>
      <c r="AL2135" s="50">
        <f>AL2136</f>
        <v>30104.380000000001</v>
      </c>
      <c r="AM2135" s="50">
        <f>AM2136</f>
        <v>0</v>
      </c>
      <c r="AN2135" s="50">
        <f>AN2136</f>
        <v>0</v>
      </c>
      <c r="AO2135" s="15">
        <f>AO2136</f>
        <v>9847.5214899999992</v>
      </c>
      <c r="AP2135" s="51">
        <f>AP2136</f>
        <v>30104.380000000001</v>
      </c>
      <c r="AQ2135" s="51">
        <f>AQ2136</f>
        <v>0</v>
      </c>
      <c r="AR2135" s="51">
        <f>AR2136</f>
        <v>0</v>
      </c>
      <c r="AS2135" s="51">
        <f>AS2136</f>
        <v>0</v>
      </c>
      <c r="AT2135" s="51">
        <f>AT2136</f>
        <v>0</v>
      </c>
      <c r="AU2135" s="51">
        <f t="shared" si="5659"/>
        <v>30104.380000000001</v>
      </c>
      <c r="AV2135" s="51">
        <f t="shared" si="5660"/>
        <v>36667.819999999992</v>
      </c>
      <c r="AW2135" s="51">
        <f t="shared" si="5662"/>
        <v>139932.73999999999</v>
      </c>
      <c r="AX2135" s="51">
        <f t="shared" si="5663"/>
        <v>10729.799999999999</v>
      </c>
      <c r="AY2135" s="51">
        <f t="shared" si="5664"/>
        <v>10729.799999999999</v>
      </c>
      <c r="AZ2135" s="51">
        <f>AZ2136</f>
        <v>0</v>
      </c>
      <c r="BA2135" s="52">
        <f t="shared" si="5661"/>
        <v>100</v>
      </c>
      <c r="BB2135" s="25"/>
    </row>
    <row r="2136" ht="31.5">
      <c r="B2136" s="47" t="s">
        <v>590</v>
      </c>
      <c r="C2136" s="47" t="s">
        <v>96</v>
      </c>
      <c r="D2136" s="47" t="s">
        <v>98</v>
      </c>
      <c r="E2136" s="48" t="str">
        <f t="shared" si="5658"/>
        <v>0503</v>
      </c>
      <c r="F2136" s="47" t="s">
        <v>650</v>
      </c>
      <c r="G2136" s="47" t="s">
        <v>154</v>
      </c>
      <c r="H2136" s="49" t="s">
        <v>155</v>
      </c>
      <c r="I2136" s="19">
        <v>10487.1</v>
      </c>
      <c r="J2136" s="19">
        <v>10729.799999999999</v>
      </c>
      <c r="K2136" s="19">
        <v>10729.799999999999</v>
      </c>
      <c r="L2136" s="19"/>
      <c r="M2136" s="19"/>
      <c r="N2136" s="19"/>
      <c r="O2136" s="19">
        <v>0</v>
      </c>
      <c r="P2136" s="19">
        <v>0</v>
      </c>
      <c r="Q2136" s="19">
        <v>0</v>
      </c>
      <c r="R2136" s="19">
        <v>0</v>
      </c>
      <c r="S2136" s="19">
        <f>73160.54-16875.44</f>
        <v>56285.099999999991</v>
      </c>
      <c r="T2136" s="19">
        <f t="shared" si="5665"/>
        <v>66772.199999999997</v>
      </c>
      <c r="U2136" s="19">
        <f t="shared" si="5730"/>
        <v>10729.799999999999</v>
      </c>
      <c r="V2136" s="19">
        <f t="shared" si="5731"/>
        <v>10729.799999999999</v>
      </c>
      <c r="W2136" s="19"/>
      <c r="X2136" s="19"/>
      <c r="Y2136" s="19"/>
      <c r="Z2136" s="19">
        <v>73160.539999999994</v>
      </c>
      <c r="AA2136" s="19"/>
      <c r="AB2136" s="19"/>
      <c r="AC2136" s="19"/>
      <c r="AD2136" s="19"/>
      <c r="AE2136" s="19"/>
      <c r="AF2136" s="50">
        <v>30104.380000000001</v>
      </c>
      <c r="AG2136" s="50"/>
      <c r="AH2136" s="50">
        <v>0</v>
      </c>
      <c r="AI2136" s="50">
        <v>0</v>
      </c>
      <c r="AJ2136" s="50">
        <v>0</v>
      </c>
      <c r="AK2136" s="50">
        <v>0</v>
      </c>
      <c r="AL2136" s="50">
        <v>30104.380000000001</v>
      </c>
      <c r="AM2136" s="50">
        <v>0</v>
      </c>
      <c r="AN2136" s="50">
        <v>0</v>
      </c>
      <c r="AO2136" s="51">
        <v>9847.5214899999992</v>
      </c>
      <c r="AP2136" s="51">
        <v>30104.380000000001</v>
      </c>
      <c r="AQ2136" s="51">
        <v>0</v>
      </c>
      <c r="AR2136" s="51">
        <v>0</v>
      </c>
      <c r="AS2136" s="51">
        <v>0</v>
      </c>
      <c r="AT2136" s="51">
        <v>0</v>
      </c>
      <c r="AU2136" s="51">
        <f t="shared" si="5659"/>
        <v>30104.380000000001</v>
      </c>
      <c r="AV2136" s="51">
        <f t="shared" si="5660"/>
        <v>36667.819999999992</v>
      </c>
      <c r="AW2136" s="51">
        <f t="shared" si="5662"/>
        <v>139932.73999999999</v>
      </c>
      <c r="AX2136" s="51">
        <f t="shared" si="5663"/>
        <v>10729.799999999999</v>
      </c>
      <c r="AY2136" s="51">
        <f t="shared" si="5664"/>
        <v>10729.799999999999</v>
      </c>
      <c r="AZ2136" s="51"/>
      <c r="BA2136" s="52">
        <f t="shared" si="5661"/>
        <v>100</v>
      </c>
      <c r="BB2136" s="53"/>
    </row>
    <row r="2137" ht="31.5">
      <c r="B2137" s="47" t="s">
        <v>590</v>
      </c>
      <c r="C2137" s="47" t="s">
        <v>96</v>
      </c>
      <c r="D2137" s="47" t="s">
        <v>98</v>
      </c>
      <c r="E2137" s="48" t="str">
        <f t="shared" si="5658"/>
        <v>0503</v>
      </c>
      <c r="F2137" s="47" t="s">
        <v>76</v>
      </c>
      <c r="G2137" s="48"/>
      <c r="H2137" s="49" t="s">
        <v>77</v>
      </c>
      <c r="I2137" s="19"/>
      <c r="J2137" s="19"/>
      <c r="K2137" s="19"/>
      <c r="L2137" s="19"/>
      <c r="M2137" s="19"/>
      <c r="N2137" s="19"/>
      <c r="O2137" s="19">
        <f t="shared" ref="O2137:O2138" si="5765">O2138</f>
        <v>0</v>
      </c>
      <c r="P2137" s="19">
        <f t="shared" ref="P2137:P2138" si="5766">P2138</f>
        <v>0</v>
      </c>
      <c r="Q2137" s="19">
        <f t="shared" ref="Q2137:Q2138" si="5767">Q2138</f>
        <v>0</v>
      </c>
      <c r="R2137" s="19">
        <f t="shared" ref="R2137:R2138" si="5768">R2138</f>
        <v>0</v>
      </c>
      <c r="S2137" s="19"/>
      <c r="T2137" s="19">
        <f t="shared" si="5665"/>
        <v>0</v>
      </c>
      <c r="U2137" s="19">
        <f t="shared" ref="U2137:U2138" si="5769">U2138</f>
        <v>0</v>
      </c>
      <c r="V2137" s="19">
        <f t="shared" ref="V2137:V2138" si="5770">V2138</f>
        <v>0</v>
      </c>
      <c r="W2137" s="19">
        <f t="shared" ref="W2137:W2149" si="5771">W2138</f>
        <v>0</v>
      </c>
      <c r="X2137" s="19">
        <f t="shared" ref="X2137:X2149" si="5772">X2138</f>
        <v>0</v>
      </c>
      <c r="Y2137" s="19">
        <f t="shared" ref="Y2137:Y2149" si="5773">Y2138</f>
        <v>0</v>
      </c>
      <c r="Z2137" s="19">
        <f t="shared" ref="Z2137:Z2149" si="5774">Z2138</f>
        <v>0</v>
      </c>
      <c r="AA2137" s="19">
        <f t="shared" ref="AA2137:AA2149" si="5775">AA2138</f>
        <v>0</v>
      </c>
      <c r="AB2137" s="19">
        <f t="shared" ref="AB2137:AB2149" si="5776">AB2138</f>
        <v>0</v>
      </c>
      <c r="AC2137" s="19">
        <f t="shared" ref="AC2137:AC2149" si="5777">AC2138</f>
        <v>0</v>
      </c>
      <c r="AD2137" s="19">
        <f t="shared" ref="AD2137:AD2149" si="5778">AD2138</f>
        <v>0</v>
      </c>
      <c r="AE2137" s="19">
        <f t="shared" ref="AE2137:AE2149" si="5779">AE2138</f>
        <v>0</v>
      </c>
      <c r="AF2137" s="50">
        <f t="shared" ref="AF2137:AF2138" si="5780">AF2138</f>
        <v>36754.438439999998</v>
      </c>
      <c r="AG2137" s="50">
        <f t="shared" ref="AG2137:AG2138" si="5781">AG2138</f>
        <v>0</v>
      </c>
      <c r="AH2137" s="50">
        <f t="shared" ref="AH2137:AH2138" si="5782">AH2138</f>
        <v>0</v>
      </c>
      <c r="AI2137" s="50">
        <f t="shared" ref="AI2137:AI2138" si="5783">AI2138</f>
        <v>0</v>
      </c>
      <c r="AJ2137" s="50">
        <f t="shared" ref="AJ2137:AJ2138" si="5784">AJ2138</f>
        <v>0</v>
      </c>
      <c r="AK2137" s="50">
        <f t="shared" ref="AK2137:AK2138" si="5785">AK2138</f>
        <v>0</v>
      </c>
      <c r="AL2137" s="50">
        <f t="shared" ref="AL2137:AL2138" si="5786">AL2138</f>
        <v>36754.438439999998</v>
      </c>
      <c r="AM2137" s="50">
        <f t="shared" ref="AM2137:AM2138" si="5787">AM2138</f>
        <v>0</v>
      </c>
      <c r="AN2137" s="50">
        <f t="shared" ref="AN2137:AN2138" si="5788">AN2138</f>
        <v>0</v>
      </c>
      <c r="AO2137" s="15">
        <f t="shared" ref="AO2137:AO2138" si="5789">AO2138</f>
        <v>15361</v>
      </c>
      <c r="AP2137" s="51">
        <f t="shared" ref="AP2137:AP2138" si="5790">AP2138</f>
        <v>37014.726000000002</v>
      </c>
      <c r="AQ2137" s="51">
        <f t="shared" ref="AQ2137:AQ2138" si="5791">AQ2138</f>
        <v>0</v>
      </c>
      <c r="AR2137" s="51">
        <f t="shared" ref="AR2137:AR2138" si="5792">AR2138</f>
        <v>0</v>
      </c>
      <c r="AS2137" s="51">
        <f t="shared" ref="AS2137:AS2138" si="5793">AS2138</f>
        <v>0</v>
      </c>
      <c r="AT2137" s="51">
        <f t="shared" ref="AT2137:AT2138" si="5794">AT2138</f>
        <v>0</v>
      </c>
      <c r="AU2137" s="51">
        <f t="shared" si="5659"/>
        <v>37014.726000000002</v>
      </c>
      <c r="AV2137" s="51">
        <f t="shared" si="5660"/>
        <v>-37014.726000000002</v>
      </c>
      <c r="AW2137" s="51"/>
      <c r="AX2137" s="51"/>
      <c r="AY2137" s="51"/>
      <c r="AZ2137" s="51"/>
      <c r="BA2137" s="52">
        <f t="shared" si="5661"/>
        <v>100</v>
      </c>
      <c r="BB2137" s="53"/>
    </row>
    <row r="2138" ht="47.25">
      <c r="B2138" s="47" t="s">
        <v>590</v>
      </c>
      <c r="C2138" s="47" t="s">
        <v>96</v>
      </c>
      <c r="D2138" s="47" t="s">
        <v>98</v>
      </c>
      <c r="E2138" s="48" t="str">
        <f t="shared" si="5658"/>
        <v>0503</v>
      </c>
      <c r="F2138" s="17" t="s">
        <v>296</v>
      </c>
      <c r="G2138" s="48"/>
      <c r="H2138" s="64" t="s">
        <v>297</v>
      </c>
      <c r="I2138" s="19"/>
      <c r="J2138" s="19"/>
      <c r="K2138" s="19"/>
      <c r="L2138" s="19"/>
      <c r="M2138" s="19"/>
      <c r="N2138" s="19"/>
      <c r="O2138" s="19">
        <f t="shared" si="5765"/>
        <v>0</v>
      </c>
      <c r="P2138" s="19">
        <f t="shared" si="5766"/>
        <v>0</v>
      </c>
      <c r="Q2138" s="19">
        <f t="shared" si="5767"/>
        <v>0</v>
      </c>
      <c r="R2138" s="19">
        <f t="shared" si="5768"/>
        <v>0</v>
      </c>
      <c r="S2138" s="19"/>
      <c r="T2138" s="19">
        <f t="shared" si="5665"/>
        <v>0</v>
      </c>
      <c r="U2138" s="19">
        <f t="shared" si="5769"/>
        <v>0</v>
      </c>
      <c r="V2138" s="19">
        <f t="shared" si="5770"/>
        <v>0</v>
      </c>
      <c r="W2138" s="19">
        <f t="shared" si="5771"/>
        <v>0</v>
      </c>
      <c r="X2138" s="19">
        <f t="shared" si="5772"/>
        <v>0</v>
      </c>
      <c r="Y2138" s="19">
        <f t="shared" si="5773"/>
        <v>0</v>
      </c>
      <c r="Z2138" s="19">
        <f t="shared" si="5774"/>
        <v>0</v>
      </c>
      <c r="AA2138" s="19">
        <f t="shared" si="5775"/>
        <v>0</v>
      </c>
      <c r="AB2138" s="19">
        <f t="shared" si="5776"/>
        <v>0</v>
      </c>
      <c r="AC2138" s="19">
        <f t="shared" si="5777"/>
        <v>0</v>
      </c>
      <c r="AD2138" s="19">
        <f t="shared" si="5778"/>
        <v>0</v>
      </c>
      <c r="AE2138" s="19">
        <f t="shared" si="5779"/>
        <v>0</v>
      </c>
      <c r="AF2138" s="50">
        <f t="shared" si="5780"/>
        <v>36754.438439999998</v>
      </c>
      <c r="AG2138" s="50">
        <f t="shared" si="5781"/>
        <v>0</v>
      </c>
      <c r="AH2138" s="50">
        <f t="shared" si="5782"/>
        <v>0</v>
      </c>
      <c r="AI2138" s="50">
        <f t="shared" si="5783"/>
        <v>0</v>
      </c>
      <c r="AJ2138" s="50">
        <f t="shared" si="5784"/>
        <v>0</v>
      </c>
      <c r="AK2138" s="50">
        <f t="shared" si="5785"/>
        <v>0</v>
      </c>
      <c r="AL2138" s="50">
        <f t="shared" si="5786"/>
        <v>36754.438439999998</v>
      </c>
      <c r="AM2138" s="50">
        <f t="shared" si="5787"/>
        <v>0</v>
      </c>
      <c r="AN2138" s="50">
        <f t="shared" si="5788"/>
        <v>0</v>
      </c>
      <c r="AO2138" s="51">
        <f t="shared" si="5789"/>
        <v>15361</v>
      </c>
      <c r="AP2138" s="51">
        <f t="shared" si="5790"/>
        <v>37014.726000000002</v>
      </c>
      <c r="AQ2138" s="51">
        <f t="shared" si="5791"/>
        <v>0</v>
      </c>
      <c r="AR2138" s="51">
        <f t="shared" si="5792"/>
        <v>0</v>
      </c>
      <c r="AS2138" s="51">
        <f t="shared" si="5793"/>
        <v>0</v>
      </c>
      <c r="AT2138" s="51">
        <f t="shared" si="5794"/>
        <v>0</v>
      </c>
      <c r="AU2138" s="51">
        <f t="shared" si="5659"/>
        <v>37014.726000000002</v>
      </c>
      <c r="AV2138" s="51">
        <f t="shared" si="5660"/>
        <v>-37014.726000000002</v>
      </c>
      <c r="AW2138" s="51"/>
      <c r="AX2138" s="51"/>
      <c r="AY2138" s="51"/>
      <c r="AZ2138" s="51"/>
      <c r="BA2138" s="52">
        <f t="shared" si="5661"/>
        <v>100</v>
      </c>
      <c r="BB2138" s="53"/>
    </row>
    <row r="2139" ht="47.25">
      <c r="B2139" s="47" t="s">
        <v>590</v>
      </c>
      <c r="C2139" s="47" t="s">
        <v>96</v>
      </c>
      <c r="D2139" s="47" t="s">
        <v>98</v>
      </c>
      <c r="E2139" s="48" t="str">
        <f t="shared" si="5658"/>
        <v>0503</v>
      </c>
      <c r="F2139" s="17" t="s">
        <v>298</v>
      </c>
      <c r="G2139" s="48"/>
      <c r="H2139" s="64" t="s">
        <v>299</v>
      </c>
      <c r="I2139" s="19"/>
      <c r="J2139" s="19"/>
      <c r="K2139" s="19"/>
      <c r="L2139" s="19"/>
      <c r="M2139" s="19"/>
      <c r="N2139" s="19"/>
      <c r="O2139" s="19">
        <f>O2140+O2141</f>
        <v>0</v>
      </c>
      <c r="P2139" s="19">
        <f>P2140+P2141</f>
        <v>0</v>
      </c>
      <c r="Q2139" s="19">
        <f>Q2140+Q2141</f>
        <v>0</v>
      </c>
      <c r="R2139" s="19">
        <f>R2140+R2141</f>
        <v>0</v>
      </c>
      <c r="S2139" s="19"/>
      <c r="T2139" s="19">
        <f t="shared" si="5665"/>
        <v>0</v>
      </c>
      <c r="U2139" s="19"/>
      <c r="V2139" s="19"/>
      <c r="W2139" s="19"/>
      <c r="X2139" s="19"/>
      <c r="Y2139" s="19"/>
      <c r="Z2139" s="19"/>
      <c r="AA2139" s="19"/>
      <c r="AB2139" s="19"/>
      <c r="AC2139" s="19"/>
      <c r="AD2139" s="19"/>
      <c r="AE2139" s="19"/>
      <c r="AF2139" s="50">
        <f>AF2140+AF2141</f>
        <v>36754.438439999998</v>
      </c>
      <c r="AG2139" s="50">
        <f>AG2140+AG2141</f>
        <v>0</v>
      </c>
      <c r="AH2139" s="50">
        <f>AH2140+AH2141</f>
        <v>0</v>
      </c>
      <c r="AI2139" s="50">
        <f>AI2140+AI2141</f>
        <v>0</v>
      </c>
      <c r="AJ2139" s="50">
        <f>AJ2140+AJ2141</f>
        <v>0</v>
      </c>
      <c r="AK2139" s="50">
        <f>AK2140+AK2141</f>
        <v>0</v>
      </c>
      <c r="AL2139" s="50">
        <f>AL2140+AL2141</f>
        <v>36754.438439999998</v>
      </c>
      <c r="AM2139" s="50">
        <f>AM2140+AM2141</f>
        <v>0</v>
      </c>
      <c r="AN2139" s="50">
        <f>AN2140+AN2141</f>
        <v>0</v>
      </c>
      <c r="AO2139" s="15">
        <f>AO2140+AO2141</f>
        <v>15361</v>
      </c>
      <c r="AP2139" s="51">
        <f>AP2140+AP2141</f>
        <v>37014.726000000002</v>
      </c>
      <c r="AQ2139" s="51">
        <f>AQ2140+AQ2141</f>
        <v>0</v>
      </c>
      <c r="AR2139" s="51">
        <f>AR2140+AR2141</f>
        <v>0</v>
      </c>
      <c r="AS2139" s="51">
        <f>AS2140+AS2141</f>
        <v>0</v>
      </c>
      <c r="AT2139" s="51">
        <f>AT2140+AT2141</f>
        <v>0</v>
      </c>
      <c r="AU2139" s="51">
        <f t="shared" si="5659"/>
        <v>37014.726000000002</v>
      </c>
      <c r="AV2139" s="51">
        <f t="shared" si="5660"/>
        <v>-37014.726000000002</v>
      </c>
      <c r="AW2139" s="51"/>
      <c r="AX2139" s="51"/>
      <c r="AY2139" s="51"/>
      <c r="AZ2139" s="51"/>
      <c r="BA2139" s="52">
        <f t="shared" si="5661"/>
        <v>100</v>
      </c>
      <c r="BB2139" s="53"/>
    </row>
    <row r="2140" ht="31.5">
      <c r="B2140" s="47" t="s">
        <v>590</v>
      </c>
      <c r="C2140" s="47" t="s">
        <v>96</v>
      </c>
      <c r="D2140" s="47" t="s">
        <v>98</v>
      </c>
      <c r="E2140" s="48" t="str">
        <f t="shared" si="5658"/>
        <v>0503</v>
      </c>
      <c r="F2140" s="17" t="s">
        <v>298</v>
      </c>
      <c r="G2140" s="47" t="s">
        <v>154</v>
      </c>
      <c r="H2140" s="49" t="s">
        <v>155</v>
      </c>
      <c r="I2140" s="19"/>
      <c r="J2140" s="19"/>
      <c r="K2140" s="19"/>
      <c r="L2140" s="19"/>
      <c r="M2140" s="19"/>
      <c r="N2140" s="19"/>
      <c r="O2140" s="19">
        <v>0</v>
      </c>
      <c r="P2140" s="19">
        <v>0</v>
      </c>
      <c r="Q2140" s="19">
        <v>0</v>
      </c>
      <c r="R2140" s="19">
        <v>0</v>
      </c>
      <c r="S2140" s="19"/>
      <c r="T2140" s="19">
        <f t="shared" si="5665"/>
        <v>0</v>
      </c>
      <c r="U2140" s="19"/>
      <c r="V2140" s="19"/>
      <c r="W2140" s="19"/>
      <c r="X2140" s="19"/>
      <c r="Y2140" s="19"/>
      <c r="Z2140" s="19"/>
      <c r="AA2140" s="19"/>
      <c r="AB2140" s="19"/>
      <c r="AC2140" s="19"/>
      <c r="AD2140" s="19"/>
      <c r="AE2140" s="19"/>
      <c r="AF2140" s="50">
        <v>13815</v>
      </c>
      <c r="AG2140" s="50"/>
      <c r="AH2140" s="50">
        <v>0</v>
      </c>
      <c r="AI2140" s="50">
        <v>0</v>
      </c>
      <c r="AJ2140" s="50">
        <v>0</v>
      </c>
      <c r="AK2140" s="50">
        <v>0</v>
      </c>
      <c r="AL2140" s="50">
        <v>13815</v>
      </c>
      <c r="AM2140" s="50">
        <v>0</v>
      </c>
      <c r="AN2140" s="50">
        <v>0</v>
      </c>
      <c r="AO2140" s="51">
        <v>5019</v>
      </c>
      <c r="AP2140" s="51">
        <v>15659.9</v>
      </c>
      <c r="AQ2140" s="51">
        <v>0</v>
      </c>
      <c r="AR2140" s="51">
        <v>0</v>
      </c>
      <c r="AS2140" s="51">
        <v>0</v>
      </c>
      <c r="AT2140" s="51">
        <v>0</v>
      </c>
      <c r="AU2140" s="51">
        <f t="shared" si="5659"/>
        <v>15659.9</v>
      </c>
      <c r="AV2140" s="51">
        <f t="shared" si="5660"/>
        <v>-15659.9</v>
      </c>
      <c r="AW2140" s="51"/>
      <c r="AX2140" s="51"/>
      <c r="AY2140" s="51"/>
      <c r="AZ2140" s="51"/>
      <c r="BA2140" s="52">
        <f t="shared" si="5661"/>
        <v>100</v>
      </c>
      <c r="BB2140" s="53"/>
    </row>
    <row r="2141">
      <c r="B2141" s="47" t="s">
        <v>590</v>
      </c>
      <c r="C2141" s="47" t="s">
        <v>96</v>
      </c>
      <c r="D2141" s="47" t="s">
        <v>98</v>
      </c>
      <c r="E2141" s="48" t="str">
        <f t="shared" si="5658"/>
        <v>0503</v>
      </c>
      <c r="F2141" s="17" t="s">
        <v>298</v>
      </c>
      <c r="G2141" s="47" t="s">
        <v>60</v>
      </c>
      <c r="H2141" s="49" t="s">
        <v>61</v>
      </c>
      <c r="I2141" s="19"/>
      <c r="J2141" s="19"/>
      <c r="K2141" s="19"/>
      <c r="L2141" s="19"/>
      <c r="M2141" s="19"/>
      <c r="N2141" s="19"/>
      <c r="O2141" s="19">
        <v>0</v>
      </c>
      <c r="P2141" s="19">
        <v>0</v>
      </c>
      <c r="Q2141" s="19">
        <v>0</v>
      </c>
      <c r="R2141" s="19">
        <v>0</v>
      </c>
      <c r="S2141" s="19"/>
      <c r="T2141" s="19">
        <f t="shared" si="5665"/>
        <v>0</v>
      </c>
      <c r="U2141" s="19"/>
      <c r="V2141" s="19"/>
      <c r="W2141" s="19"/>
      <c r="X2141" s="19"/>
      <c r="Y2141" s="19"/>
      <c r="Z2141" s="19"/>
      <c r="AA2141" s="19"/>
      <c r="AB2141" s="19"/>
      <c r="AC2141" s="19"/>
      <c r="AD2141" s="19"/>
      <c r="AE2141" s="19"/>
      <c r="AF2141" s="50">
        <v>22939.438440000002</v>
      </c>
      <c r="AG2141" s="50"/>
      <c r="AH2141" s="50">
        <v>0</v>
      </c>
      <c r="AI2141" s="50">
        <v>0</v>
      </c>
      <c r="AJ2141" s="50">
        <v>0</v>
      </c>
      <c r="AK2141" s="50">
        <v>0</v>
      </c>
      <c r="AL2141" s="50">
        <v>22939.438440000002</v>
      </c>
      <c r="AM2141" s="50">
        <v>0</v>
      </c>
      <c r="AN2141" s="50">
        <v>0</v>
      </c>
      <c r="AO2141" s="15">
        <v>10342</v>
      </c>
      <c r="AP2141" s="51">
        <v>21354.826000000001</v>
      </c>
      <c r="AQ2141" s="51">
        <v>0</v>
      </c>
      <c r="AR2141" s="51">
        <v>0</v>
      </c>
      <c r="AS2141" s="51">
        <v>0</v>
      </c>
      <c r="AT2141" s="51">
        <v>0</v>
      </c>
      <c r="AU2141" s="51">
        <f t="shared" si="5659"/>
        <v>21354.826000000001</v>
      </c>
      <c r="AV2141" s="51">
        <f t="shared" si="5660"/>
        <v>-21354.826000000001</v>
      </c>
      <c r="AW2141" s="51"/>
      <c r="AX2141" s="51"/>
      <c r="AY2141" s="51"/>
      <c r="AZ2141" s="51"/>
      <c r="BA2141" s="52">
        <f t="shared" si="5661"/>
        <v>100</v>
      </c>
      <c r="BB2141" s="53"/>
    </row>
    <row r="2142" s="39" customFormat="1" ht="31.5" hidden="1">
      <c r="B2142" s="40" t="s">
        <v>590</v>
      </c>
      <c r="C2142" s="40" t="s">
        <v>96</v>
      </c>
      <c r="D2142" s="40" t="s">
        <v>88</v>
      </c>
      <c r="E2142" s="38" t="str">
        <f t="shared" si="5658"/>
        <v>0504</v>
      </c>
      <c r="F2142" s="40"/>
      <c r="G2142" s="40"/>
      <c r="H2142" s="41" t="s">
        <v>652</v>
      </c>
      <c r="I2142" s="42">
        <f t="shared" ref="I2142:I2149" si="5795">I2143</f>
        <v>0</v>
      </c>
      <c r="J2142" s="42">
        <f t="shared" ref="J2142:J2149" si="5796">J2143</f>
        <v>26533.400000000001</v>
      </c>
      <c r="K2142" s="42">
        <f t="shared" ref="K2142:K2149" si="5797">K2143</f>
        <v>0</v>
      </c>
      <c r="L2142" s="42">
        <f t="shared" ref="L2142:L2149" si="5798">L2143</f>
        <v>0</v>
      </c>
      <c r="M2142" s="42">
        <f t="shared" ref="M2142:M2149" si="5799">M2143</f>
        <v>0</v>
      </c>
      <c r="N2142" s="42">
        <f t="shared" ref="N2142:N2149" si="5800">N2143</f>
        <v>0</v>
      </c>
      <c r="O2142" s="42">
        <f t="shared" ref="O2142:O2146" si="5801">O2143</f>
        <v>0</v>
      </c>
      <c r="P2142" s="42">
        <f t="shared" ref="P2142:P2146" si="5802">P2143</f>
        <v>0</v>
      </c>
      <c r="Q2142" s="42">
        <f t="shared" ref="Q2142:Q2146" si="5803">Q2143</f>
        <v>0</v>
      </c>
      <c r="R2142" s="42">
        <f t="shared" ref="R2142:R2146" si="5804">R2143</f>
        <v>0</v>
      </c>
      <c r="S2142" s="42">
        <f t="shared" ref="S2142:S2149" si="5805">S2143</f>
        <v>0</v>
      </c>
      <c r="T2142" s="42">
        <f t="shared" si="5665"/>
        <v>0</v>
      </c>
      <c r="U2142" s="42">
        <f t="shared" ref="U2142:U2205" si="5806">J2142+M2142</f>
        <v>26533.400000000001</v>
      </c>
      <c r="V2142" s="42">
        <f t="shared" ref="V2142:V2205" si="5807">K2142+N2142</f>
        <v>0</v>
      </c>
      <c r="W2142" s="42">
        <f t="shared" si="5771"/>
        <v>0</v>
      </c>
      <c r="X2142" s="42">
        <f t="shared" si="5772"/>
        <v>0</v>
      </c>
      <c r="Y2142" s="42">
        <f t="shared" si="5773"/>
        <v>0</v>
      </c>
      <c r="Z2142" s="42">
        <f t="shared" si="5774"/>
        <v>0</v>
      </c>
      <c r="AA2142" s="42">
        <f t="shared" si="5775"/>
        <v>0</v>
      </c>
      <c r="AB2142" s="42">
        <f t="shared" si="5776"/>
        <v>0</v>
      </c>
      <c r="AC2142" s="42">
        <f t="shared" si="5777"/>
        <v>0</v>
      </c>
      <c r="AD2142" s="42">
        <f t="shared" si="5778"/>
        <v>0</v>
      </c>
      <c r="AE2142" s="42">
        <f t="shared" si="5779"/>
        <v>0</v>
      </c>
      <c r="AF2142" s="43">
        <f t="shared" ref="AF2142:AF2146" si="5808">AF2143</f>
        <v>0</v>
      </c>
      <c r="AG2142" s="43">
        <f t="shared" ref="AG2142:AG2146" si="5809">AG2143</f>
        <v>0</v>
      </c>
      <c r="AH2142" s="43">
        <f t="shared" ref="AH2142:AH2146" si="5810">AH2143</f>
        <v>0</v>
      </c>
      <c r="AI2142" s="43">
        <f t="shared" ref="AI2142:AI2146" si="5811">AI2143</f>
        <v>0</v>
      </c>
      <c r="AJ2142" s="43">
        <f t="shared" ref="AJ2142:AJ2146" si="5812">AJ2143</f>
        <v>0</v>
      </c>
      <c r="AK2142" s="43">
        <f t="shared" ref="AK2142:AK2146" si="5813">AK2143</f>
        <v>0</v>
      </c>
      <c r="AL2142" s="43">
        <f t="shared" ref="AL2142:AL2146" si="5814">AL2143</f>
        <v>0</v>
      </c>
      <c r="AM2142" s="43">
        <f t="shared" ref="AM2142:AM2146" si="5815">AM2143</f>
        <v>0</v>
      </c>
      <c r="AN2142" s="43">
        <f t="shared" ref="AN2142:AN2146" si="5816">AN2143</f>
        <v>0</v>
      </c>
      <c r="AO2142" s="45">
        <f t="shared" ref="AO2142:AO2146" si="5817">AO2143</f>
        <v>0</v>
      </c>
      <c r="AP2142" s="45">
        <f t="shared" ref="AP2142:AP2146" si="5818">AP2143</f>
        <v>0</v>
      </c>
      <c r="AQ2142" s="45">
        <f t="shared" ref="AQ2142:AQ2146" si="5819">AQ2143</f>
        <v>0</v>
      </c>
      <c r="AR2142" s="45">
        <f t="shared" ref="AR2142:AR2146" si="5820">AR2143</f>
        <v>0</v>
      </c>
      <c r="AS2142" s="45">
        <f t="shared" ref="AS2142:AS2146" si="5821">AS2143</f>
        <v>0</v>
      </c>
      <c r="AT2142" s="45">
        <f t="shared" ref="AT2142:AT2146" si="5822">AT2143</f>
        <v>0</v>
      </c>
      <c r="AU2142" s="45">
        <f t="shared" si="5659"/>
        <v>0</v>
      </c>
      <c r="AV2142" s="45">
        <f t="shared" si="5660"/>
        <v>0</v>
      </c>
      <c r="AW2142" s="45">
        <f t="shared" si="5662"/>
        <v>0</v>
      </c>
      <c r="AX2142" s="45">
        <f t="shared" si="5663"/>
        <v>26533.400000000001</v>
      </c>
      <c r="AY2142" s="45">
        <f t="shared" si="5664"/>
        <v>0</v>
      </c>
      <c r="AZ2142" s="45">
        <f t="shared" ref="AZ2142:AZ2149" si="5823">AZ2143</f>
        <v>0</v>
      </c>
      <c r="BA2142" s="46"/>
      <c r="BB2142" s="25">
        <v>0</v>
      </c>
    </row>
    <row r="2143" ht="31.5" hidden="1">
      <c r="B2143" s="47" t="s">
        <v>590</v>
      </c>
      <c r="C2143" s="47" t="s">
        <v>96</v>
      </c>
      <c r="D2143" s="47" t="s">
        <v>88</v>
      </c>
      <c r="E2143" s="48" t="str">
        <f t="shared" si="5658"/>
        <v>0504</v>
      </c>
      <c r="F2143" s="47" t="s">
        <v>517</v>
      </c>
      <c r="G2143" s="47"/>
      <c r="H2143" s="49" t="s">
        <v>518</v>
      </c>
      <c r="I2143" s="19">
        <f t="shared" si="5795"/>
        <v>0</v>
      </c>
      <c r="J2143" s="19">
        <f t="shared" si="5796"/>
        <v>26533.400000000001</v>
      </c>
      <c r="K2143" s="19">
        <f t="shared" si="5797"/>
        <v>0</v>
      </c>
      <c r="L2143" s="19">
        <f t="shared" si="5798"/>
        <v>0</v>
      </c>
      <c r="M2143" s="19">
        <f t="shared" si="5799"/>
        <v>0</v>
      </c>
      <c r="N2143" s="19">
        <f t="shared" si="5800"/>
        <v>0</v>
      </c>
      <c r="O2143" s="19">
        <f t="shared" si="5801"/>
        <v>0</v>
      </c>
      <c r="P2143" s="19">
        <f t="shared" si="5802"/>
        <v>0</v>
      </c>
      <c r="Q2143" s="19">
        <f t="shared" si="5803"/>
        <v>0</v>
      </c>
      <c r="R2143" s="19">
        <f t="shared" si="5804"/>
        <v>0</v>
      </c>
      <c r="S2143" s="19">
        <f t="shared" si="5805"/>
        <v>0</v>
      </c>
      <c r="T2143" s="19">
        <f t="shared" si="5665"/>
        <v>0</v>
      </c>
      <c r="U2143" s="19">
        <f t="shared" si="5806"/>
        <v>26533.400000000001</v>
      </c>
      <c r="V2143" s="19">
        <f t="shared" si="5807"/>
        <v>0</v>
      </c>
      <c r="W2143" s="19">
        <f t="shared" si="5771"/>
        <v>0</v>
      </c>
      <c r="X2143" s="19">
        <f t="shared" si="5772"/>
        <v>0</v>
      </c>
      <c r="Y2143" s="19">
        <f t="shared" si="5773"/>
        <v>0</v>
      </c>
      <c r="Z2143" s="19">
        <f t="shared" si="5774"/>
        <v>0</v>
      </c>
      <c r="AA2143" s="19">
        <f t="shared" si="5775"/>
        <v>0</v>
      </c>
      <c r="AB2143" s="19">
        <f t="shared" si="5776"/>
        <v>0</v>
      </c>
      <c r="AC2143" s="19">
        <f t="shared" si="5777"/>
        <v>0</v>
      </c>
      <c r="AD2143" s="19">
        <f t="shared" si="5778"/>
        <v>0</v>
      </c>
      <c r="AE2143" s="19">
        <f t="shared" si="5779"/>
        <v>0</v>
      </c>
      <c r="AF2143" s="50">
        <f t="shared" si="5808"/>
        <v>0</v>
      </c>
      <c r="AG2143" s="50">
        <f t="shared" si="5809"/>
        <v>0</v>
      </c>
      <c r="AH2143" s="50">
        <f t="shared" si="5810"/>
        <v>0</v>
      </c>
      <c r="AI2143" s="50">
        <f t="shared" si="5811"/>
        <v>0</v>
      </c>
      <c r="AJ2143" s="50">
        <f t="shared" si="5812"/>
        <v>0</v>
      </c>
      <c r="AK2143" s="50">
        <f t="shared" si="5813"/>
        <v>0</v>
      </c>
      <c r="AL2143" s="50">
        <f t="shared" si="5814"/>
        <v>0</v>
      </c>
      <c r="AM2143" s="50">
        <f t="shared" si="5815"/>
        <v>0</v>
      </c>
      <c r="AN2143" s="50">
        <f t="shared" si="5816"/>
        <v>0</v>
      </c>
      <c r="AO2143" s="15">
        <f t="shared" si="5817"/>
        <v>0</v>
      </c>
      <c r="AP2143" s="51">
        <f t="shared" si="5818"/>
        <v>0</v>
      </c>
      <c r="AQ2143" s="51">
        <f t="shared" si="5819"/>
        <v>0</v>
      </c>
      <c r="AR2143" s="51">
        <f t="shared" si="5820"/>
        <v>0</v>
      </c>
      <c r="AS2143" s="51">
        <f t="shared" si="5821"/>
        <v>0</v>
      </c>
      <c r="AT2143" s="51">
        <f t="shared" si="5822"/>
        <v>0</v>
      </c>
      <c r="AU2143" s="51">
        <f t="shared" si="5659"/>
        <v>0</v>
      </c>
      <c r="AV2143" s="51">
        <f t="shared" si="5660"/>
        <v>0</v>
      </c>
      <c r="AW2143" s="51">
        <f t="shared" si="5662"/>
        <v>0</v>
      </c>
      <c r="AX2143" s="51">
        <f t="shared" si="5663"/>
        <v>26533.400000000001</v>
      </c>
      <c r="AY2143" s="51">
        <f t="shared" si="5664"/>
        <v>0</v>
      </c>
      <c r="AZ2143" s="51">
        <f t="shared" si="5823"/>
        <v>0</v>
      </c>
      <c r="BA2143" s="52"/>
      <c r="BB2143" s="25">
        <v>0</v>
      </c>
    </row>
    <row r="2144" hidden="1">
      <c r="B2144" s="47" t="s">
        <v>590</v>
      </c>
      <c r="C2144" s="47" t="s">
        <v>96</v>
      </c>
      <c r="D2144" s="47" t="s">
        <v>88</v>
      </c>
      <c r="E2144" s="48" t="str">
        <f t="shared" si="5658"/>
        <v>0504</v>
      </c>
      <c r="F2144" s="47" t="s">
        <v>529</v>
      </c>
      <c r="G2144" s="47"/>
      <c r="H2144" s="49" t="s">
        <v>53</v>
      </c>
      <c r="I2144" s="19">
        <f t="shared" si="5795"/>
        <v>0</v>
      </c>
      <c r="J2144" s="19">
        <f t="shared" si="5796"/>
        <v>26533.400000000001</v>
      </c>
      <c r="K2144" s="19">
        <f t="shared" si="5797"/>
        <v>0</v>
      </c>
      <c r="L2144" s="19">
        <f t="shared" si="5798"/>
        <v>0</v>
      </c>
      <c r="M2144" s="19">
        <f t="shared" si="5799"/>
        <v>0</v>
      </c>
      <c r="N2144" s="19">
        <f t="shared" si="5800"/>
        <v>0</v>
      </c>
      <c r="O2144" s="19">
        <f t="shared" si="5801"/>
        <v>0</v>
      </c>
      <c r="P2144" s="19">
        <f t="shared" si="5802"/>
        <v>0</v>
      </c>
      <c r="Q2144" s="19">
        <f t="shared" si="5803"/>
        <v>0</v>
      </c>
      <c r="R2144" s="19">
        <f t="shared" si="5804"/>
        <v>0</v>
      </c>
      <c r="S2144" s="19">
        <f t="shared" si="5805"/>
        <v>0</v>
      </c>
      <c r="T2144" s="19">
        <f t="shared" si="5665"/>
        <v>0</v>
      </c>
      <c r="U2144" s="19">
        <f t="shared" si="5806"/>
        <v>26533.400000000001</v>
      </c>
      <c r="V2144" s="19">
        <f t="shared" si="5807"/>
        <v>0</v>
      </c>
      <c r="W2144" s="19">
        <f t="shared" si="5771"/>
        <v>0</v>
      </c>
      <c r="X2144" s="19">
        <f t="shared" si="5772"/>
        <v>0</v>
      </c>
      <c r="Y2144" s="19">
        <f t="shared" si="5773"/>
        <v>0</v>
      </c>
      <c r="Z2144" s="19">
        <f t="shared" si="5774"/>
        <v>0</v>
      </c>
      <c r="AA2144" s="19">
        <f t="shared" si="5775"/>
        <v>0</v>
      </c>
      <c r="AB2144" s="19">
        <f t="shared" si="5776"/>
        <v>0</v>
      </c>
      <c r="AC2144" s="19">
        <f t="shared" si="5777"/>
        <v>0</v>
      </c>
      <c r="AD2144" s="19">
        <f t="shared" si="5778"/>
        <v>0</v>
      </c>
      <c r="AE2144" s="19">
        <f t="shared" si="5779"/>
        <v>0</v>
      </c>
      <c r="AF2144" s="50">
        <f t="shared" si="5808"/>
        <v>0</v>
      </c>
      <c r="AG2144" s="50">
        <f t="shared" si="5809"/>
        <v>0</v>
      </c>
      <c r="AH2144" s="50">
        <f t="shared" si="5810"/>
        <v>0</v>
      </c>
      <c r="AI2144" s="50">
        <f t="shared" si="5811"/>
        <v>0</v>
      </c>
      <c r="AJ2144" s="50">
        <f t="shared" si="5812"/>
        <v>0</v>
      </c>
      <c r="AK2144" s="50">
        <f t="shared" si="5813"/>
        <v>0</v>
      </c>
      <c r="AL2144" s="50">
        <f t="shared" si="5814"/>
        <v>0</v>
      </c>
      <c r="AM2144" s="50">
        <f t="shared" si="5815"/>
        <v>0</v>
      </c>
      <c r="AN2144" s="50">
        <f t="shared" si="5816"/>
        <v>0</v>
      </c>
      <c r="AO2144" s="51">
        <f t="shared" si="5817"/>
        <v>0</v>
      </c>
      <c r="AP2144" s="51">
        <f t="shared" si="5818"/>
        <v>0</v>
      </c>
      <c r="AQ2144" s="51">
        <f t="shared" si="5819"/>
        <v>0</v>
      </c>
      <c r="AR2144" s="51">
        <f t="shared" si="5820"/>
        <v>0</v>
      </c>
      <c r="AS2144" s="51">
        <f t="shared" si="5821"/>
        <v>0</v>
      </c>
      <c r="AT2144" s="51">
        <f t="shared" si="5822"/>
        <v>0</v>
      </c>
      <c r="AU2144" s="51">
        <f t="shared" si="5659"/>
        <v>0</v>
      </c>
      <c r="AV2144" s="51">
        <f t="shared" si="5660"/>
        <v>0</v>
      </c>
      <c r="AW2144" s="51">
        <f t="shared" si="5662"/>
        <v>0</v>
      </c>
      <c r="AX2144" s="51">
        <f t="shared" si="5663"/>
        <v>26533.400000000001</v>
      </c>
      <c r="AY2144" s="51">
        <f t="shared" si="5664"/>
        <v>0</v>
      </c>
      <c r="AZ2144" s="51">
        <f t="shared" si="5823"/>
        <v>0</v>
      </c>
      <c r="BA2144" s="52"/>
      <c r="BB2144" s="25">
        <v>0</v>
      </c>
    </row>
    <row r="2145" ht="31.5" hidden="1">
      <c r="B2145" s="47" t="s">
        <v>590</v>
      </c>
      <c r="C2145" s="47" t="s">
        <v>96</v>
      </c>
      <c r="D2145" s="47" t="s">
        <v>88</v>
      </c>
      <c r="E2145" s="48" t="str">
        <f t="shared" si="5658"/>
        <v>0504</v>
      </c>
      <c r="F2145" s="47" t="s">
        <v>530</v>
      </c>
      <c r="G2145" s="47"/>
      <c r="H2145" s="49" t="s">
        <v>531</v>
      </c>
      <c r="I2145" s="19">
        <f t="shared" si="5795"/>
        <v>0</v>
      </c>
      <c r="J2145" s="19">
        <f t="shared" si="5796"/>
        <v>26533.400000000001</v>
      </c>
      <c r="K2145" s="19">
        <f t="shared" si="5797"/>
        <v>0</v>
      </c>
      <c r="L2145" s="19">
        <f t="shared" si="5798"/>
        <v>0</v>
      </c>
      <c r="M2145" s="19">
        <f t="shared" si="5799"/>
        <v>0</v>
      </c>
      <c r="N2145" s="19">
        <f t="shared" si="5800"/>
        <v>0</v>
      </c>
      <c r="O2145" s="19">
        <f t="shared" si="5801"/>
        <v>0</v>
      </c>
      <c r="P2145" s="19">
        <f t="shared" si="5802"/>
        <v>0</v>
      </c>
      <c r="Q2145" s="19">
        <f t="shared" si="5803"/>
        <v>0</v>
      </c>
      <c r="R2145" s="19">
        <f t="shared" si="5804"/>
        <v>0</v>
      </c>
      <c r="S2145" s="19">
        <f t="shared" si="5805"/>
        <v>0</v>
      </c>
      <c r="T2145" s="19">
        <f t="shared" si="5665"/>
        <v>0</v>
      </c>
      <c r="U2145" s="19">
        <f t="shared" si="5806"/>
        <v>26533.400000000001</v>
      </c>
      <c r="V2145" s="19">
        <f t="shared" si="5807"/>
        <v>0</v>
      </c>
      <c r="W2145" s="19">
        <f t="shared" si="5771"/>
        <v>0</v>
      </c>
      <c r="X2145" s="19">
        <f t="shared" si="5772"/>
        <v>0</v>
      </c>
      <c r="Y2145" s="19">
        <f t="shared" si="5773"/>
        <v>0</v>
      </c>
      <c r="Z2145" s="19">
        <f t="shared" si="5774"/>
        <v>0</v>
      </c>
      <c r="AA2145" s="19">
        <f t="shared" si="5775"/>
        <v>0</v>
      </c>
      <c r="AB2145" s="19">
        <f t="shared" si="5776"/>
        <v>0</v>
      </c>
      <c r="AC2145" s="19">
        <f t="shared" si="5777"/>
        <v>0</v>
      </c>
      <c r="AD2145" s="19">
        <f t="shared" si="5778"/>
        <v>0</v>
      </c>
      <c r="AE2145" s="19">
        <f t="shared" si="5779"/>
        <v>0</v>
      </c>
      <c r="AF2145" s="50">
        <f t="shared" si="5808"/>
        <v>0</v>
      </c>
      <c r="AG2145" s="50">
        <f t="shared" si="5809"/>
        <v>0</v>
      </c>
      <c r="AH2145" s="50">
        <f t="shared" si="5810"/>
        <v>0</v>
      </c>
      <c r="AI2145" s="50">
        <f t="shared" si="5811"/>
        <v>0</v>
      </c>
      <c r="AJ2145" s="50">
        <f t="shared" si="5812"/>
        <v>0</v>
      </c>
      <c r="AK2145" s="50">
        <f t="shared" si="5813"/>
        <v>0</v>
      </c>
      <c r="AL2145" s="50">
        <f t="shared" si="5814"/>
        <v>0</v>
      </c>
      <c r="AM2145" s="50">
        <f t="shared" si="5815"/>
        <v>0</v>
      </c>
      <c r="AN2145" s="50">
        <f t="shared" si="5816"/>
        <v>0</v>
      </c>
      <c r="AO2145" s="15">
        <f t="shared" si="5817"/>
        <v>0</v>
      </c>
      <c r="AP2145" s="51">
        <f t="shared" si="5818"/>
        <v>0</v>
      </c>
      <c r="AQ2145" s="51">
        <f t="shared" si="5819"/>
        <v>0</v>
      </c>
      <c r="AR2145" s="51">
        <f t="shared" si="5820"/>
        <v>0</v>
      </c>
      <c r="AS2145" s="51">
        <f t="shared" si="5821"/>
        <v>0</v>
      </c>
      <c r="AT2145" s="51">
        <f t="shared" si="5822"/>
        <v>0</v>
      </c>
      <c r="AU2145" s="51">
        <f t="shared" si="5659"/>
        <v>0</v>
      </c>
      <c r="AV2145" s="51">
        <f t="shared" si="5660"/>
        <v>0</v>
      </c>
      <c r="AW2145" s="51">
        <f t="shared" si="5662"/>
        <v>0</v>
      </c>
      <c r="AX2145" s="51">
        <f t="shared" si="5663"/>
        <v>26533.400000000001</v>
      </c>
      <c r="AY2145" s="51">
        <f t="shared" si="5664"/>
        <v>0</v>
      </c>
      <c r="AZ2145" s="51">
        <f t="shared" si="5823"/>
        <v>0</v>
      </c>
      <c r="BA2145" s="52"/>
      <c r="BB2145" s="25">
        <v>0</v>
      </c>
    </row>
    <row r="2146" hidden="1">
      <c r="B2146" s="47" t="s">
        <v>590</v>
      </c>
      <c r="C2146" s="47" t="s">
        <v>96</v>
      </c>
      <c r="D2146" s="47" t="s">
        <v>88</v>
      </c>
      <c r="E2146" s="48" t="str">
        <f t="shared" si="5658"/>
        <v>0504</v>
      </c>
      <c r="F2146" s="47" t="s">
        <v>637</v>
      </c>
      <c r="G2146" s="47"/>
      <c r="H2146" s="49" t="s">
        <v>638</v>
      </c>
      <c r="I2146" s="19">
        <f t="shared" si="5795"/>
        <v>0</v>
      </c>
      <c r="J2146" s="19">
        <f t="shared" si="5796"/>
        <v>26533.400000000001</v>
      </c>
      <c r="K2146" s="19">
        <f t="shared" si="5797"/>
        <v>0</v>
      </c>
      <c r="L2146" s="19">
        <f t="shared" si="5798"/>
        <v>0</v>
      </c>
      <c r="M2146" s="19">
        <f t="shared" si="5799"/>
        <v>0</v>
      </c>
      <c r="N2146" s="19">
        <f t="shared" si="5800"/>
        <v>0</v>
      </c>
      <c r="O2146" s="19">
        <f t="shared" si="5801"/>
        <v>0</v>
      </c>
      <c r="P2146" s="19">
        <f t="shared" si="5802"/>
        <v>0</v>
      </c>
      <c r="Q2146" s="19">
        <f t="shared" si="5803"/>
        <v>0</v>
      </c>
      <c r="R2146" s="19">
        <f t="shared" si="5804"/>
        <v>0</v>
      </c>
      <c r="S2146" s="19">
        <f t="shared" si="5805"/>
        <v>0</v>
      </c>
      <c r="T2146" s="19">
        <f t="shared" si="5665"/>
        <v>0</v>
      </c>
      <c r="U2146" s="19">
        <f t="shared" si="5806"/>
        <v>26533.400000000001</v>
      </c>
      <c r="V2146" s="19">
        <f t="shared" si="5807"/>
        <v>0</v>
      </c>
      <c r="W2146" s="19">
        <f t="shared" si="5771"/>
        <v>0</v>
      </c>
      <c r="X2146" s="19">
        <f t="shared" si="5772"/>
        <v>0</v>
      </c>
      <c r="Y2146" s="19">
        <f t="shared" si="5773"/>
        <v>0</v>
      </c>
      <c r="Z2146" s="19">
        <f t="shared" si="5774"/>
        <v>0</v>
      </c>
      <c r="AA2146" s="19">
        <f t="shared" si="5775"/>
        <v>0</v>
      </c>
      <c r="AB2146" s="19">
        <f t="shared" si="5776"/>
        <v>0</v>
      </c>
      <c r="AC2146" s="19">
        <f t="shared" si="5777"/>
        <v>0</v>
      </c>
      <c r="AD2146" s="19">
        <f t="shared" si="5778"/>
        <v>0</v>
      </c>
      <c r="AE2146" s="19">
        <f t="shared" si="5779"/>
        <v>0</v>
      </c>
      <c r="AF2146" s="50">
        <f t="shared" si="5808"/>
        <v>0</v>
      </c>
      <c r="AG2146" s="50">
        <f t="shared" si="5809"/>
        <v>0</v>
      </c>
      <c r="AH2146" s="50">
        <f t="shared" si="5810"/>
        <v>0</v>
      </c>
      <c r="AI2146" s="50">
        <f t="shared" si="5811"/>
        <v>0</v>
      </c>
      <c r="AJ2146" s="50">
        <f t="shared" si="5812"/>
        <v>0</v>
      </c>
      <c r="AK2146" s="50">
        <f t="shared" si="5813"/>
        <v>0</v>
      </c>
      <c r="AL2146" s="50">
        <f t="shared" si="5814"/>
        <v>0</v>
      </c>
      <c r="AM2146" s="50">
        <f t="shared" si="5815"/>
        <v>0</v>
      </c>
      <c r="AN2146" s="50">
        <f t="shared" si="5816"/>
        <v>0</v>
      </c>
      <c r="AO2146" s="51">
        <f t="shared" si="5817"/>
        <v>0</v>
      </c>
      <c r="AP2146" s="51">
        <f t="shared" si="5818"/>
        <v>0</v>
      </c>
      <c r="AQ2146" s="51">
        <f t="shared" si="5819"/>
        <v>0</v>
      </c>
      <c r="AR2146" s="51">
        <f t="shared" si="5820"/>
        <v>0</v>
      </c>
      <c r="AS2146" s="51">
        <f t="shared" si="5821"/>
        <v>0</v>
      </c>
      <c r="AT2146" s="51">
        <f t="shared" si="5822"/>
        <v>0</v>
      </c>
      <c r="AU2146" s="51">
        <f t="shared" si="5659"/>
        <v>0</v>
      </c>
      <c r="AV2146" s="51">
        <f t="shared" si="5660"/>
        <v>0</v>
      </c>
      <c r="AW2146" s="51">
        <f t="shared" si="5662"/>
        <v>0</v>
      </c>
      <c r="AX2146" s="51">
        <f t="shared" si="5663"/>
        <v>26533.400000000001</v>
      </c>
      <c r="AY2146" s="51">
        <f t="shared" si="5664"/>
        <v>0</v>
      </c>
      <c r="AZ2146" s="51">
        <f t="shared" si="5823"/>
        <v>0</v>
      </c>
      <c r="BA2146" s="52"/>
      <c r="BB2146" s="25">
        <v>0</v>
      </c>
    </row>
    <row r="2147" ht="31.5" hidden="1">
      <c r="B2147" s="47" t="s">
        <v>590</v>
      </c>
      <c r="C2147" s="47" t="s">
        <v>96</v>
      </c>
      <c r="D2147" s="47" t="s">
        <v>88</v>
      </c>
      <c r="E2147" s="48" t="str">
        <f t="shared" si="5658"/>
        <v>0504</v>
      </c>
      <c r="F2147" s="47" t="s">
        <v>637</v>
      </c>
      <c r="G2147" s="47" t="s">
        <v>58</v>
      </c>
      <c r="H2147" s="49" t="s">
        <v>59</v>
      </c>
      <c r="I2147" s="19">
        <v>0</v>
      </c>
      <c r="J2147" s="19">
        <v>26533.400000000001</v>
      </c>
      <c r="K2147" s="19">
        <v>0</v>
      </c>
      <c r="L2147" s="19"/>
      <c r="M2147" s="19"/>
      <c r="N2147" s="19"/>
      <c r="O2147" s="19">
        <v>0</v>
      </c>
      <c r="P2147" s="19">
        <v>0</v>
      </c>
      <c r="Q2147" s="19">
        <v>0</v>
      </c>
      <c r="R2147" s="19">
        <v>0</v>
      </c>
      <c r="S2147" s="19"/>
      <c r="T2147" s="19">
        <f t="shared" si="5665"/>
        <v>0</v>
      </c>
      <c r="U2147" s="19">
        <f t="shared" si="5806"/>
        <v>26533.400000000001</v>
      </c>
      <c r="V2147" s="19">
        <f t="shared" si="5807"/>
        <v>0</v>
      </c>
      <c r="W2147" s="19"/>
      <c r="X2147" s="19"/>
      <c r="Y2147" s="19"/>
      <c r="Z2147" s="19"/>
      <c r="AA2147" s="19"/>
      <c r="AB2147" s="19"/>
      <c r="AC2147" s="19"/>
      <c r="AD2147" s="19"/>
      <c r="AE2147" s="19"/>
      <c r="AF2147" s="50">
        <v>0</v>
      </c>
      <c r="AG2147" s="50"/>
      <c r="AH2147" s="50">
        <v>0</v>
      </c>
      <c r="AI2147" s="50">
        <v>0</v>
      </c>
      <c r="AJ2147" s="50">
        <v>0</v>
      </c>
      <c r="AK2147" s="50">
        <v>0</v>
      </c>
      <c r="AL2147" s="50">
        <v>0</v>
      </c>
      <c r="AM2147" s="50">
        <v>0</v>
      </c>
      <c r="AN2147" s="50">
        <v>0</v>
      </c>
      <c r="AO2147" s="15">
        <v>0</v>
      </c>
      <c r="AP2147" s="51">
        <v>0</v>
      </c>
      <c r="AQ2147" s="51">
        <v>0</v>
      </c>
      <c r="AR2147" s="51">
        <v>0</v>
      </c>
      <c r="AS2147" s="51">
        <v>0</v>
      </c>
      <c r="AT2147" s="51">
        <v>0</v>
      </c>
      <c r="AU2147" s="51">
        <f t="shared" si="5659"/>
        <v>0</v>
      </c>
      <c r="AV2147" s="51">
        <f t="shared" si="5660"/>
        <v>0</v>
      </c>
      <c r="AW2147" s="51">
        <f t="shared" si="5662"/>
        <v>0</v>
      </c>
      <c r="AX2147" s="51">
        <f t="shared" si="5663"/>
        <v>26533.400000000001</v>
      </c>
      <c r="AY2147" s="51">
        <f t="shared" si="5664"/>
        <v>0</v>
      </c>
      <c r="AZ2147" s="51"/>
      <c r="BA2147" s="52"/>
      <c r="BB2147" s="25">
        <v>0</v>
      </c>
    </row>
    <row r="2148" s="39" customFormat="1" ht="31.5">
      <c r="B2148" s="40" t="s">
        <v>590</v>
      </c>
      <c r="C2148" s="40" t="s">
        <v>96</v>
      </c>
      <c r="D2148" s="40" t="s">
        <v>96</v>
      </c>
      <c r="E2148" s="38" t="str">
        <f t="shared" si="5658"/>
        <v>0505</v>
      </c>
      <c r="F2148" s="40"/>
      <c r="G2148" s="40"/>
      <c r="H2148" s="41" t="s">
        <v>231</v>
      </c>
      <c r="I2148" s="42">
        <f t="shared" si="5795"/>
        <v>116845.40000000001</v>
      </c>
      <c r="J2148" s="42">
        <f t="shared" si="5796"/>
        <v>121128.2</v>
      </c>
      <c r="K2148" s="42">
        <f t="shared" si="5797"/>
        <v>121128.2</v>
      </c>
      <c r="L2148" s="42">
        <f t="shared" si="5798"/>
        <v>0</v>
      </c>
      <c r="M2148" s="42">
        <f t="shared" si="5799"/>
        <v>0</v>
      </c>
      <c r="N2148" s="42">
        <f t="shared" si="5800"/>
        <v>0</v>
      </c>
      <c r="O2148" s="42">
        <f>O2149+O2162</f>
        <v>0</v>
      </c>
      <c r="P2148" s="42">
        <f>P2149+P2162</f>
        <v>0</v>
      </c>
      <c r="Q2148" s="42">
        <f>Q2149+Q2162</f>
        <v>2180.9209999999998</v>
      </c>
      <c r="R2148" s="42">
        <f>R2149+R2162</f>
        <v>0</v>
      </c>
      <c r="S2148" s="42">
        <f t="shared" si="5805"/>
        <v>15127.9</v>
      </c>
      <c r="T2148" s="42">
        <f t="shared" si="5665"/>
        <v>134154.22100000002</v>
      </c>
      <c r="U2148" s="42">
        <f t="shared" si="5806"/>
        <v>121128.2</v>
      </c>
      <c r="V2148" s="42">
        <f t="shared" si="5807"/>
        <v>121128.2</v>
      </c>
      <c r="W2148" s="42">
        <f t="shared" si="5771"/>
        <v>15127.9</v>
      </c>
      <c r="X2148" s="42">
        <f t="shared" si="5772"/>
        <v>0</v>
      </c>
      <c r="Y2148" s="42">
        <f t="shared" si="5773"/>
        <v>0</v>
      </c>
      <c r="Z2148" s="42">
        <f t="shared" si="5774"/>
        <v>0</v>
      </c>
      <c r="AA2148" s="42">
        <f t="shared" si="5775"/>
        <v>17371.899999999998</v>
      </c>
      <c r="AB2148" s="42">
        <f t="shared" si="5776"/>
        <v>0</v>
      </c>
      <c r="AC2148" s="42">
        <f t="shared" si="5777"/>
        <v>17371.899999999998</v>
      </c>
      <c r="AD2148" s="42">
        <f t="shared" si="5778"/>
        <v>0</v>
      </c>
      <c r="AE2148" s="42">
        <f t="shared" si="5779"/>
        <v>0</v>
      </c>
      <c r="AF2148" s="43">
        <f>AF2149+AF2162</f>
        <v>138476.55680999998</v>
      </c>
      <c r="AG2148" s="43">
        <f>AG2149+AG2162</f>
        <v>0</v>
      </c>
      <c r="AH2148" s="43">
        <f>AH2149+AH2162</f>
        <v>0</v>
      </c>
      <c r="AI2148" s="43">
        <f>AI2149+AI2162</f>
        <v>0</v>
      </c>
      <c r="AJ2148" s="43">
        <f>AJ2149+AJ2162</f>
        <v>0</v>
      </c>
      <c r="AK2148" s="43">
        <f>AK2149+AK2162</f>
        <v>0</v>
      </c>
      <c r="AL2148" s="43">
        <f>AL2149+AL2162</f>
        <v>131477.08507999999</v>
      </c>
      <c r="AM2148" s="43">
        <f>AM2149+AM2162</f>
        <v>0</v>
      </c>
      <c r="AN2148" s="43">
        <f>AN2149+AN2162</f>
        <v>0</v>
      </c>
      <c r="AO2148" s="45">
        <f>AO2149+AO2162</f>
        <v>85502.895170000003</v>
      </c>
      <c r="AP2148" s="45">
        <f>AP2149+AP2162</f>
        <v>137784.86580999999</v>
      </c>
      <c r="AQ2148" s="45">
        <f>AQ2149+AQ2162</f>
        <v>0</v>
      </c>
      <c r="AR2148" s="45">
        <f>AR2149+AR2162</f>
        <v>0</v>
      </c>
      <c r="AS2148" s="45">
        <f>AS2149+AS2162</f>
        <v>0</v>
      </c>
      <c r="AT2148" s="45">
        <f>AT2149+AT2162</f>
        <v>0</v>
      </c>
      <c r="AU2148" s="45">
        <f t="shared" si="5659"/>
        <v>137784.86580999999</v>
      </c>
      <c r="AV2148" s="45">
        <f t="shared" si="5660"/>
        <v>-3630.6448099999689</v>
      </c>
      <c r="AW2148" s="45">
        <f t="shared" si="5662"/>
        <v>149282.12100000001</v>
      </c>
      <c r="AX2148" s="45">
        <f t="shared" si="5663"/>
        <v>138500.10000000001</v>
      </c>
      <c r="AY2148" s="45">
        <f t="shared" si="5664"/>
        <v>138500.10000000001</v>
      </c>
      <c r="AZ2148" s="45">
        <f t="shared" si="5823"/>
        <v>0</v>
      </c>
      <c r="BA2148" s="46">
        <f t="shared" si="5661"/>
        <v>94.945374227058679</v>
      </c>
      <c r="BB2148" s="25"/>
    </row>
    <row r="2149" ht="31.5">
      <c r="B2149" s="47" t="s">
        <v>590</v>
      </c>
      <c r="C2149" s="47" t="s">
        <v>96</v>
      </c>
      <c r="D2149" s="47" t="s">
        <v>96</v>
      </c>
      <c r="E2149" s="48" t="str">
        <f t="shared" si="5658"/>
        <v>0505</v>
      </c>
      <c r="F2149" s="47" t="s">
        <v>517</v>
      </c>
      <c r="G2149" s="47"/>
      <c r="H2149" s="49" t="s">
        <v>518</v>
      </c>
      <c r="I2149" s="19">
        <f t="shared" si="5795"/>
        <v>116845.40000000001</v>
      </c>
      <c r="J2149" s="19">
        <f t="shared" si="5796"/>
        <v>121128.2</v>
      </c>
      <c r="K2149" s="19">
        <f t="shared" si="5797"/>
        <v>121128.2</v>
      </c>
      <c r="L2149" s="19">
        <f t="shared" si="5798"/>
        <v>0</v>
      </c>
      <c r="M2149" s="19">
        <f t="shared" si="5799"/>
        <v>0</v>
      </c>
      <c r="N2149" s="19">
        <f t="shared" si="5800"/>
        <v>0</v>
      </c>
      <c r="O2149" s="19">
        <f>O2150</f>
        <v>0</v>
      </c>
      <c r="P2149" s="19">
        <f>P2150</f>
        <v>0</v>
      </c>
      <c r="Q2149" s="19">
        <f>Q2150</f>
        <v>2180.9209999999998</v>
      </c>
      <c r="R2149" s="19">
        <f>R2150</f>
        <v>0</v>
      </c>
      <c r="S2149" s="19">
        <f t="shared" si="5805"/>
        <v>15127.9</v>
      </c>
      <c r="T2149" s="19">
        <f t="shared" si="5665"/>
        <v>134154.22100000002</v>
      </c>
      <c r="U2149" s="19">
        <f t="shared" si="5806"/>
        <v>121128.2</v>
      </c>
      <c r="V2149" s="19">
        <f t="shared" si="5807"/>
        <v>121128.2</v>
      </c>
      <c r="W2149" s="19">
        <f t="shared" si="5771"/>
        <v>15127.9</v>
      </c>
      <c r="X2149" s="19">
        <f t="shared" si="5772"/>
        <v>0</v>
      </c>
      <c r="Y2149" s="19">
        <f t="shared" si="5773"/>
        <v>0</v>
      </c>
      <c r="Z2149" s="19">
        <f t="shared" si="5774"/>
        <v>0</v>
      </c>
      <c r="AA2149" s="19">
        <f t="shared" si="5775"/>
        <v>17371.899999999998</v>
      </c>
      <c r="AB2149" s="19">
        <f t="shared" si="5776"/>
        <v>0</v>
      </c>
      <c r="AC2149" s="19">
        <f t="shared" si="5777"/>
        <v>17371.899999999998</v>
      </c>
      <c r="AD2149" s="19">
        <f t="shared" si="5778"/>
        <v>0</v>
      </c>
      <c r="AE2149" s="19">
        <f t="shared" si="5779"/>
        <v>0</v>
      </c>
      <c r="AF2149" s="50">
        <f>AF2150</f>
        <v>136024.67056999999</v>
      </c>
      <c r="AG2149" s="50">
        <f>AG2150</f>
        <v>0</v>
      </c>
      <c r="AH2149" s="50">
        <f>AH2150</f>
        <v>0</v>
      </c>
      <c r="AI2149" s="50">
        <f>AI2150</f>
        <v>0</v>
      </c>
      <c r="AJ2149" s="50">
        <f>AJ2150</f>
        <v>0</v>
      </c>
      <c r="AK2149" s="50">
        <f>AK2150</f>
        <v>0</v>
      </c>
      <c r="AL2149" s="50">
        <f>AL2150</f>
        <v>129025.19884</v>
      </c>
      <c r="AM2149" s="50">
        <f>AM2150</f>
        <v>0</v>
      </c>
      <c r="AN2149" s="50">
        <f>AN2150</f>
        <v>0</v>
      </c>
      <c r="AO2149" s="15">
        <f>AO2150</f>
        <v>83455.199930000002</v>
      </c>
      <c r="AP2149" s="51">
        <f>AP2150</f>
        <v>135737.17056999999</v>
      </c>
      <c r="AQ2149" s="51">
        <f>AQ2150</f>
        <v>0</v>
      </c>
      <c r="AR2149" s="51">
        <f>AR2150</f>
        <v>0</v>
      </c>
      <c r="AS2149" s="51">
        <f>AS2150</f>
        <v>0</v>
      </c>
      <c r="AT2149" s="51">
        <f>AT2150</f>
        <v>0</v>
      </c>
      <c r="AU2149" s="51">
        <f t="shared" si="5659"/>
        <v>135737.17056999999</v>
      </c>
      <c r="AV2149" s="51">
        <f t="shared" si="5660"/>
        <v>-1582.9495699999679</v>
      </c>
      <c r="AW2149" s="51">
        <f t="shared" si="5662"/>
        <v>149282.12100000001</v>
      </c>
      <c r="AX2149" s="51">
        <f t="shared" si="5663"/>
        <v>138500.10000000001</v>
      </c>
      <c r="AY2149" s="51">
        <f t="shared" si="5664"/>
        <v>138500.10000000001</v>
      </c>
      <c r="AZ2149" s="51">
        <f t="shared" si="5823"/>
        <v>0</v>
      </c>
      <c r="BA2149" s="52">
        <f t="shared" si="5661"/>
        <v>94.854263053408403</v>
      </c>
      <c r="BB2149" s="25"/>
    </row>
    <row r="2150">
      <c r="B2150" s="47" t="s">
        <v>590</v>
      </c>
      <c r="C2150" s="47" t="s">
        <v>96</v>
      </c>
      <c r="D2150" s="47" t="s">
        <v>96</v>
      </c>
      <c r="E2150" s="48" t="str">
        <f t="shared" si="5658"/>
        <v>0505</v>
      </c>
      <c r="F2150" s="47" t="s">
        <v>529</v>
      </c>
      <c r="G2150" s="47"/>
      <c r="H2150" s="49" t="s">
        <v>53</v>
      </c>
      <c r="I2150" s="19">
        <f>I2151+I2157</f>
        <v>116845.40000000001</v>
      </c>
      <c r="J2150" s="19">
        <f>J2151+J2157</f>
        <v>121128.2</v>
      </c>
      <c r="K2150" s="19">
        <f>K2151+K2157</f>
        <v>121128.2</v>
      </c>
      <c r="L2150" s="19">
        <f>L2151+L2157</f>
        <v>0</v>
      </c>
      <c r="M2150" s="19">
        <f>M2151+M2157</f>
        <v>0</v>
      </c>
      <c r="N2150" s="19">
        <f>N2151+N2157</f>
        <v>0</v>
      </c>
      <c r="O2150" s="19">
        <f>O2151+O2157</f>
        <v>0</v>
      </c>
      <c r="P2150" s="19">
        <f>P2151+P2157</f>
        <v>0</v>
      </c>
      <c r="Q2150" s="19">
        <f>Q2151+Q2157</f>
        <v>2180.9209999999998</v>
      </c>
      <c r="R2150" s="19">
        <f>R2151+R2157</f>
        <v>0</v>
      </c>
      <c r="S2150" s="19">
        <f>S2151+S2157</f>
        <v>15127.9</v>
      </c>
      <c r="T2150" s="19">
        <f t="shared" si="5665"/>
        <v>134154.22100000002</v>
      </c>
      <c r="U2150" s="19">
        <f t="shared" si="5806"/>
        <v>121128.2</v>
      </c>
      <c r="V2150" s="19">
        <f t="shared" si="5807"/>
        <v>121128.2</v>
      </c>
      <c r="W2150" s="19">
        <f>W2151+W2157</f>
        <v>15127.9</v>
      </c>
      <c r="X2150" s="19">
        <f>X2151+X2157</f>
        <v>0</v>
      </c>
      <c r="Y2150" s="19">
        <f>Y2151+Y2157</f>
        <v>0</v>
      </c>
      <c r="Z2150" s="19">
        <f>Z2151+Z2157</f>
        <v>0</v>
      </c>
      <c r="AA2150" s="19">
        <f>AA2151+AA2157</f>
        <v>17371.899999999998</v>
      </c>
      <c r="AB2150" s="19">
        <f>AB2151+AB2157</f>
        <v>0</v>
      </c>
      <c r="AC2150" s="19">
        <f>AC2151+AC2157</f>
        <v>17371.899999999998</v>
      </c>
      <c r="AD2150" s="19">
        <f>AD2151+AD2157</f>
        <v>0</v>
      </c>
      <c r="AE2150" s="19">
        <f>AE2151+AE2157</f>
        <v>0</v>
      </c>
      <c r="AF2150" s="50">
        <f>AF2151+AF2157</f>
        <v>136024.67056999999</v>
      </c>
      <c r="AG2150" s="50">
        <f>AG2151+AG2157</f>
        <v>0</v>
      </c>
      <c r="AH2150" s="50">
        <f>AH2151+AH2157</f>
        <v>0</v>
      </c>
      <c r="AI2150" s="50">
        <f>AI2151+AI2157</f>
        <v>0</v>
      </c>
      <c r="AJ2150" s="50">
        <f>AJ2151+AJ2157</f>
        <v>0</v>
      </c>
      <c r="AK2150" s="50">
        <f>AK2151+AK2157</f>
        <v>0</v>
      </c>
      <c r="AL2150" s="50">
        <f>AL2151+AL2157</f>
        <v>129025.19884</v>
      </c>
      <c r="AM2150" s="50">
        <f>AM2151+AM2157</f>
        <v>0</v>
      </c>
      <c r="AN2150" s="50">
        <f>AN2151+AN2157</f>
        <v>0</v>
      </c>
      <c r="AO2150" s="51">
        <f>AO2151+AO2157</f>
        <v>83455.199930000002</v>
      </c>
      <c r="AP2150" s="51">
        <f>AP2151+AP2157</f>
        <v>135737.17056999999</v>
      </c>
      <c r="AQ2150" s="51">
        <f>AQ2151+AQ2157</f>
        <v>0</v>
      </c>
      <c r="AR2150" s="51">
        <f>AR2151+AR2157</f>
        <v>0</v>
      </c>
      <c r="AS2150" s="51">
        <f>AS2151+AS2157</f>
        <v>0</v>
      </c>
      <c r="AT2150" s="51">
        <f>AT2151+AT2157</f>
        <v>0</v>
      </c>
      <c r="AU2150" s="51">
        <f t="shared" si="5659"/>
        <v>135737.17056999999</v>
      </c>
      <c r="AV2150" s="51">
        <f t="shared" si="5660"/>
        <v>-1582.9495699999679</v>
      </c>
      <c r="AW2150" s="51">
        <f t="shared" si="5662"/>
        <v>149282.12100000001</v>
      </c>
      <c r="AX2150" s="51">
        <f t="shared" si="5663"/>
        <v>138500.10000000001</v>
      </c>
      <c r="AY2150" s="51">
        <f t="shared" si="5664"/>
        <v>138500.10000000001</v>
      </c>
      <c r="AZ2150" s="51">
        <f>AZ2151+AZ2157</f>
        <v>0</v>
      </c>
      <c r="BA2150" s="52">
        <f t="shared" si="5661"/>
        <v>94.854263053408403</v>
      </c>
      <c r="BB2150" s="25"/>
    </row>
    <row r="2151" ht="31.5">
      <c r="B2151" s="47" t="s">
        <v>590</v>
      </c>
      <c r="C2151" s="47" t="s">
        <v>96</v>
      </c>
      <c r="D2151" s="47" t="s">
        <v>96</v>
      </c>
      <c r="E2151" s="48" t="str">
        <f t="shared" si="5658"/>
        <v>0505</v>
      </c>
      <c r="F2151" s="47" t="s">
        <v>530</v>
      </c>
      <c r="G2151" s="47"/>
      <c r="H2151" s="49" t="s">
        <v>531</v>
      </c>
      <c r="I2151" s="19">
        <f>I2152</f>
        <v>28214.900000000005</v>
      </c>
      <c r="J2151" s="19">
        <f>J2152</f>
        <v>29895.199999999997</v>
      </c>
      <c r="K2151" s="19">
        <f>K2152</f>
        <v>29895.199999999997</v>
      </c>
      <c r="L2151" s="19">
        <f>L2152</f>
        <v>0</v>
      </c>
      <c r="M2151" s="19">
        <f>M2152</f>
        <v>0</v>
      </c>
      <c r="N2151" s="19">
        <f>N2152</f>
        <v>0</v>
      </c>
      <c r="O2151" s="19">
        <f>O2152</f>
        <v>0</v>
      </c>
      <c r="P2151" s="19">
        <f>P2152</f>
        <v>0</v>
      </c>
      <c r="Q2151" s="19">
        <f>Q2152</f>
        <v>2180.9209999999998</v>
      </c>
      <c r="R2151" s="19">
        <f>R2152</f>
        <v>0</v>
      </c>
      <c r="S2151" s="19">
        <f>S2152</f>
        <v>2378.4000000000001</v>
      </c>
      <c r="T2151" s="19">
        <f t="shared" si="5665"/>
        <v>32774.221000000005</v>
      </c>
      <c r="U2151" s="19">
        <f t="shared" si="5806"/>
        <v>29895.199999999997</v>
      </c>
      <c r="V2151" s="19">
        <f t="shared" si="5807"/>
        <v>29895.199999999997</v>
      </c>
      <c r="W2151" s="19">
        <f>W2152</f>
        <v>2378.4000000000001</v>
      </c>
      <c r="X2151" s="19">
        <f>X2152</f>
        <v>0</v>
      </c>
      <c r="Y2151" s="19">
        <f>Y2152</f>
        <v>0</v>
      </c>
      <c r="Z2151" s="19">
        <f>Z2152</f>
        <v>0</v>
      </c>
      <c r="AA2151" s="19">
        <f>AA2152</f>
        <v>1835.0999999999999</v>
      </c>
      <c r="AB2151" s="19">
        <f>AB2152</f>
        <v>0</v>
      </c>
      <c r="AC2151" s="19">
        <f>AC2152</f>
        <v>1835.0999999999999</v>
      </c>
      <c r="AD2151" s="19">
        <f>AD2152</f>
        <v>0</v>
      </c>
      <c r="AE2151" s="19">
        <f>AE2152</f>
        <v>0</v>
      </c>
      <c r="AF2151" s="50">
        <f>AF2152</f>
        <v>34265.470569999998</v>
      </c>
      <c r="AG2151" s="50">
        <f>AG2152</f>
        <v>0</v>
      </c>
      <c r="AH2151" s="50">
        <f>AH2152</f>
        <v>0</v>
      </c>
      <c r="AI2151" s="50">
        <f>AI2152</f>
        <v>0</v>
      </c>
      <c r="AJ2151" s="50">
        <f>AJ2152</f>
        <v>0</v>
      </c>
      <c r="AK2151" s="50">
        <f>AK2152</f>
        <v>0</v>
      </c>
      <c r="AL2151" s="50">
        <f>AL2152</f>
        <v>33557.692889999998</v>
      </c>
      <c r="AM2151" s="50">
        <f>AM2152</f>
        <v>0</v>
      </c>
      <c r="AN2151" s="50">
        <f>AN2152</f>
        <v>0</v>
      </c>
      <c r="AO2151" s="15">
        <f>AO2152</f>
        <v>23303.524519999999</v>
      </c>
      <c r="AP2151" s="51">
        <f>AP2152</f>
        <v>34065.470569999998</v>
      </c>
      <c r="AQ2151" s="51">
        <f>AQ2152</f>
        <v>0</v>
      </c>
      <c r="AR2151" s="51">
        <f>AR2152</f>
        <v>0</v>
      </c>
      <c r="AS2151" s="51">
        <f>AS2152</f>
        <v>0</v>
      </c>
      <c r="AT2151" s="51">
        <f>AT2152</f>
        <v>0</v>
      </c>
      <c r="AU2151" s="51">
        <f t="shared" si="5659"/>
        <v>34065.470569999998</v>
      </c>
      <c r="AV2151" s="51">
        <f t="shared" si="5660"/>
        <v>-1291.2495699999927</v>
      </c>
      <c r="AW2151" s="51">
        <f t="shared" si="5662"/>
        <v>35152.621000000006</v>
      </c>
      <c r="AX2151" s="51">
        <f t="shared" si="5663"/>
        <v>31730.299999999996</v>
      </c>
      <c r="AY2151" s="51">
        <f t="shared" si="5664"/>
        <v>31730.299999999996</v>
      </c>
      <c r="AZ2151" s="51">
        <f>AZ2152</f>
        <v>0</v>
      </c>
      <c r="BA2151" s="52">
        <f t="shared" si="5661"/>
        <v>97.934428833965384</v>
      </c>
      <c r="BB2151" s="25"/>
    </row>
    <row r="2152" ht="47.25">
      <c r="B2152" s="47" t="s">
        <v>590</v>
      </c>
      <c r="C2152" s="47" t="s">
        <v>96</v>
      </c>
      <c r="D2152" s="47" t="s">
        <v>96</v>
      </c>
      <c r="E2152" s="48" t="str">
        <f t="shared" ref="E2152:E2215" si="5824">CONCATENATE(C2152,D2152)</f>
        <v>0505</v>
      </c>
      <c r="F2152" s="47" t="s">
        <v>653</v>
      </c>
      <c r="G2152" s="47"/>
      <c r="H2152" s="49" t="s">
        <v>75</v>
      </c>
      <c r="I2152" s="19">
        <f>I2153+I2154+I2156</f>
        <v>28214.900000000005</v>
      </c>
      <c r="J2152" s="19">
        <f>J2153+J2154+J2156</f>
        <v>29895.199999999997</v>
      </c>
      <c r="K2152" s="19">
        <f>K2153+K2154+K2156</f>
        <v>29895.199999999997</v>
      </c>
      <c r="L2152" s="19">
        <f>L2153+L2154+L2156</f>
        <v>0</v>
      </c>
      <c r="M2152" s="19">
        <f>M2153+M2154+M2156</f>
        <v>0</v>
      </c>
      <c r="N2152" s="19">
        <f>N2153+N2154+N2156</f>
        <v>0</v>
      </c>
      <c r="O2152" s="19">
        <f>O2153+O2154+O2156+O2155</f>
        <v>0</v>
      </c>
      <c r="P2152" s="19">
        <f>P2153+P2154+P2156+P2155</f>
        <v>0</v>
      </c>
      <c r="Q2152" s="19">
        <f>Q2153+Q2154+Q2156+Q2155</f>
        <v>2180.9209999999998</v>
      </c>
      <c r="R2152" s="19">
        <f>R2153+R2154+R2156+R2155</f>
        <v>0</v>
      </c>
      <c r="S2152" s="19">
        <f>S2153+S2154+S2156</f>
        <v>2378.4000000000001</v>
      </c>
      <c r="T2152" s="19">
        <f t="shared" si="5665"/>
        <v>32774.221000000005</v>
      </c>
      <c r="U2152" s="19">
        <f t="shared" si="5806"/>
        <v>29895.199999999997</v>
      </c>
      <c r="V2152" s="19">
        <f t="shared" si="5807"/>
        <v>29895.199999999997</v>
      </c>
      <c r="W2152" s="19">
        <f>W2153+W2154+W2156</f>
        <v>2378.4000000000001</v>
      </c>
      <c r="X2152" s="19">
        <f>X2153+X2154+X2156</f>
        <v>0</v>
      </c>
      <c r="Y2152" s="19">
        <f>Y2153+Y2154+Y2156</f>
        <v>0</v>
      </c>
      <c r="Z2152" s="19">
        <f>Z2153+Z2154+Z2156</f>
        <v>0</v>
      </c>
      <c r="AA2152" s="19">
        <f>AA2153+AA2154+AA2156</f>
        <v>1835.0999999999999</v>
      </c>
      <c r="AB2152" s="19">
        <f>AB2153+AB2154+AB2156</f>
        <v>0</v>
      </c>
      <c r="AC2152" s="19">
        <f>AC2153+AC2154+AC2156</f>
        <v>1835.0999999999999</v>
      </c>
      <c r="AD2152" s="19">
        <f>AD2153+AD2154+AD2156</f>
        <v>0</v>
      </c>
      <c r="AE2152" s="19">
        <f>AE2153+AE2154+AE2156</f>
        <v>0</v>
      </c>
      <c r="AF2152" s="50">
        <f>AF2153+AF2154+AF2156+AF2155</f>
        <v>34265.470569999998</v>
      </c>
      <c r="AG2152" s="50">
        <f>AG2153+AG2154+AG2156+AG2155</f>
        <v>0</v>
      </c>
      <c r="AH2152" s="50">
        <f>AH2153+AH2154+AH2156+AH2155</f>
        <v>0</v>
      </c>
      <c r="AI2152" s="50">
        <f>AI2153+AI2154+AI2156+AI2155</f>
        <v>0</v>
      </c>
      <c r="AJ2152" s="50">
        <f>AJ2153+AJ2154+AJ2156+AJ2155</f>
        <v>0</v>
      </c>
      <c r="AK2152" s="50">
        <f>AK2153+AK2154+AK2156+AK2155</f>
        <v>0</v>
      </c>
      <c r="AL2152" s="50">
        <f>AL2153+AL2154+AL2156+AL2155</f>
        <v>33557.692889999998</v>
      </c>
      <c r="AM2152" s="50">
        <f>AM2153+AM2154+AM2156+AM2155</f>
        <v>0</v>
      </c>
      <c r="AN2152" s="50">
        <f>AN2153+AN2154+AN2156+AN2155</f>
        <v>0</v>
      </c>
      <c r="AO2152" s="51">
        <f>AO2153+AO2154+AO2156+AO2155</f>
        <v>23303.524519999999</v>
      </c>
      <c r="AP2152" s="51">
        <f>AP2153+AP2154+AP2156+AP2155</f>
        <v>34065.470569999998</v>
      </c>
      <c r="AQ2152" s="51">
        <f>AQ2153+AQ2154+AQ2156+AQ2155</f>
        <v>0</v>
      </c>
      <c r="AR2152" s="51">
        <f>AR2153+AR2154+AR2156+AR2155</f>
        <v>0</v>
      </c>
      <c r="AS2152" s="51">
        <f>AS2153+AS2154+AS2156+AS2155</f>
        <v>0</v>
      </c>
      <c r="AT2152" s="51">
        <f>AT2153+AT2154+AT2156+AT2155</f>
        <v>0</v>
      </c>
      <c r="AU2152" s="51">
        <f t="shared" ref="AU2152:AU2215" si="5825">AP2152+AS2152+AT2152+AR2152+AQ2152</f>
        <v>34065.470569999998</v>
      </c>
      <c r="AV2152" s="51">
        <f t="shared" ref="AV2152:AV2215" si="5826">T2152-AU2152</f>
        <v>-1291.2495699999927</v>
      </c>
      <c r="AW2152" s="51">
        <f t="shared" ref="AW2152:AW2215" si="5827">T2152+W2152+X2152+Y2152+Z2152</f>
        <v>35152.621000000006</v>
      </c>
      <c r="AX2152" s="51">
        <f t="shared" ref="AX2152:AX2215" si="5828">U2152+AA2152+AB2152</f>
        <v>31730.299999999996</v>
      </c>
      <c r="AY2152" s="51">
        <f t="shared" ref="AY2152:AY2215" si="5829">V2152+AC2152+AE2152+AD2152</f>
        <v>31730.299999999996</v>
      </c>
      <c r="AZ2152" s="51">
        <f>AZ2153+AZ2154+AZ2156</f>
        <v>0</v>
      </c>
      <c r="BA2152" s="52">
        <f t="shared" ref="BA2152:BA2215" si="5830">AL2152/AF2152*100</f>
        <v>97.934428833965384</v>
      </c>
      <c r="BB2152" s="25"/>
    </row>
    <row r="2153" ht="78.75">
      <c r="B2153" s="47" t="s">
        <v>590</v>
      </c>
      <c r="C2153" s="47" t="s">
        <v>96</v>
      </c>
      <c r="D2153" s="47" t="s">
        <v>96</v>
      </c>
      <c r="E2153" s="48" t="str">
        <f t="shared" si="5824"/>
        <v>0505</v>
      </c>
      <c r="F2153" s="47" t="s">
        <v>653</v>
      </c>
      <c r="G2153" s="47" t="s">
        <v>70</v>
      </c>
      <c r="H2153" s="49" t="s">
        <v>71</v>
      </c>
      <c r="I2153" s="19">
        <v>24600.300000000003</v>
      </c>
      <c r="J2153" s="19">
        <v>26280.599999999999</v>
      </c>
      <c r="K2153" s="19">
        <v>26280.599999999999</v>
      </c>
      <c r="L2153" s="19"/>
      <c r="M2153" s="19"/>
      <c r="N2153" s="19"/>
      <c r="O2153" s="19">
        <v>0</v>
      </c>
      <c r="P2153" s="19">
        <v>0</v>
      </c>
      <c r="Q2153" s="19">
        <v>0</v>
      </c>
      <c r="R2153" s="19">
        <v>0</v>
      </c>
      <c r="S2153" s="19">
        <v>2378.4000000000001</v>
      </c>
      <c r="T2153" s="19">
        <f t="shared" si="5665"/>
        <v>26978.700000000004</v>
      </c>
      <c r="U2153" s="19">
        <f t="shared" si="5806"/>
        <v>26280.599999999999</v>
      </c>
      <c r="V2153" s="19">
        <f t="shared" si="5807"/>
        <v>26280.599999999999</v>
      </c>
      <c r="W2153" s="19">
        <v>2378.4000000000001</v>
      </c>
      <c r="X2153" s="19"/>
      <c r="Y2153" s="19"/>
      <c r="Z2153" s="19"/>
      <c r="AA2153" s="19">
        <v>1835.0999999999999</v>
      </c>
      <c r="AB2153" s="19"/>
      <c r="AC2153" s="19">
        <v>1835.0999999999999</v>
      </c>
      <c r="AD2153" s="19"/>
      <c r="AE2153" s="19"/>
      <c r="AF2153" s="50">
        <v>27268.963589999999</v>
      </c>
      <c r="AG2153" s="50"/>
      <c r="AH2153" s="50">
        <v>0</v>
      </c>
      <c r="AI2153" s="50">
        <v>0</v>
      </c>
      <c r="AJ2153" s="50">
        <v>0</v>
      </c>
      <c r="AK2153" s="50">
        <v>0</v>
      </c>
      <c r="AL2153" s="50">
        <v>26565.949809999998</v>
      </c>
      <c r="AM2153" s="50">
        <v>0</v>
      </c>
      <c r="AN2153" s="50">
        <v>0</v>
      </c>
      <c r="AO2153" s="15">
        <v>18634.128929999999</v>
      </c>
      <c r="AP2153" s="51">
        <v>26895.994989999999</v>
      </c>
      <c r="AQ2153" s="51">
        <v>0</v>
      </c>
      <c r="AR2153" s="51">
        <v>0</v>
      </c>
      <c r="AS2153" s="51">
        <v>0</v>
      </c>
      <c r="AT2153" s="51">
        <v>0</v>
      </c>
      <c r="AU2153" s="51">
        <f t="shared" si="5825"/>
        <v>26895.994989999999</v>
      </c>
      <c r="AV2153" s="51">
        <f t="shared" si="5826"/>
        <v>82.705010000005132</v>
      </c>
      <c r="AW2153" s="51">
        <f t="shared" si="5827"/>
        <v>29357.100000000006</v>
      </c>
      <c r="AX2153" s="51">
        <f t="shared" si="5828"/>
        <v>28115.699999999997</v>
      </c>
      <c r="AY2153" s="51">
        <f t="shared" si="5829"/>
        <v>28115.699999999997</v>
      </c>
      <c r="AZ2153" s="51"/>
      <c r="BA2153" s="52">
        <f t="shared" si="5830"/>
        <v>97.42192702821383</v>
      </c>
      <c r="BB2153" s="53"/>
    </row>
    <row r="2154" ht="31.5">
      <c r="B2154" s="47" t="s">
        <v>590</v>
      </c>
      <c r="C2154" s="47" t="s">
        <v>96</v>
      </c>
      <c r="D2154" s="47" t="s">
        <v>96</v>
      </c>
      <c r="E2154" s="48" t="str">
        <f t="shared" si="5824"/>
        <v>0505</v>
      </c>
      <c r="F2154" s="47" t="s">
        <v>653</v>
      </c>
      <c r="G2154" s="47" t="s">
        <v>58</v>
      </c>
      <c r="H2154" s="49" t="s">
        <v>59</v>
      </c>
      <c r="I2154" s="19">
        <v>3600.7000000000003</v>
      </c>
      <c r="J2154" s="19">
        <v>3600.7999999999997</v>
      </c>
      <c r="K2154" s="19">
        <v>3600.7999999999997</v>
      </c>
      <c r="L2154" s="19"/>
      <c r="M2154" s="19"/>
      <c r="N2154" s="19"/>
      <c r="O2154" s="19">
        <v>0</v>
      </c>
      <c r="P2154" s="19">
        <v>0</v>
      </c>
      <c r="Q2154" s="19">
        <f>107.334+2073.587</f>
        <v>2180.9209999999998</v>
      </c>
      <c r="R2154" s="19">
        <v>0</v>
      </c>
      <c r="S2154" s="19"/>
      <c r="T2154" s="19">
        <f t="shared" si="5665"/>
        <v>5781.6210000000001</v>
      </c>
      <c r="U2154" s="19">
        <f t="shared" si="5806"/>
        <v>3600.7999999999997</v>
      </c>
      <c r="V2154" s="19">
        <f t="shared" si="5807"/>
        <v>3600.7999999999997</v>
      </c>
      <c r="W2154" s="19"/>
      <c r="X2154" s="19"/>
      <c r="Y2154" s="19"/>
      <c r="Z2154" s="19"/>
      <c r="AA2154" s="19"/>
      <c r="AB2154" s="19"/>
      <c r="AC2154" s="19"/>
      <c r="AD2154" s="19"/>
      <c r="AE2154" s="19"/>
      <c r="AF2154" s="50">
        <v>6443.4019699999999</v>
      </c>
      <c r="AG2154" s="50"/>
      <c r="AH2154" s="50">
        <v>0</v>
      </c>
      <c r="AI2154" s="50">
        <v>0</v>
      </c>
      <c r="AJ2154" s="50">
        <v>0</v>
      </c>
      <c r="AK2154" s="50">
        <v>0</v>
      </c>
      <c r="AL2154" s="50">
        <v>6438.6633000000002</v>
      </c>
      <c r="AM2154" s="50">
        <v>0</v>
      </c>
      <c r="AN2154" s="50">
        <v>0</v>
      </c>
      <c r="AO2154" s="51">
        <v>4339.7808100000002</v>
      </c>
      <c r="AP2154" s="51">
        <v>6833.37057</v>
      </c>
      <c r="AQ2154" s="51">
        <v>0</v>
      </c>
      <c r="AR2154" s="51">
        <v>0</v>
      </c>
      <c r="AS2154" s="51">
        <v>0</v>
      </c>
      <c r="AT2154" s="51">
        <v>0</v>
      </c>
      <c r="AU2154" s="51">
        <f t="shared" si="5825"/>
        <v>6833.37057</v>
      </c>
      <c r="AV2154" s="51">
        <f t="shared" si="5826"/>
        <v>-1051.7495699999999</v>
      </c>
      <c r="AW2154" s="51">
        <f t="shared" si="5827"/>
        <v>5781.6210000000001</v>
      </c>
      <c r="AX2154" s="51">
        <f t="shared" si="5828"/>
        <v>3600.7999999999997</v>
      </c>
      <c r="AY2154" s="51">
        <f t="shared" si="5829"/>
        <v>3600.7999999999997</v>
      </c>
      <c r="AZ2154" s="51"/>
      <c r="BA2154" s="52">
        <f t="shared" si="5830"/>
        <v>99.926457017239301</v>
      </c>
      <c r="BB2154" s="53"/>
    </row>
    <row r="2155">
      <c r="B2155" s="47" t="s">
        <v>590</v>
      </c>
      <c r="C2155" s="47" t="s">
        <v>96</v>
      </c>
      <c r="D2155" s="47" t="s">
        <v>96</v>
      </c>
      <c r="E2155" s="48" t="str">
        <f t="shared" si="5824"/>
        <v>0505</v>
      </c>
      <c r="F2155" s="47" t="s">
        <v>653</v>
      </c>
      <c r="G2155" s="47" t="s">
        <v>72</v>
      </c>
      <c r="H2155" s="49" t="s">
        <v>73</v>
      </c>
      <c r="I2155" s="19"/>
      <c r="J2155" s="19"/>
      <c r="K2155" s="19"/>
      <c r="L2155" s="19"/>
      <c r="M2155" s="19"/>
      <c r="N2155" s="19"/>
      <c r="O2155" s="19">
        <v>0</v>
      </c>
      <c r="P2155" s="19">
        <v>0</v>
      </c>
      <c r="Q2155" s="19">
        <v>0</v>
      </c>
      <c r="R2155" s="19">
        <v>0</v>
      </c>
      <c r="S2155" s="19"/>
      <c r="T2155" s="19">
        <f t="shared" si="5665"/>
        <v>0</v>
      </c>
      <c r="U2155" s="19">
        <v>0</v>
      </c>
      <c r="V2155" s="19">
        <v>0</v>
      </c>
      <c r="W2155" s="19">
        <v>0</v>
      </c>
      <c r="X2155" s="19">
        <v>0</v>
      </c>
      <c r="Y2155" s="19">
        <v>0</v>
      </c>
      <c r="Z2155" s="19">
        <v>0</v>
      </c>
      <c r="AA2155" s="19">
        <v>0</v>
      </c>
      <c r="AB2155" s="19">
        <v>0</v>
      </c>
      <c r="AC2155" s="19">
        <v>0</v>
      </c>
      <c r="AD2155" s="19">
        <v>0</v>
      </c>
      <c r="AE2155" s="19">
        <v>0</v>
      </c>
      <c r="AF2155" s="50">
        <v>82.705010000000001</v>
      </c>
      <c r="AG2155" s="50"/>
      <c r="AH2155" s="50">
        <v>0</v>
      </c>
      <c r="AI2155" s="50">
        <v>0</v>
      </c>
      <c r="AJ2155" s="50">
        <v>0</v>
      </c>
      <c r="AK2155" s="50">
        <v>0</v>
      </c>
      <c r="AL2155" s="50">
        <v>82.70478</v>
      </c>
      <c r="AM2155" s="50">
        <v>0</v>
      </c>
      <c r="AN2155" s="50">
        <v>0</v>
      </c>
      <c r="AO2155" s="15">
        <v>82.70478</v>
      </c>
      <c r="AP2155" s="51">
        <v>82.705010000000001</v>
      </c>
      <c r="AQ2155" s="51">
        <v>0</v>
      </c>
      <c r="AR2155" s="51">
        <v>0</v>
      </c>
      <c r="AS2155" s="51">
        <v>0</v>
      </c>
      <c r="AT2155" s="51">
        <v>0</v>
      </c>
      <c r="AU2155" s="51">
        <f t="shared" si="5825"/>
        <v>82.705010000000001</v>
      </c>
      <c r="AV2155" s="51">
        <f t="shared" si="5826"/>
        <v>-82.705010000000001</v>
      </c>
      <c r="AW2155" s="51"/>
      <c r="AX2155" s="51"/>
      <c r="AY2155" s="51"/>
      <c r="AZ2155" s="51"/>
      <c r="BA2155" s="52">
        <f t="shared" si="5830"/>
        <v>99.999721903183371</v>
      </c>
      <c r="BB2155" s="53"/>
    </row>
    <row r="2156">
      <c r="B2156" s="47" t="s">
        <v>590</v>
      </c>
      <c r="C2156" s="47" t="s">
        <v>96</v>
      </c>
      <c r="D2156" s="47" t="s">
        <v>96</v>
      </c>
      <c r="E2156" s="48" t="str">
        <f t="shared" si="5824"/>
        <v>0505</v>
      </c>
      <c r="F2156" s="47" t="s">
        <v>653</v>
      </c>
      <c r="G2156" s="47" t="s">
        <v>60</v>
      </c>
      <c r="H2156" s="49" t="s">
        <v>61</v>
      </c>
      <c r="I2156" s="19">
        <v>13.9</v>
      </c>
      <c r="J2156" s="19">
        <v>13.800000000000001</v>
      </c>
      <c r="K2156" s="19">
        <v>13.800000000000001</v>
      </c>
      <c r="L2156" s="19"/>
      <c r="M2156" s="19"/>
      <c r="N2156" s="19"/>
      <c r="O2156" s="19">
        <v>0</v>
      </c>
      <c r="P2156" s="19">
        <v>0</v>
      </c>
      <c r="Q2156" s="19">
        <v>0</v>
      </c>
      <c r="R2156" s="19">
        <v>0</v>
      </c>
      <c r="S2156" s="19"/>
      <c r="T2156" s="19">
        <f t="shared" si="5665"/>
        <v>13.9</v>
      </c>
      <c r="U2156" s="19">
        <f t="shared" si="5806"/>
        <v>13.800000000000001</v>
      </c>
      <c r="V2156" s="19">
        <f t="shared" si="5807"/>
        <v>13.800000000000001</v>
      </c>
      <c r="W2156" s="19"/>
      <c r="X2156" s="19"/>
      <c r="Y2156" s="19"/>
      <c r="Z2156" s="19"/>
      <c r="AA2156" s="19"/>
      <c r="AB2156" s="19"/>
      <c r="AC2156" s="19"/>
      <c r="AD2156" s="19"/>
      <c r="AE2156" s="19"/>
      <c r="AF2156" s="50">
        <v>470.39999999999998</v>
      </c>
      <c r="AG2156" s="50"/>
      <c r="AH2156" s="50">
        <v>0</v>
      </c>
      <c r="AI2156" s="50">
        <v>0</v>
      </c>
      <c r="AJ2156" s="50">
        <v>0</v>
      </c>
      <c r="AK2156" s="50">
        <v>0</v>
      </c>
      <c r="AL2156" s="50">
        <v>470.375</v>
      </c>
      <c r="AM2156" s="50">
        <v>0</v>
      </c>
      <c r="AN2156" s="50">
        <v>0</v>
      </c>
      <c r="AO2156" s="51">
        <v>246.91</v>
      </c>
      <c r="AP2156" s="51">
        <v>253.40000000000001</v>
      </c>
      <c r="AQ2156" s="51">
        <v>0</v>
      </c>
      <c r="AR2156" s="51">
        <v>0</v>
      </c>
      <c r="AS2156" s="51">
        <v>0</v>
      </c>
      <c r="AT2156" s="51">
        <v>0</v>
      </c>
      <c r="AU2156" s="51">
        <f t="shared" si="5825"/>
        <v>253.40000000000001</v>
      </c>
      <c r="AV2156" s="51">
        <f t="shared" si="5826"/>
        <v>-239.5</v>
      </c>
      <c r="AW2156" s="51">
        <f t="shared" si="5827"/>
        <v>13.9</v>
      </c>
      <c r="AX2156" s="51">
        <f t="shared" si="5828"/>
        <v>13.800000000000001</v>
      </c>
      <c r="AY2156" s="51">
        <f t="shared" si="5829"/>
        <v>13.800000000000001</v>
      </c>
      <c r="AZ2156" s="51"/>
      <c r="BA2156" s="52">
        <f t="shared" si="5830"/>
        <v>99.994685374149668</v>
      </c>
      <c r="BB2156" s="53"/>
    </row>
    <row r="2157" ht="47.25">
      <c r="B2157" s="47" t="s">
        <v>590</v>
      </c>
      <c r="C2157" s="47" t="s">
        <v>96</v>
      </c>
      <c r="D2157" s="47" t="s">
        <v>96</v>
      </c>
      <c r="E2157" s="48" t="str">
        <f t="shared" si="5824"/>
        <v>0505</v>
      </c>
      <c r="F2157" s="47" t="s">
        <v>654</v>
      </c>
      <c r="G2157" s="47"/>
      <c r="H2157" s="49" t="s">
        <v>655</v>
      </c>
      <c r="I2157" s="19">
        <f>I2158</f>
        <v>88630.5</v>
      </c>
      <c r="J2157" s="19">
        <f>J2158</f>
        <v>91233</v>
      </c>
      <c r="K2157" s="19">
        <f>K2158</f>
        <v>91233</v>
      </c>
      <c r="L2157" s="19">
        <f>L2158</f>
        <v>0</v>
      </c>
      <c r="M2157" s="19">
        <f>M2158</f>
        <v>0</v>
      </c>
      <c r="N2157" s="19">
        <f>N2158</f>
        <v>0</v>
      </c>
      <c r="O2157" s="19">
        <f>O2158</f>
        <v>0</v>
      </c>
      <c r="P2157" s="19">
        <f>P2158</f>
        <v>0</v>
      </c>
      <c r="Q2157" s="19">
        <f>Q2158</f>
        <v>0</v>
      </c>
      <c r="R2157" s="19">
        <f>R2158</f>
        <v>0</v>
      </c>
      <c r="S2157" s="19">
        <f>S2158</f>
        <v>12749.5</v>
      </c>
      <c r="T2157" s="19">
        <f t="shared" si="5665"/>
        <v>101380</v>
      </c>
      <c r="U2157" s="19">
        <f t="shared" si="5806"/>
        <v>91233</v>
      </c>
      <c r="V2157" s="19">
        <f t="shared" si="5807"/>
        <v>91233</v>
      </c>
      <c r="W2157" s="19">
        <f>W2158</f>
        <v>12749.5</v>
      </c>
      <c r="X2157" s="19">
        <f>X2158</f>
        <v>0</v>
      </c>
      <c r="Y2157" s="19">
        <f>Y2158</f>
        <v>0</v>
      </c>
      <c r="Z2157" s="19">
        <f>Z2158</f>
        <v>0</v>
      </c>
      <c r="AA2157" s="19">
        <f>AA2158</f>
        <v>15536.799999999999</v>
      </c>
      <c r="AB2157" s="19">
        <f>AB2158</f>
        <v>0</v>
      </c>
      <c r="AC2157" s="19">
        <f>AC2158</f>
        <v>15536.799999999999</v>
      </c>
      <c r="AD2157" s="19">
        <f>AD2158</f>
        <v>0</v>
      </c>
      <c r="AE2157" s="19">
        <f>AE2158</f>
        <v>0</v>
      </c>
      <c r="AF2157" s="50">
        <f>AF2158</f>
        <v>101759.2</v>
      </c>
      <c r="AG2157" s="50">
        <f>AG2158</f>
        <v>0</v>
      </c>
      <c r="AH2157" s="50">
        <f>AH2158</f>
        <v>0</v>
      </c>
      <c r="AI2157" s="50">
        <f>AI2158</f>
        <v>0</v>
      </c>
      <c r="AJ2157" s="50">
        <f>AJ2158</f>
        <v>0</v>
      </c>
      <c r="AK2157" s="50">
        <f>AK2158</f>
        <v>0</v>
      </c>
      <c r="AL2157" s="50">
        <f>AL2158</f>
        <v>95467.505950000006</v>
      </c>
      <c r="AM2157" s="50">
        <f>AM2158</f>
        <v>0</v>
      </c>
      <c r="AN2157" s="50">
        <f>AN2158</f>
        <v>0</v>
      </c>
      <c r="AO2157" s="15">
        <f>AO2158</f>
        <v>60151.675410000003</v>
      </c>
      <c r="AP2157" s="51">
        <f>AP2158</f>
        <v>101671.7</v>
      </c>
      <c r="AQ2157" s="51">
        <f>AQ2158</f>
        <v>0</v>
      </c>
      <c r="AR2157" s="51">
        <f>AR2158</f>
        <v>0</v>
      </c>
      <c r="AS2157" s="51">
        <f>AS2158</f>
        <v>0</v>
      </c>
      <c r="AT2157" s="51">
        <f>AT2158</f>
        <v>0</v>
      </c>
      <c r="AU2157" s="51">
        <f t="shared" si="5825"/>
        <v>101671.7</v>
      </c>
      <c r="AV2157" s="51">
        <f t="shared" si="5826"/>
        <v>-291.69999999999709</v>
      </c>
      <c r="AW2157" s="51">
        <f t="shared" si="5827"/>
        <v>114129.5</v>
      </c>
      <c r="AX2157" s="51">
        <f t="shared" si="5828"/>
        <v>106769.8</v>
      </c>
      <c r="AY2157" s="51">
        <f t="shared" si="5829"/>
        <v>106769.8</v>
      </c>
      <c r="AZ2157" s="51">
        <f>AZ2158</f>
        <v>0</v>
      </c>
      <c r="BA2157" s="52">
        <f t="shared" si="5830"/>
        <v>93.817075949889556</v>
      </c>
      <c r="BB2157" s="25"/>
    </row>
    <row r="2158">
      <c r="B2158" s="47" t="s">
        <v>590</v>
      </c>
      <c r="C2158" s="47" t="s">
        <v>96</v>
      </c>
      <c r="D2158" s="47" t="s">
        <v>96</v>
      </c>
      <c r="E2158" s="48" t="str">
        <f t="shared" si="5824"/>
        <v>0505</v>
      </c>
      <c r="F2158" s="47" t="s">
        <v>656</v>
      </c>
      <c r="G2158" s="47"/>
      <c r="H2158" s="49" t="s">
        <v>69</v>
      </c>
      <c r="I2158" s="19">
        <f>I2159+I2160</f>
        <v>88630.5</v>
      </c>
      <c r="J2158" s="19">
        <f>J2159+J2160</f>
        <v>91233</v>
      </c>
      <c r="K2158" s="19">
        <f>K2159+K2160</f>
        <v>91233</v>
      </c>
      <c r="L2158" s="19">
        <f>L2159+L2160</f>
        <v>0</v>
      </c>
      <c r="M2158" s="19">
        <f>M2159+M2160</f>
        <v>0</v>
      </c>
      <c r="N2158" s="19">
        <f>N2159+N2160</f>
        <v>0</v>
      </c>
      <c r="O2158" s="19">
        <f>O2159+O2160+O2161</f>
        <v>0</v>
      </c>
      <c r="P2158" s="19">
        <f>P2159+P2160+P2161</f>
        <v>0</v>
      </c>
      <c r="Q2158" s="19">
        <f>Q2159+Q2160</f>
        <v>0</v>
      </c>
      <c r="R2158" s="19">
        <f>R2159+R2160</f>
        <v>0</v>
      </c>
      <c r="S2158" s="19">
        <f>S2159+S2160</f>
        <v>12749.5</v>
      </c>
      <c r="T2158" s="19">
        <f t="shared" si="5665"/>
        <v>101380</v>
      </c>
      <c r="U2158" s="19">
        <f t="shared" si="5806"/>
        <v>91233</v>
      </c>
      <c r="V2158" s="19">
        <f t="shared" si="5807"/>
        <v>91233</v>
      </c>
      <c r="W2158" s="19">
        <f>W2159+W2160</f>
        <v>12749.5</v>
      </c>
      <c r="X2158" s="19">
        <f>X2159+X2160</f>
        <v>0</v>
      </c>
      <c r="Y2158" s="19">
        <f>Y2159+Y2160</f>
        <v>0</v>
      </c>
      <c r="Z2158" s="19">
        <f>Z2159+Z2160</f>
        <v>0</v>
      </c>
      <c r="AA2158" s="19">
        <f>AA2159+AA2160</f>
        <v>15536.799999999999</v>
      </c>
      <c r="AB2158" s="19">
        <f>AB2159+AB2160</f>
        <v>0</v>
      </c>
      <c r="AC2158" s="19">
        <f>AC2159+AC2160</f>
        <v>15536.799999999999</v>
      </c>
      <c r="AD2158" s="19">
        <f>AD2159+AD2160</f>
        <v>0</v>
      </c>
      <c r="AE2158" s="19">
        <f>AE2159+AE2160</f>
        <v>0</v>
      </c>
      <c r="AF2158" s="50">
        <f>AF2159+AF2160+AF2161</f>
        <v>101759.2</v>
      </c>
      <c r="AG2158" s="50">
        <f>AG2159+AG2160+AG2161</f>
        <v>0</v>
      </c>
      <c r="AH2158" s="50">
        <f>AH2159+AH2160+AH2161</f>
        <v>0</v>
      </c>
      <c r="AI2158" s="50">
        <f>AI2159+AI2160+AI2161</f>
        <v>0</v>
      </c>
      <c r="AJ2158" s="50">
        <f>AJ2159+AJ2160+AJ2161</f>
        <v>0</v>
      </c>
      <c r="AK2158" s="50">
        <f>AK2159+AK2160+AK2161</f>
        <v>0</v>
      </c>
      <c r="AL2158" s="50">
        <f>AL2159+AL2160+AL2161</f>
        <v>95467.505950000006</v>
      </c>
      <c r="AM2158" s="50">
        <f>AM2159+AM2160+AM2161</f>
        <v>0</v>
      </c>
      <c r="AN2158" s="50">
        <f>AN2159+AN2160+AN2161</f>
        <v>0</v>
      </c>
      <c r="AO2158" s="51">
        <f>AO2159+AO2160+AO2161</f>
        <v>60151.675410000003</v>
      </c>
      <c r="AP2158" s="51">
        <f>AP2159+AP2160+AP2161</f>
        <v>101671.7</v>
      </c>
      <c r="AQ2158" s="51">
        <f>AQ2159+AQ2160+AQ2161</f>
        <v>0</v>
      </c>
      <c r="AR2158" s="51">
        <f>AR2159+AR2160+AR2161</f>
        <v>0</v>
      </c>
      <c r="AS2158" s="51">
        <f>AS2159+AS2160+AS2161</f>
        <v>0</v>
      </c>
      <c r="AT2158" s="51">
        <f>AT2159+AT2160+AT2161</f>
        <v>0</v>
      </c>
      <c r="AU2158" s="51">
        <f t="shared" si="5825"/>
        <v>101671.7</v>
      </c>
      <c r="AV2158" s="51">
        <f t="shared" si="5826"/>
        <v>-291.69999999999709</v>
      </c>
      <c r="AW2158" s="51">
        <f t="shared" si="5827"/>
        <v>114129.5</v>
      </c>
      <c r="AX2158" s="51">
        <f t="shared" si="5828"/>
        <v>106769.8</v>
      </c>
      <c r="AY2158" s="51">
        <f t="shared" si="5829"/>
        <v>106769.8</v>
      </c>
      <c r="AZ2158" s="51">
        <f>AZ2159+AZ2160</f>
        <v>0</v>
      </c>
      <c r="BA2158" s="52">
        <f t="shared" si="5830"/>
        <v>93.817075949889556</v>
      </c>
      <c r="BB2158" s="25"/>
    </row>
    <row r="2159" ht="78.75">
      <c r="B2159" s="47" t="s">
        <v>590</v>
      </c>
      <c r="C2159" s="47" t="s">
        <v>96</v>
      </c>
      <c r="D2159" s="47" t="s">
        <v>96</v>
      </c>
      <c r="E2159" s="48" t="str">
        <f t="shared" si="5824"/>
        <v>0505</v>
      </c>
      <c r="F2159" s="47" t="s">
        <v>656</v>
      </c>
      <c r="G2159" s="47" t="s">
        <v>70</v>
      </c>
      <c r="H2159" s="49" t="s">
        <v>71</v>
      </c>
      <c r="I2159" s="19">
        <v>84660.399999999994</v>
      </c>
      <c r="J2159" s="19">
        <v>87262.899999999994</v>
      </c>
      <c r="K2159" s="19">
        <v>87262.899999999994</v>
      </c>
      <c r="L2159" s="19"/>
      <c r="M2159" s="19"/>
      <c r="N2159" s="19"/>
      <c r="O2159" s="19">
        <v>0</v>
      </c>
      <c r="P2159" s="19">
        <v>0</v>
      </c>
      <c r="Q2159" s="19">
        <v>0</v>
      </c>
      <c r="R2159" s="19">
        <v>0</v>
      </c>
      <c r="S2159" s="19">
        <v>12749.5</v>
      </c>
      <c r="T2159" s="19">
        <f t="shared" si="5665"/>
        <v>97409.899999999994</v>
      </c>
      <c r="U2159" s="19">
        <f t="shared" si="5806"/>
        <v>87262.899999999994</v>
      </c>
      <c r="V2159" s="19">
        <f t="shared" si="5807"/>
        <v>87262.899999999994</v>
      </c>
      <c r="W2159" s="19">
        <v>12749.5</v>
      </c>
      <c r="X2159" s="19"/>
      <c r="Y2159" s="19"/>
      <c r="Z2159" s="19"/>
      <c r="AA2159" s="19">
        <v>15536.799999999999</v>
      </c>
      <c r="AB2159" s="19"/>
      <c r="AC2159" s="19">
        <v>15536.799999999999</v>
      </c>
      <c r="AD2159" s="19"/>
      <c r="AE2159" s="19"/>
      <c r="AF2159" s="50">
        <v>97557.792749999993</v>
      </c>
      <c r="AG2159" s="50"/>
      <c r="AH2159" s="50">
        <v>0</v>
      </c>
      <c r="AI2159" s="50">
        <v>0</v>
      </c>
      <c r="AJ2159" s="50">
        <v>0</v>
      </c>
      <c r="AK2159" s="50">
        <v>0</v>
      </c>
      <c r="AL2159" s="50">
        <v>91266.098700000002</v>
      </c>
      <c r="AM2159" s="50">
        <v>0</v>
      </c>
      <c r="AN2159" s="50">
        <v>0</v>
      </c>
      <c r="AO2159" s="15">
        <v>57290.406360000001</v>
      </c>
      <c r="AP2159" s="51">
        <v>97053.733999999997</v>
      </c>
      <c r="AQ2159" s="51">
        <v>0</v>
      </c>
      <c r="AR2159" s="51">
        <v>0</v>
      </c>
      <c r="AS2159" s="51">
        <v>0</v>
      </c>
      <c r="AT2159" s="51">
        <v>0</v>
      </c>
      <c r="AU2159" s="51">
        <f t="shared" si="5825"/>
        <v>97053.733999999997</v>
      </c>
      <c r="AV2159" s="51">
        <f t="shared" si="5826"/>
        <v>356.16599999999744</v>
      </c>
      <c r="AW2159" s="51">
        <f t="shared" si="5827"/>
        <v>110159.39999999999</v>
      </c>
      <c r="AX2159" s="51">
        <f t="shared" si="5828"/>
        <v>102799.7</v>
      </c>
      <c r="AY2159" s="51">
        <f t="shared" si="5829"/>
        <v>102799.7</v>
      </c>
      <c r="AZ2159" s="51"/>
      <c r="BA2159" s="52">
        <f t="shared" si="5830"/>
        <v>93.550803198138169</v>
      </c>
      <c r="BB2159" s="53"/>
    </row>
    <row r="2160" ht="31.5">
      <c r="B2160" s="47" t="s">
        <v>590</v>
      </c>
      <c r="C2160" s="47" t="s">
        <v>96</v>
      </c>
      <c r="D2160" s="47" t="s">
        <v>96</v>
      </c>
      <c r="E2160" s="48" t="str">
        <f t="shared" si="5824"/>
        <v>0505</v>
      </c>
      <c r="F2160" s="47" t="s">
        <v>656</v>
      </c>
      <c r="G2160" s="47" t="s">
        <v>58</v>
      </c>
      <c r="H2160" s="49" t="s">
        <v>59</v>
      </c>
      <c r="I2160" s="19">
        <v>3970.0999999999999</v>
      </c>
      <c r="J2160" s="19">
        <v>3970.0999999999999</v>
      </c>
      <c r="K2160" s="19">
        <v>3970.0999999999999</v>
      </c>
      <c r="L2160" s="19"/>
      <c r="M2160" s="19"/>
      <c r="N2160" s="19"/>
      <c r="O2160" s="19">
        <v>0</v>
      </c>
      <c r="P2160" s="19">
        <v>0</v>
      </c>
      <c r="Q2160" s="19">
        <v>0</v>
      </c>
      <c r="R2160" s="19">
        <v>0</v>
      </c>
      <c r="S2160" s="19"/>
      <c r="T2160" s="19">
        <f t="shared" si="5665"/>
        <v>3970.0999999999999</v>
      </c>
      <c r="U2160" s="19">
        <f t="shared" si="5806"/>
        <v>3970.0999999999999</v>
      </c>
      <c r="V2160" s="19">
        <f t="shared" si="5807"/>
        <v>3970.0999999999999</v>
      </c>
      <c r="W2160" s="19"/>
      <c r="X2160" s="19"/>
      <c r="Y2160" s="19"/>
      <c r="Z2160" s="19"/>
      <c r="AA2160" s="19"/>
      <c r="AB2160" s="19"/>
      <c r="AC2160" s="19"/>
      <c r="AD2160" s="19"/>
      <c r="AE2160" s="19"/>
      <c r="AF2160" s="50">
        <v>3448.9072500000002</v>
      </c>
      <c r="AG2160" s="50"/>
      <c r="AH2160" s="50">
        <v>0</v>
      </c>
      <c r="AI2160" s="50">
        <v>0</v>
      </c>
      <c r="AJ2160" s="50">
        <v>0</v>
      </c>
      <c r="AK2160" s="50">
        <v>0</v>
      </c>
      <c r="AL2160" s="50">
        <v>3448.9072500000002</v>
      </c>
      <c r="AM2160" s="50">
        <v>0</v>
      </c>
      <c r="AN2160" s="50">
        <v>0</v>
      </c>
      <c r="AO2160" s="51">
        <v>2196.2690499999999</v>
      </c>
      <c r="AP2160" s="51">
        <v>3952.9659999999999</v>
      </c>
      <c r="AQ2160" s="51">
        <v>0</v>
      </c>
      <c r="AR2160" s="51">
        <v>0</v>
      </c>
      <c r="AS2160" s="51">
        <v>0</v>
      </c>
      <c r="AT2160" s="51">
        <v>0</v>
      </c>
      <c r="AU2160" s="51">
        <f t="shared" si="5825"/>
        <v>3952.9659999999999</v>
      </c>
      <c r="AV2160" s="51">
        <f t="shared" si="5826"/>
        <v>17.134000000000015</v>
      </c>
      <c r="AW2160" s="51">
        <f t="shared" si="5827"/>
        <v>3970.0999999999999</v>
      </c>
      <c r="AX2160" s="51">
        <f t="shared" si="5828"/>
        <v>3970.0999999999999</v>
      </c>
      <c r="AY2160" s="51">
        <f t="shared" si="5829"/>
        <v>3970.0999999999999</v>
      </c>
      <c r="AZ2160" s="51"/>
      <c r="BA2160" s="52">
        <f t="shared" si="5830"/>
        <v>100</v>
      </c>
      <c r="BB2160" s="53"/>
    </row>
    <row r="2161">
      <c r="B2161" s="47" t="s">
        <v>590</v>
      </c>
      <c r="C2161" s="47" t="s">
        <v>96</v>
      </c>
      <c r="D2161" s="47" t="s">
        <v>96</v>
      </c>
      <c r="E2161" s="48" t="str">
        <f t="shared" si="5824"/>
        <v>0505</v>
      </c>
      <c r="F2161" s="47" t="s">
        <v>656</v>
      </c>
      <c r="G2161" s="47" t="s">
        <v>60</v>
      </c>
      <c r="H2161" s="49" t="s">
        <v>61</v>
      </c>
      <c r="I2161" s="19"/>
      <c r="J2161" s="19"/>
      <c r="K2161" s="19"/>
      <c r="L2161" s="19"/>
      <c r="M2161" s="19"/>
      <c r="N2161" s="19"/>
      <c r="O2161" s="19">
        <v>0</v>
      </c>
      <c r="P2161" s="19">
        <v>0</v>
      </c>
      <c r="Q2161" s="19"/>
      <c r="R2161" s="19"/>
      <c r="S2161" s="19"/>
      <c r="T2161" s="19">
        <f t="shared" si="5665"/>
        <v>0</v>
      </c>
      <c r="U2161" s="19">
        <v>0</v>
      </c>
      <c r="V2161" s="19">
        <v>0</v>
      </c>
      <c r="W2161" s="19">
        <v>0</v>
      </c>
      <c r="X2161" s="19">
        <v>0</v>
      </c>
      <c r="Y2161" s="19">
        <v>0</v>
      </c>
      <c r="Z2161" s="19">
        <v>0</v>
      </c>
      <c r="AA2161" s="19">
        <v>0</v>
      </c>
      <c r="AB2161" s="19">
        <v>0</v>
      </c>
      <c r="AC2161" s="19">
        <v>0</v>
      </c>
      <c r="AD2161" s="19">
        <v>0</v>
      </c>
      <c r="AE2161" s="19">
        <v>0</v>
      </c>
      <c r="AF2161" s="50">
        <v>752.5</v>
      </c>
      <c r="AG2161" s="50"/>
      <c r="AH2161" s="50">
        <v>0</v>
      </c>
      <c r="AI2161" s="50">
        <v>0</v>
      </c>
      <c r="AJ2161" s="50">
        <v>0</v>
      </c>
      <c r="AK2161" s="50">
        <v>0</v>
      </c>
      <c r="AL2161" s="50">
        <v>752.5</v>
      </c>
      <c r="AM2161" s="50">
        <v>0</v>
      </c>
      <c r="AN2161" s="50">
        <v>0</v>
      </c>
      <c r="AO2161" s="15">
        <v>665</v>
      </c>
      <c r="AP2161" s="51">
        <v>665</v>
      </c>
      <c r="AQ2161" s="51">
        <v>0</v>
      </c>
      <c r="AR2161" s="51">
        <v>0</v>
      </c>
      <c r="AS2161" s="51">
        <v>0</v>
      </c>
      <c r="AT2161" s="51">
        <v>0</v>
      </c>
      <c r="AU2161" s="51">
        <f t="shared" si="5825"/>
        <v>665</v>
      </c>
      <c r="AV2161" s="51">
        <f t="shared" si="5826"/>
        <v>-665</v>
      </c>
      <c r="AW2161" s="51"/>
      <c r="AX2161" s="51"/>
      <c r="AY2161" s="51"/>
      <c r="AZ2161" s="51"/>
      <c r="BA2161" s="52">
        <f t="shared" si="5830"/>
        <v>100</v>
      </c>
      <c r="BB2161" s="53"/>
    </row>
    <row r="2162" ht="47.25">
      <c r="B2162" s="47" t="s">
        <v>590</v>
      </c>
      <c r="C2162" s="47" t="s">
        <v>96</v>
      </c>
      <c r="D2162" s="47" t="s">
        <v>96</v>
      </c>
      <c r="E2162" s="48" t="str">
        <f t="shared" si="5824"/>
        <v>0505</v>
      </c>
      <c r="F2162" s="47" t="s">
        <v>82</v>
      </c>
      <c r="G2162" s="48"/>
      <c r="H2162" s="49" t="s">
        <v>83</v>
      </c>
      <c r="I2162" s="19"/>
      <c r="J2162" s="19"/>
      <c r="K2162" s="19"/>
      <c r="L2162" s="19"/>
      <c r="M2162" s="19"/>
      <c r="N2162" s="19"/>
      <c r="O2162" s="19">
        <f t="shared" ref="O2162:O2178" si="5831">O2163</f>
        <v>0</v>
      </c>
      <c r="P2162" s="19">
        <f t="shared" ref="P2162:P2178" si="5832">P2163</f>
        <v>0</v>
      </c>
      <c r="Q2162" s="19">
        <f t="shared" ref="Q2162:Q2178" si="5833">Q2163</f>
        <v>0</v>
      </c>
      <c r="R2162" s="19">
        <f t="shared" ref="R2162:R2178" si="5834">R2163</f>
        <v>0</v>
      </c>
      <c r="S2162" s="19"/>
      <c r="T2162" s="19">
        <f t="shared" si="5665"/>
        <v>0</v>
      </c>
      <c r="U2162" s="19"/>
      <c r="V2162" s="19"/>
      <c r="W2162" s="19"/>
      <c r="X2162" s="19"/>
      <c r="Y2162" s="19"/>
      <c r="Z2162" s="19"/>
      <c r="AA2162" s="19"/>
      <c r="AB2162" s="19"/>
      <c r="AC2162" s="19"/>
      <c r="AD2162" s="19"/>
      <c r="AE2162" s="19"/>
      <c r="AF2162" s="50">
        <f t="shared" ref="AF2162:AF2178" si="5835">AF2163</f>
        <v>2451.8862399999998</v>
      </c>
      <c r="AG2162" s="50">
        <f t="shared" ref="AG2162:AG2178" si="5836">AG2163</f>
        <v>0</v>
      </c>
      <c r="AH2162" s="50">
        <f t="shared" ref="AH2162:AH2178" si="5837">AH2163</f>
        <v>0</v>
      </c>
      <c r="AI2162" s="50">
        <f t="shared" ref="AI2162:AI2178" si="5838">AI2163</f>
        <v>0</v>
      </c>
      <c r="AJ2162" s="50">
        <f t="shared" ref="AJ2162:AJ2178" si="5839">AJ2163</f>
        <v>0</v>
      </c>
      <c r="AK2162" s="50">
        <f t="shared" ref="AK2162:AK2178" si="5840">AK2163</f>
        <v>0</v>
      </c>
      <c r="AL2162" s="50">
        <f t="shared" ref="AL2162:AL2178" si="5841">AL2163</f>
        <v>2451.8862399999998</v>
      </c>
      <c r="AM2162" s="50">
        <f t="shared" ref="AM2162:AM2178" si="5842">AM2163</f>
        <v>0</v>
      </c>
      <c r="AN2162" s="50">
        <f t="shared" ref="AN2162:AN2178" si="5843">AN2163</f>
        <v>0</v>
      </c>
      <c r="AO2162" s="51">
        <f t="shared" ref="AO2162:AO2178" si="5844">AO2163</f>
        <v>2047.69524</v>
      </c>
      <c r="AP2162" s="51">
        <f t="shared" ref="AP2162:AP2178" si="5845">AP2163</f>
        <v>2047.69524</v>
      </c>
      <c r="AQ2162" s="51">
        <f t="shared" ref="AQ2162:AQ2178" si="5846">AQ2163</f>
        <v>0</v>
      </c>
      <c r="AR2162" s="51">
        <f t="shared" ref="AR2162:AR2178" si="5847">AR2163</f>
        <v>0</v>
      </c>
      <c r="AS2162" s="51">
        <f t="shared" ref="AS2162:AS2178" si="5848">AS2163</f>
        <v>0</v>
      </c>
      <c r="AT2162" s="51">
        <f t="shared" ref="AT2162:AT2178" si="5849">AT2163</f>
        <v>0</v>
      </c>
      <c r="AU2162" s="51">
        <f t="shared" si="5825"/>
        <v>2047.69524</v>
      </c>
      <c r="AV2162" s="51">
        <f t="shared" si="5826"/>
        <v>-2047.69524</v>
      </c>
      <c r="AW2162" s="51"/>
      <c r="AX2162" s="51"/>
      <c r="AY2162" s="51"/>
      <c r="AZ2162" s="51"/>
      <c r="BA2162" s="52">
        <f t="shared" si="5830"/>
        <v>100</v>
      </c>
      <c r="BB2162" s="53"/>
    </row>
    <row r="2163" ht="31.5">
      <c r="B2163" s="47" t="s">
        <v>590</v>
      </c>
      <c r="C2163" s="47" t="s">
        <v>96</v>
      </c>
      <c r="D2163" s="47" t="s">
        <v>96</v>
      </c>
      <c r="E2163" s="48" t="str">
        <f t="shared" si="5824"/>
        <v>0505</v>
      </c>
      <c r="F2163" s="47" t="s">
        <v>84</v>
      </c>
      <c r="G2163" s="48"/>
      <c r="H2163" s="49" t="s">
        <v>85</v>
      </c>
      <c r="I2163" s="19"/>
      <c r="J2163" s="19"/>
      <c r="K2163" s="19"/>
      <c r="L2163" s="19"/>
      <c r="M2163" s="19"/>
      <c r="N2163" s="19"/>
      <c r="O2163" s="19">
        <f t="shared" si="5831"/>
        <v>0</v>
      </c>
      <c r="P2163" s="19">
        <f t="shared" si="5832"/>
        <v>0</v>
      </c>
      <c r="Q2163" s="19">
        <f t="shared" si="5833"/>
        <v>0</v>
      </c>
      <c r="R2163" s="19">
        <f t="shared" si="5834"/>
        <v>0</v>
      </c>
      <c r="S2163" s="19"/>
      <c r="T2163" s="19">
        <f t="shared" si="5665"/>
        <v>0</v>
      </c>
      <c r="U2163" s="19"/>
      <c r="V2163" s="19"/>
      <c r="W2163" s="19"/>
      <c r="X2163" s="19"/>
      <c r="Y2163" s="19"/>
      <c r="Z2163" s="19"/>
      <c r="AA2163" s="19"/>
      <c r="AB2163" s="19"/>
      <c r="AC2163" s="19"/>
      <c r="AD2163" s="19"/>
      <c r="AE2163" s="19"/>
      <c r="AF2163" s="50">
        <f t="shared" si="5835"/>
        <v>2451.8862399999998</v>
      </c>
      <c r="AG2163" s="50">
        <f t="shared" si="5836"/>
        <v>0</v>
      </c>
      <c r="AH2163" s="50">
        <f t="shared" si="5837"/>
        <v>0</v>
      </c>
      <c r="AI2163" s="50">
        <f t="shared" si="5838"/>
        <v>0</v>
      </c>
      <c r="AJ2163" s="50">
        <f t="shared" si="5839"/>
        <v>0</v>
      </c>
      <c r="AK2163" s="50">
        <f t="shared" si="5840"/>
        <v>0</v>
      </c>
      <c r="AL2163" s="50">
        <f t="shared" si="5841"/>
        <v>2451.8862399999998</v>
      </c>
      <c r="AM2163" s="50">
        <f t="shared" si="5842"/>
        <v>0</v>
      </c>
      <c r="AN2163" s="50">
        <f t="shared" si="5843"/>
        <v>0</v>
      </c>
      <c r="AO2163" s="15">
        <f t="shared" si="5844"/>
        <v>2047.69524</v>
      </c>
      <c r="AP2163" s="51">
        <f t="shared" si="5845"/>
        <v>2047.69524</v>
      </c>
      <c r="AQ2163" s="51">
        <f t="shared" si="5846"/>
        <v>0</v>
      </c>
      <c r="AR2163" s="51">
        <f t="shared" si="5847"/>
        <v>0</v>
      </c>
      <c r="AS2163" s="51">
        <f t="shared" si="5848"/>
        <v>0</v>
      </c>
      <c r="AT2163" s="51">
        <f t="shared" si="5849"/>
        <v>0</v>
      </c>
      <c r="AU2163" s="51">
        <f t="shared" si="5825"/>
        <v>2047.69524</v>
      </c>
      <c r="AV2163" s="51">
        <f t="shared" si="5826"/>
        <v>-2047.69524</v>
      </c>
      <c r="AW2163" s="51"/>
      <c r="AX2163" s="51"/>
      <c r="AY2163" s="51"/>
      <c r="AZ2163" s="51"/>
      <c r="BA2163" s="52">
        <f t="shared" si="5830"/>
        <v>100</v>
      </c>
      <c r="BB2163" s="53"/>
    </row>
    <row r="2164" ht="31.5">
      <c r="B2164" s="47" t="s">
        <v>590</v>
      </c>
      <c r="C2164" s="47" t="s">
        <v>96</v>
      </c>
      <c r="D2164" s="47" t="s">
        <v>96</v>
      </c>
      <c r="E2164" s="48" t="str">
        <f t="shared" si="5824"/>
        <v>0505</v>
      </c>
      <c r="F2164" s="47" t="s">
        <v>86</v>
      </c>
      <c r="G2164" s="48"/>
      <c r="H2164" s="49" t="s">
        <v>87</v>
      </c>
      <c r="I2164" s="19"/>
      <c r="J2164" s="19"/>
      <c r="K2164" s="19"/>
      <c r="L2164" s="19"/>
      <c r="M2164" s="19"/>
      <c r="N2164" s="19"/>
      <c r="O2164" s="19">
        <f t="shared" si="5831"/>
        <v>0</v>
      </c>
      <c r="P2164" s="19">
        <f t="shared" si="5832"/>
        <v>0</v>
      </c>
      <c r="Q2164" s="19">
        <f t="shared" si="5833"/>
        <v>0</v>
      </c>
      <c r="R2164" s="19">
        <f t="shared" si="5834"/>
        <v>0</v>
      </c>
      <c r="S2164" s="19"/>
      <c r="T2164" s="19">
        <f t="shared" si="5665"/>
        <v>0</v>
      </c>
      <c r="U2164" s="19"/>
      <c r="V2164" s="19"/>
      <c r="W2164" s="19"/>
      <c r="X2164" s="19"/>
      <c r="Y2164" s="19"/>
      <c r="Z2164" s="19"/>
      <c r="AA2164" s="19"/>
      <c r="AB2164" s="19"/>
      <c r="AC2164" s="19"/>
      <c r="AD2164" s="19"/>
      <c r="AE2164" s="19"/>
      <c r="AF2164" s="50">
        <f t="shared" si="5835"/>
        <v>2451.8862399999998</v>
      </c>
      <c r="AG2164" s="50">
        <f t="shared" si="5836"/>
        <v>0</v>
      </c>
      <c r="AH2164" s="50">
        <f t="shared" si="5837"/>
        <v>0</v>
      </c>
      <c r="AI2164" s="50">
        <f t="shared" si="5838"/>
        <v>0</v>
      </c>
      <c r="AJ2164" s="50">
        <f t="shared" si="5839"/>
        <v>0</v>
      </c>
      <c r="AK2164" s="50">
        <f t="shared" si="5840"/>
        <v>0</v>
      </c>
      <c r="AL2164" s="50">
        <f t="shared" si="5841"/>
        <v>2451.8862399999998</v>
      </c>
      <c r="AM2164" s="50">
        <f t="shared" si="5842"/>
        <v>0</v>
      </c>
      <c r="AN2164" s="50">
        <f t="shared" si="5843"/>
        <v>0</v>
      </c>
      <c r="AO2164" s="51">
        <f t="shared" si="5844"/>
        <v>2047.69524</v>
      </c>
      <c r="AP2164" s="51">
        <f t="shared" si="5845"/>
        <v>2047.69524</v>
      </c>
      <c r="AQ2164" s="51">
        <f t="shared" si="5846"/>
        <v>0</v>
      </c>
      <c r="AR2164" s="51">
        <f t="shared" si="5847"/>
        <v>0</v>
      </c>
      <c r="AS2164" s="51">
        <f t="shared" si="5848"/>
        <v>0</v>
      </c>
      <c r="AT2164" s="51">
        <f t="shared" si="5849"/>
        <v>0</v>
      </c>
      <c r="AU2164" s="51">
        <f t="shared" si="5825"/>
        <v>2047.69524</v>
      </c>
      <c r="AV2164" s="51">
        <f t="shared" si="5826"/>
        <v>-2047.69524</v>
      </c>
      <c r="AW2164" s="51"/>
      <c r="AX2164" s="51"/>
      <c r="AY2164" s="51"/>
      <c r="AZ2164" s="51"/>
      <c r="BA2164" s="52">
        <f t="shared" si="5830"/>
        <v>100</v>
      </c>
      <c r="BB2164" s="53"/>
    </row>
    <row r="2165">
      <c r="B2165" s="47" t="s">
        <v>590</v>
      </c>
      <c r="C2165" s="47" t="s">
        <v>96</v>
      </c>
      <c r="D2165" s="47" t="s">
        <v>96</v>
      </c>
      <c r="E2165" s="48" t="str">
        <f t="shared" si="5824"/>
        <v>0505</v>
      </c>
      <c r="F2165" s="47" t="s">
        <v>86</v>
      </c>
      <c r="G2165" s="47" t="s">
        <v>60</v>
      </c>
      <c r="H2165" s="49" t="s">
        <v>61</v>
      </c>
      <c r="I2165" s="19"/>
      <c r="J2165" s="19"/>
      <c r="K2165" s="19"/>
      <c r="L2165" s="19"/>
      <c r="M2165" s="19"/>
      <c r="N2165" s="19"/>
      <c r="O2165" s="19">
        <v>0</v>
      </c>
      <c r="P2165" s="19">
        <v>0</v>
      </c>
      <c r="Q2165" s="19">
        <v>0</v>
      </c>
      <c r="R2165" s="19">
        <v>0</v>
      </c>
      <c r="S2165" s="19"/>
      <c r="T2165" s="19">
        <f t="shared" si="5665"/>
        <v>0</v>
      </c>
      <c r="U2165" s="19"/>
      <c r="V2165" s="19"/>
      <c r="W2165" s="19"/>
      <c r="X2165" s="19"/>
      <c r="Y2165" s="19"/>
      <c r="Z2165" s="19"/>
      <c r="AA2165" s="19"/>
      <c r="AB2165" s="19"/>
      <c r="AC2165" s="19"/>
      <c r="AD2165" s="19"/>
      <c r="AE2165" s="19"/>
      <c r="AF2165" s="50">
        <v>2451.8862399999998</v>
      </c>
      <c r="AG2165" s="50"/>
      <c r="AH2165" s="50">
        <v>0</v>
      </c>
      <c r="AI2165" s="50">
        <v>0</v>
      </c>
      <c r="AJ2165" s="50">
        <v>0</v>
      </c>
      <c r="AK2165" s="50">
        <v>0</v>
      </c>
      <c r="AL2165" s="50">
        <v>2451.8862399999998</v>
      </c>
      <c r="AM2165" s="50">
        <v>0</v>
      </c>
      <c r="AN2165" s="50">
        <v>0</v>
      </c>
      <c r="AO2165" s="15">
        <v>2047.69524</v>
      </c>
      <c r="AP2165" s="51">
        <v>2047.69524</v>
      </c>
      <c r="AQ2165" s="51">
        <v>0</v>
      </c>
      <c r="AR2165" s="51">
        <v>0</v>
      </c>
      <c r="AS2165" s="51">
        <v>0</v>
      </c>
      <c r="AT2165" s="51">
        <v>0</v>
      </c>
      <c r="AU2165" s="51">
        <f t="shared" si="5825"/>
        <v>2047.69524</v>
      </c>
      <c r="AV2165" s="51">
        <f t="shared" si="5826"/>
        <v>-2047.69524</v>
      </c>
      <c r="AW2165" s="51"/>
      <c r="AX2165" s="51"/>
      <c r="AY2165" s="51"/>
      <c r="AZ2165" s="51"/>
      <c r="BA2165" s="52">
        <f t="shared" si="5830"/>
        <v>100</v>
      </c>
      <c r="BB2165" s="53"/>
    </row>
    <row r="2166" s="30" customFormat="1">
      <c r="B2166" s="31" t="s">
        <v>590</v>
      </c>
      <c r="C2166" s="31" t="s">
        <v>122</v>
      </c>
      <c r="D2166" s="31"/>
      <c r="E2166" s="32" t="str">
        <f t="shared" si="5824"/>
        <v>06</v>
      </c>
      <c r="F2166" s="31"/>
      <c r="G2166" s="32"/>
      <c r="H2166" s="33" t="s">
        <v>233</v>
      </c>
      <c r="I2166" s="34"/>
      <c r="J2166" s="34"/>
      <c r="K2166" s="34"/>
      <c r="L2166" s="34"/>
      <c r="M2166" s="34"/>
      <c r="N2166" s="34"/>
      <c r="O2166" s="34">
        <f t="shared" si="5831"/>
        <v>0</v>
      </c>
      <c r="P2166" s="34">
        <f t="shared" si="5832"/>
        <v>0</v>
      </c>
      <c r="Q2166" s="34">
        <f t="shared" si="5833"/>
        <v>0</v>
      </c>
      <c r="R2166" s="34">
        <f t="shared" si="5834"/>
        <v>0</v>
      </c>
      <c r="S2166" s="34"/>
      <c r="T2166" s="34">
        <f t="shared" si="5665"/>
        <v>0</v>
      </c>
      <c r="U2166" s="34"/>
      <c r="V2166" s="34"/>
      <c r="W2166" s="34"/>
      <c r="X2166" s="34"/>
      <c r="Y2166" s="34"/>
      <c r="Z2166" s="34"/>
      <c r="AA2166" s="34"/>
      <c r="AB2166" s="34"/>
      <c r="AC2166" s="34"/>
      <c r="AD2166" s="34"/>
      <c r="AE2166" s="34"/>
      <c r="AF2166" s="35">
        <f t="shared" si="5835"/>
        <v>73335.639999999999</v>
      </c>
      <c r="AG2166" s="35">
        <f t="shared" si="5836"/>
        <v>0</v>
      </c>
      <c r="AH2166" s="35">
        <f t="shared" si="5837"/>
        <v>36667.82</v>
      </c>
      <c r="AI2166" s="35">
        <f t="shared" si="5838"/>
        <v>0</v>
      </c>
      <c r="AJ2166" s="35">
        <f t="shared" si="5839"/>
        <v>0</v>
      </c>
      <c r="AK2166" s="35">
        <f t="shared" si="5840"/>
        <v>0</v>
      </c>
      <c r="AL2166" s="35">
        <f t="shared" si="5841"/>
        <v>73335.639999999999</v>
      </c>
      <c r="AM2166" s="35">
        <f t="shared" si="5842"/>
        <v>36667.82</v>
      </c>
      <c r="AN2166" s="35">
        <f t="shared" si="5843"/>
        <v>0</v>
      </c>
      <c r="AO2166" s="36">
        <f t="shared" si="5844"/>
        <v>30332.20578</v>
      </c>
      <c r="AP2166" s="36">
        <f t="shared" si="5845"/>
        <v>73335.639999999999</v>
      </c>
      <c r="AQ2166" s="36">
        <f t="shared" si="5846"/>
        <v>0</v>
      </c>
      <c r="AR2166" s="36">
        <f t="shared" si="5847"/>
        <v>0</v>
      </c>
      <c r="AS2166" s="36">
        <f t="shared" si="5848"/>
        <v>0</v>
      </c>
      <c r="AT2166" s="36">
        <f t="shared" si="5849"/>
        <v>0</v>
      </c>
      <c r="AU2166" s="36">
        <f t="shared" si="5825"/>
        <v>73335.639999999999</v>
      </c>
      <c r="AV2166" s="36">
        <f t="shared" si="5826"/>
        <v>-73335.639999999999</v>
      </c>
      <c r="AW2166" s="36"/>
      <c r="AX2166" s="36"/>
      <c r="AY2166" s="36"/>
      <c r="AZ2166" s="36"/>
      <c r="BA2166" s="37">
        <f t="shared" si="5830"/>
        <v>100</v>
      </c>
      <c r="BB2166" s="55"/>
    </row>
    <row r="2167" s="39" customFormat="1" ht="31.5">
      <c r="B2167" s="40" t="s">
        <v>590</v>
      </c>
      <c r="C2167" s="40" t="s">
        <v>122</v>
      </c>
      <c r="D2167" s="40" t="s">
        <v>96</v>
      </c>
      <c r="E2167" s="38" t="str">
        <f t="shared" si="5824"/>
        <v>0605</v>
      </c>
      <c r="F2167" s="40"/>
      <c r="G2167" s="38"/>
      <c r="H2167" s="41" t="s">
        <v>237</v>
      </c>
      <c r="I2167" s="42"/>
      <c r="J2167" s="42"/>
      <c r="K2167" s="42"/>
      <c r="L2167" s="42"/>
      <c r="M2167" s="42"/>
      <c r="N2167" s="42"/>
      <c r="O2167" s="42">
        <f t="shared" si="5831"/>
        <v>0</v>
      </c>
      <c r="P2167" s="42">
        <f t="shared" si="5832"/>
        <v>0</v>
      </c>
      <c r="Q2167" s="42">
        <f t="shared" si="5833"/>
        <v>0</v>
      </c>
      <c r="R2167" s="42">
        <f t="shared" si="5834"/>
        <v>0</v>
      </c>
      <c r="S2167" s="42"/>
      <c r="T2167" s="42">
        <f t="shared" si="5665"/>
        <v>0</v>
      </c>
      <c r="U2167" s="42"/>
      <c r="V2167" s="42"/>
      <c r="W2167" s="42"/>
      <c r="X2167" s="42"/>
      <c r="Y2167" s="42"/>
      <c r="Z2167" s="42"/>
      <c r="AA2167" s="42"/>
      <c r="AB2167" s="42"/>
      <c r="AC2167" s="42"/>
      <c r="AD2167" s="42"/>
      <c r="AE2167" s="42"/>
      <c r="AF2167" s="43">
        <f t="shared" si="5835"/>
        <v>73335.639999999999</v>
      </c>
      <c r="AG2167" s="43">
        <f t="shared" si="5836"/>
        <v>0</v>
      </c>
      <c r="AH2167" s="43">
        <f t="shared" si="5837"/>
        <v>36667.82</v>
      </c>
      <c r="AI2167" s="43">
        <f t="shared" si="5838"/>
        <v>0</v>
      </c>
      <c r="AJ2167" s="43">
        <f t="shared" si="5839"/>
        <v>0</v>
      </c>
      <c r="AK2167" s="43">
        <f t="shared" si="5840"/>
        <v>0</v>
      </c>
      <c r="AL2167" s="43">
        <f t="shared" si="5841"/>
        <v>73335.639999999999</v>
      </c>
      <c r="AM2167" s="43">
        <f t="shared" si="5842"/>
        <v>36667.82</v>
      </c>
      <c r="AN2167" s="43">
        <f t="shared" si="5843"/>
        <v>0</v>
      </c>
      <c r="AO2167" s="44">
        <f t="shared" si="5844"/>
        <v>30332.20578</v>
      </c>
      <c r="AP2167" s="45">
        <f t="shared" si="5845"/>
        <v>73335.639999999999</v>
      </c>
      <c r="AQ2167" s="45">
        <f t="shared" si="5846"/>
        <v>0</v>
      </c>
      <c r="AR2167" s="45">
        <f t="shared" si="5847"/>
        <v>0</v>
      </c>
      <c r="AS2167" s="45">
        <f t="shared" si="5848"/>
        <v>0</v>
      </c>
      <c r="AT2167" s="45">
        <f t="shared" si="5849"/>
        <v>0</v>
      </c>
      <c r="AU2167" s="45">
        <f t="shared" si="5825"/>
        <v>73335.639999999999</v>
      </c>
      <c r="AV2167" s="45">
        <f t="shared" si="5826"/>
        <v>-73335.639999999999</v>
      </c>
      <c r="AW2167" s="45"/>
      <c r="AX2167" s="45"/>
      <c r="AY2167" s="45"/>
      <c r="AZ2167" s="45"/>
      <c r="BA2167" s="46">
        <f t="shared" si="5830"/>
        <v>100</v>
      </c>
      <c r="BB2167" s="56"/>
    </row>
    <row r="2168" ht="31.5">
      <c r="B2168" s="47" t="s">
        <v>590</v>
      </c>
      <c r="C2168" s="47" t="s">
        <v>122</v>
      </c>
      <c r="D2168" s="47" t="s">
        <v>96</v>
      </c>
      <c r="E2168" s="48" t="str">
        <f t="shared" si="5824"/>
        <v>0605</v>
      </c>
      <c r="F2168" s="47" t="s">
        <v>517</v>
      </c>
      <c r="G2168" s="47"/>
      <c r="H2168" s="49" t="s">
        <v>518</v>
      </c>
      <c r="I2168" s="19"/>
      <c r="J2168" s="19"/>
      <c r="K2168" s="19"/>
      <c r="L2168" s="19"/>
      <c r="M2168" s="19"/>
      <c r="N2168" s="19"/>
      <c r="O2168" s="19">
        <f t="shared" si="5831"/>
        <v>0</v>
      </c>
      <c r="P2168" s="19">
        <f t="shared" si="5832"/>
        <v>0</v>
      </c>
      <c r="Q2168" s="19">
        <f t="shared" si="5833"/>
        <v>0</v>
      </c>
      <c r="R2168" s="19">
        <f t="shared" si="5834"/>
        <v>0</v>
      </c>
      <c r="S2168" s="19"/>
      <c r="T2168" s="19">
        <f t="shared" si="5665"/>
        <v>0</v>
      </c>
      <c r="U2168" s="19"/>
      <c r="V2168" s="19"/>
      <c r="W2168" s="19"/>
      <c r="X2168" s="19"/>
      <c r="Y2168" s="19"/>
      <c r="Z2168" s="19"/>
      <c r="AA2168" s="19"/>
      <c r="AB2168" s="19"/>
      <c r="AC2168" s="19"/>
      <c r="AD2168" s="19"/>
      <c r="AE2168" s="19"/>
      <c r="AF2168" s="50">
        <f t="shared" si="5835"/>
        <v>73335.639999999999</v>
      </c>
      <c r="AG2168" s="50">
        <f t="shared" si="5836"/>
        <v>0</v>
      </c>
      <c r="AH2168" s="50">
        <f t="shared" si="5837"/>
        <v>36667.82</v>
      </c>
      <c r="AI2168" s="50">
        <f t="shared" si="5838"/>
        <v>0</v>
      </c>
      <c r="AJ2168" s="50">
        <f t="shared" si="5839"/>
        <v>0</v>
      </c>
      <c r="AK2168" s="50">
        <f t="shared" si="5840"/>
        <v>0</v>
      </c>
      <c r="AL2168" s="50">
        <f t="shared" si="5841"/>
        <v>73335.639999999999</v>
      </c>
      <c r="AM2168" s="50">
        <f t="shared" si="5842"/>
        <v>36667.82</v>
      </c>
      <c r="AN2168" s="50">
        <f t="shared" si="5843"/>
        <v>0</v>
      </c>
      <c r="AO2168" s="51">
        <f t="shared" si="5844"/>
        <v>30332.20578</v>
      </c>
      <c r="AP2168" s="51">
        <f t="shared" si="5845"/>
        <v>73335.639999999999</v>
      </c>
      <c r="AQ2168" s="51">
        <f t="shared" si="5846"/>
        <v>0</v>
      </c>
      <c r="AR2168" s="51">
        <f t="shared" si="5847"/>
        <v>0</v>
      </c>
      <c r="AS2168" s="51">
        <f t="shared" si="5848"/>
        <v>0</v>
      </c>
      <c r="AT2168" s="51">
        <f t="shared" si="5849"/>
        <v>0</v>
      </c>
      <c r="AU2168" s="51">
        <f t="shared" si="5825"/>
        <v>73335.639999999999</v>
      </c>
      <c r="AV2168" s="51">
        <f t="shared" si="5826"/>
        <v>-73335.639999999999</v>
      </c>
      <c r="AW2168" s="51"/>
      <c r="AX2168" s="51"/>
      <c r="AY2168" s="51"/>
      <c r="AZ2168" s="51"/>
      <c r="BA2168" s="52">
        <f t="shared" si="5830"/>
        <v>100</v>
      </c>
      <c r="BB2168" s="53"/>
    </row>
    <row r="2169">
      <c r="B2169" s="47" t="s">
        <v>590</v>
      </c>
      <c r="C2169" s="47" t="s">
        <v>122</v>
      </c>
      <c r="D2169" s="47" t="s">
        <v>96</v>
      </c>
      <c r="E2169" s="48" t="str">
        <f t="shared" si="5824"/>
        <v>0605</v>
      </c>
      <c r="F2169" s="47" t="s">
        <v>529</v>
      </c>
      <c r="G2169" s="47"/>
      <c r="H2169" s="49" t="s">
        <v>53</v>
      </c>
      <c r="I2169" s="19"/>
      <c r="J2169" s="19"/>
      <c r="K2169" s="19"/>
      <c r="L2169" s="19"/>
      <c r="M2169" s="19"/>
      <c r="N2169" s="19"/>
      <c r="O2169" s="19">
        <f t="shared" si="5831"/>
        <v>0</v>
      </c>
      <c r="P2169" s="19">
        <f t="shared" si="5832"/>
        <v>0</v>
      </c>
      <c r="Q2169" s="19">
        <f t="shared" si="5833"/>
        <v>0</v>
      </c>
      <c r="R2169" s="19">
        <f t="shared" si="5834"/>
        <v>0</v>
      </c>
      <c r="S2169" s="19"/>
      <c r="T2169" s="19">
        <f t="shared" si="5665"/>
        <v>0</v>
      </c>
      <c r="U2169" s="19"/>
      <c r="V2169" s="19"/>
      <c r="W2169" s="19"/>
      <c r="X2169" s="19"/>
      <c r="Y2169" s="19"/>
      <c r="Z2169" s="19"/>
      <c r="AA2169" s="19"/>
      <c r="AB2169" s="19"/>
      <c r="AC2169" s="19"/>
      <c r="AD2169" s="19"/>
      <c r="AE2169" s="19"/>
      <c r="AF2169" s="50">
        <f t="shared" si="5835"/>
        <v>73335.639999999999</v>
      </c>
      <c r="AG2169" s="50">
        <f t="shared" si="5836"/>
        <v>0</v>
      </c>
      <c r="AH2169" s="50">
        <f t="shared" si="5837"/>
        <v>36667.82</v>
      </c>
      <c r="AI2169" s="50">
        <f t="shared" si="5838"/>
        <v>0</v>
      </c>
      <c r="AJ2169" s="50">
        <f t="shared" si="5839"/>
        <v>0</v>
      </c>
      <c r="AK2169" s="50">
        <f t="shared" si="5840"/>
        <v>0</v>
      </c>
      <c r="AL2169" s="50">
        <f t="shared" si="5841"/>
        <v>73335.639999999999</v>
      </c>
      <c r="AM2169" s="50">
        <f t="shared" si="5842"/>
        <v>36667.82</v>
      </c>
      <c r="AN2169" s="50">
        <f t="shared" si="5843"/>
        <v>0</v>
      </c>
      <c r="AO2169" s="15">
        <f t="shared" si="5844"/>
        <v>30332.20578</v>
      </c>
      <c r="AP2169" s="51">
        <f t="shared" si="5845"/>
        <v>73335.639999999999</v>
      </c>
      <c r="AQ2169" s="51">
        <f t="shared" si="5846"/>
        <v>0</v>
      </c>
      <c r="AR2169" s="51">
        <f t="shared" si="5847"/>
        <v>0</v>
      </c>
      <c r="AS2169" s="51">
        <f t="shared" si="5848"/>
        <v>0</v>
      </c>
      <c r="AT2169" s="51">
        <f t="shared" si="5849"/>
        <v>0</v>
      </c>
      <c r="AU2169" s="51">
        <f t="shared" si="5825"/>
        <v>73335.639999999999</v>
      </c>
      <c r="AV2169" s="51">
        <f t="shared" si="5826"/>
        <v>-73335.639999999999</v>
      </c>
      <c r="AW2169" s="51"/>
      <c r="AX2169" s="51"/>
      <c r="AY2169" s="51"/>
      <c r="AZ2169" s="51"/>
      <c r="BA2169" s="52">
        <f t="shared" si="5830"/>
        <v>100</v>
      </c>
      <c r="BB2169" s="53"/>
    </row>
    <row r="2170" ht="47.25">
      <c r="B2170" s="47" t="s">
        <v>590</v>
      </c>
      <c r="C2170" s="47" t="s">
        <v>122</v>
      </c>
      <c r="D2170" s="47" t="s">
        <v>96</v>
      </c>
      <c r="E2170" s="48" t="str">
        <f t="shared" si="5824"/>
        <v>0605</v>
      </c>
      <c r="F2170" s="47" t="s">
        <v>538</v>
      </c>
      <c r="G2170" s="47"/>
      <c r="H2170" s="49" t="s">
        <v>539</v>
      </c>
      <c r="I2170" s="19"/>
      <c r="J2170" s="19"/>
      <c r="K2170" s="19"/>
      <c r="L2170" s="19"/>
      <c r="M2170" s="19"/>
      <c r="N2170" s="19"/>
      <c r="O2170" s="19">
        <f t="shared" si="5831"/>
        <v>0</v>
      </c>
      <c r="P2170" s="19">
        <f t="shared" si="5832"/>
        <v>0</v>
      </c>
      <c r="Q2170" s="19">
        <f t="shared" si="5833"/>
        <v>0</v>
      </c>
      <c r="R2170" s="19">
        <f t="shared" si="5834"/>
        <v>0</v>
      </c>
      <c r="S2170" s="19"/>
      <c r="T2170" s="19">
        <f t="shared" si="5665"/>
        <v>0</v>
      </c>
      <c r="U2170" s="19"/>
      <c r="V2170" s="19"/>
      <c r="W2170" s="19"/>
      <c r="X2170" s="19"/>
      <c r="Y2170" s="19"/>
      <c r="Z2170" s="19"/>
      <c r="AA2170" s="19"/>
      <c r="AB2170" s="19"/>
      <c r="AC2170" s="19"/>
      <c r="AD2170" s="19"/>
      <c r="AE2170" s="19"/>
      <c r="AF2170" s="50">
        <f t="shared" si="5835"/>
        <v>73335.639999999999</v>
      </c>
      <c r="AG2170" s="50">
        <f t="shared" si="5836"/>
        <v>0</v>
      </c>
      <c r="AH2170" s="50">
        <f t="shared" si="5837"/>
        <v>36667.82</v>
      </c>
      <c r="AI2170" s="50">
        <f t="shared" si="5838"/>
        <v>0</v>
      </c>
      <c r="AJ2170" s="50">
        <f t="shared" si="5839"/>
        <v>0</v>
      </c>
      <c r="AK2170" s="50">
        <f t="shared" si="5840"/>
        <v>0</v>
      </c>
      <c r="AL2170" s="50">
        <f t="shared" si="5841"/>
        <v>73335.639999999999</v>
      </c>
      <c r="AM2170" s="50">
        <f t="shared" si="5842"/>
        <v>36667.82</v>
      </c>
      <c r="AN2170" s="50">
        <f t="shared" si="5843"/>
        <v>0</v>
      </c>
      <c r="AO2170" s="51">
        <f t="shared" si="5844"/>
        <v>30332.20578</v>
      </c>
      <c r="AP2170" s="51">
        <f t="shared" si="5845"/>
        <v>73335.639999999999</v>
      </c>
      <c r="AQ2170" s="51">
        <f t="shared" si="5846"/>
        <v>0</v>
      </c>
      <c r="AR2170" s="51">
        <f t="shared" si="5847"/>
        <v>0</v>
      </c>
      <c r="AS2170" s="51">
        <f t="shared" si="5848"/>
        <v>0</v>
      </c>
      <c r="AT2170" s="51">
        <f t="shared" si="5849"/>
        <v>0</v>
      </c>
      <c r="AU2170" s="51">
        <f t="shared" si="5825"/>
        <v>73335.639999999999</v>
      </c>
      <c r="AV2170" s="51">
        <f t="shared" si="5826"/>
        <v>-73335.639999999999</v>
      </c>
      <c r="AW2170" s="51"/>
      <c r="AX2170" s="51"/>
      <c r="AY2170" s="51"/>
      <c r="AZ2170" s="51"/>
      <c r="BA2170" s="52">
        <f t="shared" si="5830"/>
        <v>100</v>
      </c>
      <c r="BB2170" s="53"/>
    </row>
    <row r="2171" ht="47.25">
      <c r="B2171" s="47" t="s">
        <v>590</v>
      </c>
      <c r="C2171" s="47" t="s">
        <v>122</v>
      </c>
      <c r="D2171" s="47" t="s">
        <v>96</v>
      </c>
      <c r="E2171" s="48" t="str">
        <f t="shared" si="5824"/>
        <v>0605</v>
      </c>
      <c r="F2171" s="47" t="s">
        <v>657</v>
      </c>
      <c r="G2171" s="47"/>
      <c r="H2171" s="49" t="s">
        <v>658</v>
      </c>
      <c r="I2171" s="19"/>
      <c r="J2171" s="19"/>
      <c r="K2171" s="19"/>
      <c r="L2171" s="19"/>
      <c r="M2171" s="19"/>
      <c r="N2171" s="19"/>
      <c r="O2171" s="19">
        <f t="shared" si="5831"/>
        <v>0</v>
      </c>
      <c r="P2171" s="19">
        <f t="shared" si="5832"/>
        <v>0</v>
      </c>
      <c r="Q2171" s="19">
        <f t="shared" si="5833"/>
        <v>0</v>
      </c>
      <c r="R2171" s="19">
        <f t="shared" si="5834"/>
        <v>0</v>
      </c>
      <c r="S2171" s="19"/>
      <c r="T2171" s="19">
        <f t="shared" si="5665"/>
        <v>0</v>
      </c>
      <c r="U2171" s="19"/>
      <c r="V2171" s="19"/>
      <c r="W2171" s="19"/>
      <c r="X2171" s="19"/>
      <c r="Y2171" s="19"/>
      <c r="Z2171" s="19"/>
      <c r="AA2171" s="19"/>
      <c r="AB2171" s="19"/>
      <c r="AC2171" s="19"/>
      <c r="AD2171" s="19"/>
      <c r="AE2171" s="19"/>
      <c r="AF2171" s="50">
        <f t="shared" si="5835"/>
        <v>73335.639999999999</v>
      </c>
      <c r="AG2171" s="50">
        <f t="shared" si="5836"/>
        <v>0</v>
      </c>
      <c r="AH2171" s="50">
        <f t="shared" si="5837"/>
        <v>36667.82</v>
      </c>
      <c r="AI2171" s="50">
        <f t="shared" si="5838"/>
        <v>0</v>
      </c>
      <c r="AJ2171" s="50">
        <f t="shared" si="5839"/>
        <v>0</v>
      </c>
      <c r="AK2171" s="50">
        <f t="shared" si="5840"/>
        <v>0</v>
      </c>
      <c r="AL2171" s="50">
        <f t="shared" si="5841"/>
        <v>73335.639999999999</v>
      </c>
      <c r="AM2171" s="50">
        <f t="shared" si="5842"/>
        <v>36667.82</v>
      </c>
      <c r="AN2171" s="50">
        <f t="shared" si="5843"/>
        <v>0</v>
      </c>
      <c r="AO2171" s="15">
        <f t="shared" si="5844"/>
        <v>30332.20578</v>
      </c>
      <c r="AP2171" s="51">
        <f t="shared" si="5845"/>
        <v>73335.639999999999</v>
      </c>
      <c r="AQ2171" s="51">
        <f t="shared" si="5846"/>
        <v>0</v>
      </c>
      <c r="AR2171" s="51">
        <f t="shared" si="5847"/>
        <v>0</v>
      </c>
      <c r="AS2171" s="51">
        <f t="shared" si="5848"/>
        <v>0</v>
      </c>
      <c r="AT2171" s="51">
        <f t="shared" si="5849"/>
        <v>0</v>
      </c>
      <c r="AU2171" s="51">
        <f t="shared" si="5825"/>
        <v>73335.639999999999</v>
      </c>
      <c r="AV2171" s="51">
        <f t="shared" si="5826"/>
        <v>-73335.639999999999</v>
      </c>
      <c r="AW2171" s="51"/>
      <c r="AX2171" s="51"/>
      <c r="AY2171" s="51"/>
      <c r="AZ2171" s="51"/>
      <c r="BA2171" s="52">
        <f t="shared" si="5830"/>
        <v>100</v>
      </c>
      <c r="BB2171" s="53"/>
    </row>
    <row r="2172" ht="31.5">
      <c r="B2172" s="47" t="s">
        <v>590</v>
      </c>
      <c r="C2172" s="47" t="s">
        <v>122</v>
      </c>
      <c r="D2172" s="47" t="s">
        <v>96</v>
      </c>
      <c r="E2172" s="48" t="str">
        <f t="shared" si="5824"/>
        <v>0605</v>
      </c>
      <c r="F2172" s="47" t="s">
        <v>657</v>
      </c>
      <c r="G2172" s="47" t="s">
        <v>154</v>
      </c>
      <c r="H2172" s="49" t="s">
        <v>155</v>
      </c>
      <c r="I2172" s="19"/>
      <c r="J2172" s="19"/>
      <c r="K2172" s="19"/>
      <c r="L2172" s="19"/>
      <c r="M2172" s="19"/>
      <c r="N2172" s="19"/>
      <c r="O2172" s="19">
        <v>0</v>
      </c>
      <c r="P2172" s="19">
        <v>0</v>
      </c>
      <c r="Q2172" s="19">
        <v>0</v>
      </c>
      <c r="R2172" s="19">
        <v>0</v>
      </c>
      <c r="S2172" s="19"/>
      <c r="T2172" s="19">
        <f t="shared" si="5665"/>
        <v>0</v>
      </c>
      <c r="U2172" s="19"/>
      <c r="V2172" s="19"/>
      <c r="W2172" s="19"/>
      <c r="X2172" s="19"/>
      <c r="Y2172" s="19"/>
      <c r="Z2172" s="19"/>
      <c r="AA2172" s="19"/>
      <c r="AB2172" s="19"/>
      <c r="AC2172" s="19"/>
      <c r="AD2172" s="19"/>
      <c r="AE2172" s="19"/>
      <c r="AF2172" s="50">
        <v>73335.639999999999</v>
      </c>
      <c r="AG2172" s="50"/>
      <c r="AH2172" s="50">
        <v>36667.82</v>
      </c>
      <c r="AI2172" s="50">
        <v>0</v>
      </c>
      <c r="AJ2172" s="50">
        <v>0</v>
      </c>
      <c r="AK2172" s="50">
        <v>0</v>
      </c>
      <c r="AL2172" s="50">
        <v>73335.639999999999</v>
      </c>
      <c r="AM2172" s="50">
        <v>36667.82</v>
      </c>
      <c r="AN2172" s="50">
        <v>0</v>
      </c>
      <c r="AO2172" s="51">
        <v>30332.20578</v>
      </c>
      <c r="AP2172" s="51">
        <v>73335.639999999999</v>
      </c>
      <c r="AQ2172" s="51">
        <v>0</v>
      </c>
      <c r="AR2172" s="51">
        <v>0</v>
      </c>
      <c r="AS2172" s="51">
        <v>0</v>
      </c>
      <c r="AT2172" s="51">
        <v>0</v>
      </c>
      <c r="AU2172" s="51">
        <f t="shared" si="5825"/>
        <v>73335.639999999999</v>
      </c>
      <c r="AV2172" s="51">
        <f t="shared" si="5826"/>
        <v>-73335.639999999999</v>
      </c>
      <c r="AW2172" s="51"/>
      <c r="AX2172" s="51"/>
      <c r="AY2172" s="51"/>
      <c r="AZ2172" s="51"/>
      <c r="BA2172" s="52">
        <f t="shared" si="5830"/>
        <v>100</v>
      </c>
      <c r="BB2172" s="53"/>
    </row>
    <row r="2173" s="30" customFormat="1">
      <c r="B2173" s="31" t="s">
        <v>590</v>
      </c>
      <c r="C2173" s="31" t="s">
        <v>343</v>
      </c>
      <c r="D2173" s="31"/>
      <c r="E2173" s="32" t="str">
        <f t="shared" si="5824"/>
        <v>10</v>
      </c>
      <c r="F2173" s="31"/>
      <c r="G2173" s="31"/>
      <c r="H2173" s="33" t="s">
        <v>344</v>
      </c>
      <c r="I2173" s="34">
        <f t="shared" ref="I2173:I2178" si="5850">I2174</f>
        <v>4129.1999999999998</v>
      </c>
      <c r="J2173" s="34">
        <f t="shared" ref="J2173:J2178" si="5851">J2174</f>
        <v>5670.8999999999996</v>
      </c>
      <c r="K2173" s="34">
        <f t="shared" ref="K2173:K2178" si="5852">K2174</f>
        <v>6518.3999999999996</v>
      </c>
      <c r="L2173" s="34">
        <f t="shared" ref="L2173:L2178" si="5853">L2174</f>
        <v>0</v>
      </c>
      <c r="M2173" s="34">
        <f t="shared" ref="M2173:M2178" si="5854">M2174</f>
        <v>0</v>
      </c>
      <c r="N2173" s="34">
        <f t="shared" ref="N2173:N2178" si="5855">N2174</f>
        <v>0</v>
      </c>
      <c r="O2173" s="34">
        <f t="shared" si="5831"/>
        <v>0</v>
      </c>
      <c r="P2173" s="34">
        <f t="shared" si="5832"/>
        <v>0</v>
      </c>
      <c r="Q2173" s="34">
        <f t="shared" si="5833"/>
        <v>0</v>
      </c>
      <c r="R2173" s="34">
        <f t="shared" si="5834"/>
        <v>0</v>
      </c>
      <c r="S2173" s="34">
        <f t="shared" ref="S2173:S2178" si="5856">S2174</f>
        <v>0</v>
      </c>
      <c r="T2173" s="34">
        <f t="shared" si="5665"/>
        <v>4129.1999999999998</v>
      </c>
      <c r="U2173" s="34">
        <f t="shared" si="5806"/>
        <v>5670.8999999999996</v>
      </c>
      <c r="V2173" s="34">
        <f t="shared" si="5807"/>
        <v>6518.3999999999996</v>
      </c>
      <c r="W2173" s="34">
        <f t="shared" ref="W2173:W2178" si="5857">W2174</f>
        <v>0</v>
      </c>
      <c r="X2173" s="34">
        <f t="shared" ref="X2173:X2178" si="5858">X2174</f>
        <v>0</v>
      </c>
      <c r="Y2173" s="34">
        <f t="shared" ref="Y2173:Y2178" si="5859">Y2174</f>
        <v>0</v>
      </c>
      <c r="Z2173" s="34">
        <f t="shared" ref="Z2173:Z2178" si="5860">Z2174</f>
        <v>0</v>
      </c>
      <c r="AA2173" s="34">
        <f t="shared" ref="AA2173:AA2178" si="5861">AA2174</f>
        <v>0</v>
      </c>
      <c r="AB2173" s="34">
        <f t="shared" ref="AB2173:AB2178" si="5862">AB2174</f>
        <v>0</v>
      </c>
      <c r="AC2173" s="34">
        <f t="shared" ref="AC2173:AC2178" si="5863">AC2174</f>
        <v>0</v>
      </c>
      <c r="AD2173" s="34">
        <f t="shared" ref="AD2173:AD2178" si="5864">AD2174</f>
        <v>0</v>
      </c>
      <c r="AE2173" s="34">
        <f t="shared" ref="AE2173:AE2178" si="5865">AE2174</f>
        <v>0</v>
      </c>
      <c r="AF2173" s="35">
        <f t="shared" si="5835"/>
        <v>5352.3925200000003</v>
      </c>
      <c r="AG2173" s="35">
        <f t="shared" si="5836"/>
        <v>0</v>
      </c>
      <c r="AH2173" s="35">
        <f t="shared" si="5837"/>
        <v>5352.3925200000003</v>
      </c>
      <c r="AI2173" s="35">
        <f t="shared" si="5838"/>
        <v>0</v>
      </c>
      <c r="AJ2173" s="35">
        <f t="shared" si="5839"/>
        <v>0</v>
      </c>
      <c r="AK2173" s="35">
        <f t="shared" si="5840"/>
        <v>0</v>
      </c>
      <c r="AL2173" s="35">
        <f t="shared" si="5841"/>
        <v>3726.5099500000001</v>
      </c>
      <c r="AM2173" s="35">
        <f t="shared" si="5842"/>
        <v>3726.5099500000001</v>
      </c>
      <c r="AN2173" s="35">
        <f t="shared" si="5843"/>
        <v>0</v>
      </c>
      <c r="AO2173" s="54">
        <f t="shared" si="5844"/>
        <v>2613.34384</v>
      </c>
      <c r="AP2173" s="36">
        <f t="shared" si="5845"/>
        <v>5352.3925200000003</v>
      </c>
      <c r="AQ2173" s="36">
        <f t="shared" si="5846"/>
        <v>0</v>
      </c>
      <c r="AR2173" s="36">
        <f t="shared" si="5847"/>
        <v>0</v>
      </c>
      <c r="AS2173" s="36">
        <f t="shared" si="5848"/>
        <v>0</v>
      </c>
      <c r="AT2173" s="36">
        <f t="shared" si="5849"/>
        <v>0</v>
      </c>
      <c r="AU2173" s="36">
        <f t="shared" si="5825"/>
        <v>5352.3925200000003</v>
      </c>
      <c r="AV2173" s="36">
        <f t="shared" si="5826"/>
        <v>-1223.1925200000005</v>
      </c>
      <c r="AW2173" s="36">
        <f t="shared" si="5827"/>
        <v>4129.1999999999998</v>
      </c>
      <c r="AX2173" s="36">
        <f t="shared" si="5828"/>
        <v>5670.8999999999996</v>
      </c>
      <c r="AY2173" s="36">
        <f t="shared" si="5829"/>
        <v>6518.3999999999996</v>
      </c>
      <c r="AZ2173" s="36">
        <f t="shared" ref="AZ2173:AZ2178" si="5866">AZ2174</f>
        <v>0</v>
      </c>
      <c r="BA2173" s="37">
        <f t="shared" si="5830"/>
        <v>69.623256068671139</v>
      </c>
      <c r="BB2173" s="25"/>
    </row>
    <row r="2174" s="39" customFormat="1">
      <c r="B2174" s="40" t="s">
        <v>590</v>
      </c>
      <c r="C2174" s="40" t="s">
        <v>343</v>
      </c>
      <c r="D2174" s="40" t="s">
        <v>122</v>
      </c>
      <c r="E2174" s="38" t="str">
        <f t="shared" si="5824"/>
        <v>1006</v>
      </c>
      <c r="F2174" s="40"/>
      <c r="G2174" s="40"/>
      <c r="H2174" s="41" t="s">
        <v>456</v>
      </c>
      <c r="I2174" s="42">
        <f t="shared" si="5850"/>
        <v>4129.1999999999998</v>
      </c>
      <c r="J2174" s="42">
        <f t="shared" si="5851"/>
        <v>5670.8999999999996</v>
      </c>
      <c r="K2174" s="42">
        <f t="shared" si="5852"/>
        <v>6518.3999999999996</v>
      </c>
      <c r="L2174" s="42">
        <f t="shared" si="5853"/>
        <v>0</v>
      </c>
      <c r="M2174" s="42">
        <f t="shared" si="5854"/>
        <v>0</v>
      </c>
      <c r="N2174" s="42">
        <f t="shared" si="5855"/>
        <v>0</v>
      </c>
      <c r="O2174" s="42">
        <f t="shared" si="5831"/>
        <v>0</v>
      </c>
      <c r="P2174" s="42">
        <f t="shared" si="5832"/>
        <v>0</v>
      </c>
      <c r="Q2174" s="42">
        <f t="shared" si="5833"/>
        <v>0</v>
      </c>
      <c r="R2174" s="42">
        <f t="shared" si="5834"/>
        <v>0</v>
      </c>
      <c r="S2174" s="42">
        <f t="shared" si="5856"/>
        <v>0</v>
      </c>
      <c r="T2174" s="42">
        <f t="shared" ref="T2174:T2237" si="5867">I2174+L2174+S2174+R2174+Q2174+P2174+O2174</f>
        <v>4129.1999999999998</v>
      </c>
      <c r="U2174" s="42">
        <f t="shared" si="5806"/>
        <v>5670.8999999999996</v>
      </c>
      <c r="V2174" s="42">
        <f t="shared" si="5807"/>
        <v>6518.3999999999996</v>
      </c>
      <c r="W2174" s="42">
        <f t="shared" si="5857"/>
        <v>0</v>
      </c>
      <c r="X2174" s="42">
        <f t="shared" si="5858"/>
        <v>0</v>
      </c>
      <c r="Y2174" s="42">
        <f t="shared" si="5859"/>
        <v>0</v>
      </c>
      <c r="Z2174" s="42">
        <f t="shared" si="5860"/>
        <v>0</v>
      </c>
      <c r="AA2174" s="42">
        <f t="shared" si="5861"/>
        <v>0</v>
      </c>
      <c r="AB2174" s="42">
        <f t="shared" si="5862"/>
        <v>0</v>
      </c>
      <c r="AC2174" s="42">
        <f t="shared" si="5863"/>
        <v>0</v>
      </c>
      <c r="AD2174" s="42">
        <f t="shared" si="5864"/>
        <v>0</v>
      </c>
      <c r="AE2174" s="42">
        <f t="shared" si="5865"/>
        <v>0</v>
      </c>
      <c r="AF2174" s="43">
        <f t="shared" si="5835"/>
        <v>5352.3925200000003</v>
      </c>
      <c r="AG2174" s="43">
        <f t="shared" si="5836"/>
        <v>0</v>
      </c>
      <c r="AH2174" s="43">
        <f t="shared" si="5837"/>
        <v>5352.3925200000003</v>
      </c>
      <c r="AI2174" s="43">
        <f t="shared" si="5838"/>
        <v>0</v>
      </c>
      <c r="AJ2174" s="43">
        <f t="shared" si="5839"/>
        <v>0</v>
      </c>
      <c r="AK2174" s="43">
        <f t="shared" si="5840"/>
        <v>0</v>
      </c>
      <c r="AL2174" s="43">
        <f t="shared" si="5841"/>
        <v>3726.5099500000001</v>
      </c>
      <c r="AM2174" s="43">
        <f t="shared" si="5842"/>
        <v>3726.5099500000001</v>
      </c>
      <c r="AN2174" s="43">
        <f t="shared" si="5843"/>
        <v>0</v>
      </c>
      <c r="AO2174" s="45">
        <f t="shared" si="5844"/>
        <v>2613.34384</v>
      </c>
      <c r="AP2174" s="45">
        <f t="shared" si="5845"/>
        <v>5352.3925200000003</v>
      </c>
      <c r="AQ2174" s="45">
        <f t="shared" si="5846"/>
        <v>0</v>
      </c>
      <c r="AR2174" s="45">
        <f t="shared" si="5847"/>
        <v>0</v>
      </c>
      <c r="AS2174" s="45">
        <f t="shared" si="5848"/>
        <v>0</v>
      </c>
      <c r="AT2174" s="45">
        <f t="shared" si="5849"/>
        <v>0</v>
      </c>
      <c r="AU2174" s="45">
        <f t="shared" si="5825"/>
        <v>5352.3925200000003</v>
      </c>
      <c r="AV2174" s="45">
        <f t="shared" si="5826"/>
        <v>-1223.1925200000005</v>
      </c>
      <c r="AW2174" s="45">
        <f t="shared" si="5827"/>
        <v>4129.1999999999998</v>
      </c>
      <c r="AX2174" s="45">
        <f t="shared" si="5828"/>
        <v>5670.8999999999996</v>
      </c>
      <c r="AY2174" s="45">
        <f t="shared" si="5829"/>
        <v>6518.3999999999996</v>
      </c>
      <c r="AZ2174" s="45">
        <f t="shared" si="5866"/>
        <v>0</v>
      </c>
      <c r="BA2174" s="46">
        <f t="shared" si="5830"/>
        <v>69.623256068671139</v>
      </c>
      <c r="BB2174" s="25"/>
    </row>
    <row r="2175" ht="31.5">
      <c r="B2175" s="47" t="s">
        <v>590</v>
      </c>
      <c r="C2175" s="47" t="s">
        <v>343</v>
      </c>
      <c r="D2175" s="47" t="s">
        <v>122</v>
      </c>
      <c r="E2175" s="48" t="str">
        <f t="shared" si="5824"/>
        <v>1006</v>
      </c>
      <c r="F2175" s="47" t="s">
        <v>659</v>
      </c>
      <c r="G2175" s="48"/>
      <c r="H2175" s="49" t="s">
        <v>660</v>
      </c>
      <c r="I2175" s="19">
        <f t="shared" si="5850"/>
        <v>4129.1999999999998</v>
      </c>
      <c r="J2175" s="19">
        <f t="shared" si="5851"/>
        <v>5670.8999999999996</v>
      </c>
      <c r="K2175" s="19">
        <f t="shared" si="5852"/>
        <v>6518.3999999999996</v>
      </c>
      <c r="L2175" s="19">
        <f t="shared" si="5853"/>
        <v>0</v>
      </c>
      <c r="M2175" s="19">
        <f t="shared" si="5854"/>
        <v>0</v>
      </c>
      <c r="N2175" s="19">
        <f t="shared" si="5855"/>
        <v>0</v>
      </c>
      <c r="O2175" s="19">
        <f t="shared" si="5831"/>
        <v>0</v>
      </c>
      <c r="P2175" s="19">
        <f t="shared" si="5832"/>
        <v>0</v>
      </c>
      <c r="Q2175" s="19">
        <f t="shared" si="5833"/>
        <v>0</v>
      </c>
      <c r="R2175" s="19">
        <f t="shared" si="5834"/>
        <v>0</v>
      </c>
      <c r="S2175" s="19">
        <f t="shared" si="5856"/>
        <v>0</v>
      </c>
      <c r="T2175" s="19">
        <f t="shared" si="5867"/>
        <v>4129.1999999999998</v>
      </c>
      <c r="U2175" s="19">
        <f t="shared" si="5806"/>
        <v>5670.8999999999996</v>
      </c>
      <c r="V2175" s="19">
        <f t="shared" si="5807"/>
        <v>6518.3999999999996</v>
      </c>
      <c r="W2175" s="19">
        <f t="shared" si="5857"/>
        <v>0</v>
      </c>
      <c r="X2175" s="19">
        <f t="shared" si="5858"/>
        <v>0</v>
      </c>
      <c r="Y2175" s="19">
        <f t="shared" si="5859"/>
        <v>0</v>
      </c>
      <c r="Z2175" s="19">
        <f t="shared" si="5860"/>
        <v>0</v>
      </c>
      <c r="AA2175" s="19">
        <f t="shared" si="5861"/>
        <v>0</v>
      </c>
      <c r="AB2175" s="19">
        <f t="shared" si="5862"/>
        <v>0</v>
      </c>
      <c r="AC2175" s="19">
        <f t="shared" si="5863"/>
        <v>0</v>
      </c>
      <c r="AD2175" s="19">
        <f t="shared" si="5864"/>
        <v>0</v>
      </c>
      <c r="AE2175" s="19">
        <f t="shared" si="5865"/>
        <v>0</v>
      </c>
      <c r="AF2175" s="50">
        <f t="shared" si="5835"/>
        <v>5352.3925200000003</v>
      </c>
      <c r="AG2175" s="50">
        <f t="shared" si="5836"/>
        <v>0</v>
      </c>
      <c r="AH2175" s="50">
        <f t="shared" si="5837"/>
        <v>5352.3925200000003</v>
      </c>
      <c r="AI2175" s="50">
        <f t="shared" si="5838"/>
        <v>0</v>
      </c>
      <c r="AJ2175" s="50">
        <f t="shared" si="5839"/>
        <v>0</v>
      </c>
      <c r="AK2175" s="50">
        <f t="shared" si="5840"/>
        <v>0</v>
      </c>
      <c r="AL2175" s="50">
        <f t="shared" si="5841"/>
        <v>3726.5099500000001</v>
      </c>
      <c r="AM2175" s="50">
        <f t="shared" si="5842"/>
        <v>3726.5099500000001</v>
      </c>
      <c r="AN2175" s="50">
        <f t="shared" si="5843"/>
        <v>0</v>
      </c>
      <c r="AO2175" s="15">
        <f t="shared" si="5844"/>
        <v>2613.34384</v>
      </c>
      <c r="AP2175" s="51">
        <f t="shared" si="5845"/>
        <v>5352.3925200000003</v>
      </c>
      <c r="AQ2175" s="51">
        <f t="shared" si="5846"/>
        <v>0</v>
      </c>
      <c r="AR2175" s="51">
        <f t="shared" si="5847"/>
        <v>0</v>
      </c>
      <c r="AS2175" s="51">
        <f t="shared" si="5848"/>
        <v>0</v>
      </c>
      <c r="AT2175" s="51">
        <f t="shared" si="5849"/>
        <v>0</v>
      </c>
      <c r="AU2175" s="51">
        <f t="shared" si="5825"/>
        <v>5352.3925200000003</v>
      </c>
      <c r="AV2175" s="51">
        <f t="shared" si="5826"/>
        <v>-1223.1925200000005</v>
      </c>
      <c r="AW2175" s="51">
        <f t="shared" si="5827"/>
        <v>4129.1999999999998</v>
      </c>
      <c r="AX2175" s="51">
        <f t="shared" si="5828"/>
        <v>5670.8999999999996</v>
      </c>
      <c r="AY2175" s="51">
        <f t="shared" si="5829"/>
        <v>6518.3999999999996</v>
      </c>
      <c r="AZ2175" s="51">
        <f t="shared" si="5866"/>
        <v>0</v>
      </c>
      <c r="BA2175" s="52">
        <f t="shared" si="5830"/>
        <v>69.623256068671139</v>
      </c>
      <c r="BB2175" s="25"/>
    </row>
    <row r="2176">
      <c r="B2176" s="47" t="s">
        <v>590</v>
      </c>
      <c r="C2176" s="47" t="s">
        <v>343</v>
      </c>
      <c r="D2176" s="47" t="s">
        <v>122</v>
      </c>
      <c r="E2176" s="48" t="str">
        <f t="shared" si="5824"/>
        <v>1006</v>
      </c>
      <c r="F2176" s="47" t="s">
        <v>661</v>
      </c>
      <c r="G2176" s="48"/>
      <c r="H2176" s="49" t="s">
        <v>113</v>
      </c>
      <c r="I2176" s="19">
        <f t="shared" si="5850"/>
        <v>4129.1999999999998</v>
      </c>
      <c r="J2176" s="19">
        <f t="shared" si="5851"/>
        <v>5670.8999999999996</v>
      </c>
      <c r="K2176" s="19">
        <f t="shared" si="5852"/>
        <v>6518.3999999999996</v>
      </c>
      <c r="L2176" s="19">
        <f t="shared" si="5853"/>
        <v>0</v>
      </c>
      <c r="M2176" s="19">
        <f t="shared" si="5854"/>
        <v>0</v>
      </c>
      <c r="N2176" s="19">
        <f t="shared" si="5855"/>
        <v>0</v>
      </c>
      <c r="O2176" s="19">
        <f t="shared" si="5831"/>
        <v>0</v>
      </c>
      <c r="P2176" s="19">
        <f t="shared" si="5832"/>
        <v>0</v>
      </c>
      <c r="Q2176" s="19">
        <f t="shared" si="5833"/>
        <v>0</v>
      </c>
      <c r="R2176" s="19">
        <f t="shared" si="5834"/>
        <v>0</v>
      </c>
      <c r="S2176" s="19">
        <f t="shared" si="5856"/>
        <v>0</v>
      </c>
      <c r="T2176" s="19">
        <f t="shared" si="5867"/>
        <v>4129.1999999999998</v>
      </c>
      <c r="U2176" s="19">
        <f t="shared" si="5806"/>
        <v>5670.8999999999996</v>
      </c>
      <c r="V2176" s="19">
        <f t="shared" si="5807"/>
        <v>6518.3999999999996</v>
      </c>
      <c r="W2176" s="19">
        <f t="shared" si="5857"/>
        <v>0</v>
      </c>
      <c r="X2176" s="19">
        <f t="shared" si="5858"/>
        <v>0</v>
      </c>
      <c r="Y2176" s="19">
        <f t="shared" si="5859"/>
        <v>0</v>
      </c>
      <c r="Z2176" s="19">
        <f t="shared" si="5860"/>
        <v>0</v>
      </c>
      <c r="AA2176" s="19">
        <f t="shared" si="5861"/>
        <v>0</v>
      </c>
      <c r="AB2176" s="19">
        <f t="shared" si="5862"/>
        <v>0</v>
      </c>
      <c r="AC2176" s="19">
        <f t="shared" si="5863"/>
        <v>0</v>
      </c>
      <c r="AD2176" s="19">
        <f t="shared" si="5864"/>
        <v>0</v>
      </c>
      <c r="AE2176" s="19">
        <f t="shared" si="5865"/>
        <v>0</v>
      </c>
      <c r="AF2176" s="50">
        <f t="shared" si="5835"/>
        <v>5352.3925200000003</v>
      </c>
      <c r="AG2176" s="50">
        <f t="shared" si="5836"/>
        <v>0</v>
      </c>
      <c r="AH2176" s="50">
        <f t="shared" si="5837"/>
        <v>5352.3925200000003</v>
      </c>
      <c r="AI2176" s="50">
        <f t="shared" si="5838"/>
        <v>0</v>
      </c>
      <c r="AJ2176" s="50">
        <f t="shared" si="5839"/>
        <v>0</v>
      </c>
      <c r="AK2176" s="50">
        <f t="shared" si="5840"/>
        <v>0</v>
      </c>
      <c r="AL2176" s="50">
        <f t="shared" si="5841"/>
        <v>3726.5099500000001</v>
      </c>
      <c r="AM2176" s="50">
        <f t="shared" si="5842"/>
        <v>3726.5099500000001</v>
      </c>
      <c r="AN2176" s="50">
        <f t="shared" si="5843"/>
        <v>0</v>
      </c>
      <c r="AO2176" s="51">
        <f t="shared" si="5844"/>
        <v>2613.34384</v>
      </c>
      <c r="AP2176" s="51">
        <f t="shared" si="5845"/>
        <v>5352.3925200000003</v>
      </c>
      <c r="AQ2176" s="51">
        <f t="shared" si="5846"/>
        <v>0</v>
      </c>
      <c r="AR2176" s="51">
        <f t="shared" si="5847"/>
        <v>0</v>
      </c>
      <c r="AS2176" s="51">
        <f t="shared" si="5848"/>
        <v>0</v>
      </c>
      <c r="AT2176" s="51">
        <f t="shared" si="5849"/>
        <v>0</v>
      </c>
      <c r="AU2176" s="51">
        <f t="shared" si="5825"/>
        <v>5352.3925200000003</v>
      </c>
      <c r="AV2176" s="51">
        <f t="shared" si="5826"/>
        <v>-1223.1925200000005</v>
      </c>
      <c r="AW2176" s="51">
        <f t="shared" si="5827"/>
        <v>4129.1999999999998</v>
      </c>
      <c r="AX2176" s="51">
        <f t="shared" si="5828"/>
        <v>5670.8999999999996</v>
      </c>
      <c r="AY2176" s="51">
        <f t="shared" si="5829"/>
        <v>6518.3999999999996</v>
      </c>
      <c r="AZ2176" s="51">
        <f t="shared" si="5866"/>
        <v>0</v>
      </c>
      <c r="BA2176" s="52">
        <f t="shared" si="5830"/>
        <v>69.623256068671139</v>
      </c>
      <c r="BB2176" s="25"/>
    </row>
    <row r="2177" ht="47.25">
      <c r="B2177" s="47" t="s">
        <v>590</v>
      </c>
      <c r="C2177" s="47" t="s">
        <v>343</v>
      </c>
      <c r="D2177" s="47" t="s">
        <v>122</v>
      </c>
      <c r="E2177" s="48" t="str">
        <f t="shared" si="5824"/>
        <v>1006</v>
      </c>
      <c r="F2177" s="47" t="s">
        <v>662</v>
      </c>
      <c r="G2177" s="48"/>
      <c r="H2177" s="49" t="s">
        <v>663</v>
      </c>
      <c r="I2177" s="19">
        <f t="shared" si="5850"/>
        <v>4129.1999999999998</v>
      </c>
      <c r="J2177" s="19">
        <f t="shared" si="5851"/>
        <v>5670.8999999999996</v>
      </c>
      <c r="K2177" s="19">
        <f t="shared" si="5852"/>
        <v>6518.3999999999996</v>
      </c>
      <c r="L2177" s="19">
        <f t="shared" si="5853"/>
        <v>0</v>
      </c>
      <c r="M2177" s="19">
        <f t="shared" si="5854"/>
        <v>0</v>
      </c>
      <c r="N2177" s="19">
        <f t="shared" si="5855"/>
        <v>0</v>
      </c>
      <c r="O2177" s="19">
        <f t="shared" si="5831"/>
        <v>0</v>
      </c>
      <c r="P2177" s="19">
        <f t="shared" si="5832"/>
        <v>0</v>
      </c>
      <c r="Q2177" s="19">
        <f t="shared" si="5833"/>
        <v>0</v>
      </c>
      <c r="R2177" s="19">
        <f t="shared" si="5834"/>
        <v>0</v>
      </c>
      <c r="S2177" s="19">
        <f t="shared" si="5856"/>
        <v>0</v>
      </c>
      <c r="T2177" s="19">
        <f t="shared" si="5867"/>
        <v>4129.1999999999998</v>
      </c>
      <c r="U2177" s="19">
        <f t="shared" si="5806"/>
        <v>5670.8999999999996</v>
      </c>
      <c r="V2177" s="19">
        <f t="shared" si="5807"/>
        <v>6518.3999999999996</v>
      </c>
      <c r="W2177" s="19">
        <f t="shared" si="5857"/>
        <v>0</v>
      </c>
      <c r="X2177" s="19">
        <f t="shared" si="5858"/>
        <v>0</v>
      </c>
      <c r="Y2177" s="19">
        <f t="shared" si="5859"/>
        <v>0</v>
      </c>
      <c r="Z2177" s="19">
        <f t="shared" si="5860"/>
        <v>0</v>
      </c>
      <c r="AA2177" s="19">
        <f t="shared" si="5861"/>
        <v>0</v>
      </c>
      <c r="AB2177" s="19">
        <f t="shared" si="5862"/>
        <v>0</v>
      </c>
      <c r="AC2177" s="19">
        <f t="shared" si="5863"/>
        <v>0</v>
      </c>
      <c r="AD2177" s="19">
        <f t="shared" si="5864"/>
        <v>0</v>
      </c>
      <c r="AE2177" s="19">
        <f t="shared" si="5865"/>
        <v>0</v>
      </c>
      <c r="AF2177" s="50">
        <f t="shared" si="5835"/>
        <v>5352.3925200000003</v>
      </c>
      <c r="AG2177" s="50">
        <f t="shared" si="5836"/>
        <v>0</v>
      </c>
      <c r="AH2177" s="50">
        <f t="shared" si="5837"/>
        <v>5352.3925200000003</v>
      </c>
      <c r="AI2177" s="50">
        <f t="shared" si="5838"/>
        <v>0</v>
      </c>
      <c r="AJ2177" s="50">
        <f t="shared" si="5839"/>
        <v>0</v>
      </c>
      <c r="AK2177" s="50">
        <f t="shared" si="5840"/>
        <v>0</v>
      </c>
      <c r="AL2177" s="50">
        <f t="shared" si="5841"/>
        <v>3726.5099500000001</v>
      </c>
      <c r="AM2177" s="50">
        <f t="shared" si="5842"/>
        <v>3726.5099500000001</v>
      </c>
      <c r="AN2177" s="50">
        <f t="shared" si="5843"/>
        <v>0</v>
      </c>
      <c r="AO2177" s="15">
        <f t="shared" si="5844"/>
        <v>2613.34384</v>
      </c>
      <c r="AP2177" s="51">
        <f t="shared" si="5845"/>
        <v>5352.3925200000003</v>
      </c>
      <c r="AQ2177" s="51">
        <f t="shared" si="5846"/>
        <v>0</v>
      </c>
      <c r="AR2177" s="51">
        <f t="shared" si="5847"/>
        <v>0</v>
      </c>
      <c r="AS2177" s="51">
        <f t="shared" si="5848"/>
        <v>0</v>
      </c>
      <c r="AT2177" s="51">
        <f t="shared" si="5849"/>
        <v>0</v>
      </c>
      <c r="AU2177" s="51">
        <f t="shared" si="5825"/>
        <v>5352.3925200000003</v>
      </c>
      <c r="AV2177" s="51">
        <f t="shared" si="5826"/>
        <v>-1223.1925200000005</v>
      </c>
      <c r="AW2177" s="51">
        <f t="shared" si="5827"/>
        <v>4129.1999999999998</v>
      </c>
      <c r="AX2177" s="51">
        <f t="shared" si="5828"/>
        <v>5670.8999999999996</v>
      </c>
      <c r="AY2177" s="51">
        <f t="shared" si="5829"/>
        <v>6518.3999999999996</v>
      </c>
      <c r="AZ2177" s="51">
        <f t="shared" si="5866"/>
        <v>0</v>
      </c>
      <c r="BA2177" s="52">
        <f t="shared" si="5830"/>
        <v>69.623256068671139</v>
      </c>
      <c r="BB2177" s="25"/>
    </row>
    <row r="2178" ht="47.25">
      <c r="B2178" s="47" t="s">
        <v>590</v>
      </c>
      <c r="C2178" s="47" t="s">
        <v>343</v>
      </c>
      <c r="D2178" s="47" t="s">
        <v>122</v>
      </c>
      <c r="E2178" s="48" t="str">
        <f t="shared" si="5824"/>
        <v>1006</v>
      </c>
      <c r="F2178" s="47" t="s">
        <v>664</v>
      </c>
      <c r="G2178" s="48"/>
      <c r="H2178" s="49" t="s">
        <v>665</v>
      </c>
      <c r="I2178" s="19">
        <f t="shared" si="5850"/>
        <v>4129.1999999999998</v>
      </c>
      <c r="J2178" s="19">
        <f t="shared" si="5851"/>
        <v>5670.8999999999996</v>
      </c>
      <c r="K2178" s="19">
        <f t="shared" si="5852"/>
        <v>6518.3999999999996</v>
      </c>
      <c r="L2178" s="19">
        <f t="shared" si="5853"/>
        <v>0</v>
      </c>
      <c r="M2178" s="19">
        <f t="shared" si="5854"/>
        <v>0</v>
      </c>
      <c r="N2178" s="19">
        <f t="shared" si="5855"/>
        <v>0</v>
      </c>
      <c r="O2178" s="19">
        <f t="shared" si="5831"/>
        <v>0</v>
      </c>
      <c r="P2178" s="19">
        <f t="shared" si="5832"/>
        <v>0</v>
      </c>
      <c r="Q2178" s="19">
        <f t="shared" si="5833"/>
        <v>0</v>
      </c>
      <c r="R2178" s="19">
        <f t="shared" si="5834"/>
        <v>0</v>
      </c>
      <c r="S2178" s="19">
        <f t="shared" si="5856"/>
        <v>0</v>
      </c>
      <c r="T2178" s="19">
        <f t="shared" si="5867"/>
        <v>4129.1999999999998</v>
      </c>
      <c r="U2178" s="19">
        <f t="shared" si="5806"/>
        <v>5670.8999999999996</v>
      </c>
      <c r="V2178" s="19">
        <f t="shared" si="5807"/>
        <v>6518.3999999999996</v>
      </c>
      <c r="W2178" s="19">
        <f t="shared" si="5857"/>
        <v>0</v>
      </c>
      <c r="X2178" s="19">
        <f t="shared" si="5858"/>
        <v>0</v>
      </c>
      <c r="Y2178" s="19">
        <f t="shared" si="5859"/>
        <v>0</v>
      </c>
      <c r="Z2178" s="19">
        <f t="shared" si="5860"/>
        <v>0</v>
      </c>
      <c r="AA2178" s="19">
        <f t="shared" si="5861"/>
        <v>0</v>
      </c>
      <c r="AB2178" s="19">
        <f t="shared" si="5862"/>
        <v>0</v>
      </c>
      <c r="AC2178" s="19">
        <f t="shared" si="5863"/>
        <v>0</v>
      </c>
      <c r="AD2178" s="19">
        <f t="shared" si="5864"/>
        <v>0</v>
      </c>
      <c r="AE2178" s="19">
        <f t="shared" si="5865"/>
        <v>0</v>
      </c>
      <c r="AF2178" s="50">
        <f t="shared" si="5835"/>
        <v>5352.3925200000003</v>
      </c>
      <c r="AG2178" s="50">
        <f t="shared" si="5836"/>
        <v>0</v>
      </c>
      <c r="AH2178" s="50">
        <f t="shared" si="5837"/>
        <v>5352.3925200000003</v>
      </c>
      <c r="AI2178" s="50">
        <f t="shared" si="5838"/>
        <v>0</v>
      </c>
      <c r="AJ2178" s="50">
        <f t="shared" si="5839"/>
        <v>0</v>
      </c>
      <c r="AK2178" s="50">
        <f t="shared" si="5840"/>
        <v>0</v>
      </c>
      <c r="AL2178" s="50">
        <f t="shared" si="5841"/>
        <v>3726.5099500000001</v>
      </c>
      <c r="AM2178" s="50">
        <f t="shared" si="5842"/>
        <v>3726.5099500000001</v>
      </c>
      <c r="AN2178" s="50">
        <f t="shared" si="5843"/>
        <v>0</v>
      </c>
      <c r="AO2178" s="51">
        <f t="shared" si="5844"/>
        <v>2613.34384</v>
      </c>
      <c r="AP2178" s="51">
        <f t="shared" si="5845"/>
        <v>5352.3925200000003</v>
      </c>
      <c r="AQ2178" s="51">
        <f t="shared" si="5846"/>
        <v>0</v>
      </c>
      <c r="AR2178" s="51">
        <f t="shared" si="5847"/>
        <v>0</v>
      </c>
      <c r="AS2178" s="51">
        <f t="shared" si="5848"/>
        <v>0</v>
      </c>
      <c r="AT2178" s="51">
        <f t="shared" si="5849"/>
        <v>0</v>
      </c>
      <c r="AU2178" s="51">
        <f t="shared" si="5825"/>
        <v>5352.3925200000003</v>
      </c>
      <c r="AV2178" s="51">
        <f t="shared" si="5826"/>
        <v>-1223.1925200000005</v>
      </c>
      <c r="AW2178" s="51">
        <f t="shared" si="5827"/>
        <v>4129.1999999999998</v>
      </c>
      <c r="AX2178" s="51">
        <f t="shared" si="5828"/>
        <v>5670.8999999999996</v>
      </c>
      <c r="AY2178" s="51">
        <f t="shared" si="5829"/>
        <v>6518.3999999999996</v>
      </c>
      <c r="AZ2178" s="51">
        <f t="shared" si="5866"/>
        <v>0</v>
      </c>
      <c r="BA2178" s="52">
        <f t="shared" si="5830"/>
        <v>69.623256068671139</v>
      </c>
      <c r="BB2178" s="25"/>
    </row>
    <row r="2179" ht="31.5">
      <c r="B2179" s="47" t="s">
        <v>590</v>
      </c>
      <c r="C2179" s="47" t="s">
        <v>343</v>
      </c>
      <c r="D2179" s="47" t="s">
        <v>122</v>
      </c>
      <c r="E2179" s="48" t="str">
        <f t="shared" si="5824"/>
        <v>1006</v>
      </c>
      <c r="F2179" s="47" t="s">
        <v>664</v>
      </c>
      <c r="G2179" s="47" t="s">
        <v>58</v>
      </c>
      <c r="H2179" s="49" t="s">
        <v>59</v>
      </c>
      <c r="I2179" s="19">
        <v>4129.1999999999998</v>
      </c>
      <c r="J2179" s="19">
        <v>5670.8999999999996</v>
      </c>
      <c r="K2179" s="19">
        <v>6518.3999999999996</v>
      </c>
      <c r="L2179" s="19"/>
      <c r="M2179" s="19"/>
      <c r="N2179" s="19"/>
      <c r="O2179" s="19">
        <v>0</v>
      </c>
      <c r="P2179" s="19">
        <v>0</v>
      </c>
      <c r="Q2179" s="19">
        <v>0</v>
      </c>
      <c r="R2179" s="19">
        <v>0</v>
      </c>
      <c r="S2179" s="19"/>
      <c r="T2179" s="19">
        <f t="shared" si="5867"/>
        <v>4129.1999999999998</v>
      </c>
      <c r="U2179" s="19">
        <f t="shared" si="5806"/>
        <v>5670.8999999999996</v>
      </c>
      <c r="V2179" s="19">
        <f t="shared" si="5807"/>
        <v>6518.3999999999996</v>
      </c>
      <c r="W2179" s="19"/>
      <c r="X2179" s="19"/>
      <c r="Y2179" s="19"/>
      <c r="Z2179" s="19"/>
      <c r="AA2179" s="19"/>
      <c r="AB2179" s="19"/>
      <c r="AC2179" s="19"/>
      <c r="AD2179" s="19"/>
      <c r="AE2179" s="19"/>
      <c r="AF2179" s="50">
        <v>5352.3925200000003</v>
      </c>
      <c r="AG2179" s="50"/>
      <c r="AH2179" s="50">
        <f>AF2179</f>
        <v>5352.3925200000003</v>
      </c>
      <c r="AI2179" s="50">
        <f>AG2179</f>
        <v>0</v>
      </c>
      <c r="AJ2179" s="50">
        <v>0</v>
      </c>
      <c r="AK2179" s="50">
        <v>0</v>
      </c>
      <c r="AL2179" s="50">
        <v>3726.5099500000001</v>
      </c>
      <c r="AM2179" s="50">
        <f>AL2179</f>
        <v>3726.5099500000001</v>
      </c>
      <c r="AN2179" s="50">
        <v>0</v>
      </c>
      <c r="AO2179" s="15">
        <v>2613.34384</v>
      </c>
      <c r="AP2179" s="51">
        <v>5352.3925200000003</v>
      </c>
      <c r="AQ2179" s="51">
        <v>0</v>
      </c>
      <c r="AR2179" s="51">
        <v>0</v>
      </c>
      <c r="AS2179" s="51">
        <v>0</v>
      </c>
      <c r="AT2179" s="51">
        <v>0</v>
      </c>
      <c r="AU2179" s="51">
        <f t="shared" si="5825"/>
        <v>5352.3925200000003</v>
      </c>
      <c r="AV2179" s="51">
        <f t="shared" si="5826"/>
        <v>-1223.1925200000005</v>
      </c>
      <c r="AW2179" s="51">
        <f t="shared" si="5827"/>
        <v>4129.1999999999998</v>
      </c>
      <c r="AX2179" s="51">
        <f t="shared" si="5828"/>
        <v>5670.8999999999996</v>
      </c>
      <c r="AY2179" s="51">
        <f t="shared" si="5829"/>
        <v>6518.3999999999996</v>
      </c>
      <c r="AZ2179" s="51"/>
      <c r="BA2179" s="52">
        <f t="shared" si="5830"/>
        <v>69.623256068671139</v>
      </c>
      <c r="BB2179" s="53"/>
    </row>
    <row r="2180" s="30" customFormat="1" ht="31.5">
      <c r="B2180" s="31" t="s">
        <v>666</v>
      </c>
      <c r="C2180" s="31"/>
      <c r="D2180" s="31"/>
      <c r="E2180" s="32" t="str">
        <f t="shared" si="5824"/>
        <v/>
      </c>
      <c r="F2180" s="31"/>
      <c r="G2180" s="31"/>
      <c r="H2180" s="33" t="s">
        <v>667</v>
      </c>
      <c r="I2180" s="34">
        <f>I2181+I2258+I2218+I2353+I2296</f>
        <v>2847186.0999999996</v>
      </c>
      <c r="J2180" s="34">
        <f>J2181+J2258+J2218+J2353+J2296</f>
        <v>2927147.6999999997</v>
      </c>
      <c r="K2180" s="34">
        <f>K2181+K2258+K2218+K2353+K2296</f>
        <v>1751176.3999999999</v>
      </c>
      <c r="L2180" s="34">
        <f>L2181+L2258+L2218+L2353+L2296</f>
        <v>0</v>
      </c>
      <c r="M2180" s="34">
        <f>M2181+M2258+M2218+M2353+M2296</f>
        <v>0</v>
      </c>
      <c r="N2180" s="34">
        <f>N2181+N2258+N2218+N2353+N2296</f>
        <v>0</v>
      </c>
      <c r="O2180" s="34">
        <f>O2181+O2258+O2218+O2353+O2296</f>
        <v>-15204.700999999999</v>
      </c>
      <c r="P2180" s="34">
        <f>P2181+P2258+P2218+P2353+P2296</f>
        <v>-309294.32299999997</v>
      </c>
      <c r="Q2180" s="34">
        <f>Q2181+Q2258+Q2218+Q2353+Q2296</f>
        <v>-111354.65800000001</v>
      </c>
      <c r="R2180" s="34">
        <f>R2181+R2258+R2218+R2353+R2296</f>
        <v>-295201.80199999997</v>
      </c>
      <c r="S2180" s="34">
        <f>S2181+S2258+S2218+S2353+S2296</f>
        <v>228699.35676000005</v>
      </c>
      <c r="T2180" s="34">
        <f t="shared" si="5867"/>
        <v>2344829.9727599998</v>
      </c>
      <c r="U2180" s="34">
        <f t="shared" si="5806"/>
        <v>2927147.6999999997</v>
      </c>
      <c r="V2180" s="34">
        <f t="shared" si="5807"/>
        <v>1751176.3999999999</v>
      </c>
      <c r="W2180" s="34">
        <f>W2181+W2258+W2218+W2353+W2296</f>
        <v>7948.8000000000002</v>
      </c>
      <c r="X2180" s="34">
        <f>X2181+X2258+X2218+X2353+X2296</f>
        <v>0</v>
      </c>
      <c r="Y2180" s="34">
        <f>Y2181+Y2258+Y2218+Y2353+Y2296</f>
        <v>-345489.09999999998</v>
      </c>
      <c r="Z2180" s="34">
        <f>Z2181+Z2258+Z2218+Z2353+Z2296</f>
        <v>566239.65675999993</v>
      </c>
      <c r="AA2180" s="34">
        <f>AA2181+AA2258+AA2218+AA2353+AA2296</f>
        <v>9155.8999999999996</v>
      </c>
      <c r="AB2180" s="34">
        <f>AB2181+AB2258+AB2218+AB2353+AB2296</f>
        <v>-313169.79999999999</v>
      </c>
      <c r="AC2180" s="34">
        <f>AC2181+AC2258+AC2218+AC2353+AC2296</f>
        <v>9155.8999999999996</v>
      </c>
      <c r="AD2180" s="34">
        <f>AD2181+AD2258+AD2218+AD2353+AD2296</f>
        <v>0.035999999999999997</v>
      </c>
      <c r="AE2180" s="34">
        <f>AE2181+AE2258+AE2218+AE2353+AE2296</f>
        <v>0</v>
      </c>
      <c r="AF2180" s="35">
        <f>AF2181+AF2258+AF2218+AF2353+AF2296</f>
        <v>2306467.7145700003</v>
      </c>
      <c r="AG2180" s="35">
        <f>AG2181+AG2258+AG2218+AG2353+AG2296</f>
        <v>0</v>
      </c>
      <c r="AH2180" s="35">
        <f>AH2181+AH2258+AH2218+AH2353+AH2296</f>
        <v>1144248.75768</v>
      </c>
      <c r="AI2180" s="35">
        <f>AI2181+AI2258+AI2218+AI2353+AI2296</f>
        <v>0</v>
      </c>
      <c r="AJ2180" s="35">
        <f>AJ2181+AJ2258+AJ2218+AJ2353+AJ2296</f>
        <v>2067245.7785</v>
      </c>
      <c r="AK2180" s="35">
        <f>AK2181+AK2258+AK2218+AK2353+AK2296</f>
        <v>0</v>
      </c>
      <c r="AL2180" s="35">
        <f>AL2181+AL2258+AL2218+AL2353+AL2296</f>
        <v>2174938.4755299999</v>
      </c>
      <c r="AM2180" s="35">
        <f>AM2181+AM2258+AM2218+AM2353+AM2296</f>
        <v>1144248.75768</v>
      </c>
      <c r="AN2180" s="35">
        <f>AN2181+AN2258+AN2218+AN2353+AN2296</f>
        <v>1940717.0030800002</v>
      </c>
      <c r="AO2180" s="36">
        <f>AO2181+AO2258+AO2218+AO2353+AO2296</f>
        <v>1259337.1754500002</v>
      </c>
      <c r="AP2180" s="36">
        <f>AP2181+AP2258+AP2218+AP2353+AP2296</f>
        <v>2526379.2948799999</v>
      </c>
      <c r="AQ2180" s="36">
        <f>AQ2181+AQ2258+AQ2218+AQ2353+AQ2296</f>
        <v>-15204.700999999999</v>
      </c>
      <c r="AR2180" s="36">
        <f>AR2181+AR2258+AR2218+AR2353+AR2296</f>
        <v>0</v>
      </c>
      <c r="AS2180" s="36">
        <f>AS2181+AS2258+AS2218+AS2353+AS2296</f>
        <v>-54951.620999999999</v>
      </c>
      <c r="AT2180" s="36">
        <f>AT2181+AT2258+AT2218+AT2353+AT2296</f>
        <v>0</v>
      </c>
      <c r="AU2180" s="36">
        <f t="shared" si="5825"/>
        <v>2456222.9728800002</v>
      </c>
      <c r="AV2180" s="36">
        <f t="shared" si="5826"/>
        <v>-111393.00012000045</v>
      </c>
      <c r="AW2180" s="36">
        <f t="shared" si="5827"/>
        <v>2573529.3295199992</v>
      </c>
      <c r="AX2180" s="36">
        <f t="shared" si="5828"/>
        <v>2623133.7999999998</v>
      </c>
      <c r="AY2180" s="36">
        <f t="shared" si="5829"/>
        <v>1760332.3359999999</v>
      </c>
      <c r="AZ2180" s="36">
        <f>AZ2181+AZ2258+AZ2218+AZ2353+AZ2296</f>
        <v>0</v>
      </c>
      <c r="BA2180" s="37">
        <f t="shared" si="5830"/>
        <v>94.297373502818715</v>
      </c>
      <c r="BB2180" s="25"/>
    </row>
    <row r="2181" s="30" customFormat="1">
      <c r="B2181" s="31" t="s">
        <v>666</v>
      </c>
      <c r="C2181" s="31" t="s">
        <v>46</v>
      </c>
      <c r="D2181" s="31"/>
      <c r="E2181" s="32" t="str">
        <f t="shared" si="5824"/>
        <v>01</v>
      </c>
      <c r="F2181" s="31"/>
      <c r="G2181" s="31"/>
      <c r="H2181" s="33" t="s">
        <v>47</v>
      </c>
      <c r="I2181" s="34">
        <f>I2182</f>
        <v>360249.60000000009</v>
      </c>
      <c r="J2181" s="34">
        <f>J2182</f>
        <v>130171.3</v>
      </c>
      <c r="K2181" s="34">
        <f>K2182</f>
        <v>97462.699999999997</v>
      </c>
      <c r="L2181" s="34">
        <f>L2182</f>
        <v>0</v>
      </c>
      <c r="M2181" s="34">
        <f>M2182</f>
        <v>0</v>
      </c>
      <c r="N2181" s="34">
        <f>N2182</f>
        <v>0</v>
      </c>
      <c r="O2181" s="34">
        <f>O2182</f>
        <v>9908.6310000000012</v>
      </c>
      <c r="P2181" s="34">
        <f>P2182</f>
        <v>-194430.65899999999</v>
      </c>
      <c r="Q2181" s="34">
        <f>Q2182</f>
        <v>0</v>
      </c>
      <c r="R2181" s="34">
        <f>R2182</f>
        <v>-20284.093000000001</v>
      </c>
      <c r="S2181" s="34">
        <f>S2182</f>
        <v>73393.883730000001</v>
      </c>
      <c r="T2181" s="34">
        <f t="shared" si="5867"/>
        <v>228837.36273000011</v>
      </c>
      <c r="U2181" s="34">
        <f t="shared" si="5806"/>
        <v>130171.3</v>
      </c>
      <c r="V2181" s="34">
        <f t="shared" si="5807"/>
        <v>97462.699999999997</v>
      </c>
      <c r="W2181" s="34">
        <f>W2182</f>
        <v>7948.8000000000002</v>
      </c>
      <c r="X2181" s="34">
        <f>X2182</f>
        <v>0</v>
      </c>
      <c r="Y2181" s="34">
        <f>Y2182</f>
        <v>0</v>
      </c>
      <c r="Z2181" s="34">
        <f>Z2182</f>
        <v>65445.083729999998</v>
      </c>
      <c r="AA2181" s="34">
        <f>AA2182</f>
        <v>9155.8999999999996</v>
      </c>
      <c r="AB2181" s="34">
        <f>AB2182</f>
        <v>0</v>
      </c>
      <c r="AC2181" s="34">
        <f>AC2182</f>
        <v>9155.8999999999996</v>
      </c>
      <c r="AD2181" s="34">
        <f>AD2182</f>
        <v>0</v>
      </c>
      <c r="AE2181" s="34">
        <f>AE2182</f>
        <v>0</v>
      </c>
      <c r="AF2181" s="35">
        <f>AF2182</f>
        <v>231260.70807999998</v>
      </c>
      <c r="AG2181" s="35">
        <f>AG2182</f>
        <v>0</v>
      </c>
      <c r="AH2181" s="35">
        <f>AH2182</f>
        <v>0</v>
      </c>
      <c r="AI2181" s="35">
        <f>AI2182</f>
        <v>0</v>
      </c>
      <c r="AJ2181" s="35">
        <f>AJ2182</f>
        <v>84754.624729999996</v>
      </c>
      <c r="AK2181" s="35">
        <f>AK2182</f>
        <v>0</v>
      </c>
      <c r="AL2181" s="35">
        <f>AL2182</f>
        <v>192598.89216999998</v>
      </c>
      <c r="AM2181" s="35">
        <f>AM2182</f>
        <v>0</v>
      </c>
      <c r="AN2181" s="35">
        <f>AN2182</f>
        <v>51093.272440000001</v>
      </c>
      <c r="AO2181" s="54">
        <f>AO2182</f>
        <v>68045.664580000011</v>
      </c>
      <c r="AP2181" s="36">
        <f>AP2182</f>
        <v>221352.07707999999</v>
      </c>
      <c r="AQ2181" s="36">
        <f>AQ2182</f>
        <v>9908.6310000000012</v>
      </c>
      <c r="AR2181" s="36">
        <f>AR2182</f>
        <v>0</v>
      </c>
      <c r="AS2181" s="36">
        <f>AS2182</f>
        <v>0</v>
      </c>
      <c r="AT2181" s="36">
        <f>AT2182</f>
        <v>0</v>
      </c>
      <c r="AU2181" s="36">
        <f t="shared" si="5825"/>
        <v>231260.70807999998</v>
      </c>
      <c r="AV2181" s="36">
        <f t="shared" si="5826"/>
        <v>-2423.3453499998723</v>
      </c>
      <c r="AW2181" s="36">
        <f t="shared" si="5827"/>
        <v>302231.24646000011</v>
      </c>
      <c r="AX2181" s="36">
        <f t="shared" si="5828"/>
        <v>139327.20000000001</v>
      </c>
      <c r="AY2181" s="36">
        <f t="shared" si="5829"/>
        <v>106618.59999999999</v>
      </c>
      <c r="AZ2181" s="36">
        <f>AZ2182</f>
        <v>0</v>
      </c>
      <c r="BA2181" s="37">
        <f t="shared" si="5830"/>
        <v>83.282151027304764</v>
      </c>
      <c r="BB2181" s="25"/>
    </row>
    <row r="2182" s="39" customFormat="1">
      <c r="B2182" s="40" t="s">
        <v>666</v>
      </c>
      <c r="C2182" s="40" t="s">
        <v>46</v>
      </c>
      <c r="D2182" s="40" t="s">
        <v>48</v>
      </c>
      <c r="E2182" s="38" t="str">
        <f t="shared" si="5824"/>
        <v>0113</v>
      </c>
      <c r="F2182" s="40"/>
      <c r="G2182" s="40"/>
      <c r="H2182" s="41" t="s">
        <v>49</v>
      </c>
      <c r="I2182" s="42">
        <f>I2183+I2196+I2212+I2202</f>
        <v>360249.60000000009</v>
      </c>
      <c r="J2182" s="42">
        <f>J2183+J2196+J2212+J2202</f>
        <v>130171.3</v>
      </c>
      <c r="K2182" s="42">
        <f>K2183+K2196+K2212+K2202</f>
        <v>97462.699999999997</v>
      </c>
      <c r="L2182" s="42">
        <f>L2183+L2196+L2212+L2202</f>
        <v>0</v>
      </c>
      <c r="M2182" s="42">
        <f>M2183+M2196+M2212+M2202</f>
        <v>0</v>
      </c>
      <c r="N2182" s="42">
        <f>N2183+N2196+N2212+N2202</f>
        <v>0</v>
      </c>
      <c r="O2182" s="42">
        <f>O2183+O2196+O2212+O2202+O2208</f>
        <v>9908.6310000000012</v>
      </c>
      <c r="P2182" s="42">
        <f>P2183+P2196+P2212+P2202+P2208</f>
        <v>-194430.65899999999</v>
      </c>
      <c r="Q2182" s="42">
        <f>Q2183+Q2196+Q2212+Q2202+Q2208</f>
        <v>0</v>
      </c>
      <c r="R2182" s="42">
        <f>R2183+R2196+R2212+R2202+R2208</f>
        <v>-20284.093000000001</v>
      </c>
      <c r="S2182" s="42">
        <f>S2183+S2196+S2212+S2202</f>
        <v>73393.883730000001</v>
      </c>
      <c r="T2182" s="42">
        <f t="shared" si="5867"/>
        <v>228837.36273000011</v>
      </c>
      <c r="U2182" s="42">
        <f t="shared" si="5806"/>
        <v>130171.3</v>
      </c>
      <c r="V2182" s="42">
        <f t="shared" si="5807"/>
        <v>97462.699999999997</v>
      </c>
      <c r="W2182" s="42">
        <f>W2183+W2196+W2212+W2202</f>
        <v>7948.8000000000002</v>
      </c>
      <c r="X2182" s="42">
        <f>X2183+X2196+X2212+X2202</f>
        <v>0</v>
      </c>
      <c r="Y2182" s="42">
        <f>Y2183+Y2196+Y2212+Y2202</f>
        <v>0</v>
      </c>
      <c r="Z2182" s="42">
        <f>Z2183+Z2196+Z2212+Z2202</f>
        <v>65445.083729999998</v>
      </c>
      <c r="AA2182" s="42">
        <f>AA2183+AA2196+AA2212+AA2202</f>
        <v>9155.8999999999996</v>
      </c>
      <c r="AB2182" s="42">
        <f>AB2183+AB2196+AB2212+AB2202</f>
        <v>0</v>
      </c>
      <c r="AC2182" s="42">
        <f>AC2183+AC2196+AC2212+AC2202</f>
        <v>9155.8999999999996</v>
      </c>
      <c r="AD2182" s="42">
        <f>AD2183+AD2196+AD2212+AD2202</f>
        <v>0</v>
      </c>
      <c r="AE2182" s="42">
        <f>AE2183+AE2196+AE2212+AE2202</f>
        <v>0</v>
      </c>
      <c r="AF2182" s="43">
        <f>AF2183+AF2196+AF2212+AF2202+AF2208</f>
        <v>231260.70807999998</v>
      </c>
      <c r="AG2182" s="43">
        <f>AG2183+AG2196+AG2212+AG2202+AG2208</f>
        <v>0</v>
      </c>
      <c r="AH2182" s="43">
        <f>AH2183+AH2196+AH2212+AH2202+AH2208</f>
        <v>0</v>
      </c>
      <c r="AI2182" s="43">
        <f>AI2183+AI2196+AI2212+AI2202+AI2208</f>
        <v>0</v>
      </c>
      <c r="AJ2182" s="43">
        <f>AJ2183+AJ2196+AJ2212+AJ2202+AJ2208</f>
        <v>84754.624729999996</v>
      </c>
      <c r="AK2182" s="43">
        <f>AK2183+AK2196+AK2212+AK2202+AK2208</f>
        <v>0</v>
      </c>
      <c r="AL2182" s="43">
        <f>AL2183+AL2196+AL2212+AL2202+AL2208</f>
        <v>192598.89216999998</v>
      </c>
      <c r="AM2182" s="43">
        <f>AM2183+AM2196+AM2212+AM2202+AM2208</f>
        <v>0</v>
      </c>
      <c r="AN2182" s="43">
        <f>AN2183+AN2196+AN2212+AN2202+AN2208</f>
        <v>51093.272440000001</v>
      </c>
      <c r="AO2182" s="45">
        <f>AO2183+AO2196+AO2212+AO2202+AO2208</f>
        <v>68045.664580000011</v>
      </c>
      <c r="AP2182" s="45">
        <f>AP2183+AP2196+AP2212+AP2202+AP2208</f>
        <v>221352.07707999999</v>
      </c>
      <c r="AQ2182" s="45">
        <f>AQ2183+AQ2196+AQ2212+AQ2202+AQ2208</f>
        <v>9908.6310000000012</v>
      </c>
      <c r="AR2182" s="45">
        <f>AR2183+AR2196+AR2212+AR2202+AR2208</f>
        <v>0</v>
      </c>
      <c r="AS2182" s="45">
        <f>AS2183+AS2196+AS2212+AS2202+AS2208</f>
        <v>0</v>
      </c>
      <c r="AT2182" s="45">
        <f>AT2183+AT2196+AT2212+AT2202+AT2208</f>
        <v>0</v>
      </c>
      <c r="AU2182" s="45">
        <f t="shared" si="5825"/>
        <v>231260.70807999998</v>
      </c>
      <c r="AV2182" s="45">
        <f t="shared" si="5826"/>
        <v>-2423.3453499998723</v>
      </c>
      <c r="AW2182" s="45">
        <f t="shared" si="5827"/>
        <v>302231.24646000011</v>
      </c>
      <c r="AX2182" s="45">
        <f t="shared" si="5828"/>
        <v>139327.20000000001</v>
      </c>
      <c r="AY2182" s="45">
        <f t="shared" si="5829"/>
        <v>106618.59999999999</v>
      </c>
      <c r="AZ2182" s="45">
        <f>AZ2183+AZ2196+AZ2212+AZ2202</f>
        <v>0</v>
      </c>
      <c r="BA2182" s="46">
        <f t="shared" si="5830"/>
        <v>83.282151027304764</v>
      </c>
      <c r="BB2182" s="25"/>
    </row>
    <row r="2183">
      <c r="B2183" s="47" t="s">
        <v>666</v>
      </c>
      <c r="C2183" s="47" t="s">
        <v>46</v>
      </c>
      <c r="D2183" s="47" t="s">
        <v>48</v>
      </c>
      <c r="E2183" s="48" t="str">
        <f t="shared" si="5824"/>
        <v>0113</v>
      </c>
      <c r="F2183" s="47" t="s">
        <v>195</v>
      </c>
      <c r="G2183" s="48"/>
      <c r="H2183" s="49" t="s">
        <v>196</v>
      </c>
      <c r="I2183" s="19">
        <f t="shared" ref="I2183:I2184" si="5868">I2184</f>
        <v>64748</v>
      </c>
      <c r="J2183" s="19">
        <f t="shared" ref="J2183:J2184" si="5869">J2184</f>
        <v>32708.599999999999</v>
      </c>
      <c r="K2183" s="19">
        <f t="shared" ref="K2183:K2184" si="5870">K2184</f>
        <v>0</v>
      </c>
      <c r="L2183" s="19">
        <f t="shared" ref="L2183:L2184" si="5871">L2184</f>
        <v>0</v>
      </c>
      <c r="M2183" s="19">
        <f t="shared" ref="M2183:M2184" si="5872">M2184</f>
        <v>0</v>
      </c>
      <c r="N2183" s="19">
        <f t="shared" ref="N2183:N2184" si="5873">N2184</f>
        <v>0</v>
      </c>
      <c r="O2183" s="19">
        <f t="shared" ref="O2183:O2184" si="5874">O2184</f>
        <v>-14198.813</v>
      </c>
      <c r="P2183" s="19">
        <f t="shared" ref="P2183:P2184" si="5875">P2184</f>
        <v>-10945.053</v>
      </c>
      <c r="Q2183" s="19">
        <f t="shared" ref="Q2183:Q2184" si="5876">Q2184</f>
        <v>0</v>
      </c>
      <c r="R2183" s="19">
        <f t="shared" ref="R2183:R2184" si="5877">R2184</f>
        <v>-20284.093000000001</v>
      </c>
      <c r="S2183" s="19">
        <f t="shared" ref="S2183:S2184" si="5878">S2184</f>
        <v>65434.583729999998</v>
      </c>
      <c r="T2183" s="19">
        <f t="shared" si="5867"/>
        <v>84754.624729999996</v>
      </c>
      <c r="U2183" s="19">
        <f t="shared" si="5806"/>
        <v>32708.599999999999</v>
      </c>
      <c r="V2183" s="19">
        <f t="shared" si="5807"/>
        <v>0</v>
      </c>
      <c r="W2183" s="19">
        <f t="shared" ref="W2183:W2184" si="5879">W2184</f>
        <v>0</v>
      </c>
      <c r="X2183" s="19">
        <f t="shared" ref="X2183:X2184" si="5880">X2184</f>
        <v>0</v>
      </c>
      <c r="Y2183" s="19">
        <f t="shared" ref="Y2183:Y2184" si="5881">Y2184</f>
        <v>0</v>
      </c>
      <c r="Z2183" s="19">
        <f t="shared" ref="Z2183:Z2184" si="5882">Z2184</f>
        <v>65434.583729999998</v>
      </c>
      <c r="AA2183" s="19">
        <f t="shared" ref="AA2183:AA2184" si="5883">AA2184</f>
        <v>0</v>
      </c>
      <c r="AB2183" s="19">
        <f t="shared" ref="AB2183:AB2184" si="5884">AB2184</f>
        <v>0</v>
      </c>
      <c r="AC2183" s="19">
        <f t="shared" ref="AC2183:AC2184" si="5885">AC2184</f>
        <v>0</v>
      </c>
      <c r="AD2183" s="19">
        <f t="shared" ref="AD2183:AD2184" si="5886">AD2184</f>
        <v>0</v>
      </c>
      <c r="AE2183" s="19">
        <f t="shared" ref="AE2183:AE2184" si="5887">AE2184</f>
        <v>0</v>
      </c>
      <c r="AF2183" s="50">
        <f t="shared" ref="AF2183:AF2184" si="5888">AF2184</f>
        <v>84754.624729999996</v>
      </c>
      <c r="AG2183" s="50">
        <f t="shared" ref="AG2183:AG2184" si="5889">AG2184</f>
        <v>0</v>
      </c>
      <c r="AH2183" s="50">
        <f t="shared" ref="AH2183:AH2184" si="5890">AH2184</f>
        <v>0</v>
      </c>
      <c r="AI2183" s="50">
        <f t="shared" ref="AI2183:AI2184" si="5891">AI2184</f>
        <v>0</v>
      </c>
      <c r="AJ2183" s="50">
        <f t="shared" ref="AJ2183:AJ2184" si="5892">AJ2184</f>
        <v>84754.624729999996</v>
      </c>
      <c r="AK2183" s="50">
        <f t="shared" ref="AK2183:AK2184" si="5893">AK2184</f>
        <v>0</v>
      </c>
      <c r="AL2183" s="50">
        <f t="shared" ref="AL2183:AL2184" si="5894">AL2184</f>
        <v>51093.272440000001</v>
      </c>
      <c r="AM2183" s="50">
        <f t="shared" ref="AM2183:AM2184" si="5895">AM2184</f>
        <v>0</v>
      </c>
      <c r="AN2183" s="50">
        <f t="shared" ref="AN2183:AN2184" si="5896">AN2184</f>
        <v>51093.272440000001</v>
      </c>
      <c r="AO2183" s="15">
        <f t="shared" ref="AO2183:AO2184" si="5897">AO2184</f>
        <v>6108.3929699999999</v>
      </c>
      <c r="AP2183" s="51">
        <f t="shared" ref="AP2183:AP2184" si="5898">AP2184</f>
        <v>98953.437730000005</v>
      </c>
      <c r="AQ2183" s="51">
        <f t="shared" ref="AQ2183:AQ2184" si="5899">AQ2184</f>
        <v>-14198.813</v>
      </c>
      <c r="AR2183" s="51">
        <f t="shared" ref="AR2183:AR2184" si="5900">AR2184</f>
        <v>0</v>
      </c>
      <c r="AS2183" s="51">
        <f t="shared" ref="AS2183:AS2184" si="5901">AS2184</f>
        <v>0</v>
      </c>
      <c r="AT2183" s="51">
        <f t="shared" ref="AT2183:AT2184" si="5902">AT2184</f>
        <v>0</v>
      </c>
      <c r="AU2183" s="51">
        <f t="shared" si="5825"/>
        <v>84754.62473000001</v>
      </c>
      <c r="AV2183" s="51">
        <f t="shared" si="5826"/>
        <v>-1.4551915228366852e-11</v>
      </c>
      <c r="AW2183" s="51">
        <f t="shared" si="5827"/>
        <v>150189.20845999999</v>
      </c>
      <c r="AX2183" s="51">
        <f t="shared" si="5828"/>
        <v>32708.599999999999</v>
      </c>
      <c r="AY2183" s="51">
        <f t="shared" si="5829"/>
        <v>0</v>
      </c>
      <c r="AZ2183" s="51">
        <f t="shared" ref="AZ2183:AZ2184" si="5903">AZ2184</f>
        <v>0</v>
      </c>
      <c r="BA2183" s="52">
        <f t="shared" si="5830"/>
        <v>60.283757497323776</v>
      </c>
      <c r="BB2183" s="25"/>
    </row>
    <row r="2184">
      <c r="B2184" s="47" t="s">
        <v>666</v>
      </c>
      <c r="C2184" s="47" t="s">
        <v>46</v>
      </c>
      <c r="D2184" s="47" t="s">
        <v>48</v>
      </c>
      <c r="E2184" s="48" t="str">
        <f t="shared" si="5824"/>
        <v>0113</v>
      </c>
      <c r="F2184" s="47" t="s">
        <v>197</v>
      </c>
      <c r="G2184" s="48"/>
      <c r="H2184" s="49" t="s">
        <v>113</v>
      </c>
      <c r="I2184" s="19">
        <f t="shared" si="5868"/>
        <v>64748</v>
      </c>
      <c r="J2184" s="19">
        <f t="shared" si="5869"/>
        <v>32708.599999999999</v>
      </c>
      <c r="K2184" s="19">
        <f t="shared" si="5870"/>
        <v>0</v>
      </c>
      <c r="L2184" s="19">
        <f t="shared" si="5871"/>
        <v>0</v>
      </c>
      <c r="M2184" s="19">
        <f t="shared" si="5872"/>
        <v>0</v>
      </c>
      <c r="N2184" s="19">
        <f t="shared" si="5873"/>
        <v>0</v>
      </c>
      <c r="O2184" s="19">
        <f t="shared" si="5874"/>
        <v>-14198.813</v>
      </c>
      <c r="P2184" s="19">
        <f t="shared" si="5875"/>
        <v>-10945.053</v>
      </c>
      <c r="Q2184" s="19">
        <f t="shared" si="5876"/>
        <v>0</v>
      </c>
      <c r="R2184" s="19">
        <f t="shared" si="5877"/>
        <v>-20284.093000000001</v>
      </c>
      <c r="S2184" s="19">
        <f t="shared" si="5878"/>
        <v>65434.583729999998</v>
      </c>
      <c r="T2184" s="19">
        <f t="shared" si="5867"/>
        <v>84754.624729999996</v>
      </c>
      <c r="U2184" s="19">
        <f t="shared" si="5806"/>
        <v>32708.599999999999</v>
      </c>
      <c r="V2184" s="19">
        <f t="shared" si="5807"/>
        <v>0</v>
      </c>
      <c r="W2184" s="19">
        <f t="shared" si="5879"/>
        <v>0</v>
      </c>
      <c r="X2184" s="19">
        <f t="shared" si="5880"/>
        <v>0</v>
      </c>
      <c r="Y2184" s="19">
        <f t="shared" si="5881"/>
        <v>0</v>
      </c>
      <c r="Z2184" s="19">
        <f t="shared" si="5882"/>
        <v>65434.583729999998</v>
      </c>
      <c r="AA2184" s="19">
        <f t="shared" si="5883"/>
        <v>0</v>
      </c>
      <c r="AB2184" s="19">
        <f t="shared" si="5884"/>
        <v>0</v>
      </c>
      <c r="AC2184" s="19">
        <f t="shared" si="5885"/>
        <v>0</v>
      </c>
      <c r="AD2184" s="19">
        <f t="shared" si="5886"/>
        <v>0</v>
      </c>
      <c r="AE2184" s="19">
        <f t="shared" si="5887"/>
        <v>0</v>
      </c>
      <c r="AF2184" s="50">
        <f t="shared" si="5888"/>
        <v>84754.624729999996</v>
      </c>
      <c r="AG2184" s="50">
        <f t="shared" si="5889"/>
        <v>0</v>
      </c>
      <c r="AH2184" s="50">
        <f t="shared" si="5890"/>
        <v>0</v>
      </c>
      <c r="AI2184" s="50">
        <f t="shared" si="5891"/>
        <v>0</v>
      </c>
      <c r="AJ2184" s="50">
        <f t="shared" si="5892"/>
        <v>84754.624729999996</v>
      </c>
      <c r="AK2184" s="50">
        <f t="shared" si="5893"/>
        <v>0</v>
      </c>
      <c r="AL2184" s="50">
        <f t="shared" si="5894"/>
        <v>51093.272440000001</v>
      </c>
      <c r="AM2184" s="50">
        <f t="shared" si="5895"/>
        <v>0</v>
      </c>
      <c r="AN2184" s="50">
        <f t="shared" si="5896"/>
        <v>51093.272440000001</v>
      </c>
      <c r="AO2184" s="51">
        <f t="shared" si="5897"/>
        <v>6108.3929699999999</v>
      </c>
      <c r="AP2184" s="51">
        <f t="shared" si="5898"/>
        <v>98953.437730000005</v>
      </c>
      <c r="AQ2184" s="51">
        <f t="shared" si="5899"/>
        <v>-14198.813</v>
      </c>
      <c r="AR2184" s="51">
        <f t="shared" si="5900"/>
        <v>0</v>
      </c>
      <c r="AS2184" s="51">
        <f t="shared" si="5901"/>
        <v>0</v>
      </c>
      <c r="AT2184" s="51">
        <f t="shared" si="5902"/>
        <v>0</v>
      </c>
      <c r="AU2184" s="51">
        <f t="shared" si="5825"/>
        <v>84754.62473000001</v>
      </c>
      <c r="AV2184" s="51">
        <f t="shared" si="5826"/>
        <v>-1.4551915228366852e-11</v>
      </c>
      <c r="AW2184" s="51">
        <f t="shared" si="5827"/>
        <v>150189.20845999999</v>
      </c>
      <c r="AX2184" s="51">
        <f t="shared" si="5828"/>
        <v>32708.599999999999</v>
      </c>
      <c r="AY2184" s="51">
        <f t="shared" si="5829"/>
        <v>0</v>
      </c>
      <c r="AZ2184" s="51">
        <f t="shared" si="5903"/>
        <v>0</v>
      </c>
      <c r="BA2184" s="52">
        <f t="shared" si="5830"/>
        <v>60.283757497323776</v>
      </c>
      <c r="BB2184" s="25"/>
    </row>
    <row r="2185" ht="31.5">
      <c r="B2185" s="47" t="s">
        <v>666</v>
      </c>
      <c r="C2185" s="47" t="s">
        <v>46</v>
      </c>
      <c r="D2185" s="47" t="s">
        <v>48</v>
      </c>
      <c r="E2185" s="48" t="str">
        <f t="shared" si="5824"/>
        <v>0113</v>
      </c>
      <c r="F2185" s="47" t="s">
        <v>668</v>
      </c>
      <c r="G2185" s="48"/>
      <c r="H2185" s="49" t="s">
        <v>669</v>
      </c>
      <c r="I2185" s="19">
        <f>I2186+I2188+I2190+I2192+I2194</f>
        <v>64748</v>
      </c>
      <c r="J2185" s="19">
        <f>J2186+J2188+J2190+J2192+J2194</f>
        <v>32708.599999999999</v>
      </c>
      <c r="K2185" s="19">
        <f>K2186+K2188+K2190+K2192+K2194</f>
        <v>0</v>
      </c>
      <c r="L2185" s="19">
        <f>L2186+L2188+L2190+L2192+L2194</f>
        <v>0</v>
      </c>
      <c r="M2185" s="19">
        <f>M2186+M2188+M2190+M2192+M2194</f>
        <v>0</v>
      </c>
      <c r="N2185" s="19">
        <f>N2186+N2188+N2190+N2192+N2194</f>
        <v>0</v>
      </c>
      <c r="O2185" s="19">
        <f>O2186+O2188+O2190+O2192+O2194</f>
        <v>-14198.813</v>
      </c>
      <c r="P2185" s="19">
        <f>P2186+P2188+P2190+P2192+P2194</f>
        <v>-10945.053</v>
      </c>
      <c r="Q2185" s="19">
        <f>Q2186+Q2188+Q2190+Q2192+Q2194</f>
        <v>0</v>
      </c>
      <c r="R2185" s="19">
        <f>R2186+R2188+R2190+R2192+R2194</f>
        <v>-20284.093000000001</v>
      </c>
      <c r="S2185" s="19">
        <f>S2186+S2188+S2190+S2192+S2194</f>
        <v>65434.583729999998</v>
      </c>
      <c r="T2185" s="19">
        <f t="shared" si="5867"/>
        <v>84754.624729999996</v>
      </c>
      <c r="U2185" s="19">
        <f t="shared" si="5806"/>
        <v>32708.599999999999</v>
      </c>
      <c r="V2185" s="19">
        <f t="shared" si="5807"/>
        <v>0</v>
      </c>
      <c r="W2185" s="19">
        <f>W2186+W2188+W2190+W2192+W2194</f>
        <v>0</v>
      </c>
      <c r="X2185" s="19">
        <f>X2186+X2188+X2190+X2192+X2194</f>
        <v>0</v>
      </c>
      <c r="Y2185" s="19">
        <f>Y2186+Y2188+Y2190+Y2192+Y2194</f>
        <v>0</v>
      </c>
      <c r="Z2185" s="19">
        <f>Z2186+Z2188+Z2190+Z2192+Z2194</f>
        <v>65434.583729999998</v>
      </c>
      <c r="AA2185" s="19">
        <f>AA2186+AA2188+AA2190+AA2192+AA2194</f>
        <v>0</v>
      </c>
      <c r="AB2185" s="19">
        <f>AB2186+AB2188+AB2190+AB2192+AB2194</f>
        <v>0</v>
      </c>
      <c r="AC2185" s="19">
        <f>AC2186+AC2188+AC2190+AC2192+AC2194</f>
        <v>0</v>
      </c>
      <c r="AD2185" s="19">
        <f>AD2186+AD2188+AD2190+AD2192+AD2194</f>
        <v>0</v>
      </c>
      <c r="AE2185" s="19">
        <f>AE2186+AE2188+AE2190+AE2192+AE2194</f>
        <v>0</v>
      </c>
      <c r="AF2185" s="50">
        <f>AF2186+AF2188+AF2190+AF2192+AF2194</f>
        <v>84754.624729999996</v>
      </c>
      <c r="AG2185" s="50">
        <f>AG2186+AG2188+AG2190+AG2192+AG2194</f>
        <v>0</v>
      </c>
      <c r="AH2185" s="50">
        <f>AH2186+AH2188+AH2190+AH2192+AH2194</f>
        <v>0</v>
      </c>
      <c r="AI2185" s="50">
        <f>AI2186+AI2188+AI2190+AI2192+AI2194</f>
        <v>0</v>
      </c>
      <c r="AJ2185" s="50">
        <f>AJ2186+AJ2188+AJ2190+AJ2192+AJ2194</f>
        <v>84754.624729999996</v>
      </c>
      <c r="AK2185" s="50">
        <f>AK2186+AK2188+AK2190+AK2192+AK2194</f>
        <v>0</v>
      </c>
      <c r="AL2185" s="50">
        <f>AL2186+AL2188+AL2190+AL2192+AL2194</f>
        <v>51093.272440000001</v>
      </c>
      <c r="AM2185" s="50">
        <f>AM2186+AM2188+AM2190+AM2192+AM2194</f>
        <v>0</v>
      </c>
      <c r="AN2185" s="50">
        <f>AN2186+AN2188+AN2190+AN2192+AN2194</f>
        <v>51093.272440000001</v>
      </c>
      <c r="AO2185" s="15">
        <f>AO2186+AO2188+AO2190+AO2192+AO2194</f>
        <v>6108.3929699999999</v>
      </c>
      <c r="AP2185" s="51">
        <f>AP2186+AP2188+AP2190+AP2192+AP2194</f>
        <v>98953.437730000005</v>
      </c>
      <c r="AQ2185" s="51">
        <f>AQ2186+AQ2188+AQ2190+AQ2192+AQ2194</f>
        <v>-14198.813</v>
      </c>
      <c r="AR2185" s="51">
        <f>AR2186+AR2188+AR2190+AR2192+AR2194</f>
        <v>0</v>
      </c>
      <c r="AS2185" s="51">
        <f>AS2186+AS2188+AS2190+AS2192+AS2194</f>
        <v>0</v>
      </c>
      <c r="AT2185" s="51">
        <f>AT2186+AT2188+AT2190+AT2192+AT2194</f>
        <v>0</v>
      </c>
      <c r="AU2185" s="51">
        <f t="shared" si="5825"/>
        <v>84754.62473000001</v>
      </c>
      <c r="AV2185" s="51">
        <f t="shared" si="5826"/>
        <v>-1.4551915228366852e-11</v>
      </c>
      <c r="AW2185" s="51">
        <f t="shared" si="5827"/>
        <v>150189.20845999999</v>
      </c>
      <c r="AX2185" s="51">
        <f t="shared" si="5828"/>
        <v>32708.599999999999</v>
      </c>
      <c r="AY2185" s="51">
        <f t="shared" si="5829"/>
        <v>0</v>
      </c>
      <c r="AZ2185" s="51">
        <f>AZ2186+AZ2188+AZ2190+AZ2192+AZ2194</f>
        <v>0</v>
      </c>
      <c r="BA2185" s="52">
        <f t="shared" si="5830"/>
        <v>60.283757497323776</v>
      </c>
      <c r="BB2185" s="25"/>
    </row>
    <row r="2186" ht="47.25">
      <c r="B2186" s="47" t="s">
        <v>666</v>
      </c>
      <c r="C2186" s="47" t="s">
        <v>46</v>
      </c>
      <c r="D2186" s="47" t="s">
        <v>48</v>
      </c>
      <c r="E2186" s="48" t="str">
        <f t="shared" si="5824"/>
        <v>0113</v>
      </c>
      <c r="F2186" s="47" t="s">
        <v>670</v>
      </c>
      <c r="G2186" s="48"/>
      <c r="H2186" s="49" t="s">
        <v>671</v>
      </c>
      <c r="I2186" s="19">
        <f>I2187</f>
        <v>5965.3000000000002</v>
      </c>
      <c r="J2186" s="19">
        <f>J2187</f>
        <v>0</v>
      </c>
      <c r="K2186" s="19">
        <f>K2187</f>
        <v>0</v>
      </c>
      <c r="L2186" s="19">
        <f>L2187</f>
        <v>0</v>
      </c>
      <c r="M2186" s="19">
        <f>M2187</f>
        <v>0</v>
      </c>
      <c r="N2186" s="19">
        <f>N2187</f>
        <v>0</v>
      </c>
      <c r="O2186" s="19">
        <f>O2187</f>
        <v>0</v>
      </c>
      <c r="P2186" s="19">
        <f>P2187</f>
        <v>0</v>
      </c>
      <c r="Q2186" s="19">
        <f>Q2187</f>
        <v>0</v>
      </c>
      <c r="R2186" s="19">
        <f>R2187</f>
        <v>0</v>
      </c>
      <c r="S2186" s="19">
        <f>S2187</f>
        <v>6034.6826300000002</v>
      </c>
      <c r="T2186" s="19">
        <f t="shared" si="5867"/>
        <v>11999.98263</v>
      </c>
      <c r="U2186" s="19">
        <f t="shared" si="5806"/>
        <v>0</v>
      </c>
      <c r="V2186" s="19">
        <f t="shared" si="5807"/>
        <v>0</v>
      </c>
      <c r="W2186" s="19">
        <f>W2187</f>
        <v>0</v>
      </c>
      <c r="X2186" s="19">
        <f>X2187</f>
        <v>0</v>
      </c>
      <c r="Y2186" s="19">
        <f>Y2187</f>
        <v>0</v>
      </c>
      <c r="Z2186" s="19">
        <f>Z2187</f>
        <v>6034.6826300000002</v>
      </c>
      <c r="AA2186" s="19">
        <f>AA2187</f>
        <v>0</v>
      </c>
      <c r="AB2186" s="19">
        <f>AB2187</f>
        <v>0</v>
      </c>
      <c r="AC2186" s="19">
        <f>AC2187</f>
        <v>0</v>
      </c>
      <c r="AD2186" s="19">
        <f>AD2187</f>
        <v>0</v>
      </c>
      <c r="AE2186" s="19"/>
      <c r="AF2186" s="50">
        <f>AF2187</f>
        <v>9972.3394800000005</v>
      </c>
      <c r="AG2186" s="50">
        <f>AG2187</f>
        <v>0</v>
      </c>
      <c r="AH2186" s="50">
        <f>AH2187</f>
        <v>0</v>
      </c>
      <c r="AI2186" s="50">
        <f>AI2187</f>
        <v>0</v>
      </c>
      <c r="AJ2186" s="50">
        <f>AJ2187</f>
        <v>9972.3394800000005</v>
      </c>
      <c r="AK2186" s="50">
        <f>AK2187</f>
        <v>0</v>
      </c>
      <c r="AL2186" s="50">
        <f>AL2187</f>
        <v>6520.91986</v>
      </c>
      <c r="AM2186" s="50">
        <f>AM2187</f>
        <v>0</v>
      </c>
      <c r="AN2186" s="50">
        <f>AN2187</f>
        <v>6520.91986</v>
      </c>
      <c r="AO2186" s="51">
        <f>AO2187</f>
        <v>100.93582000000001</v>
      </c>
      <c r="AP2186" s="51">
        <f>AP2187</f>
        <v>11999.98263</v>
      </c>
      <c r="AQ2186" s="51">
        <f>AQ2187</f>
        <v>0</v>
      </c>
      <c r="AR2186" s="51">
        <f>AR2187</f>
        <v>0</v>
      </c>
      <c r="AS2186" s="51">
        <f>AS2187</f>
        <v>0</v>
      </c>
      <c r="AT2186" s="51">
        <f>AT2187</f>
        <v>0</v>
      </c>
      <c r="AU2186" s="51">
        <f t="shared" si="5825"/>
        <v>11999.98263</v>
      </c>
      <c r="AV2186" s="51">
        <f t="shared" si="5826"/>
        <v>0</v>
      </c>
      <c r="AW2186" s="51">
        <f t="shared" si="5827"/>
        <v>18034.665260000002</v>
      </c>
      <c r="AX2186" s="51">
        <f t="shared" si="5828"/>
        <v>0</v>
      </c>
      <c r="AY2186" s="51">
        <f t="shared" si="5829"/>
        <v>0</v>
      </c>
      <c r="AZ2186" s="51">
        <f>AZ2187</f>
        <v>0</v>
      </c>
      <c r="BA2186" s="52">
        <f t="shared" si="5830"/>
        <v>65.390070936494027</v>
      </c>
      <c r="BB2186" s="25"/>
    </row>
    <row r="2187" ht="31.5">
      <c r="B2187" s="47" t="s">
        <v>666</v>
      </c>
      <c r="C2187" s="47" t="s">
        <v>46</v>
      </c>
      <c r="D2187" s="47" t="s">
        <v>48</v>
      </c>
      <c r="E2187" s="48" t="str">
        <f t="shared" si="5824"/>
        <v>0113</v>
      </c>
      <c r="F2187" s="47" t="s">
        <v>670</v>
      </c>
      <c r="G2187" s="47" t="s">
        <v>118</v>
      </c>
      <c r="H2187" s="49" t="s">
        <v>119</v>
      </c>
      <c r="I2187" s="19">
        <f>5844.6+120.7</f>
        <v>5965.3000000000002</v>
      </c>
      <c r="J2187" s="19">
        <v>0</v>
      </c>
      <c r="K2187" s="19">
        <v>0</v>
      </c>
      <c r="L2187" s="19"/>
      <c r="M2187" s="19"/>
      <c r="N2187" s="19"/>
      <c r="O2187" s="19">
        <v>0</v>
      </c>
      <c r="P2187" s="19">
        <v>0</v>
      </c>
      <c r="Q2187" s="19">
        <v>0</v>
      </c>
      <c r="R2187" s="19">
        <v>0</v>
      </c>
      <c r="S2187" s="19">
        <v>6034.6826300000002</v>
      </c>
      <c r="T2187" s="19">
        <f t="shared" si="5867"/>
        <v>11999.98263</v>
      </c>
      <c r="U2187" s="19">
        <f t="shared" si="5806"/>
        <v>0</v>
      </c>
      <c r="V2187" s="19">
        <f t="shared" si="5807"/>
        <v>0</v>
      </c>
      <c r="W2187" s="19"/>
      <c r="X2187" s="19"/>
      <c r="Y2187" s="19"/>
      <c r="Z2187" s="19">
        <v>6034.6826300000002</v>
      </c>
      <c r="AA2187" s="19"/>
      <c r="AB2187" s="19"/>
      <c r="AC2187" s="19"/>
      <c r="AD2187" s="19"/>
      <c r="AE2187" s="19"/>
      <c r="AF2187" s="50">
        <v>9972.3394800000005</v>
      </c>
      <c r="AG2187" s="50"/>
      <c r="AH2187" s="50">
        <v>0</v>
      </c>
      <c r="AI2187" s="50">
        <v>0</v>
      </c>
      <c r="AJ2187" s="50">
        <f>AF2187</f>
        <v>9972.3394800000005</v>
      </c>
      <c r="AK2187" s="50">
        <f>AG2187</f>
        <v>0</v>
      </c>
      <c r="AL2187" s="50">
        <v>6520.91986</v>
      </c>
      <c r="AM2187" s="50">
        <v>0</v>
      </c>
      <c r="AN2187" s="50">
        <f>AL2187</f>
        <v>6520.91986</v>
      </c>
      <c r="AO2187" s="15">
        <v>100.93582000000001</v>
      </c>
      <c r="AP2187" s="51">
        <v>11999.98263</v>
      </c>
      <c r="AQ2187" s="51">
        <v>0</v>
      </c>
      <c r="AR2187" s="51">
        <v>0</v>
      </c>
      <c r="AS2187" s="51">
        <v>0</v>
      </c>
      <c r="AT2187" s="51">
        <v>0</v>
      </c>
      <c r="AU2187" s="51">
        <f t="shared" si="5825"/>
        <v>11999.98263</v>
      </c>
      <c r="AV2187" s="51">
        <f t="shared" si="5826"/>
        <v>0</v>
      </c>
      <c r="AW2187" s="51">
        <f t="shared" si="5827"/>
        <v>18034.665260000002</v>
      </c>
      <c r="AX2187" s="51">
        <f t="shared" si="5828"/>
        <v>0</v>
      </c>
      <c r="AY2187" s="51">
        <f t="shared" si="5829"/>
        <v>0</v>
      </c>
      <c r="AZ2187" s="51"/>
      <c r="BA2187" s="52">
        <f t="shared" si="5830"/>
        <v>65.390070936494027</v>
      </c>
      <c r="BB2187" s="53"/>
    </row>
    <row r="2188" ht="63">
      <c r="B2188" s="47" t="s">
        <v>666</v>
      </c>
      <c r="C2188" s="47" t="s">
        <v>46</v>
      </c>
      <c r="D2188" s="47" t="s">
        <v>48</v>
      </c>
      <c r="E2188" s="48" t="str">
        <f t="shared" si="5824"/>
        <v>0113</v>
      </c>
      <c r="F2188" s="47" t="s">
        <v>672</v>
      </c>
      <c r="G2188" s="48"/>
      <c r="H2188" s="49" t="s">
        <v>673</v>
      </c>
      <c r="I2188" s="19">
        <f>I2189</f>
        <v>17596.900000000001</v>
      </c>
      <c r="J2188" s="19">
        <f>J2189</f>
        <v>0</v>
      </c>
      <c r="K2188" s="19">
        <f>K2189</f>
        <v>0</v>
      </c>
      <c r="L2188" s="19">
        <f>L2189</f>
        <v>0</v>
      </c>
      <c r="M2188" s="19">
        <f>M2189</f>
        <v>0</v>
      </c>
      <c r="N2188" s="19">
        <f>N2189</f>
        <v>0</v>
      </c>
      <c r="O2188" s="19">
        <f>O2189</f>
        <v>-14198.813</v>
      </c>
      <c r="P2188" s="19">
        <f>P2189</f>
        <v>-10945.053</v>
      </c>
      <c r="Q2188" s="19">
        <f>Q2189</f>
        <v>0</v>
      </c>
      <c r="R2188" s="19">
        <f>R2189</f>
        <v>-20284.093000000001</v>
      </c>
      <c r="S2188" s="19">
        <f>S2189</f>
        <v>29707.4503</v>
      </c>
      <c r="T2188" s="19">
        <f t="shared" si="5867"/>
        <v>1876.3913000000048</v>
      </c>
      <c r="U2188" s="19">
        <f t="shared" si="5806"/>
        <v>0</v>
      </c>
      <c r="V2188" s="19">
        <f t="shared" si="5807"/>
        <v>0</v>
      </c>
      <c r="W2188" s="19">
        <f>W2189</f>
        <v>0</v>
      </c>
      <c r="X2188" s="19">
        <f>X2189</f>
        <v>0</v>
      </c>
      <c r="Y2188" s="19">
        <f>Y2189</f>
        <v>0</v>
      </c>
      <c r="Z2188" s="19">
        <f>Z2189</f>
        <v>29707.4503</v>
      </c>
      <c r="AA2188" s="19">
        <f>AA2189</f>
        <v>0</v>
      </c>
      <c r="AB2188" s="19">
        <f>AB2189</f>
        <v>0</v>
      </c>
      <c r="AC2188" s="19">
        <f>AC2189</f>
        <v>0</v>
      </c>
      <c r="AD2188" s="19">
        <f>AD2189</f>
        <v>0</v>
      </c>
      <c r="AE2188" s="19"/>
      <c r="AF2188" s="50">
        <f>AF2189</f>
        <v>1876.3913</v>
      </c>
      <c r="AG2188" s="50">
        <f>AG2189</f>
        <v>0</v>
      </c>
      <c r="AH2188" s="50">
        <f>AH2189</f>
        <v>0</v>
      </c>
      <c r="AI2188" s="50">
        <f>AI2189</f>
        <v>0</v>
      </c>
      <c r="AJ2188" s="50">
        <f>AJ2189</f>
        <v>1876.3913</v>
      </c>
      <c r="AK2188" s="50">
        <f>AK2189</f>
        <v>0</v>
      </c>
      <c r="AL2188" s="50">
        <f>AL2189</f>
        <v>1876.3905999999999</v>
      </c>
      <c r="AM2188" s="50">
        <f>AM2189</f>
        <v>0</v>
      </c>
      <c r="AN2188" s="50">
        <f>AN2189</f>
        <v>1876.3905999999999</v>
      </c>
      <c r="AO2188" s="51">
        <f>AO2189</f>
        <v>17.253579999999999</v>
      </c>
      <c r="AP2188" s="51">
        <f>AP2189</f>
        <v>16075.204299999999</v>
      </c>
      <c r="AQ2188" s="51">
        <f>AQ2189</f>
        <v>-14198.813</v>
      </c>
      <c r="AR2188" s="51">
        <f>AR2189</f>
        <v>0</v>
      </c>
      <c r="AS2188" s="51">
        <f>AS2189</f>
        <v>0</v>
      </c>
      <c r="AT2188" s="51">
        <f>AT2189</f>
        <v>0</v>
      </c>
      <c r="AU2188" s="51">
        <f t="shared" si="5825"/>
        <v>1876.3912999999993</v>
      </c>
      <c r="AV2188" s="51">
        <f t="shared" si="5826"/>
        <v>5.4569682106375694e-12</v>
      </c>
      <c r="AW2188" s="51">
        <f t="shared" si="5827"/>
        <v>31583.841600000007</v>
      </c>
      <c r="AX2188" s="51">
        <f t="shared" si="5828"/>
        <v>0</v>
      </c>
      <c r="AY2188" s="51">
        <f t="shared" si="5829"/>
        <v>0</v>
      </c>
      <c r="AZ2188" s="51">
        <f>AZ2189</f>
        <v>0</v>
      </c>
      <c r="BA2188" s="52">
        <f t="shared" si="5830"/>
        <v>99.999962694348454</v>
      </c>
      <c r="BB2188" s="25"/>
    </row>
    <row r="2189" ht="31.5">
      <c r="B2189" s="47" t="s">
        <v>666</v>
      </c>
      <c r="C2189" s="47" t="s">
        <v>46</v>
      </c>
      <c r="D2189" s="47" t="s">
        <v>48</v>
      </c>
      <c r="E2189" s="48" t="str">
        <f t="shared" si="5824"/>
        <v>0113</v>
      </c>
      <c r="F2189" s="47" t="s">
        <v>672</v>
      </c>
      <c r="G2189" s="47" t="s">
        <v>118</v>
      </c>
      <c r="H2189" s="49" t="s">
        <v>119</v>
      </c>
      <c r="I2189" s="19">
        <f>17964-367.1</f>
        <v>17596.900000000001</v>
      </c>
      <c r="J2189" s="19">
        <v>0</v>
      </c>
      <c r="K2189" s="19">
        <v>0</v>
      </c>
      <c r="L2189" s="19"/>
      <c r="M2189" s="19"/>
      <c r="N2189" s="19"/>
      <c r="O2189" s="19">
        <v>-14198.813</v>
      </c>
      <c r="P2189" s="19">
        <v>-10945.053</v>
      </c>
      <c r="Q2189" s="19">
        <v>0</v>
      </c>
      <c r="R2189" s="19">
        <v>-20284.093000000001</v>
      </c>
      <c r="S2189" s="19">
        <f>25700.58505+4006.86525</f>
        <v>29707.4503</v>
      </c>
      <c r="T2189" s="19">
        <f t="shared" si="5867"/>
        <v>1876.3913000000048</v>
      </c>
      <c r="U2189" s="19">
        <f t="shared" si="5806"/>
        <v>0</v>
      </c>
      <c r="V2189" s="19">
        <f t="shared" si="5807"/>
        <v>0</v>
      </c>
      <c r="W2189" s="19"/>
      <c r="X2189" s="19"/>
      <c r="Y2189" s="19"/>
      <c r="Z2189" s="19">
        <f>25700.58505+4006.86525</f>
        <v>29707.4503</v>
      </c>
      <c r="AA2189" s="19"/>
      <c r="AB2189" s="19"/>
      <c r="AC2189" s="19"/>
      <c r="AD2189" s="19"/>
      <c r="AE2189" s="19"/>
      <c r="AF2189" s="50">
        <v>1876.3913</v>
      </c>
      <c r="AG2189" s="50"/>
      <c r="AH2189" s="50">
        <v>0</v>
      </c>
      <c r="AI2189" s="50">
        <v>0</v>
      </c>
      <c r="AJ2189" s="50">
        <f>AF2189</f>
        <v>1876.3913</v>
      </c>
      <c r="AK2189" s="50">
        <f>AG2189</f>
        <v>0</v>
      </c>
      <c r="AL2189" s="50">
        <v>1876.3905999999999</v>
      </c>
      <c r="AM2189" s="50">
        <v>0</v>
      </c>
      <c r="AN2189" s="50">
        <f>AL2189</f>
        <v>1876.3905999999999</v>
      </c>
      <c r="AO2189" s="15">
        <v>17.253579999999999</v>
      </c>
      <c r="AP2189" s="51">
        <v>16075.204299999999</v>
      </c>
      <c r="AQ2189" s="51">
        <v>-14198.813</v>
      </c>
      <c r="AR2189" s="51">
        <v>0</v>
      </c>
      <c r="AS2189" s="51">
        <v>0</v>
      </c>
      <c r="AT2189" s="51">
        <v>0</v>
      </c>
      <c r="AU2189" s="51">
        <f t="shared" si="5825"/>
        <v>1876.3912999999993</v>
      </c>
      <c r="AV2189" s="51">
        <f t="shared" si="5826"/>
        <v>5.4569682106375694e-12</v>
      </c>
      <c r="AW2189" s="51">
        <f t="shared" si="5827"/>
        <v>31583.841600000007</v>
      </c>
      <c r="AX2189" s="51">
        <f t="shared" si="5828"/>
        <v>0</v>
      </c>
      <c r="AY2189" s="51">
        <f t="shared" si="5829"/>
        <v>0</v>
      </c>
      <c r="AZ2189" s="51"/>
      <c r="BA2189" s="52">
        <f t="shared" si="5830"/>
        <v>99.999962694348454</v>
      </c>
      <c r="BB2189" s="53"/>
    </row>
    <row r="2190" ht="47.25">
      <c r="B2190" s="47" t="s">
        <v>666</v>
      </c>
      <c r="C2190" s="47" t="s">
        <v>46</v>
      </c>
      <c r="D2190" s="47" t="s">
        <v>48</v>
      </c>
      <c r="E2190" s="48" t="str">
        <f t="shared" si="5824"/>
        <v>0113</v>
      </c>
      <c r="F2190" s="47" t="s">
        <v>674</v>
      </c>
      <c r="G2190" s="48"/>
      <c r="H2190" s="49" t="s">
        <v>675</v>
      </c>
      <c r="I2190" s="19">
        <f>I2191</f>
        <v>9975.2999999999993</v>
      </c>
      <c r="J2190" s="19">
        <f>J2191</f>
        <v>0</v>
      </c>
      <c r="K2190" s="19">
        <f>K2191</f>
        <v>0</v>
      </c>
      <c r="L2190" s="19">
        <f>L2191</f>
        <v>0</v>
      </c>
      <c r="M2190" s="19">
        <f>M2191</f>
        <v>0</v>
      </c>
      <c r="N2190" s="19">
        <f>N2191</f>
        <v>0</v>
      </c>
      <c r="O2190" s="19">
        <f>O2191</f>
        <v>0</v>
      </c>
      <c r="P2190" s="19">
        <f>P2191</f>
        <v>0</v>
      </c>
      <c r="Q2190" s="19">
        <f>Q2191</f>
        <v>0</v>
      </c>
      <c r="R2190" s="19">
        <f>R2191</f>
        <v>0</v>
      </c>
      <c r="S2190" s="19">
        <f>S2191</f>
        <v>29692.450799999999</v>
      </c>
      <c r="T2190" s="19">
        <f t="shared" si="5867"/>
        <v>39667.750799999994</v>
      </c>
      <c r="U2190" s="19">
        <f t="shared" si="5806"/>
        <v>0</v>
      </c>
      <c r="V2190" s="19">
        <f t="shared" si="5807"/>
        <v>0</v>
      </c>
      <c r="W2190" s="19">
        <f>W2191</f>
        <v>0</v>
      </c>
      <c r="X2190" s="19">
        <f>X2191</f>
        <v>0</v>
      </c>
      <c r="Y2190" s="19">
        <f>Y2191</f>
        <v>0</v>
      </c>
      <c r="Z2190" s="19">
        <f>Z2191</f>
        <v>29692.450799999999</v>
      </c>
      <c r="AA2190" s="19">
        <f>AA2191</f>
        <v>0</v>
      </c>
      <c r="AB2190" s="19">
        <f>AB2191</f>
        <v>0</v>
      </c>
      <c r="AC2190" s="19">
        <f>AC2191</f>
        <v>0</v>
      </c>
      <c r="AD2190" s="19">
        <f>AD2191</f>
        <v>0</v>
      </c>
      <c r="AE2190" s="19"/>
      <c r="AF2190" s="50">
        <f>AF2191</f>
        <v>41695.393949999998</v>
      </c>
      <c r="AG2190" s="50">
        <f>AG2191</f>
        <v>0</v>
      </c>
      <c r="AH2190" s="50">
        <f>AH2191</f>
        <v>0</v>
      </c>
      <c r="AI2190" s="50">
        <f>AI2191</f>
        <v>0</v>
      </c>
      <c r="AJ2190" s="50">
        <f>AJ2191</f>
        <v>41695.393949999998</v>
      </c>
      <c r="AK2190" s="50">
        <f>AK2191</f>
        <v>0</v>
      </c>
      <c r="AL2190" s="50">
        <f>AL2191</f>
        <v>34137.541259999998</v>
      </c>
      <c r="AM2190" s="50">
        <f>AM2191</f>
        <v>0</v>
      </c>
      <c r="AN2190" s="50">
        <f>AN2191</f>
        <v>34137.541259999998</v>
      </c>
      <c r="AO2190" s="51">
        <f>AO2191</f>
        <v>5990.2035699999997</v>
      </c>
      <c r="AP2190" s="51">
        <f>AP2191</f>
        <v>39667.750800000002</v>
      </c>
      <c r="AQ2190" s="51">
        <f>AQ2191</f>
        <v>0</v>
      </c>
      <c r="AR2190" s="51">
        <f>AR2191</f>
        <v>0</v>
      </c>
      <c r="AS2190" s="51">
        <f>AS2191</f>
        <v>0</v>
      </c>
      <c r="AT2190" s="51">
        <f>AT2191</f>
        <v>0</v>
      </c>
      <c r="AU2190" s="51">
        <f t="shared" si="5825"/>
        <v>39667.750800000002</v>
      </c>
      <c r="AV2190" s="51">
        <f t="shared" si="5826"/>
        <v>-7.2759576141834259e-12</v>
      </c>
      <c r="AW2190" s="51">
        <f t="shared" si="5827"/>
        <v>69360.2016</v>
      </c>
      <c r="AX2190" s="51">
        <f t="shared" si="5828"/>
        <v>0</v>
      </c>
      <c r="AY2190" s="51">
        <f t="shared" si="5829"/>
        <v>0</v>
      </c>
      <c r="AZ2190" s="51">
        <f>AZ2191</f>
        <v>0</v>
      </c>
      <c r="BA2190" s="52">
        <f t="shared" si="5830"/>
        <v>81.873650842433165</v>
      </c>
      <c r="BB2190" s="25"/>
    </row>
    <row r="2191" ht="31.5">
      <c r="B2191" s="47" t="s">
        <v>666</v>
      </c>
      <c r="C2191" s="47" t="s">
        <v>46</v>
      </c>
      <c r="D2191" s="47" t="s">
        <v>48</v>
      </c>
      <c r="E2191" s="48" t="str">
        <f t="shared" si="5824"/>
        <v>0113</v>
      </c>
      <c r="F2191" s="47" t="s">
        <v>674</v>
      </c>
      <c r="G2191" s="47" t="s">
        <v>118</v>
      </c>
      <c r="H2191" s="49" t="s">
        <v>119</v>
      </c>
      <c r="I2191" s="19">
        <v>9975.2999999999993</v>
      </c>
      <c r="J2191" s="19">
        <v>0</v>
      </c>
      <c r="K2191" s="19">
        <v>0</v>
      </c>
      <c r="L2191" s="19"/>
      <c r="M2191" s="19"/>
      <c r="N2191" s="19"/>
      <c r="O2191" s="19">
        <v>0</v>
      </c>
      <c r="P2191" s="19">
        <v>0</v>
      </c>
      <c r="Q2191" s="19">
        <v>0</v>
      </c>
      <c r="R2191" s="19">
        <v>0</v>
      </c>
      <c r="S2191" s="19">
        <f>25721.09692+3971.35388</f>
        <v>29692.450799999999</v>
      </c>
      <c r="T2191" s="19">
        <f t="shared" si="5867"/>
        <v>39667.750799999994</v>
      </c>
      <c r="U2191" s="19">
        <f t="shared" si="5806"/>
        <v>0</v>
      </c>
      <c r="V2191" s="19">
        <f t="shared" si="5807"/>
        <v>0</v>
      </c>
      <c r="W2191" s="19"/>
      <c r="X2191" s="19"/>
      <c r="Y2191" s="19"/>
      <c r="Z2191" s="19">
        <f>25721.09692+3971.35388</f>
        <v>29692.450799999999</v>
      </c>
      <c r="AA2191" s="19"/>
      <c r="AB2191" s="19"/>
      <c r="AC2191" s="19"/>
      <c r="AD2191" s="19"/>
      <c r="AE2191" s="19"/>
      <c r="AF2191" s="50">
        <v>41695.393949999998</v>
      </c>
      <c r="AG2191" s="50"/>
      <c r="AH2191" s="50">
        <v>0</v>
      </c>
      <c r="AI2191" s="50">
        <v>0</v>
      </c>
      <c r="AJ2191" s="50">
        <f>AF2191</f>
        <v>41695.393949999998</v>
      </c>
      <c r="AK2191" s="50">
        <f>AG2191</f>
        <v>0</v>
      </c>
      <c r="AL2191" s="50">
        <v>34137.541259999998</v>
      </c>
      <c r="AM2191" s="50">
        <v>0</v>
      </c>
      <c r="AN2191" s="50">
        <f>AL2191</f>
        <v>34137.541259999998</v>
      </c>
      <c r="AO2191" s="15">
        <v>5990.2035699999997</v>
      </c>
      <c r="AP2191" s="51">
        <v>39667.750800000002</v>
      </c>
      <c r="AQ2191" s="51">
        <v>0</v>
      </c>
      <c r="AR2191" s="51">
        <v>0</v>
      </c>
      <c r="AS2191" s="51">
        <v>0</v>
      </c>
      <c r="AT2191" s="51">
        <v>0</v>
      </c>
      <c r="AU2191" s="51">
        <f t="shared" si="5825"/>
        <v>39667.750800000002</v>
      </c>
      <c r="AV2191" s="51">
        <f t="shared" si="5826"/>
        <v>-7.2759576141834259e-12</v>
      </c>
      <c r="AW2191" s="51">
        <f t="shared" si="5827"/>
        <v>69360.2016</v>
      </c>
      <c r="AX2191" s="51">
        <f t="shared" si="5828"/>
        <v>0</v>
      </c>
      <c r="AY2191" s="51">
        <f t="shared" si="5829"/>
        <v>0</v>
      </c>
      <c r="AZ2191" s="51"/>
      <c r="BA2191" s="52">
        <f t="shared" si="5830"/>
        <v>81.873650842433165</v>
      </c>
      <c r="BB2191" s="53"/>
    </row>
    <row r="2192" ht="63">
      <c r="B2192" s="47" t="s">
        <v>666</v>
      </c>
      <c r="C2192" s="47" t="s">
        <v>46</v>
      </c>
      <c r="D2192" s="47" t="s">
        <v>48</v>
      </c>
      <c r="E2192" s="48" t="str">
        <f t="shared" si="5824"/>
        <v>0113</v>
      </c>
      <c r="F2192" s="47" t="s">
        <v>676</v>
      </c>
      <c r="G2192" s="48"/>
      <c r="H2192" s="49" t="s">
        <v>677</v>
      </c>
      <c r="I2192" s="19">
        <f>I2193</f>
        <v>31210.5</v>
      </c>
      <c r="J2192" s="19">
        <f>J2193</f>
        <v>0</v>
      </c>
      <c r="K2192" s="19">
        <f>K2193</f>
        <v>0</v>
      </c>
      <c r="L2192" s="19">
        <f>L2193</f>
        <v>0</v>
      </c>
      <c r="M2192" s="19">
        <f>M2193</f>
        <v>0</v>
      </c>
      <c r="N2192" s="19">
        <f>N2193</f>
        <v>0</v>
      </c>
      <c r="O2192" s="19">
        <f>O2193</f>
        <v>0</v>
      </c>
      <c r="P2192" s="19">
        <f>P2193</f>
        <v>0</v>
      </c>
      <c r="Q2192" s="19">
        <f>Q2193</f>
        <v>0</v>
      </c>
      <c r="R2192" s="19">
        <f>R2193</f>
        <v>0</v>
      </c>
      <c r="S2192" s="19">
        <f>S2193</f>
        <v>0</v>
      </c>
      <c r="T2192" s="19">
        <f t="shared" si="5867"/>
        <v>31210.5</v>
      </c>
      <c r="U2192" s="19">
        <f t="shared" si="5806"/>
        <v>0</v>
      </c>
      <c r="V2192" s="19">
        <f t="shared" si="5807"/>
        <v>0</v>
      </c>
      <c r="W2192" s="19">
        <f>W2193</f>
        <v>0</v>
      </c>
      <c r="X2192" s="19">
        <f>X2193</f>
        <v>0</v>
      </c>
      <c r="Y2192" s="19">
        <f>Y2193</f>
        <v>0</v>
      </c>
      <c r="Z2192" s="19">
        <f>Z2193</f>
        <v>0</v>
      </c>
      <c r="AA2192" s="19">
        <f>AA2193</f>
        <v>0</v>
      </c>
      <c r="AB2192" s="19">
        <f>AB2193</f>
        <v>0</v>
      </c>
      <c r="AC2192" s="19">
        <f>AC2193</f>
        <v>0</v>
      </c>
      <c r="AD2192" s="19">
        <f>AD2193</f>
        <v>0</v>
      </c>
      <c r="AE2192" s="19">
        <f>AE2193</f>
        <v>0</v>
      </c>
      <c r="AF2192" s="50">
        <f>AF2193</f>
        <v>31210.5</v>
      </c>
      <c r="AG2192" s="50">
        <f>AG2193</f>
        <v>0</v>
      </c>
      <c r="AH2192" s="50">
        <f>AH2193</f>
        <v>0</v>
      </c>
      <c r="AI2192" s="50">
        <f>AI2193</f>
        <v>0</v>
      </c>
      <c r="AJ2192" s="50">
        <f>AJ2193</f>
        <v>31210.5</v>
      </c>
      <c r="AK2192" s="50">
        <f>AK2193</f>
        <v>0</v>
      </c>
      <c r="AL2192" s="50">
        <f>AL2193</f>
        <v>8558.4207200000001</v>
      </c>
      <c r="AM2192" s="50">
        <f>AM2193</f>
        <v>0</v>
      </c>
      <c r="AN2192" s="50">
        <f>AN2193</f>
        <v>8558.4207200000001</v>
      </c>
      <c r="AO2192" s="51">
        <f>AO2193</f>
        <v>0</v>
      </c>
      <c r="AP2192" s="51">
        <f>AP2193</f>
        <v>31210.5</v>
      </c>
      <c r="AQ2192" s="51">
        <f>AQ2193</f>
        <v>0</v>
      </c>
      <c r="AR2192" s="51">
        <f>AR2193</f>
        <v>0</v>
      </c>
      <c r="AS2192" s="51">
        <f>AS2193</f>
        <v>0</v>
      </c>
      <c r="AT2192" s="51">
        <f>AT2193</f>
        <v>0</v>
      </c>
      <c r="AU2192" s="51">
        <f t="shared" si="5825"/>
        <v>31210.5</v>
      </c>
      <c r="AV2192" s="51">
        <f t="shared" si="5826"/>
        <v>0</v>
      </c>
      <c r="AW2192" s="51">
        <f t="shared" si="5827"/>
        <v>31210.5</v>
      </c>
      <c r="AX2192" s="51">
        <f t="shared" si="5828"/>
        <v>0</v>
      </c>
      <c r="AY2192" s="51">
        <f t="shared" si="5829"/>
        <v>0</v>
      </c>
      <c r="AZ2192" s="51">
        <f>AZ2193</f>
        <v>0</v>
      </c>
      <c r="BA2192" s="52">
        <f t="shared" si="5830"/>
        <v>27.421607215520417</v>
      </c>
      <c r="BB2192" s="25"/>
    </row>
    <row r="2193" ht="31.5">
      <c r="B2193" s="47" t="s">
        <v>666</v>
      </c>
      <c r="C2193" s="47" t="s">
        <v>46</v>
      </c>
      <c r="D2193" s="47" t="s">
        <v>48</v>
      </c>
      <c r="E2193" s="48" t="str">
        <f t="shared" si="5824"/>
        <v>0113</v>
      </c>
      <c r="F2193" s="47" t="s">
        <v>676</v>
      </c>
      <c r="G2193" s="47" t="s">
        <v>118</v>
      </c>
      <c r="H2193" s="49" t="s">
        <v>119</v>
      </c>
      <c r="I2193" s="19">
        <v>31210.5</v>
      </c>
      <c r="J2193" s="19">
        <v>0</v>
      </c>
      <c r="K2193" s="19">
        <v>0</v>
      </c>
      <c r="L2193" s="19"/>
      <c r="M2193" s="19"/>
      <c r="N2193" s="19"/>
      <c r="O2193" s="19">
        <v>0</v>
      </c>
      <c r="P2193" s="19">
        <v>0</v>
      </c>
      <c r="Q2193" s="19">
        <v>0</v>
      </c>
      <c r="R2193" s="19">
        <v>0</v>
      </c>
      <c r="S2193" s="19"/>
      <c r="T2193" s="19">
        <f t="shared" si="5867"/>
        <v>31210.5</v>
      </c>
      <c r="U2193" s="19">
        <f t="shared" si="5806"/>
        <v>0</v>
      </c>
      <c r="V2193" s="19">
        <f t="shared" si="5807"/>
        <v>0</v>
      </c>
      <c r="W2193" s="19"/>
      <c r="X2193" s="19"/>
      <c r="Y2193" s="19"/>
      <c r="Z2193" s="19"/>
      <c r="AA2193" s="19"/>
      <c r="AB2193" s="19"/>
      <c r="AC2193" s="19"/>
      <c r="AD2193" s="19"/>
      <c r="AE2193" s="19"/>
      <c r="AF2193" s="50">
        <v>31210.5</v>
      </c>
      <c r="AG2193" s="50"/>
      <c r="AH2193" s="50">
        <v>0</v>
      </c>
      <c r="AI2193" s="50">
        <v>0</v>
      </c>
      <c r="AJ2193" s="50">
        <f>AF2193</f>
        <v>31210.5</v>
      </c>
      <c r="AK2193" s="50">
        <f>AG2193</f>
        <v>0</v>
      </c>
      <c r="AL2193" s="50">
        <v>8558.4207200000001</v>
      </c>
      <c r="AM2193" s="50">
        <v>0</v>
      </c>
      <c r="AN2193" s="50">
        <f>AL2193</f>
        <v>8558.4207200000001</v>
      </c>
      <c r="AO2193" s="15">
        <v>0</v>
      </c>
      <c r="AP2193" s="51">
        <v>31210.5</v>
      </c>
      <c r="AQ2193" s="51">
        <v>0</v>
      </c>
      <c r="AR2193" s="51">
        <v>0</v>
      </c>
      <c r="AS2193" s="51">
        <v>0</v>
      </c>
      <c r="AT2193" s="51">
        <v>0</v>
      </c>
      <c r="AU2193" s="51">
        <f t="shared" si="5825"/>
        <v>31210.5</v>
      </c>
      <c r="AV2193" s="51">
        <f t="shared" si="5826"/>
        <v>0</v>
      </c>
      <c r="AW2193" s="51">
        <f t="shared" si="5827"/>
        <v>31210.5</v>
      </c>
      <c r="AX2193" s="51">
        <f t="shared" si="5828"/>
        <v>0</v>
      </c>
      <c r="AY2193" s="51">
        <f t="shared" si="5829"/>
        <v>0</v>
      </c>
      <c r="AZ2193" s="51"/>
      <c r="BA2193" s="52">
        <f t="shared" si="5830"/>
        <v>27.421607215520417</v>
      </c>
      <c r="BB2193" s="53"/>
    </row>
    <row r="2194" ht="63" hidden="1">
      <c r="B2194" s="47" t="s">
        <v>666</v>
      </c>
      <c r="C2194" s="47" t="s">
        <v>46</v>
      </c>
      <c r="D2194" s="47" t="s">
        <v>48</v>
      </c>
      <c r="E2194" s="48" t="str">
        <f t="shared" si="5824"/>
        <v>0113</v>
      </c>
      <c r="F2194" s="47" t="s">
        <v>678</v>
      </c>
      <c r="G2194" s="48"/>
      <c r="H2194" s="49" t="s">
        <v>679</v>
      </c>
      <c r="I2194" s="19">
        <f>I2195</f>
        <v>0</v>
      </c>
      <c r="J2194" s="19">
        <f>J2195</f>
        <v>32708.599999999999</v>
      </c>
      <c r="K2194" s="19">
        <f>K2195</f>
        <v>0</v>
      </c>
      <c r="L2194" s="19">
        <f>L2195</f>
        <v>0</v>
      </c>
      <c r="M2194" s="19">
        <f>M2195</f>
        <v>0</v>
      </c>
      <c r="N2194" s="19">
        <f>N2195</f>
        <v>0</v>
      </c>
      <c r="O2194" s="19">
        <f>O2195</f>
        <v>0</v>
      </c>
      <c r="P2194" s="19">
        <f>P2195</f>
        <v>0</v>
      </c>
      <c r="Q2194" s="19">
        <f>Q2195</f>
        <v>0</v>
      </c>
      <c r="R2194" s="19">
        <f>R2195</f>
        <v>0</v>
      </c>
      <c r="S2194" s="19">
        <f>S2195</f>
        <v>0</v>
      </c>
      <c r="T2194" s="19">
        <f t="shared" si="5867"/>
        <v>0</v>
      </c>
      <c r="U2194" s="19">
        <f t="shared" si="5806"/>
        <v>32708.599999999999</v>
      </c>
      <c r="V2194" s="19">
        <f t="shared" si="5807"/>
        <v>0</v>
      </c>
      <c r="W2194" s="19">
        <f>W2195</f>
        <v>0</v>
      </c>
      <c r="X2194" s="19">
        <f>X2195</f>
        <v>0</v>
      </c>
      <c r="Y2194" s="19">
        <f>Y2195</f>
        <v>0</v>
      </c>
      <c r="Z2194" s="19">
        <f>Z2195</f>
        <v>0</v>
      </c>
      <c r="AA2194" s="19">
        <f>AA2195</f>
        <v>0</v>
      </c>
      <c r="AB2194" s="19">
        <f>AB2195</f>
        <v>0</v>
      </c>
      <c r="AC2194" s="19">
        <f>AC2195</f>
        <v>0</v>
      </c>
      <c r="AD2194" s="19">
        <f>AD2195</f>
        <v>0</v>
      </c>
      <c r="AE2194" s="19">
        <f>AE2195</f>
        <v>0</v>
      </c>
      <c r="AF2194" s="50">
        <f>AF2195</f>
        <v>0</v>
      </c>
      <c r="AG2194" s="50">
        <f>AG2195</f>
        <v>0</v>
      </c>
      <c r="AH2194" s="50">
        <f>AH2195</f>
        <v>0</v>
      </c>
      <c r="AI2194" s="50">
        <f>AI2195</f>
        <v>0</v>
      </c>
      <c r="AJ2194" s="50">
        <f>AJ2195</f>
        <v>0</v>
      </c>
      <c r="AK2194" s="50">
        <f>AK2195</f>
        <v>0</v>
      </c>
      <c r="AL2194" s="50">
        <f>AL2195</f>
        <v>0</v>
      </c>
      <c r="AM2194" s="50">
        <f>AM2195</f>
        <v>0</v>
      </c>
      <c r="AN2194" s="50">
        <f>AN2195</f>
        <v>0</v>
      </c>
      <c r="AO2194" s="51">
        <f>AO2195</f>
        <v>0</v>
      </c>
      <c r="AP2194" s="51">
        <f>AP2195</f>
        <v>0</v>
      </c>
      <c r="AQ2194" s="51">
        <f>AQ2195</f>
        <v>0</v>
      </c>
      <c r="AR2194" s="51">
        <f>AR2195</f>
        <v>0</v>
      </c>
      <c r="AS2194" s="51">
        <f>AS2195</f>
        <v>0</v>
      </c>
      <c r="AT2194" s="51">
        <f>AT2195</f>
        <v>0</v>
      </c>
      <c r="AU2194" s="51">
        <f t="shared" si="5825"/>
        <v>0</v>
      </c>
      <c r="AV2194" s="51">
        <f t="shared" si="5826"/>
        <v>0</v>
      </c>
      <c r="AW2194" s="51">
        <f t="shared" si="5827"/>
        <v>0</v>
      </c>
      <c r="AX2194" s="51">
        <f t="shared" si="5828"/>
        <v>32708.599999999999</v>
      </c>
      <c r="AY2194" s="51">
        <f t="shared" si="5829"/>
        <v>0</v>
      </c>
      <c r="AZ2194" s="51">
        <f>AZ2195</f>
        <v>0</v>
      </c>
      <c r="BA2194" s="52"/>
      <c r="BB2194" s="25">
        <v>0</v>
      </c>
    </row>
    <row r="2195" ht="31.5" hidden="1">
      <c r="B2195" s="47" t="s">
        <v>666</v>
      </c>
      <c r="C2195" s="47" t="s">
        <v>46</v>
      </c>
      <c r="D2195" s="47" t="s">
        <v>48</v>
      </c>
      <c r="E2195" s="48" t="str">
        <f t="shared" si="5824"/>
        <v>0113</v>
      </c>
      <c r="F2195" s="47" t="s">
        <v>678</v>
      </c>
      <c r="G2195" s="47" t="s">
        <v>118</v>
      </c>
      <c r="H2195" s="49" t="s">
        <v>119</v>
      </c>
      <c r="I2195" s="19">
        <v>0</v>
      </c>
      <c r="J2195" s="19">
        <v>32708.599999999999</v>
      </c>
      <c r="K2195" s="19">
        <v>0</v>
      </c>
      <c r="L2195" s="19"/>
      <c r="M2195" s="19"/>
      <c r="N2195" s="19"/>
      <c r="O2195" s="19">
        <v>0</v>
      </c>
      <c r="P2195" s="19">
        <v>0</v>
      </c>
      <c r="Q2195" s="19">
        <v>0</v>
      </c>
      <c r="R2195" s="19">
        <v>0</v>
      </c>
      <c r="S2195" s="19"/>
      <c r="T2195" s="19">
        <f t="shared" si="5867"/>
        <v>0</v>
      </c>
      <c r="U2195" s="19">
        <f t="shared" si="5806"/>
        <v>32708.599999999999</v>
      </c>
      <c r="V2195" s="19">
        <f t="shared" si="5807"/>
        <v>0</v>
      </c>
      <c r="W2195" s="19"/>
      <c r="X2195" s="19"/>
      <c r="Y2195" s="19"/>
      <c r="Z2195" s="19"/>
      <c r="AA2195" s="19"/>
      <c r="AB2195" s="19"/>
      <c r="AC2195" s="19"/>
      <c r="AD2195" s="19"/>
      <c r="AE2195" s="19"/>
      <c r="AF2195" s="50">
        <v>0</v>
      </c>
      <c r="AG2195" s="50"/>
      <c r="AH2195" s="50">
        <v>0</v>
      </c>
      <c r="AI2195" s="50">
        <v>0</v>
      </c>
      <c r="AJ2195" s="50">
        <f>AF2195</f>
        <v>0</v>
      </c>
      <c r="AK2195" s="50">
        <f>AG2195</f>
        <v>0</v>
      </c>
      <c r="AL2195" s="50">
        <v>0</v>
      </c>
      <c r="AM2195" s="50">
        <v>0</v>
      </c>
      <c r="AN2195" s="50">
        <f>AL2195</f>
        <v>0</v>
      </c>
      <c r="AO2195" s="15">
        <v>0</v>
      </c>
      <c r="AP2195" s="51">
        <v>0</v>
      </c>
      <c r="AQ2195" s="51">
        <v>0</v>
      </c>
      <c r="AR2195" s="51">
        <v>0</v>
      </c>
      <c r="AS2195" s="51">
        <v>0</v>
      </c>
      <c r="AT2195" s="51">
        <v>0</v>
      </c>
      <c r="AU2195" s="51">
        <f t="shared" si="5825"/>
        <v>0</v>
      </c>
      <c r="AV2195" s="51">
        <f t="shared" si="5826"/>
        <v>0</v>
      </c>
      <c r="AW2195" s="51">
        <f t="shared" si="5827"/>
        <v>0</v>
      </c>
      <c r="AX2195" s="51">
        <f t="shared" si="5828"/>
        <v>32708.599999999999</v>
      </c>
      <c r="AY2195" s="51">
        <f t="shared" si="5829"/>
        <v>0</v>
      </c>
      <c r="AZ2195" s="51"/>
      <c r="BA2195" s="52"/>
      <c r="BB2195" s="25">
        <v>0</v>
      </c>
    </row>
    <row r="2196" ht="31.5">
      <c r="B2196" s="47" t="s">
        <v>666</v>
      </c>
      <c r="C2196" s="47" t="s">
        <v>46</v>
      </c>
      <c r="D2196" s="47" t="s">
        <v>48</v>
      </c>
      <c r="E2196" s="48" t="str">
        <f t="shared" si="5824"/>
        <v>0113</v>
      </c>
      <c r="F2196" s="47" t="s">
        <v>76</v>
      </c>
      <c r="G2196" s="48"/>
      <c r="H2196" s="49" t="s">
        <v>77</v>
      </c>
      <c r="I2196" s="19">
        <f>I2197</f>
        <v>200799.89999999999</v>
      </c>
      <c r="J2196" s="19">
        <f>J2197</f>
        <v>150</v>
      </c>
      <c r="K2196" s="19">
        <f>K2197</f>
        <v>150</v>
      </c>
      <c r="L2196" s="19">
        <f>L2197</f>
        <v>0</v>
      </c>
      <c r="M2196" s="19">
        <f>M2197</f>
        <v>0</v>
      </c>
      <c r="N2196" s="19">
        <f>N2197</f>
        <v>0</v>
      </c>
      <c r="O2196" s="19">
        <f>O2197</f>
        <v>23898.630000000001</v>
      </c>
      <c r="P2196" s="19">
        <f>P2197</f>
        <v>-183485.606</v>
      </c>
      <c r="Q2196" s="19">
        <f>Q2197</f>
        <v>0</v>
      </c>
      <c r="R2196" s="19">
        <f>R2197</f>
        <v>0</v>
      </c>
      <c r="S2196" s="19">
        <f>S2197</f>
        <v>0</v>
      </c>
      <c r="T2196" s="19">
        <f t="shared" si="5867"/>
        <v>41212.923999999999</v>
      </c>
      <c r="U2196" s="19">
        <f t="shared" si="5806"/>
        <v>150</v>
      </c>
      <c r="V2196" s="19">
        <f t="shared" si="5807"/>
        <v>150</v>
      </c>
      <c r="W2196" s="19">
        <f>W2197</f>
        <v>0</v>
      </c>
      <c r="X2196" s="19">
        <f>X2197</f>
        <v>0</v>
      </c>
      <c r="Y2196" s="19">
        <f>Y2197</f>
        <v>0</v>
      </c>
      <c r="Z2196" s="19">
        <f>Z2197</f>
        <v>0</v>
      </c>
      <c r="AA2196" s="19">
        <f>AA2197</f>
        <v>0</v>
      </c>
      <c r="AB2196" s="19">
        <f>AB2197</f>
        <v>0</v>
      </c>
      <c r="AC2196" s="19">
        <f>AC2197</f>
        <v>0</v>
      </c>
      <c r="AD2196" s="19">
        <f>AD2197</f>
        <v>0</v>
      </c>
      <c r="AE2196" s="19">
        <f>AE2197</f>
        <v>0</v>
      </c>
      <c r="AF2196" s="50">
        <f>AF2197</f>
        <v>41212.923999999999</v>
      </c>
      <c r="AG2196" s="50">
        <f>AG2197</f>
        <v>0</v>
      </c>
      <c r="AH2196" s="50">
        <f>AH2197</f>
        <v>0</v>
      </c>
      <c r="AI2196" s="50">
        <f>AI2197</f>
        <v>0</v>
      </c>
      <c r="AJ2196" s="50">
        <f>AJ2197</f>
        <v>0</v>
      </c>
      <c r="AK2196" s="50">
        <f>AK2197</f>
        <v>0</v>
      </c>
      <c r="AL2196" s="50">
        <f>AL2197</f>
        <v>41202.754000000001</v>
      </c>
      <c r="AM2196" s="50">
        <f>AM2197</f>
        <v>0</v>
      </c>
      <c r="AN2196" s="50">
        <f>AN2197</f>
        <v>0</v>
      </c>
      <c r="AO2196" s="51">
        <f>AO2197</f>
        <v>139.83000000000001</v>
      </c>
      <c r="AP2196" s="51">
        <f>AP2197</f>
        <v>17314.294000000002</v>
      </c>
      <c r="AQ2196" s="51">
        <f>AQ2197</f>
        <v>23898.630000000001</v>
      </c>
      <c r="AR2196" s="51">
        <f>AR2197</f>
        <v>0</v>
      </c>
      <c r="AS2196" s="51">
        <f>AS2197</f>
        <v>0</v>
      </c>
      <c r="AT2196" s="51">
        <f>AT2197</f>
        <v>0</v>
      </c>
      <c r="AU2196" s="51">
        <f t="shared" si="5825"/>
        <v>41212.923999999999</v>
      </c>
      <c r="AV2196" s="51">
        <f t="shared" si="5826"/>
        <v>0</v>
      </c>
      <c r="AW2196" s="51">
        <f t="shared" si="5827"/>
        <v>41212.923999999999</v>
      </c>
      <c r="AX2196" s="51">
        <f t="shared" si="5828"/>
        <v>150</v>
      </c>
      <c r="AY2196" s="51">
        <f t="shared" si="5829"/>
        <v>150</v>
      </c>
      <c r="AZ2196" s="51">
        <f>AZ2197</f>
        <v>0</v>
      </c>
      <c r="BA2196" s="52">
        <f t="shared" si="5830"/>
        <v>99.975323274805731</v>
      </c>
      <c r="BB2196" s="25"/>
    </row>
    <row r="2197">
      <c r="B2197" s="47" t="s">
        <v>666</v>
      </c>
      <c r="C2197" s="47" t="s">
        <v>46</v>
      </c>
      <c r="D2197" s="47" t="s">
        <v>48</v>
      </c>
      <c r="E2197" s="48" t="str">
        <f t="shared" si="5824"/>
        <v>0113</v>
      </c>
      <c r="F2197" s="47" t="s">
        <v>78</v>
      </c>
      <c r="G2197" s="48"/>
      <c r="H2197" s="49" t="s">
        <v>79</v>
      </c>
      <c r="I2197" s="19">
        <f>I2198+I2200</f>
        <v>200799.89999999999</v>
      </c>
      <c r="J2197" s="19">
        <f>J2198+J2200</f>
        <v>150</v>
      </c>
      <c r="K2197" s="19">
        <f>K2198+K2200</f>
        <v>150</v>
      </c>
      <c r="L2197" s="19">
        <f>L2198+L2200</f>
        <v>0</v>
      </c>
      <c r="M2197" s="19">
        <f>M2198+M2200</f>
        <v>0</v>
      </c>
      <c r="N2197" s="19">
        <f>N2198+N2200</f>
        <v>0</v>
      </c>
      <c r="O2197" s="19">
        <f>O2198+O2200</f>
        <v>23898.630000000001</v>
      </c>
      <c r="P2197" s="19">
        <f>P2198+P2200</f>
        <v>-183485.606</v>
      </c>
      <c r="Q2197" s="19">
        <f>Q2198+Q2200</f>
        <v>0</v>
      </c>
      <c r="R2197" s="19">
        <f>R2198+R2200</f>
        <v>0</v>
      </c>
      <c r="S2197" s="19">
        <f>S2198+S2200</f>
        <v>0</v>
      </c>
      <c r="T2197" s="19">
        <f t="shared" si="5867"/>
        <v>41212.923999999999</v>
      </c>
      <c r="U2197" s="19">
        <f t="shared" si="5806"/>
        <v>150</v>
      </c>
      <c r="V2197" s="19">
        <f t="shared" si="5807"/>
        <v>150</v>
      </c>
      <c r="W2197" s="19">
        <f>W2198+W2200</f>
        <v>0</v>
      </c>
      <c r="X2197" s="19">
        <f>X2198+X2200</f>
        <v>0</v>
      </c>
      <c r="Y2197" s="19">
        <f>Y2198+Y2200</f>
        <v>0</v>
      </c>
      <c r="Z2197" s="19">
        <f>Z2198+Z2200</f>
        <v>0</v>
      </c>
      <c r="AA2197" s="19">
        <f>AA2198+AA2200</f>
        <v>0</v>
      </c>
      <c r="AB2197" s="19">
        <f>AB2198+AB2200</f>
        <v>0</v>
      </c>
      <c r="AC2197" s="19">
        <f>AC2198+AC2200</f>
        <v>0</v>
      </c>
      <c r="AD2197" s="19">
        <f>AD2198+AD2200</f>
        <v>0</v>
      </c>
      <c r="AE2197" s="19">
        <f>AE2198+AE2200</f>
        <v>0</v>
      </c>
      <c r="AF2197" s="50">
        <f>AF2198+AF2200</f>
        <v>41212.923999999999</v>
      </c>
      <c r="AG2197" s="50">
        <f>AG2198+AG2200</f>
        <v>0</v>
      </c>
      <c r="AH2197" s="50">
        <f>AH2198+AH2200</f>
        <v>0</v>
      </c>
      <c r="AI2197" s="50">
        <f>AI2198+AI2200</f>
        <v>0</v>
      </c>
      <c r="AJ2197" s="50">
        <f>AJ2198+AJ2200</f>
        <v>0</v>
      </c>
      <c r="AK2197" s="50">
        <f>AK2198+AK2200</f>
        <v>0</v>
      </c>
      <c r="AL2197" s="50">
        <f>AL2198+AL2200</f>
        <v>41202.754000000001</v>
      </c>
      <c r="AM2197" s="50">
        <f>AM2198+AM2200</f>
        <v>0</v>
      </c>
      <c r="AN2197" s="50">
        <f>AN2198+AN2200</f>
        <v>0</v>
      </c>
      <c r="AO2197" s="15">
        <f>AO2198+AO2200</f>
        <v>139.83000000000001</v>
      </c>
      <c r="AP2197" s="51">
        <f>AP2198+AP2200</f>
        <v>17314.294000000002</v>
      </c>
      <c r="AQ2197" s="51">
        <f>AQ2198+AQ2200</f>
        <v>23898.630000000001</v>
      </c>
      <c r="AR2197" s="51">
        <f>AR2198+AR2200</f>
        <v>0</v>
      </c>
      <c r="AS2197" s="51">
        <f>AS2198+AS2200</f>
        <v>0</v>
      </c>
      <c r="AT2197" s="51">
        <f>AT2198+AT2200</f>
        <v>0</v>
      </c>
      <c r="AU2197" s="51">
        <f t="shared" si="5825"/>
        <v>41212.923999999999</v>
      </c>
      <c r="AV2197" s="51">
        <f t="shared" si="5826"/>
        <v>0</v>
      </c>
      <c r="AW2197" s="51">
        <f t="shared" si="5827"/>
        <v>41212.923999999999</v>
      </c>
      <c r="AX2197" s="51">
        <f t="shared" si="5828"/>
        <v>150</v>
      </c>
      <c r="AY2197" s="51">
        <f t="shared" si="5829"/>
        <v>150</v>
      </c>
      <c r="AZ2197" s="51">
        <f>AZ2198+AZ2200</f>
        <v>0</v>
      </c>
      <c r="BA2197" s="52">
        <f t="shared" si="5830"/>
        <v>99.975323274805731</v>
      </c>
      <c r="BB2197" s="25"/>
    </row>
    <row r="2198" ht="31.5">
      <c r="B2198" s="47" t="s">
        <v>666</v>
      </c>
      <c r="C2198" s="47" t="s">
        <v>46</v>
      </c>
      <c r="D2198" s="47" t="s">
        <v>48</v>
      </c>
      <c r="E2198" s="48" t="str">
        <f t="shared" si="5824"/>
        <v>0113</v>
      </c>
      <c r="F2198" s="17" t="s">
        <v>134</v>
      </c>
      <c r="G2198" s="48"/>
      <c r="H2198" s="49" t="s">
        <v>135</v>
      </c>
      <c r="I2198" s="19">
        <f>I2199</f>
        <v>150</v>
      </c>
      <c r="J2198" s="19">
        <f>J2199</f>
        <v>150</v>
      </c>
      <c r="K2198" s="19">
        <f>K2199</f>
        <v>150</v>
      </c>
      <c r="L2198" s="19">
        <f>L2199</f>
        <v>0</v>
      </c>
      <c r="M2198" s="19">
        <f>M2199</f>
        <v>0</v>
      </c>
      <c r="N2198" s="19">
        <f>N2199</f>
        <v>0</v>
      </c>
      <c r="O2198" s="19">
        <f>O2199</f>
        <v>0</v>
      </c>
      <c r="P2198" s="19">
        <f>P2199</f>
        <v>0</v>
      </c>
      <c r="Q2198" s="19">
        <f>Q2199</f>
        <v>0</v>
      </c>
      <c r="R2198" s="19">
        <f>R2199</f>
        <v>0</v>
      </c>
      <c r="S2198" s="19">
        <f>S2199</f>
        <v>0</v>
      </c>
      <c r="T2198" s="19">
        <f t="shared" si="5867"/>
        <v>150</v>
      </c>
      <c r="U2198" s="19">
        <f t="shared" si="5806"/>
        <v>150</v>
      </c>
      <c r="V2198" s="19">
        <f t="shared" si="5807"/>
        <v>150</v>
      </c>
      <c r="W2198" s="19">
        <f>W2199</f>
        <v>0</v>
      </c>
      <c r="X2198" s="19">
        <f>X2199</f>
        <v>0</v>
      </c>
      <c r="Y2198" s="19">
        <f>Y2199</f>
        <v>0</v>
      </c>
      <c r="Z2198" s="19">
        <f>Z2199</f>
        <v>0</v>
      </c>
      <c r="AA2198" s="19">
        <f>AA2199</f>
        <v>0</v>
      </c>
      <c r="AB2198" s="19">
        <f>AB2199</f>
        <v>0</v>
      </c>
      <c r="AC2198" s="19">
        <f>AC2199</f>
        <v>0</v>
      </c>
      <c r="AD2198" s="19">
        <f>AD2199</f>
        <v>0</v>
      </c>
      <c r="AE2198" s="19">
        <f>AE2199</f>
        <v>0</v>
      </c>
      <c r="AF2198" s="50">
        <f>AF2199</f>
        <v>150</v>
      </c>
      <c r="AG2198" s="50">
        <f>AG2199</f>
        <v>0</v>
      </c>
      <c r="AH2198" s="50">
        <f>AH2199</f>
        <v>0</v>
      </c>
      <c r="AI2198" s="50">
        <f>AI2199</f>
        <v>0</v>
      </c>
      <c r="AJ2198" s="50">
        <f>AJ2199</f>
        <v>0</v>
      </c>
      <c r="AK2198" s="50">
        <f>AK2199</f>
        <v>0</v>
      </c>
      <c r="AL2198" s="50">
        <f>AL2199</f>
        <v>139.83000000000001</v>
      </c>
      <c r="AM2198" s="50">
        <f>AM2199</f>
        <v>0</v>
      </c>
      <c r="AN2198" s="50">
        <f>AN2199</f>
        <v>0</v>
      </c>
      <c r="AO2198" s="51">
        <f>AO2199</f>
        <v>139.83000000000001</v>
      </c>
      <c r="AP2198" s="51">
        <f>AP2199</f>
        <v>150</v>
      </c>
      <c r="AQ2198" s="51">
        <f>AQ2199</f>
        <v>0</v>
      </c>
      <c r="AR2198" s="51">
        <f>AR2199</f>
        <v>0</v>
      </c>
      <c r="AS2198" s="51">
        <f>AS2199</f>
        <v>0</v>
      </c>
      <c r="AT2198" s="51">
        <f>AT2199</f>
        <v>0</v>
      </c>
      <c r="AU2198" s="51">
        <f t="shared" si="5825"/>
        <v>150</v>
      </c>
      <c r="AV2198" s="51">
        <f t="shared" si="5826"/>
        <v>0</v>
      </c>
      <c r="AW2198" s="51">
        <f t="shared" si="5827"/>
        <v>150</v>
      </c>
      <c r="AX2198" s="51">
        <f t="shared" si="5828"/>
        <v>150</v>
      </c>
      <c r="AY2198" s="51">
        <f t="shared" si="5829"/>
        <v>150</v>
      </c>
      <c r="AZ2198" s="51">
        <f>AZ2199</f>
        <v>0</v>
      </c>
      <c r="BA2198" s="52">
        <f t="shared" si="5830"/>
        <v>93.219999999999999</v>
      </c>
      <c r="BB2198" s="25"/>
    </row>
    <row r="2199" ht="31.5">
      <c r="B2199" s="47" t="s">
        <v>666</v>
      </c>
      <c r="C2199" s="47" t="s">
        <v>46</v>
      </c>
      <c r="D2199" s="47" t="s">
        <v>48</v>
      </c>
      <c r="E2199" s="48" t="str">
        <f t="shared" si="5824"/>
        <v>0113</v>
      </c>
      <c r="F2199" s="17" t="s">
        <v>134</v>
      </c>
      <c r="G2199" s="47" t="s">
        <v>58</v>
      </c>
      <c r="H2199" s="49" t="s">
        <v>59</v>
      </c>
      <c r="I2199" s="19">
        <v>150</v>
      </c>
      <c r="J2199" s="19">
        <v>150</v>
      </c>
      <c r="K2199" s="19">
        <v>150</v>
      </c>
      <c r="L2199" s="19"/>
      <c r="M2199" s="19"/>
      <c r="N2199" s="19"/>
      <c r="O2199" s="19">
        <v>0</v>
      </c>
      <c r="P2199" s="19">
        <v>0</v>
      </c>
      <c r="Q2199" s="19">
        <v>0</v>
      </c>
      <c r="R2199" s="19">
        <v>0</v>
      </c>
      <c r="S2199" s="19"/>
      <c r="T2199" s="19">
        <f t="shared" si="5867"/>
        <v>150</v>
      </c>
      <c r="U2199" s="19">
        <f t="shared" si="5806"/>
        <v>150</v>
      </c>
      <c r="V2199" s="19">
        <f t="shared" si="5807"/>
        <v>150</v>
      </c>
      <c r="W2199" s="19"/>
      <c r="X2199" s="19"/>
      <c r="Y2199" s="19"/>
      <c r="Z2199" s="19"/>
      <c r="AA2199" s="19"/>
      <c r="AB2199" s="19"/>
      <c r="AC2199" s="19"/>
      <c r="AD2199" s="19"/>
      <c r="AE2199" s="19"/>
      <c r="AF2199" s="50">
        <v>150</v>
      </c>
      <c r="AG2199" s="50"/>
      <c r="AH2199" s="50">
        <v>0</v>
      </c>
      <c r="AI2199" s="50">
        <v>0</v>
      </c>
      <c r="AJ2199" s="50">
        <v>0</v>
      </c>
      <c r="AK2199" s="50">
        <v>0</v>
      </c>
      <c r="AL2199" s="50">
        <v>139.83000000000001</v>
      </c>
      <c r="AM2199" s="50">
        <v>0</v>
      </c>
      <c r="AN2199" s="50">
        <v>0</v>
      </c>
      <c r="AO2199" s="15">
        <v>139.83000000000001</v>
      </c>
      <c r="AP2199" s="51">
        <v>150</v>
      </c>
      <c r="AQ2199" s="51">
        <v>0</v>
      </c>
      <c r="AR2199" s="51">
        <v>0</v>
      </c>
      <c r="AS2199" s="51">
        <v>0</v>
      </c>
      <c r="AT2199" s="51">
        <v>0</v>
      </c>
      <c r="AU2199" s="51">
        <f t="shared" si="5825"/>
        <v>150</v>
      </c>
      <c r="AV2199" s="51">
        <f t="shared" si="5826"/>
        <v>0</v>
      </c>
      <c r="AW2199" s="51">
        <f t="shared" si="5827"/>
        <v>150</v>
      </c>
      <c r="AX2199" s="51">
        <f t="shared" si="5828"/>
        <v>150</v>
      </c>
      <c r="AY2199" s="51">
        <f t="shared" si="5829"/>
        <v>150</v>
      </c>
      <c r="AZ2199" s="51"/>
      <c r="BA2199" s="52">
        <f t="shared" si="5830"/>
        <v>93.219999999999999</v>
      </c>
      <c r="BB2199" s="53"/>
    </row>
    <row r="2200" ht="47.25">
      <c r="B2200" s="47" t="s">
        <v>666</v>
      </c>
      <c r="C2200" s="47" t="s">
        <v>46</v>
      </c>
      <c r="D2200" s="47" t="s">
        <v>48</v>
      </c>
      <c r="E2200" s="48" t="str">
        <f t="shared" si="5824"/>
        <v>0113</v>
      </c>
      <c r="F2200" s="47" t="s">
        <v>680</v>
      </c>
      <c r="G2200" s="48"/>
      <c r="H2200" s="49" t="s">
        <v>681</v>
      </c>
      <c r="I2200" s="19">
        <f>I2201</f>
        <v>200649.89999999999</v>
      </c>
      <c r="J2200" s="19">
        <f>J2201</f>
        <v>0</v>
      </c>
      <c r="K2200" s="19">
        <f>K2201</f>
        <v>0</v>
      </c>
      <c r="L2200" s="19">
        <f>L2201</f>
        <v>0</v>
      </c>
      <c r="M2200" s="19">
        <f>M2201</f>
        <v>0</v>
      </c>
      <c r="N2200" s="19">
        <f>N2201</f>
        <v>0</v>
      </c>
      <c r="O2200" s="19">
        <f>O2201</f>
        <v>23898.630000000001</v>
      </c>
      <c r="P2200" s="19">
        <f>P2201</f>
        <v>-183485.606</v>
      </c>
      <c r="Q2200" s="19">
        <f>Q2201</f>
        <v>0</v>
      </c>
      <c r="R2200" s="19">
        <f>R2201</f>
        <v>0</v>
      </c>
      <c r="S2200" s="19">
        <f>S2201</f>
        <v>0</v>
      </c>
      <c r="T2200" s="19">
        <f t="shared" si="5867"/>
        <v>41062.923999999999</v>
      </c>
      <c r="U2200" s="19">
        <f t="shared" si="5806"/>
        <v>0</v>
      </c>
      <c r="V2200" s="19">
        <f t="shared" si="5807"/>
        <v>0</v>
      </c>
      <c r="W2200" s="19">
        <f>W2201</f>
        <v>0</v>
      </c>
      <c r="X2200" s="19">
        <f>X2201</f>
        <v>0</v>
      </c>
      <c r="Y2200" s="19">
        <f>Y2201</f>
        <v>0</v>
      </c>
      <c r="Z2200" s="19">
        <f>Z2201</f>
        <v>0</v>
      </c>
      <c r="AA2200" s="19">
        <f>AA2201</f>
        <v>0</v>
      </c>
      <c r="AB2200" s="19">
        <f>AB2201</f>
        <v>0</v>
      </c>
      <c r="AC2200" s="19">
        <f>AC2201</f>
        <v>0</v>
      </c>
      <c r="AD2200" s="19">
        <f>AD2201</f>
        <v>0</v>
      </c>
      <c r="AE2200" s="19">
        <f>AE2201</f>
        <v>0</v>
      </c>
      <c r="AF2200" s="50">
        <f>AF2201</f>
        <v>41062.923999999999</v>
      </c>
      <c r="AG2200" s="50">
        <f>AG2201</f>
        <v>0</v>
      </c>
      <c r="AH2200" s="50">
        <f>AH2201</f>
        <v>0</v>
      </c>
      <c r="AI2200" s="50">
        <f>AI2201</f>
        <v>0</v>
      </c>
      <c r="AJ2200" s="50">
        <f>AJ2201</f>
        <v>0</v>
      </c>
      <c r="AK2200" s="50">
        <f>AK2201</f>
        <v>0</v>
      </c>
      <c r="AL2200" s="50">
        <f>AL2201</f>
        <v>41062.923999999999</v>
      </c>
      <c r="AM2200" s="50">
        <f>AM2201</f>
        <v>0</v>
      </c>
      <c r="AN2200" s="50">
        <f>AN2201</f>
        <v>0</v>
      </c>
      <c r="AO2200" s="51">
        <f>AO2201</f>
        <v>0</v>
      </c>
      <c r="AP2200" s="51">
        <f>AP2201</f>
        <v>17164.294000000002</v>
      </c>
      <c r="AQ2200" s="51">
        <f>AQ2201</f>
        <v>23898.630000000001</v>
      </c>
      <c r="AR2200" s="51">
        <f>AR2201</f>
        <v>0</v>
      </c>
      <c r="AS2200" s="51">
        <f>AS2201</f>
        <v>0</v>
      </c>
      <c r="AT2200" s="51">
        <f>AT2201</f>
        <v>0</v>
      </c>
      <c r="AU2200" s="51">
        <f t="shared" si="5825"/>
        <v>41062.923999999999</v>
      </c>
      <c r="AV2200" s="51">
        <f t="shared" si="5826"/>
        <v>0</v>
      </c>
      <c r="AW2200" s="51">
        <f t="shared" si="5827"/>
        <v>41062.923999999999</v>
      </c>
      <c r="AX2200" s="51">
        <f t="shared" si="5828"/>
        <v>0</v>
      </c>
      <c r="AY2200" s="51">
        <f t="shared" si="5829"/>
        <v>0</v>
      </c>
      <c r="AZ2200" s="51">
        <f>AZ2201</f>
        <v>0</v>
      </c>
      <c r="BA2200" s="52">
        <f t="shared" si="5830"/>
        <v>100</v>
      </c>
      <c r="BB2200" s="25"/>
    </row>
    <row r="2201" ht="31.5">
      <c r="B2201" s="47" t="s">
        <v>666</v>
      </c>
      <c r="C2201" s="47" t="s">
        <v>46</v>
      </c>
      <c r="D2201" s="47" t="s">
        <v>48</v>
      </c>
      <c r="E2201" s="48" t="str">
        <f t="shared" si="5824"/>
        <v>0113</v>
      </c>
      <c r="F2201" s="47" t="s">
        <v>680</v>
      </c>
      <c r="G2201" s="47" t="s">
        <v>58</v>
      </c>
      <c r="H2201" s="49" t="s">
        <v>59</v>
      </c>
      <c r="I2201" s="19">
        <v>200649.89999999999</v>
      </c>
      <c r="J2201" s="19">
        <v>0</v>
      </c>
      <c r="K2201" s="19">
        <v>0</v>
      </c>
      <c r="L2201" s="19"/>
      <c r="M2201" s="19"/>
      <c r="N2201" s="19"/>
      <c r="O2201" s="19">
        <v>23898.630000000001</v>
      </c>
      <c r="P2201" s="19">
        <v>-183485.606</v>
      </c>
      <c r="Q2201" s="19">
        <v>0</v>
      </c>
      <c r="R2201" s="19">
        <v>0</v>
      </c>
      <c r="S2201" s="19"/>
      <c r="T2201" s="19">
        <f t="shared" si="5867"/>
        <v>41062.923999999999</v>
      </c>
      <c r="U2201" s="19">
        <f t="shared" si="5806"/>
        <v>0</v>
      </c>
      <c r="V2201" s="19">
        <f t="shared" si="5807"/>
        <v>0</v>
      </c>
      <c r="W2201" s="19"/>
      <c r="X2201" s="19"/>
      <c r="Y2201" s="19"/>
      <c r="Z2201" s="19"/>
      <c r="AA2201" s="19"/>
      <c r="AB2201" s="19"/>
      <c r="AC2201" s="19"/>
      <c r="AD2201" s="19"/>
      <c r="AE2201" s="19"/>
      <c r="AF2201" s="50">
        <v>41062.923999999999</v>
      </c>
      <c r="AG2201" s="50"/>
      <c r="AH2201" s="50">
        <v>0</v>
      </c>
      <c r="AI2201" s="50">
        <v>0</v>
      </c>
      <c r="AJ2201" s="50">
        <v>0</v>
      </c>
      <c r="AK2201" s="50">
        <v>0</v>
      </c>
      <c r="AL2201" s="50">
        <v>41062.923999999999</v>
      </c>
      <c r="AM2201" s="50">
        <v>0</v>
      </c>
      <c r="AN2201" s="50">
        <v>0</v>
      </c>
      <c r="AO2201" s="15">
        <v>0</v>
      </c>
      <c r="AP2201" s="51">
        <v>17164.294000000002</v>
      </c>
      <c r="AQ2201" s="51">
        <v>23898.630000000001</v>
      </c>
      <c r="AR2201" s="51">
        <v>0</v>
      </c>
      <c r="AS2201" s="51">
        <v>0</v>
      </c>
      <c r="AT2201" s="51">
        <v>0</v>
      </c>
      <c r="AU2201" s="51">
        <f t="shared" si="5825"/>
        <v>41062.923999999999</v>
      </c>
      <c r="AV2201" s="51">
        <f t="shared" si="5826"/>
        <v>0</v>
      </c>
      <c r="AW2201" s="51">
        <f t="shared" si="5827"/>
        <v>41062.923999999999</v>
      </c>
      <c r="AX2201" s="51">
        <f t="shared" si="5828"/>
        <v>0</v>
      </c>
      <c r="AY2201" s="51">
        <f t="shared" si="5829"/>
        <v>0</v>
      </c>
      <c r="AZ2201" s="51"/>
      <c r="BA2201" s="52">
        <f t="shared" si="5830"/>
        <v>100</v>
      </c>
      <c r="BB2201" s="53"/>
    </row>
    <row r="2202" ht="31.5">
      <c r="B2202" s="47" t="s">
        <v>666</v>
      </c>
      <c r="C2202" s="47" t="s">
        <v>46</v>
      </c>
      <c r="D2202" s="47" t="s">
        <v>48</v>
      </c>
      <c r="E2202" s="48" t="str">
        <f t="shared" si="5824"/>
        <v>0113</v>
      </c>
      <c r="F2202" s="47" t="s">
        <v>124</v>
      </c>
      <c r="G2202" s="48"/>
      <c r="H2202" s="49" t="s">
        <v>125</v>
      </c>
      <c r="I2202" s="19">
        <f t="shared" ref="I2202:I2203" si="5904">I2203</f>
        <v>21526.900000000001</v>
      </c>
      <c r="J2202" s="19">
        <f t="shared" ref="J2202:J2203" si="5905">J2203</f>
        <v>22150.699999999997</v>
      </c>
      <c r="K2202" s="19">
        <f t="shared" ref="K2202:K2203" si="5906">K2203</f>
        <v>22150.699999999997</v>
      </c>
      <c r="L2202" s="19">
        <f t="shared" ref="L2202:L2203" si="5907">L2203</f>
        <v>0</v>
      </c>
      <c r="M2202" s="19">
        <f t="shared" ref="M2202:M2203" si="5908">M2203</f>
        <v>0</v>
      </c>
      <c r="N2202" s="19">
        <f t="shared" ref="N2202:N2203" si="5909">N2203</f>
        <v>0</v>
      </c>
      <c r="O2202" s="19">
        <f t="shared" ref="O2202:O2203" si="5910">O2203</f>
        <v>0</v>
      </c>
      <c r="P2202" s="19">
        <f t="shared" ref="P2202:P2203" si="5911">P2203</f>
        <v>0</v>
      </c>
      <c r="Q2202" s="19">
        <f t="shared" ref="Q2202:Q2203" si="5912">Q2203</f>
        <v>0</v>
      </c>
      <c r="R2202" s="19">
        <f t="shared" ref="R2202:R2203" si="5913">R2203</f>
        <v>0</v>
      </c>
      <c r="S2202" s="19">
        <f t="shared" ref="S2202:S2203" si="5914">S2203</f>
        <v>3017.3000000000002</v>
      </c>
      <c r="T2202" s="19">
        <f t="shared" si="5867"/>
        <v>24544.200000000001</v>
      </c>
      <c r="U2202" s="19">
        <f t="shared" si="5806"/>
        <v>22150.699999999997</v>
      </c>
      <c r="V2202" s="19">
        <f t="shared" si="5807"/>
        <v>22150.699999999997</v>
      </c>
      <c r="W2202" s="19">
        <f t="shared" ref="W2202:W2203" si="5915">W2203</f>
        <v>3017.3000000000002</v>
      </c>
      <c r="X2202" s="19">
        <f t="shared" ref="X2202:X2203" si="5916">X2203</f>
        <v>0</v>
      </c>
      <c r="Y2202" s="19">
        <f t="shared" ref="Y2202:Y2203" si="5917">Y2203</f>
        <v>0</v>
      </c>
      <c r="Z2202" s="19">
        <f t="shared" ref="Z2202:Z2203" si="5918">Z2203</f>
        <v>0</v>
      </c>
      <c r="AA2202" s="19">
        <f t="shared" ref="AA2202:AA2203" si="5919">AA2203</f>
        <v>3678.5999999999999</v>
      </c>
      <c r="AB2202" s="19">
        <f t="shared" ref="AB2202:AB2203" si="5920">AB2203</f>
        <v>0</v>
      </c>
      <c r="AC2202" s="19">
        <f t="shared" ref="AC2202:AC2203" si="5921">AC2203</f>
        <v>3678.5999999999999</v>
      </c>
      <c r="AD2202" s="19">
        <f t="shared" ref="AD2202:AD2203" si="5922">AD2203</f>
        <v>0</v>
      </c>
      <c r="AE2202" s="19">
        <f t="shared" ref="AE2202:AE2203" si="5923">AE2203</f>
        <v>0</v>
      </c>
      <c r="AF2202" s="50">
        <f t="shared" ref="AF2202:AF2203" si="5924">AF2203</f>
        <v>24454.899999999998</v>
      </c>
      <c r="AG2202" s="50">
        <f t="shared" ref="AG2202:AG2203" si="5925">AG2203</f>
        <v>0</v>
      </c>
      <c r="AH2202" s="50">
        <f t="shared" ref="AH2202:AH2203" si="5926">AH2203</f>
        <v>0</v>
      </c>
      <c r="AI2202" s="50">
        <f t="shared" ref="AI2202:AI2203" si="5927">AI2203</f>
        <v>0</v>
      </c>
      <c r="AJ2202" s="50">
        <f t="shared" ref="AJ2202:AJ2203" si="5928">AJ2203</f>
        <v>0</v>
      </c>
      <c r="AK2202" s="50">
        <f t="shared" ref="AK2202:AK2203" si="5929">AK2203</f>
        <v>0</v>
      </c>
      <c r="AL2202" s="50">
        <f t="shared" ref="AL2202:AL2203" si="5930">AL2203</f>
        <v>23474.481239999997</v>
      </c>
      <c r="AM2202" s="50">
        <f t="shared" ref="AM2202:AM2203" si="5931">AM2203</f>
        <v>0</v>
      </c>
      <c r="AN2202" s="50">
        <f t="shared" ref="AN2202:AN2203" si="5932">AN2203</f>
        <v>0</v>
      </c>
      <c r="AO2202" s="51">
        <f t="shared" ref="AO2202:AO2203" si="5933">AO2203</f>
        <v>16139.884840000001</v>
      </c>
      <c r="AP2202" s="51">
        <f t="shared" ref="AP2202:AP2203" si="5934">AP2203</f>
        <v>24454.900000000001</v>
      </c>
      <c r="AQ2202" s="51">
        <f t="shared" ref="AQ2202:AQ2203" si="5935">AQ2203</f>
        <v>0</v>
      </c>
      <c r="AR2202" s="51">
        <f t="shared" ref="AR2202:AR2203" si="5936">AR2203</f>
        <v>0</v>
      </c>
      <c r="AS2202" s="51">
        <f t="shared" ref="AS2202:AS2203" si="5937">AS2203</f>
        <v>0</v>
      </c>
      <c r="AT2202" s="51">
        <f t="shared" ref="AT2202:AT2203" si="5938">AT2203</f>
        <v>0</v>
      </c>
      <c r="AU2202" s="51">
        <f t="shared" si="5825"/>
        <v>24454.900000000001</v>
      </c>
      <c r="AV2202" s="51">
        <f t="shared" si="5826"/>
        <v>89.299999999999272</v>
      </c>
      <c r="AW2202" s="51">
        <f t="shared" si="5827"/>
        <v>27561.5</v>
      </c>
      <c r="AX2202" s="51">
        <f t="shared" si="5828"/>
        <v>25829.299999999996</v>
      </c>
      <c r="AY2202" s="51">
        <f t="shared" si="5829"/>
        <v>25829.299999999996</v>
      </c>
      <c r="AZ2202" s="51">
        <f t="shared" ref="AZ2202:AZ2203" si="5939">AZ2203</f>
        <v>0</v>
      </c>
      <c r="BA2202" s="52">
        <f t="shared" si="5830"/>
        <v>95.990910778616964</v>
      </c>
      <c r="BB2202" s="25"/>
    </row>
    <row r="2203" ht="31.5">
      <c r="B2203" s="47" t="s">
        <v>666</v>
      </c>
      <c r="C2203" s="47" t="s">
        <v>46</v>
      </c>
      <c r="D2203" s="47" t="s">
        <v>48</v>
      </c>
      <c r="E2203" s="48" t="str">
        <f t="shared" si="5824"/>
        <v>0113</v>
      </c>
      <c r="F2203" s="47" t="s">
        <v>126</v>
      </c>
      <c r="G2203" s="48"/>
      <c r="H2203" s="49" t="s">
        <v>127</v>
      </c>
      <c r="I2203" s="19">
        <f t="shared" si="5904"/>
        <v>21526.900000000001</v>
      </c>
      <c r="J2203" s="19">
        <f t="shared" si="5905"/>
        <v>22150.699999999997</v>
      </c>
      <c r="K2203" s="19">
        <f t="shared" si="5906"/>
        <v>22150.699999999997</v>
      </c>
      <c r="L2203" s="19">
        <f t="shared" si="5907"/>
        <v>0</v>
      </c>
      <c r="M2203" s="19">
        <f t="shared" si="5908"/>
        <v>0</v>
      </c>
      <c r="N2203" s="19">
        <f t="shared" si="5909"/>
        <v>0</v>
      </c>
      <c r="O2203" s="19">
        <f t="shared" si="5910"/>
        <v>0</v>
      </c>
      <c r="P2203" s="19">
        <f t="shared" si="5911"/>
        <v>0</v>
      </c>
      <c r="Q2203" s="19">
        <f t="shared" si="5912"/>
        <v>0</v>
      </c>
      <c r="R2203" s="19">
        <f t="shared" si="5913"/>
        <v>0</v>
      </c>
      <c r="S2203" s="19">
        <f t="shared" si="5914"/>
        <v>3017.3000000000002</v>
      </c>
      <c r="T2203" s="19">
        <f t="shared" si="5867"/>
        <v>24544.200000000001</v>
      </c>
      <c r="U2203" s="19">
        <f t="shared" si="5806"/>
        <v>22150.699999999997</v>
      </c>
      <c r="V2203" s="19">
        <f t="shared" si="5807"/>
        <v>22150.699999999997</v>
      </c>
      <c r="W2203" s="19">
        <f t="shared" si="5915"/>
        <v>3017.3000000000002</v>
      </c>
      <c r="X2203" s="19">
        <f t="shared" si="5916"/>
        <v>0</v>
      </c>
      <c r="Y2203" s="19">
        <f t="shared" si="5917"/>
        <v>0</v>
      </c>
      <c r="Z2203" s="19">
        <f t="shared" si="5918"/>
        <v>0</v>
      </c>
      <c r="AA2203" s="19">
        <f t="shared" si="5919"/>
        <v>3678.5999999999999</v>
      </c>
      <c r="AB2203" s="19">
        <f t="shared" si="5920"/>
        <v>0</v>
      </c>
      <c r="AC2203" s="19">
        <f t="shared" si="5921"/>
        <v>3678.5999999999999</v>
      </c>
      <c r="AD2203" s="19">
        <f t="shared" si="5922"/>
        <v>0</v>
      </c>
      <c r="AE2203" s="19">
        <f t="shared" si="5923"/>
        <v>0</v>
      </c>
      <c r="AF2203" s="50">
        <f t="shared" si="5924"/>
        <v>24454.899999999998</v>
      </c>
      <c r="AG2203" s="50">
        <f t="shared" si="5925"/>
        <v>0</v>
      </c>
      <c r="AH2203" s="50">
        <f t="shared" si="5926"/>
        <v>0</v>
      </c>
      <c r="AI2203" s="50">
        <f t="shared" si="5927"/>
        <v>0</v>
      </c>
      <c r="AJ2203" s="50">
        <f t="shared" si="5928"/>
        <v>0</v>
      </c>
      <c r="AK2203" s="50">
        <f t="shared" si="5929"/>
        <v>0</v>
      </c>
      <c r="AL2203" s="50">
        <f t="shared" si="5930"/>
        <v>23474.481239999997</v>
      </c>
      <c r="AM2203" s="50">
        <f t="shared" si="5931"/>
        <v>0</v>
      </c>
      <c r="AN2203" s="50">
        <f t="shared" si="5932"/>
        <v>0</v>
      </c>
      <c r="AO2203" s="15">
        <f t="shared" si="5933"/>
        <v>16139.884840000001</v>
      </c>
      <c r="AP2203" s="51">
        <f t="shared" si="5934"/>
        <v>24454.900000000001</v>
      </c>
      <c r="AQ2203" s="51">
        <f t="shared" si="5935"/>
        <v>0</v>
      </c>
      <c r="AR2203" s="51">
        <f t="shared" si="5936"/>
        <v>0</v>
      </c>
      <c r="AS2203" s="51">
        <f t="shared" si="5937"/>
        <v>0</v>
      </c>
      <c r="AT2203" s="51">
        <f t="shared" si="5938"/>
        <v>0</v>
      </c>
      <c r="AU2203" s="51">
        <f t="shared" si="5825"/>
        <v>24454.900000000001</v>
      </c>
      <c r="AV2203" s="51">
        <f t="shared" si="5826"/>
        <v>89.299999999999272</v>
      </c>
      <c r="AW2203" s="51">
        <f t="shared" si="5827"/>
        <v>27561.5</v>
      </c>
      <c r="AX2203" s="51">
        <f t="shared" si="5828"/>
        <v>25829.299999999996</v>
      </c>
      <c r="AY2203" s="51">
        <f t="shared" si="5829"/>
        <v>25829.299999999996</v>
      </c>
      <c r="AZ2203" s="51">
        <f t="shared" si="5939"/>
        <v>0</v>
      </c>
      <c r="BA2203" s="52">
        <f t="shared" si="5830"/>
        <v>95.990910778616964</v>
      </c>
      <c r="BB2203" s="25"/>
    </row>
    <row r="2204">
      <c r="B2204" s="47" t="s">
        <v>666</v>
      </c>
      <c r="C2204" s="47" t="s">
        <v>46</v>
      </c>
      <c r="D2204" s="47" t="s">
        <v>48</v>
      </c>
      <c r="E2204" s="48" t="str">
        <f t="shared" si="5824"/>
        <v>0113</v>
      </c>
      <c r="F2204" s="47" t="s">
        <v>128</v>
      </c>
      <c r="G2204" s="48"/>
      <c r="H2204" s="49" t="s">
        <v>69</v>
      </c>
      <c r="I2204" s="19">
        <f>I2205+I2206</f>
        <v>21526.900000000001</v>
      </c>
      <c r="J2204" s="19">
        <f>J2205+J2206</f>
        <v>22150.699999999997</v>
      </c>
      <c r="K2204" s="19">
        <f>K2205+K2206</f>
        <v>22150.699999999997</v>
      </c>
      <c r="L2204" s="19">
        <f>L2205+L2206</f>
        <v>0</v>
      </c>
      <c r="M2204" s="19">
        <f>M2205+M2206</f>
        <v>0</v>
      </c>
      <c r="N2204" s="19">
        <f>N2205+N2206</f>
        <v>0</v>
      </c>
      <c r="O2204" s="19">
        <f>O2205+O2206+O2207</f>
        <v>0</v>
      </c>
      <c r="P2204" s="19">
        <f>P2205+P2206+P2207</f>
        <v>0</v>
      </c>
      <c r="Q2204" s="19">
        <f>Q2205+Q2206+Q2207</f>
        <v>0</v>
      </c>
      <c r="R2204" s="19">
        <f>R2205+R2206+R2207</f>
        <v>0</v>
      </c>
      <c r="S2204" s="19">
        <f>S2205+S2206</f>
        <v>3017.3000000000002</v>
      </c>
      <c r="T2204" s="19">
        <f t="shared" si="5867"/>
        <v>24544.200000000001</v>
      </c>
      <c r="U2204" s="19">
        <f t="shared" si="5806"/>
        <v>22150.699999999997</v>
      </c>
      <c r="V2204" s="19">
        <f t="shared" si="5807"/>
        <v>22150.699999999997</v>
      </c>
      <c r="W2204" s="19">
        <f>W2205+W2206</f>
        <v>3017.3000000000002</v>
      </c>
      <c r="X2204" s="19">
        <f>X2205+X2206</f>
        <v>0</v>
      </c>
      <c r="Y2204" s="19">
        <f>Y2205+Y2206</f>
        <v>0</v>
      </c>
      <c r="Z2204" s="19">
        <f>Z2205+Z2206</f>
        <v>0</v>
      </c>
      <c r="AA2204" s="19">
        <f>AA2205+AA2206</f>
        <v>3678.5999999999999</v>
      </c>
      <c r="AB2204" s="19">
        <f>AB2205+AB2206</f>
        <v>0</v>
      </c>
      <c r="AC2204" s="19">
        <f>AC2205+AC2206</f>
        <v>3678.5999999999999</v>
      </c>
      <c r="AD2204" s="19">
        <f>AD2205+AD2206</f>
        <v>0</v>
      </c>
      <c r="AE2204" s="19">
        <f>AE2205+AE2206</f>
        <v>0</v>
      </c>
      <c r="AF2204" s="50">
        <f>AF2205+AF2206+AF2207</f>
        <v>24454.899999999998</v>
      </c>
      <c r="AG2204" s="50">
        <f>AG2205+AG2206+AG2207</f>
        <v>0</v>
      </c>
      <c r="AH2204" s="50">
        <f>AH2205+AH2206+AH2207</f>
        <v>0</v>
      </c>
      <c r="AI2204" s="50">
        <f>AI2205+AI2206+AI2207</f>
        <v>0</v>
      </c>
      <c r="AJ2204" s="50">
        <f>AJ2205+AJ2206+AJ2207</f>
        <v>0</v>
      </c>
      <c r="AK2204" s="50">
        <f>AK2205+AK2206+AK2207</f>
        <v>0</v>
      </c>
      <c r="AL2204" s="50">
        <f>AL2205+AL2206+AL2207</f>
        <v>23474.481239999997</v>
      </c>
      <c r="AM2204" s="50">
        <f>AM2205+AM2206+AM2207</f>
        <v>0</v>
      </c>
      <c r="AN2204" s="50">
        <f>AN2205+AN2206+AN2207</f>
        <v>0</v>
      </c>
      <c r="AO2204" s="51">
        <f>AO2205+AO2206+AO2207</f>
        <v>16139.884840000001</v>
      </c>
      <c r="AP2204" s="51">
        <f>AP2205+AP2206+AP2207</f>
        <v>24454.900000000001</v>
      </c>
      <c r="AQ2204" s="51">
        <f>AQ2205+AQ2206+AQ2207</f>
        <v>0</v>
      </c>
      <c r="AR2204" s="51">
        <f>AR2205+AR2206+AR2207</f>
        <v>0</v>
      </c>
      <c r="AS2204" s="51">
        <f>AS2205+AS2206+AS2207</f>
        <v>0</v>
      </c>
      <c r="AT2204" s="51">
        <f>AT2205+AT2206+AT2207</f>
        <v>0</v>
      </c>
      <c r="AU2204" s="51">
        <f t="shared" si="5825"/>
        <v>24454.900000000001</v>
      </c>
      <c r="AV2204" s="51">
        <f t="shared" si="5826"/>
        <v>89.299999999999272</v>
      </c>
      <c r="AW2204" s="51">
        <f t="shared" si="5827"/>
        <v>27561.5</v>
      </c>
      <c r="AX2204" s="51">
        <f t="shared" si="5828"/>
        <v>25829.299999999996</v>
      </c>
      <c r="AY2204" s="51">
        <f t="shared" si="5829"/>
        <v>25829.299999999996</v>
      </c>
      <c r="AZ2204" s="51">
        <f>AZ2205+AZ2206</f>
        <v>0</v>
      </c>
      <c r="BA2204" s="52">
        <f t="shared" si="5830"/>
        <v>95.990910778616964</v>
      </c>
      <c r="BB2204" s="25"/>
    </row>
    <row r="2205" ht="78.75">
      <c r="B2205" s="47" t="s">
        <v>666</v>
      </c>
      <c r="C2205" s="47" t="s">
        <v>46</v>
      </c>
      <c r="D2205" s="47" t="s">
        <v>48</v>
      </c>
      <c r="E2205" s="48" t="str">
        <f t="shared" si="5824"/>
        <v>0113</v>
      </c>
      <c r="F2205" s="47" t="s">
        <v>128</v>
      </c>
      <c r="G2205" s="47" t="s">
        <v>70</v>
      </c>
      <c r="H2205" s="49" t="s">
        <v>71</v>
      </c>
      <c r="I2205" s="82">
        <v>20280.900000000001</v>
      </c>
      <c r="J2205" s="19">
        <v>20904.699999999997</v>
      </c>
      <c r="K2205" s="19">
        <v>20904.699999999997</v>
      </c>
      <c r="L2205" s="19"/>
      <c r="M2205" s="19"/>
      <c r="N2205" s="19"/>
      <c r="O2205" s="19">
        <v>0</v>
      </c>
      <c r="P2205" s="19">
        <v>0</v>
      </c>
      <c r="Q2205" s="19">
        <v>0</v>
      </c>
      <c r="R2205" s="19">
        <v>0</v>
      </c>
      <c r="S2205" s="19">
        <v>3017.3000000000002</v>
      </c>
      <c r="T2205" s="19">
        <f t="shared" si="5867"/>
        <v>23298.200000000001</v>
      </c>
      <c r="U2205" s="19">
        <f t="shared" si="5806"/>
        <v>20904.699999999997</v>
      </c>
      <c r="V2205" s="19">
        <f t="shared" si="5807"/>
        <v>20904.699999999997</v>
      </c>
      <c r="W2205" s="19">
        <v>3017.3000000000002</v>
      </c>
      <c r="X2205" s="19"/>
      <c r="Y2205" s="19"/>
      <c r="Z2205" s="19"/>
      <c r="AA2205" s="19">
        <v>3678.5999999999999</v>
      </c>
      <c r="AB2205" s="19"/>
      <c r="AC2205" s="19">
        <v>3678.5999999999999</v>
      </c>
      <c r="AD2205" s="19"/>
      <c r="AE2205" s="19"/>
      <c r="AF2205" s="50">
        <v>23261.052110000001</v>
      </c>
      <c r="AG2205" s="50"/>
      <c r="AH2205" s="50">
        <v>0</v>
      </c>
      <c r="AI2205" s="50">
        <v>0</v>
      </c>
      <c r="AJ2205" s="50">
        <v>0</v>
      </c>
      <c r="AK2205" s="50">
        <v>0</v>
      </c>
      <c r="AL2205" s="50">
        <v>22280.663349999999</v>
      </c>
      <c r="AM2205" s="50">
        <v>0</v>
      </c>
      <c r="AN2205" s="50">
        <v>0</v>
      </c>
      <c r="AO2205" s="15">
        <v>15306.906720000001</v>
      </c>
      <c r="AP2205" s="51">
        <v>23215.123920000002</v>
      </c>
      <c r="AQ2205" s="51">
        <v>0</v>
      </c>
      <c r="AR2205" s="51">
        <v>0</v>
      </c>
      <c r="AS2205" s="51">
        <v>0</v>
      </c>
      <c r="AT2205" s="51">
        <v>0</v>
      </c>
      <c r="AU2205" s="51">
        <f t="shared" si="5825"/>
        <v>23215.123920000002</v>
      </c>
      <c r="AV2205" s="51">
        <f t="shared" si="5826"/>
        <v>83.07607999999891</v>
      </c>
      <c r="AW2205" s="51">
        <f t="shared" si="5827"/>
        <v>26315.5</v>
      </c>
      <c r="AX2205" s="51">
        <f t="shared" si="5828"/>
        <v>24583.299999999996</v>
      </c>
      <c r="AY2205" s="51">
        <f t="shared" si="5829"/>
        <v>24583.299999999996</v>
      </c>
      <c r="AZ2205" s="51"/>
      <c r="BA2205" s="52">
        <f t="shared" si="5830"/>
        <v>95.785277659136796</v>
      </c>
      <c r="BB2205" s="53"/>
    </row>
    <row r="2206" ht="31.5">
      <c r="B2206" s="47" t="s">
        <v>666</v>
      </c>
      <c r="C2206" s="47" t="s">
        <v>46</v>
      </c>
      <c r="D2206" s="47" t="s">
        <v>48</v>
      </c>
      <c r="E2206" s="48" t="str">
        <f t="shared" si="5824"/>
        <v>0113</v>
      </c>
      <c r="F2206" s="47" t="s">
        <v>128</v>
      </c>
      <c r="G2206" s="47" t="s">
        <v>58</v>
      </c>
      <c r="H2206" s="49" t="s">
        <v>59</v>
      </c>
      <c r="I2206" s="82">
        <v>1246</v>
      </c>
      <c r="J2206" s="19">
        <v>1246</v>
      </c>
      <c r="K2206" s="19">
        <v>1246</v>
      </c>
      <c r="L2206" s="19"/>
      <c r="M2206" s="19"/>
      <c r="N2206" s="19"/>
      <c r="O2206" s="19">
        <v>0</v>
      </c>
      <c r="P2206" s="19">
        <v>0</v>
      </c>
      <c r="Q2206" s="19">
        <v>0</v>
      </c>
      <c r="R2206" s="19">
        <v>0</v>
      </c>
      <c r="S2206" s="19"/>
      <c r="T2206" s="19">
        <f t="shared" si="5867"/>
        <v>1246</v>
      </c>
      <c r="U2206" s="19">
        <f t="shared" ref="U2206:U2242" si="5940">J2206+M2206</f>
        <v>1246</v>
      </c>
      <c r="V2206" s="19">
        <f t="shared" ref="V2206:V2242" si="5941">K2206+N2206</f>
        <v>1246</v>
      </c>
      <c r="W2206" s="19"/>
      <c r="X2206" s="19"/>
      <c r="Y2206" s="19"/>
      <c r="Z2206" s="19"/>
      <c r="AA2206" s="19"/>
      <c r="AB2206" s="19"/>
      <c r="AC2206" s="19"/>
      <c r="AD2206" s="19"/>
      <c r="AE2206" s="19"/>
      <c r="AF2206" s="50">
        <v>1190.5300099999999</v>
      </c>
      <c r="AG2206" s="50"/>
      <c r="AH2206" s="50">
        <v>0</v>
      </c>
      <c r="AI2206" s="50">
        <v>0</v>
      </c>
      <c r="AJ2206" s="50">
        <v>0</v>
      </c>
      <c r="AK2206" s="50">
        <v>0</v>
      </c>
      <c r="AL2206" s="50">
        <v>1190.50001</v>
      </c>
      <c r="AM2206" s="50">
        <v>0</v>
      </c>
      <c r="AN2206" s="50">
        <v>0</v>
      </c>
      <c r="AO2206" s="51">
        <v>829.66024000000004</v>
      </c>
      <c r="AP2206" s="51">
        <v>1236.4582</v>
      </c>
      <c r="AQ2206" s="51">
        <v>0</v>
      </c>
      <c r="AR2206" s="51">
        <v>0</v>
      </c>
      <c r="AS2206" s="51">
        <v>0</v>
      </c>
      <c r="AT2206" s="51">
        <v>0</v>
      </c>
      <c r="AU2206" s="51">
        <f t="shared" si="5825"/>
        <v>1236.4582</v>
      </c>
      <c r="AV2206" s="51">
        <f t="shared" si="5826"/>
        <v>9.5417999999999665</v>
      </c>
      <c r="AW2206" s="51">
        <f t="shared" si="5827"/>
        <v>1246</v>
      </c>
      <c r="AX2206" s="51">
        <f t="shared" si="5828"/>
        <v>1246</v>
      </c>
      <c r="AY2206" s="51">
        <f t="shared" si="5829"/>
        <v>1246</v>
      </c>
      <c r="AZ2206" s="51"/>
      <c r="BA2206" s="52">
        <f t="shared" si="5830"/>
        <v>99.99748011392002</v>
      </c>
      <c r="BB2206" s="53"/>
    </row>
    <row r="2207">
      <c r="B2207" s="47" t="s">
        <v>666</v>
      </c>
      <c r="C2207" s="47" t="s">
        <v>46</v>
      </c>
      <c r="D2207" s="47" t="s">
        <v>48</v>
      </c>
      <c r="E2207" s="48" t="str">
        <f t="shared" si="5824"/>
        <v>0113</v>
      </c>
      <c r="F2207" s="47" t="s">
        <v>128</v>
      </c>
      <c r="G2207" s="47" t="s">
        <v>72</v>
      </c>
      <c r="H2207" s="49" t="s">
        <v>73</v>
      </c>
      <c r="I2207" s="82"/>
      <c r="J2207" s="19"/>
      <c r="K2207" s="19"/>
      <c r="L2207" s="19"/>
      <c r="M2207" s="19"/>
      <c r="N2207" s="19"/>
      <c r="O2207" s="19">
        <v>0</v>
      </c>
      <c r="P2207" s="19">
        <v>0</v>
      </c>
      <c r="Q2207" s="19">
        <v>0</v>
      </c>
      <c r="R2207" s="19">
        <v>0</v>
      </c>
      <c r="S2207" s="19"/>
      <c r="T2207" s="19">
        <f t="shared" si="5867"/>
        <v>0</v>
      </c>
      <c r="U2207" s="19">
        <v>0</v>
      </c>
      <c r="V2207" s="19">
        <v>0</v>
      </c>
      <c r="W2207" s="19">
        <v>0</v>
      </c>
      <c r="X2207" s="19">
        <v>0</v>
      </c>
      <c r="Y2207" s="19">
        <v>0</v>
      </c>
      <c r="Z2207" s="19">
        <v>0</v>
      </c>
      <c r="AA2207" s="19">
        <v>0</v>
      </c>
      <c r="AB2207" s="19">
        <v>0</v>
      </c>
      <c r="AC2207" s="19">
        <v>0</v>
      </c>
      <c r="AD2207" s="19">
        <v>0</v>
      </c>
      <c r="AE2207" s="19">
        <v>0</v>
      </c>
      <c r="AF2207" s="50">
        <v>3.3178800000000002</v>
      </c>
      <c r="AG2207" s="50"/>
      <c r="AH2207" s="50">
        <v>0</v>
      </c>
      <c r="AI2207" s="50">
        <v>0</v>
      </c>
      <c r="AJ2207" s="50">
        <v>0</v>
      </c>
      <c r="AK2207" s="50">
        <v>0</v>
      </c>
      <c r="AL2207" s="50">
        <v>3.3178800000000002</v>
      </c>
      <c r="AM2207" s="50">
        <v>0</v>
      </c>
      <c r="AN2207" s="50">
        <v>0</v>
      </c>
      <c r="AO2207" s="15">
        <v>3.3178800000000002</v>
      </c>
      <c r="AP2207" s="51">
        <v>3.3178800000000002</v>
      </c>
      <c r="AQ2207" s="51">
        <v>0</v>
      </c>
      <c r="AR2207" s="51">
        <v>0</v>
      </c>
      <c r="AS2207" s="51">
        <v>0</v>
      </c>
      <c r="AT2207" s="51">
        <v>0</v>
      </c>
      <c r="AU2207" s="51">
        <f t="shared" si="5825"/>
        <v>3.3178800000000002</v>
      </c>
      <c r="AV2207" s="51">
        <f t="shared" si="5826"/>
        <v>-3.3178800000000002</v>
      </c>
      <c r="AW2207" s="51"/>
      <c r="AX2207" s="51"/>
      <c r="AY2207" s="51"/>
      <c r="AZ2207" s="51"/>
      <c r="BA2207" s="52">
        <f t="shared" si="5830"/>
        <v>100</v>
      </c>
      <c r="BB2207" s="53"/>
    </row>
    <row r="2208" ht="47.25">
      <c r="B2208" s="47" t="s">
        <v>666</v>
      </c>
      <c r="C2208" s="47" t="s">
        <v>46</v>
      </c>
      <c r="D2208" s="47" t="s">
        <v>48</v>
      </c>
      <c r="E2208" s="48" t="str">
        <f t="shared" si="5824"/>
        <v>0113</v>
      </c>
      <c r="F2208" s="47" t="s">
        <v>82</v>
      </c>
      <c r="G2208" s="48"/>
      <c r="H2208" s="49" t="s">
        <v>83</v>
      </c>
      <c r="I2208" s="82"/>
      <c r="J2208" s="19"/>
      <c r="K2208" s="19"/>
      <c r="L2208" s="19"/>
      <c r="M2208" s="19"/>
      <c r="N2208" s="19"/>
      <c r="O2208" s="19">
        <f t="shared" ref="O2208:O2213" si="5942">O2209</f>
        <v>208.81399999999999</v>
      </c>
      <c r="P2208" s="19">
        <f t="shared" ref="P2208:P2213" si="5943">P2209</f>
        <v>0</v>
      </c>
      <c r="Q2208" s="19">
        <f t="shared" ref="Q2208:Q2213" si="5944">Q2209</f>
        <v>0</v>
      </c>
      <c r="R2208" s="19">
        <f t="shared" ref="R2208:R2213" si="5945">R2209</f>
        <v>0</v>
      </c>
      <c r="S2208" s="19"/>
      <c r="T2208" s="19">
        <f t="shared" si="5867"/>
        <v>208.81399999999999</v>
      </c>
      <c r="U2208" s="19"/>
      <c r="V2208" s="19"/>
      <c r="W2208" s="19"/>
      <c r="X2208" s="19"/>
      <c r="Y2208" s="19"/>
      <c r="Z2208" s="19"/>
      <c r="AA2208" s="19"/>
      <c r="AB2208" s="19"/>
      <c r="AC2208" s="19"/>
      <c r="AD2208" s="19"/>
      <c r="AE2208" s="19"/>
      <c r="AF2208" s="50">
        <f t="shared" ref="AF2208:AF2213" si="5946">AF2209</f>
        <v>1051.90149</v>
      </c>
      <c r="AG2208" s="50">
        <f t="shared" ref="AG2208:AG2213" si="5947">AG2209</f>
        <v>0</v>
      </c>
      <c r="AH2208" s="50">
        <f t="shared" ref="AH2208:AH2213" si="5948">AH2209</f>
        <v>0</v>
      </c>
      <c r="AI2208" s="50">
        <f t="shared" ref="AI2208:AI2213" si="5949">AI2209</f>
        <v>0</v>
      </c>
      <c r="AJ2208" s="50">
        <f t="shared" ref="AJ2208:AJ2213" si="5950">AJ2209</f>
        <v>0</v>
      </c>
      <c r="AK2208" s="50">
        <f t="shared" ref="AK2208:AK2213" si="5951">AK2209</f>
        <v>0</v>
      </c>
      <c r="AL2208" s="50">
        <f t="shared" ref="AL2208:AL2213" si="5952">AL2209</f>
        <v>1051.90149</v>
      </c>
      <c r="AM2208" s="50">
        <f t="shared" ref="AM2208:AM2213" si="5953">AM2209</f>
        <v>0</v>
      </c>
      <c r="AN2208" s="50">
        <f t="shared" ref="AN2208:AN2213" si="5954">AN2209</f>
        <v>0</v>
      </c>
      <c r="AO2208" s="51">
        <f t="shared" ref="AO2208:AO2213" si="5955">AO2209</f>
        <v>653.08749</v>
      </c>
      <c r="AP2208" s="51">
        <f t="shared" ref="AP2208:AP2213" si="5956">AP2209</f>
        <v>653.08749</v>
      </c>
      <c r="AQ2208" s="51">
        <f t="shared" ref="AQ2208:AQ2213" si="5957">AQ2209</f>
        <v>208.81399999999999</v>
      </c>
      <c r="AR2208" s="51">
        <f t="shared" ref="AR2208:AR2213" si="5958">AR2209</f>
        <v>0</v>
      </c>
      <c r="AS2208" s="51">
        <f t="shared" ref="AS2208:AS2213" si="5959">AS2209</f>
        <v>0</v>
      </c>
      <c r="AT2208" s="51">
        <f t="shared" ref="AT2208:AT2213" si="5960">AT2209</f>
        <v>0</v>
      </c>
      <c r="AU2208" s="51">
        <f t="shared" si="5825"/>
        <v>861.90148999999997</v>
      </c>
      <c r="AV2208" s="51">
        <f t="shared" si="5826"/>
        <v>-653.08749</v>
      </c>
      <c r="AW2208" s="51"/>
      <c r="AX2208" s="51"/>
      <c r="AY2208" s="51"/>
      <c r="AZ2208" s="51"/>
      <c r="BA2208" s="52">
        <f t="shared" si="5830"/>
        <v>100</v>
      </c>
      <c r="BB2208" s="53"/>
    </row>
    <row r="2209" ht="31.5">
      <c r="B2209" s="47" t="s">
        <v>666</v>
      </c>
      <c r="C2209" s="47" t="s">
        <v>46</v>
      </c>
      <c r="D2209" s="47" t="s">
        <v>48</v>
      </c>
      <c r="E2209" s="48" t="str">
        <f t="shared" si="5824"/>
        <v>0113</v>
      </c>
      <c r="F2209" s="47" t="s">
        <v>84</v>
      </c>
      <c r="G2209" s="48"/>
      <c r="H2209" s="49" t="s">
        <v>85</v>
      </c>
      <c r="I2209" s="82"/>
      <c r="J2209" s="19"/>
      <c r="K2209" s="19"/>
      <c r="L2209" s="19"/>
      <c r="M2209" s="19"/>
      <c r="N2209" s="19"/>
      <c r="O2209" s="19">
        <f t="shared" si="5942"/>
        <v>208.81399999999999</v>
      </c>
      <c r="P2209" s="19">
        <f t="shared" si="5943"/>
        <v>0</v>
      </c>
      <c r="Q2209" s="19">
        <f t="shared" si="5944"/>
        <v>0</v>
      </c>
      <c r="R2209" s="19">
        <f t="shared" si="5945"/>
        <v>0</v>
      </c>
      <c r="S2209" s="19"/>
      <c r="T2209" s="19">
        <f t="shared" si="5867"/>
        <v>208.81399999999999</v>
      </c>
      <c r="U2209" s="19"/>
      <c r="V2209" s="19"/>
      <c r="W2209" s="19"/>
      <c r="X2209" s="19"/>
      <c r="Y2209" s="19"/>
      <c r="Z2209" s="19"/>
      <c r="AA2209" s="19"/>
      <c r="AB2209" s="19"/>
      <c r="AC2209" s="19"/>
      <c r="AD2209" s="19"/>
      <c r="AE2209" s="19"/>
      <c r="AF2209" s="50">
        <f t="shared" si="5946"/>
        <v>1051.90149</v>
      </c>
      <c r="AG2209" s="50">
        <f t="shared" si="5947"/>
        <v>0</v>
      </c>
      <c r="AH2209" s="50">
        <f t="shared" si="5948"/>
        <v>0</v>
      </c>
      <c r="AI2209" s="50">
        <f t="shared" si="5949"/>
        <v>0</v>
      </c>
      <c r="AJ2209" s="50">
        <f t="shared" si="5950"/>
        <v>0</v>
      </c>
      <c r="AK2209" s="50">
        <f t="shared" si="5951"/>
        <v>0</v>
      </c>
      <c r="AL2209" s="50">
        <f t="shared" si="5952"/>
        <v>1051.90149</v>
      </c>
      <c r="AM2209" s="50">
        <f t="shared" si="5953"/>
        <v>0</v>
      </c>
      <c r="AN2209" s="50">
        <f t="shared" si="5954"/>
        <v>0</v>
      </c>
      <c r="AO2209" s="15">
        <f t="shared" si="5955"/>
        <v>653.08749</v>
      </c>
      <c r="AP2209" s="51">
        <f t="shared" si="5956"/>
        <v>653.08749</v>
      </c>
      <c r="AQ2209" s="51">
        <f t="shared" si="5957"/>
        <v>208.81399999999999</v>
      </c>
      <c r="AR2209" s="51">
        <f t="shared" si="5958"/>
        <v>0</v>
      </c>
      <c r="AS2209" s="51">
        <f t="shared" si="5959"/>
        <v>0</v>
      </c>
      <c r="AT2209" s="51">
        <f t="shared" si="5960"/>
        <v>0</v>
      </c>
      <c r="AU2209" s="51">
        <f t="shared" si="5825"/>
        <v>861.90148999999997</v>
      </c>
      <c r="AV2209" s="51">
        <f t="shared" si="5826"/>
        <v>-653.08749</v>
      </c>
      <c r="AW2209" s="51"/>
      <c r="AX2209" s="51"/>
      <c r="AY2209" s="51"/>
      <c r="AZ2209" s="51"/>
      <c r="BA2209" s="52">
        <f t="shared" si="5830"/>
        <v>100</v>
      </c>
      <c r="BB2209" s="53"/>
    </row>
    <row r="2210" ht="31.5">
      <c r="B2210" s="47" t="s">
        <v>666</v>
      </c>
      <c r="C2210" s="47" t="s">
        <v>46</v>
      </c>
      <c r="D2210" s="47" t="s">
        <v>48</v>
      </c>
      <c r="E2210" s="48" t="str">
        <f t="shared" si="5824"/>
        <v>0113</v>
      </c>
      <c r="F2210" s="47" t="s">
        <v>86</v>
      </c>
      <c r="G2210" s="48"/>
      <c r="H2210" s="49" t="s">
        <v>87</v>
      </c>
      <c r="I2210" s="82"/>
      <c r="J2210" s="19"/>
      <c r="K2210" s="19"/>
      <c r="L2210" s="19"/>
      <c r="M2210" s="19"/>
      <c r="N2210" s="19"/>
      <c r="O2210" s="19">
        <f t="shared" si="5942"/>
        <v>208.81399999999999</v>
      </c>
      <c r="P2210" s="19">
        <f t="shared" si="5943"/>
        <v>0</v>
      </c>
      <c r="Q2210" s="19">
        <f t="shared" si="5944"/>
        <v>0</v>
      </c>
      <c r="R2210" s="19">
        <f t="shared" si="5945"/>
        <v>0</v>
      </c>
      <c r="S2210" s="19"/>
      <c r="T2210" s="19">
        <f t="shared" si="5867"/>
        <v>208.81399999999999</v>
      </c>
      <c r="U2210" s="19"/>
      <c r="V2210" s="19"/>
      <c r="W2210" s="19"/>
      <c r="X2210" s="19"/>
      <c r="Y2210" s="19"/>
      <c r="Z2210" s="19"/>
      <c r="AA2210" s="19"/>
      <c r="AB2210" s="19"/>
      <c r="AC2210" s="19"/>
      <c r="AD2210" s="19"/>
      <c r="AE2210" s="19"/>
      <c r="AF2210" s="50">
        <f t="shared" si="5946"/>
        <v>1051.90149</v>
      </c>
      <c r="AG2210" s="50">
        <f t="shared" si="5947"/>
        <v>0</v>
      </c>
      <c r="AH2210" s="50">
        <f t="shared" si="5948"/>
        <v>0</v>
      </c>
      <c r="AI2210" s="50">
        <f t="shared" si="5949"/>
        <v>0</v>
      </c>
      <c r="AJ2210" s="50">
        <f t="shared" si="5950"/>
        <v>0</v>
      </c>
      <c r="AK2210" s="50">
        <f t="shared" si="5951"/>
        <v>0</v>
      </c>
      <c r="AL2210" s="50">
        <f t="shared" si="5952"/>
        <v>1051.90149</v>
      </c>
      <c r="AM2210" s="50">
        <f t="shared" si="5953"/>
        <v>0</v>
      </c>
      <c r="AN2210" s="50">
        <f t="shared" si="5954"/>
        <v>0</v>
      </c>
      <c r="AO2210" s="51">
        <f t="shared" si="5955"/>
        <v>653.08749</v>
      </c>
      <c r="AP2210" s="51">
        <f t="shared" si="5956"/>
        <v>653.08749</v>
      </c>
      <c r="AQ2210" s="51">
        <f t="shared" si="5957"/>
        <v>208.81399999999999</v>
      </c>
      <c r="AR2210" s="51">
        <f t="shared" si="5958"/>
        <v>0</v>
      </c>
      <c r="AS2210" s="51">
        <f t="shared" si="5959"/>
        <v>0</v>
      </c>
      <c r="AT2210" s="51">
        <f t="shared" si="5960"/>
        <v>0</v>
      </c>
      <c r="AU2210" s="51">
        <f t="shared" si="5825"/>
        <v>861.90148999999997</v>
      </c>
      <c r="AV2210" s="51">
        <f t="shared" si="5826"/>
        <v>-653.08749</v>
      </c>
      <c r="AW2210" s="51"/>
      <c r="AX2210" s="51"/>
      <c r="AY2210" s="51"/>
      <c r="AZ2210" s="51"/>
      <c r="BA2210" s="52">
        <f t="shared" si="5830"/>
        <v>100</v>
      </c>
      <c r="BB2210" s="53"/>
    </row>
    <row r="2211">
      <c r="B2211" s="47" t="s">
        <v>666</v>
      </c>
      <c r="C2211" s="47" t="s">
        <v>46</v>
      </c>
      <c r="D2211" s="47" t="s">
        <v>48</v>
      </c>
      <c r="E2211" s="48" t="str">
        <f t="shared" si="5824"/>
        <v>0113</v>
      </c>
      <c r="F2211" s="47" t="s">
        <v>86</v>
      </c>
      <c r="G2211" s="47" t="s">
        <v>60</v>
      </c>
      <c r="H2211" s="49" t="s">
        <v>61</v>
      </c>
      <c r="I2211" s="82"/>
      <c r="J2211" s="19"/>
      <c r="K2211" s="19"/>
      <c r="L2211" s="19"/>
      <c r="M2211" s="19"/>
      <c r="N2211" s="19"/>
      <c r="O2211" s="19">
        <v>208.81399999999999</v>
      </c>
      <c r="P2211" s="19">
        <v>0</v>
      </c>
      <c r="Q2211" s="19">
        <v>0</v>
      </c>
      <c r="R2211" s="19">
        <v>0</v>
      </c>
      <c r="S2211" s="19"/>
      <c r="T2211" s="19">
        <f t="shared" si="5867"/>
        <v>208.81399999999999</v>
      </c>
      <c r="U2211" s="19"/>
      <c r="V2211" s="19"/>
      <c r="W2211" s="19"/>
      <c r="X2211" s="19"/>
      <c r="Y2211" s="19"/>
      <c r="Z2211" s="19"/>
      <c r="AA2211" s="19"/>
      <c r="AB2211" s="19"/>
      <c r="AC2211" s="19"/>
      <c r="AD2211" s="19"/>
      <c r="AE2211" s="19"/>
      <c r="AF2211" s="50">
        <v>1051.90149</v>
      </c>
      <c r="AG2211" s="50"/>
      <c r="AH2211" s="50">
        <v>0</v>
      </c>
      <c r="AI2211" s="50">
        <v>0</v>
      </c>
      <c r="AJ2211" s="50">
        <v>0</v>
      </c>
      <c r="AK2211" s="50">
        <v>0</v>
      </c>
      <c r="AL2211" s="50">
        <v>1051.90149</v>
      </c>
      <c r="AM2211" s="50">
        <v>0</v>
      </c>
      <c r="AN2211" s="50">
        <v>0</v>
      </c>
      <c r="AO2211" s="15">
        <v>653.08749</v>
      </c>
      <c r="AP2211" s="51">
        <v>653.08749</v>
      </c>
      <c r="AQ2211" s="51">
        <v>208.81399999999999</v>
      </c>
      <c r="AR2211" s="51">
        <v>0</v>
      </c>
      <c r="AS2211" s="51">
        <v>0</v>
      </c>
      <c r="AT2211" s="51">
        <v>0</v>
      </c>
      <c r="AU2211" s="51">
        <f t="shared" si="5825"/>
        <v>861.90148999999997</v>
      </c>
      <c r="AV2211" s="51">
        <f t="shared" si="5826"/>
        <v>-653.08749</v>
      </c>
      <c r="AW2211" s="51"/>
      <c r="AX2211" s="51"/>
      <c r="AY2211" s="51"/>
      <c r="AZ2211" s="51"/>
      <c r="BA2211" s="52">
        <f t="shared" si="5830"/>
        <v>100</v>
      </c>
      <c r="BB2211" s="53"/>
    </row>
    <row r="2212" ht="47.25">
      <c r="B2212" s="47" t="s">
        <v>666</v>
      </c>
      <c r="C2212" s="47" t="s">
        <v>46</v>
      </c>
      <c r="D2212" s="47" t="s">
        <v>48</v>
      </c>
      <c r="E2212" s="48" t="str">
        <f t="shared" si="5824"/>
        <v>0113</v>
      </c>
      <c r="F2212" s="47" t="s">
        <v>682</v>
      </c>
      <c r="G2212" s="48"/>
      <c r="H2212" s="49" t="s">
        <v>683</v>
      </c>
      <c r="I2212" s="19">
        <f t="shared" ref="I2212:I2213" si="5961">I2213</f>
        <v>73174.800000000017</v>
      </c>
      <c r="J2212" s="19">
        <f t="shared" ref="J2212:J2213" si="5962">J2213</f>
        <v>75162</v>
      </c>
      <c r="K2212" s="19">
        <f t="shared" ref="K2212:K2213" si="5963">K2213</f>
        <v>75162</v>
      </c>
      <c r="L2212" s="19">
        <f t="shared" ref="L2212:L2213" si="5964">L2213</f>
        <v>0</v>
      </c>
      <c r="M2212" s="19">
        <f t="shared" ref="M2212:M2213" si="5965">M2213</f>
        <v>0</v>
      </c>
      <c r="N2212" s="19">
        <f t="shared" ref="N2212:N2213" si="5966">N2213</f>
        <v>0</v>
      </c>
      <c r="O2212" s="19">
        <f t="shared" si="5942"/>
        <v>0</v>
      </c>
      <c r="P2212" s="19">
        <f t="shared" si="5943"/>
        <v>0</v>
      </c>
      <c r="Q2212" s="19">
        <f t="shared" si="5944"/>
        <v>0</v>
      </c>
      <c r="R2212" s="19">
        <f t="shared" si="5945"/>
        <v>0</v>
      </c>
      <c r="S2212" s="19">
        <f t="shared" ref="S2212:S2213" si="5967">S2213</f>
        <v>4942</v>
      </c>
      <c r="T2212" s="19">
        <f t="shared" si="5867"/>
        <v>78116.800000000017</v>
      </c>
      <c r="U2212" s="19">
        <f t="shared" si="5940"/>
        <v>75162</v>
      </c>
      <c r="V2212" s="19">
        <f t="shared" si="5941"/>
        <v>75162</v>
      </c>
      <c r="W2212" s="19">
        <f t="shared" ref="W2212:W2213" si="5968">W2213</f>
        <v>4931.5</v>
      </c>
      <c r="X2212" s="19">
        <f t="shared" ref="X2212:X2213" si="5969">X2213</f>
        <v>0</v>
      </c>
      <c r="Y2212" s="19">
        <f t="shared" ref="Y2212:Y2213" si="5970">Y2213</f>
        <v>0</v>
      </c>
      <c r="Z2212" s="19">
        <f t="shared" ref="Z2212:Z2213" si="5971">Z2213</f>
        <v>10.5</v>
      </c>
      <c r="AA2212" s="19">
        <f t="shared" ref="AA2212:AA2213" si="5972">AA2213</f>
        <v>5477.3000000000002</v>
      </c>
      <c r="AB2212" s="19">
        <f t="shared" ref="AB2212:AB2213" si="5973">AB2213</f>
        <v>0</v>
      </c>
      <c r="AC2212" s="19">
        <f t="shared" ref="AC2212:AC2213" si="5974">AC2213</f>
        <v>5477.3000000000002</v>
      </c>
      <c r="AD2212" s="19">
        <f t="shared" ref="AD2212:AD2213" si="5975">AD2213</f>
        <v>0</v>
      </c>
      <c r="AE2212" s="19">
        <f t="shared" ref="AE2212:AE2213" si="5976">AE2213</f>
        <v>0</v>
      </c>
      <c r="AF2212" s="50">
        <f t="shared" si="5946"/>
        <v>79786.357860000004</v>
      </c>
      <c r="AG2212" s="50">
        <f t="shared" si="5947"/>
        <v>0</v>
      </c>
      <c r="AH2212" s="50">
        <f t="shared" si="5948"/>
        <v>0</v>
      </c>
      <c r="AI2212" s="50">
        <f t="shared" si="5949"/>
        <v>0</v>
      </c>
      <c r="AJ2212" s="50">
        <f t="shared" si="5950"/>
        <v>0</v>
      </c>
      <c r="AK2212" s="50">
        <f t="shared" si="5951"/>
        <v>0</v>
      </c>
      <c r="AL2212" s="50">
        <f t="shared" si="5952"/>
        <v>75776.483000000007</v>
      </c>
      <c r="AM2212" s="50">
        <f t="shared" si="5953"/>
        <v>0</v>
      </c>
      <c r="AN2212" s="50">
        <f t="shared" si="5954"/>
        <v>0</v>
      </c>
      <c r="AO2212" s="51">
        <f t="shared" si="5955"/>
        <v>45004.469279999998</v>
      </c>
      <c r="AP2212" s="51">
        <f t="shared" si="5956"/>
        <v>79976.357859999989</v>
      </c>
      <c r="AQ2212" s="51">
        <f t="shared" si="5957"/>
        <v>0</v>
      </c>
      <c r="AR2212" s="51">
        <f t="shared" si="5958"/>
        <v>0</v>
      </c>
      <c r="AS2212" s="51">
        <f t="shared" si="5959"/>
        <v>0</v>
      </c>
      <c r="AT2212" s="51">
        <f t="shared" si="5960"/>
        <v>0</v>
      </c>
      <c r="AU2212" s="51">
        <f t="shared" si="5825"/>
        <v>79976.357859999989</v>
      </c>
      <c r="AV2212" s="51">
        <f t="shared" si="5826"/>
        <v>-1859.5578599999717</v>
      </c>
      <c r="AW2212" s="51">
        <f t="shared" si="5827"/>
        <v>83058.800000000017</v>
      </c>
      <c r="AX2212" s="51">
        <f t="shared" si="5828"/>
        <v>80639.300000000003</v>
      </c>
      <c r="AY2212" s="51">
        <f t="shared" si="5829"/>
        <v>80639.300000000003</v>
      </c>
      <c r="AZ2212" s="51">
        <f t="shared" ref="AZ2212:AZ2213" si="5977">AZ2213</f>
        <v>0</v>
      </c>
      <c r="BA2212" s="52">
        <f t="shared" si="5830"/>
        <v>94.974234985088472</v>
      </c>
      <c r="BB2212" s="25"/>
    </row>
    <row r="2213" ht="47.25">
      <c r="B2213" s="47" t="s">
        <v>666</v>
      </c>
      <c r="C2213" s="47" t="s">
        <v>46</v>
      </c>
      <c r="D2213" s="47" t="s">
        <v>48</v>
      </c>
      <c r="E2213" s="48" t="str">
        <f t="shared" si="5824"/>
        <v>0113</v>
      </c>
      <c r="F2213" s="47" t="s">
        <v>684</v>
      </c>
      <c r="G2213" s="48"/>
      <c r="H2213" s="49" t="s">
        <v>685</v>
      </c>
      <c r="I2213" s="19">
        <f t="shared" si="5961"/>
        <v>73174.800000000017</v>
      </c>
      <c r="J2213" s="19">
        <f t="shared" si="5962"/>
        <v>75162</v>
      </c>
      <c r="K2213" s="19">
        <f t="shared" si="5963"/>
        <v>75162</v>
      </c>
      <c r="L2213" s="19">
        <f t="shared" si="5964"/>
        <v>0</v>
      </c>
      <c r="M2213" s="19">
        <f t="shared" si="5965"/>
        <v>0</v>
      </c>
      <c r="N2213" s="19">
        <f t="shared" si="5966"/>
        <v>0</v>
      </c>
      <c r="O2213" s="19">
        <f t="shared" si="5942"/>
        <v>0</v>
      </c>
      <c r="P2213" s="19">
        <f t="shared" si="5943"/>
        <v>0</v>
      </c>
      <c r="Q2213" s="19">
        <f t="shared" si="5944"/>
        <v>0</v>
      </c>
      <c r="R2213" s="19">
        <f t="shared" si="5945"/>
        <v>0</v>
      </c>
      <c r="S2213" s="19">
        <f t="shared" si="5967"/>
        <v>4942</v>
      </c>
      <c r="T2213" s="19">
        <f t="shared" si="5867"/>
        <v>78116.800000000017</v>
      </c>
      <c r="U2213" s="19">
        <f t="shared" si="5940"/>
        <v>75162</v>
      </c>
      <c r="V2213" s="19">
        <f t="shared" si="5941"/>
        <v>75162</v>
      </c>
      <c r="W2213" s="19">
        <f t="shared" si="5968"/>
        <v>4931.5</v>
      </c>
      <c r="X2213" s="19">
        <f t="shared" si="5969"/>
        <v>0</v>
      </c>
      <c r="Y2213" s="19">
        <f t="shared" si="5970"/>
        <v>0</v>
      </c>
      <c r="Z2213" s="19">
        <f t="shared" si="5971"/>
        <v>10.5</v>
      </c>
      <c r="AA2213" s="19">
        <f t="shared" si="5972"/>
        <v>5477.3000000000002</v>
      </c>
      <c r="AB2213" s="19">
        <f t="shared" si="5973"/>
        <v>0</v>
      </c>
      <c r="AC2213" s="19">
        <f t="shared" si="5974"/>
        <v>5477.3000000000002</v>
      </c>
      <c r="AD2213" s="19">
        <f t="shared" si="5975"/>
        <v>0</v>
      </c>
      <c r="AE2213" s="19">
        <f t="shared" si="5976"/>
        <v>0</v>
      </c>
      <c r="AF2213" s="50">
        <f t="shared" si="5946"/>
        <v>79786.357860000004</v>
      </c>
      <c r="AG2213" s="50">
        <f t="shared" si="5947"/>
        <v>0</v>
      </c>
      <c r="AH2213" s="50">
        <f t="shared" si="5948"/>
        <v>0</v>
      </c>
      <c r="AI2213" s="50">
        <f t="shared" si="5949"/>
        <v>0</v>
      </c>
      <c r="AJ2213" s="50">
        <f t="shared" si="5950"/>
        <v>0</v>
      </c>
      <c r="AK2213" s="50">
        <f t="shared" si="5951"/>
        <v>0</v>
      </c>
      <c r="AL2213" s="50">
        <f t="shared" si="5952"/>
        <v>75776.483000000007</v>
      </c>
      <c r="AM2213" s="50">
        <f t="shared" si="5953"/>
        <v>0</v>
      </c>
      <c r="AN2213" s="50">
        <f t="shared" si="5954"/>
        <v>0</v>
      </c>
      <c r="AO2213" s="15">
        <f t="shared" si="5955"/>
        <v>45004.469279999998</v>
      </c>
      <c r="AP2213" s="51">
        <f t="shared" si="5956"/>
        <v>79976.357859999989</v>
      </c>
      <c r="AQ2213" s="51">
        <f t="shared" si="5957"/>
        <v>0</v>
      </c>
      <c r="AR2213" s="51">
        <f t="shared" si="5958"/>
        <v>0</v>
      </c>
      <c r="AS2213" s="51">
        <f t="shared" si="5959"/>
        <v>0</v>
      </c>
      <c r="AT2213" s="51">
        <f t="shared" si="5960"/>
        <v>0</v>
      </c>
      <c r="AU2213" s="51">
        <f t="shared" si="5825"/>
        <v>79976.357859999989</v>
      </c>
      <c r="AV2213" s="51">
        <f t="shared" si="5826"/>
        <v>-1859.5578599999717</v>
      </c>
      <c r="AW2213" s="51">
        <f t="shared" si="5827"/>
        <v>83058.800000000017</v>
      </c>
      <c r="AX2213" s="51">
        <f t="shared" si="5828"/>
        <v>80639.300000000003</v>
      </c>
      <c r="AY2213" s="51">
        <f t="shared" si="5829"/>
        <v>80639.300000000003</v>
      </c>
      <c r="AZ2213" s="51">
        <f t="shared" si="5977"/>
        <v>0</v>
      </c>
      <c r="BA2213" s="52">
        <f t="shared" si="5830"/>
        <v>94.974234985088472</v>
      </c>
      <c r="BB2213" s="25"/>
    </row>
    <row r="2214" ht="47.25">
      <c r="B2214" s="47" t="s">
        <v>666</v>
      </c>
      <c r="C2214" s="47" t="s">
        <v>46</v>
      </c>
      <c r="D2214" s="47" t="s">
        <v>48</v>
      </c>
      <c r="E2214" s="48" t="str">
        <f t="shared" si="5824"/>
        <v>0113</v>
      </c>
      <c r="F2214" s="47" t="s">
        <v>686</v>
      </c>
      <c r="G2214" s="48"/>
      <c r="H2214" s="49" t="s">
        <v>75</v>
      </c>
      <c r="I2214" s="19">
        <f>I2215+I2216+I2217</f>
        <v>73174.800000000017</v>
      </c>
      <c r="J2214" s="19">
        <f>J2215+J2216+J2217</f>
        <v>75162</v>
      </c>
      <c r="K2214" s="19">
        <f>K2215+K2216+K2217</f>
        <v>75162</v>
      </c>
      <c r="L2214" s="19">
        <f>L2215+L2216+L2217</f>
        <v>0</v>
      </c>
      <c r="M2214" s="19">
        <f>M2215+M2216+M2217</f>
        <v>0</v>
      </c>
      <c r="N2214" s="19">
        <f>N2215+N2216+N2217</f>
        <v>0</v>
      </c>
      <c r="O2214" s="19">
        <f>O2215+O2216+O2217</f>
        <v>0</v>
      </c>
      <c r="P2214" s="19">
        <f>P2215+P2216+P2217</f>
        <v>0</v>
      </c>
      <c r="Q2214" s="19">
        <f>Q2215+Q2216+Q2217</f>
        <v>0</v>
      </c>
      <c r="R2214" s="19">
        <f>R2215+R2216+R2217</f>
        <v>0</v>
      </c>
      <c r="S2214" s="19">
        <f>S2215+S2216+S2217</f>
        <v>4942</v>
      </c>
      <c r="T2214" s="19">
        <f t="shared" si="5867"/>
        <v>78116.800000000017</v>
      </c>
      <c r="U2214" s="19">
        <f t="shared" si="5940"/>
        <v>75162</v>
      </c>
      <c r="V2214" s="19">
        <f t="shared" si="5941"/>
        <v>75162</v>
      </c>
      <c r="W2214" s="19">
        <f>W2215+W2216+W2217</f>
        <v>4931.5</v>
      </c>
      <c r="X2214" s="19">
        <f>X2215+X2216+X2217</f>
        <v>0</v>
      </c>
      <c r="Y2214" s="19">
        <f>Y2215+Y2216+Y2217</f>
        <v>0</v>
      </c>
      <c r="Z2214" s="19">
        <f>Z2215+Z2216+Z2217</f>
        <v>10.5</v>
      </c>
      <c r="AA2214" s="19">
        <f>AA2215+AA2216+AA2217</f>
        <v>5477.3000000000002</v>
      </c>
      <c r="AB2214" s="19">
        <f>AB2215+AB2216+AB2217</f>
        <v>0</v>
      </c>
      <c r="AC2214" s="19">
        <f>AC2215+AC2216+AC2217</f>
        <v>5477.3000000000002</v>
      </c>
      <c r="AD2214" s="19">
        <f>AD2215+AD2216+AD2217</f>
        <v>0</v>
      </c>
      <c r="AE2214" s="19">
        <f>AE2215+AE2216+AE2217</f>
        <v>0</v>
      </c>
      <c r="AF2214" s="50">
        <f>AF2215+AF2216+AF2217</f>
        <v>79786.357860000004</v>
      </c>
      <c r="AG2214" s="50">
        <f>AG2215+AG2216+AG2217</f>
        <v>0</v>
      </c>
      <c r="AH2214" s="50">
        <f>AH2215+AH2216+AH2217</f>
        <v>0</v>
      </c>
      <c r="AI2214" s="50">
        <f>AI2215+AI2216+AI2217</f>
        <v>0</v>
      </c>
      <c r="AJ2214" s="50">
        <f>AJ2215+AJ2216+AJ2217</f>
        <v>0</v>
      </c>
      <c r="AK2214" s="50">
        <f>AK2215+AK2216+AK2217</f>
        <v>0</v>
      </c>
      <c r="AL2214" s="50">
        <f>AL2215+AL2216+AL2217</f>
        <v>75776.483000000007</v>
      </c>
      <c r="AM2214" s="50">
        <f>AM2215+AM2216+AM2217</f>
        <v>0</v>
      </c>
      <c r="AN2214" s="50">
        <f>AN2215+AN2216+AN2217</f>
        <v>0</v>
      </c>
      <c r="AO2214" s="51">
        <f>AO2215+AO2216+AO2217</f>
        <v>45004.469279999998</v>
      </c>
      <c r="AP2214" s="51">
        <f>AP2215+AP2216+AP2217</f>
        <v>79976.357859999989</v>
      </c>
      <c r="AQ2214" s="51">
        <f>AQ2215+AQ2216+AQ2217</f>
        <v>0</v>
      </c>
      <c r="AR2214" s="51">
        <f>AR2215+AR2216+AR2217</f>
        <v>0</v>
      </c>
      <c r="AS2214" s="51">
        <f>AS2215+AS2216+AS2217</f>
        <v>0</v>
      </c>
      <c r="AT2214" s="51">
        <f>AT2215+AT2216+AT2217</f>
        <v>0</v>
      </c>
      <c r="AU2214" s="51">
        <f t="shared" si="5825"/>
        <v>79976.357859999989</v>
      </c>
      <c r="AV2214" s="51">
        <f t="shared" si="5826"/>
        <v>-1859.5578599999717</v>
      </c>
      <c r="AW2214" s="51">
        <f t="shared" si="5827"/>
        <v>83058.800000000017</v>
      </c>
      <c r="AX2214" s="51">
        <f t="shared" si="5828"/>
        <v>80639.300000000003</v>
      </c>
      <c r="AY2214" s="51">
        <f t="shared" si="5829"/>
        <v>80639.300000000003</v>
      </c>
      <c r="AZ2214" s="51">
        <f>AZ2215+AZ2216+AZ2217</f>
        <v>0</v>
      </c>
      <c r="BA2214" s="52">
        <f t="shared" si="5830"/>
        <v>94.974234985088472</v>
      </c>
      <c r="BB2214" s="25"/>
    </row>
    <row r="2215" ht="78.75">
      <c r="B2215" s="47" t="s">
        <v>666</v>
      </c>
      <c r="C2215" s="47" t="s">
        <v>46</v>
      </c>
      <c r="D2215" s="47" t="s">
        <v>48</v>
      </c>
      <c r="E2215" s="48" t="str">
        <f t="shared" si="5824"/>
        <v>0113</v>
      </c>
      <c r="F2215" s="47" t="s">
        <v>686</v>
      </c>
      <c r="G2215" s="47" t="s">
        <v>70</v>
      </c>
      <c r="H2215" s="49" t="s">
        <v>71</v>
      </c>
      <c r="I2215" s="19">
        <v>64630.100000000006</v>
      </c>
      <c r="J2215" s="19">
        <v>66617.300000000003</v>
      </c>
      <c r="K2215" s="19">
        <v>66617.300000000003</v>
      </c>
      <c r="L2215" s="19"/>
      <c r="M2215" s="19"/>
      <c r="N2215" s="19"/>
      <c r="O2215" s="19">
        <v>0</v>
      </c>
      <c r="P2215" s="19">
        <v>0</v>
      </c>
      <c r="Q2215" s="19">
        <v>0</v>
      </c>
      <c r="R2215" s="19">
        <v>0</v>
      </c>
      <c r="S2215" s="19">
        <v>4931.5</v>
      </c>
      <c r="T2215" s="19">
        <f t="shared" si="5867"/>
        <v>69561.600000000006</v>
      </c>
      <c r="U2215" s="19">
        <f t="shared" si="5940"/>
        <v>66617.300000000003</v>
      </c>
      <c r="V2215" s="19">
        <f t="shared" si="5941"/>
        <v>66617.300000000003</v>
      </c>
      <c r="W2215" s="19">
        <v>4931.5</v>
      </c>
      <c r="X2215" s="19"/>
      <c r="Y2215" s="19"/>
      <c r="Z2215" s="19"/>
      <c r="AA2215" s="19">
        <v>5477.3000000000002</v>
      </c>
      <c r="AB2215" s="19"/>
      <c r="AC2215" s="19">
        <v>5477.3000000000002</v>
      </c>
      <c r="AD2215" s="19"/>
      <c r="AE2215" s="19"/>
      <c r="AF2215" s="50">
        <v>73043.345849999998</v>
      </c>
      <c r="AG2215" s="50"/>
      <c r="AH2215" s="50">
        <v>0</v>
      </c>
      <c r="AI2215" s="50">
        <v>0</v>
      </c>
      <c r="AJ2215" s="50">
        <v>0</v>
      </c>
      <c r="AK2215" s="50">
        <v>0</v>
      </c>
      <c r="AL2215" s="50">
        <v>69446.343150000001</v>
      </c>
      <c r="AM2215" s="50">
        <v>0</v>
      </c>
      <c r="AN2215" s="50">
        <v>0</v>
      </c>
      <c r="AO2215" s="15">
        <v>41892.970840000002</v>
      </c>
      <c r="AP2215" s="51">
        <v>71462.108999999997</v>
      </c>
      <c r="AQ2215" s="51">
        <v>0</v>
      </c>
      <c r="AR2215" s="51">
        <v>0</v>
      </c>
      <c r="AS2215" s="51">
        <v>0</v>
      </c>
      <c r="AT2215" s="51">
        <v>0</v>
      </c>
      <c r="AU2215" s="51">
        <f t="shared" si="5825"/>
        <v>71462.108999999997</v>
      </c>
      <c r="AV2215" s="51">
        <f t="shared" si="5826"/>
        <v>-1900.5089999999909</v>
      </c>
      <c r="AW2215" s="51">
        <f t="shared" si="5827"/>
        <v>74493.100000000006</v>
      </c>
      <c r="AX2215" s="51">
        <f t="shared" si="5828"/>
        <v>72094.600000000006</v>
      </c>
      <c r="AY2215" s="51">
        <f t="shared" si="5829"/>
        <v>72094.600000000006</v>
      </c>
      <c r="AZ2215" s="51"/>
      <c r="BA2215" s="52">
        <f t="shared" si="5830"/>
        <v>95.075523090923696</v>
      </c>
      <c r="BB2215" s="53"/>
    </row>
    <row r="2216" ht="31.5">
      <c r="B2216" s="47" t="s">
        <v>666</v>
      </c>
      <c r="C2216" s="47" t="s">
        <v>46</v>
      </c>
      <c r="D2216" s="47" t="s">
        <v>48</v>
      </c>
      <c r="E2216" s="48" t="str">
        <f t="shared" ref="E2216:E2279" si="5978">CONCATENATE(C2216,D2216)</f>
        <v>0113</v>
      </c>
      <c r="F2216" s="47" t="s">
        <v>686</v>
      </c>
      <c r="G2216" s="47" t="s">
        <v>58</v>
      </c>
      <c r="H2216" s="49" t="s">
        <v>59</v>
      </c>
      <c r="I2216" s="19">
        <v>8311.6000000000004</v>
      </c>
      <c r="J2216" s="19">
        <v>8312.5</v>
      </c>
      <c r="K2216" s="19">
        <v>8312.5</v>
      </c>
      <c r="L2216" s="19"/>
      <c r="M2216" s="19"/>
      <c r="N2216" s="19"/>
      <c r="O2216" s="19">
        <v>0</v>
      </c>
      <c r="P2216" s="19">
        <v>0</v>
      </c>
      <c r="Q2216" s="19">
        <v>0</v>
      </c>
      <c r="R2216" s="19">
        <v>0</v>
      </c>
      <c r="S2216" s="19">
        <v>10.5</v>
      </c>
      <c r="T2216" s="19">
        <f t="shared" si="5867"/>
        <v>8322.1000000000004</v>
      </c>
      <c r="U2216" s="19">
        <f t="shared" si="5940"/>
        <v>8312.5</v>
      </c>
      <c r="V2216" s="19">
        <f t="shared" si="5941"/>
        <v>8312.5</v>
      </c>
      <c r="W2216" s="19"/>
      <c r="X2216" s="19"/>
      <c r="Y2216" s="19"/>
      <c r="Z2216" s="19">
        <v>10.5</v>
      </c>
      <c r="AA2216" s="19"/>
      <c r="AB2216" s="19"/>
      <c r="AC2216" s="19"/>
      <c r="AD2216" s="19"/>
      <c r="AE2216" s="19"/>
      <c r="AF2216" s="50">
        <v>6502.2720099999997</v>
      </c>
      <c r="AG2216" s="50"/>
      <c r="AH2216" s="50">
        <v>0</v>
      </c>
      <c r="AI2216" s="50">
        <v>0</v>
      </c>
      <c r="AJ2216" s="50">
        <v>0</v>
      </c>
      <c r="AK2216" s="50">
        <v>0</v>
      </c>
      <c r="AL2216" s="50">
        <v>6089.3998499999998</v>
      </c>
      <c r="AM2216" s="50">
        <v>0</v>
      </c>
      <c r="AN2216" s="50">
        <v>0</v>
      </c>
      <c r="AO2216" s="51">
        <v>2930.3454400000001</v>
      </c>
      <c r="AP2216" s="51">
        <v>8273.3488600000001</v>
      </c>
      <c r="AQ2216" s="51">
        <v>0</v>
      </c>
      <c r="AR2216" s="51">
        <v>0</v>
      </c>
      <c r="AS2216" s="51">
        <v>0</v>
      </c>
      <c r="AT2216" s="51">
        <v>0</v>
      </c>
      <c r="AU2216" s="51">
        <f t="shared" ref="AU2216:AU2279" si="5979">AP2216+AS2216+AT2216+AR2216+AQ2216</f>
        <v>8273.3488600000001</v>
      </c>
      <c r="AV2216" s="51">
        <f t="shared" ref="AV2216:AV2279" si="5980">T2216-AU2216</f>
        <v>48.751140000000305</v>
      </c>
      <c r="AW2216" s="51">
        <f t="shared" ref="AW2216:AW2279" si="5981">T2216+W2216+X2216+Y2216+Z2216</f>
        <v>8332.6000000000004</v>
      </c>
      <c r="AX2216" s="51">
        <f t="shared" ref="AX2216:AX2279" si="5982">U2216+AA2216+AB2216</f>
        <v>8312.5</v>
      </c>
      <c r="AY2216" s="51">
        <f t="shared" ref="AY2216:AY2279" si="5983">V2216+AC2216+AE2216+AD2216</f>
        <v>8312.5</v>
      </c>
      <c r="AZ2216" s="51"/>
      <c r="BA2216" s="52">
        <f t="shared" ref="BA2216:BA2279" si="5984">AL2216/AF2216*100</f>
        <v>93.65034007551462</v>
      </c>
      <c r="BB2216" s="53"/>
    </row>
    <row r="2217">
      <c r="B2217" s="47" t="s">
        <v>666</v>
      </c>
      <c r="C2217" s="47" t="s">
        <v>46</v>
      </c>
      <c r="D2217" s="47" t="s">
        <v>48</v>
      </c>
      <c r="E2217" s="48" t="str">
        <f t="shared" si="5978"/>
        <v>0113</v>
      </c>
      <c r="F2217" s="47" t="s">
        <v>686</v>
      </c>
      <c r="G2217" s="47" t="s">
        <v>60</v>
      </c>
      <c r="H2217" s="49" t="s">
        <v>61</v>
      </c>
      <c r="I2217" s="19">
        <v>233.09999999999999</v>
      </c>
      <c r="J2217" s="19">
        <v>232.19999999999999</v>
      </c>
      <c r="K2217" s="19">
        <v>232.19999999999999</v>
      </c>
      <c r="L2217" s="19"/>
      <c r="M2217" s="19"/>
      <c r="N2217" s="19"/>
      <c r="O2217" s="19">
        <v>0</v>
      </c>
      <c r="P2217" s="19">
        <v>0</v>
      </c>
      <c r="Q2217" s="19">
        <v>0</v>
      </c>
      <c r="R2217" s="19">
        <v>0</v>
      </c>
      <c r="S2217" s="19"/>
      <c r="T2217" s="19">
        <f t="shared" si="5867"/>
        <v>233.09999999999999</v>
      </c>
      <c r="U2217" s="19">
        <f t="shared" si="5940"/>
        <v>232.19999999999999</v>
      </c>
      <c r="V2217" s="19">
        <f t="shared" si="5941"/>
        <v>232.19999999999999</v>
      </c>
      <c r="W2217" s="19"/>
      <c r="X2217" s="19"/>
      <c r="Y2217" s="19"/>
      <c r="Z2217" s="19"/>
      <c r="AA2217" s="19"/>
      <c r="AB2217" s="19"/>
      <c r="AC2217" s="19"/>
      <c r="AD2217" s="19"/>
      <c r="AE2217" s="19"/>
      <c r="AF2217" s="50">
        <v>240.74000000000001</v>
      </c>
      <c r="AG2217" s="50"/>
      <c r="AH2217" s="50">
        <v>0</v>
      </c>
      <c r="AI2217" s="50">
        <v>0</v>
      </c>
      <c r="AJ2217" s="50">
        <v>0</v>
      </c>
      <c r="AK2217" s="50">
        <v>0</v>
      </c>
      <c r="AL2217" s="50">
        <v>240.74000000000001</v>
      </c>
      <c r="AM2217" s="50">
        <v>0</v>
      </c>
      <c r="AN2217" s="50">
        <v>0</v>
      </c>
      <c r="AO2217" s="15">
        <v>181.15299999999999</v>
      </c>
      <c r="AP2217" s="51">
        <v>240.90000000000001</v>
      </c>
      <c r="AQ2217" s="51">
        <v>0</v>
      </c>
      <c r="AR2217" s="51">
        <v>0</v>
      </c>
      <c r="AS2217" s="51">
        <v>0</v>
      </c>
      <c r="AT2217" s="51">
        <v>0</v>
      </c>
      <c r="AU2217" s="51">
        <f t="shared" si="5979"/>
        <v>240.90000000000001</v>
      </c>
      <c r="AV2217" s="51">
        <f t="shared" si="5980"/>
        <v>-7.8000000000000114</v>
      </c>
      <c r="AW2217" s="51">
        <f t="shared" si="5981"/>
        <v>233.09999999999999</v>
      </c>
      <c r="AX2217" s="51">
        <f t="shared" si="5982"/>
        <v>232.19999999999999</v>
      </c>
      <c r="AY2217" s="51">
        <f t="shared" si="5983"/>
        <v>232.19999999999999</v>
      </c>
      <c r="AZ2217" s="51"/>
      <c r="BA2217" s="52">
        <f t="shared" si="5984"/>
        <v>100</v>
      </c>
      <c r="BB2217" s="53"/>
    </row>
    <row r="2218" s="30" customFormat="1" ht="31.5">
      <c r="B2218" s="31" t="s">
        <v>666</v>
      </c>
      <c r="C2218" s="31" t="s">
        <v>98</v>
      </c>
      <c r="D2218" s="31"/>
      <c r="E2218" s="32" t="str">
        <f t="shared" si="5978"/>
        <v>03</v>
      </c>
      <c r="F2218" s="31"/>
      <c r="G2218" s="31"/>
      <c r="H2218" s="33" t="s">
        <v>175</v>
      </c>
      <c r="I2218" s="34">
        <f t="shared" ref="I2218:I2220" si="5985">I2219</f>
        <v>56273.300000000003</v>
      </c>
      <c r="J2218" s="34">
        <f t="shared" ref="J2218:J2220" si="5986">J2219</f>
        <v>25127.499999999993</v>
      </c>
      <c r="K2218" s="34">
        <f t="shared" ref="K2218:K2220" si="5987">K2219</f>
        <v>57799.700000000004</v>
      </c>
      <c r="L2218" s="34">
        <f t="shared" ref="L2218:L2220" si="5988">L2219</f>
        <v>0</v>
      </c>
      <c r="M2218" s="34">
        <f t="shared" ref="M2218:M2220" si="5989">M2219</f>
        <v>0</v>
      </c>
      <c r="N2218" s="34">
        <f t="shared" ref="N2218:N2220" si="5990">N2219</f>
        <v>0</v>
      </c>
      <c r="O2218" s="34">
        <f t="shared" ref="O2218:O2220" si="5991">O2219</f>
        <v>-1518.154</v>
      </c>
      <c r="P2218" s="34">
        <f t="shared" ref="P2218:P2220" si="5992">P2219</f>
        <v>0</v>
      </c>
      <c r="Q2218" s="34">
        <f t="shared" ref="Q2218:Q2220" si="5993">Q2219</f>
        <v>-9209.2999999999993</v>
      </c>
      <c r="R2218" s="34">
        <f t="shared" ref="R2218:R2220" si="5994">R2219</f>
        <v>0</v>
      </c>
      <c r="S2218" s="34">
        <f t="shared" ref="S2218:S2220" si="5995">S2219</f>
        <v>11682.045770000001</v>
      </c>
      <c r="T2218" s="34">
        <f t="shared" si="5867"/>
        <v>57227.891769999995</v>
      </c>
      <c r="U2218" s="34">
        <f t="shared" si="5940"/>
        <v>25127.499999999993</v>
      </c>
      <c r="V2218" s="34">
        <f t="shared" si="5941"/>
        <v>57799.700000000004</v>
      </c>
      <c r="W2218" s="34">
        <f t="shared" ref="W2218:W2220" si="5996">W2219</f>
        <v>0</v>
      </c>
      <c r="X2218" s="34">
        <f t="shared" ref="X2218:X2220" si="5997">X2219</f>
        <v>0</v>
      </c>
      <c r="Y2218" s="34">
        <f t="shared" ref="Y2218:Y2220" si="5998">Y2219</f>
        <v>0</v>
      </c>
      <c r="Z2218" s="34">
        <f t="shared" ref="Z2218:Z2220" si="5999">Z2219</f>
        <v>11682.045770000001</v>
      </c>
      <c r="AA2218" s="34">
        <f t="shared" ref="AA2218:AA2220" si="6000">AA2219</f>
        <v>0</v>
      </c>
      <c r="AB2218" s="34">
        <f t="shared" ref="AB2218:AB2220" si="6001">AB2219</f>
        <v>0</v>
      </c>
      <c r="AC2218" s="34">
        <f t="shared" ref="AC2218:AC2220" si="6002">AC2219</f>
        <v>0</v>
      </c>
      <c r="AD2218" s="34">
        <f t="shared" ref="AD2218:AD2220" si="6003">AD2219</f>
        <v>0</v>
      </c>
      <c r="AE2218" s="34">
        <f t="shared" ref="AE2218:AE2220" si="6004">AE2219</f>
        <v>0</v>
      </c>
      <c r="AF2218" s="35">
        <f t="shared" ref="AF2218:AF2220" si="6005">AF2219</f>
        <v>56598.555420000004</v>
      </c>
      <c r="AG2218" s="35">
        <f t="shared" ref="AG2218:AG2220" si="6006">AG2219</f>
        <v>0</v>
      </c>
      <c r="AH2218" s="35">
        <f t="shared" ref="AH2218:AH2220" si="6007">AH2219</f>
        <v>0</v>
      </c>
      <c r="AI2218" s="35">
        <f t="shared" ref="AI2218:AI2220" si="6008">AI2219</f>
        <v>0</v>
      </c>
      <c r="AJ2218" s="35">
        <f t="shared" ref="AJ2218:AJ2220" si="6009">AJ2219</f>
        <v>56598.555420000004</v>
      </c>
      <c r="AK2218" s="35">
        <f t="shared" ref="AK2218:AK2220" si="6010">AK2219</f>
        <v>0</v>
      </c>
      <c r="AL2218" s="35">
        <f t="shared" ref="AL2218:AL2220" si="6011">AL2219</f>
        <v>30625.109280000004</v>
      </c>
      <c r="AM2218" s="35">
        <f t="shared" ref="AM2218:AM2220" si="6012">AM2219</f>
        <v>0</v>
      </c>
      <c r="AN2218" s="35">
        <f t="shared" ref="AN2218:AN2220" si="6013">AN2219</f>
        <v>30625.109280000004</v>
      </c>
      <c r="AO2218" s="36">
        <f t="shared" ref="AO2218:AO2220" si="6014">AO2219</f>
        <v>20939.889139999999</v>
      </c>
      <c r="AP2218" s="36">
        <f t="shared" ref="AP2218:AP2220" si="6015">AP2219</f>
        <v>58116.709419999999</v>
      </c>
      <c r="AQ2218" s="36">
        <f t="shared" ref="AQ2218:AQ2220" si="6016">AQ2219</f>
        <v>-1518.154</v>
      </c>
      <c r="AR2218" s="36">
        <f t="shared" ref="AR2218:AR2220" si="6017">AR2219</f>
        <v>0</v>
      </c>
      <c r="AS2218" s="36">
        <f t="shared" ref="AS2218:AS2220" si="6018">AS2219</f>
        <v>0</v>
      </c>
      <c r="AT2218" s="36">
        <f t="shared" ref="AT2218:AT2220" si="6019">AT2219</f>
        <v>0</v>
      </c>
      <c r="AU2218" s="36">
        <f t="shared" si="5979"/>
        <v>56598.555419999997</v>
      </c>
      <c r="AV2218" s="36">
        <f t="shared" si="5980"/>
        <v>629.33634999999776</v>
      </c>
      <c r="AW2218" s="36">
        <f t="shared" si="5981"/>
        <v>68909.937539999999</v>
      </c>
      <c r="AX2218" s="36">
        <f t="shared" si="5982"/>
        <v>25127.499999999993</v>
      </c>
      <c r="AY2218" s="36">
        <f t="shared" si="5983"/>
        <v>57799.700000000004</v>
      </c>
      <c r="AZ2218" s="36">
        <f t="shared" ref="AZ2218:AZ2220" si="6020">AZ2219</f>
        <v>0</v>
      </c>
      <c r="BA2218" s="37">
        <f t="shared" si="5984"/>
        <v>54.109347937841768</v>
      </c>
      <c r="BB2218" s="25"/>
    </row>
    <row r="2219" s="39" customFormat="1" ht="47.25">
      <c r="B2219" s="40" t="s">
        <v>666</v>
      </c>
      <c r="C2219" s="40" t="s">
        <v>98</v>
      </c>
      <c r="D2219" s="40" t="s">
        <v>343</v>
      </c>
      <c r="E2219" s="38" t="str">
        <f t="shared" si="5978"/>
        <v>0310</v>
      </c>
      <c r="F2219" s="40"/>
      <c r="G2219" s="40"/>
      <c r="H2219" s="41" t="s">
        <v>504</v>
      </c>
      <c r="I2219" s="42">
        <f t="shared" si="5985"/>
        <v>56273.300000000003</v>
      </c>
      <c r="J2219" s="42">
        <f t="shared" si="5986"/>
        <v>25127.499999999993</v>
      </c>
      <c r="K2219" s="42">
        <f t="shared" si="5987"/>
        <v>57799.700000000004</v>
      </c>
      <c r="L2219" s="42">
        <f t="shared" si="5988"/>
        <v>0</v>
      </c>
      <c r="M2219" s="42">
        <f t="shared" si="5989"/>
        <v>0</v>
      </c>
      <c r="N2219" s="42">
        <f t="shared" si="5990"/>
        <v>0</v>
      </c>
      <c r="O2219" s="42">
        <f t="shared" si="5991"/>
        <v>-1518.154</v>
      </c>
      <c r="P2219" s="42">
        <f t="shared" si="5992"/>
        <v>0</v>
      </c>
      <c r="Q2219" s="42">
        <f t="shared" si="5993"/>
        <v>-9209.2999999999993</v>
      </c>
      <c r="R2219" s="42">
        <f t="shared" si="5994"/>
        <v>0</v>
      </c>
      <c r="S2219" s="42">
        <f t="shared" si="5995"/>
        <v>11682.045770000001</v>
      </c>
      <c r="T2219" s="42">
        <f t="shared" si="5867"/>
        <v>57227.891769999995</v>
      </c>
      <c r="U2219" s="42">
        <f t="shared" si="5940"/>
        <v>25127.499999999993</v>
      </c>
      <c r="V2219" s="42">
        <f t="shared" si="5941"/>
        <v>57799.700000000004</v>
      </c>
      <c r="W2219" s="42">
        <f t="shared" si="5996"/>
        <v>0</v>
      </c>
      <c r="X2219" s="42">
        <f t="shared" si="5997"/>
        <v>0</v>
      </c>
      <c r="Y2219" s="42">
        <f t="shared" si="5998"/>
        <v>0</v>
      </c>
      <c r="Z2219" s="42">
        <f t="shared" si="5999"/>
        <v>11682.045770000001</v>
      </c>
      <c r="AA2219" s="42">
        <f t="shared" si="6000"/>
        <v>0</v>
      </c>
      <c r="AB2219" s="42">
        <f t="shared" si="6001"/>
        <v>0</v>
      </c>
      <c r="AC2219" s="42">
        <f t="shared" si="6002"/>
        <v>0</v>
      </c>
      <c r="AD2219" s="42">
        <f t="shared" si="6003"/>
        <v>0</v>
      </c>
      <c r="AE2219" s="42">
        <f t="shared" si="6004"/>
        <v>0</v>
      </c>
      <c r="AF2219" s="43">
        <f t="shared" si="6005"/>
        <v>56598.555420000004</v>
      </c>
      <c r="AG2219" s="43">
        <f t="shared" si="6006"/>
        <v>0</v>
      </c>
      <c r="AH2219" s="43">
        <f t="shared" si="6007"/>
        <v>0</v>
      </c>
      <c r="AI2219" s="43">
        <f t="shared" si="6008"/>
        <v>0</v>
      </c>
      <c r="AJ2219" s="43">
        <f t="shared" si="6009"/>
        <v>56598.555420000004</v>
      </c>
      <c r="AK2219" s="43">
        <f t="shared" si="6010"/>
        <v>0</v>
      </c>
      <c r="AL2219" s="43">
        <f t="shared" si="6011"/>
        <v>30625.109280000004</v>
      </c>
      <c r="AM2219" s="43">
        <f t="shared" si="6012"/>
        <v>0</v>
      </c>
      <c r="AN2219" s="43">
        <f t="shared" si="6013"/>
        <v>30625.109280000004</v>
      </c>
      <c r="AO2219" s="44">
        <f t="shared" si="6014"/>
        <v>20939.889139999999</v>
      </c>
      <c r="AP2219" s="45">
        <f t="shared" si="6015"/>
        <v>58116.709419999999</v>
      </c>
      <c r="AQ2219" s="45">
        <f t="shared" si="6016"/>
        <v>-1518.154</v>
      </c>
      <c r="AR2219" s="45">
        <f t="shared" si="6017"/>
        <v>0</v>
      </c>
      <c r="AS2219" s="45">
        <f t="shared" si="6018"/>
        <v>0</v>
      </c>
      <c r="AT2219" s="45">
        <f t="shared" si="6019"/>
        <v>0</v>
      </c>
      <c r="AU2219" s="45">
        <f t="shared" si="5979"/>
        <v>56598.555419999997</v>
      </c>
      <c r="AV2219" s="45">
        <f t="shared" si="5980"/>
        <v>629.33634999999776</v>
      </c>
      <c r="AW2219" s="45">
        <f t="shared" si="5981"/>
        <v>68909.937539999999</v>
      </c>
      <c r="AX2219" s="45">
        <f t="shared" si="5982"/>
        <v>25127.499999999993</v>
      </c>
      <c r="AY2219" s="45">
        <f t="shared" si="5983"/>
        <v>57799.700000000004</v>
      </c>
      <c r="AZ2219" s="45">
        <f t="shared" si="6020"/>
        <v>0</v>
      </c>
      <c r="BA2219" s="46">
        <f t="shared" si="5984"/>
        <v>54.109347937841768</v>
      </c>
      <c r="BB2219" s="25"/>
    </row>
    <row r="2220">
      <c r="B2220" s="47" t="s">
        <v>666</v>
      </c>
      <c r="C2220" s="47" t="s">
        <v>98</v>
      </c>
      <c r="D2220" s="47" t="s">
        <v>343</v>
      </c>
      <c r="E2220" s="48" t="str">
        <f t="shared" si="5978"/>
        <v>0310</v>
      </c>
      <c r="F2220" s="47" t="s">
        <v>277</v>
      </c>
      <c r="G2220" s="48"/>
      <c r="H2220" s="49" t="s">
        <v>278</v>
      </c>
      <c r="I2220" s="19">
        <f t="shared" si="5985"/>
        <v>56273.300000000003</v>
      </c>
      <c r="J2220" s="19">
        <f t="shared" si="5986"/>
        <v>25127.499999999993</v>
      </c>
      <c r="K2220" s="19">
        <f t="shared" si="5987"/>
        <v>57799.700000000004</v>
      </c>
      <c r="L2220" s="19">
        <f t="shared" si="5988"/>
        <v>0</v>
      </c>
      <c r="M2220" s="19">
        <f t="shared" si="5989"/>
        <v>0</v>
      </c>
      <c r="N2220" s="19">
        <f t="shared" si="5990"/>
        <v>0</v>
      </c>
      <c r="O2220" s="19">
        <f t="shared" si="5991"/>
        <v>-1518.154</v>
      </c>
      <c r="P2220" s="19">
        <f t="shared" si="5992"/>
        <v>0</v>
      </c>
      <c r="Q2220" s="19">
        <f t="shared" si="5993"/>
        <v>-9209.2999999999993</v>
      </c>
      <c r="R2220" s="19">
        <f t="shared" si="5994"/>
        <v>0</v>
      </c>
      <c r="S2220" s="19">
        <f t="shared" si="5995"/>
        <v>11682.045770000001</v>
      </c>
      <c r="T2220" s="19">
        <f t="shared" si="5867"/>
        <v>57227.891769999995</v>
      </c>
      <c r="U2220" s="19">
        <f t="shared" si="5940"/>
        <v>25127.499999999993</v>
      </c>
      <c r="V2220" s="19">
        <f t="shared" si="5941"/>
        <v>57799.700000000004</v>
      </c>
      <c r="W2220" s="19">
        <f t="shared" si="5996"/>
        <v>0</v>
      </c>
      <c r="X2220" s="19">
        <f t="shared" si="5997"/>
        <v>0</v>
      </c>
      <c r="Y2220" s="19">
        <f t="shared" si="5998"/>
        <v>0</v>
      </c>
      <c r="Z2220" s="19">
        <f t="shared" si="5999"/>
        <v>11682.045770000001</v>
      </c>
      <c r="AA2220" s="19">
        <f t="shared" si="6000"/>
        <v>0</v>
      </c>
      <c r="AB2220" s="19">
        <f t="shared" si="6001"/>
        <v>0</v>
      </c>
      <c r="AC2220" s="19">
        <f t="shared" si="6002"/>
        <v>0</v>
      </c>
      <c r="AD2220" s="19">
        <f t="shared" si="6003"/>
        <v>0</v>
      </c>
      <c r="AE2220" s="19">
        <f t="shared" si="6004"/>
        <v>0</v>
      </c>
      <c r="AF2220" s="50">
        <f t="shared" si="6005"/>
        <v>56598.555420000004</v>
      </c>
      <c r="AG2220" s="50">
        <f t="shared" si="6006"/>
        <v>0</v>
      </c>
      <c r="AH2220" s="50">
        <f t="shared" si="6007"/>
        <v>0</v>
      </c>
      <c r="AI2220" s="50">
        <f t="shared" si="6008"/>
        <v>0</v>
      </c>
      <c r="AJ2220" s="50">
        <f t="shared" si="6009"/>
        <v>56598.555420000004</v>
      </c>
      <c r="AK2220" s="50">
        <f t="shared" si="6010"/>
        <v>0</v>
      </c>
      <c r="AL2220" s="50">
        <f t="shared" si="6011"/>
        <v>30625.109280000004</v>
      </c>
      <c r="AM2220" s="50">
        <f t="shared" si="6012"/>
        <v>0</v>
      </c>
      <c r="AN2220" s="50">
        <f t="shared" si="6013"/>
        <v>30625.109280000004</v>
      </c>
      <c r="AO2220" s="51">
        <f t="shared" si="6014"/>
        <v>20939.889139999999</v>
      </c>
      <c r="AP2220" s="51">
        <f t="shared" si="6015"/>
        <v>58116.709419999999</v>
      </c>
      <c r="AQ2220" s="51">
        <f t="shared" si="6016"/>
        <v>-1518.154</v>
      </c>
      <c r="AR2220" s="51">
        <f t="shared" si="6017"/>
        <v>0</v>
      </c>
      <c r="AS2220" s="51">
        <f t="shared" si="6018"/>
        <v>0</v>
      </c>
      <c r="AT2220" s="51">
        <f t="shared" si="6019"/>
        <v>0</v>
      </c>
      <c r="AU2220" s="51">
        <f t="shared" si="5979"/>
        <v>56598.555419999997</v>
      </c>
      <c r="AV2220" s="51">
        <f t="shared" si="5980"/>
        <v>629.33634999999776</v>
      </c>
      <c r="AW2220" s="51">
        <f t="shared" si="5981"/>
        <v>68909.937539999999</v>
      </c>
      <c r="AX2220" s="51">
        <f t="shared" si="5982"/>
        <v>25127.499999999993</v>
      </c>
      <c r="AY2220" s="51">
        <f t="shared" si="5983"/>
        <v>57799.700000000004</v>
      </c>
      <c r="AZ2220" s="51">
        <f t="shared" si="6020"/>
        <v>0</v>
      </c>
      <c r="BA2220" s="52">
        <f t="shared" si="5984"/>
        <v>54.109347937841768</v>
      </c>
      <c r="BB2220" s="25"/>
    </row>
    <row r="2221">
      <c r="B2221" s="47" t="s">
        <v>666</v>
      </c>
      <c r="C2221" s="47" t="s">
        <v>98</v>
      </c>
      <c r="D2221" s="47" t="s">
        <v>343</v>
      </c>
      <c r="E2221" s="48" t="str">
        <f t="shared" si="5978"/>
        <v>0310</v>
      </c>
      <c r="F2221" s="47" t="s">
        <v>687</v>
      </c>
      <c r="G2221" s="48"/>
      <c r="H2221" s="49" t="s">
        <v>113</v>
      </c>
      <c r="I2221" s="19">
        <f>I2222+I2255</f>
        <v>56273.300000000003</v>
      </c>
      <c r="J2221" s="19">
        <f>J2222+J2255</f>
        <v>25127.499999999993</v>
      </c>
      <c r="K2221" s="19">
        <f>K2222+K2255</f>
        <v>57799.700000000004</v>
      </c>
      <c r="L2221" s="19">
        <f>L2222+L2255</f>
        <v>0</v>
      </c>
      <c r="M2221" s="19">
        <f>M2222+M2255</f>
        <v>0</v>
      </c>
      <c r="N2221" s="19">
        <f>N2222+N2255</f>
        <v>0</v>
      </c>
      <c r="O2221" s="19">
        <f>O2222+O2255</f>
        <v>-1518.154</v>
      </c>
      <c r="P2221" s="19">
        <f>P2222+P2255</f>
        <v>0</v>
      </c>
      <c r="Q2221" s="19">
        <f>Q2222+Q2255</f>
        <v>-9209.2999999999993</v>
      </c>
      <c r="R2221" s="19">
        <f>R2222+R2255</f>
        <v>0</v>
      </c>
      <c r="S2221" s="19">
        <f>S2222+S2255</f>
        <v>11682.045770000001</v>
      </c>
      <c r="T2221" s="19">
        <f t="shared" si="5867"/>
        <v>57227.891769999995</v>
      </c>
      <c r="U2221" s="19">
        <f t="shared" si="5940"/>
        <v>25127.499999999993</v>
      </c>
      <c r="V2221" s="19">
        <f t="shared" si="5941"/>
        <v>57799.700000000004</v>
      </c>
      <c r="W2221" s="19">
        <f>W2222+W2255</f>
        <v>0</v>
      </c>
      <c r="X2221" s="19">
        <f>X2222+X2255</f>
        <v>0</v>
      </c>
      <c r="Y2221" s="19">
        <f>Y2222+Y2255</f>
        <v>0</v>
      </c>
      <c r="Z2221" s="19">
        <f>Z2222+Z2255</f>
        <v>11682.045770000001</v>
      </c>
      <c r="AA2221" s="19">
        <f>AA2222+AA2255</f>
        <v>0</v>
      </c>
      <c r="AB2221" s="19">
        <f>AB2222+AB2255</f>
        <v>0</v>
      </c>
      <c r="AC2221" s="19">
        <f>AC2222+AC2255</f>
        <v>0</v>
      </c>
      <c r="AD2221" s="19">
        <f>AD2222+AD2255</f>
        <v>0</v>
      </c>
      <c r="AE2221" s="19">
        <f>AE2222+AE2255</f>
        <v>0</v>
      </c>
      <c r="AF2221" s="50">
        <f>AF2222+AF2255</f>
        <v>56598.555420000004</v>
      </c>
      <c r="AG2221" s="50">
        <f>AG2222+AG2255</f>
        <v>0</v>
      </c>
      <c r="AH2221" s="50">
        <f>AH2222+AH2255</f>
        <v>0</v>
      </c>
      <c r="AI2221" s="50">
        <f>AI2222+AI2255</f>
        <v>0</v>
      </c>
      <c r="AJ2221" s="50">
        <f>AJ2222+AJ2255</f>
        <v>56598.555420000004</v>
      </c>
      <c r="AK2221" s="50">
        <f>AK2222+AK2255</f>
        <v>0</v>
      </c>
      <c r="AL2221" s="50">
        <f>AL2222+AL2255</f>
        <v>30625.109280000004</v>
      </c>
      <c r="AM2221" s="50">
        <f>AM2222+AM2255</f>
        <v>0</v>
      </c>
      <c r="AN2221" s="50">
        <f>AN2222+AN2255</f>
        <v>30625.109280000004</v>
      </c>
      <c r="AO2221" s="15">
        <f>AO2222+AO2255</f>
        <v>20939.889139999999</v>
      </c>
      <c r="AP2221" s="51">
        <f>AP2222+AP2255</f>
        <v>58116.709419999999</v>
      </c>
      <c r="AQ2221" s="51">
        <f>AQ2222+AQ2255</f>
        <v>-1518.154</v>
      </c>
      <c r="AR2221" s="51">
        <f>AR2222+AR2255</f>
        <v>0</v>
      </c>
      <c r="AS2221" s="51">
        <f>AS2222+AS2255</f>
        <v>0</v>
      </c>
      <c r="AT2221" s="51">
        <f>AT2222+AT2255</f>
        <v>0</v>
      </c>
      <c r="AU2221" s="51">
        <f t="shared" si="5979"/>
        <v>56598.555419999997</v>
      </c>
      <c r="AV2221" s="51">
        <f t="shared" si="5980"/>
        <v>629.33634999999776</v>
      </c>
      <c r="AW2221" s="51">
        <f t="shared" si="5981"/>
        <v>68909.937539999999</v>
      </c>
      <c r="AX2221" s="51">
        <f t="shared" si="5982"/>
        <v>25127.499999999993</v>
      </c>
      <c r="AY2221" s="51">
        <f t="shared" si="5983"/>
        <v>57799.700000000004</v>
      </c>
      <c r="AZ2221" s="51">
        <f>AZ2222+AZ2255</f>
        <v>0</v>
      </c>
      <c r="BA2221" s="52">
        <f t="shared" si="5984"/>
        <v>54.109347937841768</v>
      </c>
      <c r="BB2221" s="25"/>
    </row>
    <row r="2222" ht="31.5">
      <c r="B2222" s="47" t="s">
        <v>666</v>
      </c>
      <c r="C2222" s="47" t="s">
        <v>98</v>
      </c>
      <c r="D2222" s="47" t="s">
        <v>343</v>
      </c>
      <c r="E2222" s="48" t="str">
        <f t="shared" si="5978"/>
        <v>0310</v>
      </c>
      <c r="F2222" s="47" t="s">
        <v>688</v>
      </c>
      <c r="G2222" s="48"/>
      <c r="H2222" s="49" t="s">
        <v>689</v>
      </c>
      <c r="I2222" s="19">
        <f>I2223+I2225+I2227+I2229+I2231+I2233+I2235+I2237+I2239+I2241+I2249+I2251+I2253</f>
        <v>20724.299999999999</v>
      </c>
      <c r="J2222" s="19">
        <f>J2223+J2225+J2227+J2229+J2231+J2233+J2235+J2237+J2239+J2241+J2249+J2251+J2253</f>
        <v>25127.499999999993</v>
      </c>
      <c r="K2222" s="19">
        <f>K2223+K2225+K2227+K2229+K2231+K2233+K2235+K2237+K2239+K2241+K2249+K2251+K2253</f>
        <v>57799.700000000004</v>
      </c>
      <c r="L2222" s="19">
        <f>L2223+L2225+L2227+L2229+L2231+L2233+L2235+L2237+L2239+L2241+L2249+L2251+L2253</f>
        <v>0</v>
      </c>
      <c r="M2222" s="19">
        <f>M2223+M2225+M2227+M2229+M2231+M2233+M2235+M2237+M2239+M2241+M2249+M2251+M2253</f>
        <v>0</v>
      </c>
      <c r="N2222" s="19">
        <f>N2223+N2225+N2227+N2229+N2231+N2233+N2235+N2237+N2239+N2241+N2249+N2251+N2253</f>
        <v>0</v>
      </c>
      <c r="O2222" s="19">
        <f>O2223+O2225+O2227+O2229+O2231+O2233+O2235+O2237+O2239+O2241+O2249+O2251+O2253+O2243+O2245+O2247</f>
        <v>-1518.154</v>
      </c>
      <c r="P2222" s="19">
        <f>P2223+P2225+P2227+P2229+P2231+P2233+P2235+P2237+P2239+P2241+P2249+P2251+P2253+P2243+P2245+P2247</f>
        <v>0</v>
      </c>
      <c r="Q2222" s="19">
        <f>Q2223+Q2225+Q2227+Q2229+Q2231+Q2233+Q2235+Q2237+Q2239+Q2241+Q2249+Q2251+Q2253+Q2243+Q2245+Q2247</f>
        <v>-9209.2999999999993</v>
      </c>
      <c r="R2222" s="19">
        <f>R2223+R2225+R2227+R2229+R2231+R2233+R2235+R2237+R2239+R2241+R2249+R2251+R2253+R2243+R2245+R2247</f>
        <v>0</v>
      </c>
      <c r="S2222" s="19">
        <f>S2223+S2225+S2227+S2229+S2231+S2233+S2235+S2237+S2239+S2241+S2249+S2251+S2253+S2243+S2245+S2247</f>
        <v>11682.045770000001</v>
      </c>
      <c r="T2222" s="19">
        <f t="shared" si="5867"/>
        <v>21678.891770000002</v>
      </c>
      <c r="U2222" s="19">
        <f t="shared" si="5940"/>
        <v>25127.499999999993</v>
      </c>
      <c r="V2222" s="19">
        <f t="shared" si="5941"/>
        <v>57799.700000000004</v>
      </c>
      <c r="W2222" s="19">
        <f>W2223+W2225+W2227+W2229+W2231+W2233+W2235+W2237+W2239+W2241+W2249+W2251+W2253+W2243+W2245+W2247</f>
        <v>0</v>
      </c>
      <c r="X2222" s="19">
        <f>X2223+X2225+X2227+X2229+X2231+X2233+X2235+X2237+X2239+X2241+X2249+X2251+X2253+X2243+X2245+X2247</f>
        <v>0</v>
      </c>
      <c r="Y2222" s="19">
        <f>Y2223+Y2225+Y2227+Y2229+Y2231+Y2233+Y2235+Y2237+Y2239+Y2241+Y2249+Y2251+Y2253+Y2243+Y2245+Y2247</f>
        <v>0</v>
      </c>
      <c r="Z2222" s="19">
        <f>Z2223+Z2225+Z2227+Z2229+Z2231+Z2233+Z2235+Z2237+Z2239+Z2241+Z2249+Z2251+Z2253+Z2243+Z2245+Z2247</f>
        <v>11682.045770000001</v>
      </c>
      <c r="AA2222" s="19">
        <f>AA2223+AA2225+AA2227+AA2229+AA2231+AA2233+AA2235+AA2237+AA2239+AA2241+AA2249+AA2251+AA2253+AA2243+AA2245+AA2247</f>
        <v>0</v>
      </c>
      <c r="AB2222" s="19">
        <f>AB2223+AB2225+AB2227+AB2229+AB2231+AB2233+AB2235+AB2237+AB2239+AB2241+AB2249+AB2251+AB2253+AB2243+AB2245+AB2247</f>
        <v>0</v>
      </c>
      <c r="AC2222" s="19">
        <f>AC2223+AC2225+AC2227+AC2229+AC2231+AC2233+AC2235+AC2237+AC2239+AC2241+AC2249+AC2251+AC2253+AC2243+AC2245+AC2247</f>
        <v>0</v>
      </c>
      <c r="AD2222" s="19">
        <f>AD2223+AD2225+AD2227+AD2229+AD2231+AD2233+AD2235+AD2237+AD2239+AD2241+AD2249+AD2251+AD2253+AD2243+AD2245+AD2247</f>
        <v>0</v>
      </c>
      <c r="AE2222" s="19">
        <f>AE2223+AE2225+AE2227+AE2229+AE2231+AE2233+AE2235+AE2237+AE2239+AE2241+AE2249+AE2251+AE2253+AE2243+AE2245+AE2247</f>
        <v>0</v>
      </c>
      <c r="AF2222" s="50">
        <f>AF2223+AF2225+AF2227+AF2229+AF2231+AF2233+AF2235+AF2237+AF2239+AF2241+AF2249+AF2251+AF2253+AF2243+AF2245+AF2247</f>
        <v>21049.555420000001</v>
      </c>
      <c r="AG2222" s="50">
        <f>AG2223+AG2225+AG2227+AG2229+AG2231+AG2233+AG2235+AG2237+AG2239+AG2241+AG2249+AG2251+AG2253+AG2243+AG2245+AG2247</f>
        <v>0</v>
      </c>
      <c r="AH2222" s="50">
        <f>AH2223+AH2225+AH2227+AH2229+AH2231+AH2233+AH2235+AH2237+AH2239+AH2241+AH2249+AH2251+AH2253+AH2243+AH2245+AH2247</f>
        <v>0</v>
      </c>
      <c r="AI2222" s="50">
        <f>AI2223+AI2225+AI2227+AI2229+AI2231+AI2233+AI2235+AI2237+AI2239+AI2241+AI2249+AI2251+AI2253+AI2243+AI2245+AI2247</f>
        <v>0</v>
      </c>
      <c r="AJ2222" s="50">
        <f>AJ2223+AJ2225+AJ2227+AJ2229+AJ2231+AJ2233+AJ2235+AJ2237+AJ2239+AJ2241+AJ2249+AJ2251+AJ2253+AJ2243+AJ2245+AJ2247</f>
        <v>21049.555420000001</v>
      </c>
      <c r="AK2222" s="50">
        <f>AK2223+AK2225+AK2227+AK2229+AK2231+AK2233+AK2235+AK2237+AK2239+AK2241+AK2249+AK2251+AK2253+AK2243+AK2245+AK2247</f>
        <v>0</v>
      </c>
      <c r="AL2222" s="50">
        <f>AL2223+AL2225+AL2227+AL2229+AL2231+AL2233+AL2235+AL2237+AL2239+AL2241+AL2249+AL2251+AL2253+AL2243+AL2245+AL2247</f>
        <v>20833.610940000002</v>
      </c>
      <c r="AM2222" s="50">
        <f>AM2223+AM2225+AM2227+AM2229+AM2231+AM2233+AM2235+AM2237+AM2239+AM2241+AM2249+AM2251+AM2253+AM2243+AM2245+AM2247</f>
        <v>0</v>
      </c>
      <c r="AN2222" s="50">
        <f>AN2223+AN2225+AN2227+AN2229+AN2231+AN2233+AN2235+AN2237+AN2239+AN2241+AN2249+AN2251+AN2253+AN2243+AN2245+AN2247</f>
        <v>20833.610940000002</v>
      </c>
      <c r="AO2222" s="51">
        <f>AO2223+AO2225+AO2227+AO2229+AO2231+AO2233+AO2235+AO2237+AO2239+AO2241+AO2249+AO2251+AO2253+AO2243+AO2245+AO2247</f>
        <v>11528.657380000001</v>
      </c>
      <c r="AP2222" s="51">
        <f>AP2223+AP2225+AP2227+AP2229+AP2231+AP2233+AP2235+AP2237+AP2239+AP2241+AP2249+AP2251+AP2253+AP2243+AP2245+AP2247</f>
        <v>22567.709420000003</v>
      </c>
      <c r="AQ2222" s="51">
        <f>AQ2223+AQ2225+AQ2227+AQ2229+AQ2231+AQ2233+AQ2235+AQ2237+AQ2239+AQ2241+AQ2249+AQ2251+AQ2253+AQ2243+AQ2245+AQ2247</f>
        <v>-1518.154</v>
      </c>
      <c r="AR2222" s="51">
        <f>AR2223+AR2225+AR2227+AR2229+AR2231+AR2233+AR2235+AR2237+AR2239+AR2241+AR2249+AR2251+AR2253+AR2243+AR2245+AR2247</f>
        <v>0</v>
      </c>
      <c r="AS2222" s="51">
        <f>AS2223+AS2225+AS2227+AS2229+AS2231+AS2233+AS2235+AS2237+AS2239+AS2241+AS2249+AS2251+AS2253+AS2243+AS2245+AS2247</f>
        <v>0</v>
      </c>
      <c r="AT2222" s="51">
        <f>AT2223+AT2225+AT2227+AT2229+AT2231+AT2233+AT2235+AT2237+AT2239+AT2241+AT2249+AT2251+AT2253+AT2243+AT2245+AT2247</f>
        <v>0</v>
      </c>
      <c r="AU2222" s="51">
        <f t="shared" si="5979"/>
        <v>21049.555420000004</v>
      </c>
      <c r="AV2222" s="51">
        <f t="shared" si="5980"/>
        <v>629.33634999999776</v>
      </c>
      <c r="AW2222" s="51">
        <f t="shared" si="5981"/>
        <v>33360.937539999999</v>
      </c>
      <c r="AX2222" s="51">
        <f t="shared" si="5982"/>
        <v>25127.499999999993</v>
      </c>
      <c r="AY2222" s="51">
        <f t="shared" si="5983"/>
        <v>57799.700000000004</v>
      </c>
      <c r="AZ2222" s="51">
        <f>AZ2223+AZ2225+AZ2227+AZ2229+AZ2231+AZ2233+AZ2235+AZ2237+AZ2239+AZ2241+AZ2249+AZ2251+AZ2253+AZ2243+AZ2245+AZ2247</f>
        <v>0</v>
      </c>
      <c r="BA2222" s="52">
        <f t="shared" si="5984"/>
        <v>98.974113820024812</v>
      </c>
      <c r="BB2222" s="25"/>
    </row>
    <row r="2223" ht="47.25" hidden="1">
      <c r="B2223" s="47" t="s">
        <v>666</v>
      </c>
      <c r="C2223" s="47" t="s">
        <v>98</v>
      </c>
      <c r="D2223" s="47" t="s">
        <v>343</v>
      </c>
      <c r="E2223" s="48" t="str">
        <f t="shared" si="5978"/>
        <v>0310</v>
      </c>
      <c r="F2223" s="47" t="s">
        <v>690</v>
      </c>
      <c r="G2223" s="48"/>
      <c r="H2223" s="49" t="s">
        <v>691</v>
      </c>
      <c r="I2223" s="19">
        <f>I2224</f>
        <v>832.89999999999998</v>
      </c>
      <c r="J2223" s="19">
        <f>J2224</f>
        <v>10371</v>
      </c>
      <c r="K2223" s="19">
        <f>K2224</f>
        <v>0</v>
      </c>
      <c r="L2223" s="19">
        <f>L2224</f>
        <v>0</v>
      </c>
      <c r="M2223" s="19">
        <f>M2224</f>
        <v>0</v>
      </c>
      <c r="N2223" s="19">
        <f>N2224</f>
        <v>0</v>
      </c>
      <c r="O2223" s="19">
        <f>O2224</f>
        <v>-832.89999999999998</v>
      </c>
      <c r="P2223" s="19">
        <f>P2224</f>
        <v>0</v>
      </c>
      <c r="Q2223" s="19">
        <f>Q2224</f>
        <v>0</v>
      </c>
      <c r="R2223" s="19">
        <f>R2224</f>
        <v>0</v>
      </c>
      <c r="S2223" s="19">
        <f>S2224</f>
        <v>0</v>
      </c>
      <c r="T2223" s="19">
        <f t="shared" si="5867"/>
        <v>0</v>
      </c>
      <c r="U2223" s="19">
        <f t="shared" si="5940"/>
        <v>10371</v>
      </c>
      <c r="V2223" s="19">
        <f t="shared" si="5941"/>
        <v>0</v>
      </c>
      <c r="W2223" s="19">
        <f>W2224</f>
        <v>0</v>
      </c>
      <c r="X2223" s="19">
        <f>X2224</f>
        <v>0</v>
      </c>
      <c r="Y2223" s="19">
        <f>Y2224</f>
        <v>0</v>
      </c>
      <c r="Z2223" s="19">
        <f>Z2224</f>
        <v>0</v>
      </c>
      <c r="AA2223" s="19">
        <f>AA2224</f>
        <v>0</v>
      </c>
      <c r="AB2223" s="19">
        <f>AB2224</f>
        <v>0</v>
      </c>
      <c r="AC2223" s="19">
        <f>AC2224</f>
        <v>0</v>
      </c>
      <c r="AD2223" s="19">
        <f>AD2224</f>
        <v>0</v>
      </c>
      <c r="AE2223" s="19">
        <f>AE2224</f>
        <v>0</v>
      </c>
      <c r="AF2223" s="50">
        <f>AF2224</f>
        <v>0</v>
      </c>
      <c r="AG2223" s="50">
        <f>AG2224</f>
        <v>0</v>
      </c>
      <c r="AH2223" s="50">
        <f>AH2224</f>
        <v>0</v>
      </c>
      <c r="AI2223" s="50">
        <f>AI2224</f>
        <v>0</v>
      </c>
      <c r="AJ2223" s="50">
        <f>AJ2224</f>
        <v>0</v>
      </c>
      <c r="AK2223" s="50">
        <f>AK2224</f>
        <v>0</v>
      </c>
      <c r="AL2223" s="50">
        <f>AL2224</f>
        <v>0</v>
      </c>
      <c r="AM2223" s="50">
        <f>AM2224</f>
        <v>0</v>
      </c>
      <c r="AN2223" s="50">
        <f>AN2224</f>
        <v>0</v>
      </c>
      <c r="AO2223" s="15">
        <f>AO2224</f>
        <v>0</v>
      </c>
      <c r="AP2223" s="51">
        <f>AP2224</f>
        <v>832.89999999999998</v>
      </c>
      <c r="AQ2223" s="51">
        <f>AQ2224</f>
        <v>-832.89999999999998</v>
      </c>
      <c r="AR2223" s="51">
        <f>AR2224</f>
        <v>0</v>
      </c>
      <c r="AS2223" s="51">
        <f>AS2224</f>
        <v>0</v>
      </c>
      <c r="AT2223" s="51">
        <f>AT2224</f>
        <v>0</v>
      </c>
      <c r="AU2223" s="51">
        <f t="shared" si="5979"/>
        <v>0</v>
      </c>
      <c r="AV2223" s="51">
        <f t="shared" si="5980"/>
        <v>0</v>
      </c>
      <c r="AW2223" s="51">
        <f t="shared" si="5981"/>
        <v>0</v>
      </c>
      <c r="AX2223" s="51">
        <f t="shared" si="5982"/>
        <v>10371</v>
      </c>
      <c r="AY2223" s="51">
        <f t="shared" si="5983"/>
        <v>0</v>
      </c>
      <c r="AZ2223" s="51">
        <f>AZ2224</f>
        <v>0</v>
      </c>
      <c r="BA2223" s="52"/>
      <c r="BB2223" s="25">
        <v>0</v>
      </c>
    </row>
    <row r="2224" ht="31.5" hidden="1">
      <c r="B2224" s="47" t="s">
        <v>666</v>
      </c>
      <c r="C2224" s="47" t="s">
        <v>98</v>
      </c>
      <c r="D2224" s="47" t="s">
        <v>343</v>
      </c>
      <c r="E2224" s="48" t="str">
        <f t="shared" si="5978"/>
        <v>0310</v>
      </c>
      <c r="F2224" s="47" t="s">
        <v>690</v>
      </c>
      <c r="G2224" s="47" t="s">
        <v>118</v>
      </c>
      <c r="H2224" s="49" t="s">
        <v>119</v>
      </c>
      <c r="I2224" s="19">
        <v>832.89999999999998</v>
      </c>
      <c r="J2224" s="19">
        <v>10371</v>
      </c>
      <c r="K2224" s="19">
        <v>0</v>
      </c>
      <c r="L2224" s="19"/>
      <c r="M2224" s="19"/>
      <c r="N2224" s="19"/>
      <c r="O2224" s="19">
        <v>-832.89999999999998</v>
      </c>
      <c r="P2224" s="19">
        <v>0</v>
      </c>
      <c r="Q2224" s="19">
        <v>0</v>
      </c>
      <c r="R2224" s="19">
        <v>0</v>
      </c>
      <c r="S2224" s="19"/>
      <c r="T2224" s="19">
        <f t="shared" si="5867"/>
        <v>0</v>
      </c>
      <c r="U2224" s="19">
        <f t="shared" si="5940"/>
        <v>10371</v>
      </c>
      <c r="V2224" s="19">
        <f t="shared" si="5941"/>
        <v>0</v>
      </c>
      <c r="W2224" s="19"/>
      <c r="X2224" s="19"/>
      <c r="Y2224" s="19"/>
      <c r="Z2224" s="19"/>
      <c r="AA2224" s="19"/>
      <c r="AB2224" s="19"/>
      <c r="AC2224" s="19"/>
      <c r="AD2224" s="19"/>
      <c r="AE2224" s="19"/>
      <c r="AF2224" s="50">
        <v>0</v>
      </c>
      <c r="AG2224" s="50"/>
      <c r="AH2224" s="50">
        <v>0</v>
      </c>
      <c r="AI2224" s="50">
        <v>0</v>
      </c>
      <c r="AJ2224" s="50">
        <f>AF2224</f>
        <v>0</v>
      </c>
      <c r="AK2224" s="50">
        <f>AG2224</f>
        <v>0</v>
      </c>
      <c r="AL2224" s="50">
        <v>0</v>
      </c>
      <c r="AM2224" s="50">
        <v>0</v>
      </c>
      <c r="AN2224" s="50">
        <f>AL2224</f>
        <v>0</v>
      </c>
      <c r="AO2224" s="51">
        <v>0</v>
      </c>
      <c r="AP2224" s="51">
        <v>832.89999999999998</v>
      </c>
      <c r="AQ2224" s="51">
        <v>-832.89999999999998</v>
      </c>
      <c r="AR2224" s="51">
        <v>0</v>
      </c>
      <c r="AS2224" s="51">
        <v>0</v>
      </c>
      <c r="AT2224" s="51">
        <v>0</v>
      </c>
      <c r="AU2224" s="51">
        <f t="shared" si="5979"/>
        <v>0</v>
      </c>
      <c r="AV2224" s="51">
        <f t="shared" si="5980"/>
        <v>0</v>
      </c>
      <c r="AW2224" s="51">
        <f t="shared" si="5981"/>
        <v>0</v>
      </c>
      <c r="AX2224" s="51">
        <f t="shared" si="5982"/>
        <v>10371</v>
      </c>
      <c r="AY2224" s="51">
        <f t="shared" si="5983"/>
        <v>0</v>
      </c>
      <c r="AZ2224" s="51"/>
      <c r="BA2224" s="52"/>
      <c r="BB2224" s="53">
        <v>0</v>
      </c>
    </row>
    <row r="2225" ht="31.5">
      <c r="B2225" s="47" t="s">
        <v>666</v>
      </c>
      <c r="C2225" s="47" t="s">
        <v>98</v>
      </c>
      <c r="D2225" s="47" t="s">
        <v>343</v>
      </c>
      <c r="E2225" s="48" t="str">
        <f t="shared" si="5978"/>
        <v>0310</v>
      </c>
      <c r="F2225" s="47" t="s">
        <v>692</v>
      </c>
      <c r="G2225" s="48"/>
      <c r="H2225" s="49" t="s">
        <v>693</v>
      </c>
      <c r="I2225" s="19">
        <f>I2226</f>
        <v>832.89999999999998</v>
      </c>
      <c r="J2225" s="19">
        <f>J2226</f>
        <v>10371</v>
      </c>
      <c r="K2225" s="19">
        <f>K2226</f>
        <v>0</v>
      </c>
      <c r="L2225" s="19">
        <f>L2226</f>
        <v>0</v>
      </c>
      <c r="M2225" s="19">
        <f>M2226</f>
        <v>0</v>
      </c>
      <c r="N2225" s="19">
        <f>N2226</f>
        <v>0</v>
      </c>
      <c r="O2225" s="19">
        <f>O2226</f>
        <v>-378.57100000000003</v>
      </c>
      <c r="P2225" s="19">
        <f>P2226</f>
        <v>0</v>
      </c>
      <c r="Q2225" s="19">
        <f>Q2226</f>
        <v>0</v>
      </c>
      <c r="R2225" s="19">
        <f>R2226</f>
        <v>0</v>
      </c>
      <c r="S2225" s="19">
        <f>S2226</f>
        <v>0</v>
      </c>
      <c r="T2225" s="19">
        <f t="shared" si="5867"/>
        <v>454.32899999999995</v>
      </c>
      <c r="U2225" s="19">
        <f t="shared" si="5940"/>
        <v>10371</v>
      </c>
      <c r="V2225" s="19">
        <f t="shared" si="5941"/>
        <v>0</v>
      </c>
      <c r="W2225" s="19">
        <f>W2226</f>
        <v>0</v>
      </c>
      <c r="X2225" s="19">
        <f>X2226</f>
        <v>0</v>
      </c>
      <c r="Y2225" s="19">
        <f>Y2226</f>
        <v>0</v>
      </c>
      <c r="Z2225" s="19">
        <f>Z2226</f>
        <v>0</v>
      </c>
      <c r="AA2225" s="19">
        <f>AA2226</f>
        <v>0</v>
      </c>
      <c r="AB2225" s="19">
        <f>AB2226</f>
        <v>0</v>
      </c>
      <c r="AC2225" s="19">
        <f>AC2226</f>
        <v>0</v>
      </c>
      <c r="AD2225" s="19">
        <f>AD2226</f>
        <v>0</v>
      </c>
      <c r="AE2225" s="19">
        <f>AE2226</f>
        <v>0</v>
      </c>
      <c r="AF2225" s="50">
        <f>AF2226</f>
        <v>454.32900000000001</v>
      </c>
      <c r="AG2225" s="50">
        <f>AG2226</f>
        <v>0</v>
      </c>
      <c r="AH2225" s="50">
        <f>AH2226</f>
        <v>0</v>
      </c>
      <c r="AI2225" s="50">
        <f>AI2226</f>
        <v>0</v>
      </c>
      <c r="AJ2225" s="50">
        <f>AJ2226</f>
        <v>454.32900000000001</v>
      </c>
      <c r="AK2225" s="50">
        <f>AK2226</f>
        <v>0</v>
      </c>
      <c r="AL2225" s="50">
        <f>AL2226</f>
        <v>418.04464000000002</v>
      </c>
      <c r="AM2225" s="50">
        <f>AM2226</f>
        <v>0</v>
      </c>
      <c r="AN2225" s="50">
        <f>AN2226</f>
        <v>418.04464000000002</v>
      </c>
      <c r="AO2225" s="15">
        <f>AO2226</f>
        <v>0</v>
      </c>
      <c r="AP2225" s="51">
        <f>AP2226</f>
        <v>832.89999999999998</v>
      </c>
      <c r="AQ2225" s="51">
        <f>AQ2226</f>
        <v>-378.57100000000003</v>
      </c>
      <c r="AR2225" s="51">
        <f>AR2226</f>
        <v>0</v>
      </c>
      <c r="AS2225" s="51">
        <f>AS2226</f>
        <v>0</v>
      </c>
      <c r="AT2225" s="51">
        <f>AT2226</f>
        <v>0</v>
      </c>
      <c r="AU2225" s="51">
        <f t="shared" si="5979"/>
        <v>454.32899999999995</v>
      </c>
      <c r="AV2225" s="51">
        <f t="shared" si="5980"/>
        <v>0</v>
      </c>
      <c r="AW2225" s="51">
        <f t="shared" si="5981"/>
        <v>454.32899999999995</v>
      </c>
      <c r="AX2225" s="51">
        <f t="shared" si="5982"/>
        <v>10371</v>
      </c>
      <c r="AY2225" s="51">
        <f t="shared" si="5983"/>
        <v>0</v>
      </c>
      <c r="AZ2225" s="51">
        <f>AZ2226</f>
        <v>0</v>
      </c>
      <c r="BA2225" s="52">
        <f t="shared" si="5984"/>
        <v>92.013637694270017</v>
      </c>
      <c r="BB2225" s="25"/>
    </row>
    <row r="2226" ht="31.5">
      <c r="B2226" s="47" t="s">
        <v>666</v>
      </c>
      <c r="C2226" s="47" t="s">
        <v>98</v>
      </c>
      <c r="D2226" s="47" t="s">
        <v>343</v>
      </c>
      <c r="E2226" s="48" t="str">
        <f t="shared" si="5978"/>
        <v>0310</v>
      </c>
      <c r="F2226" s="47" t="s">
        <v>692</v>
      </c>
      <c r="G2226" s="47" t="s">
        <v>118</v>
      </c>
      <c r="H2226" s="49" t="s">
        <v>119</v>
      </c>
      <c r="I2226" s="19">
        <v>832.89999999999998</v>
      </c>
      <c r="J2226" s="19">
        <v>10371</v>
      </c>
      <c r="K2226" s="19">
        <v>0</v>
      </c>
      <c r="L2226" s="19"/>
      <c r="M2226" s="19"/>
      <c r="N2226" s="19"/>
      <c r="O2226" s="19">
        <v>-378.57100000000003</v>
      </c>
      <c r="P2226" s="19">
        <v>0</v>
      </c>
      <c r="Q2226" s="19">
        <v>0</v>
      </c>
      <c r="R2226" s="19">
        <v>0</v>
      </c>
      <c r="S2226" s="19"/>
      <c r="T2226" s="19">
        <f t="shared" si="5867"/>
        <v>454.32899999999995</v>
      </c>
      <c r="U2226" s="19">
        <f t="shared" si="5940"/>
        <v>10371</v>
      </c>
      <c r="V2226" s="19">
        <f t="shared" si="5941"/>
        <v>0</v>
      </c>
      <c r="W2226" s="19"/>
      <c r="X2226" s="19"/>
      <c r="Y2226" s="19"/>
      <c r="Z2226" s="19"/>
      <c r="AA2226" s="19"/>
      <c r="AB2226" s="19"/>
      <c r="AC2226" s="19"/>
      <c r="AD2226" s="19"/>
      <c r="AE2226" s="19"/>
      <c r="AF2226" s="50">
        <v>454.32900000000001</v>
      </c>
      <c r="AG2226" s="50"/>
      <c r="AH2226" s="50">
        <v>0</v>
      </c>
      <c r="AI2226" s="50">
        <v>0</v>
      </c>
      <c r="AJ2226" s="50">
        <f>AF2226</f>
        <v>454.32900000000001</v>
      </c>
      <c r="AK2226" s="50">
        <f>AG2226</f>
        <v>0</v>
      </c>
      <c r="AL2226" s="50">
        <v>418.04464000000002</v>
      </c>
      <c r="AM2226" s="50">
        <v>0</v>
      </c>
      <c r="AN2226" s="50">
        <f>AL2226</f>
        <v>418.04464000000002</v>
      </c>
      <c r="AO2226" s="51">
        <v>0</v>
      </c>
      <c r="AP2226" s="51">
        <v>832.89999999999998</v>
      </c>
      <c r="AQ2226" s="51">
        <v>-378.57100000000003</v>
      </c>
      <c r="AR2226" s="51">
        <v>0</v>
      </c>
      <c r="AS2226" s="51">
        <v>0</v>
      </c>
      <c r="AT2226" s="51">
        <v>0</v>
      </c>
      <c r="AU2226" s="51">
        <f t="shared" si="5979"/>
        <v>454.32899999999995</v>
      </c>
      <c r="AV2226" s="51">
        <f t="shared" si="5980"/>
        <v>0</v>
      </c>
      <c r="AW2226" s="51">
        <f t="shared" si="5981"/>
        <v>454.32899999999995</v>
      </c>
      <c r="AX2226" s="51">
        <f t="shared" si="5982"/>
        <v>10371</v>
      </c>
      <c r="AY2226" s="51">
        <f t="shared" si="5983"/>
        <v>0</v>
      </c>
      <c r="AZ2226" s="51"/>
      <c r="BA2226" s="52">
        <f t="shared" si="5984"/>
        <v>92.013637694270017</v>
      </c>
      <c r="BB2226" s="53"/>
    </row>
    <row r="2227" ht="47.25" hidden="1">
      <c r="B2227" s="47" t="s">
        <v>666</v>
      </c>
      <c r="C2227" s="47" t="s">
        <v>98</v>
      </c>
      <c r="D2227" s="47" t="s">
        <v>343</v>
      </c>
      <c r="E2227" s="48" t="str">
        <f t="shared" si="5978"/>
        <v>0310</v>
      </c>
      <c r="F2227" s="47" t="s">
        <v>694</v>
      </c>
      <c r="G2227" s="48"/>
      <c r="H2227" s="49" t="s">
        <v>695</v>
      </c>
      <c r="I2227" s="19">
        <f>I2228</f>
        <v>0</v>
      </c>
      <c r="J2227" s="19">
        <f>J2228</f>
        <v>877.10000000000002</v>
      </c>
      <c r="K2227" s="19">
        <f>K2228</f>
        <v>10827.4</v>
      </c>
      <c r="L2227" s="19">
        <f>L2228</f>
        <v>0</v>
      </c>
      <c r="M2227" s="19">
        <f>M2228</f>
        <v>0</v>
      </c>
      <c r="N2227" s="19">
        <f>N2228</f>
        <v>0</v>
      </c>
      <c r="O2227" s="19">
        <f>O2228</f>
        <v>0</v>
      </c>
      <c r="P2227" s="19">
        <f>P2228</f>
        <v>0</v>
      </c>
      <c r="Q2227" s="19">
        <f>Q2228</f>
        <v>0</v>
      </c>
      <c r="R2227" s="19">
        <f>R2228</f>
        <v>0</v>
      </c>
      <c r="S2227" s="19">
        <f>S2228</f>
        <v>0</v>
      </c>
      <c r="T2227" s="19">
        <f t="shared" si="5867"/>
        <v>0</v>
      </c>
      <c r="U2227" s="19">
        <f t="shared" si="5940"/>
        <v>877.10000000000002</v>
      </c>
      <c r="V2227" s="19">
        <f t="shared" si="5941"/>
        <v>10827.4</v>
      </c>
      <c r="W2227" s="19">
        <f>W2228</f>
        <v>0</v>
      </c>
      <c r="X2227" s="19">
        <f>X2228</f>
        <v>0</v>
      </c>
      <c r="Y2227" s="19">
        <f>Y2228</f>
        <v>0</v>
      </c>
      <c r="Z2227" s="19">
        <f>Z2228</f>
        <v>0</v>
      </c>
      <c r="AA2227" s="19">
        <f>AA2228</f>
        <v>0</v>
      </c>
      <c r="AB2227" s="19">
        <f>AB2228</f>
        <v>0</v>
      </c>
      <c r="AC2227" s="19">
        <f>AC2228</f>
        <v>0</v>
      </c>
      <c r="AD2227" s="19">
        <f>AD2228</f>
        <v>0</v>
      </c>
      <c r="AE2227" s="19">
        <f>AE2228</f>
        <v>0</v>
      </c>
      <c r="AF2227" s="50">
        <f>AF2228</f>
        <v>0</v>
      </c>
      <c r="AG2227" s="50">
        <f>AG2228</f>
        <v>0</v>
      </c>
      <c r="AH2227" s="50">
        <f>AH2228</f>
        <v>0</v>
      </c>
      <c r="AI2227" s="50">
        <f>AI2228</f>
        <v>0</v>
      </c>
      <c r="AJ2227" s="50">
        <f>AJ2228</f>
        <v>0</v>
      </c>
      <c r="AK2227" s="50">
        <f>AK2228</f>
        <v>0</v>
      </c>
      <c r="AL2227" s="50">
        <f>AL2228</f>
        <v>0</v>
      </c>
      <c r="AM2227" s="50">
        <f>AM2228</f>
        <v>0</v>
      </c>
      <c r="AN2227" s="50">
        <f>AN2228</f>
        <v>0</v>
      </c>
      <c r="AO2227" s="15">
        <f>AO2228</f>
        <v>0</v>
      </c>
      <c r="AP2227" s="51">
        <f>AP2228</f>
        <v>0</v>
      </c>
      <c r="AQ2227" s="51">
        <f>AQ2228</f>
        <v>0</v>
      </c>
      <c r="AR2227" s="51">
        <f>AR2228</f>
        <v>0</v>
      </c>
      <c r="AS2227" s="51">
        <f>AS2228</f>
        <v>0</v>
      </c>
      <c r="AT2227" s="51">
        <f>AT2228</f>
        <v>0</v>
      </c>
      <c r="AU2227" s="51">
        <f t="shared" si="5979"/>
        <v>0</v>
      </c>
      <c r="AV2227" s="51">
        <f t="shared" si="5980"/>
        <v>0</v>
      </c>
      <c r="AW2227" s="51">
        <f t="shared" si="5981"/>
        <v>0</v>
      </c>
      <c r="AX2227" s="51">
        <f t="shared" si="5982"/>
        <v>877.10000000000002</v>
      </c>
      <c r="AY2227" s="51">
        <f t="shared" si="5983"/>
        <v>10827.4</v>
      </c>
      <c r="AZ2227" s="51">
        <f>AZ2228</f>
        <v>0</v>
      </c>
      <c r="BA2227" s="52"/>
      <c r="BB2227" s="25">
        <v>0</v>
      </c>
    </row>
    <row r="2228" ht="31.5" hidden="1">
      <c r="B2228" s="47" t="s">
        <v>666</v>
      </c>
      <c r="C2228" s="47" t="s">
        <v>98</v>
      </c>
      <c r="D2228" s="47" t="s">
        <v>343</v>
      </c>
      <c r="E2228" s="48" t="str">
        <f t="shared" si="5978"/>
        <v>0310</v>
      </c>
      <c r="F2228" s="47" t="s">
        <v>694</v>
      </c>
      <c r="G2228" s="47" t="s">
        <v>118</v>
      </c>
      <c r="H2228" s="49" t="s">
        <v>119</v>
      </c>
      <c r="I2228" s="19">
        <v>0</v>
      </c>
      <c r="J2228" s="19">
        <v>877.10000000000002</v>
      </c>
      <c r="K2228" s="19">
        <v>10827.4</v>
      </c>
      <c r="L2228" s="19"/>
      <c r="M2228" s="19"/>
      <c r="N2228" s="19"/>
      <c r="O2228" s="19">
        <v>0</v>
      </c>
      <c r="P2228" s="19">
        <v>0</v>
      </c>
      <c r="Q2228" s="19">
        <v>0</v>
      </c>
      <c r="R2228" s="19">
        <v>0</v>
      </c>
      <c r="S2228" s="19"/>
      <c r="T2228" s="19">
        <f t="shared" si="5867"/>
        <v>0</v>
      </c>
      <c r="U2228" s="19">
        <f t="shared" si="5940"/>
        <v>877.10000000000002</v>
      </c>
      <c r="V2228" s="19">
        <f t="shared" si="5941"/>
        <v>10827.4</v>
      </c>
      <c r="W2228" s="19"/>
      <c r="X2228" s="19"/>
      <c r="Y2228" s="19"/>
      <c r="Z2228" s="19"/>
      <c r="AA2228" s="19"/>
      <c r="AB2228" s="19"/>
      <c r="AC2228" s="19"/>
      <c r="AD2228" s="19"/>
      <c r="AE2228" s="19"/>
      <c r="AF2228" s="50">
        <v>0</v>
      </c>
      <c r="AG2228" s="50"/>
      <c r="AH2228" s="50">
        <v>0</v>
      </c>
      <c r="AI2228" s="50">
        <v>0</v>
      </c>
      <c r="AJ2228" s="50">
        <f>AF2228</f>
        <v>0</v>
      </c>
      <c r="AK2228" s="50">
        <f>AG2228</f>
        <v>0</v>
      </c>
      <c r="AL2228" s="50">
        <v>0</v>
      </c>
      <c r="AM2228" s="50">
        <v>0</v>
      </c>
      <c r="AN2228" s="50">
        <f>AL2228</f>
        <v>0</v>
      </c>
      <c r="AO2228" s="51">
        <v>0</v>
      </c>
      <c r="AP2228" s="51">
        <v>0</v>
      </c>
      <c r="AQ2228" s="51">
        <v>0</v>
      </c>
      <c r="AR2228" s="51">
        <v>0</v>
      </c>
      <c r="AS2228" s="51">
        <v>0</v>
      </c>
      <c r="AT2228" s="51">
        <v>0</v>
      </c>
      <c r="AU2228" s="51">
        <f t="shared" si="5979"/>
        <v>0</v>
      </c>
      <c r="AV2228" s="51">
        <f t="shared" si="5980"/>
        <v>0</v>
      </c>
      <c r="AW2228" s="51">
        <f t="shared" si="5981"/>
        <v>0</v>
      </c>
      <c r="AX2228" s="51">
        <f t="shared" si="5982"/>
        <v>877.10000000000002</v>
      </c>
      <c r="AY2228" s="51">
        <f t="shared" si="5983"/>
        <v>10827.4</v>
      </c>
      <c r="AZ2228" s="51"/>
      <c r="BA2228" s="52"/>
      <c r="BB2228" s="25">
        <v>0</v>
      </c>
    </row>
    <row r="2229" ht="47.25" hidden="1">
      <c r="B2229" s="47" t="s">
        <v>666</v>
      </c>
      <c r="C2229" s="47" t="s">
        <v>98</v>
      </c>
      <c r="D2229" s="47" t="s">
        <v>343</v>
      </c>
      <c r="E2229" s="48" t="str">
        <f t="shared" si="5978"/>
        <v>0310</v>
      </c>
      <c r="F2229" s="47" t="s">
        <v>696</v>
      </c>
      <c r="G2229" s="48"/>
      <c r="H2229" s="49" t="s">
        <v>697</v>
      </c>
      <c r="I2229" s="19">
        <f>I2230</f>
        <v>0</v>
      </c>
      <c r="J2229" s="19">
        <f>J2230</f>
        <v>877.10000000000002</v>
      </c>
      <c r="K2229" s="19">
        <f>K2230</f>
        <v>10827.4</v>
      </c>
      <c r="L2229" s="19">
        <f>L2230</f>
        <v>0</v>
      </c>
      <c r="M2229" s="19">
        <f>M2230</f>
        <v>0</v>
      </c>
      <c r="N2229" s="19">
        <f>N2230</f>
        <v>0</v>
      </c>
      <c r="O2229" s="19">
        <f>O2230</f>
        <v>0</v>
      </c>
      <c r="P2229" s="19">
        <f>P2230</f>
        <v>0</v>
      </c>
      <c r="Q2229" s="19">
        <f>Q2230</f>
        <v>0</v>
      </c>
      <c r="R2229" s="19">
        <f>R2230</f>
        <v>0</v>
      </c>
      <c r="S2229" s="19">
        <f>S2230</f>
        <v>0</v>
      </c>
      <c r="T2229" s="19">
        <f t="shared" si="5867"/>
        <v>0</v>
      </c>
      <c r="U2229" s="19">
        <f t="shared" si="5940"/>
        <v>877.10000000000002</v>
      </c>
      <c r="V2229" s="19">
        <f t="shared" si="5941"/>
        <v>10827.4</v>
      </c>
      <c r="W2229" s="19">
        <f>W2230</f>
        <v>0</v>
      </c>
      <c r="X2229" s="19">
        <f>X2230</f>
        <v>0</v>
      </c>
      <c r="Y2229" s="19">
        <f>Y2230</f>
        <v>0</v>
      </c>
      <c r="Z2229" s="19">
        <f>Z2230</f>
        <v>0</v>
      </c>
      <c r="AA2229" s="19">
        <f>AA2230</f>
        <v>0</v>
      </c>
      <c r="AB2229" s="19">
        <f>AB2230</f>
        <v>0</v>
      </c>
      <c r="AC2229" s="19">
        <f>AC2230</f>
        <v>0</v>
      </c>
      <c r="AD2229" s="19">
        <f>AD2230</f>
        <v>0</v>
      </c>
      <c r="AE2229" s="19">
        <f>AE2230</f>
        <v>0</v>
      </c>
      <c r="AF2229" s="50">
        <f>AF2230</f>
        <v>0</v>
      </c>
      <c r="AG2229" s="50">
        <f>AG2230</f>
        <v>0</v>
      </c>
      <c r="AH2229" s="50">
        <f>AH2230</f>
        <v>0</v>
      </c>
      <c r="AI2229" s="50">
        <f>AI2230</f>
        <v>0</v>
      </c>
      <c r="AJ2229" s="50">
        <f>AJ2230</f>
        <v>0</v>
      </c>
      <c r="AK2229" s="50">
        <f>AK2230</f>
        <v>0</v>
      </c>
      <c r="AL2229" s="50">
        <f>AL2230</f>
        <v>0</v>
      </c>
      <c r="AM2229" s="50">
        <f>AM2230</f>
        <v>0</v>
      </c>
      <c r="AN2229" s="50">
        <f>AN2230</f>
        <v>0</v>
      </c>
      <c r="AO2229" s="15">
        <f>AO2230</f>
        <v>0</v>
      </c>
      <c r="AP2229" s="51">
        <f>AP2230</f>
        <v>0</v>
      </c>
      <c r="AQ2229" s="51">
        <f>AQ2230</f>
        <v>0</v>
      </c>
      <c r="AR2229" s="51">
        <f>AR2230</f>
        <v>0</v>
      </c>
      <c r="AS2229" s="51">
        <f>AS2230</f>
        <v>0</v>
      </c>
      <c r="AT2229" s="51">
        <f>AT2230</f>
        <v>0</v>
      </c>
      <c r="AU2229" s="51">
        <f t="shared" si="5979"/>
        <v>0</v>
      </c>
      <c r="AV2229" s="51">
        <f t="shared" si="5980"/>
        <v>0</v>
      </c>
      <c r="AW2229" s="51">
        <f t="shared" si="5981"/>
        <v>0</v>
      </c>
      <c r="AX2229" s="51">
        <f t="shared" si="5982"/>
        <v>877.10000000000002</v>
      </c>
      <c r="AY2229" s="51">
        <f t="shared" si="5983"/>
        <v>10827.4</v>
      </c>
      <c r="AZ2229" s="51">
        <f>AZ2230</f>
        <v>0</v>
      </c>
      <c r="BA2229" s="52"/>
      <c r="BB2229" s="25">
        <v>0</v>
      </c>
    </row>
    <row r="2230" ht="31.5" hidden="1">
      <c r="B2230" s="47" t="s">
        <v>666</v>
      </c>
      <c r="C2230" s="47" t="s">
        <v>98</v>
      </c>
      <c r="D2230" s="47" t="s">
        <v>343</v>
      </c>
      <c r="E2230" s="48" t="str">
        <f t="shared" si="5978"/>
        <v>0310</v>
      </c>
      <c r="F2230" s="47" t="s">
        <v>696</v>
      </c>
      <c r="G2230" s="47" t="s">
        <v>118</v>
      </c>
      <c r="H2230" s="49" t="s">
        <v>119</v>
      </c>
      <c r="I2230" s="19">
        <v>0</v>
      </c>
      <c r="J2230" s="19">
        <v>877.10000000000002</v>
      </c>
      <c r="K2230" s="19">
        <v>10827.4</v>
      </c>
      <c r="L2230" s="19"/>
      <c r="M2230" s="19"/>
      <c r="N2230" s="19"/>
      <c r="O2230" s="19">
        <v>0</v>
      </c>
      <c r="P2230" s="19">
        <v>0</v>
      </c>
      <c r="Q2230" s="19">
        <v>0</v>
      </c>
      <c r="R2230" s="19">
        <v>0</v>
      </c>
      <c r="S2230" s="19"/>
      <c r="T2230" s="19">
        <f t="shared" si="5867"/>
        <v>0</v>
      </c>
      <c r="U2230" s="19">
        <f t="shared" si="5940"/>
        <v>877.10000000000002</v>
      </c>
      <c r="V2230" s="19">
        <f t="shared" si="5941"/>
        <v>10827.4</v>
      </c>
      <c r="W2230" s="19"/>
      <c r="X2230" s="19"/>
      <c r="Y2230" s="19"/>
      <c r="Z2230" s="19"/>
      <c r="AA2230" s="19"/>
      <c r="AB2230" s="19"/>
      <c r="AC2230" s="19"/>
      <c r="AD2230" s="19"/>
      <c r="AE2230" s="19"/>
      <c r="AF2230" s="50">
        <v>0</v>
      </c>
      <c r="AG2230" s="50"/>
      <c r="AH2230" s="50">
        <v>0</v>
      </c>
      <c r="AI2230" s="50">
        <v>0</v>
      </c>
      <c r="AJ2230" s="50">
        <f>AF2230</f>
        <v>0</v>
      </c>
      <c r="AK2230" s="50">
        <f>AG2230</f>
        <v>0</v>
      </c>
      <c r="AL2230" s="50">
        <v>0</v>
      </c>
      <c r="AM2230" s="50">
        <v>0</v>
      </c>
      <c r="AN2230" s="50">
        <f>AL2230</f>
        <v>0</v>
      </c>
      <c r="AO2230" s="51">
        <v>0</v>
      </c>
      <c r="AP2230" s="51">
        <v>0</v>
      </c>
      <c r="AQ2230" s="51">
        <v>0</v>
      </c>
      <c r="AR2230" s="51">
        <v>0</v>
      </c>
      <c r="AS2230" s="51">
        <v>0</v>
      </c>
      <c r="AT2230" s="51">
        <v>0</v>
      </c>
      <c r="AU2230" s="51">
        <f t="shared" si="5979"/>
        <v>0</v>
      </c>
      <c r="AV2230" s="51">
        <f t="shared" si="5980"/>
        <v>0</v>
      </c>
      <c r="AW2230" s="51">
        <f t="shared" si="5981"/>
        <v>0</v>
      </c>
      <c r="AX2230" s="51">
        <f t="shared" si="5982"/>
        <v>877.10000000000002</v>
      </c>
      <c r="AY2230" s="51">
        <f t="shared" si="5983"/>
        <v>10827.4</v>
      </c>
      <c r="AZ2230" s="51"/>
      <c r="BA2230" s="52"/>
      <c r="BB2230" s="25">
        <v>0</v>
      </c>
    </row>
    <row r="2231" ht="47.25" hidden="1">
      <c r="B2231" s="47" t="s">
        <v>666</v>
      </c>
      <c r="C2231" s="47" t="s">
        <v>98</v>
      </c>
      <c r="D2231" s="47" t="s">
        <v>343</v>
      </c>
      <c r="E2231" s="48" t="str">
        <f t="shared" si="5978"/>
        <v>0310</v>
      </c>
      <c r="F2231" s="47" t="s">
        <v>698</v>
      </c>
      <c r="G2231" s="48"/>
      <c r="H2231" s="49" t="s">
        <v>699</v>
      </c>
      <c r="I2231" s="19">
        <f>I2232</f>
        <v>0</v>
      </c>
      <c r="J2231" s="19">
        <f>J2232</f>
        <v>0</v>
      </c>
      <c r="K2231" s="19">
        <f>K2232</f>
        <v>915.70000000000005</v>
      </c>
      <c r="L2231" s="19">
        <f>L2232</f>
        <v>0</v>
      </c>
      <c r="M2231" s="19">
        <f>M2232</f>
        <v>0</v>
      </c>
      <c r="N2231" s="19">
        <f>N2232</f>
        <v>0</v>
      </c>
      <c r="O2231" s="19">
        <f>O2232</f>
        <v>0</v>
      </c>
      <c r="P2231" s="19">
        <f>P2232</f>
        <v>0</v>
      </c>
      <c r="Q2231" s="19">
        <f>Q2232</f>
        <v>0</v>
      </c>
      <c r="R2231" s="19">
        <f>R2232</f>
        <v>0</v>
      </c>
      <c r="S2231" s="19">
        <f>S2232</f>
        <v>0</v>
      </c>
      <c r="T2231" s="19">
        <f t="shared" si="5867"/>
        <v>0</v>
      </c>
      <c r="U2231" s="19">
        <f t="shared" si="5940"/>
        <v>0</v>
      </c>
      <c r="V2231" s="19">
        <f t="shared" si="5941"/>
        <v>915.70000000000005</v>
      </c>
      <c r="W2231" s="19">
        <f>W2232</f>
        <v>0</v>
      </c>
      <c r="X2231" s="19">
        <f>X2232</f>
        <v>0</v>
      </c>
      <c r="Y2231" s="19">
        <f>Y2232</f>
        <v>0</v>
      </c>
      <c r="Z2231" s="19">
        <f>Z2232</f>
        <v>0</v>
      </c>
      <c r="AA2231" s="19">
        <f>AA2232</f>
        <v>0</v>
      </c>
      <c r="AB2231" s="19">
        <f>AB2232</f>
        <v>0</v>
      </c>
      <c r="AC2231" s="19">
        <f>AC2232</f>
        <v>0</v>
      </c>
      <c r="AD2231" s="19">
        <f>AD2232</f>
        <v>0</v>
      </c>
      <c r="AE2231" s="19">
        <f>AE2232</f>
        <v>0</v>
      </c>
      <c r="AF2231" s="50">
        <f>AF2232</f>
        <v>0</v>
      </c>
      <c r="AG2231" s="50">
        <f>AG2232</f>
        <v>0</v>
      </c>
      <c r="AH2231" s="50">
        <f>AH2232</f>
        <v>0</v>
      </c>
      <c r="AI2231" s="50">
        <f>AI2232</f>
        <v>0</v>
      </c>
      <c r="AJ2231" s="50">
        <f>AJ2232</f>
        <v>0</v>
      </c>
      <c r="AK2231" s="50">
        <f>AK2232</f>
        <v>0</v>
      </c>
      <c r="AL2231" s="50">
        <f>AL2232</f>
        <v>0</v>
      </c>
      <c r="AM2231" s="50">
        <f>AM2232</f>
        <v>0</v>
      </c>
      <c r="AN2231" s="50">
        <f>AN2232</f>
        <v>0</v>
      </c>
      <c r="AO2231" s="15">
        <f>AO2232</f>
        <v>0</v>
      </c>
      <c r="AP2231" s="51">
        <f>AP2232</f>
        <v>0</v>
      </c>
      <c r="AQ2231" s="51">
        <f>AQ2232</f>
        <v>0</v>
      </c>
      <c r="AR2231" s="51">
        <f>AR2232</f>
        <v>0</v>
      </c>
      <c r="AS2231" s="51">
        <f>AS2232</f>
        <v>0</v>
      </c>
      <c r="AT2231" s="51">
        <f>AT2232</f>
        <v>0</v>
      </c>
      <c r="AU2231" s="51">
        <f t="shared" si="5979"/>
        <v>0</v>
      </c>
      <c r="AV2231" s="51">
        <f t="shared" si="5980"/>
        <v>0</v>
      </c>
      <c r="AW2231" s="51">
        <f t="shared" si="5981"/>
        <v>0</v>
      </c>
      <c r="AX2231" s="51">
        <f t="shared" si="5982"/>
        <v>0</v>
      </c>
      <c r="AY2231" s="51">
        <f t="shared" si="5983"/>
        <v>915.70000000000005</v>
      </c>
      <c r="AZ2231" s="51">
        <f>AZ2232</f>
        <v>0</v>
      </c>
      <c r="BA2231" s="52"/>
      <c r="BB2231" s="25">
        <v>0</v>
      </c>
    </row>
    <row r="2232" ht="31.5" hidden="1">
      <c r="B2232" s="47" t="s">
        <v>666</v>
      </c>
      <c r="C2232" s="47" t="s">
        <v>98</v>
      </c>
      <c r="D2232" s="47" t="s">
        <v>343</v>
      </c>
      <c r="E2232" s="48" t="str">
        <f t="shared" si="5978"/>
        <v>0310</v>
      </c>
      <c r="F2232" s="47" t="s">
        <v>698</v>
      </c>
      <c r="G2232" s="47" t="s">
        <v>118</v>
      </c>
      <c r="H2232" s="49" t="s">
        <v>119</v>
      </c>
      <c r="I2232" s="19">
        <v>0</v>
      </c>
      <c r="J2232" s="19">
        <v>0</v>
      </c>
      <c r="K2232" s="19">
        <v>915.70000000000005</v>
      </c>
      <c r="L2232" s="19"/>
      <c r="M2232" s="19"/>
      <c r="N2232" s="19"/>
      <c r="O2232" s="19">
        <v>0</v>
      </c>
      <c r="P2232" s="19">
        <v>0</v>
      </c>
      <c r="Q2232" s="19">
        <v>0</v>
      </c>
      <c r="R2232" s="19">
        <v>0</v>
      </c>
      <c r="S2232" s="19"/>
      <c r="T2232" s="19">
        <f t="shared" si="5867"/>
        <v>0</v>
      </c>
      <c r="U2232" s="19">
        <f t="shared" si="5940"/>
        <v>0</v>
      </c>
      <c r="V2232" s="19">
        <f t="shared" si="5941"/>
        <v>915.70000000000005</v>
      </c>
      <c r="W2232" s="19"/>
      <c r="X2232" s="19"/>
      <c r="Y2232" s="19"/>
      <c r="Z2232" s="19"/>
      <c r="AA2232" s="19"/>
      <c r="AB2232" s="19"/>
      <c r="AC2232" s="19"/>
      <c r="AD2232" s="19"/>
      <c r="AE2232" s="19"/>
      <c r="AF2232" s="50">
        <v>0</v>
      </c>
      <c r="AG2232" s="50"/>
      <c r="AH2232" s="50">
        <v>0</v>
      </c>
      <c r="AI2232" s="50">
        <v>0</v>
      </c>
      <c r="AJ2232" s="50">
        <f>AF2232</f>
        <v>0</v>
      </c>
      <c r="AK2232" s="50">
        <f>AG2232</f>
        <v>0</v>
      </c>
      <c r="AL2232" s="50">
        <v>0</v>
      </c>
      <c r="AM2232" s="50">
        <v>0</v>
      </c>
      <c r="AN2232" s="50">
        <f>AL2232</f>
        <v>0</v>
      </c>
      <c r="AO2232" s="51">
        <v>0</v>
      </c>
      <c r="AP2232" s="51">
        <v>0</v>
      </c>
      <c r="AQ2232" s="51">
        <v>0</v>
      </c>
      <c r="AR2232" s="51">
        <v>0</v>
      </c>
      <c r="AS2232" s="51">
        <v>0</v>
      </c>
      <c r="AT2232" s="51">
        <v>0</v>
      </c>
      <c r="AU2232" s="51">
        <f t="shared" si="5979"/>
        <v>0</v>
      </c>
      <c r="AV2232" s="51">
        <f t="shared" si="5980"/>
        <v>0</v>
      </c>
      <c r="AW2232" s="51">
        <f t="shared" si="5981"/>
        <v>0</v>
      </c>
      <c r="AX2232" s="51">
        <f t="shared" si="5982"/>
        <v>0</v>
      </c>
      <c r="AY2232" s="51">
        <f t="shared" si="5983"/>
        <v>915.70000000000005</v>
      </c>
      <c r="AZ2232" s="51"/>
      <c r="BA2232" s="52"/>
      <c r="BB2232" s="25">
        <v>0</v>
      </c>
    </row>
    <row r="2233" ht="47.25" hidden="1">
      <c r="B2233" s="47" t="s">
        <v>666</v>
      </c>
      <c r="C2233" s="47" t="s">
        <v>98</v>
      </c>
      <c r="D2233" s="47" t="s">
        <v>343</v>
      </c>
      <c r="E2233" s="48" t="str">
        <f t="shared" si="5978"/>
        <v>0310</v>
      </c>
      <c r="F2233" s="47" t="s">
        <v>700</v>
      </c>
      <c r="G2233" s="48"/>
      <c r="H2233" s="49" t="s">
        <v>701</v>
      </c>
      <c r="I2233" s="19">
        <f>I2234</f>
        <v>0</v>
      </c>
      <c r="J2233" s="19">
        <f>J2234</f>
        <v>0</v>
      </c>
      <c r="K2233" s="19">
        <f>K2234</f>
        <v>915.70000000000005</v>
      </c>
      <c r="L2233" s="19">
        <f>L2234</f>
        <v>0</v>
      </c>
      <c r="M2233" s="19">
        <f>M2234</f>
        <v>0</v>
      </c>
      <c r="N2233" s="19">
        <f>N2234</f>
        <v>0</v>
      </c>
      <c r="O2233" s="19">
        <f>O2234</f>
        <v>0</v>
      </c>
      <c r="P2233" s="19">
        <f>P2234</f>
        <v>0</v>
      </c>
      <c r="Q2233" s="19">
        <f>Q2234</f>
        <v>0</v>
      </c>
      <c r="R2233" s="19">
        <f>R2234</f>
        <v>0</v>
      </c>
      <c r="S2233" s="19">
        <f>S2234</f>
        <v>0</v>
      </c>
      <c r="T2233" s="19">
        <f t="shared" si="5867"/>
        <v>0</v>
      </c>
      <c r="U2233" s="19">
        <f t="shared" si="5940"/>
        <v>0</v>
      </c>
      <c r="V2233" s="19">
        <f t="shared" si="5941"/>
        <v>915.70000000000005</v>
      </c>
      <c r="W2233" s="19">
        <f>W2234</f>
        <v>0</v>
      </c>
      <c r="X2233" s="19">
        <f>X2234</f>
        <v>0</v>
      </c>
      <c r="Y2233" s="19">
        <f>Y2234</f>
        <v>0</v>
      </c>
      <c r="Z2233" s="19">
        <f>Z2234</f>
        <v>0</v>
      </c>
      <c r="AA2233" s="19">
        <f>AA2234</f>
        <v>0</v>
      </c>
      <c r="AB2233" s="19">
        <f>AB2234</f>
        <v>0</v>
      </c>
      <c r="AC2233" s="19">
        <f>AC2234</f>
        <v>0</v>
      </c>
      <c r="AD2233" s="19">
        <f>AD2234</f>
        <v>0</v>
      </c>
      <c r="AE2233" s="19">
        <f>AE2234</f>
        <v>0</v>
      </c>
      <c r="AF2233" s="50">
        <f>AF2234</f>
        <v>0</v>
      </c>
      <c r="AG2233" s="50">
        <f>AG2234</f>
        <v>0</v>
      </c>
      <c r="AH2233" s="50">
        <f>AH2234</f>
        <v>0</v>
      </c>
      <c r="AI2233" s="50">
        <f>AI2234</f>
        <v>0</v>
      </c>
      <c r="AJ2233" s="50">
        <f>AJ2234</f>
        <v>0</v>
      </c>
      <c r="AK2233" s="50">
        <f>AK2234</f>
        <v>0</v>
      </c>
      <c r="AL2233" s="50">
        <f>AL2234</f>
        <v>0</v>
      </c>
      <c r="AM2233" s="50">
        <f>AM2234</f>
        <v>0</v>
      </c>
      <c r="AN2233" s="50">
        <f>AN2234</f>
        <v>0</v>
      </c>
      <c r="AO2233" s="15">
        <f>AO2234</f>
        <v>0</v>
      </c>
      <c r="AP2233" s="51">
        <f>AP2234</f>
        <v>0</v>
      </c>
      <c r="AQ2233" s="51">
        <f>AQ2234</f>
        <v>0</v>
      </c>
      <c r="AR2233" s="51">
        <f>AR2234</f>
        <v>0</v>
      </c>
      <c r="AS2233" s="51">
        <f>AS2234</f>
        <v>0</v>
      </c>
      <c r="AT2233" s="51">
        <f>AT2234</f>
        <v>0</v>
      </c>
      <c r="AU2233" s="51">
        <f t="shared" si="5979"/>
        <v>0</v>
      </c>
      <c r="AV2233" s="51">
        <f t="shared" si="5980"/>
        <v>0</v>
      </c>
      <c r="AW2233" s="51">
        <f t="shared" si="5981"/>
        <v>0</v>
      </c>
      <c r="AX2233" s="51">
        <f t="shared" si="5982"/>
        <v>0</v>
      </c>
      <c r="AY2233" s="51">
        <f t="shared" si="5983"/>
        <v>915.70000000000005</v>
      </c>
      <c r="AZ2233" s="51">
        <f>AZ2234</f>
        <v>0</v>
      </c>
      <c r="BA2233" s="52"/>
      <c r="BB2233" s="25">
        <v>0</v>
      </c>
    </row>
    <row r="2234" ht="31.5" hidden="1">
      <c r="B2234" s="47" t="s">
        <v>666</v>
      </c>
      <c r="C2234" s="47" t="s">
        <v>98</v>
      </c>
      <c r="D2234" s="47" t="s">
        <v>343</v>
      </c>
      <c r="E2234" s="48" t="str">
        <f t="shared" si="5978"/>
        <v>0310</v>
      </c>
      <c r="F2234" s="47" t="s">
        <v>700</v>
      </c>
      <c r="G2234" s="47" t="s">
        <v>118</v>
      </c>
      <c r="H2234" s="49" t="s">
        <v>119</v>
      </c>
      <c r="I2234" s="19">
        <v>0</v>
      </c>
      <c r="J2234" s="19">
        <v>0</v>
      </c>
      <c r="K2234" s="19">
        <v>915.70000000000005</v>
      </c>
      <c r="L2234" s="19"/>
      <c r="M2234" s="19"/>
      <c r="N2234" s="19"/>
      <c r="O2234" s="19">
        <v>0</v>
      </c>
      <c r="P2234" s="19">
        <v>0</v>
      </c>
      <c r="Q2234" s="19">
        <v>0</v>
      </c>
      <c r="R2234" s="19">
        <v>0</v>
      </c>
      <c r="S2234" s="19"/>
      <c r="T2234" s="19">
        <f t="shared" si="5867"/>
        <v>0</v>
      </c>
      <c r="U2234" s="19">
        <f t="shared" si="5940"/>
        <v>0</v>
      </c>
      <c r="V2234" s="19">
        <f t="shared" si="5941"/>
        <v>915.70000000000005</v>
      </c>
      <c r="W2234" s="19"/>
      <c r="X2234" s="19"/>
      <c r="Y2234" s="19"/>
      <c r="Z2234" s="19"/>
      <c r="AA2234" s="19"/>
      <c r="AB2234" s="19"/>
      <c r="AC2234" s="19"/>
      <c r="AD2234" s="19"/>
      <c r="AE2234" s="19"/>
      <c r="AF2234" s="50">
        <v>0</v>
      </c>
      <c r="AG2234" s="50"/>
      <c r="AH2234" s="50">
        <v>0</v>
      </c>
      <c r="AI2234" s="50">
        <v>0</v>
      </c>
      <c r="AJ2234" s="50">
        <f>AF2234</f>
        <v>0</v>
      </c>
      <c r="AK2234" s="50">
        <f>AG2234</f>
        <v>0</v>
      </c>
      <c r="AL2234" s="50">
        <v>0</v>
      </c>
      <c r="AM2234" s="50">
        <v>0</v>
      </c>
      <c r="AN2234" s="50">
        <f>AL2234</f>
        <v>0</v>
      </c>
      <c r="AO2234" s="51">
        <v>0</v>
      </c>
      <c r="AP2234" s="51">
        <v>0</v>
      </c>
      <c r="AQ2234" s="51">
        <v>0</v>
      </c>
      <c r="AR2234" s="51">
        <v>0</v>
      </c>
      <c r="AS2234" s="51">
        <v>0</v>
      </c>
      <c r="AT2234" s="51">
        <v>0</v>
      </c>
      <c r="AU2234" s="51">
        <f t="shared" si="5979"/>
        <v>0</v>
      </c>
      <c r="AV2234" s="51">
        <f t="shared" si="5980"/>
        <v>0</v>
      </c>
      <c r="AW2234" s="51">
        <f t="shared" si="5981"/>
        <v>0</v>
      </c>
      <c r="AX2234" s="51">
        <f t="shared" si="5982"/>
        <v>0</v>
      </c>
      <c r="AY2234" s="51">
        <f t="shared" si="5983"/>
        <v>915.70000000000005</v>
      </c>
      <c r="AZ2234" s="51"/>
      <c r="BA2234" s="52"/>
      <c r="BB2234" s="25">
        <v>0</v>
      </c>
    </row>
    <row r="2235" ht="47.25" hidden="1">
      <c r="B2235" s="47" t="s">
        <v>666</v>
      </c>
      <c r="C2235" s="47" t="s">
        <v>98</v>
      </c>
      <c r="D2235" s="47" t="s">
        <v>343</v>
      </c>
      <c r="E2235" s="48" t="str">
        <f t="shared" si="5978"/>
        <v>0310</v>
      </c>
      <c r="F2235" s="47" t="s">
        <v>702</v>
      </c>
      <c r="G2235" s="48"/>
      <c r="H2235" s="49" t="s">
        <v>703</v>
      </c>
      <c r="I2235" s="19">
        <f>I2236</f>
        <v>0</v>
      </c>
      <c r="J2235" s="19">
        <f>J2236</f>
        <v>0</v>
      </c>
      <c r="K2235" s="19">
        <f>K2236</f>
        <v>915.60000000000002</v>
      </c>
      <c r="L2235" s="19">
        <f>L2236</f>
        <v>0</v>
      </c>
      <c r="M2235" s="19">
        <f>M2236</f>
        <v>0</v>
      </c>
      <c r="N2235" s="19">
        <f>N2236</f>
        <v>0</v>
      </c>
      <c r="O2235" s="19">
        <f>O2236</f>
        <v>0</v>
      </c>
      <c r="P2235" s="19">
        <f>P2236</f>
        <v>0</v>
      </c>
      <c r="Q2235" s="19">
        <f>Q2236</f>
        <v>0</v>
      </c>
      <c r="R2235" s="19">
        <f>R2236</f>
        <v>0</v>
      </c>
      <c r="S2235" s="19">
        <f>S2236</f>
        <v>0</v>
      </c>
      <c r="T2235" s="19">
        <f t="shared" si="5867"/>
        <v>0</v>
      </c>
      <c r="U2235" s="19">
        <f t="shared" si="5940"/>
        <v>0</v>
      </c>
      <c r="V2235" s="19">
        <f t="shared" si="5941"/>
        <v>915.60000000000002</v>
      </c>
      <c r="W2235" s="19">
        <f>W2236</f>
        <v>0</v>
      </c>
      <c r="X2235" s="19">
        <f>X2236</f>
        <v>0</v>
      </c>
      <c r="Y2235" s="19">
        <f>Y2236</f>
        <v>0</v>
      </c>
      <c r="Z2235" s="19">
        <f>Z2236</f>
        <v>0</v>
      </c>
      <c r="AA2235" s="19">
        <f>AA2236</f>
        <v>0</v>
      </c>
      <c r="AB2235" s="19">
        <f>AB2236</f>
        <v>0</v>
      </c>
      <c r="AC2235" s="19">
        <f>AC2236</f>
        <v>0</v>
      </c>
      <c r="AD2235" s="19">
        <f>AD2236</f>
        <v>0</v>
      </c>
      <c r="AE2235" s="19">
        <f>AE2236</f>
        <v>0</v>
      </c>
      <c r="AF2235" s="50">
        <f>AF2236</f>
        <v>0</v>
      </c>
      <c r="AG2235" s="50">
        <f>AG2236</f>
        <v>0</v>
      </c>
      <c r="AH2235" s="50">
        <f>AH2236</f>
        <v>0</v>
      </c>
      <c r="AI2235" s="50">
        <f>AI2236</f>
        <v>0</v>
      </c>
      <c r="AJ2235" s="50">
        <f>AJ2236</f>
        <v>0</v>
      </c>
      <c r="AK2235" s="50">
        <f>AK2236</f>
        <v>0</v>
      </c>
      <c r="AL2235" s="50">
        <f>AL2236</f>
        <v>0</v>
      </c>
      <c r="AM2235" s="50">
        <f>AM2236</f>
        <v>0</v>
      </c>
      <c r="AN2235" s="50">
        <f>AN2236</f>
        <v>0</v>
      </c>
      <c r="AO2235" s="15">
        <f>AO2236</f>
        <v>0</v>
      </c>
      <c r="AP2235" s="51">
        <f>AP2236</f>
        <v>0</v>
      </c>
      <c r="AQ2235" s="51">
        <f>AQ2236</f>
        <v>0</v>
      </c>
      <c r="AR2235" s="51">
        <f>AR2236</f>
        <v>0</v>
      </c>
      <c r="AS2235" s="51">
        <f>AS2236</f>
        <v>0</v>
      </c>
      <c r="AT2235" s="51">
        <f>AT2236</f>
        <v>0</v>
      </c>
      <c r="AU2235" s="51">
        <f t="shared" si="5979"/>
        <v>0</v>
      </c>
      <c r="AV2235" s="51">
        <f t="shared" si="5980"/>
        <v>0</v>
      </c>
      <c r="AW2235" s="51">
        <f t="shared" si="5981"/>
        <v>0</v>
      </c>
      <c r="AX2235" s="51">
        <f t="shared" si="5982"/>
        <v>0</v>
      </c>
      <c r="AY2235" s="51">
        <f t="shared" si="5983"/>
        <v>915.60000000000002</v>
      </c>
      <c r="AZ2235" s="51">
        <f>AZ2236</f>
        <v>0</v>
      </c>
      <c r="BA2235" s="52"/>
      <c r="BB2235" s="25">
        <v>0</v>
      </c>
    </row>
    <row r="2236" ht="31.5" hidden="1">
      <c r="B2236" s="47" t="s">
        <v>666</v>
      </c>
      <c r="C2236" s="47" t="s">
        <v>98</v>
      </c>
      <c r="D2236" s="47" t="s">
        <v>343</v>
      </c>
      <c r="E2236" s="48" t="str">
        <f t="shared" si="5978"/>
        <v>0310</v>
      </c>
      <c r="F2236" s="47" t="s">
        <v>702</v>
      </c>
      <c r="G2236" s="47" t="s">
        <v>118</v>
      </c>
      <c r="H2236" s="49" t="s">
        <v>119</v>
      </c>
      <c r="I2236" s="19">
        <v>0</v>
      </c>
      <c r="J2236" s="19">
        <v>0</v>
      </c>
      <c r="K2236" s="19">
        <v>915.60000000000002</v>
      </c>
      <c r="L2236" s="19"/>
      <c r="M2236" s="19"/>
      <c r="N2236" s="19"/>
      <c r="O2236" s="19">
        <v>0</v>
      </c>
      <c r="P2236" s="19">
        <v>0</v>
      </c>
      <c r="Q2236" s="19">
        <v>0</v>
      </c>
      <c r="R2236" s="19">
        <v>0</v>
      </c>
      <c r="S2236" s="19"/>
      <c r="T2236" s="19">
        <f t="shared" si="5867"/>
        <v>0</v>
      </c>
      <c r="U2236" s="19">
        <f t="shared" si="5940"/>
        <v>0</v>
      </c>
      <c r="V2236" s="19">
        <f t="shared" si="5941"/>
        <v>915.60000000000002</v>
      </c>
      <c r="W2236" s="19"/>
      <c r="X2236" s="19"/>
      <c r="Y2236" s="19"/>
      <c r="Z2236" s="19"/>
      <c r="AA2236" s="19"/>
      <c r="AB2236" s="19"/>
      <c r="AC2236" s="19"/>
      <c r="AD2236" s="19"/>
      <c r="AE2236" s="19"/>
      <c r="AF2236" s="50">
        <v>0</v>
      </c>
      <c r="AG2236" s="50"/>
      <c r="AH2236" s="50">
        <v>0</v>
      </c>
      <c r="AI2236" s="50">
        <v>0</v>
      </c>
      <c r="AJ2236" s="50">
        <f>AF2236</f>
        <v>0</v>
      </c>
      <c r="AK2236" s="50">
        <f>AG2236</f>
        <v>0</v>
      </c>
      <c r="AL2236" s="50">
        <v>0</v>
      </c>
      <c r="AM2236" s="50">
        <v>0</v>
      </c>
      <c r="AN2236" s="50">
        <f>AL2236</f>
        <v>0</v>
      </c>
      <c r="AO2236" s="51">
        <v>0</v>
      </c>
      <c r="AP2236" s="51">
        <v>0</v>
      </c>
      <c r="AQ2236" s="51">
        <v>0</v>
      </c>
      <c r="AR2236" s="51">
        <v>0</v>
      </c>
      <c r="AS2236" s="51">
        <v>0</v>
      </c>
      <c r="AT2236" s="51">
        <v>0</v>
      </c>
      <c r="AU2236" s="51">
        <f t="shared" si="5979"/>
        <v>0</v>
      </c>
      <c r="AV2236" s="51">
        <f t="shared" si="5980"/>
        <v>0</v>
      </c>
      <c r="AW2236" s="51">
        <f t="shared" si="5981"/>
        <v>0</v>
      </c>
      <c r="AX2236" s="51">
        <f t="shared" si="5982"/>
        <v>0</v>
      </c>
      <c r="AY2236" s="51">
        <f t="shared" si="5983"/>
        <v>915.60000000000002</v>
      </c>
      <c r="AZ2236" s="51"/>
      <c r="BA2236" s="52"/>
      <c r="BB2236" s="25">
        <v>0</v>
      </c>
    </row>
    <row r="2237" ht="47.25" hidden="1">
      <c r="B2237" s="47" t="s">
        <v>666</v>
      </c>
      <c r="C2237" s="47" t="s">
        <v>98</v>
      </c>
      <c r="D2237" s="47" t="s">
        <v>343</v>
      </c>
      <c r="E2237" s="48" t="str">
        <f t="shared" si="5978"/>
        <v>0310</v>
      </c>
      <c r="F2237" s="47" t="s">
        <v>704</v>
      </c>
      <c r="G2237" s="48"/>
      <c r="H2237" s="49" t="s">
        <v>705</v>
      </c>
      <c r="I2237" s="19">
        <f>I2238</f>
        <v>0</v>
      </c>
      <c r="J2237" s="19">
        <f>J2238</f>
        <v>0</v>
      </c>
      <c r="K2237" s="19">
        <f>K2238</f>
        <v>915.70000000000005</v>
      </c>
      <c r="L2237" s="19">
        <f>L2238</f>
        <v>0</v>
      </c>
      <c r="M2237" s="19">
        <f>M2238</f>
        <v>0</v>
      </c>
      <c r="N2237" s="19">
        <f>N2238</f>
        <v>0</v>
      </c>
      <c r="O2237" s="19">
        <f>O2238</f>
        <v>0</v>
      </c>
      <c r="P2237" s="19">
        <f>P2238</f>
        <v>0</v>
      </c>
      <c r="Q2237" s="19">
        <f>Q2238</f>
        <v>0</v>
      </c>
      <c r="R2237" s="19">
        <f>R2238</f>
        <v>0</v>
      </c>
      <c r="S2237" s="19">
        <f>S2238</f>
        <v>0</v>
      </c>
      <c r="T2237" s="19">
        <f t="shared" si="5867"/>
        <v>0</v>
      </c>
      <c r="U2237" s="19">
        <f t="shared" si="5940"/>
        <v>0</v>
      </c>
      <c r="V2237" s="19">
        <f t="shared" si="5941"/>
        <v>915.70000000000005</v>
      </c>
      <c r="W2237" s="19">
        <f>W2238</f>
        <v>0</v>
      </c>
      <c r="X2237" s="19">
        <f>X2238</f>
        <v>0</v>
      </c>
      <c r="Y2237" s="19">
        <f>Y2238</f>
        <v>0</v>
      </c>
      <c r="Z2237" s="19">
        <f>Z2238</f>
        <v>0</v>
      </c>
      <c r="AA2237" s="19">
        <f>AA2238</f>
        <v>0</v>
      </c>
      <c r="AB2237" s="19">
        <f>AB2238</f>
        <v>0</v>
      </c>
      <c r="AC2237" s="19">
        <f>AC2238</f>
        <v>0</v>
      </c>
      <c r="AD2237" s="19">
        <f>AD2238</f>
        <v>0</v>
      </c>
      <c r="AE2237" s="19">
        <f>AE2238</f>
        <v>0</v>
      </c>
      <c r="AF2237" s="50">
        <f>AF2238</f>
        <v>0</v>
      </c>
      <c r="AG2237" s="50">
        <f>AG2238</f>
        <v>0</v>
      </c>
      <c r="AH2237" s="50">
        <f>AH2238</f>
        <v>0</v>
      </c>
      <c r="AI2237" s="50">
        <f>AI2238</f>
        <v>0</v>
      </c>
      <c r="AJ2237" s="50">
        <f>AJ2238</f>
        <v>0</v>
      </c>
      <c r="AK2237" s="50">
        <f>AK2238</f>
        <v>0</v>
      </c>
      <c r="AL2237" s="50">
        <f>AL2238</f>
        <v>0</v>
      </c>
      <c r="AM2237" s="50">
        <f>AM2238</f>
        <v>0</v>
      </c>
      <c r="AN2237" s="50">
        <f>AN2238</f>
        <v>0</v>
      </c>
      <c r="AO2237" s="15">
        <f>AO2238</f>
        <v>0</v>
      </c>
      <c r="AP2237" s="51">
        <f>AP2238</f>
        <v>0</v>
      </c>
      <c r="AQ2237" s="51">
        <f>AQ2238</f>
        <v>0</v>
      </c>
      <c r="AR2237" s="51">
        <f>AR2238</f>
        <v>0</v>
      </c>
      <c r="AS2237" s="51">
        <f>AS2238</f>
        <v>0</v>
      </c>
      <c r="AT2237" s="51">
        <f>AT2238</f>
        <v>0</v>
      </c>
      <c r="AU2237" s="51">
        <f t="shared" si="5979"/>
        <v>0</v>
      </c>
      <c r="AV2237" s="51">
        <f t="shared" si="5980"/>
        <v>0</v>
      </c>
      <c r="AW2237" s="51">
        <f t="shared" si="5981"/>
        <v>0</v>
      </c>
      <c r="AX2237" s="51">
        <f t="shared" si="5982"/>
        <v>0</v>
      </c>
      <c r="AY2237" s="51">
        <f t="shared" si="5983"/>
        <v>915.70000000000005</v>
      </c>
      <c r="AZ2237" s="51">
        <f>AZ2238</f>
        <v>0</v>
      </c>
      <c r="BA2237" s="52"/>
      <c r="BB2237" s="25">
        <v>0</v>
      </c>
    </row>
    <row r="2238" ht="31.5" hidden="1">
      <c r="B2238" s="47" t="s">
        <v>666</v>
      </c>
      <c r="C2238" s="47" t="s">
        <v>98</v>
      </c>
      <c r="D2238" s="47" t="s">
        <v>343</v>
      </c>
      <c r="E2238" s="48" t="str">
        <f t="shared" si="5978"/>
        <v>0310</v>
      </c>
      <c r="F2238" s="47" t="s">
        <v>704</v>
      </c>
      <c r="G2238" s="47" t="s">
        <v>118</v>
      </c>
      <c r="H2238" s="49" t="s">
        <v>119</v>
      </c>
      <c r="I2238" s="19">
        <v>0</v>
      </c>
      <c r="J2238" s="19">
        <v>0</v>
      </c>
      <c r="K2238" s="19">
        <v>915.70000000000005</v>
      </c>
      <c r="L2238" s="19"/>
      <c r="M2238" s="19"/>
      <c r="N2238" s="19"/>
      <c r="O2238" s="19">
        <v>0</v>
      </c>
      <c r="P2238" s="19">
        <v>0</v>
      </c>
      <c r="Q2238" s="19">
        <v>0</v>
      </c>
      <c r="R2238" s="19">
        <v>0</v>
      </c>
      <c r="S2238" s="19"/>
      <c r="T2238" s="19">
        <f t="shared" ref="T2238:T2301" si="6021">I2238+L2238+S2238+R2238+Q2238+P2238+O2238</f>
        <v>0</v>
      </c>
      <c r="U2238" s="19">
        <f t="shared" si="5940"/>
        <v>0</v>
      </c>
      <c r="V2238" s="19">
        <f t="shared" si="5941"/>
        <v>915.70000000000005</v>
      </c>
      <c r="W2238" s="19"/>
      <c r="X2238" s="19"/>
      <c r="Y2238" s="19"/>
      <c r="Z2238" s="19"/>
      <c r="AA2238" s="19"/>
      <c r="AB2238" s="19"/>
      <c r="AC2238" s="19"/>
      <c r="AD2238" s="19"/>
      <c r="AE2238" s="19"/>
      <c r="AF2238" s="50">
        <v>0</v>
      </c>
      <c r="AG2238" s="50"/>
      <c r="AH2238" s="50">
        <v>0</v>
      </c>
      <c r="AI2238" s="50">
        <v>0</v>
      </c>
      <c r="AJ2238" s="50">
        <f>AF2238</f>
        <v>0</v>
      </c>
      <c r="AK2238" s="50">
        <f>AG2238</f>
        <v>0</v>
      </c>
      <c r="AL2238" s="50">
        <v>0</v>
      </c>
      <c r="AM2238" s="50">
        <v>0</v>
      </c>
      <c r="AN2238" s="50">
        <f>AL2238</f>
        <v>0</v>
      </c>
      <c r="AO2238" s="51">
        <v>0</v>
      </c>
      <c r="AP2238" s="51">
        <v>0</v>
      </c>
      <c r="AQ2238" s="51">
        <v>0</v>
      </c>
      <c r="AR2238" s="51">
        <v>0</v>
      </c>
      <c r="AS2238" s="51">
        <v>0</v>
      </c>
      <c r="AT2238" s="51">
        <v>0</v>
      </c>
      <c r="AU2238" s="51">
        <f t="shared" si="5979"/>
        <v>0</v>
      </c>
      <c r="AV2238" s="51">
        <f t="shared" si="5980"/>
        <v>0</v>
      </c>
      <c r="AW2238" s="51">
        <f t="shared" si="5981"/>
        <v>0</v>
      </c>
      <c r="AX2238" s="51">
        <f t="shared" si="5982"/>
        <v>0</v>
      </c>
      <c r="AY2238" s="51">
        <f t="shared" si="5983"/>
        <v>915.70000000000005</v>
      </c>
      <c r="AZ2238" s="51"/>
      <c r="BA2238" s="52"/>
      <c r="BB2238" s="25">
        <v>0</v>
      </c>
    </row>
    <row r="2239" ht="47.25" hidden="1">
      <c r="B2239" s="47" t="s">
        <v>666</v>
      </c>
      <c r="C2239" s="47" t="s">
        <v>98</v>
      </c>
      <c r="D2239" s="47" t="s">
        <v>343</v>
      </c>
      <c r="E2239" s="48" t="str">
        <f t="shared" si="5978"/>
        <v>0310</v>
      </c>
      <c r="F2239" s="47" t="s">
        <v>706</v>
      </c>
      <c r="G2239" s="48"/>
      <c r="H2239" s="49" t="s">
        <v>707</v>
      </c>
      <c r="I2239" s="19">
        <f>I2240</f>
        <v>9209.2999999999993</v>
      </c>
      <c r="J2239" s="19">
        <f>J2240</f>
        <v>0</v>
      </c>
      <c r="K2239" s="19">
        <f>K2240</f>
        <v>0</v>
      </c>
      <c r="L2239" s="19">
        <f>L2240</f>
        <v>0</v>
      </c>
      <c r="M2239" s="19">
        <f>M2240</f>
        <v>0</v>
      </c>
      <c r="N2239" s="19">
        <f>N2240</f>
        <v>0</v>
      </c>
      <c r="O2239" s="19">
        <f>O2240</f>
        <v>0</v>
      </c>
      <c r="P2239" s="19">
        <f>P2240</f>
        <v>0</v>
      </c>
      <c r="Q2239" s="19">
        <f>Q2240</f>
        <v>-9209.2999999999993</v>
      </c>
      <c r="R2239" s="19">
        <f>R2240</f>
        <v>0</v>
      </c>
      <c r="S2239" s="19">
        <f>S2240</f>
        <v>0</v>
      </c>
      <c r="T2239" s="19">
        <f t="shared" si="6021"/>
        <v>0</v>
      </c>
      <c r="U2239" s="19">
        <f t="shared" si="5940"/>
        <v>0</v>
      </c>
      <c r="V2239" s="19">
        <f t="shared" si="5941"/>
        <v>0</v>
      </c>
      <c r="W2239" s="19">
        <f>W2240</f>
        <v>0</v>
      </c>
      <c r="X2239" s="19">
        <f>X2240</f>
        <v>0</v>
      </c>
      <c r="Y2239" s="19">
        <f>Y2240</f>
        <v>0</v>
      </c>
      <c r="Z2239" s="19">
        <f>Z2240</f>
        <v>0</v>
      </c>
      <c r="AA2239" s="19">
        <f>AA2240</f>
        <v>0</v>
      </c>
      <c r="AB2239" s="19">
        <f>AB2240</f>
        <v>0</v>
      </c>
      <c r="AC2239" s="19">
        <f>AC2240</f>
        <v>0</v>
      </c>
      <c r="AD2239" s="19">
        <f>AD2240</f>
        <v>0</v>
      </c>
      <c r="AE2239" s="19">
        <f>AE2240</f>
        <v>0</v>
      </c>
      <c r="AF2239" s="50">
        <f>AF2240</f>
        <v>0</v>
      </c>
      <c r="AG2239" s="50">
        <f>AG2240</f>
        <v>0</v>
      </c>
      <c r="AH2239" s="50">
        <f>AH2240</f>
        <v>0</v>
      </c>
      <c r="AI2239" s="50">
        <f>AI2240</f>
        <v>0</v>
      </c>
      <c r="AJ2239" s="50">
        <f>AJ2240</f>
        <v>0</v>
      </c>
      <c r="AK2239" s="50">
        <f>AK2240</f>
        <v>0</v>
      </c>
      <c r="AL2239" s="50">
        <f>AL2240</f>
        <v>0</v>
      </c>
      <c r="AM2239" s="50">
        <f>AM2240</f>
        <v>0</v>
      </c>
      <c r="AN2239" s="50">
        <f>AN2240</f>
        <v>0</v>
      </c>
      <c r="AO2239" s="15">
        <f>AO2240</f>
        <v>0</v>
      </c>
      <c r="AP2239" s="51">
        <f>AP2240</f>
        <v>0</v>
      </c>
      <c r="AQ2239" s="51">
        <f>AQ2240</f>
        <v>0</v>
      </c>
      <c r="AR2239" s="51">
        <f>AR2240</f>
        <v>0</v>
      </c>
      <c r="AS2239" s="51">
        <f>AS2240</f>
        <v>0</v>
      </c>
      <c r="AT2239" s="51">
        <f>AT2240</f>
        <v>0</v>
      </c>
      <c r="AU2239" s="51">
        <f t="shared" si="5979"/>
        <v>0</v>
      </c>
      <c r="AV2239" s="51">
        <f t="shared" si="5980"/>
        <v>0</v>
      </c>
      <c r="AW2239" s="51">
        <f t="shared" si="5981"/>
        <v>0</v>
      </c>
      <c r="AX2239" s="51">
        <f t="shared" si="5982"/>
        <v>0</v>
      </c>
      <c r="AY2239" s="51">
        <f t="shared" si="5983"/>
        <v>0</v>
      </c>
      <c r="AZ2239" s="51">
        <f>AZ2240</f>
        <v>0</v>
      </c>
      <c r="BA2239" s="52"/>
      <c r="BB2239" s="25">
        <v>0</v>
      </c>
    </row>
    <row r="2240" ht="31.5" hidden="1">
      <c r="B2240" s="47" t="s">
        <v>666</v>
      </c>
      <c r="C2240" s="47" t="s">
        <v>98</v>
      </c>
      <c r="D2240" s="47" t="s">
        <v>343</v>
      </c>
      <c r="E2240" s="48" t="str">
        <f t="shared" si="5978"/>
        <v>0310</v>
      </c>
      <c r="F2240" s="47" t="s">
        <v>706</v>
      </c>
      <c r="G2240" s="47" t="s">
        <v>118</v>
      </c>
      <c r="H2240" s="49" t="s">
        <v>119</v>
      </c>
      <c r="I2240" s="19">
        <v>9209.2999999999993</v>
      </c>
      <c r="J2240" s="19">
        <v>0</v>
      </c>
      <c r="K2240" s="19">
        <v>0</v>
      </c>
      <c r="L2240" s="19"/>
      <c r="M2240" s="19"/>
      <c r="N2240" s="19"/>
      <c r="O2240" s="19">
        <v>0</v>
      </c>
      <c r="P2240" s="19">
        <v>0</v>
      </c>
      <c r="Q2240" s="19">
        <v>-9209.2999999999993</v>
      </c>
      <c r="R2240" s="19">
        <v>0</v>
      </c>
      <c r="S2240" s="19"/>
      <c r="T2240" s="19">
        <f t="shared" si="6021"/>
        <v>0</v>
      </c>
      <c r="U2240" s="19">
        <f t="shared" si="5940"/>
        <v>0</v>
      </c>
      <c r="V2240" s="19">
        <f t="shared" si="5941"/>
        <v>0</v>
      </c>
      <c r="W2240" s="19"/>
      <c r="X2240" s="19"/>
      <c r="Y2240" s="19"/>
      <c r="Z2240" s="19"/>
      <c r="AA2240" s="19"/>
      <c r="AB2240" s="19"/>
      <c r="AC2240" s="19"/>
      <c r="AD2240" s="19"/>
      <c r="AE2240" s="19"/>
      <c r="AF2240" s="50">
        <v>0</v>
      </c>
      <c r="AG2240" s="50"/>
      <c r="AH2240" s="50">
        <v>0</v>
      </c>
      <c r="AI2240" s="50">
        <v>0</v>
      </c>
      <c r="AJ2240" s="50">
        <f>AF2240</f>
        <v>0</v>
      </c>
      <c r="AK2240" s="50">
        <f>AG2240</f>
        <v>0</v>
      </c>
      <c r="AL2240" s="50">
        <v>0</v>
      </c>
      <c r="AM2240" s="50">
        <v>0</v>
      </c>
      <c r="AN2240" s="50">
        <f>AL2240</f>
        <v>0</v>
      </c>
      <c r="AO2240" s="51">
        <v>0</v>
      </c>
      <c r="AP2240" s="51">
        <v>0</v>
      </c>
      <c r="AQ2240" s="51">
        <v>0</v>
      </c>
      <c r="AR2240" s="51">
        <v>0</v>
      </c>
      <c r="AS2240" s="51">
        <v>0</v>
      </c>
      <c r="AT2240" s="51">
        <v>0</v>
      </c>
      <c r="AU2240" s="51">
        <f t="shared" si="5979"/>
        <v>0</v>
      </c>
      <c r="AV2240" s="51">
        <f t="shared" si="5980"/>
        <v>0</v>
      </c>
      <c r="AW2240" s="51">
        <f t="shared" si="5981"/>
        <v>0</v>
      </c>
      <c r="AX2240" s="51">
        <f t="shared" si="5982"/>
        <v>0</v>
      </c>
      <c r="AY2240" s="51">
        <f t="shared" si="5983"/>
        <v>0</v>
      </c>
      <c r="AZ2240" s="51"/>
      <c r="BA2240" s="52"/>
      <c r="BB2240" s="53">
        <v>0</v>
      </c>
    </row>
    <row r="2241" ht="31.5">
      <c r="B2241" s="47" t="s">
        <v>666</v>
      </c>
      <c r="C2241" s="47" t="s">
        <v>98</v>
      </c>
      <c r="D2241" s="47" t="s">
        <v>343</v>
      </c>
      <c r="E2241" s="48" t="str">
        <f t="shared" si="5978"/>
        <v>0310</v>
      </c>
      <c r="F2241" s="47" t="s">
        <v>708</v>
      </c>
      <c r="G2241" s="48"/>
      <c r="H2241" s="49" t="s">
        <v>709</v>
      </c>
      <c r="I2241" s="19">
        <f>I2242</f>
        <v>9849.2000000000007</v>
      </c>
      <c r="J2241" s="19">
        <f>J2242</f>
        <v>0</v>
      </c>
      <c r="K2241" s="19">
        <f>K2242</f>
        <v>0</v>
      </c>
      <c r="L2241" s="19">
        <f>L2242</f>
        <v>0</v>
      </c>
      <c r="M2241" s="19">
        <f>M2242</f>
        <v>0</v>
      </c>
      <c r="N2241" s="19">
        <f>N2242</f>
        <v>0</v>
      </c>
      <c r="O2241" s="19">
        <f>O2242</f>
        <v>-182.39500000000001</v>
      </c>
      <c r="P2241" s="19">
        <f>P2242</f>
        <v>0</v>
      </c>
      <c r="Q2241" s="19">
        <f>Q2242</f>
        <v>0</v>
      </c>
      <c r="R2241" s="19">
        <f>R2242</f>
        <v>0</v>
      </c>
      <c r="S2241" s="19">
        <f>S2242</f>
        <v>333.19578000000001</v>
      </c>
      <c r="T2241" s="19">
        <f t="shared" si="6021"/>
        <v>10000.00078</v>
      </c>
      <c r="U2241" s="19">
        <f t="shared" si="5940"/>
        <v>0</v>
      </c>
      <c r="V2241" s="19">
        <f t="shared" si="5941"/>
        <v>0</v>
      </c>
      <c r="W2241" s="19">
        <f>W2242</f>
        <v>0</v>
      </c>
      <c r="X2241" s="19">
        <f>X2242</f>
        <v>0</v>
      </c>
      <c r="Y2241" s="19">
        <f>Y2242</f>
        <v>0</v>
      </c>
      <c r="Z2241" s="19">
        <f>Z2242</f>
        <v>333.19578000000001</v>
      </c>
      <c r="AA2241" s="19">
        <f>AA2242</f>
        <v>0</v>
      </c>
      <c r="AB2241" s="19">
        <f>AB2242</f>
        <v>0</v>
      </c>
      <c r="AC2241" s="19">
        <f>AC2242</f>
        <v>0</v>
      </c>
      <c r="AD2241" s="19">
        <f>AD2242</f>
        <v>0</v>
      </c>
      <c r="AE2241" s="19"/>
      <c r="AF2241" s="50">
        <f>AF2242</f>
        <v>10000.00078</v>
      </c>
      <c r="AG2241" s="50">
        <f>AG2242</f>
        <v>0</v>
      </c>
      <c r="AH2241" s="50">
        <f>AH2242</f>
        <v>0</v>
      </c>
      <c r="AI2241" s="50">
        <f>AI2242</f>
        <v>0</v>
      </c>
      <c r="AJ2241" s="50">
        <f>AJ2242</f>
        <v>10000.00078</v>
      </c>
      <c r="AK2241" s="50">
        <f>AK2242</f>
        <v>0</v>
      </c>
      <c r="AL2241" s="50">
        <f>AL2242</f>
        <v>9820.3417800000007</v>
      </c>
      <c r="AM2241" s="50">
        <f>AM2242</f>
        <v>0</v>
      </c>
      <c r="AN2241" s="50">
        <f>AN2242</f>
        <v>9820.3417800000007</v>
      </c>
      <c r="AO2241" s="15">
        <f>AO2242</f>
        <v>933.43286000000001</v>
      </c>
      <c r="AP2241" s="51">
        <f>AP2242</f>
        <v>10182.395780000001</v>
      </c>
      <c r="AQ2241" s="51">
        <f>AQ2242</f>
        <v>-182.39500000000001</v>
      </c>
      <c r="AR2241" s="51">
        <f>AR2242</f>
        <v>0</v>
      </c>
      <c r="AS2241" s="51">
        <f>AS2242</f>
        <v>0</v>
      </c>
      <c r="AT2241" s="51">
        <f>AT2242</f>
        <v>0</v>
      </c>
      <c r="AU2241" s="51">
        <f t="shared" si="5979"/>
        <v>10000.00078</v>
      </c>
      <c r="AV2241" s="51">
        <f t="shared" si="5980"/>
        <v>0</v>
      </c>
      <c r="AW2241" s="51">
        <f t="shared" si="5981"/>
        <v>10333.19656</v>
      </c>
      <c r="AX2241" s="51">
        <f t="shared" si="5982"/>
        <v>0</v>
      </c>
      <c r="AY2241" s="51">
        <f t="shared" si="5983"/>
        <v>0</v>
      </c>
      <c r="AZ2241" s="51">
        <f>AZ2242</f>
        <v>0</v>
      </c>
      <c r="BA2241" s="52">
        <f t="shared" si="5984"/>
        <v>98.203410140134011</v>
      </c>
      <c r="BB2241" s="25"/>
    </row>
    <row r="2242" ht="31.5">
      <c r="B2242" s="47" t="s">
        <v>666</v>
      </c>
      <c r="C2242" s="47" t="s">
        <v>98</v>
      </c>
      <c r="D2242" s="47" t="s">
        <v>343</v>
      </c>
      <c r="E2242" s="48" t="str">
        <f t="shared" si="5978"/>
        <v>0310</v>
      </c>
      <c r="F2242" s="47" t="s">
        <v>708</v>
      </c>
      <c r="G2242" s="47" t="s">
        <v>118</v>
      </c>
      <c r="H2242" s="49" t="s">
        <v>119</v>
      </c>
      <c r="I2242" s="19">
        <v>9849.2000000000007</v>
      </c>
      <c r="J2242" s="19">
        <v>0</v>
      </c>
      <c r="K2242" s="19">
        <v>0</v>
      </c>
      <c r="L2242" s="19"/>
      <c r="M2242" s="19"/>
      <c r="N2242" s="19"/>
      <c r="O2242" s="19">
        <v>-182.39500000000001</v>
      </c>
      <c r="P2242" s="19">
        <v>0</v>
      </c>
      <c r="Q2242" s="19">
        <v>0</v>
      </c>
      <c r="R2242" s="19">
        <v>0</v>
      </c>
      <c r="S2242" s="19">
        <v>333.19578000000001</v>
      </c>
      <c r="T2242" s="19">
        <f t="shared" si="6021"/>
        <v>10000.00078</v>
      </c>
      <c r="U2242" s="19">
        <f t="shared" si="5940"/>
        <v>0</v>
      </c>
      <c r="V2242" s="19">
        <f t="shared" si="5941"/>
        <v>0</v>
      </c>
      <c r="W2242" s="19"/>
      <c r="X2242" s="19"/>
      <c r="Y2242" s="19"/>
      <c r="Z2242" s="19">
        <v>333.19578000000001</v>
      </c>
      <c r="AA2242" s="19"/>
      <c r="AB2242" s="19"/>
      <c r="AC2242" s="19"/>
      <c r="AD2242" s="19"/>
      <c r="AE2242" s="19"/>
      <c r="AF2242" s="50">
        <v>10000.00078</v>
      </c>
      <c r="AG2242" s="50"/>
      <c r="AH2242" s="50">
        <v>0</v>
      </c>
      <c r="AI2242" s="50">
        <v>0</v>
      </c>
      <c r="AJ2242" s="50">
        <f>AF2242</f>
        <v>10000.00078</v>
      </c>
      <c r="AK2242" s="50">
        <f>AG2242</f>
        <v>0</v>
      </c>
      <c r="AL2242" s="50">
        <v>9820.3417800000007</v>
      </c>
      <c r="AM2242" s="50">
        <v>0</v>
      </c>
      <c r="AN2242" s="50">
        <f>AL2242</f>
        <v>9820.3417800000007</v>
      </c>
      <c r="AO2242" s="51">
        <v>933.43286000000001</v>
      </c>
      <c r="AP2242" s="51">
        <v>10182.395780000001</v>
      </c>
      <c r="AQ2242" s="51">
        <v>-182.39500000000001</v>
      </c>
      <c r="AR2242" s="51">
        <v>0</v>
      </c>
      <c r="AS2242" s="51">
        <v>0</v>
      </c>
      <c r="AT2242" s="51">
        <v>0</v>
      </c>
      <c r="AU2242" s="51">
        <f t="shared" si="5979"/>
        <v>10000.00078</v>
      </c>
      <c r="AV2242" s="51">
        <f t="shared" si="5980"/>
        <v>0</v>
      </c>
      <c r="AW2242" s="51">
        <f t="shared" si="5981"/>
        <v>10333.19656</v>
      </c>
      <c r="AX2242" s="51">
        <f t="shared" si="5982"/>
        <v>0</v>
      </c>
      <c r="AY2242" s="51">
        <f t="shared" si="5983"/>
        <v>0</v>
      </c>
      <c r="AZ2242" s="51"/>
      <c r="BA2242" s="52">
        <f t="shared" si="5984"/>
        <v>98.203410140134011</v>
      </c>
      <c r="BB2242" s="53"/>
    </row>
    <row r="2243" ht="47.25">
      <c r="B2243" s="47" t="s">
        <v>666</v>
      </c>
      <c r="C2243" s="47" t="s">
        <v>98</v>
      </c>
      <c r="D2243" s="47" t="s">
        <v>343</v>
      </c>
      <c r="E2243" s="48" t="str">
        <f t="shared" si="5978"/>
        <v>0310</v>
      </c>
      <c r="F2243" s="47" t="s">
        <v>710</v>
      </c>
      <c r="G2243" s="47"/>
      <c r="H2243" s="49" t="s">
        <v>711</v>
      </c>
      <c r="I2243" s="19"/>
      <c r="J2243" s="19"/>
      <c r="K2243" s="19"/>
      <c r="L2243" s="19"/>
      <c r="M2243" s="19"/>
      <c r="N2243" s="19"/>
      <c r="O2243" s="19">
        <f>O2244</f>
        <v>-82.569999999999993</v>
      </c>
      <c r="P2243" s="19">
        <f>P2244</f>
        <v>0</v>
      </c>
      <c r="Q2243" s="19">
        <f>Q2244</f>
        <v>0</v>
      </c>
      <c r="R2243" s="19">
        <f>R2244</f>
        <v>0</v>
      </c>
      <c r="S2243" s="19">
        <f>S2244</f>
        <v>1822.9440400000001</v>
      </c>
      <c r="T2243" s="19">
        <f t="shared" si="6021"/>
        <v>1740.3740400000002</v>
      </c>
      <c r="U2243" s="19"/>
      <c r="V2243" s="19"/>
      <c r="W2243" s="19">
        <f>W2244</f>
        <v>0</v>
      </c>
      <c r="X2243" s="19">
        <f>X2244</f>
        <v>0</v>
      </c>
      <c r="Y2243" s="19">
        <f>Y2244</f>
        <v>0</v>
      </c>
      <c r="Z2243" s="19">
        <f>Z2244</f>
        <v>1822.9440400000001</v>
      </c>
      <c r="AA2243" s="19">
        <f>AA2244</f>
        <v>0</v>
      </c>
      <c r="AB2243" s="19">
        <f>AB2244</f>
        <v>0</v>
      </c>
      <c r="AC2243" s="19">
        <f>AC2244</f>
        <v>0</v>
      </c>
      <c r="AD2243" s="19">
        <f>AD2244</f>
        <v>0</v>
      </c>
      <c r="AE2243" s="19"/>
      <c r="AF2243" s="50">
        <f>AF2244</f>
        <v>1526.2134900000001</v>
      </c>
      <c r="AG2243" s="50">
        <f>AG2244</f>
        <v>0</v>
      </c>
      <c r="AH2243" s="50">
        <f>AH2244</f>
        <v>0</v>
      </c>
      <c r="AI2243" s="50">
        <f>AI2244</f>
        <v>0</v>
      </c>
      <c r="AJ2243" s="50">
        <f>AJ2244</f>
        <v>1526.2134900000001</v>
      </c>
      <c r="AK2243" s="50">
        <f>AK2244</f>
        <v>0</v>
      </c>
      <c r="AL2243" s="50">
        <f>AL2244</f>
        <v>1526.2130099999999</v>
      </c>
      <c r="AM2243" s="50">
        <f>AM2244</f>
        <v>0</v>
      </c>
      <c r="AN2243" s="50">
        <f>AN2244</f>
        <v>1526.2130099999999</v>
      </c>
      <c r="AO2243" s="15">
        <f>AO2244</f>
        <v>1526.2130099999999</v>
      </c>
      <c r="AP2243" s="51">
        <f>AP2244</f>
        <v>1608.78349</v>
      </c>
      <c r="AQ2243" s="51">
        <f>AQ2244</f>
        <v>-82.569999999999993</v>
      </c>
      <c r="AR2243" s="51">
        <f>AR2244</f>
        <v>0</v>
      </c>
      <c r="AS2243" s="51">
        <f>AS2244</f>
        <v>0</v>
      </c>
      <c r="AT2243" s="51">
        <f>AT2244</f>
        <v>0</v>
      </c>
      <c r="AU2243" s="51">
        <f t="shared" si="5979"/>
        <v>1526.2134900000001</v>
      </c>
      <c r="AV2243" s="51">
        <f t="shared" si="5980"/>
        <v>214.16055000000006</v>
      </c>
      <c r="AW2243" s="51">
        <f t="shared" si="5981"/>
        <v>3563.31808</v>
      </c>
      <c r="AX2243" s="51">
        <f t="shared" si="5982"/>
        <v>0</v>
      </c>
      <c r="AY2243" s="51">
        <f t="shared" si="5983"/>
        <v>0</v>
      </c>
      <c r="AZ2243" s="51">
        <f>AZ2244</f>
        <v>0</v>
      </c>
      <c r="BA2243" s="52">
        <f t="shared" si="5984"/>
        <v>99.999968549616199</v>
      </c>
      <c r="BB2243" s="25"/>
    </row>
    <row r="2244" ht="31.5">
      <c r="B2244" s="47" t="s">
        <v>666</v>
      </c>
      <c r="C2244" s="47" t="s">
        <v>98</v>
      </c>
      <c r="D2244" s="47" t="s">
        <v>343</v>
      </c>
      <c r="E2244" s="48" t="str">
        <f t="shared" si="5978"/>
        <v>0310</v>
      </c>
      <c r="F2244" s="47" t="s">
        <v>710</v>
      </c>
      <c r="G2244" s="47" t="s">
        <v>118</v>
      </c>
      <c r="H2244" s="49" t="s">
        <v>119</v>
      </c>
      <c r="I2244" s="19"/>
      <c r="J2244" s="19"/>
      <c r="K2244" s="19"/>
      <c r="L2244" s="19"/>
      <c r="M2244" s="19"/>
      <c r="N2244" s="19"/>
      <c r="O2244" s="19">
        <v>-82.569999999999993</v>
      </c>
      <c r="P2244" s="19">
        <v>0</v>
      </c>
      <c r="Q2244" s="19">
        <v>0</v>
      </c>
      <c r="R2244" s="19">
        <v>0</v>
      </c>
      <c r="S2244" s="19">
        <v>1822.9440400000001</v>
      </c>
      <c r="T2244" s="19">
        <f t="shared" si="6021"/>
        <v>1740.3740400000002</v>
      </c>
      <c r="U2244" s="19"/>
      <c r="V2244" s="19"/>
      <c r="W2244" s="19"/>
      <c r="X2244" s="19"/>
      <c r="Y2244" s="19"/>
      <c r="Z2244" s="19">
        <v>1822.9440400000001</v>
      </c>
      <c r="AA2244" s="19"/>
      <c r="AB2244" s="19"/>
      <c r="AC2244" s="19"/>
      <c r="AD2244" s="19"/>
      <c r="AE2244" s="19"/>
      <c r="AF2244" s="50">
        <v>1526.2134900000001</v>
      </c>
      <c r="AG2244" s="50"/>
      <c r="AH2244" s="50">
        <v>0</v>
      </c>
      <c r="AI2244" s="50">
        <v>0</v>
      </c>
      <c r="AJ2244" s="50">
        <f>AF2244</f>
        <v>1526.2134900000001</v>
      </c>
      <c r="AK2244" s="50">
        <f>AG2244</f>
        <v>0</v>
      </c>
      <c r="AL2244" s="50">
        <v>1526.2130099999999</v>
      </c>
      <c r="AM2244" s="50">
        <v>0</v>
      </c>
      <c r="AN2244" s="50">
        <f>AL2244</f>
        <v>1526.2130099999999</v>
      </c>
      <c r="AO2244" s="51">
        <v>1526.2130099999999</v>
      </c>
      <c r="AP2244" s="51">
        <v>1608.78349</v>
      </c>
      <c r="AQ2244" s="51">
        <v>-82.569999999999993</v>
      </c>
      <c r="AR2244" s="51">
        <v>0</v>
      </c>
      <c r="AS2244" s="51">
        <v>0</v>
      </c>
      <c r="AT2244" s="51">
        <v>0</v>
      </c>
      <c r="AU2244" s="51">
        <f t="shared" si="5979"/>
        <v>1526.2134900000001</v>
      </c>
      <c r="AV2244" s="51">
        <f t="shared" si="5980"/>
        <v>214.16055000000006</v>
      </c>
      <c r="AW2244" s="51">
        <f t="shared" si="5981"/>
        <v>3563.31808</v>
      </c>
      <c r="AX2244" s="51">
        <f t="shared" si="5982"/>
        <v>0</v>
      </c>
      <c r="AY2244" s="51">
        <f t="shared" si="5983"/>
        <v>0</v>
      </c>
      <c r="AZ2244" s="51"/>
      <c r="BA2244" s="52">
        <f t="shared" si="5984"/>
        <v>99.999968549616199</v>
      </c>
      <c r="BB2244" s="53"/>
    </row>
    <row r="2245" ht="31.5">
      <c r="B2245" s="47" t="s">
        <v>666</v>
      </c>
      <c r="C2245" s="47" t="s">
        <v>98</v>
      </c>
      <c r="D2245" s="47" t="s">
        <v>343</v>
      </c>
      <c r="E2245" s="48" t="str">
        <f t="shared" si="5978"/>
        <v>0310</v>
      </c>
      <c r="F2245" s="47" t="s">
        <v>712</v>
      </c>
      <c r="G2245" s="47"/>
      <c r="H2245" s="49" t="s">
        <v>713</v>
      </c>
      <c r="I2245" s="19"/>
      <c r="J2245" s="19"/>
      <c r="K2245" s="19"/>
      <c r="L2245" s="19"/>
      <c r="M2245" s="19"/>
      <c r="N2245" s="19"/>
      <c r="O2245" s="19">
        <f>O2246</f>
        <v>-41.718000000000004</v>
      </c>
      <c r="P2245" s="19">
        <f>P2246</f>
        <v>0</v>
      </c>
      <c r="Q2245" s="19">
        <f>Q2246</f>
        <v>24.5</v>
      </c>
      <c r="R2245" s="19">
        <f>R2246</f>
        <v>0</v>
      </c>
      <c r="S2245" s="19">
        <f>S2246</f>
        <v>7665.7780000000002</v>
      </c>
      <c r="T2245" s="19">
        <f t="shared" si="6021"/>
        <v>7648.5600000000004</v>
      </c>
      <c r="U2245" s="19">
        <f>U2246</f>
        <v>0</v>
      </c>
      <c r="V2245" s="19">
        <f>V2246</f>
        <v>0</v>
      </c>
      <c r="W2245" s="19">
        <f>W2246</f>
        <v>0</v>
      </c>
      <c r="X2245" s="19">
        <f>X2246</f>
        <v>0</v>
      </c>
      <c r="Y2245" s="19">
        <f>Y2246</f>
        <v>0</v>
      </c>
      <c r="Z2245" s="19">
        <f>Z2246</f>
        <v>7665.7780000000002</v>
      </c>
      <c r="AA2245" s="19">
        <f>AA2246</f>
        <v>0</v>
      </c>
      <c r="AB2245" s="19">
        <f>AB2246</f>
        <v>0</v>
      </c>
      <c r="AC2245" s="19">
        <f>AC2246</f>
        <v>0</v>
      </c>
      <c r="AD2245" s="19">
        <f>AD2246</f>
        <v>0</v>
      </c>
      <c r="AE2245" s="19">
        <f>AE2246</f>
        <v>0</v>
      </c>
      <c r="AF2245" s="50">
        <f>AF2246</f>
        <v>7648.5600000000004</v>
      </c>
      <c r="AG2245" s="50">
        <f>AG2246</f>
        <v>0</v>
      </c>
      <c r="AH2245" s="50">
        <f>AH2246</f>
        <v>0</v>
      </c>
      <c r="AI2245" s="50">
        <f>AI2246</f>
        <v>0</v>
      </c>
      <c r="AJ2245" s="50">
        <f>AJ2246</f>
        <v>7648.5600000000004</v>
      </c>
      <c r="AK2245" s="50">
        <f>AK2246</f>
        <v>0</v>
      </c>
      <c r="AL2245" s="50">
        <f>AL2246</f>
        <v>7648.5593600000002</v>
      </c>
      <c r="AM2245" s="50">
        <f>AM2246</f>
        <v>0</v>
      </c>
      <c r="AN2245" s="50">
        <f>AN2246</f>
        <v>7648.5593600000002</v>
      </c>
      <c r="AO2245" s="15">
        <f>AO2246</f>
        <v>7648.5593600000002</v>
      </c>
      <c r="AP2245" s="51">
        <f>AP2246</f>
        <v>7690.2780000000002</v>
      </c>
      <c r="AQ2245" s="51">
        <f>AQ2246</f>
        <v>-41.718000000000004</v>
      </c>
      <c r="AR2245" s="51">
        <f>AR2246</f>
        <v>0</v>
      </c>
      <c r="AS2245" s="51">
        <f>AS2246</f>
        <v>0</v>
      </c>
      <c r="AT2245" s="51">
        <f>AT2246</f>
        <v>0</v>
      </c>
      <c r="AU2245" s="51">
        <f t="shared" si="5979"/>
        <v>7648.5600000000004</v>
      </c>
      <c r="AV2245" s="51">
        <f t="shared" si="5980"/>
        <v>0</v>
      </c>
      <c r="AW2245" s="51">
        <f t="shared" si="5981"/>
        <v>15314.338</v>
      </c>
      <c r="AX2245" s="51">
        <f t="shared" si="5982"/>
        <v>0</v>
      </c>
      <c r="AY2245" s="51">
        <f t="shared" si="5983"/>
        <v>0</v>
      </c>
      <c r="AZ2245" s="51">
        <f>AZ2246</f>
        <v>0</v>
      </c>
      <c r="BA2245" s="52">
        <f t="shared" si="5984"/>
        <v>99.999991632411849</v>
      </c>
      <c r="BB2245" s="25"/>
    </row>
    <row r="2246" ht="31.5">
      <c r="B2246" s="47" t="s">
        <v>666</v>
      </c>
      <c r="C2246" s="47" t="s">
        <v>98</v>
      </c>
      <c r="D2246" s="47" t="s">
        <v>343</v>
      </c>
      <c r="E2246" s="48" t="str">
        <f t="shared" si="5978"/>
        <v>0310</v>
      </c>
      <c r="F2246" s="47" t="s">
        <v>712</v>
      </c>
      <c r="G2246" s="47" t="s">
        <v>118</v>
      </c>
      <c r="H2246" s="49" t="s">
        <v>119</v>
      </c>
      <c r="I2246" s="19"/>
      <c r="J2246" s="19"/>
      <c r="K2246" s="19"/>
      <c r="L2246" s="19"/>
      <c r="M2246" s="19"/>
      <c r="N2246" s="19"/>
      <c r="O2246" s="19">
        <v>-41.718000000000004</v>
      </c>
      <c r="P2246" s="19">
        <v>0</v>
      </c>
      <c r="Q2246" s="19">
        <v>24.5</v>
      </c>
      <c r="R2246" s="19">
        <v>0</v>
      </c>
      <c r="S2246" s="19">
        <v>7665.7780000000002</v>
      </c>
      <c r="T2246" s="19">
        <f t="shared" si="6021"/>
        <v>7648.5600000000004</v>
      </c>
      <c r="U2246" s="19"/>
      <c r="V2246" s="19"/>
      <c r="W2246" s="19"/>
      <c r="X2246" s="19"/>
      <c r="Y2246" s="19"/>
      <c r="Z2246" s="19">
        <v>7665.7780000000002</v>
      </c>
      <c r="AA2246" s="19"/>
      <c r="AB2246" s="19"/>
      <c r="AC2246" s="19"/>
      <c r="AD2246" s="19"/>
      <c r="AE2246" s="19"/>
      <c r="AF2246" s="50">
        <v>7648.5600000000004</v>
      </c>
      <c r="AG2246" s="50"/>
      <c r="AH2246" s="50">
        <v>0</v>
      </c>
      <c r="AI2246" s="50">
        <v>0</v>
      </c>
      <c r="AJ2246" s="50">
        <f>AF2246</f>
        <v>7648.5600000000004</v>
      </c>
      <c r="AK2246" s="50">
        <f>AG2246</f>
        <v>0</v>
      </c>
      <c r="AL2246" s="50">
        <v>7648.5593600000002</v>
      </c>
      <c r="AM2246" s="50">
        <v>0</v>
      </c>
      <c r="AN2246" s="50">
        <f>AL2246</f>
        <v>7648.5593600000002</v>
      </c>
      <c r="AO2246" s="51">
        <v>7648.5593600000002</v>
      </c>
      <c r="AP2246" s="51">
        <v>7690.2780000000002</v>
      </c>
      <c r="AQ2246" s="51">
        <v>-41.718000000000004</v>
      </c>
      <c r="AR2246" s="51">
        <v>0</v>
      </c>
      <c r="AS2246" s="51">
        <v>0</v>
      </c>
      <c r="AT2246" s="51">
        <v>0</v>
      </c>
      <c r="AU2246" s="51">
        <f t="shared" si="5979"/>
        <v>7648.5600000000004</v>
      </c>
      <c r="AV2246" s="51">
        <f t="shared" si="5980"/>
        <v>0</v>
      </c>
      <c r="AW2246" s="51">
        <f t="shared" si="5981"/>
        <v>15314.338</v>
      </c>
      <c r="AX2246" s="51">
        <f t="shared" si="5982"/>
        <v>0</v>
      </c>
      <c r="AY2246" s="51">
        <f t="shared" si="5983"/>
        <v>0</v>
      </c>
      <c r="AZ2246" s="51"/>
      <c r="BA2246" s="52">
        <f t="shared" si="5984"/>
        <v>99.999991632411849</v>
      </c>
      <c r="BB2246" s="53"/>
    </row>
    <row r="2247" ht="47.25">
      <c r="B2247" s="47" t="s">
        <v>666</v>
      </c>
      <c r="C2247" s="47" t="s">
        <v>98</v>
      </c>
      <c r="D2247" s="47" t="s">
        <v>343</v>
      </c>
      <c r="E2247" s="48" t="str">
        <f t="shared" si="5978"/>
        <v>0310</v>
      </c>
      <c r="F2247" s="47" t="s">
        <v>714</v>
      </c>
      <c r="G2247" s="47"/>
      <c r="H2247" s="49" t="s">
        <v>715</v>
      </c>
      <c r="I2247" s="19"/>
      <c r="J2247" s="19"/>
      <c r="K2247" s="19"/>
      <c r="L2247" s="19"/>
      <c r="M2247" s="19"/>
      <c r="N2247" s="19"/>
      <c r="O2247" s="19">
        <f>O2248</f>
        <v>0</v>
      </c>
      <c r="P2247" s="19">
        <f>P2248</f>
        <v>0</v>
      </c>
      <c r="Q2247" s="19">
        <f>Q2248</f>
        <v>-24.5</v>
      </c>
      <c r="R2247" s="19">
        <f>R2248</f>
        <v>0</v>
      </c>
      <c r="S2247" s="19">
        <f>S2248</f>
        <v>1860.1279500000001</v>
      </c>
      <c r="T2247" s="19">
        <f t="shared" si="6021"/>
        <v>1835.6279500000001</v>
      </c>
      <c r="U2247" s="19">
        <f>U2248</f>
        <v>0</v>
      </c>
      <c r="V2247" s="19">
        <f>V2248</f>
        <v>0</v>
      </c>
      <c r="W2247" s="19">
        <f>W2248</f>
        <v>0</v>
      </c>
      <c r="X2247" s="19">
        <f>X2248</f>
        <v>0</v>
      </c>
      <c r="Y2247" s="19">
        <f>Y2248</f>
        <v>0</v>
      </c>
      <c r="Z2247" s="19">
        <f>Z2248</f>
        <v>1860.1279500000001</v>
      </c>
      <c r="AA2247" s="19">
        <f>AA2248</f>
        <v>0</v>
      </c>
      <c r="AB2247" s="19">
        <f>AB2248</f>
        <v>0</v>
      </c>
      <c r="AC2247" s="19">
        <f>AC2248</f>
        <v>0</v>
      </c>
      <c r="AD2247" s="19">
        <f>AD2248</f>
        <v>0</v>
      </c>
      <c r="AE2247" s="19">
        <f>AE2248</f>
        <v>0</v>
      </c>
      <c r="AF2247" s="50">
        <f>AF2248</f>
        <v>1420.4521500000001</v>
      </c>
      <c r="AG2247" s="50">
        <f>AG2248</f>
        <v>0</v>
      </c>
      <c r="AH2247" s="50">
        <f>AH2248</f>
        <v>0</v>
      </c>
      <c r="AI2247" s="50">
        <f>AI2248</f>
        <v>0</v>
      </c>
      <c r="AJ2247" s="50">
        <f>AJ2248</f>
        <v>1420.4521500000001</v>
      </c>
      <c r="AK2247" s="50">
        <f>AK2248</f>
        <v>0</v>
      </c>
      <c r="AL2247" s="50">
        <f>AL2248</f>
        <v>1420.4521500000001</v>
      </c>
      <c r="AM2247" s="50">
        <f>AM2248</f>
        <v>0</v>
      </c>
      <c r="AN2247" s="50">
        <f>AN2248</f>
        <v>1420.4521500000001</v>
      </c>
      <c r="AO2247" s="15">
        <f>AO2248</f>
        <v>1420.4521500000001</v>
      </c>
      <c r="AP2247" s="51">
        <f>AP2248</f>
        <v>1420.4521500000001</v>
      </c>
      <c r="AQ2247" s="51">
        <f>AQ2248</f>
        <v>0</v>
      </c>
      <c r="AR2247" s="51">
        <f>AR2248</f>
        <v>0</v>
      </c>
      <c r="AS2247" s="51">
        <f>AS2248</f>
        <v>0</v>
      </c>
      <c r="AT2247" s="51">
        <f>AT2248</f>
        <v>0</v>
      </c>
      <c r="AU2247" s="51">
        <f t="shared" si="5979"/>
        <v>1420.4521500000001</v>
      </c>
      <c r="AV2247" s="51">
        <f t="shared" si="5980"/>
        <v>415.17579999999998</v>
      </c>
      <c r="AW2247" s="51">
        <f t="shared" si="5981"/>
        <v>3695.7559000000001</v>
      </c>
      <c r="AX2247" s="51">
        <f t="shared" si="5982"/>
        <v>0</v>
      </c>
      <c r="AY2247" s="51">
        <f t="shared" si="5983"/>
        <v>0</v>
      </c>
      <c r="AZ2247" s="51">
        <f>AZ2248</f>
        <v>0</v>
      </c>
      <c r="BA2247" s="52">
        <f t="shared" si="5984"/>
        <v>100</v>
      </c>
      <c r="BB2247" s="25"/>
    </row>
    <row r="2248" ht="31.5">
      <c r="B2248" s="47" t="s">
        <v>666</v>
      </c>
      <c r="C2248" s="47" t="s">
        <v>98</v>
      </c>
      <c r="D2248" s="47" t="s">
        <v>343</v>
      </c>
      <c r="E2248" s="48" t="str">
        <f t="shared" si="5978"/>
        <v>0310</v>
      </c>
      <c r="F2248" s="47" t="s">
        <v>714</v>
      </c>
      <c r="G2248" s="47" t="s">
        <v>118</v>
      </c>
      <c r="H2248" s="49" t="s">
        <v>119</v>
      </c>
      <c r="I2248" s="19"/>
      <c r="J2248" s="19"/>
      <c r="K2248" s="19"/>
      <c r="L2248" s="19"/>
      <c r="M2248" s="19"/>
      <c r="N2248" s="19"/>
      <c r="O2248" s="19">
        <v>0</v>
      </c>
      <c r="P2248" s="19">
        <v>0</v>
      </c>
      <c r="Q2248" s="19">
        <v>-24.5</v>
      </c>
      <c r="R2248" s="19">
        <v>0</v>
      </c>
      <c r="S2248" s="19">
        <v>1860.1279500000001</v>
      </c>
      <c r="T2248" s="19">
        <f t="shared" si="6021"/>
        <v>1835.6279500000001</v>
      </c>
      <c r="U2248" s="19"/>
      <c r="V2248" s="19"/>
      <c r="W2248" s="19"/>
      <c r="X2248" s="19"/>
      <c r="Y2248" s="19"/>
      <c r="Z2248" s="19">
        <v>1860.1279500000001</v>
      </c>
      <c r="AA2248" s="19"/>
      <c r="AB2248" s="19"/>
      <c r="AC2248" s="19"/>
      <c r="AD2248" s="19"/>
      <c r="AE2248" s="19"/>
      <c r="AF2248" s="50">
        <v>1420.4521500000001</v>
      </c>
      <c r="AG2248" s="50"/>
      <c r="AH2248" s="50">
        <v>0</v>
      </c>
      <c r="AI2248" s="50">
        <v>0</v>
      </c>
      <c r="AJ2248" s="50">
        <f>AF2248</f>
        <v>1420.4521500000001</v>
      </c>
      <c r="AK2248" s="50">
        <f>AG2248</f>
        <v>0</v>
      </c>
      <c r="AL2248" s="50">
        <v>1420.4521500000001</v>
      </c>
      <c r="AM2248" s="50">
        <v>0</v>
      </c>
      <c r="AN2248" s="50">
        <f>AL2248</f>
        <v>1420.4521500000001</v>
      </c>
      <c r="AO2248" s="51">
        <v>1420.4521500000001</v>
      </c>
      <c r="AP2248" s="51">
        <v>1420.4521500000001</v>
      </c>
      <c r="AQ2248" s="51">
        <v>0</v>
      </c>
      <c r="AR2248" s="51">
        <v>0</v>
      </c>
      <c r="AS2248" s="51">
        <v>0</v>
      </c>
      <c r="AT2248" s="51">
        <v>0</v>
      </c>
      <c r="AU2248" s="51">
        <f t="shared" si="5979"/>
        <v>1420.4521500000001</v>
      </c>
      <c r="AV2248" s="51">
        <f t="shared" si="5980"/>
        <v>415.17579999999998</v>
      </c>
      <c r="AW2248" s="51">
        <f t="shared" si="5981"/>
        <v>3695.7559000000001</v>
      </c>
      <c r="AX2248" s="51">
        <f t="shared" si="5982"/>
        <v>0</v>
      </c>
      <c r="AY2248" s="51">
        <f t="shared" si="5983"/>
        <v>0</v>
      </c>
      <c r="AZ2248" s="51"/>
      <c r="BA2248" s="52">
        <f t="shared" si="5984"/>
        <v>100</v>
      </c>
      <c r="BB2248" s="53"/>
    </row>
    <row r="2249" ht="47.25" hidden="1">
      <c r="B2249" s="47" t="s">
        <v>666</v>
      </c>
      <c r="C2249" s="47" t="s">
        <v>98</v>
      </c>
      <c r="D2249" s="47" t="s">
        <v>343</v>
      </c>
      <c r="E2249" s="48" t="str">
        <f t="shared" si="5978"/>
        <v>0310</v>
      </c>
      <c r="F2249" s="47" t="s">
        <v>716</v>
      </c>
      <c r="G2249" s="48"/>
      <c r="H2249" s="49" t="s">
        <v>717</v>
      </c>
      <c r="I2249" s="19">
        <f>I2250</f>
        <v>0</v>
      </c>
      <c r="J2249" s="19">
        <f>J2250</f>
        <v>877.10000000000002</v>
      </c>
      <c r="K2249" s="19">
        <f>K2250</f>
        <v>10827.4</v>
      </c>
      <c r="L2249" s="19">
        <f>L2250</f>
        <v>0</v>
      </c>
      <c r="M2249" s="19">
        <f>M2250</f>
        <v>0</v>
      </c>
      <c r="N2249" s="19">
        <f>N2250</f>
        <v>0</v>
      </c>
      <c r="O2249" s="19">
        <f>O2250</f>
        <v>0</v>
      </c>
      <c r="P2249" s="19">
        <f>P2250</f>
        <v>0</v>
      </c>
      <c r="Q2249" s="19">
        <f>Q2250</f>
        <v>0</v>
      </c>
      <c r="R2249" s="19">
        <f>R2250</f>
        <v>0</v>
      </c>
      <c r="S2249" s="19">
        <f>S2250</f>
        <v>0</v>
      </c>
      <c r="T2249" s="19">
        <f t="shared" si="6021"/>
        <v>0</v>
      </c>
      <c r="U2249" s="19">
        <f t="shared" ref="U2249:U2283" si="6022">J2249+M2249</f>
        <v>877.10000000000002</v>
      </c>
      <c r="V2249" s="19">
        <f t="shared" ref="V2249:V2283" si="6023">K2249+N2249</f>
        <v>10827.4</v>
      </c>
      <c r="W2249" s="19">
        <f>W2250</f>
        <v>0</v>
      </c>
      <c r="X2249" s="19">
        <f>X2250</f>
        <v>0</v>
      </c>
      <c r="Y2249" s="19">
        <f>Y2250</f>
        <v>0</v>
      </c>
      <c r="Z2249" s="19">
        <f>Z2250</f>
        <v>0</v>
      </c>
      <c r="AA2249" s="19">
        <f>AA2250</f>
        <v>0</v>
      </c>
      <c r="AB2249" s="19">
        <f>AB2250</f>
        <v>0</v>
      </c>
      <c r="AC2249" s="19">
        <f>AC2250</f>
        <v>0</v>
      </c>
      <c r="AD2249" s="19">
        <f>AD2250</f>
        <v>0</v>
      </c>
      <c r="AE2249" s="19">
        <f>AE2250</f>
        <v>0</v>
      </c>
      <c r="AF2249" s="50">
        <f>AF2250</f>
        <v>0</v>
      </c>
      <c r="AG2249" s="50">
        <f>AG2250</f>
        <v>0</v>
      </c>
      <c r="AH2249" s="50">
        <f>AH2250</f>
        <v>0</v>
      </c>
      <c r="AI2249" s="50">
        <f>AI2250</f>
        <v>0</v>
      </c>
      <c r="AJ2249" s="50">
        <f>AJ2250</f>
        <v>0</v>
      </c>
      <c r="AK2249" s="50">
        <f>AK2250</f>
        <v>0</v>
      </c>
      <c r="AL2249" s="50">
        <f>AL2250</f>
        <v>0</v>
      </c>
      <c r="AM2249" s="50">
        <f>AM2250</f>
        <v>0</v>
      </c>
      <c r="AN2249" s="50">
        <f>AN2250</f>
        <v>0</v>
      </c>
      <c r="AO2249" s="15">
        <f>AO2250</f>
        <v>0</v>
      </c>
      <c r="AP2249" s="51">
        <f>AP2250</f>
        <v>0</v>
      </c>
      <c r="AQ2249" s="51">
        <f>AQ2250</f>
        <v>0</v>
      </c>
      <c r="AR2249" s="51">
        <f>AR2250</f>
        <v>0</v>
      </c>
      <c r="AS2249" s="51">
        <f>AS2250</f>
        <v>0</v>
      </c>
      <c r="AT2249" s="51">
        <f>AT2250</f>
        <v>0</v>
      </c>
      <c r="AU2249" s="51">
        <f t="shared" si="5979"/>
        <v>0</v>
      </c>
      <c r="AV2249" s="51">
        <f t="shared" si="5980"/>
        <v>0</v>
      </c>
      <c r="AW2249" s="51">
        <f t="shared" si="5981"/>
        <v>0</v>
      </c>
      <c r="AX2249" s="51">
        <f t="shared" si="5982"/>
        <v>877.10000000000002</v>
      </c>
      <c r="AY2249" s="51">
        <f t="shared" si="5983"/>
        <v>10827.4</v>
      </c>
      <c r="AZ2249" s="51">
        <f>AZ2250</f>
        <v>0</v>
      </c>
      <c r="BA2249" s="52"/>
      <c r="BB2249" s="25">
        <v>0</v>
      </c>
    </row>
    <row r="2250" ht="31.5" hidden="1">
      <c r="B2250" s="47" t="s">
        <v>666</v>
      </c>
      <c r="C2250" s="47" t="s">
        <v>98</v>
      </c>
      <c r="D2250" s="47" t="s">
        <v>343</v>
      </c>
      <c r="E2250" s="48" t="str">
        <f t="shared" si="5978"/>
        <v>0310</v>
      </c>
      <c r="F2250" s="47" t="s">
        <v>716</v>
      </c>
      <c r="G2250" s="47" t="s">
        <v>118</v>
      </c>
      <c r="H2250" s="49" t="s">
        <v>119</v>
      </c>
      <c r="I2250" s="19">
        <v>0</v>
      </c>
      <c r="J2250" s="19">
        <v>877.10000000000002</v>
      </c>
      <c r="K2250" s="19">
        <v>10827.4</v>
      </c>
      <c r="L2250" s="19"/>
      <c r="M2250" s="19"/>
      <c r="N2250" s="19"/>
      <c r="O2250" s="19">
        <v>0</v>
      </c>
      <c r="P2250" s="19">
        <v>0</v>
      </c>
      <c r="Q2250" s="19">
        <v>0</v>
      </c>
      <c r="R2250" s="19">
        <v>0</v>
      </c>
      <c r="S2250" s="19"/>
      <c r="T2250" s="19">
        <f t="shared" si="6021"/>
        <v>0</v>
      </c>
      <c r="U2250" s="19">
        <f t="shared" si="6022"/>
        <v>877.10000000000002</v>
      </c>
      <c r="V2250" s="19">
        <f t="shared" si="6023"/>
        <v>10827.4</v>
      </c>
      <c r="W2250" s="19"/>
      <c r="X2250" s="19"/>
      <c r="Y2250" s="19"/>
      <c r="Z2250" s="19"/>
      <c r="AA2250" s="19"/>
      <c r="AB2250" s="19"/>
      <c r="AC2250" s="19"/>
      <c r="AD2250" s="19"/>
      <c r="AE2250" s="19"/>
      <c r="AF2250" s="50">
        <v>0</v>
      </c>
      <c r="AG2250" s="50"/>
      <c r="AH2250" s="50">
        <v>0</v>
      </c>
      <c r="AI2250" s="50">
        <v>0</v>
      </c>
      <c r="AJ2250" s="50">
        <f>AF2250</f>
        <v>0</v>
      </c>
      <c r="AK2250" s="50">
        <f>AG2250</f>
        <v>0</v>
      </c>
      <c r="AL2250" s="50">
        <v>0</v>
      </c>
      <c r="AM2250" s="50">
        <v>0</v>
      </c>
      <c r="AN2250" s="50">
        <f>AL2250</f>
        <v>0</v>
      </c>
      <c r="AO2250" s="51">
        <v>0</v>
      </c>
      <c r="AP2250" s="51">
        <v>0</v>
      </c>
      <c r="AQ2250" s="51">
        <v>0</v>
      </c>
      <c r="AR2250" s="51">
        <v>0</v>
      </c>
      <c r="AS2250" s="51">
        <v>0</v>
      </c>
      <c r="AT2250" s="51">
        <v>0</v>
      </c>
      <c r="AU2250" s="51">
        <f t="shared" si="5979"/>
        <v>0</v>
      </c>
      <c r="AV2250" s="51">
        <f t="shared" si="5980"/>
        <v>0</v>
      </c>
      <c r="AW2250" s="51">
        <f t="shared" si="5981"/>
        <v>0</v>
      </c>
      <c r="AX2250" s="51">
        <f t="shared" si="5982"/>
        <v>877.10000000000002</v>
      </c>
      <c r="AY2250" s="51">
        <f t="shared" si="5983"/>
        <v>10827.4</v>
      </c>
      <c r="AZ2250" s="51"/>
      <c r="BA2250" s="52"/>
      <c r="BB2250" s="25">
        <v>0</v>
      </c>
    </row>
    <row r="2251" ht="47.25" hidden="1">
      <c r="B2251" s="47" t="s">
        <v>666</v>
      </c>
      <c r="C2251" s="47" t="s">
        <v>98</v>
      </c>
      <c r="D2251" s="47" t="s">
        <v>343</v>
      </c>
      <c r="E2251" s="48" t="str">
        <f t="shared" si="5978"/>
        <v>0310</v>
      </c>
      <c r="F2251" s="47" t="s">
        <v>718</v>
      </c>
      <c r="G2251" s="48"/>
      <c r="H2251" s="49" t="s">
        <v>719</v>
      </c>
      <c r="I2251" s="19">
        <f>I2252</f>
        <v>0</v>
      </c>
      <c r="J2251" s="19">
        <f>J2252</f>
        <v>877.10000000000002</v>
      </c>
      <c r="K2251" s="19">
        <f>K2252</f>
        <v>10827.4</v>
      </c>
      <c r="L2251" s="19">
        <f>L2252</f>
        <v>0</v>
      </c>
      <c r="M2251" s="19">
        <f>M2252</f>
        <v>0</v>
      </c>
      <c r="N2251" s="19">
        <f>N2252</f>
        <v>0</v>
      </c>
      <c r="O2251" s="19">
        <f>O2252</f>
        <v>0</v>
      </c>
      <c r="P2251" s="19">
        <f>P2252</f>
        <v>0</v>
      </c>
      <c r="Q2251" s="19">
        <f>Q2252</f>
        <v>0</v>
      </c>
      <c r="R2251" s="19">
        <f>R2252</f>
        <v>0</v>
      </c>
      <c r="S2251" s="19">
        <f>S2252</f>
        <v>0</v>
      </c>
      <c r="T2251" s="19">
        <f t="shared" si="6021"/>
        <v>0</v>
      </c>
      <c r="U2251" s="19">
        <f t="shared" si="6022"/>
        <v>877.10000000000002</v>
      </c>
      <c r="V2251" s="19">
        <f t="shared" si="6023"/>
        <v>10827.4</v>
      </c>
      <c r="W2251" s="19">
        <f>W2252</f>
        <v>0</v>
      </c>
      <c r="X2251" s="19">
        <f>X2252</f>
        <v>0</v>
      </c>
      <c r="Y2251" s="19">
        <f>Y2252</f>
        <v>0</v>
      </c>
      <c r="Z2251" s="19">
        <f>Z2252</f>
        <v>0</v>
      </c>
      <c r="AA2251" s="19">
        <f>AA2252</f>
        <v>0</v>
      </c>
      <c r="AB2251" s="19">
        <f>AB2252</f>
        <v>0</v>
      </c>
      <c r="AC2251" s="19">
        <f>AC2252</f>
        <v>0</v>
      </c>
      <c r="AD2251" s="19">
        <f>AD2252</f>
        <v>0</v>
      </c>
      <c r="AE2251" s="19">
        <f>AE2252</f>
        <v>0</v>
      </c>
      <c r="AF2251" s="50">
        <f>AF2252</f>
        <v>0</v>
      </c>
      <c r="AG2251" s="50">
        <f>AG2252</f>
        <v>0</v>
      </c>
      <c r="AH2251" s="50">
        <f>AH2252</f>
        <v>0</v>
      </c>
      <c r="AI2251" s="50">
        <f>AI2252</f>
        <v>0</v>
      </c>
      <c r="AJ2251" s="50">
        <f>AJ2252</f>
        <v>0</v>
      </c>
      <c r="AK2251" s="50">
        <f>AK2252</f>
        <v>0</v>
      </c>
      <c r="AL2251" s="50">
        <f>AL2252</f>
        <v>0</v>
      </c>
      <c r="AM2251" s="50">
        <f>AM2252</f>
        <v>0</v>
      </c>
      <c r="AN2251" s="50">
        <f>AN2252</f>
        <v>0</v>
      </c>
      <c r="AO2251" s="15">
        <f>AO2252</f>
        <v>0</v>
      </c>
      <c r="AP2251" s="51">
        <f>AP2252</f>
        <v>0</v>
      </c>
      <c r="AQ2251" s="51">
        <f>AQ2252</f>
        <v>0</v>
      </c>
      <c r="AR2251" s="51">
        <f>AR2252</f>
        <v>0</v>
      </c>
      <c r="AS2251" s="51">
        <f>AS2252</f>
        <v>0</v>
      </c>
      <c r="AT2251" s="51">
        <f>AT2252</f>
        <v>0</v>
      </c>
      <c r="AU2251" s="51">
        <f t="shared" si="5979"/>
        <v>0</v>
      </c>
      <c r="AV2251" s="51">
        <f t="shared" si="5980"/>
        <v>0</v>
      </c>
      <c r="AW2251" s="51">
        <f t="shared" si="5981"/>
        <v>0</v>
      </c>
      <c r="AX2251" s="51">
        <f t="shared" si="5982"/>
        <v>877.10000000000002</v>
      </c>
      <c r="AY2251" s="51">
        <f t="shared" si="5983"/>
        <v>10827.4</v>
      </c>
      <c r="AZ2251" s="51">
        <f>AZ2252</f>
        <v>0</v>
      </c>
      <c r="BA2251" s="52"/>
      <c r="BB2251" s="25">
        <v>0</v>
      </c>
    </row>
    <row r="2252" ht="31.5" hidden="1">
      <c r="B2252" s="47" t="s">
        <v>666</v>
      </c>
      <c r="C2252" s="47" t="s">
        <v>98</v>
      </c>
      <c r="D2252" s="47" t="s">
        <v>343</v>
      </c>
      <c r="E2252" s="48" t="str">
        <f t="shared" si="5978"/>
        <v>0310</v>
      </c>
      <c r="F2252" s="47" t="s">
        <v>718</v>
      </c>
      <c r="G2252" s="47" t="s">
        <v>118</v>
      </c>
      <c r="H2252" s="49" t="s">
        <v>119</v>
      </c>
      <c r="I2252" s="19">
        <v>0</v>
      </c>
      <c r="J2252" s="19">
        <v>877.10000000000002</v>
      </c>
      <c r="K2252" s="19">
        <v>10827.4</v>
      </c>
      <c r="L2252" s="19"/>
      <c r="M2252" s="19"/>
      <c r="N2252" s="19"/>
      <c r="O2252" s="19">
        <v>0</v>
      </c>
      <c r="P2252" s="19">
        <v>0</v>
      </c>
      <c r="Q2252" s="19">
        <v>0</v>
      </c>
      <c r="R2252" s="19">
        <v>0</v>
      </c>
      <c r="S2252" s="19"/>
      <c r="T2252" s="19">
        <f t="shared" si="6021"/>
        <v>0</v>
      </c>
      <c r="U2252" s="19">
        <f t="shared" si="6022"/>
        <v>877.10000000000002</v>
      </c>
      <c r="V2252" s="19">
        <f t="shared" si="6023"/>
        <v>10827.4</v>
      </c>
      <c r="W2252" s="19"/>
      <c r="X2252" s="19"/>
      <c r="Y2252" s="19"/>
      <c r="Z2252" s="19"/>
      <c r="AA2252" s="19"/>
      <c r="AB2252" s="19"/>
      <c r="AC2252" s="19"/>
      <c r="AD2252" s="19"/>
      <c r="AE2252" s="19"/>
      <c r="AF2252" s="50">
        <v>0</v>
      </c>
      <c r="AG2252" s="50"/>
      <c r="AH2252" s="50">
        <v>0</v>
      </c>
      <c r="AI2252" s="50">
        <v>0</v>
      </c>
      <c r="AJ2252" s="50">
        <f>AF2252</f>
        <v>0</v>
      </c>
      <c r="AK2252" s="50">
        <f>AG2252</f>
        <v>0</v>
      </c>
      <c r="AL2252" s="50">
        <v>0</v>
      </c>
      <c r="AM2252" s="50">
        <v>0</v>
      </c>
      <c r="AN2252" s="50">
        <f>AL2252</f>
        <v>0</v>
      </c>
      <c r="AO2252" s="51">
        <v>0</v>
      </c>
      <c r="AP2252" s="51">
        <v>0</v>
      </c>
      <c r="AQ2252" s="51">
        <v>0</v>
      </c>
      <c r="AR2252" s="51">
        <v>0</v>
      </c>
      <c r="AS2252" s="51">
        <v>0</v>
      </c>
      <c r="AT2252" s="51">
        <v>0</v>
      </c>
      <c r="AU2252" s="51">
        <f t="shared" si="5979"/>
        <v>0</v>
      </c>
      <c r="AV2252" s="51">
        <f t="shared" si="5980"/>
        <v>0</v>
      </c>
      <c r="AW2252" s="51">
        <f t="shared" si="5981"/>
        <v>0</v>
      </c>
      <c r="AX2252" s="51">
        <f t="shared" si="5982"/>
        <v>877.10000000000002</v>
      </c>
      <c r="AY2252" s="51">
        <f t="shared" si="5983"/>
        <v>10827.4</v>
      </c>
      <c r="AZ2252" s="51"/>
      <c r="BA2252" s="52"/>
      <c r="BB2252" s="25">
        <v>0</v>
      </c>
    </row>
    <row r="2253" ht="31.5" hidden="1">
      <c r="B2253" s="47" t="s">
        <v>666</v>
      </c>
      <c r="C2253" s="47" t="s">
        <v>98</v>
      </c>
      <c r="D2253" s="47" t="s">
        <v>343</v>
      </c>
      <c r="E2253" s="48" t="str">
        <f t="shared" si="5978"/>
        <v>0310</v>
      </c>
      <c r="F2253" s="47" t="s">
        <v>720</v>
      </c>
      <c r="G2253" s="48"/>
      <c r="H2253" s="49" t="s">
        <v>721</v>
      </c>
      <c r="I2253" s="19">
        <f>I2254</f>
        <v>0</v>
      </c>
      <c r="J2253" s="19">
        <f>J2254</f>
        <v>877.10000000000002</v>
      </c>
      <c r="K2253" s="19">
        <f>K2254</f>
        <v>10827.4</v>
      </c>
      <c r="L2253" s="19">
        <f>L2254</f>
        <v>0</v>
      </c>
      <c r="M2253" s="19">
        <f>M2254</f>
        <v>0</v>
      </c>
      <c r="N2253" s="19">
        <f>N2254</f>
        <v>0</v>
      </c>
      <c r="O2253" s="19">
        <f>O2254</f>
        <v>0</v>
      </c>
      <c r="P2253" s="19">
        <f>P2254</f>
        <v>0</v>
      </c>
      <c r="Q2253" s="19">
        <f>Q2254</f>
        <v>0</v>
      </c>
      <c r="R2253" s="19">
        <f>R2254</f>
        <v>0</v>
      </c>
      <c r="S2253" s="19">
        <f>S2254</f>
        <v>0</v>
      </c>
      <c r="T2253" s="19">
        <f t="shared" si="6021"/>
        <v>0</v>
      </c>
      <c r="U2253" s="19">
        <f t="shared" si="6022"/>
        <v>877.10000000000002</v>
      </c>
      <c r="V2253" s="19">
        <f t="shared" si="6023"/>
        <v>10827.4</v>
      </c>
      <c r="W2253" s="19">
        <f>W2254</f>
        <v>0</v>
      </c>
      <c r="X2253" s="19">
        <f>X2254</f>
        <v>0</v>
      </c>
      <c r="Y2253" s="19">
        <f>Y2254</f>
        <v>0</v>
      </c>
      <c r="Z2253" s="19">
        <f>Z2254</f>
        <v>0</v>
      </c>
      <c r="AA2253" s="19">
        <f>AA2254</f>
        <v>0</v>
      </c>
      <c r="AB2253" s="19">
        <f>AB2254</f>
        <v>0</v>
      </c>
      <c r="AC2253" s="19">
        <f>AC2254</f>
        <v>0</v>
      </c>
      <c r="AD2253" s="19">
        <f>AD2254</f>
        <v>0</v>
      </c>
      <c r="AE2253" s="19">
        <f>AE2254</f>
        <v>0</v>
      </c>
      <c r="AF2253" s="50">
        <f>AF2254</f>
        <v>0</v>
      </c>
      <c r="AG2253" s="50">
        <f>AG2254</f>
        <v>0</v>
      </c>
      <c r="AH2253" s="50">
        <f>AH2254</f>
        <v>0</v>
      </c>
      <c r="AI2253" s="50">
        <f>AI2254</f>
        <v>0</v>
      </c>
      <c r="AJ2253" s="50">
        <f>AJ2254</f>
        <v>0</v>
      </c>
      <c r="AK2253" s="50">
        <f>AK2254</f>
        <v>0</v>
      </c>
      <c r="AL2253" s="50">
        <f>AL2254</f>
        <v>0</v>
      </c>
      <c r="AM2253" s="50">
        <f>AM2254</f>
        <v>0</v>
      </c>
      <c r="AN2253" s="50">
        <f>AN2254</f>
        <v>0</v>
      </c>
      <c r="AO2253" s="15">
        <f>AO2254</f>
        <v>0</v>
      </c>
      <c r="AP2253" s="51">
        <f>AP2254</f>
        <v>0</v>
      </c>
      <c r="AQ2253" s="51">
        <f>AQ2254</f>
        <v>0</v>
      </c>
      <c r="AR2253" s="51">
        <f>AR2254</f>
        <v>0</v>
      </c>
      <c r="AS2253" s="51">
        <f>AS2254</f>
        <v>0</v>
      </c>
      <c r="AT2253" s="51">
        <f>AT2254</f>
        <v>0</v>
      </c>
      <c r="AU2253" s="51">
        <f t="shared" si="5979"/>
        <v>0</v>
      </c>
      <c r="AV2253" s="51">
        <f t="shared" si="5980"/>
        <v>0</v>
      </c>
      <c r="AW2253" s="51">
        <f t="shared" si="5981"/>
        <v>0</v>
      </c>
      <c r="AX2253" s="51">
        <f t="shared" si="5982"/>
        <v>877.10000000000002</v>
      </c>
      <c r="AY2253" s="51">
        <f t="shared" si="5983"/>
        <v>10827.4</v>
      </c>
      <c r="AZ2253" s="51">
        <f>AZ2254</f>
        <v>0</v>
      </c>
      <c r="BA2253" s="52"/>
      <c r="BB2253" s="25">
        <v>0</v>
      </c>
    </row>
    <row r="2254" ht="31.5" hidden="1">
      <c r="B2254" s="47" t="s">
        <v>666</v>
      </c>
      <c r="C2254" s="47" t="s">
        <v>98</v>
      </c>
      <c r="D2254" s="47" t="s">
        <v>343</v>
      </c>
      <c r="E2254" s="48" t="str">
        <f t="shared" si="5978"/>
        <v>0310</v>
      </c>
      <c r="F2254" s="47" t="s">
        <v>720</v>
      </c>
      <c r="G2254" s="47" t="s">
        <v>118</v>
      </c>
      <c r="H2254" s="49" t="s">
        <v>119</v>
      </c>
      <c r="I2254" s="19">
        <v>0</v>
      </c>
      <c r="J2254" s="19">
        <v>877.10000000000002</v>
      </c>
      <c r="K2254" s="19">
        <v>10827.4</v>
      </c>
      <c r="L2254" s="19"/>
      <c r="M2254" s="19"/>
      <c r="N2254" s="19"/>
      <c r="O2254" s="19">
        <v>0</v>
      </c>
      <c r="P2254" s="19">
        <v>0</v>
      </c>
      <c r="Q2254" s="19">
        <v>0</v>
      </c>
      <c r="R2254" s="19">
        <v>0</v>
      </c>
      <c r="S2254" s="19"/>
      <c r="T2254" s="19">
        <f t="shared" si="6021"/>
        <v>0</v>
      </c>
      <c r="U2254" s="19">
        <f t="shared" si="6022"/>
        <v>877.10000000000002</v>
      </c>
      <c r="V2254" s="19">
        <f t="shared" si="6023"/>
        <v>10827.4</v>
      </c>
      <c r="W2254" s="19"/>
      <c r="X2254" s="19"/>
      <c r="Y2254" s="19"/>
      <c r="Z2254" s="19"/>
      <c r="AA2254" s="19"/>
      <c r="AB2254" s="19"/>
      <c r="AC2254" s="19"/>
      <c r="AD2254" s="19"/>
      <c r="AE2254" s="19"/>
      <c r="AF2254" s="50">
        <v>0</v>
      </c>
      <c r="AG2254" s="50"/>
      <c r="AH2254" s="50">
        <v>0</v>
      </c>
      <c r="AI2254" s="50">
        <v>0</v>
      </c>
      <c r="AJ2254" s="50">
        <f>AF2254</f>
        <v>0</v>
      </c>
      <c r="AK2254" s="50">
        <f>AG2254</f>
        <v>0</v>
      </c>
      <c r="AL2254" s="50">
        <v>0</v>
      </c>
      <c r="AM2254" s="50">
        <v>0</v>
      </c>
      <c r="AN2254" s="50">
        <f>AL2254</f>
        <v>0</v>
      </c>
      <c r="AO2254" s="51">
        <v>0</v>
      </c>
      <c r="AP2254" s="51">
        <v>0</v>
      </c>
      <c r="AQ2254" s="51">
        <v>0</v>
      </c>
      <c r="AR2254" s="51">
        <v>0</v>
      </c>
      <c r="AS2254" s="51">
        <v>0</v>
      </c>
      <c r="AT2254" s="51">
        <v>0</v>
      </c>
      <c r="AU2254" s="51">
        <f t="shared" si="5979"/>
        <v>0</v>
      </c>
      <c r="AV2254" s="51">
        <f t="shared" si="5980"/>
        <v>0</v>
      </c>
      <c r="AW2254" s="51">
        <f t="shared" si="5981"/>
        <v>0</v>
      </c>
      <c r="AX2254" s="51">
        <f t="shared" si="5982"/>
        <v>877.10000000000002</v>
      </c>
      <c r="AY2254" s="51">
        <f t="shared" si="5983"/>
        <v>10827.4</v>
      </c>
      <c r="AZ2254" s="51"/>
      <c r="BA2254" s="52"/>
      <c r="BB2254" s="25">
        <v>0</v>
      </c>
    </row>
    <row r="2255" ht="47.25">
      <c r="B2255" s="47" t="s">
        <v>666</v>
      </c>
      <c r="C2255" s="47" t="s">
        <v>98</v>
      </c>
      <c r="D2255" s="47" t="s">
        <v>343</v>
      </c>
      <c r="E2255" s="48" t="str">
        <f t="shared" si="5978"/>
        <v>0310</v>
      </c>
      <c r="F2255" s="47" t="s">
        <v>722</v>
      </c>
      <c r="G2255" s="48"/>
      <c r="H2255" s="49" t="s">
        <v>723</v>
      </c>
      <c r="I2255" s="19">
        <f t="shared" ref="I2255:I2256" si="6024">I2256</f>
        <v>35549</v>
      </c>
      <c r="J2255" s="19">
        <f t="shared" ref="J2255:J2256" si="6025">J2256</f>
        <v>0</v>
      </c>
      <c r="K2255" s="19">
        <f t="shared" ref="K2255:K2256" si="6026">K2256</f>
        <v>0</v>
      </c>
      <c r="L2255" s="19">
        <f t="shared" ref="L2255:L2256" si="6027">L2256</f>
        <v>0</v>
      </c>
      <c r="M2255" s="19">
        <f t="shared" ref="M2255:M2256" si="6028">M2256</f>
        <v>0</v>
      </c>
      <c r="N2255" s="19">
        <f t="shared" ref="N2255:N2256" si="6029">N2256</f>
        <v>0</v>
      </c>
      <c r="O2255" s="19">
        <f t="shared" ref="O2255:O2256" si="6030">O2256</f>
        <v>0</v>
      </c>
      <c r="P2255" s="19">
        <f t="shared" ref="P2255:P2256" si="6031">P2256</f>
        <v>0</v>
      </c>
      <c r="Q2255" s="19">
        <f t="shared" ref="Q2255:Q2256" si="6032">Q2256</f>
        <v>0</v>
      </c>
      <c r="R2255" s="19">
        <f t="shared" ref="R2255:R2256" si="6033">R2256</f>
        <v>0</v>
      </c>
      <c r="S2255" s="19">
        <f t="shared" ref="S2255:S2256" si="6034">S2256</f>
        <v>0</v>
      </c>
      <c r="T2255" s="19">
        <f t="shared" si="6021"/>
        <v>35549</v>
      </c>
      <c r="U2255" s="19">
        <f t="shared" si="6022"/>
        <v>0</v>
      </c>
      <c r="V2255" s="19">
        <f t="shared" si="6023"/>
        <v>0</v>
      </c>
      <c r="W2255" s="19">
        <f t="shared" ref="W2255:W2256" si="6035">W2256</f>
        <v>0</v>
      </c>
      <c r="X2255" s="19">
        <f t="shared" ref="X2255:X2256" si="6036">X2256</f>
        <v>0</v>
      </c>
      <c r="Y2255" s="19">
        <f t="shared" ref="Y2255:Y2256" si="6037">Y2256</f>
        <v>0</v>
      </c>
      <c r="Z2255" s="19">
        <f t="shared" ref="Z2255:Z2256" si="6038">Z2256</f>
        <v>0</v>
      </c>
      <c r="AA2255" s="19">
        <f t="shared" ref="AA2255:AA2256" si="6039">AA2256</f>
        <v>0</v>
      </c>
      <c r="AB2255" s="19">
        <f t="shared" ref="AB2255:AB2256" si="6040">AB2256</f>
        <v>0</v>
      </c>
      <c r="AC2255" s="19">
        <f t="shared" ref="AC2255:AC2256" si="6041">AC2256</f>
        <v>0</v>
      </c>
      <c r="AD2255" s="19">
        <f t="shared" ref="AD2255:AD2256" si="6042">AD2256</f>
        <v>0</v>
      </c>
      <c r="AE2255" s="19">
        <f t="shared" ref="AE2255:AE2256" si="6043">AE2256</f>
        <v>0</v>
      </c>
      <c r="AF2255" s="50">
        <f t="shared" ref="AF2255:AF2256" si="6044">AF2256</f>
        <v>35549</v>
      </c>
      <c r="AG2255" s="50">
        <f t="shared" ref="AG2255:AG2256" si="6045">AG2256</f>
        <v>0</v>
      </c>
      <c r="AH2255" s="50">
        <f t="shared" ref="AH2255:AH2256" si="6046">AH2256</f>
        <v>0</v>
      </c>
      <c r="AI2255" s="50">
        <f t="shared" ref="AI2255:AI2256" si="6047">AI2256</f>
        <v>0</v>
      </c>
      <c r="AJ2255" s="50">
        <f t="shared" ref="AJ2255:AJ2256" si="6048">AJ2256</f>
        <v>35549</v>
      </c>
      <c r="AK2255" s="50">
        <f t="shared" ref="AK2255:AK2256" si="6049">AK2256</f>
        <v>0</v>
      </c>
      <c r="AL2255" s="50">
        <f t="shared" ref="AL2255:AL2256" si="6050">AL2256</f>
        <v>9791.4983400000001</v>
      </c>
      <c r="AM2255" s="50">
        <f t="shared" ref="AM2255:AM2256" si="6051">AM2256</f>
        <v>0</v>
      </c>
      <c r="AN2255" s="50">
        <f t="shared" ref="AN2255:AN2256" si="6052">AN2256</f>
        <v>9791.4983400000001</v>
      </c>
      <c r="AO2255" s="15">
        <f t="shared" ref="AO2255:AO2256" si="6053">AO2256</f>
        <v>9411.2317600000006</v>
      </c>
      <c r="AP2255" s="51">
        <f t="shared" ref="AP2255:AP2256" si="6054">AP2256</f>
        <v>35549</v>
      </c>
      <c r="AQ2255" s="51">
        <f t="shared" ref="AQ2255:AQ2256" si="6055">AQ2256</f>
        <v>0</v>
      </c>
      <c r="AR2255" s="51">
        <f t="shared" ref="AR2255:AR2256" si="6056">AR2256</f>
        <v>0</v>
      </c>
      <c r="AS2255" s="51">
        <f t="shared" ref="AS2255:AS2256" si="6057">AS2256</f>
        <v>0</v>
      </c>
      <c r="AT2255" s="51">
        <f t="shared" ref="AT2255:AT2256" si="6058">AT2256</f>
        <v>0</v>
      </c>
      <c r="AU2255" s="51">
        <f t="shared" si="5979"/>
        <v>35549</v>
      </c>
      <c r="AV2255" s="51">
        <f t="shared" si="5980"/>
        <v>0</v>
      </c>
      <c r="AW2255" s="51">
        <f t="shared" si="5981"/>
        <v>35549</v>
      </c>
      <c r="AX2255" s="51">
        <f t="shared" si="5982"/>
        <v>0</v>
      </c>
      <c r="AY2255" s="51">
        <f t="shared" si="5983"/>
        <v>0</v>
      </c>
      <c r="AZ2255" s="51">
        <f t="shared" ref="AZ2255:AZ2256" si="6059">AZ2256</f>
        <v>0</v>
      </c>
      <c r="BA2255" s="52">
        <f t="shared" si="5984"/>
        <v>27.54366744493516</v>
      </c>
      <c r="BB2255" s="25"/>
    </row>
    <row r="2256" ht="47.25">
      <c r="B2256" s="47" t="s">
        <v>666</v>
      </c>
      <c r="C2256" s="47" t="s">
        <v>98</v>
      </c>
      <c r="D2256" s="47" t="s">
        <v>343</v>
      </c>
      <c r="E2256" s="48" t="str">
        <f t="shared" si="5978"/>
        <v>0310</v>
      </c>
      <c r="F2256" s="47" t="s">
        <v>724</v>
      </c>
      <c r="G2256" s="48"/>
      <c r="H2256" s="49" t="s">
        <v>725</v>
      </c>
      <c r="I2256" s="19">
        <f t="shared" si="6024"/>
        <v>35549</v>
      </c>
      <c r="J2256" s="19">
        <f t="shared" si="6025"/>
        <v>0</v>
      </c>
      <c r="K2256" s="19">
        <f t="shared" si="6026"/>
        <v>0</v>
      </c>
      <c r="L2256" s="19">
        <f t="shared" si="6027"/>
        <v>0</v>
      </c>
      <c r="M2256" s="19">
        <f t="shared" si="6028"/>
        <v>0</v>
      </c>
      <c r="N2256" s="19">
        <f t="shared" si="6029"/>
        <v>0</v>
      </c>
      <c r="O2256" s="19">
        <f t="shared" si="6030"/>
        <v>0</v>
      </c>
      <c r="P2256" s="19">
        <f t="shared" si="6031"/>
        <v>0</v>
      </c>
      <c r="Q2256" s="19">
        <f t="shared" si="6032"/>
        <v>0</v>
      </c>
      <c r="R2256" s="19">
        <f t="shared" si="6033"/>
        <v>0</v>
      </c>
      <c r="S2256" s="19">
        <f t="shared" si="6034"/>
        <v>0</v>
      </c>
      <c r="T2256" s="19">
        <f t="shared" si="6021"/>
        <v>35549</v>
      </c>
      <c r="U2256" s="19">
        <f t="shared" si="6022"/>
        <v>0</v>
      </c>
      <c r="V2256" s="19">
        <f t="shared" si="6023"/>
        <v>0</v>
      </c>
      <c r="W2256" s="19">
        <f t="shared" si="6035"/>
        <v>0</v>
      </c>
      <c r="X2256" s="19">
        <f t="shared" si="6036"/>
        <v>0</v>
      </c>
      <c r="Y2256" s="19">
        <f t="shared" si="6037"/>
        <v>0</v>
      </c>
      <c r="Z2256" s="19">
        <f t="shared" si="6038"/>
        <v>0</v>
      </c>
      <c r="AA2256" s="19">
        <f t="shared" si="6039"/>
        <v>0</v>
      </c>
      <c r="AB2256" s="19">
        <f t="shared" si="6040"/>
        <v>0</v>
      </c>
      <c r="AC2256" s="19">
        <f t="shared" si="6041"/>
        <v>0</v>
      </c>
      <c r="AD2256" s="19">
        <f t="shared" si="6042"/>
        <v>0</v>
      </c>
      <c r="AE2256" s="19">
        <f t="shared" si="6043"/>
        <v>0</v>
      </c>
      <c r="AF2256" s="50">
        <f t="shared" si="6044"/>
        <v>35549</v>
      </c>
      <c r="AG2256" s="50">
        <f t="shared" si="6045"/>
        <v>0</v>
      </c>
      <c r="AH2256" s="50">
        <f t="shared" si="6046"/>
        <v>0</v>
      </c>
      <c r="AI2256" s="50">
        <f t="shared" si="6047"/>
        <v>0</v>
      </c>
      <c r="AJ2256" s="50">
        <f t="shared" si="6048"/>
        <v>35549</v>
      </c>
      <c r="AK2256" s="50">
        <f t="shared" si="6049"/>
        <v>0</v>
      </c>
      <c r="AL2256" s="50">
        <f t="shared" si="6050"/>
        <v>9791.4983400000001</v>
      </c>
      <c r="AM2256" s="50">
        <f t="shared" si="6051"/>
        <v>0</v>
      </c>
      <c r="AN2256" s="50">
        <f t="shared" si="6052"/>
        <v>9791.4983400000001</v>
      </c>
      <c r="AO2256" s="51">
        <f t="shared" si="6053"/>
        <v>9411.2317600000006</v>
      </c>
      <c r="AP2256" s="51">
        <f t="shared" si="6054"/>
        <v>35549</v>
      </c>
      <c r="AQ2256" s="51">
        <f t="shared" si="6055"/>
        <v>0</v>
      </c>
      <c r="AR2256" s="51">
        <f t="shared" si="6056"/>
        <v>0</v>
      </c>
      <c r="AS2256" s="51">
        <f t="shared" si="6057"/>
        <v>0</v>
      </c>
      <c r="AT2256" s="51">
        <f t="shared" si="6058"/>
        <v>0</v>
      </c>
      <c r="AU2256" s="51">
        <f t="shared" si="5979"/>
        <v>35549</v>
      </c>
      <c r="AV2256" s="51">
        <f t="shared" si="5980"/>
        <v>0</v>
      </c>
      <c r="AW2256" s="51">
        <f t="shared" si="5981"/>
        <v>35549</v>
      </c>
      <c r="AX2256" s="51">
        <f t="shared" si="5982"/>
        <v>0</v>
      </c>
      <c r="AY2256" s="51">
        <f t="shared" si="5983"/>
        <v>0</v>
      </c>
      <c r="AZ2256" s="51">
        <f t="shared" si="6059"/>
        <v>0</v>
      </c>
      <c r="BA2256" s="52">
        <f t="shared" si="5984"/>
        <v>27.54366744493516</v>
      </c>
      <c r="BB2256" s="25"/>
    </row>
    <row r="2257" ht="31.5">
      <c r="B2257" s="47" t="s">
        <v>666</v>
      </c>
      <c r="C2257" s="47" t="s">
        <v>98</v>
      </c>
      <c r="D2257" s="47" t="s">
        <v>343</v>
      </c>
      <c r="E2257" s="48" t="str">
        <f t="shared" si="5978"/>
        <v>0310</v>
      </c>
      <c r="F2257" s="47" t="s">
        <v>724</v>
      </c>
      <c r="G2257" s="47" t="s">
        <v>118</v>
      </c>
      <c r="H2257" s="49" t="s">
        <v>119</v>
      </c>
      <c r="I2257" s="19">
        <v>35549</v>
      </c>
      <c r="J2257" s="19">
        <v>0</v>
      </c>
      <c r="K2257" s="19">
        <v>0</v>
      </c>
      <c r="L2257" s="19"/>
      <c r="M2257" s="19"/>
      <c r="N2257" s="19"/>
      <c r="O2257" s="19">
        <v>0</v>
      </c>
      <c r="P2257" s="19">
        <v>0</v>
      </c>
      <c r="Q2257" s="19">
        <v>0</v>
      </c>
      <c r="R2257" s="19">
        <v>0</v>
      </c>
      <c r="S2257" s="19"/>
      <c r="T2257" s="19">
        <f t="shared" si="6021"/>
        <v>35549</v>
      </c>
      <c r="U2257" s="19">
        <f t="shared" si="6022"/>
        <v>0</v>
      </c>
      <c r="V2257" s="19">
        <f t="shared" si="6023"/>
        <v>0</v>
      </c>
      <c r="W2257" s="19"/>
      <c r="X2257" s="19"/>
      <c r="Y2257" s="19"/>
      <c r="Z2257" s="19"/>
      <c r="AA2257" s="19"/>
      <c r="AB2257" s="19"/>
      <c r="AC2257" s="19"/>
      <c r="AD2257" s="19"/>
      <c r="AE2257" s="19"/>
      <c r="AF2257" s="50">
        <v>35549</v>
      </c>
      <c r="AG2257" s="50"/>
      <c r="AH2257" s="50">
        <v>0</v>
      </c>
      <c r="AI2257" s="50">
        <v>0</v>
      </c>
      <c r="AJ2257" s="50">
        <f>AF2257</f>
        <v>35549</v>
      </c>
      <c r="AK2257" s="50">
        <f>AG2257</f>
        <v>0</v>
      </c>
      <c r="AL2257" s="50">
        <v>9791.4983400000001</v>
      </c>
      <c r="AM2257" s="50">
        <v>0</v>
      </c>
      <c r="AN2257" s="50">
        <f>AL2257</f>
        <v>9791.4983400000001</v>
      </c>
      <c r="AO2257" s="15">
        <v>9411.2317600000006</v>
      </c>
      <c r="AP2257" s="51">
        <v>35549</v>
      </c>
      <c r="AQ2257" s="51">
        <v>0</v>
      </c>
      <c r="AR2257" s="51">
        <v>0</v>
      </c>
      <c r="AS2257" s="51">
        <v>0</v>
      </c>
      <c r="AT2257" s="51">
        <v>0</v>
      </c>
      <c r="AU2257" s="51">
        <f t="shared" si="5979"/>
        <v>35549</v>
      </c>
      <c r="AV2257" s="51">
        <f t="shared" si="5980"/>
        <v>0</v>
      </c>
      <c r="AW2257" s="51">
        <f t="shared" si="5981"/>
        <v>35549</v>
      </c>
      <c r="AX2257" s="51">
        <f t="shared" si="5982"/>
        <v>0</v>
      </c>
      <c r="AY2257" s="51">
        <f t="shared" si="5983"/>
        <v>0</v>
      </c>
      <c r="AZ2257" s="51"/>
      <c r="BA2257" s="52">
        <f t="shared" si="5984"/>
        <v>27.54366744493516</v>
      </c>
      <c r="BB2257" s="53"/>
    </row>
    <row r="2258" s="30" customFormat="1">
      <c r="B2258" s="31" t="s">
        <v>666</v>
      </c>
      <c r="C2258" s="31" t="s">
        <v>96</v>
      </c>
      <c r="D2258" s="31"/>
      <c r="E2258" s="32" t="str">
        <f t="shared" si="5978"/>
        <v>05</v>
      </c>
      <c r="F2258" s="31"/>
      <c r="G2258" s="31"/>
      <c r="H2258" s="33" t="s">
        <v>97</v>
      </c>
      <c r="I2258" s="34">
        <f>I2259+I2268+I2290</f>
        <v>583707.5</v>
      </c>
      <c r="J2258" s="34">
        <f>J2259+J2268+J2290</f>
        <v>523402.79999999999</v>
      </c>
      <c r="K2258" s="34">
        <f>K2259+K2268+K2290</f>
        <v>118578.5</v>
      </c>
      <c r="L2258" s="34">
        <f>L2259+L2268+L2290</f>
        <v>0</v>
      </c>
      <c r="M2258" s="34">
        <f>M2259+M2268+M2290</f>
        <v>0</v>
      </c>
      <c r="N2258" s="34">
        <f>N2259+N2268+N2290</f>
        <v>0</v>
      </c>
      <c r="O2258" s="34">
        <f>O2259+O2268+O2290</f>
        <v>-6147.8050000000003</v>
      </c>
      <c r="P2258" s="34">
        <f>P2259+P2268+P2290</f>
        <v>-19500</v>
      </c>
      <c r="Q2258" s="34">
        <f>Q2259+Q2268+Q2290</f>
        <v>-109446.74000000001</v>
      </c>
      <c r="R2258" s="34">
        <f>R2259+R2268+R2290</f>
        <v>-222273.51199999999</v>
      </c>
      <c r="S2258" s="34">
        <f>S2259+S2268+S2290</f>
        <v>270.06099999999998</v>
      </c>
      <c r="T2258" s="34">
        <f t="shared" si="6021"/>
        <v>226609.50400000002</v>
      </c>
      <c r="U2258" s="34">
        <f t="shared" si="6022"/>
        <v>523402.79999999999</v>
      </c>
      <c r="V2258" s="34">
        <f t="shared" si="6023"/>
        <v>118578.5</v>
      </c>
      <c r="W2258" s="34">
        <f>W2259+W2268+W2290</f>
        <v>0</v>
      </c>
      <c r="X2258" s="34">
        <f>X2259+X2268+X2290</f>
        <v>0</v>
      </c>
      <c r="Y2258" s="34">
        <f>Y2259+Y2268+Y2290</f>
        <v>0</v>
      </c>
      <c r="Z2258" s="34">
        <f>Z2259+Z2268+Z2290</f>
        <v>270.06099999999998</v>
      </c>
      <c r="AA2258" s="34">
        <f>AA2259+AA2268+AA2290</f>
        <v>0</v>
      </c>
      <c r="AB2258" s="34">
        <f>AB2259+AB2268+AB2290</f>
        <v>0</v>
      </c>
      <c r="AC2258" s="34">
        <f>AC2259+AC2268+AC2290</f>
        <v>0</v>
      </c>
      <c r="AD2258" s="34">
        <f>AD2259+AD2268+AD2290</f>
        <v>0</v>
      </c>
      <c r="AE2258" s="34">
        <f>AE2259+AE2268+AE2290</f>
        <v>0</v>
      </c>
      <c r="AF2258" s="35">
        <f>AF2259+AF2268+AF2290</f>
        <v>214882.69157000002</v>
      </c>
      <c r="AG2258" s="35">
        <f>AG2259+AG2268+AG2290</f>
        <v>0</v>
      </c>
      <c r="AH2258" s="35">
        <f>AH2259+AH2268+AH2290</f>
        <v>141231.58757</v>
      </c>
      <c r="AI2258" s="35">
        <f>AI2259+AI2268+AI2290</f>
        <v>0</v>
      </c>
      <c r="AJ2258" s="35">
        <f>AJ2259+AJ2268+AJ2290</f>
        <v>214882.69157000002</v>
      </c>
      <c r="AK2258" s="35">
        <f>AK2259+AK2268+AK2290</f>
        <v>0</v>
      </c>
      <c r="AL2258" s="35">
        <f>AL2259+AL2268+AL2290</f>
        <v>187991.25428000002</v>
      </c>
      <c r="AM2258" s="35">
        <f>AM2259+AM2268+AM2290</f>
        <v>141231.58757</v>
      </c>
      <c r="AN2258" s="35">
        <f>AN2259+AN2268+AN2290</f>
        <v>187991.25428000002</v>
      </c>
      <c r="AO2258" s="36">
        <f>AO2259+AO2268+AO2290</f>
        <v>141077.95453000002</v>
      </c>
      <c r="AP2258" s="36">
        <f>AP2259+AP2268+AP2290</f>
        <v>226563.86258999998</v>
      </c>
      <c r="AQ2258" s="36">
        <f>AQ2259+AQ2268+AQ2290</f>
        <v>-6147.8050000000003</v>
      </c>
      <c r="AR2258" s="36">
        <f>AR2259+AR2268+AR2290</f>
        <v>0</v>
      </c>
      <c r="AS2258" s="36">
        <f>AS2259+AS2268+AS2290</f>
        <v>0</v>
      </c>
      <c r="AT2258" s="36">
        <f>AT2259+AT2268+AT2290</f>
        <v>0</v>
      </c>
      <c r="AU2258" s="36">
        <f t="shared" si="5979"/>
        <v>220416.05758999998</v>
      </c>
      <c r="AV2258" s="36">
        <f t="shared" si="5980"/>
        <v>6193.4464100000332</v>
      </c>
      <c r="AW2258" s="36">
        <f t="shared" si="5981"/>
        <v>226879.565</v>
      </c>
      <c r="AX2258" s="36">
        <f t="shared" si="5982"/>
        <v>523402.79999999999</v>
      </c>
      <c r="AY2258" s="36">
        <f t="shared" si="5983"/>
        <v>118578.5</v>
      </c>
      <c r="AZ2258" s="36">
        <f>AZ2259+AZ2268+AZ2290</f>
        <v>0</v>
      </c>
      <c r="BA2258" s="37">
        <f t="shared" si="5984"/>
        <v>87.48552659429069</v>
      </c>
      <c r="BB2258" s="25"/>
    </row>
    <row r="2259" s="39" customFormat="1">
      <c r="B2259" s="40" t="s">
        <v>666</v>
      </c>
      <c r="C2259" s="40" t="s">
        <v>96</v>
      </c>
      <c r="D2259" s="40" t="s">
        <v>46</v>
      </c>
      <c r="E2259" s="38" t="str">
        <f t="shared" si="5978"/>
        <v>0501</v>
      </c>
      <c r="F2259" s="40"/>
      <c r="G2259" s="40"/>
      <c r="H2259" s="41" t="s">
        <v>605</v>
      </c>
      <c r="I2259" s="42">
        <f t="shared" ref="I2259:I2260" si="6060">I2260</f>
        <v>152958.39999999999</v>
      </c>
      <c r="J2259" s="42">
        <f t="shared" ref="J2259:J2260" si="6061">J2260</f>
        <v>0</v>
      </c>
      <c r="K2259" s="42">
        <f t="shared" ref="K2259:K2260" si="6062">K2260</f>
        <v>0</v>
      </c>
      <c r="L2259" s="42">
        <f t="shared" ref="L2259:L2260" si="6063">L2260</f>
        <v>0</v>
      </c>
      <c r="M2259" s="42">
        <f t="shared" ref="M2259:M2260" si="6064">M2260</f>
        <v>0</v>
      </c>
      <c r="N2259" s="42">
        <f t="shared" ref="N2259:N2260" si="6065">N2260</f>
        <v>0</v>
      </c>
      <c r="O2259" s="42">
        <f t="shared" ref="O2259:O2260" si="6066">O2260</f>
        <v>0</v>
      </c>
      <c r="P2259" s="42">
        <f t="shared" ref="P2259:P2260" si="6067">P2260</f>
        <v>0</v>
      </c>
      <c r="Q2259" s="42">
        <f t="shared" ref="Q2259:Q2260" si="6068">Q2260</f>
        <v>0</v>
      </c>
      <c r="R2259" s="42">
        <f t="shared" ref="R2259:R2260" si="6069">R2260</f>
        <v>0</v>
      </c>
      <c r="S2259" s="42">
        <f t="shared" ref="S2259:S2260" si="6070">S2260</f>
        <v>0</v>
      </c>
      <c r="T2259" s="42">
        <f t="shared" si="6021"/>
        <v>152958.39999999999</v>
      </c>
      <c r="U2259" s="42">
        <f t="shared" si="6022"/>
        <v>0</v>
      </c>
      <c r="V2259" s="42">
        <f t="shared" si="6023"/>
        <v>0</v>
      </c>
      <c r="W2259" s="42">
        <f t="shared" ref="W2259:W2260" si="6071">W2260</f>
        <v>0</v>
      </c>
      <c r="X2259" s="42">
        <f t="shared" ref="X2259:X2260" si="6072">X2260</f>
        <v>0</v>
      </c>
      <c r="Y2259" s="42">
        <f t="shared" ref="Y2259:Y2260" si="6073">Y2260</f>
        <v>0</v>
      </c>
      <c r="Z2259" s="42">
        <f t="shared" ref="Z2259:Z2260" si="6074">Z2260</f>
        <v>0</v>
      </c>
      <c r="AA2259" s="42">
        <f t="shared" ref="AA2259:AA2260" si="6075">AA2260</f>
        <v>0</v>
      </c>
      <c r="AB2259" s="42">
        <f t="shared" ref="AB2259:AB2260" si="6076">AB2260</f>
        <v>0</v>
      </c>
      <c r="AC2259" s="42">
        <f t="shared" ref="AC2259:AC2260" si="6077">AC2260</f>
        <v>0</v>
      </c>
      <c r="AD2259" s="42">
        <f t="shared" ref="AD2259:AD2260" si="6078">AD2260</f>
        <v>0</v>
      </c>
      <c r="AE2259" s="42">
        <f t="shared" ref="AE2259:AE2260" si="6079">AE2260</f>
        <v>0</v>
      </c>
      <c r="AF2259" s="43">
        <f t="shared" ref="AF2259:AF2260" si="6080">AF2260</f>
        <v>141231.58757</v>
      </c>
      <c r="AG2259" s="43">
        <f t="shared" ref="AG2259:AG2260" si="6081">AG2260</f>
        <v>0</v>
      </c>
      <c r="AH2259" s="43">
        <f t="shared" ref="AH2259:AH2260" si="6082">AH2260</f>
        <v>141231.58757</v>
      </c>
      <c r="AI2259" s="43">
        <f t="shared" ref="AI2259:AI2260" si="6083">AI2260</f>
        <v>0</v>
      </c>
      <c r="AJ2259" s="43">
        <f t="shared" ref="AJ2259:AJ2260" si="6084">AJ2260</f>
        <v>141231.58757</v>
      </c>
      <c r="AK2259" s="43">
        <f t="shared" ref="AK2259:AK2260" si="6085">AK2260</f>
        <v>0</v>
      </c>
      <c r="AL2259" s="43">
        <f t="shared" ref="AL2259:AL2260" si="6086">AL2260</f>
        <v>141231.58757</v>
      </c>
      <c r="AM2259" s="43">
        <f t="shared" ref="AM2259:AM2260" si="6087">AM2260</f>
        <v>141231.58757</v>
      </c>
      <c r="AN2259" s="43">
        <f t="shared" ref="AN2259:AN2260" si="6088">AN2260</f>
        <v>141231.58757</v>
      </c>
      <c r="AO2259" s="44">
        <f t="shared" ref="AO2259:AO2260" si="6089">AO2260</f>
        <v>141025.50586</v>
      </c>
      <c r="AP2259" s="45">
        <f t="shared" ref="AP2259:AP2260" si="6090">AP2260</f>
        <v>146764.95358999999</v>
      </c>
      <c r="AQ2259" s="45">
        <f t="shared" ref="AQ2259:AQ2260" si="6091">AQ2260</f>
        <v>0</v>
      </c>
      <c r="AR2259" s="45">
        <f t="shared" ref="AR2259:AR2260" si="6092">AR2260</f>
        <v>0</v>
      </c>
      <c r="AS2259" s="45">
        <f t="shared" ref="AS2259:AS2260" si="6093">AS2260</f>
        <v>0</v>
      </c>
      <c r="AT2259" s="45">
        <f t="shared" ref="AT2259:AT2260" si="6094">AT2260</f>
        <v>0</v>
      </c>
      <c r="AU2259" s="45">
        <f t="shared" si="5979"/>
        <v>146764.95358999999</v>
      </c>
      <c r="AV2259" s="45">
        <f t="shared" si="5980"/>
        <v>6193.4464100000041</v>
      </c>
      <c r="AW2259" s="45">
        <f t="shared" si="5981"/>
        <v>152958.39999999999</v>
      </c>
      <c r="AX2259" s="45">
        <f t="shared" si="5982"/>
        <v>0</v>
      </c>
      <c r="AY2259" s="45">
        <f t="shared" si="5983"/>
        <v>0</v>
      </c>
      <c r="AZ2259" s="45">
        <f t="shared" ref="AZ2259:AZ2260" si="6095">AZ2260</f>
        <v>0</v>
      </c>
      <c r="BA2259" s="46">
        <f t="shared" si="5984"/>
        <v>100</v>
      </c>
      <c r="BB2259" s="25"/>
    </row>
    <row r="2260" ht="31.5">
      <c r="B2260" s="47" t="s">
        <v>666</v>
      </c>
      <c r="C2260" s="47" t="s">
        <v>96</v>
      </c>
      <c r="D2260" s="47" t="s">
        <v>46</v>
      </c>
      <c r="E2260" s="48" t="str">
        <f t="shared" si="5978"/>
        <v>0501</v>
      </c>
      <c r="F2260" s="47" t="s">
        <v>659</v>
      </c>
      <c r="G2260" s="48"/>
      <c r="H2260" s="49" t="s">
        <v>660</v>
      </c>
      <c r="I2260" s="19">
        <f t="shared" si="6060"/>
        <v>152958.39999999999</v>
      </c>
      <c r="J2260" s="19">
        <f t="shared" si="6061"/>
        <v>0</v>
      </c>
      <c r="K2260" s="19">
        <f t="shared" si="6062"/>
        <v>0</v>
      </c>
      <c r="L2260" s="19">
        <f t="shared" si="6063"/>
        <v>0</v>
      </c>
      <c r="M2260" s="19">
        <f t="shared" si="6064"/>
        <v>0</v>
      </c>
      <c r="N2260" s="19">
        <f t="shared" si="6065"/>
        <v>0</v>
      </c>
      <c r="O2260" s="19">
        <f t="shared" si="6066"/>
        <v>0</v>
      </c>
      <c r="P2260" s="19">
        <f t="shared" si="6067"/>
        <v>0</v>
      </c>
      <c r="Q2260" s="19">
        <f t="shared" si="6068"/>
        <v>0</v>
      </c>
      <c r="R2260" s="19">
        <f t="shared" si="6069"/>
        <v>0</v>
      </c>
      <c r="S2260" s="19">
        <f t="shared" si="6070"/>
        <v>0</v>
      </c>
      <c r="T2260" s="19">
        <f t="shared" si="6021"/>
        <v>152958.39999999999</v>
      </c>
      <c r="U2260" s="19">
        <f t="shared" si="6022"/>
        <v>0</v>
      </c>
      <c r="V2260" s="19">
        <f t="shared" si="6023"/>
        <v>0</v>
      </c>
      <c r="W2260" s="19">
        <f t="shared" si="6071"/>
        <v>0</v>
      </c>
      <c r="X2260" s="19">
        <f t="shared" si="6072"/>
        <v>0</v>
      </c>
      <c r="Y2260" s="19">
        <f t="shared" si="6073"/>
        <v>0</v>
      </c>
      <c r="Z2260" s="19">
        <f t="shared" si="6074"/>
        <v>0</v>
      </c>
      <c r="AA2260" s="19">
        <f t="shared" si="6075"/>
        <v>0</v>
      </c>
      <c r="AB2260" s="19">
        <f t="shared" si="6076"/>
        <v>0</v>
      </c>
      <c r="AC2260" s="19">
        <f t="shared" si="6077"/>
        <v>0</v>
      </c>
      <c r="AD2260" s="19">
        <f t="shared" si="6078"/>
        <v>0</v>
      </c>
      <c r="AE2260" s="19">
        <f t="shared" si="6079"/>
        <v>0</v>
      </c>
      <c r="AF2260" s="50">
        <f t="shared" si="6080"/>
        <v>141231.58757</v>
      </c>
      <c r="AG2260" s="50">
        <f t="shared" si="6081"/>
        <v>0</v>
      </c>
      <c r="AH2260" s="50">
        <f t="shared" si="6082"/>
        <v>141231.58757</v>
      </c>
      <c r="AI2260" s="50">
        <f t="shared" si="6083"/>
        <v>0</v>
      </c>
      <c r="AJ2260" s="50">
        <f t="shared" si="6084"/>
        <v>141231.58757</v>
      </c>
      <c r="AK2260" s="50">
        <f t="shared" si="6085"/>
        <v>0</v>
      </c>
      <c r="AL2260" s="50">
        <f t="shared" si="6086"/>
        <v>141231.58757</v>
      </c>
      <c r="AM2260" s="50">
        <f t="shared" si="6087"/>
        <v>141231.58757</v>
      </c>
      <c r="AN2260" s="50">
        <f t="shared" si="6088"/>
        <v>141231.58757</v>
      </c>
      <c r="AO2260" s="51">
        <f t="shared" si="6089"/>
        <v>141025.50586</v>
      </c>
      <c r="AP2260" s="51">
        <f t="shared" si="6090"/>
        <v>146764.95358999999</v>
      </c>
      <c r="AQ2260" s="51">
        <f t="shared" si="6091"/>
        <v>0</v>
      </c>
      <c r="AR2260" s="51">
        <f t="shared" si="6092"/>
        <v>0</v>
      </c>
      <c r="AS2260" s="51">
        <f t="shared" si="6093"/>
        <v>0</v>
      </c>
      <c r="AT2260" s="51">
        <f t="shared" si="6094"/>
        <v>0</v>
      </c>
      <c r="AU2260" s="51">
        <f t="shared" si="5979"/>
        <v>146764.95358999999</v>
      </c>
      <c r="AV2260" s="51">
        <f t="shared" si="5980"/>
        <v>6193.4464100000041</v>
      </c>
      <c r="AW2260" s="51">
        <f t="shared" si="5981"/>
        <v>152958.39999999999</v>
      </c>
      <c r="AX2260" s="51">
        <f t="shared" si="5982"/>
        <v>0</v>
      </c>
      <c r="AY2260" s="51">
        <f t="shared" si="5983"/>
        <v>0</v>
      </c>
      <c r="AZ2260" s="51">
        <f t="shared" si="6095"/>
        <v>0</v>
      </c>
      <c r="BA2260" s="52">
        <f t="shared" si="5984"/>
        <v>100</v>
      </c>
      <c r="BB2260" s="25"/>
    </row>
    <row r="2261" ht="31.5">
      <c r="B2261" s="47" t="s">
        <v>666</v>
      </c>
      <c r="C2261" s="47" t="s">
        <v>96</v>
      </c>
      <c r="D2261" s="47" t="s">
        <v>46</v>
      </c>
      <c r="E2261" s="48" t="str">
        <f t="shared" si="5978"/>
        <v>0501</v>
      </c>
      <c r="F2261" s="47" t="s">
        <v>726</v>
      </c>
      <c r="G2261" s="48"/>
      <c r="H2261" s="49" t="s">
        <v>312</v>
      </c>
      <c r="I2261" s="19">
        <f>I2265</f>
        <v>152958.39999999999</v>
      </c>
      <c r="J2261" s="19">
        <f>J2265</f>
        <v>0</v>
      </c>
      <c r="K2261" s="19">
        <f>K2265</f>
        <v>0</v>
      </c>
      <c r="L2261" s="19">
        <f>L2265</f>
        <v>0</v>
      </c>
      <c r="M2261" s="19">
        <f>M2265</f>
        <v>0</v>
      </c>
      <c r="N2261" s="19">
        <f>N2265</f>
        <v>0</v>
      </c>
      <c r="O2261" s="19">
        <f>O2265+O2262</f>
        <v>0</v>
      </c>
      <c r="P2261" s="19">
        <f>P2265+P2262</f>
        <v>0</v>
      </c>
      <c r="Q2261" s="19">
        <f>Q2265</f>
        <v>0</v>
      </c>
      <c r="R2261" s="19">
        <f>R2265</f>
        <v>0</v>
      </c>
      <c r="S2261" s="19">
        <f>S2265</f>
        <v>0</v>
      </c>
      <c r="T2261" s="19">
        <f t="shared" si="6021"/>
        <v>152958.39999999999</v>
      </c>
      <c r="U2261" s="19">
        <f t="shared" si="6022"/>
        <v>0</v>
      </c>
      <c r="V2261" s="19">
        <f t="shared" si="6023"/>
        <v>0</v>
      </c>
      <c r="W2261" s="19">
        <f>W2265</f>
        <v>0</v>
      </c>
      <c r="X2261" s="19">
        <f>X2265</f>
        <v>0</v>
      </c>
      <c r="Y2261" s="19">
        <f>Y2265</f>
        <v>0</v>
      </c>
      <c r="Z2261" s="19">
        <f>Z2265</f>
        <v>0</v>
      </c>
      <c r="AA2261" s="19">
        <f>AA2265</f>
        <v>0</v>
      </c>
      <c r="AB2261" s="19">
        <f>AB2265</f>
        <v>0</v>
      </c>
      <c r="AC2261" s="19">
        <f>AC2265</f>
        <v>0</v>
      </c>
      <c r="AD2261" s="19">
        <f>AD2265</f>
        <v>0</v>
      </c>
      <c r="AE2261" s="19">
        <f>AE2265</f>
        <v>0</v>
      </c>
      <c r="AF2261" s="50">
        <f>AF2265+AF2262</f>
        <v>141231.58757</v>
      </c>
      <c r="AG2261" s="50">
        <f>AG2265+AG2262</f>
        <v>0</v>
      </c>
      <c r="AH2261" s="50">
        <f>AH2265+AH2262</f>
        <v>141231.58757</v>
      </c>
      <c r="AI2261" s="50">
        <f>AI2265+AI2262</f>
        <v>0</v>
      </c>
      <c r="AJ2261" s="50">
        <f>AJ2265+AJ2262</f>
        <v>141231.58757</v>
      </c>
      <c r="AK2261" s="50">
        <f>AK2265+AK2262</f>
        <v>0</v>
      </c>
      <c r="AL2261" s="50">
        <f>AL2265+AL2262</f>
        <v>141231.58757</v>
      </c>
      <c r="AM2261" s="50">
        <f>AM2265+AM2262</f>
        <v>141231.58757</v>
      </c>
      <c r="AN2261" s="50">
        <f>AN2265+AN2262</f>
        <v>141231.58757</v>
      </c>
      <c r="AO2261" s="15">
        <f>AO2265+AO2262</f>
        <v>141025.50586</v>
      </c>
      <c r="AP2261" s="51">
        <f>AP2265+AP2262</f>
        <v>146764.95358999999</v>
      </c>
      <c r="AQ2261" s="51">
        <f>AQ2265+AQ2262</f>
        <v>0</v>
      </c>
      <c r="AR2261" s="51">
        <f>AR2265+AR2262</f>
        <v>0</v>
      </c>
      <c r="AS2261" s="51">
        <f>AS2265+AS2262</f>
        <v>0</v>
      </c>
      <c r="AT2261" s="51">
        <f>AT2265+AT2262</f>
        <v>0</v>
      </c>
      <c r="AU2261" s="51">
        <f t="shared" si="5979"/>
        <v>146764.95358999999</v>
      </c>
      <c r="AV2261" s="51">
        <f t="shared" si="5980"/>
        <v>6193.4464100000041</v>
      </c>
      <c r="AW2261" s="51">
        <f t="shared" si="5981"/>
        <v>152958.39999999999</v>
      </c>
      <c r="AX2261" s="51">
        <f t="shared" si="5982"/>
        <v>0</v>
      </c>
      <c r="AY2261" s="51">
        <f t="shared" si="5983"/>
        <v>0</v>
      </c>
      <c r="AZ2261" s="51">
        <f>AZ2265</f>
        <v>0</v>
      </c>
      <c r="BA2261" s="52">
        <f t="shared" si="5984"/>
        <v>100</v>
      </c>
      <c r="BB2261" s="25"/>
    </row>
    <row r="2262">
      <c r="B2262" s="47" t="s">
        <v>666</v>
      </c>
      <c r="C2262" s="47" t="s">
        <v>96</v>
      </c>
      <c r="D2262" s="47" t="s">
        <v>46</v>
      </c>
      <c r="E2262" s="48" t="str">
        <f t="shared" si="5978"/>
        <v>0501</v>
      </c>
      <c r="F2262" s="47" t="s">
        <v>727</v>
      </c>
      <c r="G2262" s="48"/>
      <c r="H2262" s="49" t="s">
        <v>728</v>
      </c>
      <c r="I2262" s="19"/>
      <c r="J2262" s="19"/>
      <c r="K2262" s="19"/>
      <c r="L2262" s="19"/>
      <c r="M2262" s="19"/>
      <c r="N2262" s="19"/>
      <c r="O2262" s="19">
        <f t="shared" ref="O2262:O2270" si="6096">O2263</f>
        <v>0</v>
      </c>
      <c r="P2262" s="19">
        <f t="shared" ref="P2262:P2270" si="6097">P2263</f>
        <v>0</v>
      </c>
      <c r="Q2262" s="19"/>
      <c r="R2262" s="19"/>
      <c r="S2262" s="19"/>
      <c r="T2262" s="19">
        <f t="shared" si="6021"/>
        <v>0</v>
      </c>
      <c r="U2262" s="19"/>
      <c r="V2262" s="19"/>
      <c r="W2262" s="19"/>
      <c r="X2262" s="19"/>
      <c r="Y2262" s="19"/>
      <c r="Z2262" s="19"/>
      <c r="AA2262" s="19"/>
      <c r="AB2262" s="19"/>
      <c r="AC2262" s="19"/>
      <c r="AD2262" s="19"/>
      <c r="AE2262" s="19"/>
      <c r="AF2262" s="50">
        <f t="shared" ref="AF2262:AF2270" si="6098">AF2263</f>
        <v>141231.58757</v>
      </c>
      <c r="AG2262" s="50">
        <f t="shared" ref="AG2262:AG2270" si="6099">AG2263</f>
        <v>0</v>
      </c>
      <c r="AH2262" s="50">
        <f t="shared" ref="AH2262:AH2263" si="6100">AH2263</f>
        <v>141231.58757</v>
      </c>
      <c r="AI2262" s="50">
        <f t="shared" ref="AI2262:AI2263" si="6101">AI2263</f>
        <v>0</v>
      </c>
      <c r="AJ2262" s="50">
        <f t="shared" ref="AJ2262:AJ2263" si="6102">AJ2263</f>
        <v>141231.58757</v>
      </c>
      <c r="AK2262" s="50">
        <f t="shared" ref="AK2262:AK2263" si="6103">AK2263</f>
        <v>0</v>
      </c>
      <c r="AL2262" s="50">
        <f t="shared" ref="AL2262:AL2270" si="6104">AL2263</f>
        <v>141231.58757</v>
      </c>
      <c r="AM2262" s="50">
        <f t="shared" ref="AM2262:AM2263" si="6105">AM2263</f>
        <v>141231.58757</v>
      </c>
      <c r="AN2262" s="50">
        <f t="shared" ref="AN2262:AN2263" si="6106">AN2263</f>
        <v>141231.58757</v>
      </c>
      <c r="AO2262" s="51">
        <f t="shared" ref="AO2262:AO2270" si="6107">AO2263</f>
        <v>141025.50586</v>
      </c>
      <c r="AP2262" s="51">
        <f t="shared" ref="AP2262:AP2270" si="6108">AP2263</f>
        <v>146764.95358999999</v>
      </c>
      <c r="AQ2262" s="51">
        <f t="shared" ref="AQ2262:AQ2270" si="6109">AQ2263</f>
        <v>0</v>
      </c>
      <c r="AR2262" s="51">
        <f t="shared" ref="AR2262:AR2270" si="6110">AR2263</f>
        <v>0</v>
      </c>
      <c r="AS2262" s="51">
        <f t="shared" ref="AS2262:AS2270" si="6111">AS2263</f>
        <v>0</v>
      </c>
      <c r="AT2262" s="51">
        <f t="shared" ref="AT2262:AT2270" si="6112">AT2263</f>
        <v>0</v>
      </c>
      <c r="AU2262" s="51">
        <f t="shared" si="5979"/>
        <v>146764.95358999999</v>
      </c>
      <c r="AV2262" s="51">
        <f t="shared" si="5980"/>
        <v>-146764.95358999999</v>
      </c>
      <c r="AW2262" s="51"/>
      <c r="AX2262" s="51"/>
      <c r="AY2262" s="51"/>
      <c r="AZ2262" s="51"/>
      <c r="BA2262" s="52">
        <f t="shared" si="5984"/>
        <v>100</v>
      </c>
      <c r="BB2262" s="25"/>
    </row>
    <row r="2263" ht="47.25">
      <c r="B2263" s="47" t="s">
        <v>666</v>
      </c>
      <c r="C2263" s="47" t="s">
        <v>96</v>
      </c>
      <c r="D2263" s="47" t="s">
        <v>46</v>
      </c>
      <c r="E2263" s="48" t="str">
        <f t="shared" si="5978"/>
        <v>0501</v>
      </c>
      <c r="F2263" s="47" t="s">
        <v>729</v>
      </c>
      <c r="G2263" s="48"/>
      <c r="H2263" s="49" t="s">
        <v>730</v>
      </c>
      <c r="I2263" s="19"/>
      <c r="J2263" s="19"/>
      <c r="K2263" s="19"/>
      <c r="L2263" s="19"/>
      <c r="M2263" s="19"/>
      <c r="N2263" s="19"/>
      <c r="O2263" s="19">
        <f t="shared" si="6096"/>
        <v>0</v>
      </c>
      <c r="P2263" s="19">
        <f t="shared" si="6097"/>
        <v>0</v>
      </c>
      <c r="Q2263" s="19"/>
      <c r="R2263" s="19"/>
      <c r="S2263" s="19"/>
      <c r="T2263" s="19">
        <f t="shared" si="6021"/>
        <v>0</v>
      </c>
      <c r="U2263" s="19"/>
      <c r="V2263" s="19"/>
      <c r="W2263" s="19"/>
      <c r="X2263" s="19"/>
      <c r="Y2263" s="19"/>
      <c r="Z2263" s="19"/>
      <c r="AA2263" s="19"/>
      <c r="AB2263" s="19"/>
      <c r="AC2263" s="19"/>
      <c r="AD2263" s="19"/>
      <c r="AE2263" s="19"/>
      <c r="AF2263" s="50">
        <f t="shared" si="6098"/>
        <v>141231.58757</v>
      </c>
      <c r="AG2263" s="50">
        <f t="shared" si="6099"/>
        <v>0</v>
      </c>
      <c r="AH2263" s="50">
        <f t="shared" si="6100"/>
        <v>141231.58757</v>
      </c>
      <c r="AI2263" s="50">
        <f t="shared" si="6101"/>
        <v>0</v>
      </c>
      <c r="AJ2263" s="50">
        <f t="shared" si="6102"/>
        <v>141231.58757</v>
      </c>
      <c r="AK2263" s="50">
        <f t="shared" si="6103"/>
        <v>0</v>
      </c>
      <c r="AL2263" s="50">
        <f t="shared" si="6104"/>
        <v>141231.58757</v>
      </c>
      <c r="AM2263" s="50">
        <f t="shared" si="6105"/>
        <v>141231.58757</v>
      </c>
      <c r="AN2263" s="50">
        <f t="shared" si="6106"/>
        <v>141231.58757</v>
      </c>
      <c r="AO2263" s="15">
        <f t="shared" si="6107"/>
        <v>141025.50586</v>
      </c>
      <c r="AP2263" s="51">
        <f t="shared" si="6108"/>
        <v>146764.95358999999</v>
      </c>
      <c r="AQ2263" s="51">
        <f t="shared" si="6109"/>
        <v>0</v>
      </c>
      <c r="AR2263" s="51">
        <f t="shared" si="6110"/>
        <v>0</v>
      </c>
      <c r="AS2263" s="51">
        <f t="shared" si="6111"/>
        <v>0</v>
      </c>
      <c r="AT2263" s="51">
        <f t="shared" si="6112"/>
        <v>0</v>
      </c>
      <c r="AU2263" s="51">
        <f t="shared" si="5979"/>
        <v>146764.95358999999</v>
      </c>
      <c r="AV2263" s="51">
        <f t="shared" si="5980"/>
        <v>-146764.95358999999</v>
      </c>
      <c r="AW2263" s="51"/>
      <c r="AX2263" s="51"/>
      <c r="AY2263" s="51"/>
      <c r="AZ2263" s="51"/>
      <c r="BA2263" s="52">
        <f t="shared" si="5984"/>
        <v>100</v>
      </c>
      <c r="BB2263" s="25"/>
    </row>
    <row r="2264" ht="31.5">
      <c r="B2264" s="47" t="s">
        <v>666</v>
      </c>
      <c r="C2264" s="47" t="s">
        <v>96</v>
      </c>
      <c r="D2264" s="47" t="s">
        <v>46</v>
      </c>
      <c r="E2264" s="48" t="str">
        <f t="shared" si="5978"/>
        <v>0501</v>
      </c>
      <c r="F2264" s="47" t="s">
        <v>729</v>
      </c>
      <c r="G2264" s="48" t="s">
        <v>118</v>
      </c>
      <c r="H2264" s="49" t="s">
        <v>119</v>
      </c>
      <c r="I2264" s="19"/>
      <c r="J2264" s="19"/>
      <c r="K2264" s="19"/>
      <c r="L2264" s="19"/>
      <c r="M2264" s="19"/>
      <c r="N2264" s="19"/>
      <c r="O2264" s="19">
        <v>0</v>
      </c>
      <c r="P2264" s="19">
        <v>0</v>
      </c>
      <c r="Q2264" s="19"/>
      <c r="R2264" s="19"/>
      <c r="S2264" s="19"/>
      <c r="T2264" s="19">
        <f t="shared" si="6021"/>
        <v>0</v>
      </c>
      <c r="U2264" s="19"/>
      <c r="V2264" s="19"/>
      <c r="W2264" s="19"/>
      <c r="X2264" s="19"/>
      <c r="Y2264" s="19"/>
      <c r="Z2264" s="19"/>
      <c r="AA2264" s="19"/>
      <c r="AB2264" s="19"/>
      <c r="AC2264" s="19"/>
      <c r="AD2264" s="19"/>
      <c r="AE2264" s="19"/>
      <c r="AF2264" s="50">
        <v>141231.58757</v>
      </c>
      <c r="AG2264" s="50"/>
      <c r="AH2264" s="50">
        <f>AF2264</f>
        <v>141231.58757</v>
      </c>
      <c r="AI2264" s="50">
        <f>AG2264</f>
        <v>0</v>
      </c>
      <c r="AJ2264" s="50">
        <f>AF2264</f>
        <v>141231.58757</v>
      </c>
      <c r="AK2264" s="50">
        <f>AG2264</f>
        <v>0</v>
      </c>
      <c r="AL2264" s="50">
        <v>141231.58757</v>
      </c>
      <c r="AM2264" s="50">
        <f>AL2264</f>
        <v>141231.58757</v>
      </c>
      <c r="AN2264" s="50">
        <f>AL2264</f>
        <v>141231.58757</v>
      </c>
      <c r="AO2264" s="51">
        <v>141025.50586</v>
      </c>
      <c r="AP2264" s="51">
        <v>146764.95358999999</v>
      </c>
      <c r="AQ2264" s="51">
        <v>0</v>
      </c>
      <c r="AR2264" s="51">
        <v>0</v>
      </c>
      <c r="AS2264" s="51">
        <v>0</v>
      </c>
      <c r="AT2264" s="51">
        <v>0</v>
      </c>
      <c r="AU2264" s="51">
        <f t="shared" si="5979"/>
        <v>146764.95358999999</v>
      </c>
      <c r="AV2264" s="51">
        <f t="shared" si="5980"/>
        <v>-146764.95358999999</v>
      </c>
      <c r="AW2264" s="51"/>
      <c r="AX2264" s="51"/>
      <c r="AY2264" s="51"/>
      <c r="AZ2264" s="51"/>
      <c r="BA2264" s="52">
        <f t="shared" si="5984"/>
        <v>100</v>
      </c>
      <c r="BB2264" s="25"/>
    </row>
    <row r="2265" ht="47.25" hidden="1">
      <c r="B2265" s="47" t="s">
        <v>666</v>
      </c>
      <c r="C2265" s="47" t="s">
        <v>96</v>
      </c>
      <c r="D2265" s="47" t="s">
        <v>46</v>
      </c>
      <c r="E2265" s="48" t="str">
        <f t="shared" si="5978"/>
        <v>0501</v>
      </c>
      <c r="F2265" s="47" t="s">
        <v>731</v>
      </c>
      <c r="G2265" s="48"/>
      <c r="H2265" s="49" t="s">
        <v>732</v>
      </c>
      <c r="I2265" s="19">
        <f t="shared" ref="I2265:I2270" si="6113">I2266</f>
        <v>152958.39999999999</v>
      </c>
      <c r="J2265" s="19">
        <f t="shared" ref="J2265:J2270" si="6114">J2266</f>
        <v>0</v>
      </c>
      <c r="K2265" s="19">
        <f t="shared" ref="K2265:K2270" si="6115">K2266</f>
        <v>0</v>
      </c>
      <c r="L2265" s="19">
        <f t="shared" ref="L2265:L2270" si="6116">L2266</f>
        <v>0</v>
      </c>
      <c r="M2265" s="19">
        <f t="shared" ref="M2265:M2270" si="6117">M2266</f>
        <v>0</v>
      </c>
      <c r="N2265" s="19">
        <f t="shared" ref="N2265:N2270" si="6118">N2266</f>
        <v>0</v>
      </c>
      <c r="O2265" s="19">
        <f t="shared" si="6096"/>
        <v>0</v>
      </c>
      <c r="P2265" s="19">
        <f t="shared" si="6097"/>
        <v>0</v>
      </c>
      <c r="Q2265" s="19">
        <f t="shared" ref="Q2265:Q2270" si="6119">Q2266</f>
        <v>0</v>
      </c>
      <c r="R2265" s="19">
        <f t="shared" ref="R2265:R2270" si="6120">R2266</f>
        <v>0</v>
      </c>
      <c r="S2265" s="19">
        <f t="shared" ref="S2265:S2270" si="6121">S2266</f>
        <v>0</v>
      </c>
      <c r="T2265" s="19">
        <f t="shared" si="6021"/>
        <v>152958.39999999999</v>
      </c>
      <c r="U2265" s="19">
        <f t="shared" si="6022"/>
        <v>0</v>
      </c>
      <c r="V2265" s="19">
        <f t="shared" si="6023"/>
        <v>0</v>
      </c>
      <c r="W2265" s="19">
        <f t="shared" ref="W2265:W2270" si="6122">W2266</f>
        <v>0</v>
      </c>
      <c r="X2265" s="19">
        <f t="shared" ref="X2265:X2270" si="6123">X2266</f>
        <v>0</v>
      </c>
      <c r="Y2265" s="19">
        <f t="shared" ref="Y2265:Y2270" si="6124">Y2266</f>
        <v>0</v>
      </c>
      <c r="Z2265" s="19">
        <f t="shared" ref="Z2265:Z2270" si="6125">Z2266</f>
        <v>0</v>
      </c>
      <c r="AA2265" s="19">
        <f t="shared" ref="AA2265:AA2270" si="6126">AA2266</f>
        <v>0</v>
      </c>
      <c r="AB2265" s="19">
        <f t="shared" ref="AB2265:AB2270" si="6127">AB2266</f>
        <v>0</v>
      </c>
      <c r="AC2265" s="19">
        <f t="shared" ref="AC2265:AC2270" si="6128">AC2266</f>
        <v>0</v>
      </c>
      <c r="AD2265" s="19">
        <f t="shared" ref="AD2265:AD2270" si="6129">AD2266</f>
        <v>0</v>
      </c>
      <c r="AE2265" s="19">
        <f t="shared" ref="AE2265:AE2270" si="6130">AE2266</f>
        <v>0</v>
      </c>
      <c r="AF2265" s="50">
        <f t="shared" si="6098"/>
        <v>0</v>
      </c>
      <c r="AG2265" s="50">
        <f t="shared" si="6099"/>
        <v>0</v>
      </c>
      <c r="AH2265" s="50">
        <f t="shared" ref="AH2265:AH2270" si="6131">AH2266</f>
        <v>0</v>
      </c>
      <c r="AI2265" s="50">
        <f t="shared" ref="AI2265:AI2270" si="6132">AI2266</f>
        <v>0</v>
      </c>
      <c r="AJ2265" s="50">
        <f t="shared" ref="AJ2265:AJ2266" si="6133">AJ2266</f>
        <v>0</v>
      </c>
      <c r="AK2265" s="50">
        <f t="shared" ref="AK2265:AK2266" si="6134">AK2266</f>
        <v>0</v>
      </c>
      <c r="AL2265" s="50">
        <f t="shared" si="6104"/>
        <v>0</v>
      </c>
      <c r="AM2265" s="50">
        <f t="shared" ref="AM2265:AM2270" si="6135">AM2266</f>
        <v>0</v>
      </c>
      <c r="AN2265" s="50">
        <f t="shared" ref="AN2265:AN2266" si="6136">AN2266</f>
        <v>0</v>
      </c>
      <c r="AO2265" s="15">
        <f t="shared" si="6107"/>
        <v>0</v>
      </c>
      <c r="AP2265" s="51">
        <f t="shared" si="6108"/>
        <v>0</v>
      </c>
      <c r="AQ2265" s="51">
        <f t="shared" si="6109"/>
        <v>0</v>
      </c>
      <c r="AR2265" s="51">
        <f t="shared" si="6110"/>
        <v>0</v>
      </c>
      <c r="AS2265" s="51">
        <f t="shared" si="6111"/>
        <v>0</v>
      </c>
      <c r="AT2265" s="51">
        <f t="shared" si="6112"/>
        <v>0</v>
      </c>
      <c r="AU2265" s="51">
        <f t="shared" si="5979"/>
        <v>0</v>
      </c>
      <c r="AV2265" s="51">
        <f t="shared" si="5980"/>
        <v>152958.39999999999</v>
      </c>
      <c r="AW2265" s="51">
        <f t="shared" si="5981"/>
        <v>152958.39999999999</v>
      </c>
      <c r="AX2265" s="51">
        <f t="shared" si="5982"/>
        <v>0</v>
      </c>
      <c r="AY2265" s="51">
        <f t="shared" si="5983"/>
        <v>0</v>
      </c>
      <c r="AZ2265" s="51">
        <f t="shared" ref="AZ2265:AZ2270" si="6137">AZ2266</f>
        <v>0</v>
      </c>
      <c r="BA2265" s="52"/>
      <c r="BB2265" s="25">
        <v>0</v>
      </c>
    </row>
    <row r="2266" ht="47.25" hidden="1">
      <c r="B2266" s="47" t="s">
        <v>666</v>
      </c>
      <c r="C2266" s="47" t="s">
        <v>96</v>
      </c>
      <c r="D2266" s="47" t="s">
        <v>46</v>
      </c>
      <c r="E2266" s="48" t="str">
        <f t="shared" si="5978"/>
        <v>0501</v>
      </c>
      <c r="F2266" s="47" t="s">
        <v>733</v>
      </c>
      <c r="G2266" s="48"/>
      <c r="H2266" s="49" t="s">
        <v>730</v>
      </c>
      <c r="I2266" s="19">
        <f t="shared" si="6113"/>
        <v>152958.39999999999</v>
      </c>
      <c r="J2266" s="19">
        <f t="shared" si="6114"/>
        <v>0</v>
      </c>
      <c r="K2266" s="19">
        <f t="shared" si="6115"/>
        <v>0</v>
      </c>
      <c r="L2266" s="19">
        <f t="shared" si="6116"/>
        <v>0</v>
      </c>
      <c r="M2266" s="19">
        <f t="shared" si="6117"/>
        <v>0</v>
      </c>
      <c r="N2266" s="19">
        <f t="shared" si="6118"/>
        <v>0</v>
      </c>
      <c r="O2266" s="19">
        <f t="shared" si="6096"/>
        <v>0</v>
      </c>
      <c r="P2266" s="19">
        <f t="shared" si="6097"/>
        <v>0</v>
      </c>
      <c r="Q2266" s="19">
        <f t="shared" si="6119"/>
        <v>0</v>
      </c>
      <c r="R2266" s="19">
        <f t="shared" si="6120"/>
        <v>0</v>
      </c>
      <c r="S2266" s="19">
        <f t="shared" si="6121"/>
        <v>0</v>
      </c>
      <c r="T2266" s="19">
        <f t="shared" si="6021"/>
        <v>152958.39999999999</v>
      </c>
      <c r="U2266" s="19">
        <f t="shared" si="6022"/>
        <v>0</v>
      </c>
      <c r="V2266" s="19">
        <f t="shared" si="6023"/>
        <v>0</v>
      </c>
      <c r="W2266" s="19">
        <f t="shared" si="6122"/>
        <v>0</v>
      </c>
      <c r="X2266" s="19">
        <f t="shared" si="6123"/>
        <v>0</v>
      </c>
      <c r="Y2266" s="19">
        <f t="shared" si="6124"/>
        <v>0</v>
      </c>
      <c r="Z2266" s="19">
        <f t="shared" si="6125"/>
        <v>0</v>
      </c>
      <c r="AA2266" s="19">
        <f t="shared" si="6126"/>
        <v>0</v>
      </c>
      <c r="AB2266" s="19">
        <f t="shared" si="6127"/>
        <v>0</v>
      </c>
      <c r="AC2266" s="19">
        <f t="shared" si="6128"/>
        <v>0</v>
      </c>
      <c r="AD2266" s="19">
        <f t="shared" si="6129"/>
        <v>0</v>
      </c>
      <c r="AE2266" s="19">
        <f t="shared" si="6130"/>
        <v>0</v>
      </c>
      <c r="AF2266" s="50">
        <f t="shared" si="6098"/>
        <v>0</v>
      </c>
      <c r="AG2266" s="50">
        <f t="shared" si="6099"/>
        <v>0</v>
      </c>
      <c r="AH2266" s="50">
        <f t="shared" si="6131"/>
        <v>0</v>
      </c>
      <c r="AI2266" s="50">
        <f t="shared" si="6132"/>
        <v>0</v>
      </c>
      <c r="AJ2266" s="50">
        <f t="shared" si="6133"/>
        <v>0</v>
      </c>
      <c r="AK2266" s="50">
        <f t="shared" si="6134"/>
        <v>0</v>
      </c>
      <c r="AL2266" s="50">
        <f t="shared" si="6104"/>
        <v>0</v>
      </c>
      <c r="AM2266" s="50">
        <f t="shared" si="6135"/>
        <v>0</v>
      </c>
      <c r="AN2266" s="50">
        <f t="shared" si="6136"/>
        <v>0</v>
      </c>
      <c r="AO2266" s="51">
        <f t="shared" si="6107"/>
        <v>0</v>
      </c>
      <c r="AP2266" s="51">
        <f t="shared" si="6108"/>
        <v>0</v>
      </c>
      <c r="AQ2266" s="51">
        <f t="shared" si="6109"/>
        <v>0</v>
      </c>
      <c r="AR2266" s="51">
        <f t="shared" si="6110"/>
        <v>0</v>
      </c>
      <c r="AS2266" s="51">
        <f t="shared" si="6111"/>
        <v>0</v>
      </c>
      <c r="AT2266" s="51">
        <f t="shared" si="6112"/>
        <v>0</v>
      </c>
      <c r="AU2266" s="51">
        <f t="shared" si="5979"/>
        <v>0</v>
      </c>
      <c r="AV2266" s="51">
        <f t="shared" si="5980"/>
        <v>152958.39999999999</v>
      </c>
      <c r="AW2266" s="51">
        <f t="shared" si="5981"/>
        <v>152958.39999999999</v>
      </c>
      <c r="AX2266" s="51">
        <f t="shared" si="5982"/>
        <v>0</v>
      </c>
      <c r="AY2266" s="51">
        <f t="shared" si="5983"/>
        <v>0</v>
      </c>
      <c r="AZ2266" s="51">
        <f t="shared" si="6137"/>
        <v>0</v>
      </c>
      <c r="BA2266" s="52"/>
      <c r="BB2266" s="25">
        <v>0</v>
      </c>
    </row>
    <row r="2267" ht="31.5" hidden="1">
      <c r="B2267" s="47" t="s">
        <v>666</v>
      </c>
      <c r="C2267" s="47" t="s">
        <v>96</v>
      </c>
      <c r="D2267" s="47" t="s">
        <v>46</v>
      </c>
      <c r="E2267" s="48" t="str">
        <f t="shared" si="5978"/>
        <v>0501</v>
      </c>
      <c r="F2267" s="47" t="s">
        <v>733</v>
      </c>
      <c r="G2267" s="47" t="s">
        <v>118</v>
      </c>
      <c r="H2267" s="49" t="s">
        <v>119</v>
      </c>
      <c r="I2267" s="19">
        <v>152958.39999999999</v>
      </c>
      <c r="J2267" s="19">
        <v>0</v>
      </c>
      <c r="K2267" s="19">
        <v>0</v>
      </c>
      <c r="L2267" s="19"/>
      <c r="M2267" s="19"/>
      <c r="N2267" s="19"/>
      <c r="O2267" s="19">
        <v>0</v>
      </c>
      <c r="P2267" s="19">
        <v>0</v>
      </c>
      <c r="Q2267" s="19">
        <v>0</v>
      </c>
      <c r="R2267" s="19">
        <v>0</v>
      </c>
      <c r="S2267" s="19"/>
      <c r="T2267" s="19">
        <f t="shared" si="6021"/>
        <v>152958.39999999999</v>
      </c>
      <c r="U2267" s="19">
        <f t="shared" si="6022"/>
        <v>0</v>
      </c>
      <c r="V2267" s="19">
        <f t="shared" si="6023"/>
        <v>0</v>
      </c>
      <c r="W2267" s="19"/>
      <c r="X2267" s="19"/>
      <c r="Y2267" s="19"/>
      <c r="Z2267" s="19"/>
      <c r="AA2267" s="19"/>
      <c r="AB2267" s="19"/>
      <c r="AC2267" s="19"/>
      <c r="AD2267" s="19"/>
      <c r="AE2267" s="19"/>
      <c r="AF2267" s="50">
        <v>0</v>
      </c>
      <c r="AG2267" s="50"/>
      <c r="AH2267" s="50">
        <v>0</v>
      </c>
      <c r="AI2267" s="50">
        <v>0</v>
      </c>
      <c r="AJ2267" s="50">
        <f>AF2267</f>
        <v>0</v>
      </c>
      <c r="AK2267" s="50">
        <f>AG2267</f>
        <v>0</v>
      </c>
      <c r="AL2267" s="50">
        <v>0</v>
      </c>
      <c r="AM2267" s="50">
        <v>0</v>
      </c>
      <c r="AN2267" s="50">
        <f>AL2267</f>
        <v>0</v>
      </c>
      <c r="AO2267" s="15">
        <v>0</v>
      </c>
      <c r="AP2267" s="51">
        <v>0</v>
      </c>
      <c r="AQ2267" s="51">
        <v>0</v>
      </c>
      <c r="AR2267" s="51">
        <v>0</v>
      </c>
      <c r="AS2267" s="51">
        <v>0</v>
      </c>
      <c r="AT2267" s="51">
        <v>0</v>
      </c>
      <c r="AU2267" s="51">
        <f t="shared" si="5979"/>
        <v>0</v>
      </c>
      <c r="AV2267" s="51">
        <f t="shared" si="5980"/>
        <v>152958.39999999999</v>
      </c>
      <c r="AW2267" s="51">
        <f t="shared" si="5981"/>
        <v>152958.39999999999</v>
      </c>
      <c r="AX2267" s="51">
        <f t="shared" si="5982"/>
        <v>0</v>
      </c>
      <c r="AY2267" s="51">
        <f t="shared" si="5983"/>
        <v>0</v>
      </c>
      <c r="AZ2267" s="51"/>
      <c r="BA2267" s="52"/>
      <c r="BB2267" s="53">
        <v>0</v>
      </c>
    </row>
    <row r="2268" s="39" customFormat="1">
      <c r="B2268" s="40" t="s">
        <v>666</v>
      </c>
      <c r="C2268" s="40" t="s">
        <v>96</v>
      </c>
      <c r="D2268" s="40" t="s">
        <v>378</v>
      </c>
      <c r="E2268" s="38" t="str">
        <f t="shared" si="5978"/>
        <v>0502</v>
      </c>
      <c r="F2268" s="40"/>
      <c r="G2268" s="38"/>
      <c r="H2268" s="41" t="s">
        <v>528</v>
      </c>
      <c r="I2268" s="42">
        <f t="shared" si="6113"/>
        <v>286092.5</v>
      </c>
      <c r="J2268" s="42">
        <f t="shared" si="6114"/>
        <v>523402.79999999999</v>
      </c>
      <c r="K2268" s="42">
        <f t="shared" si="6115"/>
        <v>118578.5</v>
      </c>
      <c r="L2268" s="42">
        <f t="shared" si="6116"/>
        <v>0</v>
      </c>
      <c r="M2268" s="42">
        <f t="shared" si="6117"/>
        <v>0</v>
      </c>
      <c r="N2268" s="42">
        <f t="shared" si="6118"/>
        <v>0</v>
      </c>
      <c r="O2268" s="42">
        <f t="shared" si="6096"/>
        <v>-14900.093000000001</v>
      </c>
      <c r="P2268" s="42">
        <f t="shared" si="6097"/>
        <v>-19500</v>
      </c>
      <c r="Q2268" s="42">
        <f t="shared" si="6119"/>
        <v>-109446.74000000001</v>
      </c>
      <c r="R2268" s="42">
        <f t="shared" si="6120"/>
        <v>-77399.300000000003</v>
      </c>
      <c r="S2268" s="42">
        <f t="shared" si="6121"/>
        <v>52.44867</v>
      </c>
      <c r="T2268" s="42">
        <f t="shared" si="6021"/>
        <v>64898.815670000018</v>
      </c>
      <c r="U2268" s="42">
        <f t="shared" si="6022"/>
        <v>523402.79999999999</v>
      </c>
      <c r="V2268" s="42">
        <f t="shared" si="6023"/>
        <v>118578.5</v>
      </c>
      <c r="W2268" s="42">
        <f t="shared" si="6122"/>
        <v>0</v>
      </c>
      <c r="X2268" s="42">
        <f t="shared" si="6123"/>
        <v>0</v>
      </c>
      <c r="Y2268" s="42">
        <f t="shared" si="6124"/>
        <v>0</v>
      </c>
      <c r="Z2268" s="42">
        <f t="shared" si="6125"/>
        <v>52.44867</v>
      </c>
      <c r="AA2268" s="42">
        <f t="shared" si="6126"/>
        <v>0</v>
      </c>
      <c r="AB2268" s="42">
        <f t="shared" si="6127"/>
        <v>0</v>
      </c>
      <c r="AC2268" s="42">
        <f t="shared" si="6128"/>
        <v>0</v>
      </c>
      <c r="AD2268" s="42">
        <f t="shared" si="6129"/>
        <v>0</v>
      </c>
      <c r="AE2268" s="42">
        <f t="shared" si="6130"/>
        <v>0</v>
      </c>
      <c r="AF2268" s="43">
        <f t="shared" si="6098"/>
        <v>64898.815669999996</v>
      </c>
      <c r="AG2268" s="43">
        <f t="shared" si="6099"/>
        <v>0</v>
      </c>
      <c r="AH2268" s="43">
        <f t="shared" si="6131"/>
        <v>0</v>
      </c>
      <c r="AI2268" s="43">
        <f t="shared" si="6132"/>
        <v>0</v>
      </c>
      <c r="AJ2268" s="43">
        <f t="shared" ref="AJ2268:AJ2270" si="6138">AJ2269</f>
        <v>64898.815669999996</v>
      </c>
      <c r="AK2268" s="43">
        <f t="shared" ref="AK2268:AK2270" si="6139">AK2269</f>
        <v>0</v>
      </c>
      <c r="AL2268" s="43">
        <f t="shared" si="6104"/>
        <v>38007.378530000002</v>
      </c>
      <c r="AM2268" s="43">
        <f t="shared" si="6135"/>
        <v>0</v>
      </c>
      <c r="AN2268" s="43">
        <f t="shared" ref="AN2268:AN2270" si="6140">AN2269</f>
        <v>38007.378530000002</v>
      </c>
      <c r="AO2268" s="45">
        <f t="shared" si="6107"/>
        <v>52.44867</v>
      </c>
      <c r="AP2268" s="45">
        <f t="shared" si="6108"/>
        <v>79798.90866999999</v>
      </c>
      <c r="AQ2268" s="45">
        <f t="shared" si="6109"/>
        <v>-14900.093000000001</v>
      </c>
      <c r="AR2268" s="45">
        <f t="shared" si="6110"/>
        <v>0</v>
      </c>
      <c r="AS2268" s="45">
        <f t="shared" si="6111"/>
        <v>0</v>
      </c>
      <c r="AT2268" s="45">
        <f t="shared" si="6112"/>
        <v>0</v>
      </c>
      <c r="AU2268" s="45">
        <f t="shared" si="5979"/>
        <v>64898.815669999989</v>
      </c>
      <c r="AV2268" s="45">
        <f t="shared" si="5980"/>
        <v>2.9103830456733704e-11</v>
      </c>
      <c r="AW2268" s="45">
        <f t="shared" si="5981"/>
        <v>64951.264340000016</v>
      </c>
      <c r="AX2268" s="45">
        <f t="shared" si="5982"/>
        <v>523402.79999999999</v>
      </c>
      <c r="AY2268" s="45">
        <f t="shared" si="5983"/>
        <v>118578.5</v>
      </c>
      <c r="AZ2268" s="45">
        <f t="shared" si="6137"/>
        <v>0</v>
      </c>
      <c r="BA2268" s="46">
        <f t="shared" si="5984"/>
        <v>58.564055657442793</v>
      </c>
      <c r="BB2268" s="25"/>
    </row>
    <row r="2269" ht="31.5">
      <c r="B2269" s="47" t="s">
        <v>666</v>
      </c>
      <c r="C2269" s="47" t="s">
        <v>96</v>
      </c>
      <c r="D2269" s="47" t="s">
        <v>378</v>
      </c>
      <c r="E2269" s="48" t="str">
        <f t="shared" si="5978"/>
        <v>0502</v>
      </c>
      <c r="F2269" s="47" t="s">
        <v>517</v>
      </c>
      <c r="G2269" s="48"/>
      <c r="H2269" s="49" t="s">
        <v>518</v>
      </c>
      <c r="I2269" s="19">
        <f t="shared" si="6113"/>
        <v>286092.5</v>
      </c>
      <c r="J2269" s="19">
        <f t="shared" si="6114"/>
        <v>523402.79999999999</v>
      </c>
      <c r="K2269" s="19">
        <f t="shared" si="6115"/>
        <v>118578.5</v>
      </c>
      <c r="L2269" s="19">
        <f t="shared" si="6116"/>
        <v>0</v>
      </c>
      <c r="M2269" s="19">
        <f t="shared" si="6117"/>
        <v>0</v>
      </c>
      <c r="N2269" s="19">
        <f t="shared" si="6118"/>
        <v>0</v>
      </c>
      <c r="O2269" s="19">
        <f t="shared" si="6096"/>
        <v>-14900.093000000001</v>
      </c>
      <c r="P2269" s="19">
        <f t="shared" si="6097"/>
        <v>-19500</v>
      </c>
      <c r="Q2269" s="19">
        <f t="shared" si="6119"/>
        <v>-109446.74000000001</v>
      </c>
      <c r="R2269" s="19">
        <f t="shared" si="6120"/>
        <v>-77399.300000000003</v>
      </c>
      <c r="S2269" s="19">
        <f t="shared" si="6121"/>
        <v>52.44867</v>
      </c>
      <c r="T2269" s="19">
        <f t="shared" si="6021"/>
        <v>64898.815670000018</v>
      </c>
      <c r="U2269" s="19">
        <f t="shared" si="6022"/>
        <v>523402.79999999999</v>
      </c>
      <c r="V2269" s="19">
        <f t="shared" si="6023"/>
        <v>118578.5</v>
      </c>
      <c r="W2269" s="19">
        <f t="shared" si="6122"/>
        <v>0</v>
      </c>
      <c r="X2269" s="19">
        <f t="shared" si="6123"/>
        <v>0</v>
      </c>
      <c r="Y2269" s="19">
        <f t="shared" si="6124"/>
        <v>0</v>
      </c>
      <c r="Z2269" s="19">
        <f t="shared" si="6125"/>
        <v>52.44867</v>
      </c>
      <c r="AA2269" s="19">
        <f t="shared" si="6126"/>
        <v>0</v>
      </c>
      <c r="AB2269" s="19">
        <f t="shared" si="6127"/>
        <v>0</v>
      </c>
      <c r="AC2269" s="19">
        <f t="shared" si="6128"/>
        <v>0</v>
      </c>
      <c r="AD2269" s="19">
        <f t="shared" si="6129"/>
        <v>0</v>
      </c>
      <c r="AE2269" s="19">
        <f t="shared" si="6130"/>
        <v>0</v>
      </c>
      <c r="AF2269" s="50">
        <f t="shared" si="6098"/>
        <v>64898.815669999996</v>
      </c>
      <c r="AG2269" s="50">
        <f t="shared" si="6099"/>
        <v>0</v>
      </c>
      <c r="AH2269" s="50">
        <f t="shared" si="6131"/>
        <v>0</v>
      </c>
      <c r="AI2269" s="50">
        <f t="shared" si="6132"/>
        <v>0</v>
      </c>
      <c r="AJ2269" s="50">
        <f t="shared" si="6138"/>
        <v>64898.815669999996</v>
      </c>
      <c r="AK2269" s="50">
        <f t="shared" si="6139"/>
        <v>0</v>
      </c>
      <c r="AL2269" s="50">
        <f t="shared" si="6104"/>
        <v>38007.378530000002</v>
      </c>
      <c r="AM2269" s="50">
        <f t="shared" si="6135"/>
        <v>0</v>
      </c>
      <c r="AN2269" s="50">
        <f t="shared" si="6140"/>
        <v>38007.378530000002</v>
      </c>
      <c r="AO2269" s="15">
        <f t="shared" si="6107"/>
        <v>52.44867</v>
      </c>
      <c r="AP2269" s="51">
        <f t="shared" si="6108"/>
        <v>79798.90866999999</v>
      </c>
      <c r="AQ2269" s="51">
        <f t="shared" si="6109"/>
        <v>-14900.093000000001</v>
      </c>
      <c r="AR2269" s="51">
        <f t="shared" si="6110"/>
        <v>0</v>
      </c>
      <c r="AS2269" s="51">
        <f t="shared" si="6111"/>
        <v>0</v>
      </c>
      <c r="AT2269" s="51">
        <f t="shared" si="6112"/>
        <v>0</v>
      </c>
      <c r="AU2269" s="51">
        <f t="shared" si="5979"/>
        <v>64898.815669999989</v>
      </c>
      <c r="AV2269" s="51">
        <f t="shared" si="5980"/>
        <v>2.9103830456733704e-11</v>
      </c>
      <c r="AW2269" s="51">
        <f t="shared" si="5981"/>
        <v>64951.264340000016</v>
      </c>
      <c r="AX2269" s="51">
        <f t="shared" si="5982"/>
        <v>523402.79999999999</v>
      </c>
      <c r="AY2269" s="51">
        <f t="shared" si="5983"/>
        <v>118578.5</v>
      </c>
      <c r="AZ2269" s="51">
        <f t="shared" si="6137"/>
        <v>0</v>
      </c>
      <c r="BA2269" s="52">
        <f t="shared" si="5984"/>
        <v>58.564055657442793</v>
      </c>
      <c r="BB2269" s="25"/>
    </row>
    <row r="2270">
      <c r="B2270" s="47" t="s">
        <v>666</v>
      </c>
      <c r="C2270" s="47" t="s">
        <v>96</v>
      </c>
      <c r="D2270" s="47" t="s">
        <v>378</v>
      </c>
      <c r="E2270" s="48" t="str">
        <f t="shared" si="5978"/>
        <v>0502</v>
      </c>
      <c r="F2270" s="47" t="s">
        <v>519</v>
      </c>
      <c r="G2270" s="48"/>
      <c r="H2270" s="49" t="s">
        <v>113</v>
      </c>
      <c r="I2270" s="19">
        <f t="shared" si="6113"/>
        <v>286092.5</v>
      </c>
      <c r="J2270" s="19">
        <f t="shared" si="6114"/>
        <v>523402.79999999999</v>
      </c>
      <c r="K2270" s="19">
        <f t="shared" si="6115"/>
        <v>118578.5</v>
      </c>
      <c r="L2270" s="19">
        <f t="shared" si="6116"/>
        <v>0</v>
      </c>
      <c r="M2270" s="19">
        <f t="shared" si="6117"/>
        <v>0</v>
      </c>
      <c r="N2270" s="19">
        <f t="shared" si="6118"/>
        <v>0</v>
      </c>
      <c r="O2270" s="19">
        <f t="shared" si="6096"/>
        <v>-14900.093000000001</v>
      </c>
      <c r="P2270" s="19">
        <f t="shared" si="6097"/>
        <v>-19500</v>
      </c>
      <c r="Q2270" s="19">
        <f t="shared" si="6119"/>
        <v>-109446.74000000001</v>
      </c>
      <c r="R2270" s="19">
        <f t="shared" si="6120"/>
        <v>-77399.300000000003</v>
      </c>
      <c r="S2270" s="19">
        <f t="shared" si="6121"/>
        <v>52.44867</v>
      </c>
      <c r="T2270" s="19">
        <f t="shared" si="6021"/>
        <v>64898.815670000018</v>
      </c>
      <c r="U2270" s="19">
        <f t="shared" si="6022"/>
        <v>523402.79999999999</v>
      </c>
      <c r="V2270" s="19">
        <f t="shared" si="6023"/>
        <v>118578.5</v>
      </c>
      <c r="W2270" s="19">
        <f t="shared" si="6122"/>
        <v>0</v>
      </c>
      <c r="X2270" s="19">
        <f t="shared" si="6123"/>
        <v>0</v>
      </c>
      <c r="Y2270" s="19">
        <f t="shared" si="6124"/>
        <v>0</v>
      </c>
      <c r="Z2270" s="19">
        <f t="shared" si="6125"/>
        <v>52.44867</v>
      </c>
      <c r="AA2270" s="19">
        <f t="shared" si="6126"/>
        <v>0</v>
      </c>
      <c r="AB2270" s="19">
        <f t="shared" si="6127"/>
        <v>0</v>
      </c>
      <c r="AC2270" s="19">
        <f t="shared" si="6128"/>
        <v>0</v>
      </c>
      <c r="AD2270" s="19">
        <f t="shared" si="6129"/>
        <v>0</v>
      </c>
      <c r="AE2270" s="19">
        <f t="shared" si="6130"/>
        <v>0</v>
      </c>
      <c r="AF2270" s="50">
        <f t="shared" si="6098"/>
        <v>64898.815669999996</v>
      </c>
      <c r="AG2270" s="50">
        <f t="shared" si="6099"/>
        <v>0</v>
      </c>
      <c r="AH2270" s="50">
        <f t="shared" si="6131"/>
        <v>0</v>
      </c>
      <c r="AI2270" s="50">
        <f t="shared" si="6132"/>
        <v>0</v>
      </c>
      <c r="AJ2270" s="50">
        <f t="shared" si="6138"/>
        <v>64898.815669999996</v>
      </c>
      <c r="AK2270" s="50">
        <f t="shared" si="6139"/>
        <v>0</v>
      </c>
      <c r="AL2270" s="50">
        <f t="shared" si="6104"/>
        <v>38007.378530000002</v>
      </c>
      <c r="AM2270" s="50">
        <f t="shared" si="6135"/>
        <v>0</v>
      </c>
      <c r="AN2270" s="50">
        <f t="shared" si="6140"/>
        <v>38007.378530000002</v>
      </c>
      <c r="AO2270" s="51">
        <f t="shared" si="6107"/>
        <v>52.44867</v>
      </c>
      <c r="AP2270" s="51">
        <f t="shared" si="6108"/>
        <v>79798.90866999999</v>
      </c>
      <c r="AQ2270" s="51">
        <f t="shared" si="6109"/>
        <v>-14900.093000000001</v>
      </c>
      <c r="AR2270" s="51">
        <f t="shared" si="6110"/>
        <v>0</v>
      </c>
      <c r="AS2270" s="51">
        <f t="shared" si="6111"/>
        <v>0</v>
      </c>
      <c r="AT2270" s="51">
        <f t="shared" si="6112"/>
        <v>0</v>
      </c>
      <c r="AU2270" s="51">
        <f t="shared" si="5979"/>
        <v>64898.815669999989</v>
      </c>
      <c r="AV2270" s="51">
        <f t="shared" si="5980"/>
        <v>2.9103830456733704e-11</v>
      </c>
      <c r="AW2270" s="51">
        <f t="shared" si="5981"/>
        <v>64951.264340000016</v>
      </c>
      <c r="AX2270" s="51">
        <f t="shared" si="5982"/>
        <v>523402.79999999999</v>
      </c>
      <c r="AY2270" s="51">
        <f t="shared" si="5983"/>
        <v>118578.5</v>
      </c>
      <c r="AZ2270" s="51">
        <f t="shared" si="6137"/>
        <v>0</v>
      </c>
      <c r="BA2270" s="52">
        <f t="shared" si="5984"/>
        <v>58.564055657442793</v>
      </c>
      <c r="BB2270" s="25"/>
    </row>
    <row r="2271" ht="47.25">
      <c r="B2271" s="47" t="s">
        <v>666</v>
      </c>
      <c r="C2271" s="47" t="s">
        <v>96</v>
      </c>
      <c r="D2271" s="47" t="s">
        <v>378</v>
      </c>
      <c r="E2271" s="48" t="str">
        <f t="shared" si="5978"/>
        <v>0502</v>
      </c>
      <c r="F2271" s="47" t="s">
        <v>627</v>
      </c>
      <c r="G2271" s="48"/>
      <c r="H2271" s="49" t="s">
        <v>628</v>
      </c>
      <c r="I2271" s="19">
        <f>I2274+I2288+I2286+I2272+I2276+I2278+I2280+I2282</f>
        <v>286092.5</v>
      </c>
      <c r="J2271" s="19">
        <f>J2274+J2288+J2286+J2272+J2276+J2278+J2280+J2282</f>
        <v>523402.79999999999</v>
      </c>
      <c r="K2271" s="19">
        <f>K2274+K2288+K2286+K2272+K2276+K2278+K2280+K2282</f>
        <v>118578.5</v>
      </c>
      <c r="L2271" s="19">
        <f>L2274+L2288+L2286+L2272+L2276+L2278+L2280+L2282</f>
        <v>0</v>
      </c>
      <c r="M2271" s="19">
        <f>M2274+M2288+M2286+M2272+M2276+M2278+M2280+M2282</f>
        <v>0</v>
      </c>
      <c r="N2271" s="19">
        <f>N2274+N2288+N2286+N2272+N2276+N2278+N2280+N2282</f>
        <v>0</v>
      </c>
      <c r="O2271" s="19">
        <f>O2274+O2288+O2286+O2272+O2276+O2278+O2280+O2282+O2284</f>
        <v>-14900.093000000001</v>
      </c>
      <c r="P2271" s="19">
        <f>P2274+P2288+P2286+P2272+P2276+P2278+P2280+P2282+P2284</f>
        <v>-19500</v>
      </c>
      <c r="Q2271" s="19">
        <f>Q2274+Q2288+Q2286+Q2272+Q2276+Q2278+Q2280+Q2282+Q2284</f>
        <v>-109446.74000000001</v>
      </c>
      <c r="R2271" s="19">
        <f>R2274+R2288+R2286+R2272+R2276+R2278+R2280+R2282+R2284</f>
        <v>-77399.300000000003</v>
      </c>
      <c r="S2271" s="19">
        <f>S2274+S2288+S2286+S2272+S2276+S2278+S2280+S2282+S2284</f>
        <v>52.44867</v>
      </c>
      <c r="T2271" s="19">
        <f t="shared" si="6021"/>
        <v>64898.815670000018</v>
      </c>
      <c r="U2271" s="19">
        <f t="shared" si="6022"/>
        <v>523402.79999999999</v>
      </c>
      <c r="V2271" s="19">
        <f t="shared" si="6023"/>
        <v>118578.5</v>
      </c>
      <c r="W2271" s="19">
        <f>W2274+W2288+W2286+W2272+W2276+W2278+W2280+W2282+W2284</f>
        <v>0</v>
      </c>
      <c r="X2271" s="19">
        <f>X2274+X2288+X2286+X2272+X2276+X2278+X2280+X2282+X2284</f>
        <v>0</v>
      </c>
      <c r="Y2271" s="19">
        <f>Y2274+Y2288+Y2286+Y2272+Y2276+Y2278+Y2280+Y2282+Y2284</f>
        <v>0</v>
      </c>
      <c r="Z2271" s="19">
        <f>Z2274+Z2288+Z2286+Z2272+Z2276+Z2278+Z2280+Z2282+Z2284</f>
        <v>52.44867</v>
      </c>
      <c r="AA2271" s="19">
        <f>AA2274+AA2288+AA2286+AA2272+AA2276+AA2278+AA2280+AA2282+AA2284</f>
        <v>0</v>
      </c>
      <c r="AB2271" s="19">
        <f>AB2274+AB2288+AB2286+AB2272+AB2276+AB2278+AB2280+AB2282+AB2284</f>
        <v>0</v>
      </c>
      <c r="AC2271" s="19">
        <f>AC2274+AC2288+AC2286+AC2272+AC2276+AC2278+AC2280+AC2282+AC2284</f>
        <v>0</v>
      </c>
      <c r="AD2271" s="19">
        <f>AD2274+AD2288+AD2286+AD2272+AD2276+AD2278+AD2280+AD2282+AD2284</f>
        <v>0</v>
      </c>
      <c r="AE2271" s="19">
        <f>AE2274+AE2288+AE2286+AE2272+AE2276+AE2278+AE2280+AE2282+AE2284</f>
        <v>0</v>
      </c>
      <c r="AF2271" s="50">
        <f>AF2274+AF2288+AF2286+AF2272+AF2276+AF2278+AF2280+AF2282+AF2284</f>
        <v>64898.815669999996</v>
      </c>
      <c r="AG2271" s="50">
        <f>AG2274+AG2288+AG2286+AG2272+AG2276+AG2278+AG2280+AG2282+AG2284</f>
        <v>0</v>
      </c>
      <c r="AH2271" s="50">
        <f>AH2274+AH2288+AH2286+AH2272+AH2276+AH2278+AH2280+AH2282+AH2284</f>
        <v>0</v>
      </c>
      <c r="AI2271" s="50">
        <f>AI2274+AI2288+AI2286+AI2272+AI2276+AI2278+AI2280+AI2282+AI2284</f>
        <v>0</v>
      </c>
      <c r="AJ2271" s="50">
        <f>AJ2274+AJ2288+AJ2286+AJ2272+AJ2276+AJ2278+AJ2280+AJ2282+AJ2284</f>
        <v>64898.815669999996</v>
      </c>
      <c r="AK2271" s="50">
        <f>AK2274+AK2288+AK2286+AK2272+AK2276+AK2278+AK2280+AK2282+AK2284</f>
        <v>0</v>
      </c>
      <c r="AL2271" s="50">
        <f>AL2274+AL2288+AL2286+AL2272+AL2276+AL2278+AL2280+AL2282+AL2284</f>
        <v>38007.378530000002</v>
      </c>
      <c r="AM2271" s="50">
        <f>AM2274+AM2288+AM2286+AM2272+AM2276+AM2278+AM2280+AM2282+AM2284</f>
        <v>0</v>
      </c>
      <c r="AN2271" s="50">
        <f>AN2274+AN2288+AN2286+AN2272+AN2276+AN2278+AN2280+AN2282+AN2284</f>
        <v>38007.378530000002</v>
      </c>
      <c r="AO2271" s="15">
        <f>AO2274+AO2288+AO2286+AO2272+AO2276+AO2278+AO2280+AO2282+AO2284</f>
        <v>52.44867</v>
      </c>
      <c r="AP2271" s="51">
        <f>AP2274+AP2288+AP2286+AP2272+AP2276+AP2278+AP2280+AP2282+AP2284</f>
        <v>79798.90866999999</v>
      </c>
      <c r="AQ2271" s="51">
        <f>AQ2274+AQ2288+AQ2286+AQ2272+AQ2276+AQ2278+AQ2280+AQ2282+AQ2284</f>
        <v>-14900.093000000001</v>
      </c>
      <c r="AR2271" s="51">
        <f>AR2274+AR2288+AR2286+AR2272+AR2276+AR2278+AR2280+AR2282+AR2284</f>
        <v>0</v>
      </c>
      <c r="AS2271" s="51">
        <f>AS2274+AS2288+AS2286+AS2272+AS2276+AS2278+AS2280+AS2282+AS2284</f>
        <v>0</v>
      </c>
      <c r="AT2271" s="51">
        <f>AT2274+AT2288+AT2286+AT2272+AT2276+AT2278+AT2280+AT2282+AT2284</f>
        <v>0</v>
      </c>
      <c r="AU2271" s="51">
        <f t="shared" si="5979"/>
        <v>64898.815669999989</v>
      </c>
      <c r="AV2271" s="51">
        <f t="shared" si="5980"/>
        <v>2.9103830456733704e-11</v>
      </c>
      <c r="AW2271" s="51">
        <f t="shared" si="5981"/>
        <v>64951.264340000016</v>
      </c>
      <c r="AX2271" s="51">
        <f t="shared" si="5982"/>
        <v>523402.79999999999</v>
      </c>
      <c r="AY2271" s="51">
        <f t="shared" si="5983"/>
        <v>118578.5</v>
      </c>
      <c r="AZ2271" s="51">
        <f>AZ2274+AZ2288+AZ2286+AZ2272+AZ2276+AZ2278+AZ2280+AZ2282+AZ2284</f>
        <v>0</v>
      </c>
      <c r="BA2271" s="52">
        <f t="shared" si="5984"/>
        <v>58.564055657442793</v>
      </c>
      <c r="BB2271" s="25"/>
    </row>
    <row r="2272" ht="47.25" hidden="1">
      <c r="B2272" s="47" t="s">
        <v>666</v>
      </c>
      <c r="C2272" s="47" t="s">
        <v>96</v>
      </c>
      <c r="D2272" s="47" t="s">
        <v>378</v>
      </c>
      <c r="E2272" s="48" t="str">
        <f t="shared" si="5978"/>
        <v>0502</v>
      </c>
      <c r="F2272" s="47" t="s">
        <v>734</v>
      </c>
      <c r="G2272" s="48"/>
      <c r="H2272" s="49" t="s">
        <v>735</v>
      </c>
      <c r="I2272" s="19">
        <f>I2273</f>
        <v>96899.300000000003</v>
      </c>
      <c r="J2272" s="19">
        <f>J2273</f>
        <v>301615.5</v>
      </c>
      <c r="K2272" s="19">
        <f>K2273</f>
        <v>0</v>
      </c>
      <c r="L2272" s="19">
        <f>L2273</f>
        <v>0</v>
      </c>
      <c r="M2272" s="19">
        <f>M2273</f>
        <v>0</v>
      </c>
      <c r="N2272" s="19">
        <f>N2273</f>
        <v>0</v>
      </c>
      <c r="O2272" s="19">
        <f>O2273</f>
        <v>0</v>
      </c>
      <c r="P2272" s="19">
        <f>P2273</f>
        <v>-19500</v>
      </c>
      <c r="Q2272" s="19">
        <f>Q2273</f>
        <v>0</v>
      </c>
      <c r="R2272" s="19">
        <f>R2273</f>
        <v>-77399.300000000003</v>
      </c>
      <c r="S2272" s="19">
        <f>S2273</f>
        <v>0</v>
      </c>
      <c r="T2272" s="19">
        <f t="shared" si="6021"/>
        <v>0</v>
      </c>
      <c r="U2272" s="19">
        <f t="shared" si="6022"/>
        <v>301615.5</v>
      </c>
      <c r="V2272" s="19">
        <f t="shared" si="6023"/>
        <v>0</v>
      </c>
      <c r="W2272" s="19">
        <f>W2273</f>
        <v>0</v>
      </c>
      <c r="X2272" s="19">
        <f>X2273</f>
        <v>0</v>
      </c>
      <c r="Y2272" s="19">
        <f>Y2273</f>
        <v>0</v>
      </c>
      <c r="Z2272" s="19">
        <f>Z2273</f>
        <v>0</v>
      </c>
      <c r="AA2272" s="19">
        <f>AA2273</f>
        <v>0</v>
      </c>
      <c r="AB2272" s="19">
        <f>AB2273</f>
        <v>0</v>
      </c>
      <c r="AC2272" s="19">
        <f>AC2273</f>
        <v>0</v>
      </c>
      <c r="AD2272" s="19">
        <f>AD2273</f>
        <v>0</v>
      </c>
      <c r="AE2272" s="19">
        <f>AE2273</f>
        <v>0</v>
      </c>
      <c r="AF2272" s="50">
        <f>AF2273</f>
        <v>0</v>
      </c>
      <c r="AG2272" s="50">
        <f>AG2273</f>
        <v>0</v>
      </c>
      <c r="AH2272" s="50">
        <f>AH2273</f>
        <v>0</v>
      </c>
      <c r="AI2272" s="50">
        <f>AI2273</f>
        <v>0</v>
      </c>
      <c r="AJ2272" s="50">
        <f>AJ2273</f>
        <v>0</v>
      </c>
      <c r="AK2272" s="50">
        <f>AK2273</f>
        <v>0</v>
      </c>
      <c r="AL2272" s="50">
        <f>AL2273</f>
        <v>0</v>
      </c>
      <c r="AM2272" s="50">
        <f>AM2273</f>
        <v>0</v>
      </c>
      <c r="AN2272" s="50">
        <f>AN2273</f>
        <v>0</v>
      </c>
      <c r="AO2272" s="51">
        <f>AO2273</f>
        <v>0</v>
      </c>
      <c r="AP2272" s="51">
        <f>AP2273</f>
        <v>0</v>
      </c>
      <c r="AQ2272" s="51">
        <f>AQ2273</f>
        <v>0</v>
      </c>
      <c r="AR2272" s="51">
        <f>AR2273</f>
        <v>0</v>
      </c>
      <c r="AS2272" s="51">
        <f>AS2273</f>
        <v>0</v>
      </c>
      <c r="AT2272" s="51">
        <f>AT2273</f>
        <v>0</v>
      </c>
      <c r="AU2272" s="51">
        <f t="shared" si="5979"/>
        <v>0</v>
      </c>
      <c r="AV2272" s="51">
        <f t="shared" si="5980"/>
        <v>0</v>
      </c>
      <c r="AW2272" s="51">
        <f t="shared" si="5981"/>
        <v>0</v>
      </c>
      <c r="AX2272" s="51">
        <f t="shared" si="5982"/>
        <v>301615.5</v>
      </c>
      <c r="AY2272" s="51">
        <f t="shared" si="5983"/>
        <v>0</v>
      </c>
      <c r="AZ2272" s="51">
        <f>AZ2273</f>
        <v>0</v>
      </c>
      <c r="BA2272" s="52"/>
      <c r="BB2272" s="25">
        <v>0</v>
      </c>
    </row>
    <row r="2273" ht="31.5" hidden="1">
      <c r="B2273" s="47" t="s">
        <v>666</v>
      </c>
      <c r="C2273" s="47" t="s">
        <v>96</v>
      </c>
      <c r="D2273" s="47" t="s">
        <v>378</v>
      </c>
      <c r="E2273" s="48" t="str">
        <f t="shared" si="5978"/>
        <v>0502</v>
      </c>
      <c r="F2273" s="47" t="s">
        <v>734</v>
      </c>
      <c r="G2273" s="47" t="s">
        <v>118</v>
      </c>
      <c r="H2273" s="49" t="s">
        <v>119</v>
      </c>
      <c r="I2273" s="19">
        <v>96899.300000000003</v>
      </c>
      <c r="J2273" s="19">
        <v>301615.5</v>
      </c>
      <c r="K2273" s="19">
        <v>0</v>
      </c>
      <c r="L2273" s="19"/>
      <c r="M2273" s="19"/>
      <c r="N2273" s="19"/>
      <c r="O2273" s="19">
        <v>0</v>
      </c>
      <c r="P2273" s="19">
        <v>-19500</v>
      </c>
      <c r="Q2273" s="19">
        <v>0</v>
      </c>
      <c r="R2273" s="19">
        <v>-77399.300000000003</v>
      </c>
      <c r="S2273" s="19"/>
      <c r="T2273" s="19">
        <f t="shared" si="6021"/>
        <v>0</v>
      </c>
      <c r="U2273" s="19">
        <f t="shared" si="6022"/>
        <v>301615.5</v>
      </c>
      <c r="V2273" s="19">
        <f t="shared" si="6023"/>
        <v>0</v>
      </c>
      <c r="W2273" s="19"/>
      <c r="X2273" s="19"/>
      <c r="Y2273" s="19"/>
      <c r="Z2273" s="19"/>
      <c r="AA2273" s="19"/>
      <c r="AB2273" s="19"/>
      <c r="AC2273" s="19"/>
      <c r="AD2273" s="19"/>
      <c r="AE2273" s="19"/>
      <c r="AF2273" s="50">
        <v>0</v>
      </c>
      <c r="AG2273" s="50"/>
      <c r="AH2273" s="50">
        <v>0</v>
      </c>
      <c r="AI2273" s="50">
        <v>0</v>
      </c>
      <c r="AJ2273" s="50">
        <f>AF2273</f>
        <v>0</v>
      </c>
      <c r="AK2273" s="50">
        <f>AG2273</f>
        <v>0</v>
      </c>
      <c r="AL2273" s="50">
        <v>0</v>
      </c>
      <c r="AM2273" s="50">
        <v>0</v>
      </c>
      <c r="AN2273" s="50">
        <f>AL2273</f>
        <v>0</v>
      </c>
      <c r="AO2273" s="15">
        <v>0</v>
      </c>
      <c r="AP2273" s="51">
        <v>0</v>
      </c>
      <c r="AQ2273" s="51">
        <v>0</v>
      </c>
      <c r="AR2273" s="51">
        <v>0</v>
      </c>
      <c r="AS2273" s="51">
        <v>0</v>
      </c>
      <c r="AT2273" s="51">
        <v>0</v>
      </c>
      <c r="AU2273" s="51">
        <f t="shared" si="5979"/>
        <v>0</v>
      </c>
      <c r="AV2273" s="51">
        <f t="shared" si="5980"/>
        <v>0</v>
      </c>
      <c r="AW2273" s="51">
        <f t="shared" si="5981"/>
        <v>0</v>
      </c>
      <c r="AX2273" s="51">
        <f t="shared" si="5982"/>
        <v>301615.5</v>
      </c>
      <c r="AY2273" s="51">
        <f t="shared" si="5983"/>
        <v>0</v>
      </c>
      <c r="AZ2273" s="51"/>
      <c r="BA2273" s="52"/>
      <c r="BB2273" s="53">
        <v>0</v>
      </c>
    </row>
    <row r="2274" ht="31.5">
      <c r="B2274" s="47" t="s">
        <v>666</v>
      </c>
      <c r="C2274" s="47" t="s">
        <v>96</v>
      </c>
      <c r="D2274" s="47" t="s">
        <v>378</v>
      </c>
      <c r="E2274" s="48" t="str">
        <f t="shared" si="5978"/>
        <v>0502</v>
      </c>
      <c r="F2274" s="47" t="s">
        <v>736</v>
      </c>
      <c r="G2274" s="48"/>
      <c r="H2274" s="49" t="s">
        <v>737</v>
      </c>
      <c r="I2274" s="19">
        <f>I2275</f>
        <v>23507.200000000001</v>
      </c>
      <c r="J2274" s="19">
        <f>J2275</f>
        <v>50000</v>
      </c>
      <c r="K2274" s="19">
        <f>K2275</f>
        <v>0</v>
      </c>
      <c r="L2274" s="19">
        <f>L2275</f>
        <v>0</v>
      </c>
      <c r="M2274" s="19">
        <f>M2275</f>
        <v>0</v>
      </c>
      <c r="N2274" s="19">
        <f>N2275</f>
        <v>0</v>
      </c>
      <c r="O2274" s="19">
        <f>O2275</f>
        <v>-2115.7930000000001</v>
      </c>
      <c r="P2274" s="19">
        <f>P2275</f>
        <v>0</v>
      </c>
      <c r="Q2274" s="19">
        <f>Q2275</f>
        <v>0</v>
      </c>
      <c r="R2274" s="19">
        <f>R2275</f>
        <v>0</v>
      </c>
      <c r="S2274" s="19">
        <f>S2275</f>
        <v>0</v>
      </c>
      <c r="T2274" s="19">
        <f t="shared" si="6021"/>
        <v>21391.406999999999</v>
      </c>
      <c r="U2274" s="19">
        <f t="shared" si="6022"/>
        <v>50000</v>
      </c>
      <c r="V2274" s="19">
        <f t="shared" si="6023"/>
        <v>0</v>
      </c>
      <c r="W2274" s="19">
        <f>W2275</f>
        <v>0</v>
      </c>
      <c r="X2274" s="19">
        <f>X2275</f>
        <v>0</v>
      </c>
      <c r="Y2274" s="19">
        <f>Y2275</f>
        <v>0</v>
      </c>
      <c r="Z2274" s="19">
        <f>Z2275</f>
        <v>0</v>
      </c>
      <c r="AA2274" s="19">
        <f>AA2275</f>
        <v>0</v>
      </c>
      <c r="AB2274" s="19">
        <f>AB2275</f>
        <v>0</v>
      </c>
      <c r="AC2274" s="19">
        <f>AC2275</f>
        <v>0</v>
      </c>
      <c r="AD2274" s="19">
        <f>AD2275</f>
        <v>0</v>
      </c>
      <c r="AE2274" s="19">
        <f>AE2275</f>
        <v>0</v>
      </c>
      <c r="AF2274" s="50">
        <f>AF2275</f>
        <v>21391.406999999999</v>
      </c>
      <c r="AG2274" s="50">
        <f>AG2275</f>
        <v>0</v>
      </c>
      <c r="AH2274" s="50">
        <f>AH2275</f>
        <v>0</v>
      </c>
      <c r="AI2274" s="50">
        <f>AI2275</f>
        <v>0</v>
      </c>
      <c r="AJ2274" s="50">
        <f>AJ2275</f>
        <v>21391.406999999999</v>
      </c>
      <c r="AK2274" s="50">
        <f>AK2275</f>
        <v>0</v>
      </c>
      <c r="AL2274" s="50">
        <f>AL2275</f>
        <v>21391.406650000001</v>
      </c>
      <c r="AM2274" s="50">
        <f>AM2275</f>
        <v>0</v>
      </c>
      <c r="AN2274" s="50">
        <f>AN2275</f>
        <v>21391.406650000001</v>
      </c>
      <c r="AO2274" s="51">
        <f>AO2275</f>
        <v>0</v>
      </c>
      <c r="AP2274" s="51">
        <f>AP2275</f>
        <v>23507.200000000001</v>
      </c>
      <c r="AQ2274" s="51">
        <f>AQ2275</f>
        <v>-2115.7930000000001</v>
      </c>
      <c r="AR2274" s="51">
        <f>AR2275</f>
        <v>0</v>
      </c>
      <c r="AS2274" s="51">
        <f>AS2275</f>
        <v>0</v>
      </c>
      <c r="AT2274" s="51">
        <f>AT2275</f>
        <v>0</v>
      </c>
      <c r="AU2274" s="51">
        <f t="shared" si="5979"/>
        <v>21391.406999999999</v>
      </c>
      <c r="AV2274" s="51">
        <f t="shared" si="5980"/>
        <v>0</v>
      </c>
      <c r="AW2274" s="51">
        <f t="shared" si="5981"/>
        <v>21391.406999999999</v>
      </c>
      <c r="AX2274" s="51">
        <f t="shared" si="5982"/>
        <v>50000</v>
      </c>
      <c r="AY2274" s="51">
        <f t="shared" si="5983"/>
        <v>0</v>
      </c>
      <c r="AZ2274" s="51">
        <f>AZ2275</f>
        <v>0</v>
      </c>
      <c r="BA2274" s="52">
        <f t="shared" si="5984"/>
        <v>99.999998363829008</v>
      </c>
      <c r="BB2274" s="25"/>
    </row>
    <row r="2275" ht="31.5">
      <c r="B2275" s="47" t="s">
        <v>666</v>
      </c>
      <c r="C2275" s="47" t="s">
        <v>96</v>
      </c>
      <c r="D2275" s="47" t="s">
        <v>378</v>
      </c>
      <c r="E2275" s="48" t="str">
        <f t="shared" si="5978"/>
        <v>0502</v>
      </c>
      <c r="F2275" s="47" t="s">
        <v>736</v>
      </c>
      <c r="G2275" s="47" t="s">
        <v>118</v>
      </c>
      <c r="H2275" s="49" t="s">
        <v>119</v>
      </c>
      <c r="I2275" s="19">
        <v>23507.200000000001</v>
      </c>
      <c r="J2275" s="19">
        <v>50000</v>
      </c>
      <c r="K2275" s="19">
        <v>0</v>
      </c>
      <c r="L2275" s="19"/>
      <c r="M2275" s="19"/>
      <c r="N2275" s="19"/>
      <c r="O2275" s="19">
        <v>-2115.7930000000001</v>
      </c>
      <c r="P2275" s="19">
        <v>0</v>
      </c>
      <c r="Q2275" s="19">
        <v>0</v>
      </c>
      <c r="R2275" s="19">
        <v>0</v>
      </c>
      <c r="S2275" s="19"/>
      <c r="T2275" s="19">
        <f t="shared" si="6021"/>
        <v>21391.406999999999</v>
      </c>
      <c r="U2275" s="19">
        <f t="shared" si="6022"/>
        <v>50000</v>
      </c>
      <c r="V2275" s="19">
        <f t="shared" si="6023"/>
        <v>0</v>
      </c>
      <c r="W2275" s="19"/>
      <c r="X2275" s="19"/>
      <c r="Y2275" s="19"/>
      <c r="Z2275" s="19"/>
      <c r="AA2275" s="19"/>
      <c r="AB2275" s="19"/>
      <c r="AC2275" s="19"/>
      <c r="AD2275" s="19"/>
      <c r="AE2275" s="19"/>
      <c r="AF2275" s="50">
        <v>21391.406999999999</v>
      </c>
      <c r="AG2275" s="50"/>
      <c r="AH2275" s="50">
        <v>0</v>
      </c>
      <c r="AI2275" s="50">
        <v>0</v>
      </c>
      <c r="AJ2275" s="50">
        <f>AF2275</f>
        <v>21391.406999999999</v>
      </c>
      <c r="AK2275" s="50">
        <f>AG2275</f>
        <v>0</v>
      </c>
      <c r="AL2275" s="50">
        <v>21391.406650000001</v>
      </c>
      <c r="AM2275" s="50">
        <v>0</v>
      </c>
      <c r="AN2275" s="50">
        <f>AL2275</f>
        <v>21391.406650000001</v>
      </c>
      <c r="AO2275" s="15">
        <v>0</v>
      </c>
      <c r="AP2275" s="51">
        <v>23507.200000000001</v>
      </c>
      <c r="AQ2275" s="51">
        <v>-2115.7930000000001</v>
      </c>
      <c r="AR2275" s="51">
        <v>0</v>
      </c>
      <c r="AS2275" s="51">
        <v>0</v>
      </c>
      <c r="AT2275" s="51">
        <v>0</v>
      </c>
      <c r="AU2275" s="51">
        <f t="shared" si="5979"/>
        <v>21391.406999999999</v>
      </c>
      <c r="AV2275" s="51">
        <f t="shared" si="5980"/>
        <v>0</v>
      </c>
      <c r="AW2275" s="51">
        <f t="shared" si="5981"/>
        <v>21391.406999999999</v>
      </c>
      <c r="AX2275" s="51">
        <f t="shared" si="5982"/>
        <v>50000</v>
      </c>
      <c r="AY2275" s="51">
        <f t="shared" si="5983"/>
        <v>0</v>
      </c>
      <c r="AZ2275" s="51"/>
      <c r="BA2275" s="52">
        <f t="shared" si="5984"/>
        <v>99.999998363829008</v>
      </c>
      <c r="BB2275" s="53"/>
    </row>
    <row r="2276" ht="31.5" hidden="1">
      <c r="B2276" s="47" t="s">
        <v>666</v>
      </c>
      <c r="C2276" s="47" t="s">
        <v>96</v>
      </c>
      <c r="D2276" s="47" t="s">
        <v>378</v>
      </c>
      <c r="E2276" s="48" t="str">
        <f t="shared" si="5978"/>
        <v>0502</v>
      </c>
      <c r="F2276" s="47" t="s">
        <v>738</v>
      </c>
      <c r="G2276" s="48"/>
      <c r="H2276" s="49" t="s">
        <v>739</v>
      </c>
      <c r="I2276" s="19">
        <f>I2277</f>
        <v>4784.3000000000002</v>
      </c>
      <c r="J2276" s="19">
        <f>J2277</f>
        <v>0</v>
      </c>
      <c r="K2276" s="19">
        <f>K2277</f>
        <v>0</v>
      </c>
      <c r="L2276" s="19">
        <f>L2277</f>
        <v>0</v>
      </c>
      <c r="M2276" s="19">
        <f>M2277</f>
        <v>0</v>
      </c>
      <c r="N2276" s="19">
        <f>N2277</f>
        <v>0</v>
      </c>
      <c r="O2276" s="19">
        <f>O2277</f>
        <v>-4784.3000000000002</v>
      </c>
      <c r="P2276" s="19">
        <f>P2277</f>
        <v>0</v>
      </c>
      <c r="Q2276" s="19">
        <f>Q2277</f>
        <v>0</v>
      </c>
      <c r="R2276" s="19">
        <f>R2277</f>
        <v>0</v>
      </c>
      <c r="S2276" s="19">
        <f>S2277</f>
        <v>0</v>
      </c>
      <c r="T2276" s="19">
        <f t="shared" si="6021"/>
        <v>0</v>
      </c>
      <c r="U2276" s="19">
        <f t="shared" si="6022"/>
        <v>0</v>
      </c>
      <c r="V2276" s="19">
        <f t="shared" si="6023"/>
        <v>0</v>
      </c>
      <c r="W2276" s="19">
        <f>W2277</f>
        <v>0</v>
      </c>
      <c r="X2276" s="19">
        <f>X2277</f>
        <v>0</v>
      </c>
      <c r="Y2276" s="19">
        <f>Y2277</f>
        <v>0</v>
      </c>
      <c r="Z2276" s="19">
        <f>Z2277</f>
        <v>0</v>
      </c>
      <c r="AA2276" s="19">
        <f>AA2277</f>
        <v>0</v>
      </c>
      <c r="AB2276" s="19">
        <f>AB2277</f>
        <v>0</v>
      </c>
      <c r="AC2276" s="19">
        <f>AC2277</f>
        <v>0</v>
      </c>
      <c r="AD2276" s="19">
        <f>AD2277</f>
        <v>0</v>
      </c>
      <c r="AE2276" s="19">
        <f>AE2277</f>
        <v>0</v>
      </c>
      <c r="AF2276" s="50">
        <f>AF2277</f>
        <v>0</v>
      </c>
      <c r="AG2276" s="50">
        <f>AG2277</f>
        <v>0</v>
      </c>
      <c r="AH2276" s="50">
        <f>AH2277</f>
        <v>0</v>
      </c>
      <c r="AI2276" s="50">
        <f>AI2277</f>
        <v>0</v>
      </c>
      <c r="AJ2276" s="50">
        <f>AJ2277</f>
        <v>0</v>
      </c>
      <c r="AK2276" s="50">
        <f>AK2277</f>
        <v>0</v>
      </c>
      <c r="AL2276" s="50">
        <f>AL2277</f>
        <v>0</v>
      </c>
      <c r="AM2276" s="50">
        <f>AM2277</f>
        <v>0</v>
      </c>
      <c r="AN2276" s="50">
        <f>AN2277</f>
        <v>0</v>
      </c>
      <c r="AO2276" s="51">
        <f>AO2277</f>
        <v>0</v>
      </c>
      <c r="AP2276" s="51">
        <f>AP2277</f>
        <v>4784.3000000000002</v>
      </c>
      <c r="AQ2276" s="51">
        <f>AQ2277</f>
        <v>-4784.3000000000002</v>
      </c>
      <c r="AR2276" s="51">
        <f>AR2277</f>
        <v>0</v>
      </c>
      <c r="AS2276" s="51">
        <f>AS2277</f>
        <v>0</v>
      </c>
      <c r="AT2276" s="51">
        <f>AT2277</f>
        <v>0</v>
      </c>
      <c r="AU2276" s="51">
        <f t="shared" si="5979"/>
        <v>0</v>
      </c>
      <c r="AV2276" s="51">
        <f t="shared" si="5980"/>
        <v>0</v>
      </c>
      <c r="AW2276" s="51">
        <f t="shared" si="5981"/>
        <v>0</v>
      </c>
      <c r="AX2276" s="51">
        <f t="shared" si="5982"/>
        <v>0</v>
      </c>
      <c r="AY2276" s="51">
        <f t="shared" si="5983"/>
        <v>0</v>
      </c>
      <c r="AZ2276" s="51">
        <f>AZ2277</f>
        <v>0</v>
      </c>
      <c r="BA2276" s="52"/>
      <c r="BB2276" s="25">
        <v>0</v>
      </c>
    </row>
    <row r="2277" ht="31.5" hidden="1">
      <c r="B2277" s="47" t="s">
        <v>666</v>
      </c>
      <c r="C2277" s="47" t="s">
        <v>96</v>
      </c>
      <c r="D2277" s="47" t="s">
        <v>378</v>
      </c>
      <c r="E2277" s="48" t="str">
        <f t="shared" si="5978"/>
        <v>0502</v>
      </c>
      <c r="F2277" s="47" t="s">
        <v>738</v>
      </c>
      <c r="G2277" s="47" t="s">
        <v>118</v>
      </c>
      <c r="H2277" s="49" t="s">
        <v>119</v>
      </c>
      <c r="I2277" s="19">
        <v>4784.3000000000002</v>
      </c>
      <c r="J2277" s="19">
        <v>0</v>
      </c>
      <c r="K2277" s="19">
        <v>0</v>
      </c>
      <c r="L2277" s="19"/>
      <c r="M2277" s="19"/>
      <c r="N2277" s="19"/>
      <c r="O2277" s="19">
        <v>-4784.3000000000002</v>
      </c>
      <c r="P2277" s="19">
        <v>0</v>
      </c>
      <c r="Q2277" s="19">
        <v>0</v>
      </c>
      <c r="R2277" s="19">
        <v>0</v>
      </c>
      <c r="S2277" s="19"/>
      <c r="T2277" s="19">
        <f t="shared" si="6021"/>
        <v>0</v>
      </c>
      <c r="U2277" s="19">
        <f t="shared" si="6022"/>
        <v>0</v>
      </c>
      <c r="V2277" s="19">
        <f t="shared" si="6023"/>
        <v>0</v>
      </c>
      <c r="W2277" s="19"/>
      <c r="X2277" s="19"/>
      <c r="Y2277" s="19"/>
      <c r="Z2277" s="19"/>
      <c r="AA2277" s="19"/>
      <c r="AB2277" s="19"/>
      <c r="AC2277" s="19"/>
      <c r="AD2277" s="19"/>
      <c r="AE2277" s="19"/>
      <c r="AF2277" s="50">
        <v>0</v>
      </c>
      <c r="AG2277" s="50"/>
      <c r="AH2277" s="50">
        <v>0</v>
      </c>
      <c r="AI2277" s="50">
        <v>0</v>
      </c>
      <c r="AJ2277" s="50">
        <f>AF2277</f>
        <v>0</v>
      </c>
      <c r="AK2277" s="50">
        <f>AG2277</f>
        <v>0</v>
      </c>
      <c r="AL2277" s="50">
        <v>0</v>
      </c>
      <c r="AM2277" s="50">
        <v>0</v>
      </c>
      <c r="AN2277" s="50">
        <f>AL2277</f>
        <v>0</v>
      </c>
      <c r="AO2277" s="15">
        <v>0</v>
      </c>
      <c r="AP2277" s="51">
        <v>4784.3000000000002</v>
      </c>
      <c r="AQ2277" s="51">
        <v>-4784.3000000000002</v>
      </c>
      <c r="AR2277" s="51">
        <v>0</v>
      </c>
      <c r="AS2277" s="51">
        <v>0</v>
      </c>
      <c r="AT2277" s="51">
        <v>0</v>
      </c>
      <c r="AU2277" s="51">
        <f t="shared" si="5979"/>
        <v>0</v>
      </c>
      <c r="AV2277" s="51">
        <f t="shared" si="5980"/>
        <v>0</v>
      </c>
      <c r="AW2277" s="51">
        <f t="shared" si="5981"/>
        <v>0</v>
      </c>
      <c r="AX2277" s="51">
        <f t="shared" si="5982"/>
        <v>0</v>
      </c>
      <c r="AY2277" s="51">
        <f t="shared" si="5983"/>
        <v>0</v>
      </c>
      <c r="AZ2277" s="51"/>
      <c r="BA2277" s="52"/>
      <c r="BB2277" s="53">
        <v>0</v>
      </c>
    </row>
    <row r="2278" ht="31.5">
      <c r="B2278" s="47" t="s">
        <v>666</v>
      </c>
      <c r="C2278" s="47" t="s">
        <v>96</v>
      </c>
      <c r="D2278" s="47" t="s">
        <v>378</v>
      </c>
      <c r="E2278" s="48" t="str">
        <f t="shared" si="5978"/>
        <v>0502</v>
      </c>
      <c r="F2278" s="47" t="s">
        <v>740</v>
      </c>
      <c r="G2278" s="48"/>
      <c r="H2278" s="49" t="s">
        <v>741</v>
      </c>
      <c r="I2278" s="19">
        <f>I2279</f>
        <v>26891</v>
      </c>
      <c r="J2278" s="19">
        <f>J2279</f>
        <v>0</v>
      </c>
      <c r="K2278" s="19">
        <f>K2279</f>
        <v>0</v>
      </c>
      <c r="L2278" s="19">
        <f>L2279</f>
        <v>0</v>
      </c>
      <c r="M2278" s="19">
        <f>M2279</f>
        <v>0</v>
      </c>
      <c r="N2278" s="19">
        <f>N2279</f>
        <v>0</v>
      </c>
      <c r="O2278" s="19">
        <f>O2279</f>
        <v>0</v>
      </c>
      <c r="P2278" s="19">
        <f>P2279</f>
        <v>0</v>
      </c>
      <c r="Q2278" s="19">
        <f>Q2279</f>
        <v>0</v>
      </c>
      <c r="R2278" s="19">
        <f>R2279</f>
        <v>0</v>
      </c>
      <c r="S2278" s="19">
        <f>S2279</f>
        <v>0</v>
      </c>
      <c r="T2278" s="19">
        <f t="shared" si="6021"/>
        <v>26891</v>
      </c>
      <c r="U2278" s="19">
        <f t="shared" si="6022"/>
        <v>0</v>
      </c>
      <c r="V2278" s="19">
        <f t="shared" si="6023"/>
        <v>0</v>
      </c>
      <c r="W2278" s="19">
        <f>W2279</f>
        <v>0</v>
      </c>
      <c r="X2278" s="19">
        <f>X2279</f>
        <v>0</v>
      </c>
      <c r="Y2278" s="19">
        <f>Y2279</f>
        <v>0</v>
      </c>
      <c r="Z2278" s="19">
        <f>Z2279</f>
        <v>0</v>
      </c>
      <c r="AA2278" s="19">
        <f>AA2279</f>
        <v>0</v>
      </c>
      <c r="AB2278" s="19">
        <f>AB2279</f>
        <v>0</v>
      </c>
      <c r="AC2278" s="19">
        <f>AC2279</f>
        <v>0</v>
      </c>
      <c r="AD2278" s="19">
        <f>AD2279</f>
        <v>0</v>
      </c>
      <c r="AE2278" s="19">
        <f>AE2279</f>
        <v>0</v>
      </c>
      <c r="AF2278" s="50">
        <f>AF2279</f>
        <v>26891</v>
      </c>
      <c r="AG2278" s="50">
        <f>AG2279</f>
        <v>0</v>
      </c>
      <c r="AH2278" s="50">
        <f>AH2279</f>
        <v>0</v>
      </c>
      <c r="AI2278" s="50">
        <f>AI2279</f>
        <v>0</v>
      </c>
      <c r="AJ2278" s="50">
        <f>AJ2279</f>
        <v>26891</v>
      </c>
      <c r="AK2278" s="50">
        <f>AK2279</f>
        <v>0</v>
      </c>
      <c r="AL2278" s="50">
        <f>AL2279</f>
        <v>0</v>
      </c>
      <c r="AM2278" s="50">
        <f>AM2279</f>
        <v>0</v>
      </c>
      <c r="AN2278" s="50">
        <f>AN2279</f>
        <v>0</v>
      </c>
      <c r="AO2278" s="51">
        <f>AO2279</f>
        <v>0</v>
      </c>
      <c r="AP2278" s="51">
        <f>AP2279</f>
        <v>26891</v>
      </c>
      <c r="AQ2278" s="51">
        <f>AQ2279</f>
        <v>0</v>
      </c>
      <c r="AR2278" s="51">
        <f>AR2279</f>
        <v>0</v>
      </c>
      <c r="AS2278" s="51">
        <f>AS2279</f>
        <v>0</v>
      </c>
      <c r="AT2278" s="51">
        <f>AT2279</f>
        <v>0</v>
      </c>
      <c r="AU2278" s="51">
        <f t="shared" si="5979"/>
        <v>26891</v>
      </c>
      <c r="AV2278" s="51">
        <f t="shared" si="5980"/>
        <v>0</v>
      </c>
      <c r="AW2278" s="51">
        <f t="shared" si="5981"/>
        <v>26891</v>
      </c>
      <c r="AX2278" s="51">
        <f t="shared" si="5982"/>
        <v>0</v>
      </c>
      <c r="AY2278" s="51">
        <f t="shared" si="5983"/>
        <v>0</v>
      </c>
      <c r="AZ2278" s="51">
        <f>AZ2279</f>
        <v>0</v>
      </c>
      <c r="BA2278" s="52">
        <f t="shared" si="5984"/>
        <v>0</v>
      </c>
      <c r="BB2278" s="25"/>
    </row>
    <row r="2279" ht="31.5">
      <c r="B2279" s="47" t="s">
        <v>666</v>
      </c>
      <c r="C2279" s="47" t="s">
        <v>96</v>
      </c>
      <c r="D2279" s="47" t="s">
        <v>378</v>
      </c>
      <c r="E2279" s="48" t="str">
        <f t="shared" si="5978"/>
        <v>0502</v>
      </c>
      <c r="F2279" s="47" t="s">
        <v>740</v>
      </c>
      <c r="G2279" s="47" t="s">
        <v>118</v>
      </c>
      <c r="H2279" s="49" t="s">
        <v>119</v>
      </c>
      <c r="I2279" s="19">
        <v>26891</v>
      </c>
      <c r="J2279" s="19">
        <v>0</v>
      </c>
      <c r="K2279" s="19">
        <v>0</v>
      </c>
      <c r="L2279" s="19"/>
      <c r="M2279" s="19"/>
      <c r="N2279" s="19"/>
      <c r="O2279" s="19">
        <v>0</v>
      </c>
      <c r="P2279" s="19">
        <v>0</v>
      </c>
      <c r="Q2279" s="19">
        <v>0</v>
      </c>
      <c r="R2279" s="19">
        <v>0</v>
      </c>
      <c r="S2279" s="19"/>
      <c r="T2279" s="19">
        <f t="shared" si="6021"/>
        <v>26891</v>
      </c>
      <c r="U2279" s="19">
        <f t="shared" si="6022"/>
        <v>0</v>
      </c>
      <c r="V2279" s="19">
        <f t="shared" si="6023"/>
        <v>0</v>
      </c>
      <c r="W2279" s="19"/>
      <c r="X2279" s="19"/>
      <c r="Y2279" s="19"/>
      <c r="Z2279" s="19"/>
      <c r="AA2279" s="19"/>
      <c r="AB2279" s="19"/>
      <c r="AC2279" s="19"/>
      <c r="AD2279" s="19"/>
      <c r="AE2279" s="19"/>
      <c r="AF2279" s="50">
        <v>26891</v>
      </c>
      <c r="AG2279" s="50"/>
      <c r="AH2279" s="50">
        <v>0</v>
      </c>
      <c r="AI2279" s="50">
        <v>0</v>
      </c>
      <c r="AJ2279" s="50">
        <f>AF2279</f>
        <v>26891</v>
      </c>
      <c r="AK2279" s="50">
        <f>AG2279</f>
        <v>0</v>
      </c>
      <c r="AL2279" s="50">
        <v>0</v>
      </c>
      <c r="AM2279" s="50">
        <v>0</v>
      </c>
      <c r="AN2279" s="50">
        <f>AL2279</f>
        <v>0</v>
      </c>
      <c r="AO2279" s="15">
        <v>0</v>
      </c>
      <c r="AP2279" s="51">
        <v>26891</v>
      </c>
      <c r="AQ2279" s="51">
        <v>0</v>
      </c>
      <c r="AR2279" s="51">
        <v>0</v>
      </c>
      <c r="AS2279" s="51">
        <v>0</v>
      </c>
      <c r="AT2279" s="51">
        <v>0</v>
      </c>
      <c r="AU2279" s="51">
        <f t="shared" si="5979"/>
        <v>26891</v>
      </c>
      <c r="AV2279" s="51">
        <f t="shared" si="5980"/>
        <v>0</v>
      </c>
      <c r="AW2279" s="51">
        <f t="shared" si="5981"/>
        <v>26891</v>
      </c>
      <c r="AX2279" s="51">
        <f t="shared" si="5982"/>
        <v>0</v>
      </c>
      <c r="AY2279" s="51">
        <f t="shared" si="5983"/>
        <v>0</v>
      </c>
      <c r="AZ2279" s="51"/>
      <c r="BA2279" s="52">
        <f t="shared" si="5984"/>
        <v>0</v>
      </c>
      <c r="BB2279" s="53"/>
    </row>
    <row r="2280" ht="31.5">
      <c r="B2280" s="47" t="s">
        <v>666</v>
      </c>
      <c r="C2280" s="47" t="s">
        <v>96</v>
      </c>
      <c r="D2280" s="47" t="s">
        <v>378</v>
      </c>
      <c r="E2280" s="48" t="str">
        <f t="shared" ref="E2280:E2343" si="6141">CONCATENATE(C2280,D2280)</f>
        <v>0502</v>
      </c>
      <c r="F2280" s="47" t="s">
        <v>742</v>
      </c>
      <c r="G2280" s="48"/>
      <c r="H2280" s="49" t="s">
        <v>743</v>
      </c>
      <c r="I2280" s="19">
        <f>I2281</f>
        <v>4000</v>
      </c>
      <c r="J2280" s="19">
        <f>J2281</f>
        <v>34485.800000000003</v>
      </c>
      <c r="K2280" s="19">
        <f>K2281</f>
        <v>0</v>
      </c>
      <c r="L2280" s="19">
        <f>L2281</f>
        <v>0</v>
      </c>
      <c r="M2280" s="19">
        <f>M2281</f>
        <v>0</v>
      </c>
      <c r="N2280" s="19">
        <f>N2281</f>
        <v>0</v>
      </c>
      <c r="O2280" s="19">
        <f>O2281</f>
        <v>0</v>
      </c>
      <c r="P2280" s="19">
        <f>P2281</f>
        <v>0</v>
      </c>
      <c r="Q2280" s="19">
        <f>Q2281</f>
        <v>0</v>
      </c>
      <c r="R2280" s="19">
        <f>R2281</f>
        <v>0</v>
      </c>
      <c r="S2280" s="19">
        <f>S2281</f>
        <v>0</v>
      </c>
      <c r="T2280" s="19">
        <f t="shared" si="6021"/>
        <v>4000</v>
      </c>
      <c r="U2280" s="19">
        <f t="shared" si="6022"/>
        <v>34485.800000000003</v>
      </c>
      <c r="V2280" s="19">
        <f t="shared" si="6023"/>
        <v>0</v>
      </c>
      <c r="W2280" s="19">
        <f>W2281</f>
        <v>0</v>
      </c>
      <c r="X2280" s="19">
        <f>X2281</f>
        <v>0</v>
      </c>
      <c r="Y2280" s="19">
        <f>Y2281</f>
        <v>0</v>
      </c>
      <c r="Z2280" s="19">
        <f>Z2281</f>
        <v>0</v>
      </c>
      <c r="AA2280" s="19">
        <f>AA2281</f>
        <v>0</v>
      </c>
      <c r="AB2280" s="19">
        <f>AB2281</f>
        <v>0</v>
      </c>
      <c r="AC2280" s="19">
        <f>AC2281</f>
        <v>0</v>
      </c>
      <c r="AD2280" s="19">
        <f>AD2281</f>
        <v>0</v>
      </c>
      <c r="AE2280" s="19">
        <f>AE2281</f>
        <v>0</v>
      </c>
      <c r="AF2280" s="50">
        <f>AF2281</f>
        <v>4000</v>
      </c>
      <c r="AG2280" s="50">
        <f>AG2281</f>
        <v>0</v>
      </c>
      <c r="AH2280" s="50">
        <f>AH2281</f>
        <v>0</v>
      </c>
      <c r="AI2280" s="50">
        <f>AI2281</f>
        <v>0</v>
      </c>
      <c r="AJ2280" s="50">
        <f>AJ2281</f>
        <v>4000</v>
      </c>
      <c r="AK2280" s="50">
        <f>AK2281</f>
        <v>0</v>
      </c>
      <c r="AL2280" s="50">
        <f>AL2281</f>
        <v>3999.5636500000001</v>
      </c>
      <c r="AM2280" s="50">
        <f>AM2281</f>
        <v>0</v>
      </c>
      <c r="AN2280" s="50">
        <f>AN2281</f>
        <v>3999.5636500000001</v>
      </c>
      <c r="AO2280" s="51">
        <f>AO2281</f>
        <v>0</v>
      </c>
      <c r="AP2280" s="51">
        <f>AP2281</f>
        <v>4000</v>
      </c>
      <c r="AQ2280" s="51">
        <f>AQ2281</f>
        <v>0</v>
      </c>
      <c r="AR2280" s="51">
        <f>AR2281</f>
        <v>0</v>
      </c>
      <c r="AS2280" s="51">
        <f>AS2281</f>
        <v>0</v>
      </c>
      <c r="AT2280" s="51">
        <f>AT2281</f>
        <v>0</v>
      </c>
      <c r="AU2280" s="51">
        <f t="shared" ref="AU2280:AU2343" si="6142">AP2280+AS2280+AT2280+AR2280+AQ2280</f>
        <v>4000</v>
      </c>
      <c r="AV2280" s="51">
        <f t="shared" ref="AV2280:AV2343" si="6143">T2280-AU2280</f>
        <v>0</v>
      </c>
      <c r="AW2280" s="51">
        <f t="shared" ref="AW2280:AW2343" si="6144">T2280+W2280+X2280+Y2280+Z2280</f>
        <v>4000</v>
      </c>
      <c r="AX2280" s="51">
        <f t="shared" ref="AX2280:AX2343" si="6145">U2280+AA2280+AB2280</f>
        <v>34485.800000000003</v>
      </c>
      <c r="AY2280" s="51">
        <f t="shared" ref="AY2280:AY2343" si="6146">V2280+AC2280+AE2280+AD2280</f>
        <v>0</v>
      </c>
      <c r="AZ2280" s="51">
        <f>AZ2281</f>
        <v>0</v>
      </c>
      <c r="BA2280" s="52">
        <f t="shared" ref="BA2280:BA2343" si="6147">AL2280/AF2280*100</f>
        <v>99.989091250000001</v>
      </c>
      <c r="BB2280" s="25"/>
    </row>
    <row r="2281" ht="31.5">
      <c r="B2281" s="47" t="s">
        <v>666</v>
      </c>
      <c r="C2281" s="47" t="s">
        <v>96</v>
      </c>
      <c r="D2281" s="47" t="s">
        <v>378</v>
      </c>
      <c r="E2281" s="48" t="str">
        <f t="shared" si="6141"/>
        <v>0502</v>
      </c>
      <c r="F2281" s="47" t="s">
        <v>742</v>
      </c>
      <c r="G2281" s="47" t="s">
        <v>118</v>
      </c>
      <c r="H2281" s="49" t="s">
        <v>119</v>
      </c>
      <c r="I2281" s="19">
        <v>4000</v>
      </c>
      <c r="J2281" s="19">
        <v>34485.800000000003</v>
      </c>
      <c r="K2281" s="19">
        <v>0</v>
      </c>
      <c r="L2281" s="19"/>
      <c r="M2281" s="19"/>
      <c r="N2281" s="19"/>
      <c r="O2281" s="19">
        <v>0</v>
      </c>
      <c r="P2281" s="19">
        <v>0</v>
      </c>
      <c r="Q2281" s="19">
        <v>0</v>
      </c>
      <c r="R2281" s="19">
        <v>0</v>
      </c>
      <c r="S2281" s="19"/>
      <c r="T2281" s="19">
        <f t="shared" si="6021"/>
        <v>4000</v>
      </c>
      <c r="U2281" s="19">
        <f t="shared" si="6022"/>
        <v>34485.800000000003</v>
      </c>
      <c r="V2281" s="19">
        <f t="shared" si="6023"/>
        <v>0</v>
      </c>
      <c r="W2281" s="19"/>
      <c r="X2281" s="19"/>
      <c r="Y2281" s="19"/>
      <c r="Z2281" s="19"/>
      <c r="AA2281" s="19"/>
      <c r="AB2281" s="19"/>
      <c r="AC2281" s="19"/>
      <c r="AD2281" s="19"/>
      <c r="AE2281" s="19"/>
      <c r="AF2281" s="50">
        <v>4000</v>
      </c>
      <c r="AG2281" s="50"/>
      <c r="AH2281" s="50">
        <v>0</v>
      </c>
      <c r="AI2281" s="50">
        <v>0</v>
      </c>
      <c r="AJ2281" s="50">
        <f>AF2281</f>
        <v>4000</v>
      </c>
      <c r="AK2281" s="50">
        <f>AG2281</f>
        <v>0</v>
      </c>
      <c r="AL2281" s="50">
        <v>3999.5636500000001</v>
      </c>
      <c r="AM2281" s="50">
        <v>0</v>
      </c>
      <c r="AN2281" s="50">
        <f>AL2281</f>
        <v>3999.5636500000001</v>
      </c>
      <c r="AO2281" s="15">
        <v>0</v>
      </c>
      <c r="AP2281" s="51">
        <v>4000</v>
      </c>
      <c r="AQ2281" s="51">
        <v>0</v>
      </c>
      <c r="AR2281" s="51">
        <v>0</v>
      </c>
      <c r="AS2281" s="51">
        <v>0</v>
      </c>
      <c r="AT2281" s="51">
        <v>0</v>
      </c>
      <c r="AU2281" s="51">
        <f t="shared" si="6142"/>
        <v>4000</v>
      </c>
      <c r="AV2281" s="51">
        <f t="shared" si="6143"/>
        <v>0</v>
      </c>
      <c r="AW2281" s="51">
        <f t="shared" si="6144"/>
        <v>4000</v>
      </c>
      <c r="AX2281" s="51">
        <f t="shared" si="6145"/>
        <v>34485.800000000003</v>
      </c>
      <c r="AY2281" s="51">
        <f t="shared" si="6146"/>
        <v>0</v>
      </c>
      <c r="AZ2281" s="51"/>
      <c r="BA2281" s="52">
        <f t="shared" si="6147"/>
        <v>99.989091250000001</v>
      </c>
      <c r="BB2281" s="53"/>
    </row>
    <row r="2282" ht="31.5">
      <c r="B2282" s="47" t="s">
        <v>666</v>
      </c>
      <c r="C2282" s="47" t="s">
        <v>96</v>
      </c>
      <c r="D2282" s="47" t="s">
        <v>378</v>
      </c>
      <c r="E2282" s="48" t="str">
        <f t="shared" si="6141"/>
        <v>0502</v>
      </c>
      <c r="F2282" s="47" t="s">
        <v>744</v>
      </c>
      <c r="G2282" s="48"/>
      <c r="H2282" s="49" t="s">
        <v>745</v>
      </c>
      <c r="I2282" s="19">
        <f>I2283</f>
        <v>6246.3999999999996</v>
      </c>
      <c r="J2282" s="19">
        <f>J2283</f>
        <v>36771.400000000001</v>
      </c>
      <c r="K2282" s="19">
        <f>K2283</f>
        <v>0</v>
      </c>
      <c r="L2282" s="19">
        <f>L2283</f>
        <v>0</v>
      </c>
      <c r="M2282" s="19">
        <f>M2283</f>
        <v>0</v>
      </c>
      <c r="N2282" s="19">
        <f>N2283</f>
        <v>0</v>
      </c>
      <c r="O2282" s="19">
        <f>O2283</f>
        <v>0</v>
      </c>
      <c r="P2282" s="19">
        <f>P2283</f>
        <v>0</v>
      </c>
      <c r="Q2282" s="19">
        <f>Q2283</f>
        <v>6317.5600000000004</v>
      </c>
      <c r="R2282" s="19">
        <f>R2283</f>
        <v>0</v>
      </c>
      <c r="S2282" s="19">
        <f>S2283</f>
        <v>0</v>
      </c>
      <c r="T2282" s="19">
        <f t="shared" si="6021"/>
        <v>12563.959999999999</v>
      </c>
      <c r="U2282" s="19">
        <f t="shared" si="6022"/>
        <v>36771.400000000001</v>
      </c>
      <c r="V2282" s="19">
        <f t="shared" si="6023"/>
        <v>0</v>
      </c>
      <c r="W2282" s="19">
        <f>W2283</f>
        <v>0</v>
      </c>
      <c r="X2282" s="19">
        <f>X2283</f>
        <v>0</v>
      </c>
      <c r="Y2282" s="19">
        <f>Y2283</f>
        <v>0</v>
      </c>
      <c r="Z2282" s="19">
        <f>Z2283</f>
        <v>0</v>
      </c>
      <c r="AA2282" s="19">
        <f>AA2283</f>
        <v>0</v>
      </c>
      <c r="AB2282" s="19">
        <f>AB2283</f>
        <v>0</v>
      </c>
      <c r="AC2282" s="19">
        <f>AC2283</f>
        <v>0</v>
      </c>
      <c r="AD2282" s="19">
        <f>AD2283</f>
        <v>0</v>
      </c>
      <c r="AE2282" s="19">
        <f>AE2283</f>
        <v>0</v>
      </c>
      <c r="AF2282" s="50">
        <f>AF2283</f>
        <v>12563.959999999999</v>
      </c>
      <c r="AG2282" s="50">
        <f>AG2283</f>
        <v>0</v>
      </c>
      <c r="AH2282" s="50">
        <f>AH2283</f>
        <v>0</v>
      </c>
      <c r="AI2282" s="50">
        <f>AI2283</f>
        <v>0</v>
      </c>
      <c r="AJ2282" s="50">
        <f>AJ2283</f>
        <v>12563.959999999999</v>
      </c>
      <c r="AK2282" s="50">
        <f>AK2283</f>
        <v>0</v>
      </c>
      <c r="AL2282" s="50">
        <f>AL2283</f>
        <v>12563.959559999999</v>
      </c>
      <c r="AM2282" s="50">
        <f>AM2283</f>
        <v>0</v>
      </c>
      <c r="AN2282" s="50">
        <f>AN2283</f>
        <v>12563.959559999999</v>
      </c>
      <c r="AO2282" s="51">
        <f>AO2283</f>
        <v>0</v>
      </c>
      <c r="AP2282" s="51">
        <f>AP2283</f>
        <v>12563.959999999999</v>
      </c>
      <c r="AQ2282" s="51">
        <f>AQ2283</f>
        <v>0</v>
      </c>
      <c r="AR2282" s="51">
        <f>AR2283</f>
        <v>0</v>
      </c>
      <c r="AS2282" s="51">
        <f>AS2283</f>
        <v>0</v>
      </c>
      <c r="AT2282" s="51">
        <f>AT2283</f>
        <v>0</v>
      </c>
      <c r="AU2282" s="51">
        <f t="shared" si="6142"/>
        <v>12563.959999999999</v>
      </c>
      <c r="AV2282" s="51">
        <f t="shared" si="6143"/>
        <v>0</v>
      </c>
      <c r="AW2282" s="51">
        <f t="shared" si="6144"/>
        <v>12563.959999999999</v>
      </c>
      <c r="AX2282" s="51">
        <f t="shared" si="6145"/>
        <v>36771.400000000001</v>
      </c>
      <c r="AY2282" s="51">
        <f t="shared" si="6146"/>
        <v>0</v>
      </c>
      <c r="AZ2282" s="51">
        <f>AZ2283</f>
        <v>0</v>
      </c>
      <c r="BA2282" s="52">
        <f t="shared" si="6147"/>
        <v>99.999996497919454</v>
      </c>
      <c r="BB2282" s="25"/>
    </row>
    <row r="2283" ht="31.5">
      <c r="B2283" s="47" t="s">
        <v>666</v>
      </c>
      <c r="C2283" s="47" t="s">
        <v>96</v>
      </c>
      <c r="D2283" s="47" t="s">
        <v>378</v>
      </c>
      <c r="E2283" s="48" t="str">
        <f t="shared" si="6141"/>
        <v>0502</v>
      </c>
      <c r="F2283" s="47" t="s">
        <v>744</v>
      </c>
      <c r="G2283" s="47" t="s">
        <v>118</v>
      </c>
      <c r="H2283" s="49" t="s">
        <v>119</v>
      </c>
      <c r="I2283" s="19">
        <f>6000+246.4</f>
        <v>6246.3999999999996</v>
      </c>
      <c r="J2283" s="19">
        <v>36771.400000000001</v>
      </c>
      <c r="K2283" s="19">
        <v>0</v>
      </c>
      <c r="L2283" s="19"/>
      <c r="M2283" s="19"/>
      <c r="N2283" s="19"/>
      <c r="O2283" s="19">
        <v>0</v>
      </c>
      <c r="P2283" s="19">
        <v>0</v>
      </c>
      <c r="Q2283" s="19">
        <v>6317.5600000000004</v>
      </c>
      <c r="R2283" s="19">
        <v>0</v>
      </c>
      <c r="S2283" s="19"/>
      <c r="T2283" s="19">
        <f t="shared" si="6021"/>
        <v>12563.959999999999</v>
      </c>
      <c r="U2283" s="19">
        <f t="shared" si="6022"/>
        <v>36771.400000000001</v>
      </c>
      <c r="V2283" s="19">
        <f t="shared" si="6023"/>
        <v>0</v>
      </c>
      <c r="W2283" s="19"/>
      <c r="X2283" s="19"/>
      <c r="Y2283" s="19"/>
      <c r="Z2283" s="19"/>
      <c r="AA2283" s="19"/>
      <c r="AB2283" s="19"/>
      <c r="AC2283" s="19"/>
      <c r="AD2283" s="19"/>
      <c r="AE2283" s="19"/>
      <c r="AF2283" s="50">
        <v>12563.959999999999</v>
      </c>
      <c r="AG2283" s="50"/>
      <c r="AH2283" s="50">
        <v>0</v>
      </c>
      <c r="AI2283" s="50">
        <v>0</v>
      </c>
      <c r="AJ2283" s="50">
        <f>AF2283</f>
        <v>12563.959999999999</v>
      </c>
      <c r="AK2283" s="50">
        <f>AG2283</f>
        <v>0</v>
      </c>
      <c r="AL2283" s="50">
        <v>12563.959559999999</v>
      </c>
      <c r="AM2283" s="50">
        <v>0</v>
      </c>
      <c r="AN2283" s="50">
        <f>AL2283</f>
        <v>12563.959559999999</v>
      </c>
      <c r="AO2283" s="15">
        <v>0</v>
      </c>
      <c r="AP2283" s="51">
        <v>12563.959999999999</v>
      </c>
      <c r="AQ2283" s="51">
        <v>0</v>
      </c>
      <c r="AR2283" s="51">
        <v>0</v>
      </c>
      <c r="AS2283" s="51">
        <v>0</v>
      </c>
      <c r="AT2283" s="51">
        <v>0</v>
      </c>
      <c r="AU2283" s="51">
        <f t="shared" si="6142"/>
        <v>12563.959999999999</v>
      </c>
      <c r="AV2283" s="51">
        <f t="shared" si="6143"/>
        <v>0</v>
      </c>
      <c r="AW2283" s="51">
        <f t="shared" si="6144"/>
        <v>12563.959999999999</v>
      </c>
      <c r="AX2283" s="51">
        <f t="shared" si="6145"/>
        <v>36771.400000000001</v>
      </c>
      <c r="AY2283" s="51">
        <f t="shared" si="6146"/>
        <v>0</v>
      </c>
      <c r="AZ2283" s="51"/>
      <c r="BA2283" s="52">
        <f t="shared" si="6147"/>
        <v>99.999996497919454</v>
      </c>
      <c r="BB2283" s="53"/>
    </row>
    <row r="2284" ht="31.5">
      <c r="B2284" s="47" t="s">
        <v>666</v>
      </c>
      <c r="C2284" s="47" t="s">
        <v>96</v>
      </c>
      <c r="D2284" s="47" t="s">
        <v>378</v>
      </c>
      <c r="E2284" s="48" t="str">
        <f t="shared" si="6141"/>
        <v>0502</v>
      </c>
      <c r="F2284" s="47" t="s">
        <v>746</v>
      </c>
      <c r="G2284" s="47"/>
      <c r="H2284" s="49" t="s">
        <v>747</v>
      </c>
      <c r="I2284" s="19"/>
      <c r="J2284" s="19"/>
      <c r="K2284" s="19"/>
      <c r="L2284" s="19"/>
      <c r="M2284" s="19"/>
      <c r="N2284" s="19"/>
      <c r="O2284" s="19">
        <f>O2285</f>
        <v>0</v>
      </c>
      <c r="P2284" s="19">
        <f>P2285</f>
        <v>0</v>
      </c>
      <c r="Q2284" s="19">
        <f>Q2285</f>
        <v>0</v>
      </c>
      <c r="R2284" s="19">
        <f>R2285</f>
        <v>0</v>
      </c>
      <c r="S2284" s="19">
        <f>S2285</f>
        <v>52.44867</v>
      </c>
      <c r="T2284" s="19">
        <f t="shared" si="6021"/>
        <v>52.44867</v>
      </c>
      <c r="U2284" s="19">
        <f>U2285</f>
        <v>0</v>
      </c>
      <c r="V2284" s="19">
        <f>V2285</f>
        <v>0</v>
      </c>
      <c r="W2284" s="19">
        <f>W2285</f>
        <v>0</v>
      </c>
      <c r="X2284" s="19">
        <f>X2285</f>
        <v>0</v>
      </c>
      <c r="Y2284" s="19">
        <f>Y2285</f>
        <v>0</v>
      </c>
      <c r="Z2284" s="19">
        <f>Z2285</f>
        <v>52.44867</v>
      </c>
      <c r="AA2284" s="19">
        <f>AA2285</f>
        <v>0</v>
      </c>
      <c r="AB2284" s="19">
        <f>AB2285</f>
        <v>0</v>
      </c>
      <c r="AC2284" s="19">
        <f>AC2285</f>
        <v>0</v>
      </c>
      <c r="AD2284" s="19">
        <f>AD2285</f>
        <v>0</v>
      </c>
      <c r="AE2284" s="19">
        <f>AE2285</f>
        <v>0</v>
      </c>
      <c r="AF2284" s="50">
        <f>AF2285</f>
        <v>52.44867</v>
      </c>
      <c r="AG2284" s="50">
        <f>AG2285</f>
        <v>0</v>
      </c>
      <c r="AH2284" s="50">
        <f>AH2285</f>
        <v>0</v>
      </c>
      <c r="AI2284" s="50">
        <f>AI2285</f>
        <v>0</v>
      </c>
      <c r="AJ2284" s="50">
        <f>AJ2285</f>
        <v>52.44867</v>
      </c>
      <c r="AK2284" s="50">
        <f>AK2285</f>
        <v>0</v>
      </c>
      <c r="AL2284" s="50">
        <f>AL2285</f>
        <v>52.44867</v>
      </c>
      <c r="AM2284" s="50">
        <f>AM2285</f>
        <v>0</v>
      </c>
      <c r="AN2284" s="50">
        <f>AN2285</f>
        <v>52.44867</v>
      </c>
      <c r="AO2284" s="51">
        <f>AO2285</f>
        <v>52.44867</v>
      </c>
      <c r="AP2284" s="51">
        <f>AP2285</f>
        <v>52.44867</v>
      </c>
      <c r="AQ2284" s="51">
        <f>AQ2285</f>
        <v>0</v>
      </c>
      <c r="AR2284" s="51">
        <f>AR2285</f>
        <v>0</v>
      </c>
      <c r="AS2284" s="51">
        <f>AS2285</f>
        <v>0</v>
      </c>
      <c r="AT2284" s="51">
        <f>AT2285</f>
        <v>0</v>
      </c>
      <c r="AU2284" s="51">
        <f t="shared" si="6142"/>
        <v>52.44867</v>
      </c>
      <c r="AV2284" s="51">
        <f t="shared" si="6143"/>
        <v>0</v>
      </c>
      <c r="AW2284" s="51">
        <f t="shared" si="6144"/>
        <v>104.89734</v>
      </c>
      <c r="AX2284" s="51">
        <f t="shared" si="6145"/>
        <v>0</v>
      </c>
      <c r="AY2284" s="51">
        <f t="shared" si="6146"/>
        <v>0</v>
      </c>
      <c r="AZ2284" s="51">
        <f>AZ2285</f>
        <v>0</v>
      </c>
      <c r="BA2284" s="52">
        <f t="shared" si="6147"/>
        <v>100</v>
      </c>
      <c r="BB2284" s="25"/>
    </row>
    <row r="2285" ht="31.5">
      <c r="B2285" s="47" t="s">
        <v>666</v>
      </c>
      <c r="C2285" s="47" t="s">
        <v>96</v>
      </c>
      <c r="D2285" s="47" t="s">
        <v>378</v>
      </c>
      <c r="E2285" s="48" t="str">
        <f t="shared" si="6141"/>
        <v>0502</v>
      </c>
      <c r="F2285" s="47" t="s">
        <v>746</v>
      </c>
      <c r="G2285" s="47" t="s">
        <v>118</v>
      </c>
      <c r="H2285" s="49" t="s">
        <v>119</v>
      </c>
      <c r="I2285" s="19"/>
      <c r="J2285" s="19"/>
      <c r="K2285" s="19"/>
      <c r="L2285" s="19"/>
      <c r="M2285" s="19"/>
      <c r="N2285" s="19"/>
      <c r="O2285" s="19">
        <v>0</v>
      </c>
      <c r="P2285" s="19">
        <v>0</v>
      </c>
      <c r="Q2285" s="19">
        <v>0</v>
      </c>
      <c r="R2285" s="19">
        <v>0</v>
      </c>
      <c r="S2285" s="19">
        <v>52.44867</v>
      </c>
      <c r="T2285" s="19">
        <f t="shared" si="6021"/>
        <v>52.44867</v>
      </c>
      <c r="U2285" s="19"/>
      <c r="V2285" s="19"/>
      <c r="W2285" s="19"/>
      <c r="X2285" s="19"/>
      <c r="Y2285" s="19"/>
      <c r="Z2285" s="19">
        <v>52.44867</v>
      </c>
      <c r="AA2285" s="19"/>
      <c r="AB2285" s="19"/>
      <c r="AC2285" s="19"/>
      <c r="AD2285" s="19"/>
      <c r="AE2285" s="19"/>
      <c r="AF2285" s="50">
        <v>52.44867</v>
      </c>
      <c r="AG2285" s="50"/>
      <c r="AH2285" s="50">
        <v>0</v>
      </c>
      <c r="AI2285" s="50">
        <v>0</v>
      </c>
      <c r="AJ2285" s="50">
        <f>AF2285</f>
        <v>52.44867</v>
      </c>
      <c r="AK2285" s="50">
        <f>AG2285</f>
        <v>0</v>
      </c>
      <c r="AL2285" s="50">
        <v>52.44867</v>
      </c>
      <c r="AM2285" s="50">
        <v>0</v>
      </c>
      <c r="AN2285" s="50">
        <f>AL2285</f>
        <v>52.44867</v>
      </c>
      <c r="AO2285" s="15">
        <v>52.44867</v>
      </c>
      <c r="AP2285" s="51">
        <v>52.44867</v>
      </c>
      <c r="AQ2285" s="51">
        <v>0</v>
      </c>
      <c r="AR2285" s="51">
        <v>0</v>
      </c>
      <c r="AS2285" s="51">
        <v>0</v>
      </c>
      <c r="AT2285" s="51">
        <v>0</v>
      </c>
      <c r="AU2285" s="51">
        <f t="shared" si="6142"/>
        <v>52.44867</v>
      </c>
      <c r="AV2285" s="51">
        <f t="shared" si="6143"/>
        <v>0</v>
      </c>
      <c r="AW2285" s="51">
        <f t="shared" si="6144"/>
        <v>104.89734</v>
      </c>
      <c r="AX2285" s="51">
        <f t="shared" si="6145"/>
        <v>0</v>
      </c>
      <c r="AY2285" s="51">
        <f t="shared" si="6146"/>
        <v>0</v>
      </c>
      <c r="AZ2285" s="51"/>
      <c r="BA2285" s="52">
        <f t="shared" si="6147"/>
        <v>100</v>
      </c>
      <c r="BB2285" s="53"/>
    </row>
    <row r="2286" ht="31.5" hidden="1">
      <c r="B2286" s="47" t="s">
        <v>666</v>
      </c>
      <c r="C2286" s="47" t="s">
        <v>96</v>
      </c>
      <c r="D2286" s="47" t="s">
        <v>378</v>
      </c>
      <c r="E2286" s="48" t="str">
        <f t="shared" si="6141"/>
        <v>0502</v>
      </c>
      <c r="F2286" s="47" t="s">
        <v>748</v>
      </c>
      <c r="G2286" s="48"/>
      <c r="H2286" s="49" t="s">
        <v>749</v>
      </c>
      <c r="I2286" s="19">
        <f>I2287</f>
        <v>43764.300000000003</v>
      </c>
      <c r="J2286" s="19">
        <f>J2287</f>
        <v>0</v>
      </c>
      <c r="K2286" s="19">
        <f>K2287</f>
        <v>0</v>
      </c>
      <c r="L2286" s="19">
        <f>L2287</f>
        <v>0</v>
      </c>
      <c r="M2286" s="19">
        <f>M2287</f>
        <v>0</v>
      </c>
      <c r="N2286" s="19">
        <f>N2287</f>
        <v>0</v>
      </c>
      <c r="O2286" s="19">
        <f>O2287</f>
        <v>0</v>
      </c>
      <c r="P2286" s="19">
        <f>P2287</f>
        <v>0</v>
      </c>
      <c r="Q2286" s="19">
        <f>Q2287</f>
        <v>-43764.300000000003</v>
      </c>
      <c r="R2286" s="19">
        <f>R2287</f>
        <v>0</v>
      </c>
      <c r="S2286" s="19">
        <f>S2287</f>
        <v>0</v>
      </c>
      <c r="T2286" s="19">
        <f t="shared" si="6021"/>
        <v>0</v>
      </c>
      <c r="U2286" s="19">
        <f t="shared" ref="U2286:U2349" si="6148">J2286+M2286</f>
        <v>0</v>
      </c>
      <c r="V2286" s="19">
        <f t="shared" ref="V2286:V2349" si="6149">K2286+N2286</f>
        <v>0</v>
      </c>
      <c r="W2286" s="19">
        <f>W2287</f>
        <v>0</v>
      </c>
      <c r="X2286" s="19">
        <f>X2287</f>
        <v>0</v>
      </c>
      <c r="Y2286" s="19">
        <f>Y2287</f>
        <v>0</v>
      </c>
      <c r="Z2286" s="19">
        <f>Z2287</f>
        <v>0</v>
      </c>
      <c r="AA2286" s="19">
        <f>AA2287</f>
        <v>0</v>
      </c>
      <c r="AB2286" s="19">
        <f>AB2287</f>
        <v>0</v>
      </c>
      <c r="AC2286" s="19">
        <f>AC2287</f>
        <v>0</v>
      </c>
      <c r="AD2286" s="19">
        <f>AD2287</f>
        <v>0</v>
      </c>
      <c r="AE2286" s="19">
        <f>AE2287</f>
        <v>0</v>
      </c>
      <c r="AF2286" s="50">
        <f>AF2287</f>
        <v>0</v>
      </c>
      <c r="AG2286" s="50">
        <f>AG2287</f>
        <v>0</v>
      </c>
      <c r="AH2286" s="50">
        <f>AH2287</f>
        <v>0</v>
      </c>
      <c r="AI2286" s="50">
        <f>AI2287</f>
        <v>0</v>
      </c>
      <c r="AJ2286" s="50">
        <f>AJ2287</f>
        <v>0</v>
      </c>
      <c r="AK2286" s="50">
        <f>AK2287</f>
        <v>0</v>
      </c>
      <c r="AL2286" s="50">
        <f>AL2287</f>
        <v>0</v>
      </c>
      <c r="AM2286" s="50">
        <f>AM2287</f>
        <v>0</v>
      </c>
      <c r="AN2286" s="50">
        <f>AN2287</f>
        <v>0</v>
      </c>
      <c r="AO2286" s="51">
        <f>AO2287</f>
        <v>0</v>
      </c>
      <c r="AP2286" s="51">
        <f>AP2287</f>
        <v>0</v>
      </c>
      <c r="AQ2286" s="51">
        <f>AQ2287</f>
        <v>0</v>
      </c>
      <c r="AR2286" s="51">
        <f>AR2287</f>
        <v>0</v>
      </c>
      <c r="AS2286" s="51">
        <f>AS2287</f>
        <v>0</v>
      </c>
      <c r="AT2286" s="51">
        <f>AT2287</f>
        <v>0</v>
      </c>
      <c r="AU2286" s="51">
        <f t="shared" si="6142"/>
        <v>0</v>
      </c>
      <c r="AV2286" s="51">
        <f t="shared" si="6143"/>
        <v>0</v>
      </c>
      <c r="AW2286" s="51">
        <f t="shared" si="6144"/>
        <v>0</v>
      </c>
      <c r="AX2286" s="51">
        <f t="shared" si="6145"/>
        <v>0</v>
      </c>
      <c r="AY2286" s="51">
        <f t="shared" si="6146"/>
        <v>0</v>
      </c>
      <c r="AZ2286" s="51">
        <f>AZ2287</f>
        <v>0</v>
      </c>
      <c r="BA2286" s="52"/>
      <c r="BB2286" s="25">
        <v>0</v>
      </c>
    </row>
    <row r="2287" ht="31.5" hidden="1">
      <c r="B2287" s="47" t="s">
        <v>666</v>
      </c>
      <c r="C2287" s="47" t="s">
        <v>96</v>
      </c>
      <c r="D2287" s="47" t="s">
        <v>378</v>
      </c>
      <c r="E2287" s="48" t="str">
        <f t="shared" si="6141"/>
        <v>0502</v>
      </c>
      <c r="F2287" s="47" t="s">
        <v>748</v>
      </c>
      <c r="G2287" s="47" t="s">
        <v>118</v>
      </c>
      <c r="H2287" s="49" t="s">
        <v>119</v>
      </c>
      <c r="I2287" s="19">
        <v>43764.300000000003</v>
      </c>
      <c r="J2287" s="19">
        <v>0</v>
      </c>
      <c r="K2287" s="19">
        <v>0</v>
      </c>
      <c r="L2287" s="19"/>
      <c r="M2287" s="19"/>
      <c r="N2287" s="19"/>
      <c r="O2287" s="19">
        <v>0</v>
      </c>
      <c r="P2287" s="19">
        <v>0</v>
      </c>
      <c r="Q2287" s="19">
        <v>-43764.300000000003</v>
      </c>
      <c r="R2287" s="19">
        <v>0</v>
      </c>
      <c r="S2287" s="19"/>
      <c r="T2287" s="19">
        <f t="shared" si="6021"/>
        <v>0</v>
      </c>
      <c r="U2287" s="19">
        <f t="shared" si="6148"/>
        <v>0</v>
      </c>
      <c r="V2287" s="19">
        <f t="shared" si="6149"/>
        <v>0</v>
      </c>
      <c r="W2287" s="19"/>
      <c r="X2287" s="19"/>
      <c r="Y2287" s="19"/>
      <c r="Z2287" s="19"/>
      <c r="AA2287" s="19"/>
      <c r="AB2287" s="19"/>
      <c r="AC2287" s="19"/>
      <c r="AD2287" s="19"/>
      <c r="AE2287" s="19"/>
      <c r="AF2287" s="50">
        <v>0</v>
      </c>
      <c r="AG2287" s="50"/>
      <c r="AH2287" s="50">
        <v>0</v>
      </c>
      <c r="AI2287" s="50">
        <v>0</v>
      </c>
      <c r="AJ2287" s="50">
        <f>AF2287</f>
        <v>0</v>
      </c>
      <c r="AK2287" s="50">
        <f>AG2287</f>
        <v>0</v>
      </c>
      <c r="AL2287" s="50">
        <v>0</v>
      </c>
      <c r="AM2287" s="50">
        <v>0</v>
      </c>
      <c r="AN2287" s="50">
        <f>AL2287</f>
        <v>0</v>
      </c>
      <c r="AO2287" s="15">
        <v>0</v>
      </c>
      <c r="AP2287" s="51">
        <v>0</v>
      </c>
      <c r="AQ2287" s="51">
        <v>0</v>
      </c>
      <c r="AR2287" s="51">
        <v>0</v>
      </c>
      <c r="AS2287" s="51">
        <v>0</v>
      </c>
      <c r="AT2287" s="51">
        <v>0</v>
      </c>
      <c r="AU2287" s="51">
        <f t="shared" si="6142"/>
        <v>0</v>
      </c>
      <c r="AV2287" s="51">
        <f t="shared" si="6143"/>
        <v>0</v>
      </c>
      <c r="AW2287" s="51">
        <f t="shared" si="6144"/>
        <v>0</v>
      </c>
      <c r="AX2287" s="51">
        <f t="shared" si="6145"/>
        <v>0</v>
      </c>
      <c r="AY2287" s="51">
        <f t="shared" si="6146"/>
        <v>0</v>
      </c>
      <c r="AZ2287" s="51"/>
      <c r="BA2287" s="52"/>
      <c r="BB2287" s="53">
        <v>0</v>
      </c>
    </row>
    <row r="2288" ht="31.5" hidden="1">
      <c r="B2288" s="47" t="s">
        <v>666</v>
      </c>
      <c r="C2288" s="47" t="s">
        <v>96</v>
      </c>
      <c r="D2288" s="47" t="s">
        <v>378</v>
      </c>
      <c r="E2288" s="48" t="str">
        <f t="shared" si="6141"/>
        <v>0502</v>
      </c>
      <c r="F2288" s="47" t="s">
        <v>750</v>
      </c>
      <c r="G2288" s="48"/>
      <c r="H2288" s="49" t="s">
        <v>751</v>
      </c>
      <c r="I2288" s="19">
        <f>I2289</f>
        <v>80000</v>
      </c>
      <c r="J2288" s="19">
        <f>J2289</f>
        <v>100530.10000000001</v>
      </c>
      <c r="K2288" s="19">
        <f>K2289</f>
        <v>118578.5</v>
      </c>
      <c r="L2288" s="19">
        <f>L2289</f>
        <v>0</v>
      </c>
      <c r="M2288" s="19">
        <f>M2289</f>
        <v>0</v>
      </c>
      <c r="N2288" s="19">
        <f>N2289</f>
        <v>0</v>
      </c>
      <c r="O2288" s="19">
        <f>O2289</f>
        <v>-8000</v>
      </c>
      <c r="P2288" s="19">
        <f>P2289</f>
        <v>0</v>
      </c>
      <c r="Q2288" s="19">
        <f>Q2289</f>
        <v>-72000</v>
      </c>
      <c r="R2288" s="19">
        <f>R2289</f>
        <v>0</v>
      </c>
      <c r="S2288" s="19">
        <f>S2289</f>
        <v>0</v>
      </c>
      <c r="T2288" s="19">
        <f t="shared" si="6021"/>
        <v>0</v>
      </c>
      <c r="U2288" s="19">
        <f t="shared" si="6148"/>
        <v>100530.10000000001</v>
      </c>
      <c r="V2288" s="19">
        <f t="shared" si="6149"/>
        <v>118578.5</v>
      </c>
      <c r="W2288" s="19">
        <f>W2289</f>
        <v>0</v>
      </c>
      <c r="X2288" s="19">
        <f>X2289</f>
        <v>0</v>
      </c>
      <c r="Y2288" s="19">
        <f>Y2289</f>
        <v>0</v>
      </c>
      <c r="Z2288" s="19">
        <f>Z2289</f>
        <v>0</v>
      </c>
      <c r="AA2288" s="19">
        <f>AA2289</f>
        <v>0</v>
      </c>
      <c r="AB2288" s="19">
        <f>AB2289</f>
        <v>0</v>
      </c>
      <c r="AC2288" s="19">
        <f>AC2289</f>
        <v>0</v>
      </c>
      <c r="AD2288" s="19">
        <f>AD2289</f>
        <v>0</v>
      </c>
      <c r="AE2288" s="19">
        <f>AE2289</f>
        <v>0</v>
      </c>
      <c r="AF2288" s="50">
        <f>AF2289</f>
        <v>0</v>
      </c>
      <c r="AG2288" s="50">
        <f>AG2289</f>
        <v>0</v>
      </c>
      <c r="AH2288" s="50">
        <f>AH2289</f>
        <v>0</v>
      </c>
      <c r="AI2288" s="50">
        <f>AI2289</f>
        <v>0</v>
      </c>
      <c r="AJ2288" s="50">
        <f>AJ2289</f>
        <v>0</v>
      </c>
      <c r="AK2288" s="50">
        <f>AK2289</f>
        <v>0</v>
      </c>
      <c r="AL2288" s="50">
        <f>AL2289</f>
        <v>0</v>
      </c>
      <c r="AM2288" s="50">
        <f>AM2289</f>
        <v>0</v>
      </c>
      <c r="AN2288" s="50">
        <f>AN2289</f>
        <v>0</v>
      </c>
      <c r="AO2288" s="51">
        <f>AO2289</f>
        <v>0</v>
      </c>
      <c r="AP2288" s="51">
        <f>AP2289</f>
        <v>8000</v>
      </c>
      <c r="AQ2288" s="51">
        <f>AQ2289</f>
        <v>-8000</v>
      </c>
      <c r="AR2288" s="51">
        <f>AR2289</f>
        <v>0</v>
      </c>
      <c r="AS2288" s="51">
        <f>AS2289</f>
        <v>0</v>
      </c>
      <c r="AT2288" s="51">
        <f>AT2289</f>
        <v>0</v>
      </c>
      <c r="AU2288" s="51">
        <f t="shared" si="6142"/>
        <v>0</v>
      </c>
      <c r="AV2288" s="51">
        <f t="shared" si="6143"/>
        <v>0</v>
      </c>
      <c r="AW2288" s="51">
        <f t="shared" si="6144"/>
        <v>0</v>
      </c>
      <c r="AX2288" s="51">
        <f t="shared" si="6145"/>
        <v>100530.10000000001</v>
      </c>
      <c r="AY2288" s="51">
        <f t="shared" si="6146"/>
        <v>118578.5</v>
      </c>
      <c r="AZ2288" s="51">
        <f>AZ2289</f>
        <v>0</v>
      </c>
      <c r="BA2288" s="52"/>
      <c r="BB2288" s="25">
        <v>0</v>
      </c>
    </row>
    <row r="2289" ht="31.5" hidden="1">
      <c r="B2289" s="47" t="s">
        <v>666</v>
      </c>
      <c r="C2289" s="47" t="s">
        <v>96</v>
      </c>
      <c r="D2289" s="47" t="s">
        <v>378</v>
      </c>
      <c r="E2289" s="48" t="str">
        <f t="shared" si="6141"/>
        <v>0502</v>
      </c>
      <c r="F2289" s="47" t="s">
        <v>750</v>
      </c>
      <c r="G2289" s="47" t="s">
        <v>118</v>
      </c>
      <c r="H2289" s="49" t="s">
        <v>119</v>
      </c>
      <c r="I2289" s="19">
        <v>80000</v>
      </c>
      <c r="J2289" s="19">
        <v>100530.10000000001</v>
      </c>
      <c r="K2289" s="19">
        <v>118578.5</v>
      </c>
      <c r="L2289" s="19"/>
      <c r="M2289" s="19"/>
      <c r="N2289" s="19"/>
      <c r="O2289" s="19">
        <v>-8000</v>
      </c>
      <c r="P2289" s="19">
        <v>0</v>
      </c>
      <c r="Q2289" s="19">
        <v>-72000</v>
      </c>
      <c r="R2289" s="19">
        <v>0</v>
      </c>
      <c r="S2289" s="19"/>
      <c r="T2289" s="19">
        <f t="shared" si="6021"/>
        <v>0</v>
      </c>
      <c r="U2289" s="19">
        <f t="shared" si="6148"/>
        <v>100530.10000000001</v>
      </c>
      <c r="V2289" s="19">
        <f t="shared" si="6149"/>
        <v>118578.5</v>
      </c>
      <c r="W2289" s="19"/>
      <c r="X2289" s="19"/>
      <c r="Y2289" s="19"/>
      <c r="Z2289" s="19"/>
      <c r="AA2289" s="19"/>
      <c r="AB2289" s="19"/>
      <c r="AC2289" s="19"/>
      <c r="AD2289" s="19"/>
      <c r="AE2289" s="19"/>
      <c r="AF2289" s="50">
        <v>0</v>
      </c>
      <c r="AG2289" s="50"/>
      <c r="AH2289" s="50">
        <v>0</v>
      </c>
      <c r="AI2289" s="50">
        <v>0</v>
      </c>
      <c r="AJ2289" s="50">
        <f>AF2289</f>
        <v>0</v>
      </c>
      <c r="AK2289" s="50">
        <f>AG2289</f>
        <v>0</v>
      </c>
      <c r="AL2289" s="50">
        <v>0</v>
      </c>
      <c r="AM2289" s="50">
        <v>0</v>
      </c>
      <c r="AN2289" s="50">
        <f>AL2289</f>
        <v>0</v>
      </c>
      <c r="AO2289" s="15">
        <v>0</v>
      </c>
      <c r="AP2289" s="51">
        <v>8000</v>
      </c>
      <c r="AQ2289" s="51">
        <v>-8000</v>
      </c>
      <c r="AR2289" s="51">
        <v>0</v>
      </c>
      <c r="AS2289" s="51">
        <v>0</v>
      </c>
      <c r="AT2289" s="51">
        <v>0</v>
      </c>
      <c r="AU2289" s="51">
        <f t="shared" si="6142"/>
        <v>0</v>
      </c>
      <c r="AV2289" s="51">
        <f t="shared" si="6143"/>
        <v>0</v>
      </c>
      <c r="AW2289" s="51">
        <f t="shared" si="6144"/>
        <v>0</v>
      </c>
      <c r="AX2289" s="51">
        <f t="shared" si="6145"/>
        <v>100530.10000000001</v>
      </c>
      <c r="AY2289" s="51">
        <f t="shared" si="6146"/>
        <v>118578.5</v>
      </c>
      <c r="AZ2289" s="51"/>
      <c r="BA2289" s="52"/>
      <c r="BB2289" s="53">
        <v>0</v>
      </c>
    </row>
    <row r="2290" s="39" customFormat="1">
      <c r="B2290" s="40" t="s">
        <v>666</v>
      </c>
      <c r="C2290" s="40" t="s">
        <v>96</v>
      </c>
      <c r="D2290" s="40" t="s">
        <v>98</v>
      </c>
      <c r="E2290" s="38" t="str">
        <f t="shared" si="6141"/>
        <v>0503</v>
      </c>
      <c r="F2290" s="40"/>
      <c r="G2290" s="38"/>
      <c r="H2290" s="41" t="s">
        <v>99</v>
      </c>
      <c r="I2290" s="42">
        <f t="shared" ref="I2290:I2294" si="6150">I2291</f>
        <v>144656.60000000001</v>
      </c>
      <c r="J2290" s="42">
        <f t="shared" ref="J2290:J2294" si="6151">J2291</f>
        <v>0</v>
      </c>
      <c r="K2290" s="42">
        <f t="shared" ref="K2290:K2294" si="6152">K2291</f>
        <v>0</v>
      </c>
      <c r="L2290" s="42">
        <f t="shared" ref="L2290:L2294" si="6153">L2291</f>
        <v>0</v>
      </c>
      <c r="M2290" s="42">
        <f t="shared" ref="M2290:M2294" si="6154">M2291</f>
        <v>0</v>
      </c>
      <c r="N2290" s="42">
        <f t="shared" ref="N2290:N2294" si="6155">N2291</f>
        <v>0</v>
      </c>
      <c r="O2290" s="42">
        <f t="shared" ref="O2290:O2294" si="6156">O2291</f>
        <v>8752.2880000000005</v>
      </c>
      <c r="P2290" s="42">
        <f t="shared" ref="P2290:P2294" si="6157">P2291</f>
        <v>0</v>
      </c>
      <c r="Q2290" s="42">
        <f t="shared" ref="Q2290:Q2294" si="6158">Q2291</f>
        <v>0</v>
      </c>
      <c r="R2290" s="42">
        <f t="shared" ref="R2290:R2294" si="6159">R2291</f>
        <v>-144874.212</v>
      </c>
      <c r="S2290" s="42">
        <f t="shared" ref="S2290:S2294" si="6160">S2291</f>
        <v>217.61232999999999</v>
      </c>
      <c r="T2290" s="42">
        <f t="shared" si="6021"/>
        <v>8752.2883300000103</v>
      </c>
      <c r="U2290" s="42">
        <f t="shared" si="6148"/>
        <v>0</v>
      </c>
      <c r="V2290" s="42">
        <f t="shared" si="6149"/>
        <v>0</v>
      </c>
      <c r="W2290" s="42">
        <f t="shared" ref="W2290:W2294" si="6161">W2291</f>
        <v>0</v>
      </c>
      <c r="X2290" s="42">
        <f t="shared" ref="X2290:X2294" si="6162">X2291</f>
        <v>0</v>
      </c>
      <c r="Y2290" s="42">
        <f t="shared" ref="Y2290:Y2294" si="6163">Y2291</f>
        <v>0</v>
      </c>
      <c r="Z2290" s="42">
        <f t="shared" ref="Z2290:Z2294" si="6164">Z2291</f>
        <v>217.61232999999999</v>
      </c>
      <c r="AA2290" s="42">
        <f t="shared" ref="AA2290:AA2294" si="6165">AA2291</f>
        <v>0</v>
      </c>
      <c r="AB2290" s="42">
        <f t="shared" ref="AB2290:AB2294" si="6166">AB2291</f>
        <v>0</v>
      </c>
      <c r="AC2290" s="42">
        <f t="shared" ref="AC2290:AC2294" si="6167">AC2291</f>
        <v>0</v>
      </c>
      <c r="AD2290" s="42">
        <f t="shared" ref="AD2290:AD2294" si="6168">AD2291</f>
        <v>0</v>
      </c>
      <c r="AE2290" s="42"/>
      <c r="AF2290" s="43">
        <f t="shared" ref="AF2290:AF2294" si="6169">AF2291</f>
        <v>8752.2883299999994</v>
      </c>
      <c r="AG2290" s="43">
        <f t="shared" ref="AG2290:AG2294" si="6170">AG2291</f>
        <v>0</v>
      </c>
      <c r="AH2290" s="43">
        <f t="shared" ref="AH2290:AH2294" si="6171">AH2291</f>
        <v>0</v>
      </c>
      <c r="AI2290" s="43">
        <f t="shared" ref="AI2290:AI2294" si="6172">AI2291</f>
        <v>0</v>
      </c>
      <c r="AJ2290" s="43">
        <f t="shared" ref="AJ2290:AJ2294" si="6173">AJ2291</f>
        <v>8752.2883299999994</v>
      </c>
      <c r="AK2290" s="43">
        <f t="shared" ref="AK2290:AK2294" si="6174">AK2291</f>
        <v>0</v>
      </c>
      <c r="AL2290" s="43">
        <f t="shared" ref="AL2290:AL2294" si="6175">AL2291</f>
        <v>8752.2881799999996</v>
      </c>
      <c r="AM2290" s="43">
        <f t="shared" ref="AM2290:AM2294" si="6176">AM2291</f>
        <v>0</v>
      </c>
      <c r="AN2290" s="43">
        <f t="shared" ref="AN2290:AN2294" si="6177">AN2291</f>
        <v>8752.2881799999996</v>
      </c>
      <c r="AO2290" s="45">
        <f t="shared" ref="AO2290:AO2294" si="6178">AO2291</f>
        <v>0</v>
      </c>
      <c r="AP2290" s="45">
        <f t="shared" ref="AP2290:AP2294" si="6179">AP2291</f>
        <v>0.00033</v>
      </c>
      <c r="AQ2290" s="45">
        <f t="shared" ref="AQ2290:AQ2294" si="6180">AQ2291</f>
        <v>8752.2880000000005</v>
      </c>
      <c r="AR2290" s="45">
        <f t="shared" ref="AR2290:AR2294" si="6181">AR2291</f>
        <v>0</v>
      </c>
      <c r="AS2290" s="45">
        <f t="shared" ref="AS2290:AS2294" si="6182">AS2291</f>
        <v>0</v>
      </c>
      <c r="AT2290" s="45">
        <f t="shared" ref="AT2290:AT2294" si="6183">AT2291</f>
        <v>0</v>
      </c>
      <c r="AU2290" s="45">
        <f t="shared" si="6142"/>
        <v>8752.2883300000012</v>
      </c>
      <c r="AV2290" s="45">
        <f t="shared" si="6143"/>
        <v>9.0949470177292824e-12</v>
      </c>
      <c r="AW2290" s="45">
        <f t="shared" si="6144"/>
        <v>8969.9006600000102</v>
      </c>
      <c r="AX2290" s="45">
        <f t="shared" si="6145"/>
        <v>0</v>
      </c>
      <c r="AY2290" s="45">
        <f t="shared" si="6146"/>
        <v>0</v>
      </c>
      <c r="AZ2290" s="45">
        <f t="shared" ref="AZ2290:AZ2294" si="6184">AZ2291</f>
        <v>0</v>
      </c>
      <c r="BA2290" s="46">
        <f t="shared" si="6147"/>
        <v>99.999998286162494</v>
      </c>
      <c r="BB2290" s="25"/>
    </row>
    <row r="2291" ht="31.5">
      <c r="B2291" s="47" t="s">
        <v>666</v>
      </c>
      <c r="C2291" s="47" t="s">
        <v>96</v>
      </c>
      <c r="D2291" s="47" t="s">
        <v>98</v>
      </c>
      <c r="E2291" s="48" t="str">
        <f t="shared" si="6141"/>
        <v>0503</v>
      </c>
      <c r="F2291" s="47" t="s">
        <v>181</v>
      </c>
      <c r="G2291" s="48"/>
      <c r="H2291" s="49" t="s">
        <v>182</v>
      </c>
      <c r="I2291" s="19">
        <f t="shared" si="6150"/>
        <v>144656.60000000001</v>
      </c>
      <c r="J2291" s="19">
        <f t="shared" si="6151"/>
        <v>0</v>
      </c>
      <c r="K2291" s="19">
        <f t="shared" si="6152"/>
        <v>0</v>
      </c>
      <c r="L2291" s="19">
        <f t="shared" si="6153"/>
        <v>0</v>
      </c>
      <c r="M2291" s="19">
        <f t="shared" si="6154"/>
        <v>0</v>
      </c>
      <c r="N2291" s="19">
        <f t="shared" si="6155"/>
        <v>0</v>
      </c>
      <c r="O2291" s="19">
        <f t="shared" si="6156"/>
        <v>8752.2880000000005</v>
      </c>
      <c r="P2291" s="19">
        <f t="shared" si="6157"/>
        <v>0</v>
      </c>
      <c r="Q2291" s="19">
        <f t="shared" si="6158"/>
        <v>0</v>
      </c>
      <c r="R2291" s="19">
        <f t="shared" si="6159"/>
        <v>-144874.212</v>
      </c>
      <c r="S2291" s="19">
        <f t="shared" si="6160"/>
        <v>217.61232999999999</v>
      </c>
      <c r="T2291" s="19">
        <f t="shared" si="6021"/>
        <v>8752.2883300000103</v>
      </c>
      <c r="U2291" s="19">
        <f t="shared" si="6148"/>
        <v>0</v>
      </c>
      <c r="V2291" s="19">
        <f t="shared" si="6149"/>
        <v>0</v>
      </c>
      <c r="W2291" s="19">
        <f t="shared" si="6161"/>
        <v>0</v>
      </c>
      <c r="X2291" s="19">
        <f t="shared" si="6162"/>
        <v>0</v>
      </c>
      <c r="Y2291" s="19">
        <f t="shared" si="6163"/>
        <v>0</v>
      </c>
      <c r="Z2291" s="19">
        <f t="shared" si="6164"/>
        <v>217.61232999999999</v>
      </c>
      <c r="AA2291" s="19">
        <f t="shared" si="6165"/>
        <v>0</v>
      </c>
      <c r="AB2291" s="19">
        <f t="shared" si="6166"/>
        <v>0</v>
      </c>
      <c r="AC2291" s="19">
        <f t="shared" si="6167"/>
        <v>0</v>
      </c>
      <c r="AD2291" s="19">
        <f t="shared" si="6168"/>
        <v>0</v>
      </c>
      <c r="AE2291" s="19"/>
      <c r="AF2291" s="50">
        <f t="shared" si="6169"/>
        <v>8752.2883299999994</v>
      </c>
      <c r="AG2291" s="50">
        <f t="shared" si="6170"/>
        <v>0</v>
      </c>
      <c r="AH2291" s="50">
        <f t="shared" si="6171"/>
        <v>0</v>
      </c>
      <c r="AI2291" s="50">
        <f t="shared" si="6172"/>
        <v>0</v>
      </c>
      <c r="AJ2291" s="50">
        <f t="shared" si="6173"/>
        <v>8752.2883299999994</v>
      </c>
      <c r="AK2291" s="50">
        <f t="shared" si="6174"/>
        <v>0</v>
      </c>
      <c r="AL2291" s="50">
        <f t="shared" si="6175"/>
        <v>8752.2881799999996</v>
      </c>
      <c r="AM2291" s="50">
        <f t="shared" si="6176"/>
        <v>0</v>
      </c>
      <c r="AN2291" s="50">
        <f t="shared" si="6177"/>
        <v>8752.2881799999996</v>
      </c>
      <c r="AO2291" s="15">
        <f t="shared" si="6178"/>
        <v>0</v>
      </c>
      <c r="AP2291" s="51">
        <f t="shared" si="6179"/>
        <v>0.00033</v>
      </c>
      <c r="AQ2291" s="51">
        <f t="shared" si="6180"/>
        <v>8752.2880000000005</v>
      </c>
      <c r="AR2291" s="51">
        <f t="shared" si="6181"/>
        <v>0</v>
      </c>
      <c r="AS2291" s="51">
        <f t="shared" si="6182"/>
        <v>0</v>
      </c>
      <c r="AT2291" s="51">
        <f t="shared" si="6183"/>
        <v>0</v>
      </c>
      <c r="AU2291" s="51">
        <f t="shared" si="6142"/>
        <v>8752.2883300000012</v>
      </c>
      <c r="AV2291" s="51">
        <f t="shared" si="6143"/>
        <v>9.0949470177292824e-12</v>
      </c>
      <c r="AW2291" s="51">
        <f t="shared" si="6144"/>
        <v>8969.9006600000102</v>
      </c>
      <c r="AX2291" s="51">
        <f t="shared" si="6145"/>
        <v>0</v>
      </c>
      <c r="AY2291" s="51">
        <f t="shared" si="6146"/>
        <v>0</v>
      </c>
      <c r="AZ2291" s="51">
        <f t="shared" si="6184"/>
        <v>0</v>
      </c>
      <c r="BA2291" s="52">
        <f t="shared" si="6147"/>
        <v>99.999998286162494</v>
      </c>
      <c r="BB2291" s="25"/>
    </row>
    <row r="2292">
      <c r="B2292" s="47" t="s">
        <v>666</v>
      </c>
      <c r="C2292" s="47" t="s">
        <v>96</v>
      </c>
      <c r="D2292" s="47" t="s">
        <v>98</v>
      </c>
      <c r="E2292" s="48" t="str">
        <f t="shared" si="6141"/>
        <v>0503</v>
      </c>
      <c r="F2292" s="47" t="s">
        <v>752</v>
      </c>
      <c r="G2292" s="48"/>
      <c r="H2292" s="49" t="s">
        <v>113</v>
      </c>
      <c r="I2292" s="19">
        <f t="shared" si="6150"/>
        <v>144656.60000000001</v>
      </c>
      <c r="J2292" s="19">
        <f t="shared" si="6151"/>
        <v>0</v>
      </c>
      <c r="K2292" s="19">
        <f t="shared" si="6152"/>
        <v>0</v>
      </c>
      <c r="L2292" s="19">
        <f t="shared" si="6153"/>
        <v>0</v>
      </c>
      <c r="M2292" s="19">
        <f t="shared" si="6154"/>
        <v>0</v>
      </c>
      <c r="N2292" s="19">
        <f t="shared" si="6155"/>
        <v>0</v>
      </c>
      <c r="O2292" s="19">
        <f t="shared" si="6156"/>
        <v>8752.2880000000005</v>
      </c>
      <c r="P2292" s="19">
        <f t="shared" si="6157"/>
        <v>0</v>
      </c>
      <c r="Q2292" s="19">
        <f t="shared" si="6158"/>
        <v>0</v>
      </c>
      <c r="R2292" s="19">
        <f t="shared" si="6159"/>
        <v>-144874.212</v>
      </c>
      <c r="S2292" s="19">
        <f t="shared" si="6160"/>
        <v>217.61232999999999</v>
      </c>
      <c r="T2292" s="19">
        <f t="shared" si="6021"/>
        <v>8752.2883300000103</v>
      </c>
      <c r="U2292" s="19">
        <f t="shared" si="6148"/>
        <v>0</v>
      </c>
      <c r="V2292" s="19">
        <f t="shared" si="6149"/>
        <v>0</v>
      </c>
      <c r="W2292" s="19">
        <f t="shared" si="6161"/>
        <v>0</v>
      </c>
      <c r="X2292" s="19">
        <f t="shared" si="6162"/>
        <v>0</v>
      </c>
      <c r="Y2292" s="19">
        <f t="shared" si="6163"/>
        <v>0</v>
      </c>
      <c r="Z2292" s="19">
        <f t="shared" si="6164"/>
        <v>217.61232999999999</v>
      </c>
      <c r="AA2292" s="19">
        <f t="shared" si="6165"/>
        <v>0</v>
      </c>
      <c r="AB2292" s="19">
        <f t="shared" si="6166"/>
        <v>0</v>
      </c>
      <c r="AC2292" s="19">
        <f t="shared" si="6167"/>
        <v>0</v>
      </c>
      <c r="AD2292" s="19">
        <f t="shared" si="6168"/>
        <v>0</v>
      </c>
      <c r="AE2292" s="19"/>
      <c r="AF2292" s="50">
        <f t="shared" si="6169"/>
        <v>8752.2883299999994</v>
      </c>
      <c r="AG2292" s="50">
        <f t="shared" si="6170"/>
        <v>0</v>
      </c>
      <c r="AH2292" s="50">
        <f t="shared" si="6171"/>
        <v>0</v>
      </c>
      <c r="AI2292" s="50">
        <f t="shared" si="6172"/>
        <v>0</v>
      </c>
      <c r="AJ2292" s="50">
        <f t="shared" si="6173"/>
        <v>8752.2883299999994</v>
      </c>
      <c r="AK2292" s="50">
        <f t="shared" si="6174"/>
        <v>0</v>
      </c>
      <c r="AL2292" s="50">
        <f t="shared" si="6175"/>
        <v>8752.2881799999996</v>
      </c>
      <c r="AM2292" s="50">
        <f t="shared" si="6176"/>
        <v>0</v>
      </c>
      <c r="AN2292" s="50">
        <f t="shared" si="6177"/>
        <v>8752.2881799999996</v>
      </c>
      <c r="AO2292" s="51">
        <f t="shared" si="6178"/>
        <v>0</v>
      </c>
      <c r="AP2292" s="51">
        <f t="shared" si="6179"/>
        <v>0.00033</v>
      </c>
      <c r="AQ2292" s="51">
        <f t="shared" si="6180"/>
        <v>8752.2880000000005</v>
      </c>
      <c r="AR2292" s="51">
        <f t="shared" si="6181"/>
        <v>0</v>
      </c>
      <c r="AS2292" s="51">
        <f t="shared" si="6182"/>
        <v>0</v>
      </c>
      <c r="AT2292" s="51">
        <f t="shared" si="6183"/>
        <v>0</v>
      </c>
      <c r="AU2292" s="51">
        <f t="shared" si="6142"/>
        <v>8752.2883300000012</v>
      </c>
      <c r="AV2292" s="51">
        <f t="shared" si="6143"/>
        <v>9.0949470177292824e-12</v>
      </c>
      <c r="AW2292" s="51">
        <f t="shared" si="6144"/>
        <v>8969.9006600000102</v>
      </c>
      <c r="AX2292" s="51">
        <f t="shared" si="6145"/>
        <v>0</v>
      </c>
      <c r="AY2292" s="51">
        <f t="shared" si="6146"/>
        <v>0</v>
      </c>
      <c r="AZ2292" s="51">
        <f t="shared" si="6184"/>
        <v>0</v>
      </c>
      <c r="BA2292" s="52">
        <f t="shared" si="6147"/>
        <v>99.999998286162494</v>
      </c>
      <c r="BB2292" s="25"/>
    </row>
    <row r="2293" ht="31.5">
      <c r="B2293" s="47" t="s">
        <v>666</v>
      </c>
      <c r="C2293" s="47" t="s">
        <v>96</v>
      </c>
      <c r="D2293" s="47" t="s">
        <v>98</v>
      </c>
      <c r="E2293" s="48" t="str">
        <f t="shared" si="6141"/>
        <v>0503</v>
      </c>
      <c r="F2293" s="47" t="s">
        <v>753</v>
      </c>
      <c r="G2293" s="48"/>
      <c r="H2293" s="49" t="s">
        <v>754</v>
      </c>
      <c r="I2293" s="19">
        <f t="shared" si="6150"/>
        <v>144656.60000000001</v>
      </c>
      <c r="J2293" s="19">
        <f t="shared" si="6151"/>
        <v>0</v>
      </c>
      <c r="K2293" s="19">
        <f t="shared" si="6152"/>
        <v>0</v>
      </c>
      <c r="L2293" s="19">
        <f t="shared" si="6153"/>
        <v>0</v>
      </c>
      <c r="M2293" s="19">
        <f t="shared" si="6154"/>
        <v>0</v>
      </c>
      <c r="N2293" s="19">
        <f t="shared" si="6155"/>
        <v>0</v>
      </c>
      <c r="O2293" s="19">
        <f t="shared" si="6156"/>
        <v>8752.2880000000005</v>
      </c>
      <c r="P2293" s="19">
        <f t="shared" si="6157"/>
        <v>0</v>
      </c>
      <c r="Q2293" s="19">
        <f t="shared" si="6158"/>
        <v>0</v>
      </c>
      <c r="R2293" s="19">
        <f t="shared" si="6159"/>
        <v>-144874.212</v>
      </c>
      <c r="S2293" s="19">
        <f t="shared" si="6160"/>
        <v>217.61232999999999</v>
      </c>
      <c r="T2293" s="19">
        <f t="shared" si="6021"/>
        <v>8752.2883300000103</v>
      </c>
      <c r="U2293" s="19">
        <f t="shared" si="6148"/>
        <v>0</v>
      </c>
      <c r="V2293" s="19">
        <f t="shared" si="6149"/>
        <v>0</v>
      </c>
      <c r="W2293" s="19">
        <f t="shared" si="6161"/>
        <v>0</v>
      </c>
      <c r="X2293" s="19">
        <f t="shared" si="6162"/>
        <v>0</v>
      </c>
      <c r="Y2293" s="19">
        <f t="shared" si="6163"/>
        <v>0</v>
      </c>
      <c r="Z2293" s="19">
        <f t="shared" si="6164"/>
        <v>217.61232999999999</v>
      </c>
      <c r="AA2293" s="19">
        <f t="shared" si="6165"/>
        <v>0</v>
      </c>
      <c r="AB2293" s="19">
        <f t="shared" si="6166"/>
        <v>0</v>
      </c>
      <c r="AC2293" s="19">
        <f t="shared" si="6167"/>
        <v>0</v>
      </c>
      <c r="AD2293" s="19">
        <f t="shared" si="6168"/>
        <v>0</v>
      </c>
      <c r="AE2293" s="19"/>
      <c r="AF2293" s="50">
        <f t="shared" si="6169"/>
        <v>8752.2883299999994</v>
      </c>
      <c r="AG2293" s="50">
        <f t="shared" si="6170"/>
        <v>0</v>
      </c>
      <c r="AH2293" s="50">
        <f t="shared" si="6171"/>
        <v>0</v>
      </c>
      <c r="AI2293" s="50">
        <f t="shared" si="6172"/>
        <v>0</v>
      </c>
      <c r="AJ2293" s="50">
        <f t="shared" si="6173"/>
        <v>8752.2883299999994</v>
      </c>
      <c r="AK2293" s="50">
        <f t="shared" si="6174"/>
        <v>0</v>
      </c>
      <c r="AL2293" s="50">
        <f t="shared" si="6175"/>
        <v>8752.2881799999996</v>
      </c>
      <c r="AM2293" s="50">
        <f t="shared" si="6176"/>
        <v>0</v>
      </c>
      <c r="AN2293" s="50">
        <f t="shared" si="6177"/>
        <v>8752.2881799999996</v>
      </c>
      <c r="AO2293" s="15">
        <f t="shared" si="6178"/>
        <v>0</v>
      </c>
      <c r="AP2293" s="51">
        <f t="shared" si="6179"/>
        <v>0.00033</v>
      </c>
      <c r="AQ2293" s="51">
        <f t="shared" si="6180"/>
        <v>8752.2880000000005</v>
      </c>
      <c r="AR2293" s="51">
        <f t="shared" si="6181"/>
        <v>0</v>
      </c>
      <c r="AS2293" s="51">
        <f t="shared" si="6182"/>
        <v>0</v>
      </c>
      <c r="AT2293" s="51">
        <f t="shared" si="6183"/>
        <v>0</v>
      </c>
      <c r="AU2293" s="51">
        <f t="shared" si="6142"/>
        <v>8752.2883300000012</v>
      </c>
      <c r="AV2293" s="51">
        <f t="shared" si="6143"/>
        <v>9.0949470177292824e-12</v>
      </c>
      <c r="AW2293" s="51">
        <f t="shared" si="6144"/>
        <v>8969.9006600000102</v>
      </c>
      <c r="AX2293" s="51">
        <f t="shared" si="6145"/>
        <v>0</v>
      </c>
      <c r="AY2293" s="51">
        <f t="shared" si="6146"/>
        <v>0</v>
      </c>
      <c r="AZ2293" s="51">
        <f t="shared" si="6184"/>
        <v>0</v>
      </c>
      <c r="BA2293" s="52">
        <f t="shared" si="6147"/>
        <v>99.999998286162494</v>
      </c>
      <c r="BB2293" s="25"/>
    </row>
    <row r="2294" ht="47.25">
      <c r="B2294" s="47" t="s">
        <v>666</v>
      </c>
      <c r="C2294" s="47" t="s">
        <v>96</v>
      </c>
      <c r="D2294" s="47" t="s">
        <v>98</v>
      </c>
      <c r="E2294" s="48" t="str">
        <f t="shared" si="6141"/>
        <v>0503</v>
      </c>
      <c r="F2294" s="47" t="s">
        <v>755</v>
      </c>
      <c r="G2294" s="48"/>
      <c r="H2294" s="49" t="s">
        <v>756</v>
      </c>
      <c r="I2294" s="19">
        <f t="shared" si="6150"/>
        <v>144656.60000000001</v>
      </c>
      <c r="J2294" s="19">
        <f t="shared" si="6151"/>
        <v>0</v>
      </c>
      <c r="K2294" s="19">
        <f t="shared" si="6152"/>
        <v>0</v>
      </c>
      <c r="L2294" s="19">
        <f t="shared" si="6153"/>
        <v>0</v>
      </c>
      <c r="M2294" s="19">
        <f t="shared" si="6154"/>
        <v>0</v>
      </c>
      <c r="N2294" s="19">
        <f t="shared" si="6155"/>
        <v>0</v>
      </c>
      <c r="O2294" s="19">
        <f t="shared" si="6156"/>
        <v>8752.2880000000005</v>
      </c>
      <c r="P2294" s="19">
        <f t="shared" si="6157"/>
        <v>0</v>
      </c>
      <c r="Q2294" s="19">
        <f t="shared" si="6158"/>
        <v>0</v>
      </c>
      <c r="R2294" s="19">
        <f t="shared" si="6159"/>
        <v>-144874.212</v>
      </c>
      <c r="S2294" s="19">
        <f t="shared" si="6160"/>
        <v>217.61232999999999</v>
      </c>
      <c r="T2294" s="19">
        <f t="shared" si="6021"/>
        <v>8752.2883300000103</v>
      </c>
      <c r="U2294" s="19">
        <f t="shared" si="6148"/>
        <v>0</v>
      </c>
      <c r="V2294" s="19">
        <f t="shared" si="6149"/>
        <v>0</v>
      </c>
      <c r="W2294" s="19">
        <f t="shared" si="6161"/>
        <v>0</v>
      </c>
      <c r="X2294" s="19">
        <f t="shared" si="6162"/>
        <v>0</v>
      </c>
      <c r="Y2294" s="19">
        <f t="shared" si="6163"/>
        <v>0</v>
      </c>
      <c r="Z2294" s="19">
        <f t="shared" si="6164"/>
        <v>217.61232999999999</v>
      </c>
      <c r="AA2294" s="19">
        <f t="shared" si="6165"/>
        <v>0</v>
      </c>
      <c r="AB2294" s="19">
        <f t="shared" si="6166"/>
        <v>0</v>
      </c>
      <c r="AC2294" s="19">
        <f t="shared" si="6167"/>
        <v>0</v>
      </c>
      <c r="AD2294" s="19">
        <f t="shared" si="6168"/>
        <v>0</v>
      </c>
      <c r="AE2294" s="19"/>
      <c r="AF2294" s="50">
        <f t="shared" si="6169"/>
        <v>8752.2883299999994</v>
      </c>
      <c r="AG2294" s="50">
        <f t="shared" si="6170"/>
        <v>0</v>
      </c>
      <c r="AH2294" s="50">
        <f t="shared" si="6171"/>
        <v>0</v>
      </c>
      <c r="AI2294" s="50">
        <f t="shared" si="6172"/>
        <v>0</v>
      </c>
      <c r="AJ2294" s="50">
        <f t="shared" si="6173"/>
        <v>8752.2883299999994</v>
      </c>
      <c r="AK2294" s="50">
        <f t="shared" si="6174"/>
        <v>0</v>
      </c>
      <c r="AL2294" s="50">
        <f t="shared" si="6175"/>
        <v>8752.2881799999996</v>
      </c>
      <c r="AM2294" s="50">
        <f t="shared" si="6176"/>
        <v>0</v>
      </c>
      <c r="AN2294" s="50">
        <f t="shared" si="6177"/>
        <v>8752.2881799999996</v>
      </c>
      <c r="AO2294" s="51">
        <f t="shared" si="6178"/>
        <v>0</v>
      </c>
      <c r="AP2294" s="51">
        <f t="shared" si="6179"/>
        <v>0.00033</v>
      </c>
      <c r="AQ2294" s="51">
        <f t="shared" si="6180"/>
        <v>8752.2880000000005</v>
      </c>
      <c r="AR2294" s="51">
        <f t="shared" si="6181"/>
        <v>0</v>
      </c>
      <c r="AS2294" s="51">
        <f t="shared" si="6182"/>
        <v>0</v>
      </c>
      <c r="AT2294" s="51">
        <f t="shared" si="6183"/>
        <v>0</v>
      </c>
      <c r="AU2294" s="51">
        <f t="shared" si="6142"/>
        <v>8752.2883300000012</v>
      </c>
      <c r="AV2294" s="51">
        <f t="shared" si="6143"/>
        <v>9.0949470177292824e-12</v>
      </c>
      <c r="AW2294" s="51">
        <f t="shared" si="6144"/>
        <v>8969.9006600000102</v>
      </c>
      <c r="AX2294" s="51">
        <f t="shared" si="6145"/>
        <v>0</v>
      </c>
      <c r="AY2294" s="51">
        <f t="shared" si="6146"/>
        <v>0</v>
      </c>
      <c r="AZ2294" s="51">
        <f t="shared" si="6184"/>
        <v>0</v>
      </c>
      <c r="BA2294" s="52">
        <f t="shared" si="6147"/>
        <v>99.999998286162494</v>
      </c>
      <c r="BB2294" s="25"/>
    </row>
    <row r="2295" ht="31.5">
      <c r="B2295" s="47" t="s">
        <v>666</v>
      </c>
      <c r="C2295" s="47" t="s">
        <v>96</v>
      </c>
      <c r="D2295" s="47" t="s">
        <v>98</v>
      </c>
      <c r="E2295" s="48" t="str">
        <f t="shared" si="6141"/>
        <v>0503</v>
      </c>
      <c r="F2295" s="47" t="s">
        <v>755</v>
      </c>
      <c r="G2295" s="47" t="s">
        <v>118</v>
      </c>
      <c r="H2295" s="49" t="s">
        <v>119</v>
      </c>
      <c r="I2295" s="19">
        <v>144656.60000000001</v>
      </c>
      <c r="J2295" s="19">
        <v>0</v>
      </c>
      <c r="K2295" s="19">
        <v>0</v>
      </c>
      <c r="L2295" s="19"/>
      <c r="M2295" s="19"/>
      <c r="N2295" s="19"/>
      <c r="O2295" s="19">
        <v>8752.2880000000005</v>
      </c>
      <c r="P2295" s="19">
        <v>0</v>
      </c>
      <c r="Q2295" s="19">
        <v>0</v>
      </c>
      <c r="R2295" s="19">
        <v>-144874.212</v>
      </c>
      <c r="S2295" s="19">
        <v>217.61232999999999</v>
      </c>
      <c r="T2295" s="19">
        <f t="shared" si="6021"/>
        <v>8752.2883300000103</v>
      </c>
      <c r="U2295" s="19">
        <f t="shared" si="6148"/>
        <v>0</v>
      </c>
      <c r="V2295" s="19">
        <f t="shared" si="6149"/>
        <v>0</v>
      </c>
      <c r="W2295" s="19"/>
      <c r="X2295" s="19"/>
      <c r="Y2295" s="19"/>
      <c r="Z2295" s="19">
        <v>217.61232999999999</v>
      </c>
      <c r="AA2295" s="19"/>
      <c r="AB2295" s="19"/>
      <c r="AC2295" s="19"/>
      <c r="AD2295" s="19"/>
      <c r="AE2295" s="19"/>
      <c r="AF2295" s="50">
        <v>8752.2883299999994</v>
      </c>
      <c r="AG2295" s="50"/>
      <c r="AH2295" s="50">
        <v>0</v>
      </c>
      <c r="AI2295" s="50">
        <v>0</v>
      </c>
      <c r="AJ2295" s="50">
        <f>AF2295</f>
        <v>8752.2883299999994</v>
      </c>
      <c r="AK2295" s="50">
        <f>AG2295</f>
        <v>0</v>
      </c>
      <c r="AL2295" s="50">
        <v>8752.2881799999996</v>
      </c>
      <c r="AM2295" s="50">
        <v>0</v>
      </c>
      <c r="AN2295" s="50">
        <f>AL2295</f>
        <v>8752.2881799999996</v>
      </c>
      <c r="AO2295" s="15">
        <v>0</v>
      </c>
      <c r="AP2295" s="51">
        <v>0.00033</v>
      </c>
      <c r="AQ2295" s="51">
        <v>8752.2880000000005</v>
      </c>
      <c r="AR2295" s="51">
        <v>0</v>
      </c>
      <c r="AS2295" s="51">
        <v>0</v>
      </c>
      <c r="AT2295" s="51">
        <v>0</v>
      </c>
      <c r="AU2295" s="51">
        <f t="shared" si="6142"/>
        <v>8752.2883300000012</v>
      </c>
      <c r="AV2295" s="51">
        <f t="shared" si="6143"/>
        <v>9.0949470177292824e-12</v>
      </c>
      <c r="AW2295" s="51">
        <f t="shared" si="6144"/>
        <v>8969.9006600000102</v>
      </c>
      <c r="AX2295" s="51">
        <f t="shared" si="6145"/>
        <v>0</v>
      </c>
      <c r="AY2295" s="51">
        <f t="shared" si="6146"/>
        <v>0</v>
      </c>
      <c r="AZ2295" s="51"/>
      <c r="BA2295" s="52">
        <f t="shared" si="6147"/>
        <v>99.999998286162494</v>
      </c>
      <c r="BB2295" s="25"/>
    </row>
    <row r="2296" s="30" customFormat="1">
      <c r="B2296" s="31" t="s">
        <v>666</v>
      </c>
      <c r="C2296" s="31" t="s">
        <v>193</v>
      </c>
      <c r="D2296" s="31"/>
      <c r="E2296" s="32" t="str">
        <f t="shared" si="6141"/>
        <v>07</v>
      </c>
      <c r="F2296" s="31"/>
      <c r="G2296" s="32"/>
      <c r="H2296" s="33" t="s">
        <v>245</v>
      </c>
      <c r="I2296" s="34">
        <f>I2303</f>
        <v>1501466.5999999999</v>
      </c>
      <c r="J2296" s="34">
        <f>J2303</f>
        <v>1935276.2999999998</v>
      </c>
      <c r="K2296" s="34">
        <f>K2303</f>
        <v>1477335.5</v>
      </c>
      <c r="L2296" s="34">
        <f>L2303</f>
        <v>0</v>
      </c>
      <c r="M2296" s="34">
        <f>M2303</f>
        <v>0</v>
      </c>
      <c r="N2296" s="34">
        <f>N2303</f>
        <v>0</v>
      </c>
      <c r="O2296" s="34">
        <f>O2303+O2341+O2297+O2347</f>
        <v>-17568.889999999999</v>
      </c>
      <c r="P2296" s="34">
        <f>P2303+P2341</f>
        <v>-95363.664000000019</v>
      </c>
      <c r="Q2296" s="34">
        <f>Q2303+Q2341</f>
        <v>74376.914000000004</v>
      </c>
      <c r="R2296" s="34">
        <f>R2303+R2341</f>
        <v>-52644.196999999971</v>
      </c>
      <c r="S2296" s="34">
        <f>S2303+S2341</f>
        <v>413271.14934</v>
      </c>
      <c r="T2296" s="34">
        <f t="shared" si="6021"/>
        <v>1823537.91234</v>
      </c>
      <c r="U2296" s="34">
        <f t="shared" si="6148"/>
        <v>1935276.2999999998</v>
      </c>
      <c r="V2296" s="34">
        <f t="shared" si="6149"/>
        <v>1477335.5</v>
      </c>
      <c r="W2296" s="34">
        <f>W2303+W2341</f>
        <v>0</v>
      </c>
      <c r="X2296" s="34">
        <f>X2303+X2341</f>
        <v>0</v>
      </c>
      <c r="Y2296" s="34">
        <f>Y2303+Y2341</f>
        <v>0</v>
      </c>
      <c r="Z2296" s="34">
        <f>Z2303+Z2341</f>
        <v>413271.14934</v>
      </c>
      <c r="AA2296" s="34">
        <f>AA2303+AA2341</f>
        <v>0</v>
      </c>
      <c r="AB2296" s="34">
        <f>AB2303+AB2341</f>
        <v>0</v>
      </c>
      <c r="AC2296" s="34">
        <f>AC2303+AC2341</f>
        <v>0</v>
      </c>
      <c r="AD2296" s="34">
        <f>AD2303+AD2341</f>
        <v>0.035999999999999997</v>
      </c>
      <c r="AE2296" s="34">
        <f>AE2303+AE2341</f>
        <v>0</v>
      </c>
      <c r="AF2296" s="35">
        <f>AF2303+AF2341+AF2297+AF2347</f>
        <v>1795229.9745800002</v>
      </c>
      <c r="AG2296" s="35">
        <f>AG2303+AG2341+AG2297+AG2347</f>
        <v>0</v>
      </c>
      <c r="AH2296" s="35">
        <f>AH2303+AH2341+AH2297+AH2347</f>
        <v>1003017.1701099999</v>
      </c>
      <c r="AI2296" s="35">
        <f>AI2303+AI2341+AI2297+AI2347</f>
        <v>0</v>
      </c>
      <c r="AJ2296" s="35">
        <f>AJ2303+AJ2341+AJ2297+AJ2347</f>
        <v>1702514.1218600001</v>
      </c>
      <c r="AK2296" s="35">
        <f>AK2303+AK2341+AK2297+AK2347</f>
        <v>0</v>
      </c>
      <c r="AL2296" s="35">
        <f>AL2303+AL2341+AL2297+AL2347</f>
        <v>1755227.4363500001</v>
      </c>
      <c r="AM2296" s="35">
        <f>AM2303+AM2341+AM2297+AM2347</f>
        <v>1003017.1701099999</v>
      </c>
      <c r="AN2296" s="35">
        <f>AN2303+AN2341+AN2297+AN2347</f>
        <v>1662511.58363</v>
      </c>
      <c r="AO2296" s="36">
        <f>AO2303+AO2341+AO2297+AO2347</f>
        <v>1028934.5555000001</v>
      </c>
      <c r="AP2296" s="36">
        <f>AP2303+AP2341+AP2297+AP2347</f>
        <v>1956899.2396199999</v>
      </c>
      <c r="AQ2296" s="36">
        <f>AQ2303+AQ2341+AQ2297+AQ2347</f>
        <v>-17568.889999999999</v>
      </c>
      <c r="AR2296" s="36">
        <f>AR2303+AR2341+AR2297+AR2347</f>
        <v>0</v>
      </c>
      <c r="AS2296" s="36">
        <f>AS2303+AS2341+AS2297+AS2347</f>
        <v>0</v>
      </c>
      <c r="AT2296" s="36">
        <f>AT2303+AT2341+AT2297+AT2347</f>
        <v>0</v>
      </c>
      <c r="AU2296" s="36">
        <f t="shared" si="6142"/>
        <v>1939330.34962</v>
      </c>
      <c r="AV2296" s="36">
        <f t="shared" si="6143"/>
        <v>-115792.43727999995</v>
      </c>
      <c r="AW2296" s="36">
        <f t="shared" si="6144"/>
        <v>2236809.0616800003</v>
      </c>
      <c r="AX2296" s="36">
        <f t="shared" si="6145"/>
        <v>1935276.2999999998</v>
      </c>
      <c r="AY2296" s="36">
        <f t="shared" si="6146"/>
        <v>1477335.5360000001</v>
      </c>
      <c r="AZ2296" s="36">
        <f>AZ2303+AZ2341</f>
        <v>0</v>
      </c>
      <c r="BA2296" s="37">
        <f t="shared" si="6147"/>
        <v>97.771731822862478</v>
      </c>
      <c r="BB2296" s="25"/>
    </row>
    <row r="2297" s="39" customFormat="1" hidden="1">
      <c r="B2297" s="40" t="s">
        <v>666</v>
      </c>
      <c r="C2297" s="40" t="s">
        <v>193</v>
      </c>
      <c r="D2297" s="40" t="s">
        <v>46</v>
      </c>
      <c r="E2297" s="38" t="str">
        <f t="shared" si="6141"/>
        <v>0701</v>
      </c>
      <c r="F2297" s="40"/>
      <c r="G2297" s="38"/>
      <c r="H2297" s="41" t="s">
        <v>348</v>
      </c>
      <c r="I2297" s="42"/>
      <c r="J2297" s="42"/>
      <c r="K2297" s="42"/>
      <c r="L2297" s="42"/>
      <c r="M2297" s="42"/>
      <c r="N2297" s="42"/>
      <c r="O2297" s="42">
        <f t="shared" ref="O2297:O2303" si="6185">O2298</f>
        <v>0</v>
      </c>
      <c r="P2297" s="42"/>
      <c r="Q2297" s="42"/>
      <c r="R2297" s="42"/>
      <c r="S2297" s="42"/>
      <c r="T2297" s="42">
        <f t="shared" si="6021"/>
        <v>0</v>
      </c>
      <c r="U2297" s="42"/>
      <c r="V2297" s="42"/>
      <c r="W2297" s="42"/>
      <c r="X2297" s="42"/>
      <c r="Y2297" s="42"/>
      <c r="Z2297" s="42"/>
      <c r="AA2297" s="42"/>
      <c r="AB2297" s="42"/>
      <c r="AC2297" s="42"/>
      <c r="AD2297" s="42"/>
      <c r="AE2297" s="42"/>
      <c r="AF2297" s="43">
        <f t="shared" ref="AF2297:AF2303" si="6186">AF2298</f>
        <v>0</v>
      </c>
      <c r="AG2297" s="43">
        <f t="shared" ref="AG2297:AG2303" si="6187">AG2298</f>
        <v>0</v>
      </c>
      <c r="AH2297" s="43">
        <f t="shared" ref="AH2297:AH2303" si="6188">AH2298</f>
        <v>0</v>
      </c>
      <c r="AI2297" s="43">
        <f t="shared" ref="AI2297:AI2303" si="6189">AI2298</f>
        <v>0</v>
      </c>
      <c r="AJ2297" s="43">
        <f t="shared" ref="AJ2297:AJ2303" si="6190">AJ2298</f>
        <v>0</v>
      </c>
      <c r="AK2297" s="43">
        <f t="shared" ref="AK2297:AK2303" si="6191">AK2298</f>
        <v>0</v>
      </c>
      <c r="AL2297" s="43">
        <f t="shared" ref="AL2297:AL2303" si="6192">AL2298</f>
        <v>0</v>
      </c>
      <c r="AM2297" s="43">
        <f t="shared" ref="AM2297:AM2303" si="6193">AM2298</f>
        <v>0</v>
      </c>
      <c r="AN2297" s="43">
        <f t="shared" ref="AN2297:AN2303" si="6194">AN2298</f>
        <v>0</v>
      </c>
      <c r="AO2297" s="69">
        <f t="shared" ref="AO2297:AO2303" si="6195">AO2298</f>
        <v>0</v>
      </c>
      <c r="AP2297" s="44">
        <f t="shared" ref="AP2297:AP2303" si="6196">AP2298</f>
        <v>68234.264710000003</v>
      </c>
      <c r="AQ2297" s="45">
        <f t="shared" ref="AQ2297:AQ2303" si="6197">AQ2298</f>
        <v>0</v>
      </c>
      <c r="AR2297" s="44">
        <f t="shared" ref="AR2297:AR2303" si="6198">AR2298</f>
        <v>0</v>
      </c>
      <c r="AS2297" s="45">
        <f t="shared" ref="AS2297:AS2303" si="6199">AS2298</f>
        <v>0</v>
      </c>
      <c r="AT2297" s="44">
        <f t="shared" ref="AT2297:AT2303" si="6200">AT2298</f>
        <v>0</v>
      </c>
      <c r="AU2297" s="45">
        <f t="shared" si="6142"/>
        <v>68234.264710000003</v>
      </c>
      <c r="AV2297" s="45">
        <f t="shared" si="6143"/>
        <v>-68234.264710000003</v>
      </c>
      <c r="AW2297" s="45"/>
      <c r="AX2297" s="45"/>
      <c r="AY2297" s="45"/>
      <c r="AZ2297" s="45"/>
      <c r="BA2297" s="46"/>
      <c r="BB2297" s="25">
        <v>0</v>
      </c>
    </row>
    <row r="2298" ht="31.5" hidden="1">
      <c r="B2298" s="47" t="s">
        <v>666</v>
      </c>
      <c r="C2298" s="47" t="s">
        <v>193</v>
      </c>
      <c r="D2298" s="47" t="s">
        <v>46</v>
      </c>
      <c r="E2298" s="48" t="str">
        <f t="shared" si="6141"/>
        <v>0701</v>
      </c>
      <c r="F2298" s="47" t="s">
        <v>349</v>
      </c>
      <c r="G2298" s="48"/>
      <c r="H2298" s="49" t="s">
        <v>350</v>
      </c>
      <c r="I2298" s="19"/>
      <c r="J2298" s="19"/>
      <c r="K2298" s="19"/>
      <c r="L2298" s="19"/>
      <c r="M2298" s="19"/>
      <c r="N2298" s="19"/>
      <c r="O2298" s="19">
        <f t="shared" si="6185"/>
        <v>0</v>
      </c>
      <c r="P2298" s="19"/>
      <c r="Q2298" s="19"/>
      <c r="R2298" s="19"/>
      <c r="S2298" s="19"/>
      <c r="T2298" s="19">
        <f t="shared" si="6021"/>
        <v>0</v>
      </c>
      <c r="U2298" s="19"/>
      <c r="V2298" s="19"/>
      <c r="W2298" s="19"/>
      <c r="X2298" s="19"/>
      <c r="Y2298" s="19"/>
      <c r="Z2298" s="19"/>
      <c r="AA2298" s="19"/>
      <c r="AB2298" s="19"/>
      <c r="AC2298" s="19"/>
      <c r="AD2298" s="19"/>
      <c r="AE2298" s="19"/>
      <c r="AF2298" s="50">
        <f t="shared" si="6186"/>
        <v>0</v>
      </c>
      <c r="AG2298" s="50">
        <f t="shared" si="6187"/>
        <v>0</v>
      </c>
      <c r="AH2298" s="50">
        <f t="shared" si="6188"/>
        <v>0</v>
      </c>
      <c r="AI2298" s="50">
        <f t="shared" si="6189"/>
        <v>0</v>
      </c>
      <c r="AJ2298" s="50">
        <f t="shared" si="6190"/>
        <v>0</v>
      </c>
      <c r="AK2298" s="50">
        <f t="shared" si="6191"/>
        <v>0</v>
      </c>
      <c r="AL2298" s="50">
        <f t="shared" si="6192"/>
        <v>0</v>
      </c>
      <c r="AM2298" s="50">
        <f t="shared" si="6193"/>
        <v>0</v>
      </c>
      <c r="AN2298" s="50">
        <f t="shared" si="6194"/>
        <v>0</v>
      </c>
      <c r="AO2298" s="15">
        <f t="shared" si="6195"/>
        <v>0</v>
      </c>
      <c r="AP2298" s="51">
        <f t="shared" si="6196"/>
        <v>68234.264710000003</v>
      </c>
      <c r="AQ2298" s="15">
        <f t="shared" si="6197"/>
        <v>0</v>
      </c>
      <c r="AR2298" s="51">
        <f t="shared" si="6198"/>
        <v>0</v>
      </c>
      <c r="AS2298" s="15">
        <f t="shared" si="6199"/>
        <v>0</v>
      </c>
      <c r="AT2298" s="51">
        <f t="shared" si="6200"/>
        <v>0</v>
      </c>
      <c r="AU2298" s="51">
        <f t="shared" si="6142"/>
        <v>68234.264710000003</v>
      </c>
      <c r="AV2298" s="51">
        <f t="shared" si="6143"/>
        <v>-68234.264710000003</v>
      </c>
      <c r="AW2298" s="51"/>
      <c r="AX2298" s="51"/>
      <c r="AY2298" s="51"/>
      <c r="AZ2298" s="51"/>
      <c r="BA2298" s="52"/>
      <c r="BB2298" s="25">
        <v>0</v>
      </c>
    </row>
    <row r="2299" hidden="1">
      <c r="B2299" s="47" t="s">
        <v>666</v>
      </c>
      <c r="C2299" s="47" t="s">
        <v>193</v>
      </c>
      <c r="D2299" s="47" t="s">
        <v>46</v>
      </c>
      <c r="E2299" s="48" t="str">
        <f t="shared" si="6141"/>
        <v>0701</v>
      </c>
      <c r="F2299" s="47" t="s">
        <v>356</v>
      </c>
      <c r="G2299" s="48"/>
      <c r="H2299" s="49" t="s">
        <v>53</v>
      </c>
      <c r="I2299" s="19"/>
      <c r="J2299" s="19"/>
      <c r="K2299" s="19"/>
      <c r="L2299" s="19"/>
      <c r="M2299" s="19"/>
      <c r="N2299" s="19"/>
      <c r="O2299" s="19">
        <f t="shared" si="6185"/>
        <v>0</v>
      </c>
      <c r="P2299" s="19"/>
      <c r="Q2299" s="19"/>
      <c r="R2299" s="19"/>
      <c r="S2299" s="19"/>
      <c r="T2299" s="19">
        <f t="shared" si="6021"/>
        <v>0</v>
      </c>
      <c r="U2299" s="19"/>
      <c r="V2299" s="19"/>
      <c r="W2299" s="19"/>
      <c r="X2299" s="19"/>
      <c r="Y2299" s="19"/>
      <c r="Z2299" s="19"/>
      <c r="AA2299" s="19"/>
      <c r="AB2299" s="19"/>
      <c r="AC2299" s="19"/>
      <c r="AD2299" s="19"/>
      <c r="AE2299" s="19"/>
      <c r="AF2299" s="50">
        <f t="shared" si="6186"/>
        <v>0</v>
      </c>
      <c r="AG2299" s="50">
        <f t="shared" si="6187"/>
        <v>0</v>
      </c>
      <c r="AH2299" s="50">
        <f t="shared" si="6188"/>
        <v>0</v>
      </c>
      <c r="AI2299" s="50">
        <f t="shared" si="6189"/>
        <v>0</v>
      </c>
      <c r="AJ2299" s="50">
        <f t="shared" si="6190"/>
        <v>0</v>
      </c>
      <c r="AK2299" s="50">
        <f t="shared" si="6191"/>
        <v>0</v>
      </c>
      <c r="AL2299" s="50">
        <f t="shared" si="6192"/>
        <v>0</v>
      </c>
      <c r="AM2299" s="50">
        <f t="shared" si="6193"/>
        <v>0</v>
      </c>
      <c r="AN2299" s="50">
        <f t="shared" si="6194"/>
        <v>0</v>
      </c>
      <c r="AO2299" s="63">
        <f t="shared" si="6195"/>
        <v>0</v>
      </c>
      <c r="AP2299" s="15">
        <f t="shared" si="6196"/>
        <v>68234.264710000003</v>
      </c>
      <c r="AQ2299" s="51">
        <f t="shared" si="6197"/>
        <v>0</v>
      </c>
      <c r="AR2299" s="15">
        <f t="shared" si="6198"/>
        <v>0</v>
      </c>
      <c r="AS2299" s="51">
        <f t="shared" si="6199"/>
        <v>0</v>
      </c>
      <c r="AT2299" s="15">
        <f t="shared" si="6200"/>
        <v>0</v>
      </c>
      <c r="AU2299" s="51">
        <f t="shared" si="6142"/>
        <v>68234.264710000003</v>
      </c>
      <c r="AV2299" s="51">
        <f t="shared" si="6143"/>
        <v>-68234.264710000003</v>
      </c>
      <c r="AW2299" s="51"/>
      <c r="AX2299" s="51"/>
      <c r="AY2299" s="51"/>
      <c r="AZ2299" s="51"/>
      <c r="BA2299" s="52"/>
      <c r="BB2299" s="25">
        <v>0</v>
      </c>
    </row>
    <row r="2300" ht="63" hidden="1">
      <c r="B2300" s="47" t="s">
        <v>666</v>
      </c>
      <c r="C2300" s="47" t="s">
        <v>193</v>
      </c>
      <c r="D2300" s="47" t="s">
        <v>46</v>
      </c>
      <c r="E2300" s="48" t="str">
        <f t="shared" si="6141"/>
        <v>0701</v>
      </c>
      <c r="F2300" s="47" t="s">
        <v>369</v>
      </c>
      <c r="G2300" s="48"/>
      <c r="H2300" s="49" t="s">
        <v>370</v>
      </c>
      <c r="I2300" s="19"/>
      <c r="J2300" s="19"/>
      <c r="K2300" s="19"/>
      <c r="L2300" s="19"/>
      <c r="M2300" s="19"/>
      <c r="N2300" s="19"/>
      <c r="O2300" s="19">
        <f t="shared" si="6185"/>
        <v>0</v>
      </c>
      <c r="P2300" s="19"/>
      <c r="Q2300" s="19"/>
      <c r="R2300" s="19"/>
      <c r="S2300" s="19"/>
      <c r="T2300" s="19">
        <f t="shared" si="6021"/>
        <v>0</v>
      </c>
      <c r="U2300" s="19"/>
      <c r="V2300" s="19"/>
      <c r="W2300" s="19"/>
      <c r="X2300" s="19"/>
      <c r="Y2300" s="19"/>
      <c r="Z2300" s="19"/>
      <c r="AA2300" s="19"/>
      <c r="AB2300" s="19"/>
      <c r="AC2300" s="19"/>
      <c r="AD2300" s="19"/>
      <c r="AE2300" s="19"/>
      <c r="AF2300" s="50">
        <f t="shared" si="6186"/>
        <v>0</v>
      </c>
      <c r="AG2300" s="50">
        <f t="shared" si="6187"/>
        <v>0</v>
      </c>
      <c r="AH2300" s="50">
        <f t="shared" si="6188"/>
        <v>0</v>
      </c>
      <c r="AI2300" s="50">
        <f t="shared" si="6189"/>
        <v>0</v>
      </c>
      <c r="AJ2300" s="50">
        <f t="shared" si="6190"/>
        <v>0</v>
      </c>
      <c r="AK2300" s="50">
        <f t="shared" si="6191"/>
        <v>0</v>
      </c>
      <c r="AL2300" s="50">
        <f t="shared" si="6192"/>
        <v>0</v>
      </c>
      <c r="AM2300" s="50">
        <f t="shared" si="6193"/>
        <v>0</v>
      </c>
      <c r="AN2300" s="50">
        <f t="shared" si="6194"/>
        <v>0</v>
      </c>
      <c r="AO2300" s="15">
        <f t="shared" si="6195"/>
        <v>0</v>
      </c>
      <c r="AP2300" s="51">
        <f t="shared" si="6196"/>
        <v>68234.264710000003</v>
      </c>
      <c r="AQ2300" s="15">
        <f t="shared" si="6197"/>
        <v>0</v>
      </c>
      <c r="AR2300" s="51">
        <f t="shared" si="6198"/>
        <v>0</v>
      </c>
      <c r="AS2300" s="15">
        <f t="shared" si="6199"/>
        <v>0</v>
      </c>
      <c r="AT2300" s="51">
        <f t="shared" si="6200"/>
        <v>0</v>
      </c>
      <c r="AU2300" s="51">
        <f t="shared" si="6142"/>
        <v>68234.264710000003</v>
      </c>
      <c r="AV2300" s="51">
        <f t="shared" si="6143"/>
        <v>-68234.264710000003</v>
      </c>
      <c r="AW2300" s="51"/>
      <c r="AX2300" s="51"/>
      <c r="AY2300" s="51"/>
      <c r="AZ2300" s="51"/>
      <c r="BA2300" s="52"/>
      <c r="BB2300" s="25">
        <v>0</v>
      </c>
    </row>
    <row r="2301" ht="63" hidden="1">
      <c r="B2301" s="47" t="s">
        <v>666</v>
      </c>
      <c r="C2301" s="47" t="s">
        <v>193</v>
      </c>
      <c r="D2301" s="47" t="s">
        <v>46</v>
      </c>
      <c r="E2301" s="48" t="str">
        <f t="shared" si="6141"/>
        <v>0701</v>
      </c>
      <c r="F2301" s="47" t="s">
        <v>374</v>
      </c>
      <c r="G2301" s="48"/>
      <c r="H2301" s="49" t="s">
        <v>375</v>
      </c>
      <c r="I2301" s="19"/>
      <c r="J2301" s="19"/>
      <c r="K2301" s="19"/>
      <c r="L2301" s="19"/>
      <c r="M2301" s="19"/>
      <c r="N2301" s="19"/>
      <c r="O2301" s="19">
        <f t="shared" si="6185"/>
        <v>0</v>
      </c>
      <c r="P2301" s="19"/>
      <c r="Q2301" s="19"/>
      <c r="R2301" s="19"/>
      <c r="S2301" s="19"/>
      <c r="T2301" s="19">
        <f t="shared" si="6021"/>
        <v>0</v>
      </c>
      <c r="U2301" s="19"/>
      <c r="V2301" s="19"/>
      <c r="W2301" s="19"/>
      <c r="X2301" s="19"/>
      <c r="Y2301" s="19"/>
      <c r="Z2301" s="19"/>
      <c r="AA2301" s="19"/>
      <c r="AB2301" s="19"/>
      <c r="AC2301" s="19"/>
      <c r="AD2301" s="19"/>
      <c r="AE2301" s="19"/>
      <c r="AF2301" s="50">
        <f t="shared" si="6186"/>
        <v>0</v>
      </c>
      <c r="AG2301" s="50">
        <f t="shared" si="6187"/>
        <v>0</v>
      </c>
      <c r="AH2301" s="50">
        <f t="shared" si="6188"/>
        <v>0</v>
      </c>
      <c r="AI2301" s="50">
        <f t="shared" si="6189"/>
        <v>0</v>
      </c>
      <c r="AJ2301" s="50">
        <f t="shared" si="6190"/>
        <v>0</v>
      </c>
      <c r="AK2301" s="50">
        <f t="shared" si="6191"/>
        <v>0</v>
      </c>
      <c r="AL2301" s="50">
        <f t="shared" si="6192"/>
        <v>0</v>
      </c>
      <c r="AM2301" s="50">
        <f t="shared" si="6193"/>
        <v>0</v>
      </c>
      <c r="AN2301" s="50">
        <f t="shared" si="6194"/>
        <v>0</v>
      </c>
      <c r="AO2301" s="63">
        <f t="shared" si="6195"/>
        <v>0</v>
      </c>
      <c r="AP2301" s="15">
        <f t="shared" si="6196"/>
        <v>68234.264710000003</v>
      </c>
      <c r="AQ2301" s="51">
        <f t="shared" si="6197"/>
        <v>0</v>
      </c>
      <c r="AR2301" s="15">
        <f t="shared" si="6198"/>
        <v>0</v>
      </c>
      <c r="AS2301" s="51">
        <f t="shared" si="6199"/>
        <v>0</v>
      </c>
      <c r="AT2301" s="15">
        <f t="shared" si="6200"/>
        <v>0</v>
      </c>
      <c r="AU2301" s="51">
        <f t="shared" si="6142"/>
        <v>68234.264710000003</v>
      </c>
      <c r="AV2301" s="51">
        <f t="shared" si="6143"/>
        <v>-68234.264710000003</v>
      </c>
      <c r="AW2301" s="51"/>
      <c r="AX2301" s="51"/>
      <c r="AY2301" s="51"/>
      <c r="AZ2301" s="51"/>
      <c r="BA2301" s="52"/>
      <c r="BB2301" s="25">
        <v>0</v>
      </c>
    </row>
    <row r="2302" ht="31.5" hidden="1">
      <c r="B2302" s="47" t="s">
        <v>666</v>
      </c>
      <c r="C2302" s="47" t="s">
        <v>193</v>
      </c>
      <c r="D2302" s="47" t="s">
        <v>46</v>
      </c>
      <c r="E2302" s="48" t="str">
        <f t="shared" si="6141"/>
        <v>0701</v>
      </c>
      <c r="F2302" s="47" t="s">
        <v>374</v>
      </c>
      <c r="G2302" s="47" t="s">
        <v>58</v>
      </c>
      <c r="H2302" s="49" t="s">
        <v>59</v>
      </c>
      <c r="I2302" s="19"/>
      <c r="J2302" s="19"/>
      <c r="K2302" s="19"/>
      <c r="L2302" s="19"/>
      <c r="M2302" s="19"/>
      <c r="N2302" s="19"/>
      <c r="O2302" s="19">
        <v>0</v>
      </c>
      <c r="P2302" s="19"/>
      <c r="Q2302" s="19"/>
      <c r="R2302" s="19"/>
      <c r="S2302" s="19"/>
      <c r="T2302" s="19">
        <f t="shared" ref="T2302:T2326" si="6201">I2302+L2302+S2302+R2302+Q2302+P2302+O2302</f>
        <v>0</v>
      </c>
      <c r="U2302" s="19"/>
      <c r="V2302" s="19"/>
      <c r="W2302" s="19"/>
      <c r="X2302" s="19"/>
      <c r="Y2302" s="19"/>
      <c r="Z2302" s="19"/>
      <c r="AA2302" s="19"/>
      <c r="AB2302" s="19"/>
      <c r="AC2302" s="19"/>
      <c r="AD2302" s="19"/>
      <c r="AE2302" s="19"/>
      <c r="AF2302" s="50">
        <v>0</v>
      </c>
      <c r="AG2302" s="50"/>
      <c r="AH2302" s="50">
        <v>0</v>
      </c>
      <c r="AI2302" s="50">
        <v>0</v>
      </c>
      <c r="AJ2302" s="50">
        <v>0</v>
      </c>
      <c r="AK2302" s="50">
        <v>0</v>
      </c>
      <c r="AL2302" s="50">
        <v>0</v>
      </c>
      <c r="AM2302" s="50">
        <v>0</v>
      </c>
      <c r="AN2302" s="50">
        <v>0</v>
      </c>
      <c r="AO2302" s="15">
        <v>0</v>
      </c>
      <c r="AP2302" s="51">
        <v>68234.264710000003</v>
      </c>
      <c r="AQ2302" s="15">
        <v>0</v>
      </c>
      <c r="AR2302" s="51">
        <v>0</v>
      </c>
      <c r="AS2302" s="15">
        <v>0</v>
      </c>
      <c r="AT2302" s="51">
        <v>0</v>
      </c>
      <c r="AU2302" s="51">
        <f t="shared" si="6142"/>
        <v>68234.264710000003</v>
      </c>
      <c r="AV2302" s="51">
        <f t="shared" si="6143"/>
        <v>-68234.264710000003</v>
      </c>
      <c r="AW2302" s="51"/>
      <c r="AX2302" s="51"/>
      <c r="AY2302" s="51"/>
      <c r="AZ2302" s="51"/>
      <c r="BA2302" s="52"/>
      <c r="BB2302" s="25">
        <v>0</v>
      </c>
    </row>
    <row r="2303" s="39" customFormat="1">
      <c r="B2303" s="40" t="s">
        <v>666</v>
      </c>
      <c r="C2303" s="40" t="s">
        <v>193</v>
      </c>
      <c r="D2303" s="40" t="s">
        <v>378</v>
      </c>
      <c r="E2303" s="38" t="str">
        <f t="shared" si="6141"/>
        <v>0702</v>
      </c>
      <c r="F2303" s="40"/>
      <c r="G2303" s="38"/>
      <c r="H2303" s="41" t="s">
        <v>379</v>
      </c>
      <c r="I2303" s="42">
        <f>I2304</f>
        <v>1501466.5999999999</v>
      </c>
      <c r="J2303" s="42">
        <f>J2304</f>
        <v>1935276.2999999998</v>
      </c>
      <c r="K2303" s="42">
        <f>K2304</f>
        <v>1477335.5</v>
      </c>
      <c r="L2303" s="42">
        <f>L2304</f>
        <v>0</v>
      </c>
      <c r="M2303" s="42">
        <f>M2304</f>
        <v>0</v>
      </c>
      <c r="N2303" s="42">
        <f>N2304</f>
        <v>0</v>
      </c>
      <c r="O2303" s="42">
        <f t="shared" si="6185"/>
        <v>-17568.889999999999</v>
      </c>
      <c r="P2303" s="42">
        <f>P2304</f>
        <v>-95363.664000000019</v>
      </c>
      <c r="Q2303" s="42">
        <f>Q2304</f>
        <v>74376.914000000004</v>
      </c>
      <c r="R2303" s="42">
        <f>R2304</f>
        <v>24307.834000000032</v>
      </c>
      <c r="S2303" s="42">
        <f>S2304</f>
        <v>336319.11862000002</v>
      </c>
      <c r="T2303" s="42">
        <f t="shared" si="6201"/>
        <v>1823537.9126200001</v>
      </c>
      <c r="U2303" s="42">
        <f t="shared" si="6148"/>
        <v>1935276.2999999998</v>
      </c>
      <c r="V2303" s="42">
        <f t="shared" si="6149"/>
        <v>1477335.5</v>
      </c>
      <c r="W2303" s="42">
        <f>W2304</f>
        <v>0</v>
      </c>
      <c r="X2303" s="42">
        <f>X2304</f>
        <v>0</v>
      </c>
      <c r="Y2303" s="42">
        <f>Y2304</f>
        <v>0</v>
      </c>
      <c r="Z2303" s="42">
        <f>Z2304</f>
        <v>336319.11862000002</v>
      </c>
      <c r="AA2303" s="42">
        <f>AA2304</f>
        <v>0</v>
      </c>
      <c r="AB2303" s="42">
        <f>AB2304</f>
        <v>0</v>
      </c>
      <c r="AC2303" s="42">
        <f>AC2304</f>
        <v>0</v>
      </c>
      <c r="AD2303" s="42">
        <f>AD2304</f>
        <v>0.035999999999999997</v>
      </c>
      <c r="AE2303" s="42">
        <f>AE2304</f>
        <v>0</v>
      </c>
      <c r="AF2303" s="43">
        <f t="shared" si="6186"/>
        <v>1795229.9745800002</v>
      </c>
      <c r="AG2303" s="43">
        <f t="shared" si="6187"/>
        <v>0</v>
      </c>
      <c r="AH2303" s="43">
        <f t="shared" si="6188"/>
        <v>1003017.1701099999</v>
      </c>
      <c r="AI2303" s="43">
        <f t="shared" si="6189"/>
        <v>0</v>
      </c>
      <c r="AJ2303" s="43">
        <f t="shared" si="6190"/>
        <v>1702514.1218600001</v>
      </c>
      <c r="AK2303" s="43">
        <f t="shared" si="6191"/>
        <v>0</v>
      </c>
      <c r="AL2303" s="43">
        <f t="shared" si="6192"/>
        <v>1755227.4363500001</v>
      </c>
      <c r="AM2303" s="43">
        <f t="shared" si="6193"/>
        <v>1003017.1701099999</v>
      </c>
      <c r="AN2303" s="43">
        <f t="shared" si="6194"/>
        <v>1662511.58363</v>
      </c>
      <c r="AO2303" s="45">
        <f t="shared" si="6195"/>
        <v>1028934.5555000001</v>
      </c>
      <c r="AP2303" s="45">
        <f t="shared" si="6196"/>
        <v>1851364.9749099999</v>
      </c>
      <c r="AQ2303" s="45">
        <f t="shared" si="6197"/>
        <v>-17568.889999999999</v>
      </c>
      <c r="AR2303" s="45">
        <f t="shared" si="6198"/>
        <v>0</v>
      </c>
      <c r="AS2303" s="45">
        <f t="shared" si="6199"/>
        <v>0</v>
      </c>
      <c r="AT2303" s="45">
        <f t="shared" si="6200"/>
        <v>0</v>
      </c>
      <c r="AU2303" s="45">
        <f t="shared" si="6142"/>
        <v>1833796.08491</v>
      </c>
      <c r="AV2303" s="45">
        <f t="shared" si="6143"/>
        <v>-10258.1722899999</v>
      </c>
      <c r="AW2303" s="45">
        <f t="shared" si="6144"/>
        <v>2159857.0312399999</v>
      </c>
      <c r="AX2303" s="45">
        <f t="shared" si="6145"/>
        <v>1935276.2999999998</v>
      </c>
      <c r="AY2303" s="45">
        <f t="shared" si="6146"/>
        <v>1477335.5360000001</v>
      </c>
      <c r="AZ2303" s="45">
        <f>AZ2304</f>
        <v>0</v>
      </c>
      <c r="BA2303" s="46">
        <f t="shared" si="6147"/>
        <v>97.771731822862478</v>
      </c>
      <c r="BB2303" s="25"/>
    </row>
    <row r="2304" ht="31.5">
      <c r="B2304" s="47" t="s">
        <v>666</v>
      </c>
      <c r="C2304" s="47" t="s">
        <v>193</v>
      </c>
      <c r="D2304" s="47" t="s">
        <v>378</v>
      </c>
      <c r="E2304" s="48" t="str">
        <f t="shared" si="6141"/>
        <v>0702</v>
      </c>
      <c r="F2304" s="47" t="s">
        <v>349</v>
      </c>
      <c r="G2304" s="48"/>
      <c r="H2304" s="49" t="s">
        <v>350</v>
      </c>
      <c r="I2304" s="19">
        <f>I2311+I2329</f>
        <v>1501466.5999999999</v>
      </c>
      <c r="J2304" s="19">
        <f>J2311+J2329</f>
        <v>1935276.2999999998</v>
      </c>
      <c r="K2304" s="19">
        <f>K2311+K2329</f>
        <v>1477335.5</v>
      </c>
      <c r="L2304" s="19">
        <f>L2311+L2329</f>
        <v>0</v>
      </c>
      <c r="M2304" s="19">
        <f>M2311+M2329</f>
        <v>0</v>
      </c>
      <c r="N2304" s="19">
        <f>N2311+N2329</f>
        <v>0</v>
      </c>
      <c r="O2304" s="19">
        <f>O2311+O2329+O2305</f>
        <v>-17568.889999999999</v>
      </c>
      <c r="P2304" s="19">
        <f>P2311+P2329+P2305</f>
        <v>-95363.664000000019</v>
      </c>
      <c r="Q2304" s="19">
        <f>Q2311+Q2329+Q2305</f>
        <v>74376.914000000004</v>
      </c>
      <c r="R2304" s="19">
        <f>R2311+R2329+R2305</f>
        <v>24307.834000000032</v>
      </c>
      <c r="S2304" s="19">
        <f>S2311+S2329</f>
        <v>336319.11862000002</v>
      </c>
      <c r="T2304" s="19">
        <f t="shared" si="6201"/>
        <v>1823537.9126200001</v>
      </c>
      <c r="U2304" s="19">
        <f t="shared" si="6148"/>
        <v>1935276.2999999998</v>
      </c>
      <c r="V2304" s="19">
        <f t="shared" si="6149"/>
        <v>1477335.5</v>
      </c>
      <c r="W2304" s="19">
        <f>W2311+W2329</f>
        <v>0</v>
      </c>
      <c r="X2304" s="19">
        <f>X2311+X2329</f>
        <v>0</v>
      </c>
      <c r="Y2304" s="19">
        <f>Y2311+Y2329</f>
        <v>0</v>
      </c>
      <c r="Z2304" s="19">
        <f>Z2311+Z2329</f>
        <v>336319.11862000002</v>
      </c>
      <c r="AA2304" s="19">
        <f>AA2311+AA2329</f>
        <v>0</v>
      </c>
      <c r="AB2304" s="19">
        <f>AB2311+AB2329</f>
        <v>0</v>
      </c>
      <c r="AC2304" s="19">
        <f>AC2311+AC2329</f>
        <v>0</v>
      </c>
      <c r="AD2304" s="19">
        <f>AD2311+AD2329</f>
        <v>0.035999999999999997</v>
      </c>
      <c r="AE2304" s="19">
        <f>AE2311+AE2329</f>
        <v>0</v>
      </c>
      <c r="AF2304" s="50">
        <f>AF2311+AF2329+AF2305</f>
        <v>1795229.9745800002</v>
      </c>
      <c r="AG2304" s="50">
        <f>AG2311+AG2329+AG2305</f>
        <v>0</v>
      </c>
      <c r="AH2304" s="50">
        <f>AH2311+AH2329+AH2305</f>
        <v>1003017.1701099999</v>
      </c>
      <c r="AI2304" s="50">
        <f>AI2311+AI2329+AI2305</f>
        <v>0</v>
      </c>
      <c r="AJ2304" s="50">
        <f>AJ2311+AJ2329+AJ2305</f>
        <v>1702514.1218600001</v>
      </c>
      <c r="AK2304" s="50">
        <f>AK2311+AK2329+AK2305</f>
        <v>0</v>
      </c>
      <c r="AL2304" s="50">
        <f>AL2311+AL2329+AL2305</f>
        <v>1755227.4363500001</v>
      </c>
      <c r="AM2304" s="50">
        <f>AM2311+AM2329+AM2305</f>
        <v>1003017.1701099999</v>
      </c>
      <c r="AN2304" s="50">
        <f>AN2311+AN2329+AN2305</f>
        <v>1662511.58363</v>
      </c>
      <c r="AO2304" s="15">
        <f>AO2311+AO2329+AO2305</f>
        <v>1028934.5555000001</v>
      </c>
      <c r="AP2304" s="51">
        <f>AP2311+AP2329+AP2305</f>
        <v>1851364.9749099999</v>
      </c>
      <c r="AQ2304" s="51">
        <f>AQ2311+AQ2329+AQ2305</f>
        <v>-17568.889999999999</v>
      </c>
      <c r="AR2304" s="51">
        <f>AR2311+AR2329+AR2305</f>
        <v>0</v>
      </c>
      <c r="AS2304" s="51">
        <f>AS2311+AS2329+AS2305</f>
        <v>0</v>
      </c>
      <c r="AT2304" s="51">
        <f>AT2311+AT2329+AT2305</f>
        <v>0</v>
      </c>
      <c r="AU2304" s="51">
        <f t="shared" si="6142"/>
        <v>1833796.08491</v>
      </c>
      <c r="AV2304" s="51">
        <f t="shared" si="6143"/>
        <v>-10258.1722899999</v>
      </c>
      <c r="AW2304" s="51">
        <f t="shared" si="6144"/>
        <v>2159857.0312399999</v>
      </c>
      <c r="AX2304" s="51">
        <f t="shared" si="6145"/>
        <v>1935276.2999999998</v>
      </c>
      <c r="AY2304" s="51">
        <f t="shared" si="6146"/>
        <v>1477335.5360000001</v>
      </c>
      <c r="AZ2304" s="51">
        <f>AZ2311+AZ2329</f>
        <v>0</v>
      </c>
      <c r="BA2304" s="52">
        <f t="shared" si="6147"/>
        <v>97.771731822862478</v>
      </c>
      <c r="BB2304" s="25"/>
    </row>
    <row r="2305" ht="31.5">
      <c r="B2305" s="47" t="s">
        <v>666</v>
      </c>
      <c r="C2305" s="47" t="s">
        <v>193</v>
      </c>
      <c r="D2305" s="47" t="s">
        <v>378</v>
      </c>
      <c r="E2305" s="48" t="str">
        <f t="shared" si="6141"/>
        <v>0702</v>
      </c>
      <c r="F2305" s="47" t="s">
        <v>351</v>
      </c>
      <c r="G2305" s="47"/>
      <c r="H2305" s="49" t="s">
        <v>312</v>
      </c>
      <c r="I2305" s="19"/>
      <c r="J2305" s="19"/>
      <c r="K2305" s="19"/>
      <c r="L2305" s="19"/>
      <c r="M2305" s="19"/>
      <c r="N2305" s="19"/>
      <c r="O2305" s="19">
        <f>O2306</f>
        <v>0</v>
      </c>
      <c r="P2305" s="19">
        <f>P2306</f>
        <v>-227028.53</v>
      </c>
      <c r="Q2305" s="19">
        <f>Q2306</f>
        <v>0</v>
      </c>
      <c r="R2305" s="19">
        <f>R2306</f>
        <v>519666.37600000005</v>
      </c>
      <c r="S2305" s="19"/>
      <c r="T2305" s="19">
        <f t="shared" si="6201"/>
        <v>292637.84600000002</v>
      </c>
      <c r="U2305" s="19"/>
      <c r="V2305" s="19"/>
      <c r="W2305" s="19"/>
      <c r="X2305" s="19"/>
      <c r="Y2305" s="19"/>
      <c r="Z2305" s="19"/>
      <c r="AA2305" s="19"/>
      <c r="AB2305" s="19"/>
      <c r="AC2305" s="19"/>
      <c r="AD2305" s="19"/>
      <c r="AE2305" s="19"/>
      <c r="AF2305" s="50">
        <f>AF2306</f>
        <v>292637.84619000001</v>
      </c>
      <c r="AG2305" s="50">
        <f>AG2306</f>
        <v>0</v>
      </c>
      <c r="AH2305" s="50">
        <f>AH2306</f>
        <v>292345.20834000001</v>
      </c>
      <c r="AI2305" s="50">
        <f>AI2306</f>
        <v>0</v>
      </c>
      <c r="AJ2305" s="50">
        <f>AJ2306</f>
        <v>292637.84619000001</v>
      </c>
      <c r="AK2305" s="50">
        <f>AK2306</f>
        <v>0</v>
      </c>
      <c r="AL2305" s="50">
        <f>AL2306</f>
        <v>292637.84619000001</v>
      </c>
      <c r="AM2305" s="50">
        <f>AM2306</f>
        <v>292345.20834000001</v>
      </c>
      <c r="AN2305" s="50">
        <f>AN2306</f>
        <v>292637.84619000001</v>
      </c>
      <c r="AO2305" s="51">
        <f>AO2306</f>
        <v>223676.46171999999</v>
      </c>
      <c r="AP2305" s="51">
        <f>AP2306</f>
        <v>292637.84619000001</v>
      </c>
      <c r="AQ2305" s="51">
        <f>AQ2306</f>
        <v>0</v>
      </c>
      <c r="AR2305" s="51">
        <f>AR2306</f>
        <v>0</v>
      </c>
      <c r="AS2305" s="51">
        <f>AS2306</f>
        <v>0</v>
      </c>
      <c r="AT2305" s="51">
        <f>AT2306</f>
        <v>0</v>
      </c>
      <c r="AU2305" s="51">
        <f t="shared" si="6142"/>
        <v>292637.84619000001</v>
      </c>
      <c r="AV2305" s="51">
        <f t="shared" si="6143"/>
        <v>-0.00018999999156221747</v>
      </c>
      <c r="AW2305" s="51"/>
      <c r="AX2305" s="51"/>
      <c r="AY2305" s="51"/>
      <c r="AZ2305" s="51"/>
      <c r="BA2305" s="52">
        <f t="shared" si="6147"/>
        <v>100</v>
      </c>
      <c r="BB2305" s="25"/>
    </row>
    <row r="2306">
      <c r="B2306" s="47" t="s">
        <v>666</v>
      </c>
      <c r="C2306" s="47" t="s">
        <v>193</v>
      </c>
      <c r="D2306" s="47" t="s">
        <v>378</v>
      </c>
      <c r="E2306" s="48" t="str">
        <f t="shared" si="6141"/>
        <v>0702</v>
      </c>
      <c r="F2306" s="47" t="s">
        <v>384</v>
      </c>
      <c r="G2306" s="47"/>
      <c r="H2306" s="66" t="s">
        <v>385</v>
      </c>
      <c r="I2306" s="19"/>
      <c r="J2306" s="19"/>
      <c r="K2306" s="19"/>
      <c r="L2306" s="19"/>
      <c r="M2306" s="19"/>
      <c r="N2306" s="19"/>
      <c r="O2306" s="19">
        <f>O2309+O2307</f>
        <v>0</v>
      </c>
      <c r="P2306" s="19">
        <f>P2309+P2307</f>
        <v>-227028.53</v>
      </c>
      <c r="Q2306" s="19">
        <f>Q2309+Q2307</f>
        <v>0</v>
      </c>
      <c r="R2306" s="19">
        <f>R2309+R2307</f>
        <v>519666.37600000005</v>
      </c>
      <c r="S2306" s="19"/>
      <c r="T2306" s="19">
        <f t="shared" si="6201"/>
        <v>292637.84600000002</v>
      </c>
      <c r="U2306" s="19"/>
      <c r="V2306" s="19"/>
      <c r="W2306" s="19"/>
      <c r="X2306" s="19"/>
      <c r="Y2306" s="19"/>
      <c r="Z2306" s="19"/>
      <c r="AA2306" s="19"/>
      <c r="AB2306" s="19"/>
      <c r="AC2306" s="19"/>
      <c r="AD2306" s="19"/>
      <c r="AE2306" s="19"/>
      <c r="AF2306" s="50">
        <f>AF2309+AF2307</f>
        <v>292637.84619000001</v>
      </c>
      <c r="AG2306" s="50">
        <f>AG2309+AG2307</f>
        <v>0</v>
      </c>
      <c r="AH2306" s="50">
        <f>AH2309+AH2307</f>
        <v>292345.20834000001</v>
      </c>
      <c r="AI2306" s="50">
        <f>AI2309+AI2307</f>
        <v>0</v>
      </c>
      <c r="AJ2306" s="50">
        <f>AJ2309+AJ2307</f>
        <v>292637.84619000001</v>
      </c>
      <c r="AK2306" s="50">
        <f>AK2309+AK2307</f>
        <v>0</v>
      </c>
      <c r="AL2306" s="50">
        <f>AL2309+AL2307</f>
        <v>292637.84619000001</v>
      </c>
      <c r="AM2306" s="50">
        <f>AM2309+AM2307</f>
        <v>292345.20834000001</v>
      </c>
      <c r="AN2306" s="50">
        <f>AN2309+AN2307</f>
        <v>292637.84619000001</v>
      </c>
      <c r="AO2306" s="15">
        <f>AO2309+AO2307</f>
        <v>223676.46171999999</v>
      </c>
      <c r="AP2306" s="51">
        <f>AP2309+AP2307</f>
        <v>292637.84619000001</v>
      </c>
      <c r="AQ2306" s="51">
        <f>AQ2309+AQ2307</f>
        <v>0</v>
      </c>
      <c r="AR2306" s="51">
        <f>AR2309+AR2307</f>
        <v>0</v>
      </c>
      <c r="AS2306" s="51">
        <f>AS2309+AS2307</f>
        <v>0</v>
      </c>
      <c r="AT2306" s="51">
        <f>AT2309+AT2307</f>
        <v>0</v>
      </c>
      <c r="AU2306" s="51">
        <f t="shared" si="6142"/>
        <v>292637.84619000001</v>
      </c>
      <c r="AV2306" s="51">
        <f t="shared" si="6143"/>
        <v>-0.00018999999156221747</v>
      </c>
      <c r="AW2306" s="51"/>
      <c r="AX2306" s="51"/>
      <c r="AY2306" s="51"/>
      <c r="AZ2306" s="51"/>
      <c r="BA2306" s="52">
        <f t="shared" si="6147"/>
        <v>100</v>
      </c>
      <c r="BB2306" s="25"/>
    </row>
    <row r="2307" ht="31.5" hidden="1">
      <c r="B2307" s="47" t="s">
        <v>666</v>
      </c>
      <c r="C2307" s="47" t="s">
        <v>193</v>
      </c>
      <c r="D2307" s="47" t="s">
        <v>378</v>
      </c>
      <c r="E2307" s="48" t="str">
        <f t="shared" si="6141"/>
        <v>0702</v>
      </c>
      <c r="F2307" s="47" t="s">
        <v>757</v>
      </c>
      <c r="G2307" s="47"/>
      <c r="H2307" s="49" t="s">
        <v>758</v>
      </c>
      <c r="I2307" s="19"/>
      <c r="J2307" s="19"/>
      <c r="K2307" s="19"/>
      <c r="L2307" s="19"/>
      <c r="M2307" s="19"/>
      <c r="N2307" s="19"/>
      <c r="O2307" s="19">
        <f>O2308</f>
        <v>0</v>
      </c>
      <c r="P2307" s="19">
        <f>P2308</f>
        <v>-227028.53</v>
      </c>
      <c r="Q2307" s="19">
        <f>Q2308</f>
        <v>0</v>
      </c>
      <c r="R2307" s="19">
        <f>R2308</f>
        <v>227028.53</v>
      </c>
      <c r="S2307" s="19"/>
      <c r="T2307" s="19">
        <f t="shared" si="6201"/>
        <v>0</v>
      </c>
      <c r="U2307" s="19"/>
      <c r="V2307" s="19"/>
      <c r="W2307" s="19"/>
      <c r="X2307" s="19"/>
      <c r="Y2307" s="19"/>
      <c r="Z2307" s="19"/>
      <c r="AA2307" s="19"/>
      <c r="AB2307" s="19"/>
      <c r="AC2307" s="19"/>
      <c r="AD2307" s="19"/>
      <c r="AE2307" s="19"/>
      <c r="AF2307" s="50">
        <f>AF2308</f>
        <v>0</v>
      </c>
      <c r="AG2307" s="50">
        <f>AG2308</f>
        <v>0</v>
      </c>
      <c r="AH2307" s="50">
        <f>AH2308</f>
        <v>0</v>
      </c>
      <c r="AI2307" s="50">
        <f>AI2308</f>
        <v>0</v>
      </c>
      <c r="AJ2307" s="50">
        <f>AJ2308</f>
        <v>0</v>
      </c>
      <c r="AK2307" s="50">
        <f>AK2308</f>
        <v>0</v>
      </c>
      <c r="AL2307" s="50">
        <f>AL2308</f>
        <v>0</v>
      </c>
      <c r="AM2307" s="50">
        <f>AM2308</f>
        <v>0</v>
      </c>
      <c r="AN2307" s="50">
        <f>AN2308</f>
        <v>0</v>
      </c>
      <c r="AO2307" s="51">
        <f>AO2308</f>
        <v>0</v>
      </c>
      <c r="AP2307" s="51">
        <f>AP2308</f>
        <v>0</v>
      </c>
      <c r="AQ2307" s="51">
        <f>AQ2308</f>
        <v>0</v>
      </c>
      <c r="AR2307" s="51">
        <f>AR2308</f>
        <v>0</v>
      </c>
      <c r="AS2307" s="51">
        <f>AS2308</f>
        <v>0</v>
      </c>
      <c r="AT2307" s="51">
        <f>AT2308</f>
        <v>0</v>
      </c>
      <c r="AU2307" s="51">
        <f t="shared" si="6142"/>
        <v>0</v>
      </c>
      <c r="AV2307" s="51">
        <f t="shared" si="6143"/>
        <v>0</v>
      </c>
      <c r="AW2307" s="51"/>
      <c r="AX2307" s="51"/>
      <c r="AY2307" s="51"/>
      <c r="AZ2307" s="51"/>
      <c r="BA2307" s="52"/>
      <c r="BB2307" s="25">
        <v>0</v>
      </c>
    </row>
    <row r="2308" ht="31.5" hidden="1">
      <c r="B2308" s="47" t="s">
        <v>666</v>
      </c>
      <c r="C2308" s="47" t="s">
        <v>193</v>
      </c>
      <c r="D2308" s="47" t="s">
        <v>378</v>
      </c>
      <c r="E2308" s="48" t="str">
        <f t="shared" si="6141"/>
        <v>0702</v>
      </c>
      <c r="F2308" s="47" t="s">
        <v>757</v>
      </c>
      <c r="G2308" s="47" t="s">
        <v>118</v>
      </c>
      <c r="H2308" s="49" t="s">
        <v>119</v>
      </c>
      <c r="I2308" s="19"/>
      <c r="J2308" s="19"/>
      <c r="K2308" s="19"/>
      <c r="L2308" s="19"/>
      <c r="M2308" s="19"/>
      <c r="N2308" s="19"/>
      <c r="O2308" s="19">
        <v>0</v>
      </c>
      <c r="P2308" s="19">
        <v>-227028.53</v>
      </c>
      <c r="Q2308" s="19">
        <v>0</v>
      </c>
      <c r="R2308" s="19">
        <f>15345.771+211682.759</f>
        <v>227028.53</v>
      </c>
      <c r="S2308" s="19"/>
      <c r="T2308" s="19">
        <f t="shared" si="6201"/>
        <v>0</v>
      </c>
      <c r="U2308" s="19"/>
      <c r="V2308" s="19"/>
      <c r="W2308" s="19"/>
      <c r="X2308" s="19"/>
      <c r="Y2308" s="19"/>
      <c r="Z2308" s="19"/>
      <c r="AA2308" s="19"/>
      <c r="AB2308" s="19"/>
      <c r="AC2308" s="19"/>
      <c r="AD2308" s="19"/>
      <c r="AE2308" s="19"/>
      <c r="AF2308" s="50">
        <v>0</v>
      </c>
      <c r="AG2308" s="50"/>
      <c r="AH2308" s="50">
        <v>0</v>
      </c>
      <c r="AI2308" s="50">
        <v>0</v>
      </c>
      <c r="AJ2308" s="50">
        <f>AF2308</f>
        <v>0</v>
      </c>
      <c r="AK2308" s="50">
        <f>AG2308</f>
        <v>0</v>
      </c>
      <c r="AL2308" s="50">
        <v>0</v>
      </c>
      <c r="AM2308" s="50">
        <v>0</v>
      </c>
      <c r="AN2308" s="50">
        <f>AL2308</f>
        <v>0</v>
      </c>
      <c r="AO2308" s="15">
        <v>0</v>
      </c>
      <c r="AP2308" s="51">
        <v>0</v>
      </c>
      <c r="AQ2308" s="51">
        <v>0</v>
      </c>
      <c r="AR2308" s="51">
        <v>0</v>
      </c>
      <c r="AS2308" s="51">
        <v>0</v>
      </c>
      <c r="AT2308" s="51">
        <v>0</v>
      </c>
      <c r="AU2308" s="51">
        <f t="shared" si="6142"/>
        <v>0</v>
      </c>
      <c r="AV2308" s="51">
        <f t="shared" si="6143"/>
        <v>0</v>
      </c>
      <c r="AW2308" s="51"/>
      <c r="AX2308" s="51"/>
      <c r="AY2308" s="51"/>
      <c r="AZ2308" s="51"/>
      <c r="BA2308" s="52"/>
      <c r="BB2308" s="25">
        <v>0</v>
      </c>
    </row>
    <row r="2309" ht="47.25">
      <c r="B2309" s="47" t="s">
        <v>666</v>
      </c>
      <c r="C2309" s="47" t="s">
        <v>193</v>
      </c>
      <c r="D2309" s="47" t="s">
        <v>378</v>
      </c>
      <c r="E2309" s="48" t="str">
        <f t="shared" si="6141"/>
        <v>0702</v>
      </c>
      <c r="F2309" s="47" t="s">
        <v>759</v>
      </c>
      <c r="G2309" s="48"/>
      <c r="H2309" s="57" t="s">
        <v>760</v>
      </c>
      <c r="I2309" s="19"/>
      <c r="J2309" s="19"/>
      <c r="K2309" s="19"/>
      <c r="L2309" s="19"/>
      <c r="M2309" s="19"/>
      <c r="N2309" s="19"/>
      <c r="O2309" s="19">
        <f>O2310</f>
        <v>0</v>
      </c>
      <c r="P2309" s="19">
        <f>P2310</f>
        <v>0</v>
      </c>
      <c r="Q2309" s="19">
        <f>Q2310</f>
        <v>0</v>
      </c>
      <c r="R2309" s="19">
        <f>R2310</f>
        <v>292637.84600000002</v>
      </c>
      <c r="S2309" s="19"/>
      <c r="T2309" s="19">
        <f t="shared" si="6201"/>
        <v>292637.84600000002</v>
      </c>
      <c r="U2309" s="19"/>
      <c r="V2309" s="19"/>
      <c r="W2309" s="19"/>
      <c r="X2309" s="19"/>
      <c r="Y2309" s="19"/>
      <c r="Z2309" s="19"/>
      <c r="AA2309" s="19"/>
      <c r="AB2309" s="19"/>
      <c r="AC2309" s="19"/>
      <c r="AD2309" s="19"/>
      <c r="AE2309" s="19"/>
      <c r="AF2309" s="50">
        <f>AF2310</f>
        <v>292637.84619000001</v>
      </c>
      <c r="AG2309" s="50">
        <f>AG2310</f>
        <v>0</v>
      </c>
      <c r="AH2309" s="50">
        <f>AH2310</f>
        <v>292345.20834000001</v>
      </c>
      <c r="AI2309" s="50">
        <f>AI2310</f>
        <v>0</v>
      </c>
      <c r="AJ2309" s="50">
        <f>AJ2310</f>
        <v>292637.84619000001</v>
      </c>
      <c r="AK2309" s="50">
        <f>AK2310</f>
        <v>0</v>
      </c>
      <c r="AL2309" s="50">
        <f>AL2310</f>
        <v>292637.84619000001</v>
      </c>
      <c r="AM2309" s="50">
        <f>AM2310</f>
        <v>292345.20834000001</v>
      </c>
      <c r="AN2309" s="50">
        <f>AN2310</f>
        <v>292637.84619000001</v>
      </c>
      <c r="AO2309" s="51">
        <f>AO2310</f>
        <v>223676.46171999999</v>
      </c>
      <c r="AP2309" s="51">
        <f>AP2310</f>
        <v>292637.84619000001</v>
      </c>
      <c r="AQ2309" s="51">
        <f>AQ2310</f>
        <v>0</v>
      </c>
      <c r="AR2309" s="51">
        <f>AR2310</f>
        <v>0</v>
      </c>
      <c r="AS2309" s="51">
        <f>AS2310</f>
        <v>0</v>
      </c>
      <c r="AT2309" s="51">
        <f>AT2310</f>
        <v>0</v>
      </c>
      <c r="AU2309" s="51">
        <f t="shared" si="6142"/>
        <v>292637.84619000001</v>
      </c>
      <c r="AV2309" s="51">
        <f t="shared" si="6143"/>
        <v>-0.00018999999156221747</v>
      </c>
      <c r="AW2309" s="51"/>
      <c r="AX2309" s="51"/>
      <c r="AY2309" s="51"/>
      <c r="AZ2309" s="51"/>
      <c r="BA2309" s="52">
        <f t="shared" si="6147"/>
        <v>100</v>
      </c>
      <c r="BB2309" s="25"/>
    </row>
    <row r="2310" ht="31.5">
      <c r="B2310" s="47" t="s">
        <v>666</v>
      </c>
      <c r="C2310" s="47" t="s">
        <v>193</v>
      </c>
      <c r="D2310" s="47" t="s">
        <v>378</v>
      </c>
      <c r="E2310" s="48" t="str">
        <f t="shared" si="6141"/>
        <v>0702</v>
      </c>
      <c r="F2310" s="47" t="s">
        <v>759</v>
      </c>
      <c r="G2310" s="47" t="s">
        <v>118</v>
      </c>
      <c r="H2310" s="49" t="s">
        <v>119</v>
      </c>
      <c r="I2310" s="19"/>
      <c r="J2310" s="19"/>
      <c r="K2310" s="19"/>
      <c r="L2310" s="19"/>
      <c r="M2310" s="19"/>
      <c r="N2310" s="19"/>
      <c r="O2310" s="19">
        <v>0</v>
      </c>
      <c r="P2310" s="19">
        <v>0</v>
      </c>
      <c r="Q2310" s="19">
        <v>0</v>
      </c>
      <c r="R2310" s="19">
        <v>292637.84600000002</v>
      </c>
      <c r="S2310" s="19"/>
      <c r="T2310" s="19">
        <f t="shared" si="6201"/>
        <v>292637.84600000002</v>
      </c>
      <c r="U2310" s="19"/>
      <c r="V2310" s="19"/>
      <c r="W2310" s="19"/>
      <c r="X2310" s="19"/>
      <c r="Y2310" s="19"/>
      <c r="Z2310" s="19"/>
      <c r="AA2310" s="19"/>
      <c r="AB2310" s="19"/>
      <c r="AC2310" s="19"/>
      <c r="AD2310" s="19"/>
      <c r="AE2310" s="19"/>
      <c r="AF2310" s="50">
        <v>292637.84619000001</v>
      </c>
      <c r="AG2310" s="50"/>
      <c r="AH2310" s="50">
        <v>292345.20834000001</v>
      </c>
      <c r="AI2310" s="50"/>
      <c r="AJ2310" s="50">
        <f>AF2310</f>
        <v>292637.84619000001</v>
      </c>
      <c r="AK2310" s="50">
        <f>AG2310</f>
        <v>0</v>
      </c>
      <c r="AL2310" s="50">
        <v>292637.84619000001</v>
      </c>
      <c r="AM2310" s="50">
        <v>292345.20834000001</v>
      </c>
      <c r="AN2310" s="50">
        <f>AL2310</f>
        <v>292637.84619000001</v>
      </c>
      <c r="AO2310" s="15">
        <v>223676.46171999999</v>
      </c>
      <c r="AP2310" s="51">
        <v>292637.84619000001</v>
      </c>
      <c r="AQ2310" s="51">
        <v>0</v>
      </c>
      <c r="AR2310" s="51">
        <v>0</v>
      </c>
      <c r="AS2310" s="51">
        <v>0</v>
      </c>
      <c r="AT2310" s="51">
        <v>0</v>
      </c>
      <c r="AU2310" s="51">
        <f t="shared" si="6142"/>
        <v>292637.84619000001</v>
      </c>
      <c r="AV2310" s="51">
        <f t="shared" si="6143"/>
        <v>-0.00018999999156221747</v>
      </c>
      <c r="AW2310" s="51"/>
      <c r="AX2310" s="51"/>
      <c r="AY2310" s="51"/>
      <c r="AZ2310" s="51"/>
      <c r="BA2310" s="52">
        <f t="shared" si="6147"/>
        <v>100</v>
      </c>
      <c r="BB2310" s="25"/>
    </row>
    <row r="2311" ht="31.5">
      <c r="B2311" s="47" t="s">
        <v>666</v>
      </c>
      <c r="C2311" s="47" t="s">
        <v>193</v>
      </c>
      <c r="D2311" s="47" t="s">
        <v>378</v>
      </c>
      <c r="E2311" s="48" t="str">
        <f t="shared" si="6141"/>
        <v>0702</v>
      </c>
      <c r="F2311" s="47" t="s">
        <v>395</v>
      </c>
      <c r="G2311" s="48"/>
      <c r="H2311" s="49" t="s">
        <v>210</v>
      </c>
      <c r="I2311" s="19">
        <f>I2312</f>
        <v>1298224.3999999999</v>
      </c>
      <c r="J2311" s="19">
        <f>J2312</f>
        <v>1935276.2999999998</v>
      </c>
      <c r="K2311" s="19">
        <f>K2312</f>
        <v>1477335.5</v>
      </c>
      <c r="L2311" s="19">
        <f>L2312</f>
        <v>0</v>
      </c>
      <c r="M2311" s="19">
        <f>M2312</f>
        <v>0</v>
      </c>
      <c r="N2311" s="19">
        <f>N2312</f>
        <v>0</v>
      </c>
      <c r="O2311" s="19">
        <f>O2312</f>
        <v>-782.54999999999995</v>
      </c>
      <c r="P2311" s="19">
        <f>P2312</f>
        <v>0</v>
      </c>
      <c r="Q2311" s="19">
        <f>Q2312</f>
        <v>71842.505000000005</v>
      </c>
      <c r="R2311" s="19">
        <f>R2312</f>
        <v>-495358.54200000002</v>
      </c>
      <c r="S2311" s="19">
        <f>S2312</f>
        <v>257060.86805000002</v>
      </c>
      <c r="T2311" s="19">
        <f t="shared" si="6201"/>
        <v>1130986.6810499995</v>
      </c>
      <c r="U2311" s="19">
        <f t="shared" si="6148"/>
        <v>1935276.2999999998</v>
      </c>
      <c r="V2311" s="19">
        <f t="shared" si="6149"/>
        <v>1477335.5</v>
      </c>
      <c r="W2311" s="19">
        <f>W2312</f>
        <v>0</v>
      </c>
      <c r="X2311" s="19">
        <f>X2312</f>
        <v>0</v>
      </c>
      <c r="Y2311" s="19">
        <f>Y2312</f>
        <v>0</v>
      </c>
      <c r="Z2311" s="19">
        <f>Z2312</f>
        <v>257060.86805000002</v>
      </c>
      <c r="AA2311" s="19">
        <f>AA2312</f>
        <v>0</v>
      </c>
      <c r="AB2311" s="19">
        <f>AB2312</f>
        <v>0</v>
      </c>
      <c r="AC2311" s="19">
        <f>AC2312</f>
        <v>0</v>
      </c>
      <c r="AD2311" s="19">
        <f>AD2312</f>
        <v>0.035999999999999997</v>
      </c>
      <c r="AE2311" s="19">
        <f>AE2312</f>
        <v>0</v>
      </c>
      <c r="AF2311" s="50">
        <f>AF2312</f>
        <v>1102678.7464500002</v>
      </c>
      <c r="AG2311" s="50">
        <f>AG2312</f>
        <v>0</v>
      </c>
      <c r="AH2311" s="50">
        <f>AH2312</f>
        <v>710671.96176999994</v>
      </c>
      <c r="AI2311" s="50">
        <f>AI2312</f>
        <v>0</v>
      </c>
      <c r="AJ2311" s="50">
        <f>AJ2312</f>
        <v>1009962.8937300001</v>
      </c>
      <c r="AK2311" s="50">
        <f>AK2312</f>
        <v>0</v>
      </c>
      <c r="AL2311" s="50">
        <f>AL2312</f>
        <v>1094890.7052000002</v>
      </c>
      <c r="AM2311" s="50">
        <f>AM2312</f>
        <v>710671.96176999994</v>
      </c>
      <c r="AN2311" s="50">
        <f>AN2312</f>
        <v>1002174.8524800001</v>
      </c>
      <c r="AO2311" s="51">
        <f>AO2312</f>
        <v>553036.85135000013</v>
      </c>
      <c r="AP2311" s="51">
        <f>AP2312</f>
        <v>1142027.4067799998</v>
      </c>
      <c r="AQ2311" s="51">
        <f>AQ2312</f>
        <v>-782.54999999999995</v>
      </c>
      <c r="AR2311" s="51">
        <f>AR2312</f>
        <v>0</v>
      </c>
      <c r="AS2311" s="51">
        <f>AS2312</f>
        <v>0</v>
      </c>
      <c r="AT2311" s="51">
        <f>AT2312</f>
        <v>0</v>
      </c>
      <c r="AU2311" s="51">
        <f t="shared" si="6142"/>
        <v>1141244.8567799998</v>
      </c>
      <c r="AV2311" s="51">
        <f t="shared" si="6143"/>
        <v>-10258.17573000025</v>
      </c>
      <c r="AW2311" s="51">
        <f t="shared" si="6144"/>
        <v>1388047.5490999995</v>
      </c>
      <c r="AX2311" s="51">
        <f t="shared" si="6145"/>
        <v>1935276.2999999998</v>
      </c>
      <c r="AY2311" s="51">
        <f t="shared" si="6146"/>
        <v>1477335.5360000001</v>
      </c>
      <c r="AZ2311" s="51">
        <f>AZ2312</f>
        <v>0</v>
      </c>
      <c r="BA2311" s="52">
        <f t="shared" si="6147"/>
        <v>99.293716209270102</v>
      </c>
      <c r="BB2311" s="25"/>
    </row>
    <row r="2312" ht="31.5">
      <c r="B2312" s="47" t="s">
        <v>666</v>
      </c>
      <c r="C2312" s="47" t="s">
        <v>193</v>
      </c>
      <c r="D2312" s="47" t="s">
        <v>378</v>
      </c>
      <c r="E2312" s="48" t="str">
        <f t="shared" si="6141"/>
        <v>0702</v>
      </c>
      <c r="F2312" s="47" t="s">
        <v>396</v>
      </c>
      <c r="G2312" s="48"/>
      <c r="H2312" s="49" t="s">
        <v>397</v>
      </c>
      <c r="I2312" s="19">
        <f>I2315+I2317+I2319+I2321+I2325</f>
        <v>1298224.3999999999</v>
      </c>
      <c r="J2312" s="19">
        <f>J2315+J2317+J2319+J2321+J2325</f>
        <v>1935276.2999999998</v>
      </c>
      <c r="K2312" s="19">
        <f>K2315+K2317+K2319+K2321+K2325</f>
        <v>1477335.5</v>
      </c>
      <c r="L2312" s="19">
        <f>L2315+L2317+L2319+L2321+L2325</f>
        <v>0</v>
      </c>
      <c r="M2312" s="19">
        <f>M2315+M2317+M2319+M2321+M2325</f>
        <v>0</v>
      </c>
      <c r="N2312" s="19">
        <f>N2315+N2317+N2319+N2321+N2325</f>
        <v>0</v>
      </c>
      <c r="O2312" s="19">
        <f>O2315+O2317+O2319+O2321+O2325+O2313+O2323</f>
        <v>-782.54999999999995</v>
      </c>
      <c r="P2312" s="19">
        <f>P2315+P2317+P2319+P2321+P2325+P2313+P2323</f>
        <v>0</v>
      </c>
      <c r="Q2312" s="19">
        <f>Q2315+Q2317+Q2319+Q2321+Q2325+Q2313+Q2323</f>
        <v>71842.505000000005</v>
      </c>
      <c r="R2312" s="19">
        <f>R2315+R2317+R2319+R2321+R2325+R2313+R2323</f>
        <v>-495358.54200000002</v>
      </c>
      <c r="S2312" s="19">
        <f>S2315+S2317+S2319+S2321+S2325+S2313</f>
        <v>257060.86805000002</v>
      </c>
      <c r="T2312" s="19">
        <f t="shared" si="6201"/>
        <v>1130986.6810499995</v>
      </c>
      <c r="U2312" s="19">
        <f t="shared" si="6148"/>
        <v>1935276.2999999998</v>
      </c>
      <c r="V2312" s="19">
        <f t="shared" si="6149"/>
        <v>1477335.5</v>
      </c>
      <c r="W2312" s="19">
        <f>W2315+W2317+W2319+W2321+W2325+W2313</f>
        <v>0</v>
      </c>
      <c r="X2312" s="19">
        <f>X2315+X2317+X2319+X2321+X2325+X2313</f>
        <v>0</v>
      </c>
      <c r="Y2312" s="19">
        <f>Y2315+Y2317+Y2319+Y2321+Y2325+Y2313</f>
        <v>0</v>
      </c>
      <c r="Z2312" s="19">
        <f>Z2315+Z2317+Z2319+Z2321+Z2325+Z2313</f>
        <v>257060.86805000002</v>
      </c>
      <c r="AA2312" s="19">
        <f>AA2315+AA2317+AA2319+AA2321+AA2325+AA2313</f>
        <v>0</v>
      </c>
      <c r="AB2312" s="19">
        <f>AB2315+AB2317+AB2319+AB2321+AB2325+AB2313</f>
        <v>0</v>
      </c>
      <c r="AC2312" s="19">
        <f>AC2315+AC2317+AC2319+AC2321+AC2325+AC2313</f>
        <v>0</v>
      </c>
      <c r="AD2312" s="19">
        <f>AD2315+AD2317+AD2319+AD2321+AD2325+AD2313</f>
        <v>0.035999999999999997</v>
      </c>
      <c r="AE2312" s="19">
        <f>AE2315+AE2317+AE2319+AE2321+AE2325+AE2313</f>
        <v>0</v>
      </c>
      <c r="AF2312" s="50">
        <f>AF2315+AF2317+AF2319+AF2321+AF2325+AF2313+AF2323+AF2327</f>
        <v>1102678.7464500002</v>
      </c>
      <c r="AG2312" s="50">
        <f>AG2315+AG2317+AG2319+AG2321+AG2325+AG2313+AG2323+AG2327</f>
        <v>0</v>
      </c>
      <c r="AH2312" s="50">
        <f>AH2315+AH2317+AH2319+AH2321+AH2325+AH2313+AH2323+AH2327</f>
        <v>710671.96176999994</v>
      </c>
      <c r="AI2312" s="50">
        <f>AI2315+AI2317+AI2319+AI2321+AI2325+AI2313+AI2323+AI2327</f>
        <v>0</v>
      </c>
      <c r="AJ2312" s="50">
        <f>AJ2315+AJ2317+AJ2319+AJ2321+AJ2325+AJ2313+AJ2323+AJ2327</f>
        <v>1009962.8937300001</v>
      </c>
      <c r="AK2312" s="50">
        <f>AK2315+AK2317+AK2319+AK2321+AK2325+AK2313+AK2323+AK2327</f>
        <v>0</v>
      </c>
      <c r="AL2312" s="50">
        <f>AL2315+AL2317+AL2319+AL2321+AL2325+AL2313+AL2323+AL2327</f>
        <v>1094890.7052000002</v>
      </c>
      <c r="AM2312" s="50">
        <f>AM2315+AM2317+AM2319+AM2321+AM2325+AM2313+AM2323+AM2327</f>
        <v>710671.96176999994</v>
      </c>
      <c r="AN2312" s="50">
        <f>AN2315+AN2317+AN2319+AN2321+AN2325+AN2313+AN2323+AN2327</f>
        <v>1002174.8524800001</v>
      </c>
      <c r="AO2312" s="15">
        <f>AO2315+AO2317+AO2319+AO2321+AO2325+AO2313+AO2323</f>
        <v>553036.85135000013</v>
      </c>
      <c r="AP2312" s="51">
        <f>AP2315+AP2317+AP2319+AP2321+AP2325+AP2313+AP2323</f>
        <v>1142027.4067799998</v>
      </c>
      <c r="AQ2312" s="51">
        <f>AQ2315+AQ2317+AQ2319+AQ2321+AQ2325+AQ2313+AQ2323</f>
        <v>-782.54999999999995</v>
      </c>
      <c r="AR2312" s="51">
        <f>AR2315+AR2317+AR2319+AR2321+AR2325+AR2313+AR2323</f>
        <v>0</v>
      </c>
      <c r="AS2312" s="51">
        <f>AS2315+AS2317+AS2319+AS2321+AS2325+AS2313+AS2323</f>
        <v>0</v>
      </c>
      <c r="AT2312" s="51">
        <f>AT2315+AT2317+AT2319+AT2321+AT2325+AT2313+AT2323</f>
        <v>0</v>
      </c>
      <c r="AU2312" s="51">
        <f t="shared" si="6142"/>
        <v>1141244.8567799998</v>
      </c>
      <c r="AV2312" s="51">
        <f t="shared" si="6143"/>
        <v>-10258.17573000025</v>
      </c>
      <c r="AW2312" s="51">
        <f t="shared" si="6144"/>
        <v>1388047.5490999995</v>
      </c>
      <c r="AX2312" s="51">
        <f t="shared" si="6145"/>
        <v>1935276.2999999998</v>
      </c>
      <c r="AY2312" s="51">
        <f t="shared" si="6146"/>
        <v>1477335.5360000001</v>
      </c>
      <c r="AZ2312" s="51">
        <f>AZ2315+AZ2317+AZ2319+AZ2321+AZ2325+AZ2313</f>
        <v>0</v>
      </c>
      <c r="BA2312" s="52">
        <f t="shared" si="6147"/>
        <v>99.293716209270102</v>
      </c>
      <c r="BB2312" s="25"/>
    </row>
    <row r="2313" ht="31.5">
      <c r="B2313" s="47" t="s">
        <v>666</v>
      </c>
      <c r="C2313" s="47" t="s">
        <v>193</v>
      </c>
      <c r="D2313" s="47" t="s">
        <v>378</v>
      </c>
      <c r="E2313" s="48" t="str">
        <f t="shared" si="6141"/>
        <v>0702</v>
      </c>
      <c r="F2313" s="47" t="s">
        <v>761</v>
      </c>
      <c r="G2313" s="48"/>
      <c r="H2313" s="49" t="s">
        <v>762</v>
      </c>
      <c r="I2313" s="19"/>
      <c r="J2313" s="19"/>
      <c r="K2313" s="19"/>
      <c r="L2313" s="19"/>
      <c r="M2313" s="19"/>
      <c r="N2313" s="19"/>
      <c r="O2313" s="19">
        <f>O2314</f>
        <v>-581.11599999999999</v>
      </c>
      <c r="P2313" s="19">
        <f>P2314</f>
        <v>0</v>
      </c>
      <c r="Q2313" s="19">
        <f>Q2314</f>
        <v>0</v>
      </c>
      <c r="R2313" s="19">
        <f>R2314</f>
        <v>0</v>
      </c>
      <c r="S2313" s="19">
        <f>S2314</f>
        <v>8404.7960500000008</v>
      </c>
      <c r="T2313" s="19">
        <f t="shared" si="6201"/>
        <v>7823.6800500000008</v>
      </c>
      <c r="U2313" s="19"/>
      <c r="V2313" s="19"/>
      <c r="W2313" s="19">
        <f>W2314</f>
        <v>0</v>
      </c>
      <c r="X2313" s="19">
        <f>X2314</f>
        <v>0</v>
      </c>
      <c r="Y2313" s="19">
        <f>Y2314</f>
        <v>0</v>
      </c>
      <c r="Z2313" s="19">
        <f>Z2314</f>
        <v>8404.7960500000008</v>
      </c>
      <c r="AA2313" s="19">
        <f>AA2314</f>
        <v>0</v>
      </c>
      <c r="AB2313" s="19">
        <f>AB2314</f>
        <v>0</v>
      </c>
      <c r="AC2313" s="19">
        <f>AC2314</f>
        <v>0</v>
      </c>
      <c r="AD2313" s="19">
        <f>AD2314</f>
        <v>0</v>
      </c>
      <c r="AE2313" s="19"/>
      <c r="AF2313" s="50">
        <f>AF2314</f>
        <v>7818.4116199999999</v>
      </c>
      <c r="AG2313" s="50">
        <f>AG2314</f>
        <v>0</v>
      </c>
      <c r="AH2313" s="50">
        <f>AH2314</f>
        <v>0</v>
      </c>
      <c r="AI2313" s="50">
        <f>AI2314</f>
        <v>0</v>
      </c>
      <c r="AJ2313" s="50">
        <f>AJ2314</f>
        <v>7818.4116199999999</v>
      </c>
      <c r="AK2313" s="50">
        <f>AK2314</f>
        <v>0</v>
      </c>
      <c r="AL2313" s="50">
        <f>AL2314</f>
        <v>7817.6462099999999</v>
      </c>
      <c r="AM2313" s="50">
        <f>AM2314</f>
        <v>0</v>
      </c>
      <c r="AN2313" s="50">
        <f>AN2314</f>
        <v>7817.6462099999999</v>
      </c>
      <c r="AO2313" s="51">
        <f>AO2314</f>
        <v>7817.6462099999999</v>
      </c>
      <c r="AP2313" s="51">
        <f>AP2314</f>
        <v>8399.5276200000008</v>
      </c>
      <c r="AQ2313" s="51">
        <f>AQ2314</f>
        <v>-581.11599999999999</v>
      </c>
      <c r="AR2313" s="51">
        <f>AR2314</f>
        <v>0</v>
      </c>
      <c r="AS2313" s="51">
        <f>AS2314</f>
        <v>0</v>
      </c>
      <c r="AT2313" s="51">
        <f>AT2314</f>
        <v>0</v>
      </c>
      <c r="AU2313" s="51">
        <f t="shared" si="6142"/>
        <v>7818.4116200000008</v>
      </c>
      <c r="AV2313" s="51">
        <f t="shared" si="6143"/>
        <v>5.2684300000000803</v>
      </c>
      <c r="AW2313" s="51">
        <f t="shared" si="6144"/>
        <v>16228.476100000002</v>
      </c>
      <c r="AX2313" s="51">
        <f t="shared" si="6145"/>
        <v>0</v>
      </c>
      <c r="AY2313" s="51">
        <f t="shared" si="6146"/>
        <v>0</v>
      </c>
      <c r="AZ2313" s="51">
        <f>AZ2314</f>
        <v>0</v>
      </c>
      <c r="BA2313" s="52">
        <f t="shared" si="6147"/>
        <v>99.990210159848303</v>
      </c>
      <c r="BB2313" s="25"/>
    </row>
    <row r="2314" ht="31.5">
      <c r="B2314" s="47" t="s">
        <v>666</v>
      </c>
      <c r="C2314" s="47" t="s">
        <v>193</v>
      </c>
      <c r="D2314" s="47" t="s">
        <v>378</v>
      </c>
      <c r="E2314" s="48" t="str">
        <f t="shared" si="6141"/>
        <v>0702</v>
      </c>
      <c r="F2314" s="47" t="s">
        <v>761</v>
      </c>
      <c r="G2314" s="47" t="s">
        <v>118</v>
      </c>
      <c r="H2314" s="49" t="s">
        <v>119</v>
      </c>
      <c r="I2314" s="19"/>
      <c r="J2314" s="19"/>
      <c r="K2314" s="19"/>
      <c r="L2314" s="19"/>
      <c r="M2314" s="19"/>
      <c r="N2314" s="19"/>
      <c r="O2314" s="19">
        <v>-581.11599999999999</v>
      </c>
      <c r="P2314" s="19">
        <v>0</v>
      </c>
      <c r="Q2314" s="19">
        <v>0</v>
      </c>
      <c r="R2314" s="19">
        <v>0</v>
      </c>
      <c r="S2314" s="19">
        <v>8404.7960500000008</v>
      </c>
      <c r="T2314" s="19">
        <f t="shared" si="6201"/>
        <v>7823.6800500000008</v>
      </c>
      <c r="U2314" s="19"/>
      <c r="V2314" s="19"/>
      <c r="W2314" s="19"/>
      <c r="X2314" s="19"/>
      <c r="Y2314" s="19"/>
      <c r="Z2314" s="19">
        <v>8404.7960500000008</v>
      </c>
      <c r="AA2314" s="19"/>
      <c r="AB2314" s="19"/>
      <c r="AC2314" s="19"/>
      <c r="AD2314" s="19"/>
      <c r="AE2314" s="19"/>
      <c r="AF2314" s="50">
        <v>7818.4116199999999</v>
      </c>
      <c r="AG2314" s="50"/>
      <c r="AH2314" s="50">
        <v>0</v>
      </c>
      <c r="AI2314" s="50">
        <v>0</v>
      </c>
      <c r="AJ2314" s="50">
        <f>AF2314</f>
        <v>7818.4116199999999</v>
      </c>
      <c r="AK2314" s="50">
        <f>AG2314</f>
        <v>0</v>
      </c>
      <c r="AL2314" s="50">
        <v>7817.6462099999999</v>
      </c>
      <c r="AM2314" s="50">
        <v>0</v>
      </c>
      <c r="AN2314" s="50">
        <f>AL2314</f>
        <v>7817.6462099999999</v>
      </c>
      <c r="AO2314" s="15">
        <v>7817.6462099999999</v>
      </c>
      <c r="AP2314" s="51">
        <v>8399.5276200000008</v>
      </c>
      <c r="AQ2314" s="51">
        <v>-581.11599999999999</v>
      </c>
      <c r="AR2314" s="51">
        <v>0</v>
      </c>
      <c r="AS2314" s="51">
        <v>0</v>
      </c>
      <c r="AT2314" s="51">
        <v>0</v>
      </c>
      <c r="AU2314" s="51">
        <f t="shared" si="6142"/>
        <v>7818.4116200000008</v>
      </c>
      <c r="AV2314" s="51">
        <f t="shared" si="6143"/>
        <v>5.2684300000000803</v>
      </c>
      <c r="AW2314" s="51">
        <f t="shared" si="6144"/>
        <v>16228.476100000002</v>
      </c>
      <c r="AX2314" s="51">
        <f t="shared" si="6145"/>
        <v>0</v>
      </c>
      <c r="AY2314" s="51">
        <f t="shared" si="6146"/>
        <v>0</v>
      </c>
      <c r="AZ2314" s="51"/>
      <c r="BA2314" s="52">
        <f t="shared" si="6147"/>
        <v>99.990210159848303</v>
      </c>
      <c r="BB2314" s="53"/>
    </row>
    <row r="2315" ht="31.5">
      <c r="B2315" s="47" t="s">
        <v>666</v>
      </c>
      <c r="C2315" s="47" t="s">
        <v>193</v>
      </c>
      <c r="D2315" s="47" t="s">
        <v>378</v>
      </c>
      <c r="E2315" s="48" t="str">
        <f t="shared" si="6141"/>
        <v>0702</v>
      </c>
      <c r="F2315" s="47" t="s">
        <v>763</v>
      </c>
      <c r="G2315" s="48"/>
      <c r="H2315" s="49" t="s">
        <v>764</v>
      </c>
      <c r="I2315" s="19">
        <f>I2316</f>
        <v>453</v>
      </c>
      <c r="J2315" s="19">
        <f>J2316</f>
        <v>651.5</v>
      </c>
      <c r="K2315" s="19">
        <f>K2316</f>
        <v>200</v>
      </c>
      <c r="L2315" s="19">
        <f>L2316</f>
        <v>0</v>
      </c>
      <c r="M2315" s="19">
        <f>M2316</f>
        <v>0</v>
      </c>
      <c r="N2315" s="19">
        <f>N2316</f>
        <v>0</v>
      </c>
      <c r="O2315" s="19">
        <f>O2316</f>
        <v>-195.863</v>
      </c>
      <c r="P2315" s="19">
        <f>P2316</f>
        <v>0</v>
      </c>
      <c r="Q2315" s="19">
        <f>Q2316</f>
        <v>20239.123</v>
      </c>
      <c r="R2315" s="19">
        <f>R2316</f>
        <v>0</v>
      </c>
      <c r="S2315" s="19">
        <f>S2316</f>
        <v>17979.14402</v>
      </c>
      <c r="T2315" s="19">
        <f t="shared" si="6201"/>
        <v>38475.404020000002</v>
      </c>
      <c r="U2315" s="19">
        <f t="shared" si="6148"/>
        <v>651.5</v>
      </c>
      <c r="V2315" s="19">
        <f t="shared" si="6149"/>
        <v>200</v>
      </c>
      <c r="W2315" s="19">
        <f>W2316</f>
        <v>0</v>
      </c>
      <c r="X2315" s="19">
        <f>X2316</f>
        <v>0</v>
      </c>
      <c r="Y2315" s="19">
        <f>Y2316</f>
        <v>0</v>
      </c>
      <c r="Z2315" s="19">
        <f>Z2316</f>
        <v>17979.14402</v>
      </c>
      <c r="AA2315" s="19">
        <f>AA2316</f>
        <v>0</v>
      </c>
      <c r="AB2315" s="19">
        <f>AB2316</f>
        <v>0</v>
      </c>
      <c r="AC2315" s="19">
        <f>AC2316</f>
        <v>0</v>
      </c>
      <c r="AD2315" s="19">
        <f>AD2316</f>
        <v>0</v>
      </c>
      <c r="AE2315" s="19"/>
      <c r="AF2315" s="50">
        <f>AF2316</f>
        <v>38475.404020000002</v>
      </c>
      <c r="AG2315" s="50">
        <f>AG2316</f>
        <v>0</v>
      </c>
      <c r="AH2315" s="50">
        <f>AH2316</f>
        <v>0</v>
      </c>
      <c r="AI2315" s="50">
        <f>AI2316</f>
        <v>0</v>
      </c>
      <c r="AJ2315" s="50">
        <f>AJ2316</f>
        <v>38475.404020000002</v>
      </c>
      <c r="AK2315" s="50">
        <f>AK2316</f>
        <v>0</v>
      </c>
      <c r="AL2315" s="50">
        <f>AL2316</f>
        <v>38475.404020000002</v>
      </c>
      <c r="AM2315" s="50">
        <f>AM2316</f>
        <v>0</v>
      </c>
      <c r="AN2315" s="50">
        <f>AN2316</f>
        <v>38475.404020000002</v>
      </c>
      <c r="AO2315" s="51">
        <f>AO2316</f>
        <v>31470.573619999999</v>
      </c>
      <c r="AP2315" s="51">
        <f>AP2316</f>
        <v>38671.267019999999</v>
      </c>
      <c r="AQ2315" s="51">
        <f>AQ2316</f>
        <v>-195.863</v>
      </c>
      <c r="AR2315" s="51">
        <f>AR2316</f>
        <v>0</v>
      </c>
      <c r="AS2315" s="51">
        <f>AS2316</f>
        <v>0</v>
      </c>
      <c r="AT2315" s="51">
        <f>AT2316</f>
        <v>0</v>
      </c>
      <c r="AU2315" s="51">
        <f t="shared" si="6142"/>
        <v>38475.404020000002</v>
      </c>
      <c r="AV2315" s="51">
        <f t="shared" si="6143"/>
        <v>0</v>
      </c>
      <c r="AW2315" s="51">
        <f t="shared" si="6144"/>
        <v>56454.548040000001</v>
      </c>
      <c r="AX2315" s="51">
        <f t="shared" si="6145"/>
        <v>651.5</v>
      </c>
      <c r="AY2315" s="51">
        <f t="shared" si="6146"/>
        <v>200</v>
      </c>
      <c r="AZ2315" s="51">
        <f>AZ2316</f>
        <v>0</v>
      </c>
      <c r="BA2315" s="52">
        <f t="shared" si="6147"/>
        <v>100</v>
      </c>
      <c r="BB2315" s="25"/>
    </row>
    <row r="2316" ht="31.5">
      <c r="B2316" s="47" t="s">
        <v>666</v>
      </c>
      <c r="C2316" s="47" t="s">
        <v>193</v>
      </c>
      <c r="D2316" s="47" t="s">
        <v>378</v>
      </c>
      <c r="E2316" s="48" t="str">
        <f t="shared" si="6141"/>
        <v>0702</v>
      </c>
      <c r="F2316" s="47" t="s">
        <v>763</v>
      </c>
      <c r="G2316" s="47" t="s">
        <v>118</v>
      </c>
      <c r="H2316" s="49" t="s">
        <v>119</v>
      </c>
      <c r="I2316" s="19">
        <v>453</v>
      </c>
      <c r="J2316" s="19">
        <v>651.5</v>
      </c>
      <c r="K2316" s="19">
        <v>200</v>
      </c>
      <c r="L2316" s="19"/>
      <c r="M2316" s="19"/>
      <c r="N2316" s="19"/>
      <c r="O2316" s="19">
        <v>-195.863</v>
      </c>
      <c r="P2316" s="19">
        <v>0</v>
      </c>
      <c r="Q2316" s="19">
        <v>20239.123</v>
      </c>
      <c r="R2316" s="19">
        <v>0</v>
      </c>
      <c r="S2316" s="19">
        <v>17979.14402</v>
      </c>
      <c r="T2316" s="19">
        <f t="shared" si="6201"/>
        <v>38475.404020000002</v>
      </c>
      <c r="U2316" s="19">
        <f t="shared" si="6148"/>
        <v>651.5</v>
      </c>
      <c r="V2316" s="19">
        <f t="shared" si="6149"/>
        <v>200</v>
      </c>
      <c r="W2316" s="19"/>
      <c r="X2316" s="19"/>
      <c r="Y2316" s="19"/>
      <c r="Z2316" s="19">
        <v>17979.14402</v>
      </c>
      <c r="AA2316" s="19"/>
      <c r="AB2316" s="19"/>
      <c r="AC2316" s="19"/>
      <c r="AD2316" s="19"/>
      <c r="AE2316" s="19"/>
      <c r="AF2316" s="50">
        <v>38475.404020000002</v>
      </c>
      <c r="AG2316" s="50"/>
      <c r="AH2316" s="50">
        <v>0</v>
      </c>
      <c r="AI2316" s="50">
        <v>0</v>
      </c>
      <c r="AJ2316" s="50">
        <f>AF2316</f>
        <v>38475.404020000002</v>
      </c>
      <c r="AK2316" s="50">
        <f>AG2316</f>
        <v>0</v>
      </c>
      <c r="AL2316" s="50">
        <v>38475.404020000002</v>
      </c>
      <c r="AM2316" s="50">
        <v>0</v>
      </c>
      <c r="AN2316" s="50">
        <f>AL2316</f>
        <v>38475.404020000002</v>
      </c>
      <c r="AO2316" s="15">
        <v>31470.573619999999</v>
      </c>
      <c r="AP2316" s="51">
        <v>38671.267019999999</v>
      </c>
      <c r="AQ2316" s="51">
        <v>-195.863</v>
      </c>
      <c r="AR2316" s="51">
        <v>0</v>
      </c>
      <c r="AS2316" s="51">
        <v>0</v>
      </c>
      <c r="AT2316" s="51">
        <v>0</v>
      </c>
      <c r="AU2316" s="51">
        <f t="shared" si="6142"/>
        <v>38475.404020000002</v>
      </c>
      <c r="AV2316" s="51">
        <f t="shared" si="6143"/>
        <v>0</v>
      </c>
      <c r="AW2316" s="51">
        <f t="shared" si="6144"/>
        <v>56454.548040000001</v>
      </c>
      <c r="AX2316" s="51">
        <f t="shared" si="6145"/>
        <v>651.5</v>
      </c>
      <c r="AY2316" s="51">
        <f t="shared" si="6146"/>
        <v>200</v>
      </c>
      <c r="AZ2316" s="51"/>
      <c r="BA2316" s="52">
        <f t="shared" si="6147"/>
        <v>100</v>
      </c>
      <c r="BB2316" s="53"/>
    </row>
    <row r="2317" ht="31.5">
      <c r="B2317" s="47" t="s">
        <v>666</v>
      </c>
      <c r="C2317" s="47" t="s">
        <v>193</v>
      </c>
      <c r="D2317" s="47" t="s">
        <v>378</v>
      </c>
      <c r="E2317" s="48" t="str">
        <f t="shared" si="6141"/>
        <v>0702</v>
      </c>
      <c r="F2317" s="47" t="s">
        <v>765</v>
      </c>
      <c r="G2317" s="48"/>
      <c r="H2317" s="49" t="s">
        <v>766</v>
      </c>
      <c r="I2317" s="19">
        <f>I2318</f>
        <v>35</v>
      </c>
      <c r="J2317" s="19">
        <f>J2318</f>
        <v>540</v>
      </c>
      <c r="K2317" s="19">
        <f>K2318</f>
        <v>1077.3</v>
      </c>
      <c r="L2317" s="19">
        <f>L2318</f>
        <v>0</v>
      </c>
      <c r="M2317" s="19">
        <f>M2318</f>
        <v>0</v>
      </c>
      <c r="N2317" s="19">
        <f>N2318</f>
        <v>0</v>
      </c>
      <c r="O2317" s="19">
        <f>O2318</f>
        <v>-5.5709999999999997</v>
      </c>
      <c r="P2317" s="19">
        <f>P2318</f>
        <v>0</v>
      </c>
      <c r="Q2317" s="19">
        <f>Q2318</f>
        <v>5</v>
      </c>
      <c r="R2317" s="19">
        <f>R2318</f>
        <v>0</v>
      </c>
      <c r="S2317" s="19">
        <f>S2318</f>
        <v>0</v>
      </c>
      <c r="T2317" s="19">
        <f t="shared" si="6201"/>
        <v>34.429000000000002</v>
      </c>
      <c r="U2317" s="19">
        <f t="shared" si="6148"/>
        <v>540</v>
      </c>
      <c r="V2317" s="19">
        <f t="shared" si="6149"/>
        <v>1077.3</v>
      </c>
      <c r="W2317" s="19">
        <f>W2318</f>
        <v>0</v>
      </c>
      <c r="X2317" s="19">
        <f>X2318</f>
        <v>0</v>
      </c>
      <c r="Y2317" s="19">
        <f>Y2318</f>
        <v>0</v>
      </c>
      <c r="Z2317" s="19">
        <f>Z2318</f>
        <v>0</v>
      </c>
      <c r="AA2317" s="19">
        <f>AA2318</f>
        <v>0</v>
      </c>
      <c r="AB2317" s="19">
        <f>AB2318</f>
        <v>0</v>
      </c>
      <c r="AC2317" s="19">
        <f>AC2318</f>
        <v>0</v>
      </c>
      <c r="AD2317" s="19">
        <f>AD2318</f>
        <v>0.035999999999999997</v>
      </c>
      <c r="AE2317" s="19"/>
      <c r="AF2317" s="50">
        <f>AF2318</f>
        <v>34.429000000000002</v>
      </c>
      <c r="AG2317" s="50">
        <f>AG2318</f>
        <v>0</v>
      </c>
      <c r="AH2317" s="50">
        <f>AH2318</f>
        <v>0</v>
      </c>
      <c r="AI2317" s="50">
        <f>AI2318</f>
        <v>0</v>
      </c>
      <c r="AJ2317" s="50">
        <f>AJ2318</f>
        <v>34.429000000000002</v>
      </c>
      <c r="AK2317" s="50">
        <f>AK2318</f>
        <v>0</v>
      </c>
      <c r="AL2317" s="50">
        <f>AL2318</f>
        <v>34.42895</v>
      </c>
      <c r="AM2317" s="50">
        <f>AM2318</f>
        <v>0</v>
      </c>
      <c r="AN2317" s="50">
        <f>AN2318</f>
        <v>34.42895</v>
      </c>
      <c r="AO2317" s="51">
        <f>AO2318</f>
        <v>0</v>
      </c>
      <c r="AP2317" s="51">
        <f>AP2318</f>
        <v>40</v>
      </c>
      <c r="AQ2317" s="51">
        <f>AQ2318</f>
        <v>-5.5709999999999997</v>
      </c>
      <c r="AR2317" s="51">
        <f>AR2318</f>
        <v>0</v>
      </c>
      <c r="AS2317" s="51">
        <f>AS2318</f>
        <v>0</v>
      </c>
      <c r="AT2317" s="51">
        <f>AT2318</f>
        <v>0</v>
      </c>
      <c r="AU2317" s="51">
        <f t="shared" si="6142"/>
        <v>34.429000000000002</v>
      </c>
      <c r="AV2317" s="51">
        <f t="shared" si="6143"/>
        <v>0</v>
      </c>
      <c r="AW2317" s="51">
        <f t="shared" si="6144"/>
        <v>34.429000000000002</v>
      </c>
      <c r="AX2317" s="51">
        <f t="shared" si="6145"/>
        <v>540</v>
      </c>
      <c r="AY2317" s="51">
        <f t="shared" si="6146"/>
        <v>1077.336</v>
      </c>
      <c r="AZ2317" s="51">
        <f>AZ2318</f>
        <v>0</v>
      </c>
      <c r="BA2317" s="52">
        <f t="shared" si="6147"/>
        <v>99.99985477359202</v>
      </c>
      <c r="BB2317" s="25"/>
    </row>
    <row r="2318" ht="31.5">
      <c r="B2318" s="47" t="s">
        <v>666</v>
      </c>
      <c r="C2318" s="47" t="s">
        <v>193</v>
      </c>
      <c r="D2318" s="47" t="s">
        <v>378</v>
      </c>
      <c r="E2318" s="48" t="str">
        <f t="shared" si="6141"/>
        <v>0702</v>
      </c>
      <c r="F2318" s="47" t="s">
        <v>765</v>
      </c>
      <c r="G2318" s="47" t="s">
        <v>118</v>
      </c>
      <c r="H2318" s="49" t="s">
        <v>119</v>
      </c>
      <c r="I2318" s="19">
        <v>35</v>
      </c>
      <c r="J2318" s="19">
        <v>540</v>
      </c>
      <c r="K2318" s="19">
        <v>1077.3</v>
      </c>
      <c r="L2318" s="19"/>
      <c r="M2318" s="19"/>
      <c r="N2318" s="19"/>
      <c r="O2318" s="19">
        <v>-5.5709999999999997</v>
      </c>
      <c r="P2318" s="19">
        <v>0</v>
      </c>
      <c r="Q2318" s="19">
        <v>5</v>
      </c>
      <c r="R2318" s="19">
        <v>0</v>
      </c>
      <c r="S2318" s="19"/>
      <c r="T2318" s="19">
        <f t="shared" si="6201"/>
        <v>34.429000000000002</v>
      </c>
      <c r="U2318" s="19">
        <f t="shared" si="6148"/>
        <v>540</v>
      </c>
      <c r="V2318" s="19">
        <f t="shared" si="6149"/>
        <v>1077.3</v>
      </c>
      <c r="W2318" s="19"/>
      <c r="X2318" s="19"/>
      <c r="Y2318" s="19"/>
      <c r="Z2318" s="19"/>
      <c r="AA2318" s="19"/>
      <c r="AB2318" s="19"/>
      <c r="AC2318" s="19"/>
      <c r="AD2318" s="19">
        <v>0.035999999999999997</v>
      </c>
      <c r="AE2318" s="19"/>
      <c r="AF2318" s="50">
        <v>34.429000000000002</v>
      </c>
      <c r="AG2318" s="50"/>
      <c r="AH2318" s="50">
        <v>0</v>
      </c>
      <c r="AI2318" s="50">
        <v>0</v>
      </c>
      <c r="AJ2318" s="50">
        <f>AF2318</f>
        <v>34.429000000000002</v>
      </c>
      <c r="AK2318" s="50">
        <f>AG2318</f>
        <v>0</v>
      </c>
      <c r="AL2318" s="50">
        <v>34.42895</v>
      </c>
      <c r="AM2318" s="50">
        <v>0</v>
      </c>
      <c r="AN2318" s="50">
        <f>AL2318</f>
        <v>34.42895</v>
      </c>
      <c r="AO2318" s="15">
        <v>0</v>
      </c>
      <c r="AP2318" s="51">
        <v>40</v>
      </c>
      <c r="AQ2318" s="51">
        <v>-5.5709999999999997</v>
      </c>
      <c r="AR2318" s="51">
        <v>0</v>
      </c>
      <c r="AS2318" s="51">
        <v>0</v>
      </c>
      <c r="AT2318" s="51">
        <v>0</v>
      </c>
      <c r="AU2318" s="51">
        <f t="shared" si="6142"/>
        <v>34.429000000000002</v>
      </c>
      <c r="AV2318" s="51">
        <f t="shared" si="6143"/>
        <v>0</v>
      </c>
      <c r="AW2318" s="51">
        <f t="shared" si="6144"/>
        <v>34.429000000000002</v>
      </c>
      <c r="AX2318" s="51">
        <f t="shared" si="6145"/>
        <v>540</v>
      </c>
      <c r="AY2318" s="51">
        <f t="shared" si="6146"/>
        <v>1077.336</v>
      </c>
      <c r="AZ2318" s="51"/>
      <c r="BA2318" s="52">
        <f t="shared" si="6147"/>
        <v>99.99985477359202</v>
      </c>
      <c r="BB2318" s="53"/>
    </row>
    <row r="2319" ht="31.5" hidden="1">
      <c r="B2319" s="47" t="s">
        <v>666</v>
      </c>
      <c r="C2319" s="47" t="s">
        <v>193</v>
      </c>
      <c r="D2319" s="47" t="s">
        <v>378</v>
      </c>
      <c r="E2319" s="48" t="str">
        <f t="shared" si="6141"/>
        <v>0702</v>
      </c>
      <c r="F2319" s="47" t="s">
        <v>767</v>
      </c>
      <c r="G2319" s="48"/>
      <c r="H2319" s="49" t="s">
        <v>758</v>
      </c>
      <c r="I2319" s="19">
        <f>I2320</f>
        <v>558.39999999999998</v>
      </c>
      <c r="J2319" s="19">
        <f>J2320</f>
        <v>798.39999999999998</v>
      </c>
      <c r="K2319" s="19">
        <f>K2320</f>
        <v>200</v>
      </c>
      <c r="L2319" s="19">
        <f>L2320</f>
        <v>0</v>
      </c>
      <c r="M2319" s="19">
        <f>M2320</f>
        <v>0</v>
      </c>
      <c r="N2319" s="19">
        <f>N2320</f>
        <v>0</v>
      </c>
      <c r="O2319" s="19">
        <f>O2320</f>
        <v>0</v>
      </c>
      <c r="P2319" s="19">
        <f>P2320</f>
        <v>0</v>
      </c>
      <c r="Q2319" s="19">
        <f>Q2320</f>
        <v>0</v>
      </c>
      <c r="R2319" s="19">
        <f>R2320</f>
        <v>-15904.171</v>
      </c>
      <c r="S2319" s="19">
        <f>S2320</f>
        <v>15345.7713</v>
      </c>
      <c r="T2319" s="19">
        <f t="shared" si="6201"/>
        <v>0.00029999999969732016</v>
      </c>
      <c r="U2319" s="19">
        <f t="shared" si="6148"/>
        <v>798.39999999999998</v>
      </c>
      <c r="V2319" s="19">
        <f t="shared" si="6149"/>
        <v>200</v>
      </c>
      <c r="W2319" s="19">
        <f>W2320</f>
        <v>0</v>
      </c>
      <c r="X2319" s="19">
        <f>X2320</f>
        <v>0</v>
      </c>
      <c r="Y2319" s="19">
        <f>Y2320</f>
        <v>0</v>
      </c>
      <c r="Z2319" s="19">
        <f>Z2320</f>
        <v>15345.7713</v>
      </c>
      <c r="AA2319" s="19">
        <f>AA2320</f>
        <v>0</v>
      </c>
      <c r="AB2319" s="19">
        <f>AB2320</f>
        <v>0</v>
      </c>
      <c r="AC2319" s="19">
        <f>AC2320</f>
        <v>0</v>
      </c>
      <c r="AD2319" s="19">
        <f>AD2320</f>
        <v>0</v>
      </c>
      <c r="AE2319" s="19"/>
      <c r="AF2319" s="50">
        <f>AF2320</f>
        <v>0</v>
      </c>
      <c r="AG2319" s="50">
        <f>AG2320</f>
        <v>0</v>
      </c>
      <c r="AH2319" s="50">
        <f>AH2320</f>
        <v>0</v>
      </c>
      <c r="AI2319" s="50">
        <f>AI2320</f>
        <v>0</v>
      </c>
      <c r="AJ2319" s="50">
        <f>AJ2320</f>
        <v>0</v>
      </c>
      <c r="AK2319" s="50">
        <f>AK2320</f>
        <v>0</v>
      </c>
      <c r="AL2319" s="50">
        <f>AL2320</f>
        <v>0</v>
      </c>
      <c r="AM2319" s="50">
        <f>AM2320</f>
        <v>0</v>
      </c>
      <c r="AN2319" s="50">
        <f>AN2320</f>
        <v>0</v>
      </c>
      <c r="AO2319" s="51">
        <f>AO2320</f>
        <v>0</v>
      </c>
      <c r="AP2319" s="51">
        <f>AP2320</f>
        <v>0</v>
      </c>
      <c r="AQ2319" s="51">
        <f>AQ2320</f>
        <v>0</v>
      </c>
      <c r="AR2319" s="51">
        <f>AR2320</f>
        <v>0</v>
      </c>
      <c r="AS2319" s="51">
        <f>AS2320</f>
        <v>0</v>
      </c>
      <c r="AT2319" s="51">
        <f>AT2320</f>
        <v>0</v>
      </c>
      <c r="AU2319" s="51">
        <f t="shared" si="6142"/>
        <v>0</v>
      </c>
      <c r="AV2319" s="51">
        <f t="shared" si="6143"/>
        <v>0.00029999999969732016</v>
      </c>
      <c r="AW2319" s="51">
        <f t="shared" si="6144"/>
        <v>15345.7716</v>
      </c>
      <c r="AX2319" s="51">
        <f t="shared" si="6145"/>
        <v>798.39999999999998</v>
      </c>
      <c r="AY2319" s="51">
        <f t="shared" si="6146"/>
        <v>200</v>
      </c>
      <c r="AZ2319" s="51">
        <f>AZ2320</f>
        <v>0</v>
      </c>
      <c r="BA2319" s="52"/>
      <c r="BB2319" s="25">
        <v>0</v>
      </c>
    </row>
    <row r="2320" ht="31.5" hidden="1">
      <c r="B2320" s="47" t="s">
        <v>666</v>
      </c>
      <c r="C2320" s="47" t="s">
        <v>193</v>
      </c>
      <c r="D2320" s="47" t="s">
        <v>378</v>
      </c>
      <c r="E2320" s="48" t="str">
        <f t="shared" si="6141"/>
        <v>0702</v>
      </c>
      <c r="F2320" s="47" t="s">
        <v>767</v>
      </c>
      <c r="G2320" s="47" t="s">
        <v>118</v>
      </c>
      <c r="H2320" s="49" t="s">
        <v>119</v>
      </c>
      <c r="I2320" s="19">
        <v>558.39999999999998</v>
      </c>
      <c r="J2320" s="19">
        <v>798.39999999999998</v>
      </c>
      <c r="K2320" s="19">
        <v>200</v>
      </c>
      <c r="L2320" s="19"/>
      <c r="M2320" s="19"/>
      <c r="N2320" s="19"/>
      <c r="O2320" s="19">
        <v>0</v>
      </c>
      <c r="P2320" s="19">
        <v>0</v>
      </c>
      <c r="Q2320" s="19">
        <v>0</v>
      </c>
      <c r="R2320" s="19">
        <f>-265.762-15638.409</f>
        <v>-15904.171</v>
      </c>
      <c r="S2320" s="19">
        <v>15345.7713</v>
      </c>
      <c r="T2320" s="19">
        <f t="shared" si="6201"/>
        <v>0.00029999999969732016</v>
      </c>
      <c r="U2320" s="19">
        <f t="shared" si="6148"/>
        <v>798.39999999999998</v>
      </c>
      <c r="V2320" s="19">
        <f t="shared" si="6149"/>
        <v>200</v>
      </c>
      <c r="W2320" s="19"/>
      <c r="X2320" s="19"/>
      <c r="Y2320" s="19"/>
      <c r="Z2320" s="19">
        <v>15345.7713</v>
      </c>
      <c r="AA2320" s="19"/>
      <c r="AB2320" s="19"/>
      <c r="AC2320" s="19"/>
      <c r="AD2320" s="19"/>
      <c r="AE2320" s="19"/>
      <c r="AF2320" s="50">
        <v>0</v>
      </c>
      <c r="AG2320" s="50"/>
      <c r="AH2320" s="50">
        <v>0</v>
      </c>
      <c r="AI2320" s="50">
        <v>0</v>
      </c>
      <c r="AJ2320" s="50">
        <f>AF2320</f>
        <v>0</v>
      </c>
      <c r="AK2320" s="50">
        <f>AG2320</f>
        <v>0</v>
      </c>
      <c r="AL2320" s="50">
        <v>0</v>
      </c>
      <c r="AM2320" s="50">
        <v>0</v>
      </c>
      <c r="AN2320" s="50">
        <f>AL2320</f>
        <v>0</v>
      </c>
      <c r="AO2320" s="15">
        <v>0</v>
      </c>
      <c r="AP2320" s="51">
        <v>0</v>
      </c>
      <c r="AQ2320" s="51">
        <v>0</v>
      </c>
      <c r="AR2320" s="51">
        <v>0</v>
      </c>
      <c r="AS2320" s="51">
        <v>0</v>
      </c>
      <c r="AT2320" s="51">
        <v>0</v>
      </c>
      <c r="AU2320" s="51">
        <f t="shared" si="6142"/>
        <v>0</v>
      </c>
      <c r="AV2320" s="51">
        <f t="shared" si="6143"/>
        <v>0.00029999999969732016</v>
      </c>
      <c r="AW2320" s="51">
        <f t="shared" si="6144"/>
        <v>15345.7716</v>
      </c>
      <c r="AX2320" s="51">
        <f t="shared" si="6145"/>
        <v>798.39999999999998</v>
      </c>
      <c r="AY2320" s="51">
        <f t="shared" si="6146"/>
        <v>200</v>
      </c>
      <c r="AZ2320" s="51"/>
      <c r="BA2320" s="52"/>
      <c r="BB2320" s="25">
        <v>0</v>
      </c>
    </row>
    <row r="2321" ht="47.25">
      <c r="B2321" s="47" t="s">
        <v>666</v>
      </c>
      <c r="C2321" s="47" t="s">
        <v>193</v>
      </c>
      <c r="D2321" s="47" t="s">
        <v>378</v>
      </c>
      <c r="E2321" s="48" t="str">
        <f t="shared" si="6141"/>
        <v>0702</v>
      </c>
      <c r="F2321" s="47" t="s">
        <v>768</v>
      </c>
      <c r="G2321" s="48"/>
      <c r="H2321" s="49" t="s">
        <v>769</v>
      </c>
      <c r="I2321" s="19">
        <f>I2322</f>
        <v>318.10000000000002</v>
      </c>
      <c r="J2321" s="19">
        <f>J2322</f>
        <v>0</v>
      </c>
      <c r="K2321" s="19">
        <f>K2322</f>
        <v>0</v>
      </c>
      <c r="L2321" s="19">
        <f>L2322</f>
        <v>0</v>
      </c>
      <c r="M2321" s="19">
        <f>M2322</f>
        <v>0</v>
      </c>
      <c r="N2321" s="19">
        <f>N2322</f>
        <v>0</v>
      </c>
      <c r="O2321" s="19">
        <f>O2322</f>
        <v>0</v>
      </c>
      <c r="P2321" s="19">
        <f>P2322</f>
        <v>0</v>
      </c>
      <c r="Q2321" s="19">
        <f>Q2322</f>
        <v>51598.381999999998</v>
      </c>
      <c r="R2321" s="19">
        <f>R2322</f>
        <v>78425.629000000001</v>
      </c>
      <c r="S2321" s="19">
        <f>S2322</f>
        <v>215331.15668000001</v>
      </c>
      <c r="T2321" s="19">
        <f t="shared" si="6201"/>
        <v>345673.26767999999</v>
      </c>
      <c r="U2321" s="19">
        <f t="shared" si="6148"/>
        <v>0</v>
      </c>
      <c r="V2321" s="19">
        <f t="shared" si="6149"/>
        <v>0</v>
      </c>
      <c r="W2321" s="19">
        <f>W2322</f>
        <v>0</v>
      </c>
      <c r="X2321" s="19">
        <f>X2322</f>
        <v>0</v>
      </c>
      <c r="Y2321" s="19">
        <f>Y2322</f>
        <v>0</v>
      </c>
      <c r="Z2321" s="19">
        <f>Z2322</f>
        <v>215331.15668000001</v>
      </c>
      <c r="AA2321" s="19">
        <f>AA2322</f>
        <v>0</v>
      </c>
      <c r="AB2321" s="19">
        <f>AB2322</f>
        <v>0</v>
      </c>
      <c r="AC2321" s="19">
        <f>AC2322</f>
        <v>0</v>
      </c>
      <c r="AD2321" s="19">
        <f>AD2322</f>
        <v>0</v>
      </c>
      <c r="AE2321" s="19"/>
      <c r="AF2321" s="50">
        <f>AF2322</f>
        <v>345673.27161</v>
      </c>
      <c r="AG2321" s="50">
        <f>AG2322</f>
        <v>0</v>
      </c>
      <c r="AH2321" s="50">
        <f>AH2322</f>
        <v>0</v>
      </c>
      <c r="AI2321" s="50">
        <f>AI2322</f>
        <v>0</v>
      </c>
      <c r="AJ2321" s="50">
        <f>AJ2322</f>
        <v>345673.27161</v>
      </c>
      <c r="AK2321" s="50">
        <f>AK2322</f>
        <v>0</v>
      </c>
      <c r="AL2321" s="50">
        <f>AL2322</f>
        <v>337885.99582000001</v>
      </c>
      <c r="AM2321" s="50">
        <f>AM2322</f>
        <v>0</v>
      </c>
      <c r="AN2321" s="50">
        <f>AN2322</f>
        <v>337885.99582000001</v>
      </c>
      <c r="AO2321" s="51">
        <f>AO2322</f>
        <v>162249.24536</v>
      </c>
      <c r="AP2321" s="51">
        <f>AP2322</f>
        <v>345673.27161</v>
      </c>
      <c r="AQ2321" s="51">
        <f>AQ2322</f>
        <v>0</v>
      </c>
      <c r="AR2321" s="51">
        <f>AR2322</f>
        <v>0</v>
      </c>
      <c r="AS2321" s="51">
        <f>AS2322</f>
        <v>0</v>
      </c>
      <c r="AT2321" s="51">
        <f>AT2322</f>
        <v>0</v>
      </c>
      <c r="AU2321" s="51">
        <f t="shared" si="6142"/>
        <v>345673.27161</v>
      </c>
      <c r="AV2321" s="51">
        <f t="shared" si="6143"/>
        <v>-0.0039300000062212348</v>
      </c>
      <c r="AW2321" s="51">
        <f t="shared" si="6144"/>
        <v>561004.42436000006</v>
      </c>
      <c r="AX2321" s="51">
        <f t="shared" si="6145"/>
        <v>0</v>
      </c>
      <c r="AY2321" s="51">
        <f t="shared" si="6146"/>
        <v>0</v>
      </c>
      <c r="AZ2321" s="51">
        <f>AZ2322</f>
        <v>0</v>
      </c>
      <c r="BA2321" s="52">
        <f t="shared" si="6147"/>
        <v>97.747214948459813</v>
      </c>
      <c r="BB2321" s="25"/>
    </row>
    <row r="2322" ht="31.5">
      <c r="B2322" s="47" t="s">
        <v>666</v>
      </c>
      <c r="C2322" s="47" t="s">
        <v>193</v>
      </c>
      <c r="D2322" s="47" t="s">
        <v>378</v>
      </c>
      <c r="E2322" s="48" t="str">
        <f t="shared" si="6141"/>
        <v>0702</v>
      </c>
      <c r="F2322" s="47" t="s">
        <v>768</v>
      </c>
      <c r="G2322" s="47" t="s">
        <v>118</v>
      </c>
      <c r="H2322" s="49" t="s">
        <v>119</v>
      </c>
      <c r="I2322" s="19">
        <v>318.10000000000002</v>
      </c>
      <c r="J2322" s="19">
        <v>0</v>
      </c>
      <c r="K2322" s="19">
        <v>0</v>
      </c>
      <c r="L2322" s="19"/>
      <c r="M2322" s="19"/>
      <c r="N2322" s="19"/>
      <c r="O2322" s="19">
        <f>7418.015-7418.015</f>
        <v>0</v>
      </c>
      <c r="P2322" s="19">
        <v>0</v>
      </c>
      <c r="Q2322" s="19">
        <v>51598.381999999998</v>
      </c>
      <c r="R2322" s="19">
        <v>78425.629000000001</v>
      </c>
      <c r="S2322" s="19">
        <f>99943.51315+115387.64353</f>
        <v>215331.15668000001</v>
      </c>
      <c r="T2322" s="19">
        <f t="shared" si="6201"/>
        <v>345673.26767999999</v>
      </c>
      <c r="U2322" s="19">
        <f t="shared" si="6148"/>
        <v>0</v>
      </c>
      <c r="V2322" s="19">
        <f t="shared" si="6149"/>
        <v>0</v>
      </c>
      <c r="W2322" s="19"/>
      <c r="X2322" s="19"/>
      <c r="Y2322" s="19"/>
      <c r="Z2322" s="19">
        <f>99943.51315+115387.64353</f>
        <v>215331.15668000001</v>
      </c>
      <c r="AA2322" s="19"/>
      <c r="AB2322" s="19"/>
      <c r="AC2322" s="19"/>
      <c r="AD2322" s="19"/>
      <c r="AE2322" s="19"/>
      <c r="AF2322" s="50">
        <v>345673.27161</v>
      </c>
      <c r="AG2322" s="50"/>
      <c r="AH2322" s="50">
        <v>0</v>
      </c>
      <c r="AI2322" s="50">
        <v>0</v>
      </c>
      <c r="AJ2322" s="50">
        <f>AF2322</f>
        <v>345673.27161</v>
      </c>
      <c r="AK2322" s="50">
        <f>AG2322</f>
        <v>0</v>
      </c>
      <c r="AL2322" s="50">
        <v>337885.99582000001</v>
      </c>
      <c r="AM2322" s="50">
        <v>0</v>
      </c>
      <c r="AN2322" s="50">
        <f>AL2322</f>
        <v>337885.99582000001</v>
      </c>
      <c r="AO2322" s="15">
        <v>162249.24536</v>
      </c>
      <c r="AP2322" s="51">
        <v>345673.27161</v>
      </c>
      <c r="AQ2322" s="51">
        <f>7418.015-7418.015</f>
        <v>0</v>
      </c>
      <c r="AR2322" s="51">
        <v>0</v>
      </c>
      <c r="AS2322" s="51">
        <v>0</v>
      </c>
      <c r="AT2322" s="51">
        <v>0</v>
      </c>
      <c r="AU2322" s="51">
        <f t="shared" si="6142"/>
        <v>345673.27161</v>
      </c>
      <c r="AV2322" s="51">
        <f t="shared" si="6143"/>
        <v>-0.0039300000062212348</v>
      </c>
      <c r="AW2322" s="51">
        <f t="shared" si="6144"/>
        <v>561004.42436000006</v>
      </c>
      <c r="AX2322" s="51">
        <f t="shared" si="6145"/>
        <v>0</v>
      </c>
      <c r="AY2322" s="51">
        <f t="shared" si="6146"/>
        <v>0</v>
      </c>
      <c r="AZ2322" s="51"/>
      <c r="BA2322" s="52">
        <f t="shared" si="6147"/>
        <v>97.747214948459813</v>
      </c>
      <c r="BB2322" s="53"/>
    </row>
    <row r="2323" ht="47.25">
      <c r="B2323" s="47" t="s">
        <v>666</v>
      </c>
      <c r="C2323" s="47" t="s">
        <v>193</v>
      </c>
      <c r="D2323" s="47" t="s">
        <v>378</v>
      </c>
      <c r="E2323" s="48" t="str">
        <f t="shared" si="6141"/>
        <v>0702</v>
      </c>
      <c r="F2323" s="17" t="s">
        <v>770</v>
      </c>
      <c r="G2323" s="47"/>
      <c r="H2323" s="57" t="s">
        <v>771</v>
      </c>
      <c r="I2323" s="19"/>
      <c r="J2323" s="19"/>
      <c r="K2323" s="19"/>
      <c r="L2323" s="19"/>
      <c r="M2323" s="19"/>
      <c r="N2323" s="19"/>
      <c r="O2323" s="19">
        <f>O2324</f>
        <v>0</v>
      </c>
      <c r="P2323" s="19">
        <f>P2324</f>
        <v>0</v>
      </c>
      <c r="Q2323" s="19">
        <f>Q2324</f>
        <v>0</v>
      </c>
      <c r="R2323" s="19">
        <f>R2324</f>
        <v>0</v>
      </c>
      <c r="S2323" s="19"/>
      <c r="T2323" s="19">
        <f t="shared" si="6201"/>
        <v>0</v>
      </c>
      <c r="U2323" s="19"/>
      <c r="V2323" s="19"/>
      <c r="W2323" s="19"/>
      <c r="X2323" s="19"/>
      <c r="Y2323" s="19"/>
      <c r="Z2323" s="19"/>
      <c r="AA2323" s="19"/>
      <c r="AB2323" s="19"/>
      <c r="AC2323" s="19"/>
      <c r="AD2323" s="19"/>
      <c r="AE2323" s="19"/>
      <c r="AF2323" s="50">
        <f>AF2324</f>
        <v>5268.4263300000002</v>
      </c>
      <c r="AG2323" s="50">
        <f>AG2324</f>
        <v>0</v>
      </c>
      <c r="AH2323" s="50">
        <f>AH2324</f>
        <v>5263.1579000000002</v>
      </c>
      <c r="AI2323" s="50">
        <f>AI2324</f>
        <v>0</v>
      </c>
      <c r="AJ2323" s="50">
        <f>AJ2324</f>
        <v>5268.4263300000002</v>
      </c>
      <c r="AK2323" s="50">
        <f>AK2324</f>
        <v>0</v>
      </c>
      <c r="AL2323" s="50">
        <f>AL2324</f>
        <v>5268.4263300000002</v>
      </c>
      <c r="AM2323" s="50">
        <f>AM2324</f>
        <v>5263.1579000000002</v>
      </c>
      <c r="AN2323" s="50">
        <f>AN2324</f>
        <v>5268.4263300000002</v>
      </c>
      <c r="AO2323" s="51">
        <f>AO2324</f>
        <v>5268.4263300000002</v>
      </c>
      <c r="AP2323" s="51">
        <f>AP2324</f>
        <v>5268.4263300000002</v>
      </c>
      <c r="AQ2323" s="51">
        <f>AQ2324</f>
        <v>0</v>
      </c>
      <c r="AR2323" s="51">
        <f>AR2324</f>
        <v>0</v>
      </c>
      <c r="AS2323" s="51">
        <f>AS2324</f>
        <v>0</v>
      </c>
      <c r="AT2323" s="51">
        <f>AT2324</f>
        <v>0</v>
      </c>
      <c r="AU2323" s="51">
        <f t="shared" si="6142"/>
        <v>5268.4263300000002</v>
      </c>
      <c r="AV2323" s="51">
        <f t="shared" si="6143"/>
        <v>-5268.4263300000002</v>
      </c>
      <c r="AW2323" s="51"/>
      <c r="AX2323" s="51"/>
      <c r="AY2323" s="51"/>
      <c r="AZ2323" s="51"/>
      <c r="BA2323" s="52">
        <f t="shared" si="6147"/>
        <v>100</v>
      </c>
      <c r="BB2323" s="53"/>
    </row>
    <row r="2324" ht="31.5">
      <c r="B2324" s="47" t="s">
        <v>666</v>
      </c>
      <c r="C2324" s="47" t="s">
        <v>193</v>
      </c>
      <c r="D2324" s="47" t="s">
        <v>378</v>
      </c>
      <c r="E2324" s="48" t="str">
        <f t="shared" si="6141"/>
        <v>0702</v>
      </c>
      <c r="F2324" s="17" t="s">
        <v>770</v>
      </c>
      <c r="G2324" s="47" t="s">
        <v>118</v>
      </c>
      <c r="H2324" s="49" t="s">
        <v>119</v>
      </c>
      <c r="I2324" s="19"/>
      <c r="J2324" s="19"/>
      <c r="K2324" s="19"/>
      <c r="L2324" s="19"/>
      <c r="M2324" s="19"/>
      <c r="N2324" s="19"/>
      <c r="O2324" s="19">
        <v>0</v>
      </c>
      <c r="P2324" s="19">
        <v>0</v>
      </c>
      <c r="Q2324" s="19">
        <v>0</v>
      </c>
      <c r="R2324" s="19">
        <v>0</v>
      </c>
      <c r="S2324" s="19"/>
      <c r="T2324" s="19">
        <f t="shared" si="6201"/>
        <v>0</v>
      </c>
      <c r="U2324" s="19"/>
      <c r="V2324" s="19"/>
      <c r="W2324" s="19"/>
      <c r="X2324" s="19"/>
      <c r="Y2324" s="19"/>
      <c r="Z2324" s="19"/>
      <c r="AA2324" s="19"/>
      <c r="AB2324" s="19"/>
      <c r="AC2324" s="19"/>
      <c r="AD2324" s="19"/>
      <c r="AE2324" s="19"/>
      <c r="AF2324" s="50">
        <v>5268.4263300000002</v>
      </c>
      <c r="AG2324" s="50"/>
      <c r="AH2324" s="50">
        <v>5263.1579000000002</v>
      </c>
      <c r="AI2324" s="50"/>
      <c r="AJ2324" s="50">
        <f>AF2324</f>
        <v>5268.4263300000002</v>
      </c>
      <c r="AK2324" s="50">
        <f>AG2324</f>
        <v>0</v>
      </c>
      <c r="AL2324" s="50">
        <v>5268.4263300000002</v>
      </c>
      <c r="AM2324" s="50">
        <v>5263.1579000000002</v>
      </c>
      <c r="AN2324" s="50">
        <f>AL2324</f>
        <v>5268.4263300000002</v>
      </c>
      <c r="AO2324" s="15">
        <v>5268.4263300000002</v>
      </c>
      <c r="AP2324" s="51">
        <v>5268.4263300000002</v>
      </c>
      <c r="AQ2324" s="51">
        <v>0</v>
      </c>
      <c r="AR2324" s="51">
        <v>0</v>
      </c>
      <c r="AS2324" s="51">
        <v>0</v>
      </c>
      <c r="AT2324" s="51">
        <v>0</v>
      </c>
      <c r="AU2324" s="51">
        <f t="shared" si="6142"/>
        <v>5268.4263300000002</v>
      </c>
      <c r="AV2324" s="51">
        <f t="shared" si="6143"/>
        <v>-5268.4263300000002</v>
      </c>
      <c r="AW2324" s="51"/>
      <c r="AX2324" s="51"/>
      <c r="AY2324" s="51"/>
      <c r="AZ2324" s="51"/>
      <c r="BA2324" s="52">
        <f t="shared" si="6147"/>
        <v>100</v>
      </c>
      <c r="BB2324" s="53"/>
    </row>
    <row r="2325" ht="110.25">
      <c r="B2325" s="47" t="s">
        <v>666</v>
      </c>
      <c r="C2325" s="47" t="s">
        <v>193</v>
      </c>
      <c r="D2325" s="47" t="s">
        <v>378</v>
      </c>
      <c r="E2325" s="48" t="str">
        <f t="shared" si="6141"/>
        <v>0702</v>
      </c>
      <c r="F2325" s="47" t="s">
        <v>398</v>
      </c>
      <c r="G2325" s="48"/>
      <c r="H2325" s="49" t="s">
        <v>399</v>
      </c>
      <c r="I2325" s="19">
        <f>I2326</f>
        <v>1296859.8999999999</v>
      </c>
      <c r="J2325" s="19">
        <f>J2326</f>
        <v>1933286.3999999999</v>
      </c>
      <c r="K2325" s="19">
        <f>K2326</f>
        <v>1475858.2</v>
      </c>
      <c r="L2325" s="19">
        <f>L2326</f>
        <v>0</v>
      </c>
      <c r="M2325" s="19">
        <f>M2326</f>
        <v>0</v>
      </c>
      <c r="N2325" s="19">
        <f>N2326</f>
        <v>0</v>
      </c>
      <c r="O2325" s="19">
        <f>O2326</f>
        <v>0</v>
      </c>
      <c r="P2325" s="19">
        <f>P2326</f>
        <v>0</v>
      </c>
      <c r="Q2325" s="19">
        <f>Q2326</f>
        <v>0</v>
      </c>
      <c r="R2325" s="19">
        <f>R2326</f>
        <v>-557880</v>
      </c>
      <c r="S2325" s="19">
        <f>S2326</f>
        <v>0</v>
      </c>
      <c r="T2325" s="19">
        <f t="shared" si="6201"/>
        <v>738979.89999999991</v>
      </c>
      <c r="U2325" s="19">
        <f t="shared" si="6148"/>
        <v>1933286.3999999999</v>
      </c>
      <c r="V2325" s="19">
        <f t="shared" si="6149"/>
        <v>1475858.2</v>
      </c>
      <c r="W2325" s="19">
        <f>W2326</f>
        <v>0</v>
      </c>
      <c r="X2325" s="19">
        <f>X2326</f>
        <v>0</v>
      </c>
      <c r="Y2325" s="19">
        <f>Y2326</f>
        <v>0</v>
      </c>
      <c r="Z2325" s="19">
        <f>Z2326</f>
        <v>0</v>
      </c>
      <c r="AA2325" s="19">
        <f>AA2326</f>
        <v>0</v>
      </c>
      <c r="AB2325" s="19">
        <f>AB2326</f>
        <v>0</v>
      </c>
      <c r="AC2325" s="19">
        <f>AC2326</f>
        <v>0</v>
      </c>
      <c r="AD2325" s="19">
        <f>AD2326</f>
        <v>0</v>
      </c>
      <c r="AE2325" s="19">
        <f>AE2326</f>
        <v>0</v>
      </c>
      <c r="AF2325" s="50">
        <f>AF2326</f>
        <v>612692.95114999998</v>
      </c>
      <c r="AG2325" s="50">
        <f>AG2326</f>
        <v>0</v>
      </c>
      <c r="AH2325" s="50">
        <f>AH2326</f>
        <v>612692.95114999998</v>
      </c>
      <c r="AI2325" s="50">
        <f>AI2326</f>
        <v>0</v>
      </c>
      <c r="AJ2325" s="50">
        <f>AJ2326</f>
        <v>612692.95114999998</v>
      </c>
      <c r="AK2325" s="50">
        <f>AK2326</f>
        <v>0</v>
      </c>
      <c r="AL2325" s="50">
        <f>AL2326</f>
        <v>612692.95114999998</v>
      </c>
      <c r="AM2325" s="50">
        <f>AM2326</f>
        <v>612692.95114999998</v>
      </c>
      <c r="AN2325" s="50">
        <f>AN2326</f>
        <v>612692.95114999998</v>
      </c>
      <c r="AO2325" s="51">
        <f>AO2326</f>
        <v>346230.95983000001</v>
      </c>
      <c r="AP2325" s="51">
        <f>AP2326</f>
        <v>743974.9142</v>
      </c>
      <c r="AQ2325" s="51">
        <f>AQ2326</f>
        <v>0</v>
      </c>
      <c r="AR2325" s="51">
        <f>AR2326</f>
        <v>0</v>
      </c>
      <c r="AS2325" s="51">
        <f>AS2326</f>
        <v>0</v>
      </c>
      <c r="AT2325" s="51">
        <f>AT2326</f>
        <v>0</v>
      </c>
      <c r="AU2325" s="51">
        <f t="shared" si="6142"/>
        <v>743974.9142</v>
      </c>
      <c r="AV2325" s="51">
        <f t="shared" si="6143"/>
        <v>-4995.0142000000924</v>
      </c>
      <c r="AW2325" s="51">
        <f t="shared" si="6144"/>
        <v>738979.89999999991</v>
      </c>
      <c r="AX2325" s="51">
        <f t="shared" si="6145"/>
        <v>1933286.3999999999</v>
      </c>
      <c r="AY2325" s="51">
        <f t="shared" si="6146"/>
        <v>1475858.2</v>
      </c>
      <c r="AZ2325" s="51">
        <f>AZ2326</f>
        <v>0</v>
      </c>
      <c r="BA2325" s="52">
        <f t="shared" si="6147"/>
        <v>100</v>
      </c>
      <c r="BB2325" s="25"/>
    </row>
    <row r="2326" ht="31.5">
      <c r="B2326" s="47" t="s">
        <v>666</v>
      </c>
      <c r="C2326" s="47" t="s">
        <v>193</v>
      </c>
      <c r="D2326" s="47" t="s">
        <v>378</v>
      </c>
      <c r="E2326" s="48" t="str">
        <f t="shared" si="6141"/>
        <v>0702</v>
      </c>
      <c r="F2326" s="47" t="s">
        <v>398</v>
      </c>
      <c r="G2326" s="47" t="s">
        <v>118</v>
      </c>
      <c r="H2326" s="49" t="s">
        <v>119</v>
      </c>
      <c r="I2326" s="19">
        <v>1296859.8999999999</v>
      </c>
      <c r="J2326" s="19">
        <v>1933286.3999999999</v>
      </c>
      <c r="K2326" s="19">
        <v>1475858.2</v>
      </c>
      <c r="L2326" s="19"/>
      <c r="M2326" s="19"/>
      <c r="N2326" s="19"/>
      <c r="O2326" s="19">
        <v>0</v>
      </c>
      <c r="P2326" s="19">
        <v>0</v>
      </c>
      <c r="Q2326" s="19">
        <v>0</v>
      </c>
      <c r="R2326" s="19">
        <f>-292345.208-265534.792</f>
        <v>-557880</v>
      </c>
      <c r="S2326" s="19"/>
      <c r="T2326" s="19">
        <f t="shared" si="6201"/>
        <v>738979.89999999991</v>
      </c>
      <c r="U2326" s="19">
        <f t="shared" si="6148"/>
        <v>1933286.3999999999</v>
      </c>
      <c r="V2326" s="19">
        <f t="shared" si="6149"/>
        <v>1475858.2</v>
      </c>
      <c r="W2326" s="19"/>
      <c r="X2326" s="19"/>
      <c r="Y2326" s="19"/>
      <c r="Z2326" s="19"/>
      <c r="AA2326" s="19"/>
      <c r="AB2326" s="19"/>
      <c r="AC2326" s="19"/>
      <c r="AD2326" s="19"/>
      <c r="AE2326" s="19"/>
      <c r="AF2326" s="50">
        <v>612692.95114999998</v>
      </c>
      <c r="AG2326" s="50"/>
      <c r="AH2326" s="50">
        <f>AF2326</f>
        <v>612692.95114999998</v>
      </c>
      <c r="AI2326" s="50">
        <f>AG2326</f>
        <v>0</v>
      </c>
      <c r="AJ2326" s="50">
        <f>AF2326</f>
        <v>612692.95114999998</v>
      </c>
      <c r="AK2326" s="50">
        <f>AG2326</f>
        <v>0</v>
      </c>
      <c r="AL2326" s="50">
        <v>612692.95114999998</v>
      </c>
      <c r="AM2326" s="50">
        <f>AL2326</f>
        <v>612692.95114999998</v>
      </c>
      <c r="AN2326" s="50">
        <f>AL2326</f>
        <v>612692.95114999998</v>
      </c>
      <c r="AO2326" s="15">
        <v>346230.95983000001</v>
      </c>
      <c r="AP2326" s="51">
        <v>743974.9142</v>
      </c>
      <c r="AQ2326" s="51">
        <v>0</v>
      </c>
      <c r="AR2326" s="51">
        <v>0</v>
      </c>
      <c r="AS2326" s="51">
        <v>0</v>
      </c>
      <c r="AT2326" s="51">
        <v>0</v>
      </c>
      <c r="AU2326" s="51">
        <f t="shared" si="6142"/>
        <v>743974.9142</v>
      </c>
      <c r="AV2326" s="51">
        <f t="shared" si="6143"/>
        <v>-4995.0142000000924</v>
      </c>
      <c r="AW2326" s="51">
        <f t="shared" si="6144"/>
        <v>738979.89999999991</v>
      </c>
      <c r="AX2326" s="51">
        <f t="shared" si="6145"/>
        <v>1933286.3999999999</v>
      </c>
      <c r="AY2326" s="51">
        <f t="shared" si="6146"/>
        <v>1475858.2</v>
      </c>
      <c r="AZ2326" s="51"/>
      <c r="BA2326" s="52">
        <f t="shared" si="6147"/>
        <v>100</v>
      </c>
      <c r="BB2326" s="53"/>
    </row>
    <row r="2327" ht="31.5">
      <c r="B2327" s="47" t="s">
        <v>666</v>
      </c>
      <c r="C2327" s="47" t="s">
        <v>193</v>
      </c>
      <c r="D2327" s="47" t="s">
        <v>378</v>
      </c>
      <c r="E2327" s="48" t="str">
        <f t="shared" si="6141"/>
        <v>0702</v>
      </c>
      <c r="F2327" s="17" t="s">
        <v>400</v>
      </c>
      <c r="G2327" s="47"/>
      <c r="H2327" s="57" t="s">
        <v>401</v>
      </c>
      <c r="I2327" s="19"/>
      <c r="J2327" s="19"/>
      <c r="K2327" s="19"/>
      <c r="L2327" s="19"/>
      <c r="M2327" s="19"/>
      <c r="N2327" s="19"/>
      <c r="O2327" s="19"/>
      <c r="P2327" s="19"/>
      <c r="Q2327" s="19"/>
      <c r="R2327" s="19"/>
      <c r="S2327" s="19"/>
      <c r="T2327" s="19">
        <f>T2328</f>
        <v>0</v>
      </c>
      <c r="U2327" s="19"/>
      <c r="V2327" s="19"/>
      <c r="W2327" s="19"/>
      <c r="X2327" s="19"/>
      <c r="Y2327" s="19"/>
      <c r="Z2327" s="19"/>
      <c r="AA2327" s="19"/>
      <c r="AB2327" s="19"/>
      <c r="AC2327" s="19"/>
      <c r="AD2327" s="19"/>
      <c r="AE2327" s="19"/>
      <c r="AF2327" s="51">
        <f>AF2328</f>
        <v>92715.852719999995</v>
      </c>
      <c r="AG2327" s="51">
        <f>AG2328</f>
        <v>0</v>
      </c>
      <c r="AH2327" s="51">
        <f>AH2328</f>
        <v>92715.852719999995</v>
      </c>
      <c r="AI2327" s="51">
        <f>AI2328</f>
        <v>0</v>
      </c>
      <c r="AJ2327" s="51">
        <f>AJ2328</f>
        <v>0</v>
      </c>
      <c r="AK2327" s="51">
        <f>AK2328</f>
        <v>0</v>
      </c>
      <c r="AL2327" s="51">
        <f>AL2328</f>
        <v>92715.852719999995</v>
      </c>
      <c r="AM2327" s="51">
        <f>AM2328</f>
        <v>92715.852719999995</v>
      </c>
      <c r="AN2327" s="51">
        <f>AN2328</f>
        <v>0</v>
      </c>
      <c r="AO2327" s="15"/>
      <c r="AP2327" s="51"/>
      <c r="AQ2327" s="51"/>
      <c r="AR2327" s="51"/>
      <c r="AS2327" s="51"/>
      <c r="AT2327" s="51"/>
      <c r="AU2327" s="51"/>
      <c r="AV2327" s="51"/>
      <c r="AW2327" s="51"/>
      <c r="AX2327" s="51"/>
      <c r="AY2327" s="51"/>
      <c r="AZ2327" s="51"/>
      <c r="BA2327" s="58">
        <f t="shared" si="6147"/>
        <v>100</v>
      </c>
      <c r="BB2327" s="53"/>
    </row>
    <row r="2328" ht="31.5">
      <c r="B2328" s="47" t="s">
        <v>666</v>
      </c>
      <c r="C2328" s="47" t="s">
        <v>193</v>
      </c>
      <c r="D2328" s="47" t="s">
        <v>378</v>
      </c>
      <c r="E2328" s="48" t="str">
        <f t="shared" si="6141"/>
        <v>0702</v>
      </c>
      <c r="F2328" s="17" t="s">
        <v>400</v>
      </c>
      <c r="G2328" s="47" t="s">
        <v>58</v>
      </c>
      <c r="H2328" s="49" t="s">
        <v>59</v>
      </c>
      <c r="I2328" s="19"/>
      <c r="J2328" s="19"/>
      <c r="K2328" s="19"/>
      <c r="L2328" s="19"/>
      <c r="M2328" s="19"/>
      <c r="N2328" s="19"/>
      <c r="O2328" s="19"/>
      <c r="P2328" s="19"/>
      <c r="Q2328" s="19"/>
      <c r="R2328" s="19"/>
      <c r="S2328" s="19"/>
      <c r="T2328" s="19">
        <v>0</v>
      </c>
      <c r="U2328" s="19"/>
      <c r="V2328" s="19"/>
      <c r="W2328" s="19"/>
      <c r="X2328" s="19"/>
      <c r="Y2328" s="19"/>
      <c r="Z2328" s="19"/>
      <c r="AA2328" s="19"/>
      <c r="AB2328" s="19"/>
      <c r="AC2328" s="19"/>
      <c r="AD2328" s="19"/>
      <c r="AE2328" s="19"/>
      <c r="AF2328" s="51">
        <v>92715.852719999995</v>
      </c>
      <c r="AG2328" s="51"/>
      <c r="AH2328" s="51">
        <f>AF2328</f>
        <v>92715.852719999995</v>
      </c>
      <c r="AI2328" s="51">
        <v>0</v>
      </c>
      <c r="AJ2328" s="51">
        <v>0</v>
      </c>
      <c r="AK2328" s="51">
        <v>0</v>
      </c>
      <c r="AL2328" s="51">
        <v>92715.852719999995</v>
      </c>
      <c r="AM2328" s="51">
        <f>AL2328</f>
        <v>92715.852719999995</v>
      </c>
      <c r="AN2328" s="51">
        <v>0</v>
      </c>
      <c r="AO2328" s="15"/>
      <c r="AP2328" s="51"/>
      <c r="AQ2328" s="51"/>
      <c r="AR2328" s="51"/>
      <c r="AS2328" s="51"/>
      <c r="AT2328" s="51"/>
      <c r="AU2328" s="51"/>
      <c r="AV2328" s="51"/>
      <c r="AW2328" s="51"/>
      <c r="AX2328" s="51"/>
      <c r="AY2328" s="51"/>
      <c r="AZ2328" s="51"/>
      <c r="BA2328" s="58">
        <f t="shared" si="6147"/>
        <v>100</v>
      </c>
      <c r="BB2328" s="53"/>
    </row>
    <row r="2329">
      <c r="B2329" s="47" t="s">
        <v>666</v>
      </c>
      <c r="C2329" s="47" t="s">
        <v>193</v>
      </c>
      <c r="D2329" s="47" t="s">
        <v>378</v>
      </c>
      <c r="E2329" s="48" t="str">
        <f t="shared" si="6141"/>
        <v>0702</v>
      </c>
      <c r="F2329" s="47" t="s">
        <v>406</v>
      </c>
      <c r="G2329" s="48"/>
      <c r="H2329" s="49" t="s">
        <v>113</v>
      </c>
      <c r="I2329" s="19">
        <f>I2330</f>
        <v>203242.20000000001</v>
      </c>
      <c r="J2329" s="19">
        <f>J2330</f>
        <v>0</v>
      </c>
      <c r="K2329" s="19">
        <f>K2330</f>
        <v>0</v>
      </c>
      <c r="L2329" s="19">
        <f>L2330</f>
        <v>0</v>
      </c>
      <c r="M2329" s="19">
        <f>M2330</f>
        <v>0</v>
      </c>
      <c r="N2329" s="19">
        <f>N2330</f>
        <v>0</v>
      </c>
      <c r="O2329" s="19">
        <f>O2330</f>
        <v>-16786.34</v>
      </c>
      <c r="P2329" s="19">
        <f>P2330</f>
        <v>131664.86599999998</v>
      </c>
      <c r="Q2329" s="19">
        <f>Q2330</f>
        <v>2534.4090000000001</v>
      </c>
      <c r="R2329" s="19">
        <f>R2330</f>
        <v>0</v>
      </c>
      <c r="S2329" s="19">
        <f>S2330</f>
        <v>79258.250570000004</v>
      </c>
      <c r="T2329" s="19">
        <f t="shared" ref="T2329:T2392" si="6202">I2329+L2329+S2329+R2329+Q2329+P2329+O2329</f>
        <v>399913.38556999993</v>
      </c>
      <c r="U2329" s="19">
        <f t="shared" si="6148"/>
        <v>0</v>
      </c>
      <c r="V2329" s="19">
        <f t="shared" si="6149"/>
        <v>0</v>
      </c>
      <c r="W2329" s="19">
        <f>W2330</f>
        <v>0</v>
      </c>
      <c r="X2329" s="19">
        <f>X2330</f>
        <v>0</v>
      </c>
      <c r="Y2329" s="19">
        <f>Y2330</f>
        <v>0</v>
      </c>
      <c r="Z2329" s="19">
        <f>Z2330</f>
        <v>79258.250569999989</v>
      </c>
      <c r="AA2329" s="19">
        <f>AA2330</f>
        <v>0</v>
      </c>
      <c r="AB2329" s="19">
        <f>AB2330</f>
        <v>0</v>
      </c>
      <c r="AC2329" s="19">
        <f>AC2330</f>
        <v>0</v>
      </c>
      <c r="AD2329" s="19">
        <f>AD2330</f>
        <v>0</v>
      </c>
      <c r="AE2329" s="19">
        <f>AE2330</f>
        <v>0</v>
      </c>
      <c r="AF2329" s="50">
        <f>AF2330</f>
        <v>399913.38193999999</v>
      </c>
      <c r="AG2329" s="50">
        <f>AG2330</f>
        <v>0</v>
      </c>
      <c r="AH2329" s="50">
        <f>AH2330</f>
        <v>0</v>
      </c>
      <c r="AI2329" s="50">
        <f>AI2330</f>
        <v>0</v>
      </c>
      <c r="AJ2329" s="50">
        <f>AJ2330</f>
        <v>399913.38193999999</v>
      </c>
      <c r="AK2329" s="50">
        <f>AK2330</f>
        <v>0</v>
      </c>
      <c r="AL2329" s="50">
        <f>AL2330</f>
        <v>367698.88495999994</v>
      </c>
      <c r="AM2329" s="50">
        <f>AM2330</f>
        <v>0</v>
      </c>
      <c r="AN2329" s="50">
        <f>AN2330</f>
        <v>367698.88495999994</v>
      </c>
      <c r="AO2329" s="51">
        <f>AO2330</f>
        <v>252221.24242999998</v>
      </c>
      <c r="AP2329" s="51">
        <f>AP2330</f>
        <v>416699.72193999996</v>
      </c>
      <c r="AQ2329" s="51">
        <f>AQ2330</f>
        <v>-16786.34</v>
      </c>
      <c r="AR2329" s="51">
        <f>AR2330</f>
        <v>0</v>
      </c>
      <c r="AS2329" s="51">
        <f>AS2330</f>
        <v>0</v>
      </c>
      <c r="AT2329" s="51">
        <f>AT2330</f>
        <v>0</v>
      </c>
      <c r="AU2329" s="51">
        <f t="shared" si="6142"/>
        <v>399913.38193999993</v>
      </c>
      <c r="AV2329" s="51">
        <f t="shared" si="6143"/>
        <v>0.0036299999919719994</v>
      </c>
      <c r="AW2329" s="51">
        <f t="shared" si="6144"/>
        <v>479171.6361399999</v>
      </c>
      <c r="AX2329" s="51">
        <f t="shared" si="6145"/>
        <v>0</v>
      </c>
      <c r="AY2329" s="51">
        <f t="shared" si="6146"/>
        <v>0</v>
      </c>
      <c r="AZ2329" s="51">
        <f>AZ2330</f>
        <v>0</v>
      </c>
      <c r="BA2329" s="52">
        <f t="shared" si="6147"/>
        <v>91.944631403999054</v>
      </c>
      <c r="BB2329" s="25"/>
    </row>
    <row r="2330" ht="47.25">
      <c r="B2330" s="47" t="s">
        <v>666</v>
      </c>
      <c r="C2330" s="47" t="s">
        <v>193</v>
      </c>
      <c r="D2330" s="47" t="s">
        <v>378</v>
      </c>
      <c r="E2330" s="48" t="str">
        <f t="shared" si="6141"/>
        <v>0702</v>
      </c>
      <c r="F2330" s="47" t="s">
        <v>407</v>
      </c>
      <c r="G2330" s="48"/>
      <c r="H2330" s="49" t="s">
        <v>408</v>
      </c>
      <c r="I2330" s="19">
        <f>I2335+I2337</f>
        <v>203242.20000000001</v>
      </c>
      <c r="J2330" s="19">
        <f>J2335+J2337</f>
        <v>0</v>
      </c>
      <c r="K2330" s="19">
        <f>K2335+K2337</f>
        <v>0</v>
      </c>
      <c r="L2330" s="19">
        <f>L2335+L2337</f>
        <v>0</v>
      </c>
      <c r="M2330" s="19">
        <f>M2335+M2337</f>
        <v>0</v>
      </c>
      <c r="N2330" s="19">
        <f>N2335+N2337</f>
        <v>0</v>
      </c>
      <c r="O2330" s="19">
        <f>O2335+O2337+O2339+O2331+O2333</f>
        <v>-16786.34</v>
      </c>
      <c r="P2330" s="19">
        <f>P2335+P2337+P2339+P2331+P2333</f>
        <v>131664.86599999998</v>
      </c>
      <c r="Q2330" s="19">
        <f>Q2335+Q2337+Q2339+Q2331+Q2333</f>
        <v>2534.4090000000001</v>
      </c>
      <c r="R2330" s="19">
        <f>R2335+R2337+R2339+R2331+R2333</f>
        <v>0</v>
      </c>
      <c r="S2330" s="19">
        <f>S2335+S2337+S2339+S2331+S2333</f>
        <v>79258.250570000004</v>
      </c>
      <c r="T2330" s="19">
        <f t="shared" si="6202"/>
        <v>399913.38556999993</v>
      </c>
      <c r="U2330" s="19">
        <f t="shared" si="6148"/>
        <v>0</v>
      </c>
      <c r="V2330" s="19">
        <f t="shared" si="6149"/>
        <v>0</v>
      </c>
      <c r="W2330" s="19">
        <f>W2335+W2337+W2331+W2339</f>
        <v>0</v>
      </c>
      <c r="X2330" s="19">
        <f>X2335+X2337+X2331+X2339</f>
        <v>0</v>
      </c>
      <c r="Y2330" s="19">
        <f>Y2335+Y2337+Y2331+Y2339</f>
        <v>0</v>
      </c>
      <c r="Z2330" s="19">
        <f>Z2335+Z2337+Z2331+Z2339</f>
        <v>79258.250569999989</v>
      </c>
      <c r="AA2330" s="19">
        <f>AA2335+AA2337+AA2331+AA2339</f>
        <v>0</v>
      </c>
      <c r="AB2330" s="19">
        <f>AB2335+AB2337+AB2331+AB2339</f>
        <v>0</v>
      </c>
      <c r="AC2330" s="19">
        <f>AC2335+AC2337+AC2331+AC2339</f>
        <v>0</v>
      </c>
      <c r="AD2330" s="19">
        <f>AD2335+AD2337+AD2331+AD2339</f>
        <v>0</v>
      </c>
      <c r="AE2330" s="19">
        <f>AE2335+AE2337+AE2331+AE2339</f>
        <v>0</v>
      </c>
      <c r="AF2330" s="50">
        <f>AF2335+AF2337+AF2339+AF2331+AF2333</f>
        <v>399913.38193999999</v>
      </c>
      <c r="AG2330" s="50">
        <f>AG2335+AG2337+AG2339+AG2331+AG2333</f>
        <v>0</v>
      </c>
      <c r="AH2330" s="50">
        <f>AH2335+AH2337+AH2339+AH2331+AH2333</f>
        <v>0</v>
      </c>
      <c r="AI2330" s="50">
        <f>AI2335+AI2337+AI2339+AI2331+AI2333</f>
        <v>0</v>
      </c>
      <c r="AJ2330" s="50">
        <f>AJ2335+AJ2337+AJ2339+AJ2331+AJ2333</f>
        <v>399913.38193999999</v>
      </c>
      <c r="AK2330" s="50">
        <f>AK2335+AK2337+AK2339+AK2331+AK2333</f>
        <v>0</v>
      </c>
      <c r="AL2330" s="50">
        <f>AL2335+AL2337+AL2339+AL2331+AL2333</f>
        <v>367698.88495999994</v>
      </c>
      <c r="AM2330" s="50">
        <f>AM2335+AM2337+AM2339+AM2331+AM2333</f>
        <v>0</v>
      </c>
      <c r="AN2330" s="50">
        <f>AN2335+AN2337+AN2339+AN2331+AN2333</f>
        <v>367698.88495999994</v>
      </c>
      <c r="AO2330" s="15">
        <f>AO2335+AO2337+AO2339+AO2331+AO2333</f>
        <v>252221.24242999998</v>
      </c>
      <c r="AP2330" s="51">
        <f>AP2335+AP2337+AP2339+AP2331+AP2333</f>
        <v>416699.72193999996</v>
      </c>
      <c r="AQ2330" s="51">
        <f>AQ2335+AQ2337+AQ2339+AQ2331+AQ2333</f>
        <v>-16786.34</v>
      </c>
      <c r="AR2330" s="51">
        <f>AR2335+AR2337+AR2339+AR2331+AR2333</f>
        <v>0</v>
      </c>
      <c r="AS2330" s="51">
        <f>AS2335+AS2337+AS2339+AS2331+AS2333</f>
        <v>0</v>
      </c>
      <c r="AT2330" s="51">
        <f>AT2335+AT2337+AT2339+AT2331+AT2333</f>
        <v>0</v>
      </c>
      <c r="AU2330" s="51">
        <f t="shared" si="6142"/>
        <v>399913.38193999993</v>
      </c>
      <c r="AV2330" s="51">
        <f t="shared" si="6143"/>
        <v>0.0036299999919719994</v>
      </c>
      <c r="AW2330" s="51">
        <f t="shared" si="6144"/>
        <v>479171.6361399999</v>
      </c>
      <c r="AX2330" s="51">
        <f t="shared" si="6145"/>
        <v>0</v>
      </c>
      <c r="AY2330" s="51">
        <f t="shared" si="6146"/>
        <v>0</v>
      </c>
      <c r="AZ2330" s="51">
        <f>AZ2335+AZ2337+AZ2331+AZ2339</f>
        <v>0</v>
      </c>
      <c r="BA2330" s="52">
        <f t="shared" si="6147"/>
        <v>91.944631403999054</v>
      </c>
      <c r="BB2330" s="25"/>
    </row>
    <row r="2331" ht="47.25">
      <c r="B2331" s="47" t="s">
        <v>666</v>
      </c>
      <c r="C2331" s="47" t="s">
        <v>193</v>
      </c>
      <c r="D2331" s="47" t="s">
        <v>378</v>
      </c>
      <c r="E2331" s="48" t="str">
        <f t="shared" si="6141"/>
        <v>0702</v>
      </c>
      <c r="F2331" s="47" t="s">
        <v>772</v>
      </c>
      <c r="G2331" s="48"/>
      <c r="H2331" s="49" t="s">
        <v>773</v>
      </c>
      <c r="I2331" s="19"/>
      <c r="J2331" s="19"/>
      <c r="K2331" s="19"/>
      <c r="L2331" s="19"/>
      <c r="M2331" s="19"/>
      <c r="N2331" s="19"/>
      <c r="O2331" s="19">
        <f>O2332</f>
        <v>778.48599999999999</v>
      </c>
      <c r="P2331" s="19">
        <f>P2332</f>
        <v>0</v>
      </c>
      <c r="Q2331" s="19">
        <f>Q2332</f>
        <v>2534.4090000000001</v>
      </c>
      <c r="R2331" s="19">
        <f>R2332</f>
        <v>0</v>
      </c>
      <c r="S2331" s="19">
        <f>S2332</f>
        <v>8439.1239800000003</v>
      </c>
      <c r="T2331" s="19">
        <f t="shared" si="6202"/>
        <v>11752.018980000001</v>
      </c>
      <c r="U2331" s="19"/>
      <c r="V2331" s="19"/>
      <c r="W2331" s="19">
        <f>W2332</f>
        <v>0</v>
      </c>
      <c r="X2331" s="19">
        <f>X2332</f>
        <v>0</v>
      </c>
      <c r="Y2331" s="19">
        <f>Y2332</f>
        <v>0</v>
      </c>
      <c r="Z2331" s="19">
        <f>Z2332</f>
        <v>8439.1239800000003</v>
      </c>
      <c r="AA2331" s="19">
        <f>AA2332</f>
        <v>0</v>
      </c>
      <c r="AB2331" s="19">
        <f>AB2332</f>
        <v>0</v>
      </c>
      <c r="AC2331" s="19">
        <f>AC2332</f>
        <v>0</v>
      </c>
      <c r="AD2331" s="19">
        <f>AD2332</f>
        <v>0</v>
      </c>
      <c r="AE2331" s="19"/>
      <c r="AF2331" s="50">
        <f>AF2332</f>
        <v>11752.018980000001</v>
      </c>
      <c r="AG2331" s="50">
        <f>AG2332</f>
        <v>0</v>
      </c>
      <c r="AH2331" s="50">
        <f>AH2332</f>
        <v>0</v>
      </c>
      <c r="AI2331" s="50">
        <f>AI2332</f>
        <v>0</v>
      </c>
      <c r="AJ2331" s="50">
        <f>AJ2332</f>
        <v>11752.018980000001</v>
      </c>
      <c r="AK2331" s="50">
        <f>AK2332</f>
        <v>0</v>
      </c>
      <c r="AL2331" s="50">
        <f>AL2332</f>
        <v>11752.018980000001</v>
      </c>
      <c r="AM2331" s="50">
        <f>AM2332</f>
        <v>0</v>
      </c>
      <c r="AN2331" s="50">
        <f>AN2332</f>
        <v>11752.018980000001</v>
      </c>
      <c r="AO2331" s="51">
        <f>AO2332</f>
        <v>9007.5539800000006</v>
      </c>
      <c r="AP2331" s="51">
        <f>AP2332</f>
        <v>10973.53298</v>
      </c>
      <c r="AQ2331" s="51">
        <f>AQ2332</f>
        <v>778.48599999999999</v>
      </c>
      <c r="AR2331" s="51">
        <f>AR2332</f>
        <v>0</v>
      </c>
      <c r="AS2331" s="51">
        <f>AS2332</f>
        <v>0</v>
      </c>
      <c r="AT2331" s="51">
        <f>AT2332</f>
        <v>0</v>
      </c>
      <c r="AU2331" s="51">
        <f t="shared" si="6142"/>
        <v>11752.018980000001</v>
      </c>
      <c r="AV2331" s="51">
        <f t="shared" si="6143"/>
        <v>0</v>
      </c>
      <c r="AW2331" s="51">
        <f t="shared" si="6144"/>
        <v>20191.142960000001</v>
      </c>
      <c r="AX2331" s="51">
        <f t="shared" si="6145"/>
        <v>0</v>
      </c>
      <c r="AY2331" s="51">
        <f t="shared" si="6146"/>
        <v>0</v>
      </c>
      <c r="AZ2331" s="51">
        <f>AZ2332</f>
        <v>0</v>
      </c>
      <c r="BA2331" s="52">
        <f t="shared" si="6147"/>
        <v>100</v>
      </c>
      <c r="BB2331" s="25"/>
    </row>
    <row r="2332" ht="31.5">
      <c r="B2332" s="47" t="s">
        <v>666</v>
      </c>
      <c r="C2332" s="47" t="s">
        <v>193</v>
      </c>
      <c r="D2332" s="47" t="s">
        <v>378</v>
      </c>
      <c r="E2332" s="48" t="str">
        <f t="shared" si="6141"/>
        <v>0702</v>
      </c>
      <c r="F2332" s="47" t="s">
        <v>772</v>
      </c>
      <c r="G2332" s="47" t="s">
        <v>118</v>
      </c>
      <c r="H2332" s="49" t="s">
        <v>119</v>
      </c>
      <c r="I2332" s="19"/>
      <c r="J2332" s="19"/>
      <c r="K2332" s="19"/>
      <c r="L2332" s="19"/>
      <c r="M2332" s="19"/>
      <c r="N2332" s="19"/>
      <c r="O2332" s="19">
        <v>778.48599999999999</v>
      </c>
      <c r="P2332" s="19">
        <v>0</v>
      </c>
      <c r="Q2332" s="19">
        <v>2534.4090000000001</v>
      </c>
      <c r="R2332" s="19">
        <v>0</v>
      </c>
      <c r="S2332" s="19">
        <v>8439.1239800000003</v>
      </c>
      <c r="T2332" s="19">
        <f t="shared" si="6202"/>
        <v>11752.018980000001</v>
      </c>
      <c r="U2332" s="19"/>
      <c r="V2332" s="19"/>
      <c r="W2332" s="19"/>
      <c r="X2332" s="19"/>
      <c r="Y2332" s="19"/>
      <c r="Z2332" s="19">
        <v>8439.1239800000003</v>
      </c>
      <c r="AA2332" s="19"/>
      <c r="AB2332" s="19"/>
      <c r="AC2332" s="19"/>
      <c r="AD2332" s="19"/>
      <c r="AE2332" s="19"/>
      <c r="AF2332" s="50">
        <v>11752.018980000001</v>
      </c>
      <c r="AG2332" s="50"/>
      <c r="AH2332" s="50">
        <v>0</v>
      </c>
      <c r="AI2332" s="50">
        <v>0</v>
      </c>
      <c r="AJ2332" s="50">
        <f>AF2332</f>
        <v>11752.018980000001</v>
      </c>
      <c r="AK2332" s="50">
        <f>AG2332</f>
        <v>0</v>
      </c>
      <c r="AL2332" s="50">
        <v>11752.018980000001</v>
      </c>
      <c r="AM2332" s="50">
        <v>0</v>
      </c>
      <c r="AN2332" s="50">
        <f>AL2332</f>
        <v>11752.018980000001</v>
      </c>
      <c r="AO2332" s="15">
        <v>9007.5539800000006</v>
      </c>
      <c r="AP2332" s="51">
        <v>10973.53298</v>
      </c>
      <c r="AQ2332" s="51">
        <v>778.48599999999999</v>
      </c>
      <c r="AR2332" s="51">
        <v>0</v>
      </c>
      <c r="AS2332" s="51">
        <v>0</v>
      </c>
      <c r="AT2332" s="51">
        <v>0</v>
      </c>
      <c r="AU2332" s="51">
        <f t="shared" si="6142"/>
        <v>11752.018980000001</v>
      </c>
      <c r="AV2332" s="51">
        <f t="shared" si="6143"/>
        <v>0</v>
      </c>
      <c r="AW2332" s="51">
        <f t="shared" si="6144"/>
        <v>20191.142960000001</v>
      </c>
      <c r="AX2332" s="51">
        <f t="shared" si="6145"/>
        <v>0</v>
      </c>
      <c r="AY2332" s="51">
        <f t="shared" si="6146"/>
        <v>0</v>
      </c>
      <c r="AZ2332" s="51"/>
      <c r="BA2332" s="52">
        <f t="shared" si="6147"/>
        <v>100</v>
      </c>
      <c r="BB2332" s="53"/>
    </row>
    <row r="2333" ht="31.5">
      <c r="B2333" s="47" t="s">
        <v>666</v>
      </c>
      <c r="C2333" s="47" t="s">
        <v>193</v>
      </c>
      <c r="D2333" s="47" t="s">
        <v>378</v>
      </c>
      <c r="E2333" s="48" t="str">
        <f t="shared" si="6141"/>
        <v>0702</v>
      </c>
      <c r="F2333" s="47" t="s">
        <v>774</v>
      </c>
      <c r="G2333" s="47"/>
      <c r="H2333" s="49" t="s">
        <v>758</v>
      </c>
      <c r="I2333" s="19"/>
      <c r="J2333" s="19"/>
      <c r="K2333" s="19"/>
      <c r="L2333" s="19"/>
      <c r="M2333" s="19"/>
      <c r="N2333" s="19"/>
      <c r="O2333" s="19">
        <f>O2334</f>
        <v>0</v>
      </c>
      <c r="P2333" s="19">
        <f>P2334</f>
        <v>227028.53</v>
      </c>
      <c r="Q2333" s="19">
        <f>Q2334</f>
        <v>0</v>
      </c>
      <c r="R2333" s="19">
        <f>R2334</f>
        <v>0</v>
      </c>
      <c r="S2333" s="19">
        <f>S2334</f>
        <v>0</v>
      </c>
      <c r="T2333" s="19">
        <f t="shared" si="6202"/>
        <v>227028.53</v>
      </c>
      <c r="U2333" s="19"/>
      <c r="V2333" s="19"/>
      <c r="W2333" s="19"/>
      <c r="X2333" s="19"/>
      <c r="Y2333" s="19"/>
      <c r="Z2333" s="19"/>
      <c r="AA2333" s="19"/>
      <c r="AB2333" s="19"/>
      <c r="AC2333" s="19"/>
      <c r="AD2333" s="19"/>
      <c r="AE2333" s="19"/>
      <c r="AF2333" s="50">
        <f>AF2334</f>
        <v>227028.56872000001</v>
      </c>
      <c r="AG2333" s="50">
        <f>AG2334</f>
        <v>0</v>
      </c>
      <c r="AH2333" s="50">
        <f>AH2334</f>
        <v>0</v>
      </c>
      <c r="AI2333" s="50">
        <f>AI2334</f>
        <v>0</v>
      </c>
      <c r="AJ2333" s="50">
        <f>AJ2334</f>
        <v>227028.56872000001</v>
      </c>
      <c r="AK2333" s="50">
        <f>AK2334</f>
        <v>0</v>
      </c>
      <c r="AL2333" s="50">
        <f>AL2334</f>
        <v>226980.91368999999</v>
      </c>
      <c r="AM2333" s="50">
        <f>AM2334</f>
        <v>0</v>
      </c>
      <c r="AN2333" s="50">
        <f>AN2334</f>
        <v>226980.91368999999</v>
      </c>
      <c r="AO2333" s="63">
        <f>AO2334</f>
        <v>141932.22279999999</v>
      </c>
      <c r="AP2333" s="51">
        <f>AP2334</f>
        <v>227028.56872000001</v>
      </c>
      <c r="AQ2333" s="51">
        <f>AQ2334</f>
        <v>0</v>
      </c>
      <c r="AR2333" s="51">
        <f>AR2334</f>
        <v>0</v>
      </c>
      <c r="AS2333" s="51">
        <f>AS2334</f>
        <v>0</v>
      </c>
      <c r="AT2333" s="51">
        <f>AT2334</f>
        <v>0</v>
      </c>
      <c r="AU2333" s="51">
        <f t="shared" si="6142"/>
        <v>227028.56872000001</v>
      </c>
      <c r="AV2333" s="51">
        <f t="shared" si="6143"/>
        <v>-0.038720000011380762</v>
      </c>
      <c r="AW2333" s="51"/>
      <c r="AX2333" s="51"/>
      <c r="AY2333" s="51"/>
      <c r="AZ2333" s="51"/>
      <c r="BA2333" s="52">
        <f t="shared" si="6147"/>
        <v>99.979009236472436</v>
      </c>
      <c r="BB2333" s="53"/>
    </row>
    <row r="2334" ht="31.5">
      <c r="B2334" s="47" t="s">
        <v>666</v>
      </c>
      <c r="C2334" s="47" t="s">
        <v>193</v>
      </c>
      <c r="D2334" s="47" t="s">
        <v>378</v>
      </c>
      <c r="E2334" s="48" t="str">
        <f t="shared" si="6141"/>
        <v>0702</v>
      </c>
      <c r="F2334" s="47" t="s">
        <v>774</v>
      </c>
      <c r="G2334" s="47" t="s">
        <v>118</v>
      </c>
      <c r="H2334" s="49" t="s">
        <v>119</v>
      </c>
      <c r="I2334" s="19"/>
      <c r="J2334" s="19"/>
      <c r="K2334" s="19"/>
      <c r="L2334" s="19"/>
      <c r="M2334" s="19"/>
      <c r="N2334" s="19"/>
      <c r="O2334" s="19">
        <v>0</v>
      </c>
      <c r="P2334" s="19">
        <v>227028.53</v>
      </c>
      <c r="Q2334" s="19">
        <v>0</v>
      </c>
      <c r="R2334" s="19">
        <v>0</v>
      </c>
      <c r="S2334" s="19">
        <v>0</v>
      </c>
      <c r="T2334" s="19">
        <f t="shared" si="6202"/>
        <v>227028.53</v>
      </c>
      <c r="U2334" s="19"/>
      <c r="V2334" s="19"/>
      <c r="W2334" s="19"/>
      <c r="X2334" s="19"/>
      <c r="Y2334" s="19"/>
      <c r="Z2334" s="19"/>
      <c r="AA2334" s="19"/>
      <c r="AB2334" s="19"/>
      <c r="AC2334" s="19"/>
      <c r="AD2334" s="19"/>
      <c r="AE2334" s="19"/>
      <c r="AF2334" s="50">
        <v>227028.56872000001</v>
      </c>
      <c r="AG2334" s="50"/>
      <c r="AH2334" s="50">
        <v>0</v>
      </c>
      <c r="AI2334" s="50">
        <v>0</v>
      </c>
      <c r="AJ2334" s="50">
        <f>AF2334</f>
        <v>227028.56872000001</v>
      </c>
      <c r="AK2334" s="50">
        <f>AG2334</f>
        <v>0</v>
      </c>
      <c r="AL2334" s="50">
        <v>226980.91368999999</v>
      </c>
      <c r="AM2334" s="50">
        <v>0</v>
      </c>
      <c r="AN2334" s="50">
        <f>AL2334</f>
        <v>226980.91368999999</v>
      </c>
      <c r="AO2334" s="15">
        <v>141932.22279999999</v>
      </c>
      <c r="AP2334" s="51">
        <v>227028.56872000001</v>
      </c>
      <c r="AQ2334" s="51">
        <v>0</v>
      </c>
      <c r="AR2334" s="51">
        <v>0</v>
      </c>
      <c r="AS2334" s="51">
        <v>0</v>
      </c>
      <c r="AT2334" s="51">
        <v>0</v>
      </c>
      <c r="AU2334" s="51">
        <f t="shared" si="6142"/>
        <v>227028.56872000001</v>
      </c>
      <c r="AV2334" s="51">
        <f t="shared" si="6143"/>
        <v>-0.038720000011380762</v>
      </c>
      <c r="AW2334" s="51"/>
      <c r="AX2334" s="51"/>
      <c r="AY2334" s="51"/>
      <c r="AZ2334" s="51"/>
      <c r="BA2334" s="52">
        <f t="shared" si="6147"/>
        <v>99.979009236472436</v>
      </c>
      <c r="BB2334" s="53"/>
    </row>
    <row r="2335" ht="31.5">
      <c r="B2335" s="47" t="s">
        <v>666</v>
      </c>
      <c r="C2335" s="47" t="s">
        <v>193</v>
      </c>
      <c r="D2335" s="47" t="s">
        <v>378</v>
      </c>
      <c r="E2335" s="48" t="str">
        <f t="shared" si="6141"/>
        <v>0702</v>
      </c>
      <c r="F2335" s="47" t="s">
        <v>409</v>
      </c>
      <c r="G2335" s="48"/>
      <c r="H2335" s="49" t="s">
        <v>410</v>
      </c>
      <c r="I2335" s="19">
        <f>I2336</f>
        <v>101822.3</v>
      </c>
      <c r="J2335" s="19">
        <f>J2336</f>
        <v>0</v>
      </c>
      <c r="K2335" s="19">
        <f>K2336</f>
        <v>0</v>
      </c>
      <c r="L2335" s="19">
        <f>L2336</f>
        <v>0</v>
      </c>
      <c r="M2335" s="19">
        <f>M2336</f>
        <v>0</v>
      </c>
      <c r="N2335" s="19">
        <f>N2336</f>
        <v>0</v>
      </c>
      <c r="O2335" s="19">
        <f>O2336</f>
        <v>-2970.8960000000002</v>
      </c>
      <c r="P2335" s="19">
        <f>P2336</f>
        <v>-95363.664000000004</v>
      </c>
      <c r="Q2335" s="19">
        <f>Q2336</f>
        <v>0</v>
      </c>
      <c r="R2335" s="19">
        <f>R2336</f>
        <v>0</v>
      </c>
      <c r="S2335" s="19">
        <f>S2336</f>
        <v>0</v>
      </c>
      <c r="T2335" s="19">
        <f t="shared" si="6202"/>
        <v>3487.7399999999984</v>
      </c>
      <c r="U2335" s="19">
        <f t="shared" si="6148"/>
        <v>0</v>
      </c>
      <c r="V2335" s="19">
        <f t="shared" si="6149"/>
        <v>0</v>
      </c>
      <c r="W2335" s="19">
        <f>W2336</f>
        <v>0</v>
      </c>
      <c r="X2335" s="19">
        <f>X2336</f>
        <v>0</v>
      </c>
      <c r="Y2335" s="19">
        <f>Y2336</f>
        <v>0</v>
      </c>
      <c r="Z2335" s="19">
        <f>Z2336</f>
        <v>0</v>
      </c>
      <c r="AA2335" s="19">
        <f>AA2336</f>
        <v>0</v>
      </c>
      <c r="AB2335" s="19">
        <f>AB2336</f>
        <v>0</v>
      </c>
      <c r="AC2335" s="19">
        <f>AC2336</f>
        <v>0</v>
      </c>
      <c r="AD2335" s="19">
        <f>AD2336</f>
        <v>0</v>
      </c>
      <c r="AE2335" s="19">
        <f>AE2336</f>
        <v>0</v>
      </c>
      <c r="AF2335" s="50">
        <f>AF2336</f>
        <v>3487.7399999999998</v>
      </c>
      <c r="AG2335" s="50">
        <f>AG2336</f>
        <v>0</v>
      </c>
      <c r="AH2335" s="50">
        <f>AH2336</f>
        <v>0</v>
      </c>
      <c r="AI2335" s="50">
        <f>AI2336</f>
        <v>0</v>
      </c>
      <c r="AJ2335" s="50">
        <f>AJ2336</f>
        <v>3487.7399999999998</v>
      </c>
      <c r="AK2335" s="50">
        <f>AK2336</f>
        <v>0</v>
      </c>
      <c r="AL2335" s="50">
        <f>AL2336</f>
        <v>0</v>
      </c>
      <c r="AM2335" s="50">
        <f>AM2336</f>
        <v>0</v>
      </c>
      <c r="AN2335" s="50">
        <f>AN2336</f>
        <v>0</v>
      </c>
      <c r="AO2335" s="51">
        <f>AO2336</f>
        <v>0</v>
      </c>
      <c r="AP2335" s="51">
        <f>AP2336</f>
        <v>6458.6360000000004</v>
      </c>
      <c r="AQ2335" s="51">
        <f>AQ2336</f>
        <v>-2970.8960000000002</v>
      </c>
      <c r="AR2335" s="51">
        <f>AR2336</f>
        <v>0</v>
      </c>
      <c r="AS2335" s="51">
        <f>AS2336</f>
        <v>0</v>
      </c>
      <c r="AT2335" s="51">
        <f>AT2336</f>
        <v>0</v>
      </c>
      <c r="AU2335" s="51">
        <f t="shared" si="6142"/>
        <v>3487.7400000000002</v>
      </c>
      <c r="AV2335" s="51">
        <f t="shared" si="6143"/>
        <v>-1.8189894035458565e-12</v>
      </c>
      <c r="AW2335" s="51">
        <f t="shared" si="6144"/>
        <v>3487.7399999999984</v>
      </c>
      <c r="AX2335" s="51">
        <f t="shared" si="6145"/>
        <v>0</v>
      </c>
      <c r="AY2335" s="51">
        <f t="shared" si="6146"/>
        <v>0</v>
      </c>
      <c r="AZ2335" s="51">
        <f>AZ2336</f>
        <v>0</v>
      </c>
      <c r="BA2335" s="52">
        <f t="shared" si="6147"/>
        <v>0</v>
      </c>
      <c r="BB2335" s="25"/>
    </row>
    <row r="2336" ht="31.5">
      <c r="B2336" s="47" t="s">
        <v>666</v>
      </c>
      <c r="C2336" s="47" t="s">
        <v>193</v>
      </c>
      <c r="D2336" s="47" t="s">
        <v>378</v>
      </c>
      <c r="E2336" s="48" t="str">
        <f t="shared" si="6141"/>
        <v>0702</v>
      </c>
      <c r="F2336" s="47" t="s">
        <v>409</v>
      </c>
      <c r="G2336" s="47" t="s">
        <v>118</v>
      </c>
      <c r="H2336" s="49" t="s">
        <v>119</v>
      </c>
      <c r="I2336" s="19">
        <v>101822.3</v>
      </c>
      <c r="J2336" s="19">
        <v>0</v>
      </c>
      <c r="K2336" s="19">
        <v>0</v>
      </c>
      <c r="L2336" s="19"/>
      <c r="M2336" s="19"/>
      <c r="N2336" s="19"/>
      <c r="O2336" s="19">
        <v>-2970.8960000000002</v>
      </c>
      <c r="P2336" s="19">
        <v>-95363.664000000004</v>
      </c>
      <c r="Q2336" s="19">
        <v>0</v>
      </c>
      <c r="R2336" s="19">
        <v>0</v>
      </c>
      <c r="S2336" s="19"/>
      <c r="T2336" s="19">
        <f t="shared" si="6202"/>
        <v>3487.7399999999984</v>
      </c>
      <c r="U2336" s="19">
        <f t="shared" si="6148"/>
        <v>0</v>
      </c>
      <c r="V2336" s="19">
        <f t="shared" si="6149"/>
        <v>0</v>
      </c>
      <c r="W2336" s="19"/>
      <c r="X2336" s="19"/>
      <c r="Y2336" s="19"/>
      <c r="Z2336" s="19"/>
      <c r="AA2336" s="19"/>
      <c r="AB2336" s="19"/>
      <c r="AC2336" s="19"/>
      <c r="AD2336" s="19"/>
      <c r="AE2336" s="19"/>
      <c r="AF2336" s="50">
        <v>3487.7399999999998</v>
      </c>
      <c r="AG2336" s="50"/>
      <c r="AH2336" s="50">
        <v>0</v>
      </c>
      <c r="AI2336" s="50">
        <v>0</v>
      </c>
      <c r="AJ2336" s="50">
        <f>AF2336</f>
        <v>3487.7399999999998</v>
      </c>
      <c r="AK2336" s="50">
        <f>AG2336</f>
        <v>0</v>
      </c>
      <c r="AL2336" s="50">
        <v>0</v>
      </c>
      <c r="AM2336" s="50">
        <v>0</v>
      </c>
      <c r="AN2336" s="50">
        <f>AL2336</f>
        <v>0</v>
      </c>
      <c r="AO2336" s="15">
        <v>0</v>
      </c>
      <c r="AP2336" s="51">
        <v>6458.6360000000004</v>
      </c>
      <c r="AQ2336" s="51">
        <v>-2970.8960000000002</v>
      </c>
      <c r="AR2336" s="51">
        <v>0</v>
      </c>
      <c r="AS2336" s="51">
        <v>0</v>
      </c>
      <c r="AT2336" s="51">
        <v>0</v>
      </c>
      <c r="AU2336" s="51">
        <f t="shared" si="6142"/>
        <v>3487.7400000000002</v>
      </c>
      <c r="AV2336" s="51">
        <f t="shared" si="6143"/>
        <v>-1.8189894035458565e-12</v>
      </c>
      <c r="AW2336" s="51">
        <f t="shared" si="6144"/>
        <v>3487.7399999999984</v>
      </c>
      <c r="AX2336" s="51">
        <f t="shared" si="6145"/>
        <v>0</v>
      </c>
      <c r="AY2336" s="51">
        <f t="shared" si="6146"/>
        <v>0</v>
      </c>
      <c r="AZ2336" s="51"/>
      <c r="BA2336" s="52">
        <f t="shared" si="6147"/>
        <v>0</v>
      </c>
      <c r="BB2336" s="53"/>
    </row>
    <row r="2337" ht="31.5">
      <c r="B2337" s="47" t="s">
        <v>666</v>
      </c>
      <c r="C2337" s="47" t="s">
        <v>193</v>
      </c>
      <c r="D2337" s="47" t="s">
        <v>378</v>
      </c>
      <c r="E2337" s="48" t="str">
        <f t="shared" si="6141"/>
        <v>0702</v>
      </c>
      <c r="F2337" s="47" t="s">
        <v>775</v>
      </c>
      <c r="G2337" s="48"/>
      <c r="H2337" s="49" t="s">
        <v>776</v>
      </c>
      <c r="I2337" s="19">
        <f>I2338</f>
        <v>101419.89999999999</v>
      </c>
      <c r="J2337" s="19">
        <f>J2338</f>
        <v>0</v>
      </c>
      <c r="K2337" s="19">
        <f>K2338</f>
        <v>0</v>
      </c>
      <c r="L2337" s="19">
        <f>L2338</f>
        <v>0</v>
      </c>
      <c r="M2337" s="19">
        <f>M2338</f>
        <v>0</v>
      </c>
      <c r="N2337" s="19">
        <f>N2338</f>
        <v>0</v>
      </c>
      <c r="O2337" s="19">
        <f>O2338</f>
        <v>0</v>
      </c>
      <c r="P2337" s="19">
        <f>P2338</f>
        <v>0</v>
      </c>
      <c r="Q2337" s="19">
        <f>Q2338</f>
        <v>0</v>
      </c>
      <c r="R2337" s="19">
        <f>R2338</f>
        <v>0</v>
      </c>
      <c r="S2337" s="19">
        <f>S2338</f>
        <v>435.22268000000003</v>
      </c>
      <c r="T2337" s="19">
        <f t="shared" si="6202"/>
        <v>101855.12268</v>
      </c>
      <c r="U2337" s="19">
        <f t="shared" si="6148"/>
        <v>0</v>
      </c>
      <c r="V2337" s="19">
        <f t="shared" si="6149"/>
        <v>0</v>
      </c>
      <c r="W2337" s="19">
        <f>W2338</f>
        <v>0</v>
      </c>
      <c r="X2337" s="19">
        <f>X2338</f>
        <v>0</v>
      </c>
      <c r="Y2337" s="19">
        <f>Y2338</f>
        <v>0</v>
      </c>
      <c r="Z2337" s="19">
        <f>Z2338</f>
        <v>435.22268000000003</v>
      </c>
      <c r="AA2337" s="19">
        <f>AA2338</f>
        <v>0</v>
      </c>
      <c r="AB2337" s="19">
        <f>AB2338</f>
        <v>0</v>
      </c>
      <c r="AC2337" s="19">
        <f>AC2338</f>
        <v>0</v>
      </c>
      <c r="AD2337" s="19">
        <f>AD2338</f>
        <v>0</v>
      </c>
      <c r="AE2337" s="19"/>
      <c r="AF2337" s="50">
        <f>AF2338</f>
        <v>101855.08033</v>
      </c>
      <c r="AG2337" s="50">
        <f>AG2338</f>
        <v>0</v>
      </c>
      <c r="AH2337" s="50">
        <f>AH2338</f>
        <v>0</v>
      </c>
      <c r="AI2337" s="50">
        <f>AI2338</f>
        <v>0</v>
      </c>
      <c r="AJ2337" s="50">
        <f>AJ2338</f>
        <v>101855.08033</v>
      </c>
      <c r="AK2337" s="50">
        <f>AK2338</f>
        <v>0</v>
      </c>
      <c r="AL2337" s="50">
        <f>AL2338</f>
        <v>73175.979049999994</v>
      </c>
      <c r="AM2337" s="50">
        <f>AM2338</f>
        <v>0</v>
      </c>
      <c r="AN2337" s="50">
        <f>AN2338</f>
        <v>73175.979049999994</v>
      </c>
      <c r="AO2337" s="51">
        <f>AO2338</f>
        <v>45491.492409999999</v>
      </c>
      <c r="AP2337" s="51">
        <f>AP2338</f>
        <v>101855.08033</v>
      </c>
      <c r="AQ2337" s="51">
        <f>AQ2338</f>
        <v>0</v>
      </c>
      <c r="AR2337" s="51">
        <f>AR2338</f>
        <v>0</v>
      </c>
      <c r="AS2337" s="51">
        <f>AS2338</f>
        <v>0</v>
      </c>
      <c r="AT2337" s="51">
        <f>AT2338</f>
        <v>0</v>
      </c>
      <c r="AU2337" s="51">
        <f t="shared" si="6142"/>
        <v>101855.08033</v>
      </c>
      <c r="AV2337" s="51">
        <f t="shared" si="6143"/>
        <v>0.042350000003352761</v>
      </c>
      <c r="AW2337" s="51">
        <f t="shared" si="6144"/>
        <v>102290.34536000001</v>
      </c>
      <c r="AX2337" s="51">
        <f t="shared" si="6145"/>
        <v>0</v>
      </c>
      <c r="AY2337" s="51">
        <f t="shared" si="6146"/>
        <v>0</v>
      </c>
      <c r="AZ2337" s="51">
        <f>AZ2338</f>
        <v>0</v>
      </c>
      <c r="BA2337" s="52">
        <f t="shared" si="6147"/>
        <v>71.843229432363458</v>
      </c>
      <c r="BB2337" s="25"/>
    </row>
    <row r="2338" ht="31.5">
      <c r="B2338" s="47" t="s">
        <v>666</v>
      </c>
      <c r="C2338" s="47" t="s">
        <v>193</v>
      </c>
      <c r="D2338" s="47" t="s">
        <v>378</v>
      </c>
      <c r="E2338" s="48" t="str">
        <f t="shared" si="6141"/>
        <v>0702</v>
      </c>
      <c r="F2338" s="47" t="s">
        <v>775</v>
      </c>
      <c r="G2338" s="47" t="s">
        <v>118</v>
      </c>
      <c r="H2338" s="49" t="s">
        <v>119</v>
      </c>
      <c r="I2338" s="19">
        <v>101419.89999999999</v>
      </c>
      <c r="J2338" s="19">
        <v>0</v>
      </c>
      <c r="K2338" s="19">
        <v>0</v>
      </c>
      <c r="L2338" s="19"/>
      <c r="M2338" s="19"/>
      <c r="N2338" s="19"/>
      <c r="O2338" s="19">
        <v>0</v>
      </c>
      <c r="P2338" s="19">
        <v>0</v>
      </c>
      <c r="Q2338" s="19">
        <v>0</v>
      </c>
      <c r="R2338" s="19">
        <v>0</v>
      </c>
      <c r="S2338" s="19">
        <v>435.22268000000003</v>
      </c>
      <c r="T2338" s="19">
        <f t="shared" si="6202"/>
        <v>101855.12268</v>
      </c>
      <c r="U2338" s="19">
        <f t="shared" si="6148"/>
        <v>0</v>
      </c>
      <c r="V2338" s="19">
        <f t="shared" si="6149"/>
        <v>0</v>
      </c>
      <c r="W2338" s="19"/>
      <c r="X2338" s="19"/>
      <c r="Y2338" s="19"/>
      <c r="Z2338" s="19">
        <v>435.22268000000003</v>
      </c>
      <c r="AA2338" s="19"/>
      <c r="AB2338" s="19"/>
      <c r="AC2338" s="19"/>
      <c r="AD2338" s="19"/>
      <c r="AE2338" s="19"/>
      <c r="AF2338" s="50">
        <v>101855.08033</v>
      </c>
      <c r="AG2338" s="50"/>
      <c r="AH2338" s="50">
        <v>0</v>
      </c>
      <c r="AI2338" s="50">
        <v>0</v>
      </c>
      <c r="AJ2338" s="50">
        <f>AF2338</f>
        <v>101855.08033</v>
      </c>
      <c r="AK2338" s="50">
        <f>AG2338</f>
        <v>0</v>
      </c>
      <c r="AL2338" s="50">
        <v>73175.979049999994</v>
      </c>
      <c r="AM2338" s="50">
        <v>0</v>
      </c>
      <c r="AN2338" s="50">
        <f>AL2338</f>
        <v>73175.979049999994</v>
      </c>
      <c r="AO2338" s="15">
        <v>45491.492409999999</v>
      </c>
      <c r="AP2338" s="51">
        <v>101855.08033</v>
      </c>
      <c r="AQ2338" s="51">
        <v>0</v>
      </c>
      <c r="AR2338" s="51">
        <v>0</v>
      </c>
      <c r="AS2338" s="51">
        <v>0</v>
      </c>
      <c r="AT2338" s="51">
        <v>0</v>
      </c>
      <c r="AU2338" s="51">
        <f t="shared" si="6142"/>
        <v>101855.08033</v>
      </c>
      <c r="AV2338" s="51">
        <f t="shared" si="6143"/>
        <v>0.042350000003352761</v>
      </c>
      <c r="AW2338" s="51">
        <f t="shared" si="6144"/>
        <v>102290.34536000001</v>
      </c>
      <c r="AX2338" s="51">
        <f t="shared" si="6145"/>
        <v>0</v>
      </c>
      <c r="AY2338" s="51">
        <f t="shared" si="6146"/>
        <v>0</v>
      </c>
      <c r="AZ2338" s="51"/>
      <c r="BA2338" s="52">
        <f t="shared" si="6147"/>
        <v>71.843229432363458</v>
      </c>
      <c r="BB2338" s="53"/>
    </row>
    <row r="2339" ht="31.5">
      <c r="B2339" s="47" t="s">
        <v>666</v>
      </c>
      <c r="C2339" s="47" t="s">
        <v>193</v>
      </c>
      <c r="D2339" s="47" t="s">
        <v>378</v>
      </c>
      <c r="E2339" s="48" t="str">
        <f t="shared" si="6141"/>
        <v>0702</v>
      </c>
      <c r="F2339" s="47" t="s">
        <v>777</v>
      </c>
      <c r="G2339" s="48"/>
      <c r="H2339" s="49" t="s">
        <v>778</v>
      </c>
      <c r="I2339" s="19"/>
      <c r="J2339" s="19"/>
      <c r="K2339" s="19"/>
      <c r="L2339" s="19"/>
      <c r="M2339" s="19"/>
      <c r="N2339" s="19"/>
      <c r="O2339" s="19">
        <f>O2340</f>
        <v>-14593.93</v>
      </c>
      <c r="P2339" s="19">
        <f>P2340</f>
        <v>0</v>
      </c>
      <c r="Q2339" s="19">
        <f>Q2340</f>
        <v>0</v>
      </c>
      <c r="R2339" s="19">
        <f>R2340</f>
        <v>0</v>
      </c>
      <c r="S2339" s="19">
        <f>S2340</f>
        <v>70383.903909999994</v>
      </c>
      <c r="T2339" s="19">
        <f t="shared" si="6202"/>
        <v>55789.973909999993</v>
      </c>
      <c r="U2339" s="19"/>
      <c r="V2339" s="19"/>
      <c r="W2339" s="19">
        <f>W2340</f>
        <v>0</v>
      </c>
      <c r="X2339" s="19">
        <f>X2340</f>
        <v>0</v>
      </c>
      <c r="Y2339" s="19">
        <f>Y2340</f>
        <v>0</v>
      </c>
      <c r="Z2339" s="19">
        <f>Z2340</f>
        <v>70383.903909999994</v>
      </c>
      <c r="AA2339" s="19">
        <f>AA2340</f>
        <v>0</v>
      </c>
      <c r="AB2339" s="19">
        <f>AB2340</f>
        <v>0</v>
      </c>
      <c r="AC2339" s="19">
        <f>AC2340</f>
        <v>0</v>
      </c>
      <c r="AD2339" s="19">
        <f>AD2340</f>
        <v>0</v>
      </c>
      <c r="AE2339" s="19"/>
      <c r="AF2339" s="50">
        <f>AF2340</f>
        <v>55789.973910000001</v>
      </c>
      <c r="AG2339" s="50">
        <f>AG2340</f>
        <v>0</v>
      </c>
      <c r="AH2339" s="50">
        <f>AH2340</f>
        <v>0</v>
      </c>
      <c r="AI2339" s="50">
        <f>AI2340</f>
        <v>0</v>
      </c>
      <c r="AJ2339" s="50">
        <f>AJ2340</f>
        <v>55789.973910000001</v>
      </c>
      <c r="AK2339" s="50">
        <f>AK2340</f>
        <v>0</v>
      </c>
      <c r="AL2339" s="50">
        <f>AL2340</f>
        <v>55789.973239999999</v>
      </c>
      <c r="AM2339" s="50">
        <f>AM2340</f>
        <v>0</v>
      </c>
      <c r="AN2339" s="50">
        <f>AN2340</f>
        <v>55789.973239999999</v>
      </c>
      <c r="AO2339" s="51">
        <f>AO2340</f>
        <v>55789.973239999999</v>
      </c>
      <c r="AP2339" s="51">
        <f>AP2340</f>
        <v>70383.903909999994</v>
      </c>
      <c r="AQ2339" s="51">
        <f>AQ2340</f>
        <v>-14593.93</v>
      </c>
      <c r="AR2339" s="51">
        <f>AR2340</f>
        <v>0</v>
      </c>
      <c r="AS2339" s="51">
        <f>AS2340</f>
        <v>0</v>
      </c>
      <c r="AT2339" s="51">
        <f>AT2340</f>
        <v>0</v>
      </c>
      <c r="AU2339" s="51">
        <f t="shared" si="6142"/>
        <v>55789.973909999993</v>
      </c>
      <c r="AV2339" s="51">
        <f t="shared" si="6143"/>
        <v>0</v>
      </c>
      <c r="AW2339" s="51">
        <f t="shared" si="6144"/>
        <v>126173.87781999999</v>
      </c>
      <c r="AX2339" s="51">
        <f t="shared" si="6145"/>
        <v>0</v>
      </c>
      <c r="AY2339" s="51">
        <f t="shared" si="6146"/>
        <v>0</v>
      </c>
      <c r="AZ2339" s="51">
        <f>AZ2340</f>
        <v>0</v>
      </c>
      <c r="BA2339" s="52">
        <f t="shared" si="6147"/>
        <v>99.99999879906737</v>
      </c>
      <c r="BB2339" s="25"/>
    </row>
    <row r="2340" ht="31.5">
      <c r="B2340" s="47" t="s">
        <v>666</v>
      </c>
      <c r="C2340" s="47" t="s">
        <v>193</v>
      </c>
      <c r="D2340" s="47" t="s">
        <v>378</v>
      </c>
      <c r="E2340" s="48" t="str">
        <f t="shared" si="6141"/>
        <v>0702</v>
      </c>
      <c r="F2340" s="47" t="s">
        <v>777</v>
      </c>
      <c r="G2340" s="47" t="s">
        <v>118</v>
      </c>
      <c r="H2340" s="49" t="s">
        <v>119</v>
      </c>
      <c r="I2340" s="19"/>
      <c r="J2340" s="19"/>
      <c r="K2340" s="19"/>
      <c r="L2340" s="19"/>
      <c r="M2340" s="19"/>
      <c r="N2340" s="19"/>
      <c r="O2340" s="19">
        <f>-778.486-13815.444</f>
        <v>-14593.93</v>
      </c>
      <c r="P2340" s="19">
        <v>0</v>
      </c>
      <c r="Q2340" s="19">
        <v>0</v>
      </c>
      <c r="R2340" s="19">
        <v>0</v>
      </c>
      <c r="S2340" s="19">
        <v>70383.903909999994</v>
      </c>
      <c r="T2340" s="19">
        <f t="shared" si="6202"/>
        <v>55789.973909999993</v>
      </c>
      <c r="U2340" s="19"/>
      <c r="V2340" s="19"/>
      <c r="W2340" s="19"/>
      <c r="X2340" s="19"/>
      <c r="Y2340" s="19"/>
      <c r="Z2340" s="19">
        <v>70383.903909999994</v>
      </c>
      <c r="AA2340" s="19"/>
      <c r="AB2340" s="19"/>
      <c r="AC2340" s="19"/>
      <c r="AD2340" s="19"/>
      <c r="AE2340" s="19"/>
      <c r="AF2340" s="50">
        <v>55789.973910000001</v>
      </c>
      <c r="AG2340" s="50"/>
      <c r="AH2340" s="50">
        <v>0</v>
      </c>
      <c r="AI2340" s="50">
        <v>0</v>
      </c>
      <c r="AJ2340" s="50">
        <f>AF2340</f>
        <v>55789.973910000001</v>
      </c>
      <c r="AK2340" s="50">
        <f>AG2340</f>
        <v>0</v>
      </c>
      <c r="AL2340" s="50">
        <v>55789.973239999999</v>
      </c>
      <c r="AM2340" s="50">
        <v>0</v>
      </c>
      <c r="AN2340" s="50">
        <f>AL2340</f>
        <v>55789.973239999999</v>
      </c>
      <c r="AO2340" s="15">
        <v>55789.973239999999</v>
      </c>
      <c r="AP2340" s="51">
        <v>70383.903909999994</v>
      </c>
      <c r="AQ2340" s="51">
        <f>-778.486-13815.444</f>
        <v>-14593.93</v>
      </c>
      <c r="AR2340" s="51">
        <v>0</v>
      </c>
      <c r="AS2340" s="51">
        <v>0</v>
      </c>
      <c r="AT2340" s="51">
        <v>0</v>
      </c>
      <c r="AU2340" s="51">
        <f t="shared" si="6142"/>
        <v>55789.973909999993</v>
      </c>
      <c r="AV2340" s="51">
        <f t="shared" si="6143"/>
        <v>0</v>
      </c>
      <c r="AW2340" s="51">
        <f t="shared" si="6144"/>
        <v>126173.87781999999</v>
      </c>
      <c r="AX2340" s="51">
        <f t="shared" si="6145"/>
        <v>0</v>
      </c>
      <c r="AY2340" s="51">
        <f t="shared" si="6146"/>
        <v>0</v>
      </c>
      <c r="AZ2340" s="51"/>
      <c r="BA2340" s="52">
        <f t="shared" si="6147"/>
        <v>99.99999879906737</v>
      </c>
      <c r="BB2340" s="53"/>
    </row>
    <row r="2341" s="39" customFormat="1" hidden="1">
      <c r="B2341" s="40" t="s">
        <v>666</v>
      </c>
      <c r="C2341" s="40" t="s">
        <v>193</v>
      </c>
      <c r="D2341" s="40" t="s">
        <v>193</v>
      </c>
      <c r="E2341" s="38" t="str">
        <f t="shared" si="6141"/>
        <v>0707</v>
      </c>
      <c r="F2341" s="40"/>
      <c r="G2341" s="40"/>
      <c r="H2341" s="41" t="s">
        <v>269</v>
      </c>
      <c r="I2341" s="42"/>
      <c r="J2341" s="42"/>
      <c r="K2341" s="42"/>
      <c r="L2341" s="42"/>
      <c r="M2341" s="42"/>
      <c r="N2341" s="42"/>
      <c r="O2341" s="42">
        <f t="shared" ref="O2341:O2354" si="6203">O2342</f>
        <v>0</v>
      </c>
      <c r="P2341" s="42">
        <f t="shared" ref="P2341:P2356" si="6204">P2342</f>
        <v>0</v>
      </c>
      <c r="Q2341" s="42">
        <f t="shared" ref="Q2341:Q2356" si="6205">Q2342</f>
        <v>0</v>
      </c>
      <c r="R2341" s="42">
        <f t="shared" ref="R2341:R2356" si="6206">R2342</f>
        <v>-76952.031000000003</v>
      </c>
      <c r="S2341" s="42">
        <f t="shared" ref="S2341:S2356" si="6207">S2342</f>
        <v>76952.030719999995</v>
      </c>
      <c r="T2341" s="42">
        <f t="shared" si="6202"/>
        <v>-0.00028000000747852027</v>
      </c>
      <c r="U2341" s="42"/>
      <c r="V2341" s="42"/>
      <c r="W2341" s="42">
        <f t="shared" ref="W2341:W2356" si="6208">W2342</f>
        <v>0</v>
      </c>
      <c r="X2341" s="42">
        <f t="shared" ref="X2341:X2356" si="6209">X2342</f>
        <v>0</v>
      </c>
      <c r="Y2341" s="42">
        <f t="shared" ref="Y2341:Y2356" si="6210">Y2342</f>
        <v>0</v>
      </c>
      <c r="Z2341" s="42">
        <f t="shared" ref="Z2341:Z2356" si="6211">Z2342</f>
        <v>76952.030719999995</v>
      </c>
      <c r="AA2341" s="42">
        <f t="shared" ref="AA2341:AA2356" si="6212">AA2342</f>
        <v>0</v>
      </c>
      <c r="AB2341" s="42">
        <f t="shared" ref="AB2341:AB2356" si="6213">AB2342</f>
        <v>0</v>
      </c>
      <c r="AC2341" s="42">
        <f t="shared" ref="AC2341:AC2356" si="6214">AC2342</f>
        <v>0</v>
      </c>
      <c r="AD2341" s="42">
        <f t="shared" ref="AD2341:AD2356" si="6215">AD2342</f>
        <v>0</v>
      </c>
      <c r="AE2341" s="42"/>
      <c r="AF2341" s="43">
        <f t="shared" ref="AF2341:AF2354" si="6216">AF2342</f>
        <v>0</v>
      </c>
      <c r="AG2341" s="43">
        <f t="shared" ref="AG2341:AG2354" si="6217">AG2342</f>
        <v>0</v>
      </c>
      <c r="AH2341" s="43">
        <f t="shared" ref="AH2341:AH2354" si="6218">AH2342</f>
        <v>0</v>
      </c>
      <c r="AI2341" s="43">
        <f t="shared" ref="AI2341:AI2354" si="6219">AI2342</f>
        <v>0</v>
      </c>
      <c r="AJ2341" s="43">
        <f t="shared" ref="AJ2341:AJ2345" si="6220">AJ2342</f>
        <v>0</v>
      </c>
      <c r="AK2341" s="43">
        <f t="shared" ref="AK2341:AK2345" si="6221">AK2342</f>
        <v>0</v>
      </c>
      <c r="AL2341" s="43">
        <f t="shared" ref="AL2341:AL2354" si="6222">AL2342</f>
        <v>0</v>
      </c>
      <c r="AM2341" s="43">
        <f t="shared" ref="AM2341:AM2354" si="6223">AM2342</f>
        <v>0</v>
      </c>
      <c r="AN2341" s="43">
        <f t="shared" ref="AN2341:AN2345" si="6224">AN2342</f>
        <v>0</v>
      </c>
      <c r="AO2341" s="45">
        <f t="shared" ref="AO2341:AO2354" si="6225">AO2342</f>
        <v>0</v>
      </c>
      <c r="AP2341" s="45">
        <f t="shared" ref="AP2341:AP2354" si="6226">AP2342</f>
        <v>0</v>
      </c>
      <c r="AQ2341" s="45">
        <f t="shared" ref="AQ2341:AQ2354" si="6227">AQ2342</f>
        <v>0</v>
      </c>
      <c r="AR2341" s="45">
        <f t="shared" ref="AR2341:AR2354" si="6228">AR2342</f>
        <v>0</v>
      </c>
      <c r="AS2341" s="45">
        <f t="shared" ref="AS2341:AS2354" si="6229">AS2342</f>
        <v>0</v>
      </c>
      <c r="AT2341" s="45">
        <f t="shared" ref="AT2341:AT2354" si="6230">AT2342</f>
        <v>0</v>
      </c>
      <c r="AU2341" s="45">
        <f t="shared" si="6142"/>
        <v>0</v>
      </c>
      <c r="AV2341" s="45">
        <f t="shared" si="6143"/>
        <v>-0.00028000000747852027</v>
      </c>
      <c r="AW2341" s="45">
        <f t="shared" si="6144"/>
        <v>76952.030439999988</v>
      </c>
      <c r="AX2341" s="45">
        <f t="shared" si="6145"/>
        <v>0</v>
      </c>
      <c r="AY2341" s="45">
        <f t="shared" si="6146"/>
        <v>0</v>
      </c>
      <c r="AZ2341" s="45">
        <f t="shared" ref="AZ2341:AZ2356" si="6231">AZ2342</f>
        <v>0</v>
      </c>
      <c r="BA2341" s="46"/>
      <c r="BB2341" s="25">
        <v>0</v>
      </c>
    </row>
    <row r="2342" ht="31.5" hidden="1">
      <c r="B2342" s="47" t="s">
        <v>666</v>
      </c>
      <c r="C2342" s="47" t="s">
        <v>193</v>
      </c>
      <c r="D2342" s="47" t="s">
        <v>193</v>
      </c>
      <c r="E2342" s="48" t="str">
        <f t="shared" si="6141"/>
        <v>0707</v>
      </c>
      <c r="F2342" s="47" t="s">
        <v>110</v>
      </c>
      <c r="G2342" s="47"/>
      <c r="H2342" s="49" t="s">
        <v>111</v>
      </c>
      <c r="I2342" s="19"/>
      <c r="J2342" s="19"/>
      <c r="K2342" s="19"/>
      <c r="L2342" s="19"/>
      <c r="M2342" s="19"/>
      <c r="N2342" s="19"/>
      <c r="O2342" s="19">
        <f t="shared" si="6203"/>
        <v>0</v>
      </c>
      <c r="P2342" s="19">
        <f t="shared" si="6204"/>
        <v>0</v>
      </c>
      <c r="Q2342" s="19">
        <f t="shared" si="6205"/>
        <v>0</v>
      </c>
      <c r="R2342" s="19">
        <f t="shared" si="6206"/>
        <v>-76952.031000000003</v>
      </c>
      <c r="S2342" s="19">
        <f t="shared" si="6207"/>
        <v>76952.030719999995</v>
      </c>
      <c r="T2342" s="19">
        <f t="shared" si="6202"/>
        <v>-0.00028000000747852027</v>
      </c>
      <c r="U2342" s="19"/>
      <c r="V2342" s="19"/>
      <c r="W2342" s="19">
        <f t="shared" si="6208"/>
        <v>0</v>
      </c>
      <c r="X2342" s="19">
        <f t="shared" si="6209"/>
        <v>0</v>
      </c>
      <c r="Y2342" s="19">
        <f t="shared" si="6210"/>
        <v>0</v>
      </c>
      <c r="Z2342" s="19">
        <f t="shared" si="6211"/>
        <v>76952.030719999995</v>
      </c>
      <c r="AA2342" s="19">
        <f t="shared" si="6212"/>
        <v>0</v>
      </c>
      <c r="AB2342" s="19">
        <f t="shared" si="6213"/>
        <v>0</v>
      </c>
      <c r="AC2342" s="19">
        <f t="shared" si="6214"/>
        <v>0</v>
      </c>
      <c r="AD2342" s="19">
        <f t="shared" si="6215"/>
        <v>0</v>
      </c>
      <c r="AE2342" s="19"/>
      <c r="AF2342" s="50">
        <f t="shared" si="6216"/>
        <v>0</v>
      </c>
      <c r="AG2342" s="50">
        <f t="shared" si="6217"/>
        <v>0</v>
      </c>
      <c r="AH2342" s="50">
        <f t="shared" si="6218"/>
        <v>0</v>
      </c>
      <c r="AI2342" s="50">
        <f t="shared" si="6219"/>
        <v>0</v>
      </c>
      <c r="AJ2342" s="50">
        <f t="shared" si="6220"/>
        <v>0</v>
      </c>
      <c r="AK2342" s="50">
        <f t="shared" si="6221"/>
        <v>0</v>
      </c>
      <c r="AL2342" s="50">
        <f t="shared" si="6222"/>
        <v>0</v>
      </c>
      <c r="AM2342" s="50">
        <f t="shared" si="6223"/>
        <v>0</v>
      </c>
      <c r="AN2342" s="50">
        <f t="shared" si="6224"/>
        <v>0</v>
      </c>
      <c r="AO2342" s="15">
        <f t="shared" si="6225"/>
        <v>0</v>
      </c>
      <c r="AP2342" s="51">
        <f t="shared" si="6226"/>
        <v>0</v>
      </c>
      <c r="AQ2342" s="51">
        <f t="shared" si="6227"/>
        <v>0</v>
      </c>
      <c r="AR2342" s="51">
        <f t="shared" si="6228"/>
        <v>0</v>
      </c>
      <c r="AS2342" s="51">
        <f t="shared" si="6229"/>
        <v>0</v>
      </c>
      <c r="AT2342" s="51">
        <f t="shared" si="6230"/>
        <v>0</v>
      </c>
      <c r="AU2342" s="51">
        <f t="shared" si="6142"/>
        <v>0</v>
      </c>
      <c r="AV2342" s="51">
        <f t="shared" si="6143"/>
        <v>-0.00028000000747852027</v>
      </c>
      <c r="AW2342" s="51">
        <f t="shared" si="6144"/>
        <v>76952.030439999988</v>
      </c>
      <c r="AX2342" s="51">
        <f t="shared" si="6145"/>
        <v>0</v>
      </c>
      <c r="AY2342" s="51">
        <f t="shared" si="6146"/>
        <v>0</v>
      </c>
      <c r="AZ2342" s="51">
        <f t="shared" si="6231"/>
        <v>0</v>
      </c>
      <c r="BA2342" s="52"/>
      <c r="BB2342" s="25">
        <v>0</v>
      </c>
    </row>
    <row r="2343" hidden="1">
      <c r="B2343" s="47" t="s">
        <v>666</v>
      </c>
      <c r="C2343" s="47" t="s">
        <v>193</v>
      </c>
      <c r="D2343" s="47" t="s">
        <v>193</v>
      </c>
      <c r="E2343" s="48" t="str">
        <f t="shared" si="6141"/>
        <v>0707</v>
      </c>
      <c r="F2343" s="47" t="s">
        <v>112</v>
      </c>
      <c r="G2343" s="48"/>
      <c r="H2343" s="49" t="s">
        <v>113</v>
      </c>
      <c r="I2343" s="19"/>
      <c r="J2343" s="19"/>
      <c r="K2343" s="19"/>
      <c r="L2343" s="19"/>
      <c r="M2343" s="19"/>
      <c r="N2343" s="19"/>
      <c r="O2343" s="19">
        <f t="shared" si="6203"/>
        <v>0</v>
      </c>
      <c r="P2343" s="19">
        <f t="shared" si="6204"/>
        <v>0</v>
      </c>
      <c r="Q2343" s="19">
        <f t="shared" si="6205"/>
        <v>0</v>
      </c>
      <c r="R2343" s="19">
        <f t="shared" si="6206"/>
        <v>-76952.031000000003</v>
      </c>
      <c r="S2343" s="19">
        <f t="shared" si="6207"/>
        <v>76952.030719999995</v>
      </c>
      <c r="T2343" s="19">
        <f t="shared" si="6202"/>
        <v>-0.00028000000747852027</v>
      </c>
      <c r="U2343" s="19"/>
      <c r="V2343" s="19"/>
      <c r="W2343" s="19">
        <f t="shared" si="6208"/>
        <v>0</v>
      </c>
      <c r="X2343" s="19">
        <f t="shared" si="6209"/>
        <v>0</v>
      </c>
      <c r="Y2343" s="19">
        <f t="shared" si="6210"/>
        <v>0</v>
      </c>
      <c r="Z2343" s="19">
        <f t="shared" si="6211"/>
        <v>76952.030719999995</v>
      </c>
      <c r="AA2343" s="19">
        <f t="shared" si="6212"/>
        <v>0</v>
      </c>
      <c r="AB2343" s="19">
        <f t="shared" si="6213"/>
        <v>0</v>
      </c>
      <c r="AC2343" s="19">
        <f t="shared" si="6214"/>
        <v>0</v>
      </c>
      <c r="AD2343" s="19">
        <f t="shared" si="6215"/>
        <v>0</v>
      </c>
      <c r="AE2343" s="19"/>
      <c r="AF2343" s="50">
        <f t="shared" si="6216"/>
        <v>0</v>
      </c>
      <c r="AG2343" s="50">
        <f t="shared" si="6217"/>
        <v>0</v>
      </c>
      <c r="AH2343" s="50">
        <f t="shared" si="6218"/>
        <v>0</v>
      </c>
      <c r="AI2343" s="50">
        <f t="shared" si="6219"/>
        <v>0</v>
      </c>
      <c r="AJ2343" s="50">
        <f t="shared" si="6220"/>
        <v>0</v>
      </c>
      <c r="AK2343" s="50">
        <f t="shared" si="6221"/>
        <v>0</v>
      </c>
      <c r="AL2343" s="50">
        <f t="shared" si="6222"/>
        <v>0</v>
      </c>
      <c r="AM2343" s="50">
        <f t="shared" si="6223"/>
        <v>0</v>
      </c>
      <c r="AN2343" s="50">
        <f t="shared" si="6224"/>
        <v>0</v>
      </c>
      <c r="AO2343" s="51">
        <f t="shared" si="6225"/>
        <v>0</v>
      </c>
      <c r="AP2343" s="51">
        <f t="shared" si="6226"/>
        <v>0</v>
      </c>
      <c r="AQ2343" s="51">
        <f t="shared" si="6227"/>
        <v>0</v>
      </c>
      <c r="AR2343" s="51">
        <f t="shared" si="6228"/>
        <v>0</v>
      </c>
      <c r="AS2343" s="51">
        <f t="shared" si="6229"/>
        <v>0</v>
      </c>
      <c r="AT2343" s="51">
        <f t="shared" si="6230"/>
        <v>0</v>
      </c>
      <c r="AU2343" s="51">
        <f t="shared" si="6142"/>
        <v>0</v>
      </c>
      <c r="AV2343" s="51">
        <f t="shared" si="6143"/>
        <v>-0.00028000000747852027</v>
      </c>
      <c r="AW2343" s="51">
        <f t="shared" si="6144"/>
        <v>76952.030439999988</v>
      </c>
      <c r="AX2343" s="51">
        <f t="shared" si="6145"/>
        <v>0</v>
      </c>
      <c r="AY2343" s="51">
        <f t="shared" si="6146"/>
        <v>0</v>
      </c>
      <c r="AZ2343" s="51">
        <f t="shared" si="6231"/>
        <v>0</v>
      </c>
      <c r="BA2343" s="52"/>
      <c r="BB2343" s="25">
        <v>0</v>
      </c>
    </row>
    <row r="2344" ht="63" hidden="1">
      <c r="B2344" s="47" t="s">
        <v>666</v>
      </c>
      <c r="C2344" s="47" t="s">
        <v>193</v>
      </c>
      <c r="D2344" s="47" t="s">
        <v>193</v>
      </c>
      <c r="E2344" s="48" t="str">
        <f t="shared" ref="E2344:E2407" si="6232">CONCATENATE(C2344,D2344)</f>
        <v>0707</v>
      </c>
      <c r="F2344" s="47" t="s">
        <v>114</v>
      </c>
      <c r="G2344" s="48"/>
      <c r="H2344" s="49" t="s">
        <v>115</v>
      </c>
      <c r="I2344" s="19"/>
      <c r="J2344" s="19"/>
      <c r="K2344" s="19"/>
      <c r="L2344" s="19"/>
      <c r="M2344" s="19"/>
      <c r="N2344" s="19"/>
      <c r="O2344" s="19">
        <f t="shared" si="6203"/>
        <v>0</v>
      </c>
      <c r="P2344" s="19">
        <f t="shared" si="6204"/>
        <v>0</v>
      </c>
      <c r="Q2344" s="19">
        <f t="shared" si="6205"/>
        <v>0</v>
      </c>
      <c r="R2344" s="19">
        <f t="shared" si="6206"/>
        <v>-76952.031000000003</v>
      </c>
      <c r="S2344" s="19">
        <f t="shared" si="6207"/>
        <v>76952.030719999995</v>
      </c>
      <c r="T2344" s="19">
        <f t="shared" si="6202"/>
        <v>-0.00028000000747852027</v>
      </c>
      <c r="U2344" s="19"/>
      <c r="V2344" s="19"/>
      <c r="W2344" s="19">
        <f t="shared" si="6208"/>
        <v>0</v>
      </c>
      <c r="X2344" s="19">
        <f t="shared" si="6209"/>
        <v>0</v>
      </c>
      <c r="Y2344" s="19">
        <f t="shared" si="6210"/>
        <v>0</v>
      </c>
      <c r="Z2344" s="19">
        <f t="shared" si="6211"/>
        <v>76952.030719999995</v>
      </c>
      <c r="AA2344" s="19">
        <f t="shared" si="6212"/>
        <v>0</v>
      </c>
      <c r="AB2344" s="19">
        <f t="shared" si="6213"/>
        <v>0</v>
      </c>
      <c r="AC2344" s="19">
        <f t="shared" si="6214"/>
        <v>0</v>
      </c>
      <c r="AD2344" s="19">
        <f t="shared" si="6215"/>
        <v>0</v>
      </c>
      <c r="AE2344" s="19"/>
      <c r="AF2344" s="50">
        <f t="shared" si="6216"/>
        <v>0</v>
      </c>
      <c r="AG2344" s="50">
        <f t="shared" si="6217"/>
        <v>0</v>
      </c>
      <c r="AH2344" s="50">
        <f t="shared" si="6218"/>
        <v>0</v>
      </c>
      <c r="AI2344" s="50">
        <f t="shared" si="6219"/>
        <v>0</v>
      </c>
      <c r="AJ2344" s="50">
        <f t="shared" si="6220"/>
        <v>0</v>
      </c>
      <c r="AK2344" s="50">
        <f t="shared" si="6221"/>
        <v>0</v>
      </c>
      <c r="AL2344" s="50">
        <f t="shared" si="6222"/>
        <v>0</v>
      </c>
      <c r="AM2344" s="50">
        <f t="shared" si="6223"/>
        <v>0</v>
      </c>
      <c r="AN2344" s="50">
        <f t="shared" si="6224"/>
        <v>0</v>
      </c>
      <c r="AO2344" s="15">
        <f t="shared" si="6225"/>
        <v>0</v>
      </c>
      <c r="AP2344" s="51">
        <f t="shared" si="6226"/>
        <v>0</v>
      </c>
      <c r="AQ2344" s="51">
        <f t="shared" si="6227"/>
        <v>0</v>
      </c>
      <c r="AR2344" s="51">
        <f t="shared" si="6228"/>
        <v>0</v>
      </c>
      <c r="AS2344" s="51">
        <f t="shared" si="6229"/>
        <v>0</v>
      </c>
      <c r="AT2344" s="51">
        <f t="shared" si="6230"/>
        <v>0</v>
      </c>
      <c r="AU2344" s="51">
        <f t="shared" ref="AU2344:AU2407" si="6233">AP2344+AS2344+AT2344+AR2344+AQ2344</f>
        <v>0</v>
      </c>
      <c r="AV2344" s="51">
        <f t="shared" ref="AV2344:AV2407" si="6234">T2344-AU2344</f>
        <v>-0.00028000000747852027</v>
      </c>
      <c r="AW2344" s="51">
        <f t="shared" ref="AW2344:AW2407" si="6235">T2344+W2344+X2344+Y2344+Z2344</f>
        <v>76952.030439999988</v>
      </c>
      <c r="AX2344" s="51">
        <f t="shared" ref="AX2344:AX2407" si="6236">U2344+AA2344+AB2344</f>
        <v>0</v>
      </c>
      <c r="AY2344" s="51">
        <f t="shared" ref="AY2344:AY2407" si="6237">V2344+AC2344+AE2344+AD2344</f>
        <v>0</v>
      </c>
      <c r="AZ2344" s="51">
        <f t="shared" si="6231"/>
        <v>0</v>
      </c>
      <c r="BA2344" s="52"/>
      <c r="BB2344" s="25">
        <v>0</v>
      </c>
    </row>
    <row r="2345" ht="31.5" hidden="1">
      <c r="B2345" s="47" t="s">
        <v>666</v>
      </c>
      <c r="C2345" s="47" t="s">
        <v>193</v>
      </c>
      <c r="D2345" s="47" t="s">
        <v>193</v>
      </c>
      <c r="E2345" s="48" t="str">
        <f t="shared" si="6232"/>
        <v>0707</v>
      </c>
      <c r="F2345" s="47" t="s">
        <v>779</v>
      </c>
      <c r="G2345" s="47"/>
      <c r="H2345" s="49" t="s">
        <v>780</v>
      </c>
      <c r="I2345" s="19"/>
      <c r="J2345" s="19"/>
      <c r="K2345" s="19"/>
      <c r="L2345" s="19"/>
      <c r="M2345" s="19"/>
      <c r="N2345" s="19"/>
      <c r="O2345" s="19">
        <f t="shared" si="6203"/>
        <v>0</v>
      </c>
      <c r="P2345" s="19">
        <f t="shared" si="6204"/>
        <v>0</v>
      </c>
      <c r="Q2345" s="19">
        <f t="shared" si="6205"/>
        <v>0</v>
      </c>
      <c r="R2345" s="19">
        <f t="shared" si="6206"/>
        <v>-76952.031000000003</v>
      </c>
      <c r="S2345" s="19">
        <f t="shared" si="6207"/>
        <v>76952.030719999995</v>
      </c>
      <c r="T2345" s="19">
        <f t="shared" si="6202"/>
        <v>-0.00028000000747852027</v>
      </c>
      <c r="U2345" s="19"/>
      <c r="V2345" s="19"/>
      <c r="W2345" s="19">
        <f t="shared" si="6208"/>
        <v>0</v>
      </c>
      <c r="X2345" s="19">
        <f t="shared" si="6209"/>
        <v>0</v>
      </c>
      <c r="Y2345" s="19">
        <f t="shared" si="6210"/>
        <v>0</v>
      </c>
      <c r="Z2345" s="19">
        <f t="shared" si="6211"/>
        <v>76952.030719999995</v>
      </c>
      <c r="AA2345" s="19">
        <f t="shared" si="6212"/>
        <v>0</v>
      </c>
      <c r="AB2345" s="19">
        <f t="shared" si="6213"/>
        <v>0</v>
      </c>
      <c r="AC2345" s="19">
        <f t="shared" si="6214"/>
        <v>0</v>
      </c>
      <c r="AD2345" s="19">
        <f t="shared" si="6215"/>
        <v>0</v>
      </c>
      <c r="AE2345" s="19"/>
      <c r="AF2345" s="50">
        <f t="shared" si="6216"/>
        <v>0</v>
      </c>
      <c r="AG2345" s="50">
        <f t="shared" si="6217"/>
        <v>0</v>
      </c>
      <c r="AH2345" s="50">
        <f t="shared" si="6218"/>
        <v>0</v>
      </c>
      <c r="AI2345" s="50">
        <f t="shared" si="6219"/>
        <v>0</v>
      </c>
      <c r="AJ2345" s="50">
        <f t="shared" si="6220"/>
        <v>0</v>
      </c>
      <c r="AK2345" s="50">
        <f t="shared" si="6221"/>
        <v>0</v>
      </c>
      <c r="AL2345" s="50">
        <f t="shared" si="6222"/>
        <v>0</v>
      </c>
      <c r="AM2345" s="50">
        <f t="shared" si="6223"/>
        <v>0</v>
      </c>
      <c r="AN2345" s="50">
        <f t="shared" si="6224"/>
        <v>0</v>
      </c>
      <c r="AO2345" s="51">
        <f t="shared" si="6225"/>
        <v>0</v>
      </c>
      <c r="AP2345" s="51">
        <f t="shared" si="6226"/>
        <v>0</v>
      </c>
      <c r="AQ2345" s="51">
        <f t="shared" si="6227"/>
        <v>0</v>
      </c>
      <c r="AR2345" s="51">
        <f t="shared" si="6228"/>
        <v>0</v>
      </c>
      <c r="AS2345" s="51">
        <f t="shared" si="6229"/>
        <v>0</v>
      </c>
      <c r="AT2345" s="51">
        <f t="shared" si="6230"/>
        <v>0</v>
      </c>
      <c r="AU2345" s="51">
        <f t="shared" si="6233"/>
        <v>0</v>
      </c>
      <c r="AV2345" s="51">
        <f t="shared" si="6234"/>
        <v>-0.00028000000747852027</v>
      </c>
      <c r="AW2345" s="51">
        <f t="shared" si="6235"/>
        <v>76952.030439999988</v>
      </c>
      <c r="AX2345" s="51">
        <f t="shared" si="6236"/>
        <v>0</v>
      </c>
      <c r="AY2345" s="51">
        <f t="shared" si="6237"/>
        <v>0</v>
      </c>
      <c r="AZ2345" s="51">
        <f t="shared" si="6231"/>
        <v>0</v>
      </c>
      <c r="BA2345" s="52"/>
      <c r="BB2345" s="25">
        <v>0</v>
      </c>
    </row>
    <row r="2346" ht="31.5" hidden="1">
      <c r="B2346" s="47" t="s">
        <v>666</v>
      </c>
      <c r="C2346" s="47" t="s">
        <v>193</v>
      </c>
      <c r="D2346" s="47" t="s">
        <v>193</v>
      </c>
      <c r="E2346" s="48" t="str">
        <f t="shared" si="6232"/>
        <v>0707</v>
      </c>
      <c r="F2346" s="47" t="s">
        <v>779</v>
      </c>
      <c r="G2346" s="47" t="s">
        <v>118</v>
      </c>
      <c r="H2346" s="49" t="s">
        <v>119</v>
      </c>
      <c r="I2346" s="19"/>
      <c r="J2346" s="19"/>
      <c r="K2346" s="19"/>
      <c r="L2346" s="19"/>
      <c r="M2346" s="19"/>
      <c r="N2346" s="19"/>
      <c r="O2346" s="19">
        <v>0</v>
      </c>
      <c r="P2346" s="19">
        <v>0</v>
      </c>
      <c r="Q2346" s="19">
        <v>0</v>
      </c>
      <c r="R2346" s="19">
        <v>-76952.031000000003</v>
      </c>
      <c r="S2346" s="19">
        <v>76952.030719999995</v>
      </c>
      <c r="T2346" s="19">
        <f t="shared" si="6202"/>
        <v>-0.00028000000747852027</v>
      </c>
      <c r="U2346" s="19"/>
      <c r="V2346" s="19"/>
      <c r="W2346" s="19"/>
      <c r="X2346" s="19"/>
      <c r="Y2346" s="19"/>
      <c r="Z2346" s="19">
        <v>76952.030719999995</v>
      </c>
      <c r="AA2346" s="19"/>
      <c r="AB2346" s="19"/>
      <c r="AC2346" s="19"/>
      <c r="AD2346" s="19"/>
      <c r="AE2346" s="19"/>
      <c r="AF2346" s="50">
        <v>0</v>
      </c>
      <c r="AG2346" s="50"/>
      <c r="AH2346" s="50">
        <v>0</v>
      </c>
      <c r="AI2346" s="50">
        <v>0</v>
      </c>
      <c r="AJ2346" s="50">
        <f>AF2346</f>
        <v>0</v>
      </c>
      <c r="AK2346" s="50">
        <f>AG2346</f>
        <v>0</v>
      </c>
      <c r="AL2346" s="50">
        <v>0</v>
      </c>
      <c r="AM2346" s="50">
        <v>0</v>
      </c>
      <c r="AN2346" s="50">
        <f>AL2346</f>
        <v>0</v>
      </c>
      <c r="AO2346" s="15">
        <v>0</v>
      </c>
      <c r="AP2346" s="51">
        <v>0</v>
      </c>
      <c r="AQ2346" s="51">
        <v>0</v>
      </c>
      <c r="AR2346" s="51">
        <v>0</v>
      </c>
      <c r="AS2346" s="51">
        <v>0</v>
      </c>
      <c r="AT2346" s="51">
        <v>0</v>
      </c>
      <c r="AU2346" s="51">
        <f t="shared" si="6233"/>
        <v>0</v>
      </c>
      <c r="AV2346" s="51">
        <f t="shared" si="6234"/>
        <v>-0.00028000000747852027</v>
      </c>
      <c r="AW2346" s="51">
        <f t="shared" si="6235"/>
        <v>76952.030439999988</v>
      </c>
      <c r="AX2346" s="51">
        <f t="shared" si="6236"/>
        <v>0</v>
      </c>
      <c r="AY2346" s="51">
        <f t="shared" si="6237"/>
        <v>0</v>
      </c>
      <c r="AZ2346" s="51"/>
      <c r="BA2346" s="52"/>
      <c r="BB2346" s="25">
        <v>0</v>
      </c>
    </row>
    <row r="2347" s="39" customFormat="1" hidden="1">
      <c r="B2347" s="40" t="s">
        <v>666</v>
      </c>
      <c r="C2347" s="40" t="s">
        <v>193</v>
      </c>
      <c r="D2347" s="40" t="s">
        <v>90</v>
      </c>
      <c r="E2347" s="38" t="str">
        <f t="shared" si="6232"/>
        <v>0709</v>
      </c>
      <c r="F2347" s="40"/>
      <c r="G2347" s="40"/>
      <c r="H2347" s="41" t="s">
        <v>300</v>
      </c>
      <c r="I2347" s="42"/>
      <c r="J2347" s="42"/>
      <c r="K2347" s="42"/>
      <c r="L2347" s="42"/>
      <c r="M2347" s="42"/>
      <c r="N2347" s="42"/>
      <c r="O2347" s="42">
        <f t="shared" si="6203"/>
        <v>0</v>
      </c>
      <c r="P2347" s="42"/>
      <c r="Q2347" s="42"/>
      <c r="R2347" s="42"/>
      <c r="S2347" s="42"/>
      <c r="T2347" s="42">
        <f t="shared" si="6202"/>
        <v>0</v>
      </c>
      <c r="U2347" s="42"/>
      <c r="V2347" s="42"/>
      <c r="W2347" s="42"/>
      <c r="X2347" s="42"/>
      <c r="Y2347" s="42"/>
      <c r="Z2347" s="42"/>
      <c r="AA2347" s="42"/>
      <c r="AB2347" s="42"/>
      <c r="AC2347" s="42"/>
      <c r="AD2347" s="42"/>
      <c r="AE2347" s="42"/>
      <c r="AF2347" s="43">
        <f t="shared" si="6216"/>
        <v>0</v>
      </c>
      <c r="AG2347" s="43">
        <f t="shared" si="6217"/>
        <v>0</v>
      </c>
      <c r="AH2347" s="43">
        <f t="shared" si="6218"/>
        <v>0</v>
      </c>
      <c r="AI2347" s="43">
        <f t="shared" si="6219"/>
        <v>0</v>
      </c>
      <c r="AJ2347" s="43">
        <f t="shared" ref="AJ2347:AJ2354" si="6238">AJ2348</f>
        <v>0</v>
      </c>
      <c r="AK2347" s="43">
        <f t="shared" ref="AK2347:AK2354" si="6239">AK2348</f>
        <v>0</v>
      </c>
      <c r="AL2347" s="43">
        <f t="shared" si="6222"/>
        <v>0</v>
      </c>
      <c r="AM2347" s="43">
        <f t="shared" si="6223"/>
        <v>0</v>
      </c>
      <c r="AN2347" s="43">
        <f t="shared" ref="AN2347:AN2354" si="6240">AN2348</f>
        <v>0</v>
      </c>
      <c r="AO2347" s="69">
        <f t="shared" si="6225"/>
        <v>0</v>
      </c>
      <c r="AP2347" s="44">
        <f t="shared" si="6226"/>
        <v>37300</v>
      </c>
      <c r="AQ2347" s="45">
        <f t="shared" si="6227"/>
        <v>0</v>
      </c>
      <c r="AR2347" s="44">
        <f t="shared" si="6228"/>
        <v>0</v>
      </c>
      <c r="AS2347" s="45">
        <f t="shared" si="6229"/>
        <v>0</v>
      </c>
      <c r="AT2347" s="44">
        <f t="shared" si="6230"/>
        <v>0</v>
      </c>
      <c r="AU2347" s="45">
        <f t="shared" si="6233"/>
        <v>37300</v>
      </c>
      <c r="AV2347" s="45">
        <f t="shared" si="6234"/>
        <v>-37300</v>
      </c>
      <c r="AW2347" s="45"/>
      <c r="AX2347" s="45"/>
      <c r="AY2347" s="45"/>
      <c r="AZ2347" s="45"/>
      <c r="BA2347" s="46"/>
      <c r="BB2347" s="25">
        <v>0</v>
      </c>
    </row>
    <row r="2348" ht="31.5" hidden="1">
      <c r="B2348" s="47" t="s">
        <v>666</v>
      </c>
      <c r="C2348" s="47" t="s">
        <v>193</v>
      </c>
      <c r="D2348" s="47" t="s">
        <v>90</v>
      </c>
      <c r="E2348" s="48" t="str">
        <f t="shared" si="6232"/>
        <v>0709</v>
      </c>
      <c r="F2348" s="47" t="s">
        <v>349</v>
      </c>
      <c r="G2348" s="47"/>
      <c r="H2348" s="49" t="s">
        <v>350</v>
      </c>
      <c r="I2348" s="19"/>
      <c r="J2348" s="19"/>
      <c r="K2348" s="19"/>
      <c r="L2348" s="19"/>
      <c r="M2348" s="19"/>
      <c r="N2348" s="19"/>
      <c r="O2348" s="19">
        <f t="shared" si="6203"/>
        <v>0</v>
      </c>
      <c r="P2348" s="19"/>
      <c r="Q2348" s="19"/>
      <c r="R2348" s="19"/>
      <c r="S2348" s="19"/>
      <c r="T2348" s="19">
        <f t="shared" si="6202"/>
        <v>0</v>
      </c>
      <c r="U2348" s="19"/>
      <c r="V2348" s="19"/>
      <c r="W2348" s="19"/>
      <c r="X2348" s="19"/>
      <c r="Y2348" s="19"/>
      <c r="Z2348" s="19"/>
      <c r="AA2348" s="19"/>
      <c r="AB2348" s="19"/>
      <c r="AC2348" s="19"/>
      <c r="AD2348" s="19"/>
      <c r="AE2348" s="19"/>
      <c r="AF2348" s="50">
        <f t="shared" si="6216"/>
        <v>0</v>
      </c>
      <c r="AG2348" s="50">
        <f t="shared" si="6217"/>
        <v>0</v>
      </c>
      <c r="AH2348" s="50">
        <f t="shared" si="6218"/>
        <v>0</v>
      </c>
      <c r="AI2348" s="50">
        <f t="shared" si="6219"/>
        <v>0</v>
      </c>
      <c r="AJ2348" s="50">
        <f t="shared" si="6238"/>
        <v>0</v>
      </c>
      <c r="AK2348" s="50">
        <f t="shared" si="6239"/>
        <v>0</v>
      </c>
      <c r="AL2348" s="50">
        <f t="shared" si="6222"/>
        <v>0</v>
      </c>
      <c r="AM2348" s="50">
        <f t="shared" si="6223"/>
        <v>0</v>
      </c>
      <c r="AN2348" s="50">
        <f t="shared" si="6240"/>
        <v>0</v>
      </c>
      <c r="AO2348" s="15">
        <f t="shared" si="6225"/>
        <v>0</v>
      </c>
      <c r="AP2348" s="51">
        <f t="shared" si="6226"/>
        <v>37300</v>
      </c>
      <c r="AQ2348" s="15">
        <f t="shared" si="6227"/>
        <v>0</v>
      </c>
      <c r="AR2348" s="51">
        <f t="shared" si="6228"/>
        <v>0</v>
      </c>
      <c r="AS2348" s="15">
        <f t="shared" si="6229"/>
        <v>0</v>
      </c>
      <c r="AT2348" s="51">
        <f t="shared" si="6230"/>
        <v>0</v>
      </c>
      <c r="AU2348" s="51">
        <f t="shared" si="6233"/>
        <v>37300</v>
      </c>
      <c r="AV2348" s="51">
        <f t="shared" si="6234"/>
        <v>-37300</v>
      </c>
      <c r="AW2348" s="51"/>
      <c r="AX2348" s="51"/>
      <c r="AY2348" s="51"/>
      <c r="AZ2348" s="51"/>
      <c r="BA2348" s="52"/>
      <c r="BB2348" s="25">
        <v>0</v>
      </c>
    </row>
    <row r="2349" hidden="1">
      <c r="B2349" s="47" t="s">
        <v>666</v>
      </c>
      <c r="C2349" s="47" t="s">
        <v>193</v>
      </c>
      <c r="D2349" s="47" t="s">
        <v>90</v>
      </c>
      <c r="E2349" s="48" t="str">
        <f t="shared" si="6232"/>
        <v>0709</v>
      </c>
      <c r="F2349" s="47" t="s">
        <v>356</v>
      </c>
      <c r="G2349" s="47"/>
      <c r="H2349" s="49" t="s">
        <v>53</v>
      </c>
      <c r="I2349" s="19"/>
      <c r="J2349" s="19"/>
      <c r="K2349" s="19"/>
      <c r="L2349" s="19"/>
      <c r="M2349" s="19"/>
      <c r="N2349" s="19"/>
      <c r="O2349" s="19">
        <f t="shared" si="6203"/>
        <v>0</v>
      </c>
      <c r="P2349" s="19"/>
      <c r="Q2349" s="19"/>
      <c r="R2349" s="19"/>
      <c r="S2349" s="19"/>
      <c r="T2349" s="19">
        <f t="shared" si="6202"/>
        <v>0</v>
      </c>
      <c r="U2349" s="19"/>
      <c r="V2349" s="19"/>
      <c r="W2349" s="19"/>
      <c r="X2349" s="19"/>
      <c r="Y2349" s="19"/>
      <c r="Z2349" s="19"/>
      <c r="AA2349" s="19"/>
      <c r="AB2349" s="19"/>
      <c r="AC2349" s="19"/>
      <c r="AD2349" s="19"/>
      <c r="AE2349" s="19"/>
      <c r="AF2349" s="50">
        <f t="shared" si="6216"/>
        <v>0</v>
      </c>
      <c r="AG2349" s="50">
        <f t="shared" si="6217"/>
        <v>0</v>
      </c>
      <c r="AH2349" s="50">
        <f t="shared" si="6218"/>
        <v>0</v>
      </c>
      <c r="AI2349" s="50">
        <f t="shared" si="6219"/>
        <v>0</v>
      </c>
      <c r="AJ2349" s="50">
        <f t="shared" si="6238"/>
        <v>0</v>
      </c>
      <c r="AK2349" s="50">
        <f t="shared" si="6239"/>
        <v>0</v>
      </c>
      <c r="AL2349" s="50">
        <f t="shared" si="6222"/>
        <v>0</v>
      </c>
      <c r="AM2349" s="50">
        <f t="shared" si="6223"/>
        <v>0</v>
      </c>
      <c r="AN2349" s="50">
        <f t="shared" si="6240"/>
        <v>0</v>
      </c>
      <c r="AO2349" s="63">
        <f t="shared" si="6225"/>
        <v>0</v>
      </c>
      <c r="AP2349" s="15">
        <f t="shared" si="6226"/>
        <v>37300</v>
      </c>
      <c r="AQ2349" s="51">
        <f t="shared" si="6227"/>
        <v>0</v>
      </c>
      <c r="AR2349" s="15">
        <f t="shared" si="6228"/>
        <v>0</v>
      </c>
      <c r="AS2349" s="51">
        <f t="shared" si="6229"/>
        <v>0</v>
      </c>
      <c r="AT2349" s="15">
        <f t="shared" si="6230"/>
        <v>0</v>
      </c>
      <c r="AU2349" s="51">
        <f t="shared" si="6233"/>
        <v>37300</v>
      </c>
      <c r="AV2349" s="51">
        <f t="shared" si="6234"/>
        <v>-37300</v>
      </c>
      <c r="AW2349" s="51"/>
      <c r="AX2349" s="51"/>
      <c r="AY2349" s="51"/>
      <c r="AZ2349" s="51"/>
      <c r="BA2349" s="52"/>
      <c r="BB2349" s="25">
        <v>0</v>
      </c>
    </row>
    <row r="2350" ht="63" hidden="1">
      <c r="B2350" s="47" t="s">
        <v>666</v>
      </c>
      <c r="C2350" s="47" t="s">
        <v>193</v>
      </c>
      <c r="D2350" s="47" t="s">
        <v>90</v>
      </c>
      <c r="E2350" s="48" t="str">
        <f t="shared" si="6232"/>
        <v>0709</v>
      </c>
      <c r="F2350" s="47" t="s">
        <v>369</v>
      </c>
      <c r="G2350" s="47"/>
      <c r="H2350" s="49" t="s">
        <v>370</v>
      </c>
      <c r="I2350" s="19"/>
      <c r="J2350" s="19"/>
      <c r="K2350" s="19"/>
      <c r="L2350" s="19"/>
      <c r="M2350" s="19"/>
      <c r="N2350" s="19"/>
      <c r="O2350" s="19">
        <f t="shared" si="6203"/>
        <v>0</v>
      </c>
      <c r="P2350" s="19"/>
      <c r="Q2350" s="19"/>
      <c r="R2350" s="19"/>
      <c r="S2350" s="19"/>
      <c r="T2350" s="19">
        <f t="shared" si="6202"/>
        <v>0</v>
      </c>
      <c r="U2350" s="19"/>
      <c r="V2350" s="19"/>
      <c r="W2350" s="19"/>
      <c r="X2350" s="19"/>
      <c r="Y2350" s="19"/>
      <c r="Z2350" s="19"/>
      <c r="AA2350" s="19"/>
      <c r="AB2350" s="19"/>
      <c r="AC2350" s="19"/>
      <c r="AD2350" s="19"/>
      <c r="AE2350" s="19"/>
      <c r="AF2350" s="50">
        <f t="shared" si="6216"/>
        <v>0</v>
      </c>
      <c r="AG2350" s="50">
        <f t="shared" si="6217"/>
        <v>0</v>
      </c>
      <c r="AH2350" s="50">
        <f t="shared" si="6218"/>
        <v>0</v>
      </c>
      <c r="AI2350" s="50">
        <f t="shared" si="6219"/>
        <v>0</v>
      </c>
      <c r="AJ2350" s="50">
        <f t="shared" si="6238"/>
        <v>0</v>
      </c>
      <c r="AK2350" s="50">
        <f t="shared" si="6239"/>
        <v>0</v>
      </c>
      <c r="AL2350" s="50">
        <f t="shared" si="6222"/>
        <v>0</v>
      </c>
      <c r="AM2350" s="50">
        <f t="shared" si="6223"/>
        <v>0</v>
      </c>
      <c r="AN2350" s="50">
        <f t="shared" si="6240"/>
        <v>0</v>
      </c>
      <c r="AO2350" s="15">
        <f t="shared" si="6225"/>
        <v>0</v>
      </c>
      <c r="AP2350" s="51">
        <f t="shared" si="6226"/>
        <v>37300</v>
      </c>
      <c r="AQ2350" s="15">
        <f t="shared" si="6227"/>
        <v>0</v>
      </c>
      <c r="AR2350" s="51">
        <f t="shared" si="6228"/>
        <v>0</v>
      </c>
      <c r="AS2350" s="15">
        <f t="shared" si="6229"/>
        <v>0</v>
      </c>
      <c r="AT2350" s="51">
        <f t="shared" si="6230"/>
        <v>0</v>
      </c>
      <c r="AU2350" s="51">
        <f t="shared" si="6233"/>
        <v>37300</v>
      </c>
      <c r="AV2350" s="51">
        <f t="shared" si="6234"/>
        <v>-37300</v>
      </c>
      <c r="AW2350" s="51"/>
      <c r="AX2350" s="51"/>
      <c r="AY2350" s="51"/>
      <c r="AZ2350" s="51"/>
      <c r="BA2350" s="52"/>
      <c r="BB2350" s="25">
        <v>0</v>
      </c>
    </row>
    <row r="2351" ht="63" hidden="1">
      <c r="B2351" s="47" t="s">
        <v>666</v>
      </c>
      <c r="C2351" s="47" t="s">
        <v>193</v>
      </c>
      <c r="D2351" s="47" t="s">
        <v>90</v>
      </c>
      <c r="E2351" s="48" t="str">
        <f t="shared" si="6232"/>
        <v>0709</v>
      </c>
      <c r="F2351" s="47" t="s">
        <v>374</v>
      </c>
      <c r="G2351" s="47"/>
      <c r="H2351" s="49" t="s">
        <v>375</v>
      </c>
      <c r="I2351" s="19"/>
      <c r="J2351" s="19"/>
      <c r="K2351" s="19"/>
      <c r="L2351" s="19"/>
      <c r="M2351" s="19"/>
      <c r="N2351" s="19"/>
      <c r="O2351" s="19">
        <f t="shared" si="6203"/>
        <v>0</v>
      </c>
      <c r="P2351" s="19"/>
      <c r="Q2351" s="19"/>
      <c r="R2351" s="19"/>
      <c r="S2351" s="19"/>
      <c r="T2351" s="19">
        <f t="shared" si="6202"/>
        <v>0</v>
      </c>
      <c r="U2351" s="19"/>
      <c r="V2351" s="19"/>
      <c r="W2351" s="19"/>
      <c r="X2351" s="19"/>
      <c r="Y2351" s="19"/>
      <c r="Z2351" s="19"/>
      <c r="AA2351" s="19"/>
      <c r="AB2351" s="19"/>
      <c r="AC2351" s="19"/>
      <c r="AD2351" s="19"/>
      <c r="AE2351" s="19"/>
      <c r="AF2351" s="50">
        <f t="shared" si="6216"/>
        <v>0</v>
      </c>
      <c r="AG2351" s="50">
        <f t="shared" si="6217"/>
        <v>0</v>
      </c>
      <c r="AH2351" s="50">
        <f t="shared" si="6218"/>
        <v>0</v>
      </c>
      <c r="AI2351" s="50">
        <f t="shared" si="6219"/>
        <v>0</v>
      </c>
      <c r="AJ2351" s="50">
        <f t="shared" si="6238"/>
        <v>0</v>
      </c>
      <c r="AK2351" s="50">
        <f t="shared" si="6239"/>
        <v>0</v>
      </c>
      <c r="AL2351" s="50">
        <f t="shared" si="6222"/>
        <v>0</v>
      </c>
      <c r="AM2351" s="50">
        <f t="shared" si="6223"/>
        <v>0</v>
      </c>
      <c r="AN2351" s="50">
        <f t="shared" si="6240"/>
        <v>0</v>
      </c>
      <c r="AO2351" s="63">
        <f t="shared" si="6225"/>
        <v>0</v>
      </c>
      <c r="AP2351" s="15">
        <f t="shared" si="6226"/>
        <v>37300</v>
      </c>
      <c r="AQ2351" s="51">
        <f t="shared" si="6227"/>
        <v>0</v>
      </c>
      <c r="AR2351" s="15">
        <f t="shared" si="6228"/>
        <v>0</v>
      </c>
      <c r="AS2351" s="51">
        <f t="shared" si="6229"/>
        <v>0</v>
      </c>
      <c r="AT2351" s="15">
        <f t="shared" si="6230"/>
        <v>0</v>
      </c>
      <c r="AU2351" s="51">
        <f t="shared" si="6233"/>
        <v>37300</v>
      </c>
      <c r="AV2351" s="51">
        <f t="shared" si="6234"/>
        <v>-37300</v>
      </c>
      <c r="AW2351" s="51"/>
      <c r="AX2351" s="51"/>
      <c r="AY2351" s="51"/>
      <c r="AZ2351" s="51"/>
      <c r="BA2351" s="52"/>
      <c r="BB2351" s="25">
        <v>0</v>
      </c>
    </row>
    <row r="2352" ht="31.5" hidden="1">
      <c r="B2352" s="47" t="s">
        <v>666</v>
      </c>
      <c r="C2352" s="47" t="s">
        <v>193</v>
      </c>
      <c r="D2352" s="47" t="s">
        <v>90</v>
      </c>
      <c r="E2352" s="48" t="str">
        <f t="shared" si="6232"/>
        <v>0709</v>
      </c>
      <c r="F2352" s="47" t="s">
        <v>374</v>
      </c>
      <c r="G2352" s="47" t="s">
        <v>58</v>
      </c>
      <c r="H2352" s="49" t="s">
        <v>59</v>
      </c>
      <c r="I2352" s="19"/>
      <c r="J2352" s="19"/>
      <c r="K2352" s="19"/>
      <c r="L2352" s="19"/>
      <c r="M2352" s="19"/>
      <c r="N2352" s="19"/>
      <c r="O2352" s="19">
        <v>0</v>
      </c>
      <c r="P2352" s="19"/>
      <c r="Q2352" s="19"/>
      <c r="R2352" s="19"/>
      <c r="S2352" s="19"/>
      <c r="T2352" s="19">
        <f t="shared" si="6202"/>
        <v>0</v>
      </c>
      <c r="U2352" s="19"/>
      <c r="V2352" s="19"/>
      <c r="W2352" s="19"/>
      <c r="X2352" s="19"/>
      <c r="Y2352" s="19"/>
      <c r="Z2352" s="19"/>
      <c r="AA2352" s="19"/>
      <c r="AB2352" s="19"/>
      <c r="AC2352" s="19"/>
      <c r="AD2352" s="19"/>
      <c r="AE2352" s="19"/>
      <c r="AF2352" s="50">
        <v>0</v>
      </c>
      <c r="AG2352" s="50"/>
      <c r="AH2352" s="50">
        <v>0</v>
      </c>
      <c r="AI2352" s="50">
        <v>0</v>
      </c>
      <c r="AJ2352" s="50">
        <v>0</v>
      </c>
      <c r="AK2352" s="50">
        <v>0</v>
      </c>
      <c r="AL2352" s="50">
        <v>0</v>
      </c>
      <c r="AM2352" s="50">
        <v>0</v>
      </c>
      <c r="AN2352" s="50">
        <v>0</v>
      </c>
      <c r="AO2352" s="15">
        <v>0</v>
      </c>
      <c r="AP2352" s="51">
        <v>37300</v>
      </c>
      <c r="AQ2352" s="15">
        <v>0</v>
      </c>
      <c r="AR2352" s="51">
        <v>0</v>
      </c>
      <c r="AS2352" s="15">
        <v>0</v>
      </c>
      <c r="AT2352" s="51">
        <v>0</v>
      </c>
      <c r="AU2352" s="51">
        <f t="shared" si="6233"/>
        <v>37300</v>
      </c>
      <c r="AV2352" s="51">
        <f t="shared" si="6234"/>
        <v>-37300</v>
      </c>
      <c r="AW2352" s="51"/>
      <c r="AX2352" s="51"/>
      <c r="AY2352" s="51"/>
      <c r="AZ2352" s="51"/>
      <c r="BA2352" s="52"/>
      <c r="BB2352" s="25">
        <v>0</v>
      </c>
    </row>
    <row r="2353" s="30" customFormat="1">
      <c r="B2353" s="31" t="s">
        <v>666</v>
      </c>
      <c r="C2353" s="31" t="s">
        <v>129</v>
      </c>
      <c r="D2353" s="31"/>
      <c r="E2353" s="32" t="str">
        <f t="shared" si="6232"/>
        <v>11</v>
      </c>
      <c r="F2353" s="31"/>
      <c r="G2353" s="32"/>
      <c r="H2353" s="33" t="s">
        <v>467</v>
      </c>
      <c r="I2353" s="34">
        <f t="shared" ref="I2353:I2356" si="6241">I2354</f>
        <v>345489.09999999998</v>
      </c>
      <c r="J2353" s="34">
        <f t="shared" ref="J2353:J2356" si="6242">J2354</f>
        <v>313169.79999999999</v>
      </c>
      <c r="K2353" s="34">
        <f t="shared" ref="K2353:K2356" si="6243">K2354</f>
        <v>0</v>
      </c>
      <c r="L2353" s="34">
        <f t="shared" ref="L2353:L2356" si="6244">L2354</f>
        <v>0</v>
      </c>
      <c r="M2353" s="34">
        <f t="shared" ref="M2353:M2356" si="6245">M2354</f>
        <v>0</v>
      </c>
      <c r="N2353" s="34">
        <f t="shared" ref="N2353:N2356" si="6246">N2354</f>
        <v>0</v>
      </c>
      <c r="O2353" s="34">
        <f t="shared" si="6203"/>
        <v>121.517</v>
      </c>
      <c r="P2353" s="34">
        <f t="shared" si="6204"/>
        <v>0</v>
      </c>
      <c r="Q2353" s="34">
        <f t="shared" si="6205"/>
        <v>-67075.532000000007</v>
      </c>
      <c r="R2353" s="34">
        <f t="shared" si="6206"/>
        <v>0</v>
      </c>
      <c r="S2353" s="34">
        <f t="shared" si="6207"/>
        <v>-269917.78307999996</v>
      </c>
      <c r="T2353" s="34">
        <f t="shared" si="6202"/>
        <v>8617.3019200000053</v>
      </c>
      <c r="U2353" s="34">
        <f t="shared" ref="U2350:U2413" si="6247">J2353+M2353</f>
        <v>313169.79999999999</v>
      </c>
      <c r="V2353" s="34">
        <f t="shared" ref="V2350:V2413" si="6248">K2353+N2353</f>
        <v>0</v>
      </c>
      <c r="W2353" s="34">
        <f t="shared" si="6208"/>
        <v>0</v>
      </c>
      <c r="X2353" s="34">
        <f t="shared" si="6209"/>
        <v>0</v>
      </c>
      <c r="Y2353" s="34">
        <f t="shared" si="6210"/>
        <v>-345489.09999999998</v>
      </c>
      <c r="Z2353" s="34">
        <f t="shared" si="6211"/>
        <v>75571.316919999997</v>
      </c>
      <c r="AA2353" s="34">
        <f t="shared" si="6212"/>
        <v>0</v>
      </c>
      <c r="AB2353" s="34">
        <f t="shared" si="6213"/>
        <v>-313169.79999999999</v>
      </c>
      <c r="AC2353" s="34">
        <f t="shared" si="6214"/>
        <v>0</v>
      </c>
      <c r="AD2353" s="34">
        <f t="shared" si="6215"/>
        <v>0</v>
      </c>
      <c r="AE2353" s="34">
        <f t="shared" ref="AE2353:AE2356" si="6249">AE2354</f>
        <v>0</v>
      </c>
      <c r="AF2353" s="35">
        <f t="shared" si="6216"/>
        <v>8495.7849200000001</v>
      </c>
      <c r="AG2353" s="35">
        <f t="shared" si="6217"/>
        <v>0</v>
      </c>
      <c r="AH2353" s="35">
        <f t="shared" si="6218"/>
        <v>0</v>
      </c>
      <c r="AI2353" s="35">
        <f t="shared" si="6219"/>
        <v>0</v>
      </c>
      <c r="AJ2353" s="35">
        <f t="shared" si="6238"/>
        <v>8495.7849200000001</v>
      </c>
      <c r="AK2353" s="35">
        <f t="shared" si="6239"/>
        <v>0</v>
      </c>
      <c r="AL2353" s="35">
        <f t="shared" si="6222"/>
        <v>8495.7834500000008</v>
      </c>
      <c r="AM2353" s="35">
        <f t="shared" si="6223"/>
        <v>0</v>
      </c>
      <c r="AN2353" s="35">
        <f t="shared" si="6240"/>
        <v>8495.7834500000008</v>
      </c>
      <c r="AO2353" s="36">
        <f t="shared" si="6225"/>
        <v>339.11169999999998</v>
      </c>
      <c r="AP2353" s="36">
        <f t="shared" si="6226"/>
        <v>63447.406169999995</v>
      </c>
      <c r="AQ2353" s="36">
        <f t="shared" si="6227"/>
        <v>121.517</v>
      </c>
      <c r="AR2353" s="36">
        <f t="shared" si="6228"/>
        <v>0</v>
      </c>
      <c r="AS2353" s="36">
        <f t="shared" si="6229"/>
        <v>-54951.620999999999</v>
      </c>
      <c r="AT2353" s="36">
        <f t="shared" si="6230"/>
        <v>0</v>
      </c>
      <c r="AU2353" s="36">
        <f t="shared" si="6233"/>
        <v>8617.3021699999954</v>
      </c>
      <c r="AV2353" s="36">
        <f t="shared" si="6234"/>
        <v>-0.00024999999004648998</v>
      </c>
      <c r="AW2353" s="36">
        <f t="shared" si="6235"/>
        <v>-261300.48115999997</v>
      </c>
      <c r="AX2353" s="36">
        <f t="shared" si="6236"/>
        <v>0</v>
      </c>
      <c r="AY2353" s="36">
        <f t="shared" si="6237"/>
        <v>0</v>
      </c>
      <c r="AZ2353" s="36">
        <f t="shared" si="6231"/>
        <v>0</v>
      </c>
      <c r="BA2353" s="37">
        <f t="shared" ref="BA2344:BA2407" si="6250">AL2353/AF2353*100</f>
        <v>99.999982697302087</v>
      </c>
      <c r="BB2353" s="25"/>
    </row>
    <row r="2354" s="39" customFormat="1">
      <c r="B2354" s="40" t="s">
        <v>666</v>
      </c>
      <c r="C2354" s="40" t="s">
        <v>129</v>
      </c>
      <c r="D2354" s="40" t="s">
        <v>98</v>
      </c>
      <c r="E2354" s="38" t="str">
        <f t="shared" si="6232"/>
        <v>1103</v>
      </c>
      <c r="F2354" s="40"/>
      <c r="G2354" s="38"/>
      <c r="H2354" s="41" t="s">
        <v>479</v>
      </c>
      <c r="I2354" s="42">
        <f t="shared" si="6241"/>
        <v>345489.09999999998</v>
      </c>
      <c r="J2354" s="42">
        <f t="shared" si="6242"/>
        <v>313169.79999999999</v>
      </c>
      <c r="K2354" s="42">
        <f t="shared" si="6243"/>
        <v>0</v>
      </c>
      <c r="L2354" s="42">
        <f t="shared" si="6244"/>
        <v>0</v>
      </c>
      <c r="M2354" s="42">
        <f t="shared" si="6245"/>
        <v>0</v>
      </c>
      <c r="N2354" s="42">
        <f t="shared" si="6246"/>
        <v>0</v>
      </c>
      <c r="O2354" s="42">
        <f t="shared" si="6203"/>
        <v>121.517</v>
      </c>
      <c r="P2354" s="42">
        <f t="shared" si="6204"/>
        <v>0</v>
      </c>
      <c r="Q2354" s="42">
        <f t="shared" si="6205"/>
        <v>-67075.532000000007</v>
      </c>
      <c r="R2354" s="42">
        <f t="shared" si="6206"/>
        <v>0</v>
      </c>
      <c r="S2354" s="42">
        <f t="shared" si="6207"/>
        <v>-269917.78307999996</v>
      </c>
      <c r="T2354" s="42">
        <f t="shared" si="6202"/>
        <v>8617.3019200000053</v>
      </c>
      <c r="U2354" s="42">
        <f t="shared" si="6247"/>
        <v>313169.79999999999</v>
      </c>
      <c r="V2354" s="42">
        <f t="shared" si="6248"/>
        <v>0</v>
      </c>
      <c r="W2354" s="42">
        <f t="shared" si="6208"/>
        <v>0</v>
      </c>
      <c r="X2354" s="42">
        <f t="shared" si="6209"/>
        <v>0</v>
      </c>
      <c r="Y2354" s="42">
        <f t="shared" si="6210"/>
        <v>-345489.09999999998</v>
      </c>
      <c r="Z2354" s="42">
        <f t="shared" si="6211"/>
        <v>75571.316919999997</v>
      </c>
      <c r="AA2354" s="42">
        <f t="shared" si="6212"/>
        <v>0</v>
      </c>
      <c r="AB2354" s="42">
        <f t="shared" si="6213"/>
        <v>-313169.79999999999</v>
      </c>
      <c r="AC2354" s="42">
        <f t="shared" si="6214"/>
        <v>0</v>
      </c>
      <c r="AD2354" s="42">
        <f t="shared" si="6215"/>
        <v>0</v>
      </c>
      <c r="AE2354" s="42">
        <f t="shared" si="6249"/>
        <v>0</v>
      </c>
      <c r="AF2354" s="43">
        <f t="shared" si="6216"/>
        <v>8495.7849200000001</v>
      </c>
      <c r="AG2354" s="43">
        <f t="shared" si="6217"/>
        <v>0</v>
      </c>
      <c r="AH2354" s="43">
        <f t="shared" si="6218"/>
        <v>0</v>
      </c>
      <c r="AI2354" s="43">
        <f t="shared" si="6219"/>
        <v>0</v>
      </c>
      <c r="AJ2354" s="43">
        <f t="shared" si="6238"/>
        <v>8495.7849200000001</v>
      </c>
      <c r="AK2354" s="43">
        <f t="shared" si="6239"/>
        <v>0</v>
      </c>
      <c r="AL2354" s="43">
        <f t="shared" si="6222"/>
        <v>8495.7834500000008</v>
      </c>
      <c r="AM2354" s="43">
        <f t="shared" si="6223"/>
        <v>0</v>
      </c>
      <c r="AN2354" s="43">
        <f t="shared" si="6240"/>
        <v>8495.7834500000008</v>
      </c>
      <c r="AO2354" s="44">
        <f t="shared" si="6225"/>
        <v>339.11169999999998</v>
      </c>
      <c r="AP2354" s="45">
        <f t="shared" si="6226"/>
        <v>63447.406169999995</v>
      </c>
      <c r="AQ2354" s="45">
        <f t="shared" si="6227"/>
        <v>121.517</v>
      </c>
      <c r="AR2354" s="45">
        <f t="shared" si="6228"/>
        <v>0</v>
      </c>
      <c r="AS2354" s="45">
        <f t="shared" si="6229"/>
        <v>-54951.620999999999</v>
      </c>
      <c r="AT2354" s="45">
        <f t="shared" si="6230"/>
        <v>0</v>
      </c>
      <c r="AU2354" s="45">
        <f t="shared" si="6233"/>
        <v>8617.3021699999954</v>
      </c>
      <c r="AV2354" s="45">
        <f t="shared" si="6234"/>
        <v>-0.00024999999004648998</v>
      </c>
      <c r="AW2354" s="45">
        <f t="shared" si="6235"/>
        <v>-261300.48115999997</v>
      </c>
      <c r="AX2354" s="45">
        <f t="shared" si="6236"/>
        <v>0</v>
      </c>
      <c r="AY2354" s="45">
        <f t="shared" si="6237"/>
        <v>0</v>
      </c>
      <c r="AZ2354" s="45">
        <f t="shared" si="6231"/>
        <v>0</v>
      </c>
      <c r="BA2354" s="46">
        <f t="shared" si="6250"/>
        <v>99.999982697302087</v>
      </c>
      <c r="BB2354" s="25"/>
    </row>
    <row r="2355" ht="31.5">
      <c r="B2355" s="47" t="s">
        <v>666</v>
      </c>
      <c r="C2355" s="47" t="s">
        <v>129</v>
      </c>
      <c r="D2355" s="47" t="s">
        <v>98</v>
      </c>
      <c r="E2355" s="48" t="str">
        <f t="shared" si="6232"/>
        <v>1103</v>
      </c>
      <c r="F2355" s="47" t="s">
        <v>469</v>
      </c>
      <c r="G2355" s="48"/>
      <c r="H2355" s="49" t="s">
        <v>470</v>
      </c>
      <c r="I2355" s="19">
        <f t="shared" si="6241"/>
        <v>345489.09999999998</v>
      </c>
      <c r="J2355" s="19">
        <f t="shared" si="6242"/>
        <v>313169.79999999999</v>
      </c>
      <c r="K2355" s="19">
        <f t="shared" si="6243"/>
        <v>0</v>
      </c>
      <c r="L2355" s="19">
        <f t="shared" si="6244"/>
        <v>0</v>
      </c>
      <c r="M2355" s="19">
        <f t="shared" si="6245"/>
        <v>0</v>
      </c>
      <c r="N2355" s="19">
        <f t="shared" si="6246"/>
        <v>0</v>
      </c>
      <c r="O2355" s="19">
        <f>O2356+O2368</f>
        <v>121.517</v>
      </c>
      <c r="P2355" s="19">
        <f t="shared" si="6204"/>
        <v>0</v>
      </c>
      <c r="Q2355" s="19">
        <f t="shared" si="6205"/>
        <v>-67075.532000000007</v>
      </c>
      <c r="R2355" s="19">
        <f t="shared" si="6206"/>
        <v>0</v>
      </c>
      <c r="S2355" s="19">
        <f t="shared" si="6207"/>
        <v>-269917.78307999996</v>
      </c>
      <c r="T2355" s="19">
        <f t="shared" si="6202"/>
        <v>8617.3019200000053</v>
      </c>
      <c r="U2355" s="19">
        <f t="shared" si="6247"/>
        <v>313169.79999999999</v>
      </c>
      <c r="V2355" s="19">
        <f t="shared" si="6248"/>
        <v>0</v>
      </c>
      <c r="W2355" s="19">
        <f t="shared" si="6208"/>
        <v>0</v>
      </c>
      <c r="X2355" s="19">
        <f t="shared" si="6209"/>
        <v>0</v>
      </c>
      <c r="Y2355" s="19">
        <f t="shared" si="6210"/>
        <v>-345489.09999999998</v>
      </c>
      <c r="Z2355" s="19">
        <f t="shared" si="6211"/>
        <v>75571.316919999997</v>
      </c>
      <c r="AA2355" s="19">
        <f t="shared" si="6212"/>
        <v>0</v>
      </c>
      <c r="AB2355" s="19">
        <f t="shared" si="6213"/>
        <v>-313169.79999999999</v>
      </c>
      <c r="AC2355" s="19">
        <f t="shared" si="6214"/>
        <v>0</v>
      </c>
      <c r="AD2355" s="19">
        <f t="shared" si="6215"/>
        <v>0</v>
      </c>
      <c r="AE2355" s="19">
        <f t="shared" si="6249"/>
        <v>0</v>
      </c>
      <c r="AF2355" s="50">
        <f>AF2356+AF2368</f>
        <v>8495.7849200000001</v>
      </c>
      <c r="AG2355" s="50">
        <f>AG2356+AG2368</f>
        <v>0</v>
      </c>
      <c r="AH2355" s="50">
        <f>AH2356+AH2368</f>
        <v>0</v>
      </c>
      <c r="AI2355" s="50">
        <f>AI2356+AI2368</f>
        <v>0</v>
      </c>
      <c r="AJ2355" s="50">
        <f>AJ2356+AJ2368</f>
        <v>8495.7849200000001</v>
      </c>
      <c r="AK2355" s="50">
        <f>AK2356+AK2368</f>
        <v>0</v>
      </c>
      <c r="AL2355" s="50">
        <f>AL2356+AL2368</f>
        <v>8495.7834500000008</v>
      </c>
      <c r="AM2355" s="50">
        <f>AM2356+AM2368</f>
        <v>0</v>
      </c>
      <c r="AN2355" s="50">
        <f>AN2356+AN2368</f>
        <v>8495.7834500000008</v>
      </c>
      <c r="AO2355" s="51">
        <f>AO2356+AO2368</f>
        <v>339.11169999999998</v>
      </c>
      <c r="AP2355" s="51">
        <f>AP2356+AP2368</f>
        <v>63447.406169999995</v>
      </c>
      <c r="AQ2355" s="51">
        <f>AQ2356+AQ2368</f>
        <v>121.517</v>
      </c>
      <c r="AR2355" s="51">
        <f>AR2356+AR2368</f>
        <v>0</v>
      </c>
      <c r="AS2355" s="51">
        <f>AS2356+AS2368</f>
        <v>-54951.620999999999</v>
      </c>
      <c r="AT2355" s="51">
        <f>AT2356+AT2368</f>
        <v>0</v>
      </c>
      <c r="AU2355" s="51">
        <f t="shared" si="6233"/>
        <v>8617.3021699999954</v>
      </c>
      <c r="AV2355" s="51">
        <f t="shared" si="6234"/>
        <v>-0.00024999999004648998</v>
      </c>
      <c r="AW2355" s="51">
        <f t="shared" si="6235"/>
        <v>-261300.48115999997</v>
      </c>
      <c r="AX2355" s="51">
        <f t="shared" si="6236"/>
        <v>0</v>
      </c>
      <c r="AY2355" s="51">
        <f t="shared" si="6237"/>
        <v>0</v>
      </c>
      <c r="AZ2355" s="51">
        <f t="shared" si="6231"/>
        <v>0</v>
      </c>
      <c r="BA2355" s="52">
        <f t="shared" si="6250"/>
        <v>99.999982697302087</v>
      </c>
      <c r="BB2355" s="25"/>
    </row>
    <row r="2356">
      <c r="B2356" s="47" t="s">
        <v>666</v>
      </c>
      <c r="C2356" s="47" t="s">
        <v>129</v>
      </c>
      <c r="D2356" s="47" t="s">
        <v>98</v>
      </c>
      <c r="E2356" s="48" t="str">
        <f t="shared" si="6232"/>
        <v>1103</v>
      </c>
      <c r="F2356" s="47" t="s">
        <v>781</v>
      </c>
      <c r="G2356" s="48"/>
      <c r="H2356" s="49" t="s">
        <v>113</v>
      </c>
      <c r="I2356" s="19">
        <f t="shared" si="6241"/>
        <v>345489.09999999998</v>
      </c>
      <c r="J2356" s="19">
        <f t="shared" si="6242"/>
        <v>313169.79999999999</v>
      </c>
      <c r="K2356" s="19">
        <f t="shared" si="6243"/>
        <v>0</v>
      </c>
      <c r="L2356" s="19">
        <f t="shared" si="6244"/>
        <v>0</v>
      </c>
      <c r="M2356" s="19">
        <f t="shared" si="6245"/>
        <v>0</v>
      </c>
      <c r="N2356" s="19">
        <f t="shared" si="6246"/>
        <v>0</v>
      </c>
      <c r="O2356" s="19">
        <f>O2357</f>
        <v>0</v>
      </c>
      <c r="P2356" s="19">
        <f t="shared" si="6204"/>
        <v>0</v>
      </c>
      <c r="Q2356" s="19">
        <f t="shared" si="6205"/>
        <v>-67075.532000000007</v>
      </c>
      <c r="R2356" s="19">
        <f t="shared" si="6206"/>
        <v>0</v>
      </c>
      <c r="S2356" s="19">
        <f t="shared" si="6207"/>
        <v>-269917.78307999996</v>
      </c>
      <c r="T2356" s="19">
        <f t="shared" si="6202"/>
        <v>8495.7849200000055</v>
      </c>
      <c r="U2356" s="19">
        <f t="shared" si="6247"/>
        <v>313169.79999999999</v>
      </c>
      <c r="V2356" s="19">
        <f t="shared" si="6248"/>
        <v>0</v>
      </c>
      <c r="W2356" s="19">
        <f t="shared" si="6208"/>
        <v>0</v>
      </c>
      <c r="X2356" s="19">
        <f t="shared" si="6209"/>
        <v>0</v>
      </c>
      <c r="Y2356" s="19">
        <f t="shared" si="6210"/>
        <v>-345489.09999999998</v>
      </c>
      <c r="Z2356" s="19">
        <f t="shared" si="6211"/>
        <v>75571.316919999997</v>
      </c>
      <c r="AA2356" s="19">
        <f t="shared" si="6212"/>
        <v>0</v>
      </c>
      <c r="AB2356" s="19">
        <f t="shared" si="6213"/>
        <v>-313169.79999999999</v>
      </c>
      <c r="AC2356" s="19">
        <f t="shared" si="6214"/>
        <v>0</v>
      </c>
      <c r="AD2356" s="19">
        <f t="shared" si="6215"/>
        <v>0</v>
      </c>
      <c r="AE2356" s="19">
        <f t="shared" si="6249"/>
        <v>0</v>
      </c>
      <c r="AF2356" s="50">
        <f>AF2357</f>
        <v>8495.7849200000001</v>
      </c>
      <c r="AG2356" s="50">
        <f>AG2357</f>
        <v>0</v>
      </c>
      <c r="AH2356" s="50">
        <f>AH2357</f>
        <v>0</v>
      </c>
      <c r="AI2356" s="50">
        <f>AI2357</f>
        <v>0</v>
      </c>
      <c r="AJ2356" s="50">
        <f>AJ2357</f>
        <v>8495.7849200000001</v>
      </c>
      <c r="AK2356" s="50">
        <f>AK2357</f>
        <v>0</v>
      </c>
      <c r="AL2356" s="50">
        <f>AL2357</f>
        <v>8495.7834500000008</v>
      </c>
      <c r="AM2356" s="50">
        <f>AM2357</f>
        <v>0</v>
      </c>
      <c r="AN2356" s="50">
        <f>AN2357</f>
        <v>8495.7834500000008</v>
      </c>
      <c r="AO2356" s="15">
        <f>AO2357</f>
        <v>339.11169999999998</v>
      </c>
      <c r="AP2356" s="51">
        <f>AP2357</f>
        <v>63447.406169999995</v>
      </c>
      <c r="AQ2356" s="51">
        <f>AQ2357</f>
        <v>0</v>
      </c>
      <c r="AR2356" s="51">
        <f>AR2357</f>
        <v>0</v>
      </c>
      <c r="AS2356" s="51">
        <f>AS2357</f>
        <v>-54951.620999999999</v>
      </c>
      <c r="AT2356" s="51">
        <f>AT2357</f>
        <v>0</v>
      </c>
      <c r="AU2356" s="51">
        <f t="shared" si="6233"/>
        <v>8495.7851699999956</v>
      </c>
      <c r="AV2356" s="51">
        <f t="shared" si="6234"/>
        <v>-0.00024999999004648998</v>
      </c>
      <c r="AW2356" s="51">
        <f t="shared" si="6235"/>
        <v>-261421.99815999996</v>
      </c>
      <c r="AX2356" s="51">
        <f t="shared" si="6236"/>
        <v>0</v>
      </c>
      <c r="AY2356" s="51">
        <f t="shared" si="6237"/>
        <v>0</v>
      </c>
      <c r="AZ2356" s="51">
        <f t="shared" si="6231"/>
        <v>0</v>
      </c>
      <c r="BA2356" s="52">
        <f t="shared" si="6250"/>
        <v>99.999982697302087</v>
      </c>
      <c r="BB2356" s="25"/>
    </row>
    <row r="2357" ht="63">
      <c r="B2357" s="47" t="s">
        <v>666</v>
      </c>
      <c r="C2357" s="47" t="s">
        <v>129</v>
      </c>
      <c r="D2357" s="47" t="s">
        <v>98</v>
      </c>
      <c r="E2357" s="48" t="str">
        <f t="shared" si="6232"/>
        <v>1103</v>
      </c>
      <c r="F2357" s="47" t="s">
        <v>782</v>
      </c>
      <c r="G2357" s="48"/>
      <c r="H2357" s="49" t="s">
        <v>783</v>
      </c>
      <c r="I2357" s="19">
        <f>I2364+I2362</f>
        <v>345489.09999999998</v>
      </c>
      <c r="J2357" s="19">
        <f>J2364+J2362</f>
        <v>313169.79999999999</v>
      </c>
      <c r="K2357" s="19">
        <f>K2364+K2362</f>
        <v>0</v>
      </c>
      <c r="L2357" s="19">
        <f>L2364+L2362</f>
        <v>0</v>
      </c>
      <c r="M2357" s="19">
        <f>M2364+M2362</f>
        <v>0</v>
      </c>
      <c r="N2357" s="19">
        <f>N2364+N2362</f>
        <v>0</v>
      </c>
      <c r="O2357" s="19">
        <f>O2364+O2362+O2358+O2366+O2360</f>
        <v>0</v>
      </c>
      <c r="P2357" s="19">
        <f>P2364+P2362+P2358+P2366</f>
        <v>0</v>
      </c>
      <c r="Q2357" s="19">
        <f>Q2364+Q2362+Q2358+Q2366</f>
        <v>-67075.532000000007</v>
      </c>
      <c r="R2357" s="19">
        <f>R2364+R2362+R2358+R2366</f>
        <v>0</v>
      </c>
      <c r="S2357" s="19">
        <f>S2364+S2362+S2366+S2358</f>
        <v>-269917.78307999996</v>
      </c>
      <c r="T2357" s="19">
        <f t="shared" si="6202"/>
        <v>8495.7849200000055</v>
      </c>
      <c r="U2357" s="19">
        <f t="shared" si="6247"/>
        <v>313169.79999999999</v>
      </c>
      <c r="V2357" s="19">
        <f t="shared" si="6248"/>
        <v>0</v>
      </c>
      <c r="W2357" s="19">
        <f>W2364+W2362+W2366+W2358</f>
        <v>0</v>
      </c>
      <c r="X2357" s="19">
        <f>X2364+X2362+X2366+X2358</f>
        <v>0</v>
      </c>
      <c r="Y2357" s="19">
        <f>Y2364+Y2362+Y2366+Y2358</f>
        <v>-345489.09999999998</v>
      </c>
      <c r="Z2357" s="19">
        <f>Z2364+Z2362+Z2366+Z2358</f>
        <v>75571.316919999997</v>
      </c>
      <c r="AA2357" s="19">
        <f>AA2364+AA2362+AA2366+AA2358</f>
        <v>0</v>
      </c>
      <c r="AB2357" s="19">
        <f>AB2364+AB2362+AB2366+AB2358</f>
        <v>-313169.79999999999</v>
      </c>
      <c r="AC2357" s="19">
        <f>AC2364+AC2362+AC2366+AC2358</f>
        <v>0</v>
      </c>
      <c r="AD2357" s="19">
        <f>AD2364+AD2362+AD2366+AD2358</f>
        <v>0</v>
      </c>
      <c r="AE2357" s="19">
        <f>AE2364+AE2362+AE2366+AE2358</f>
        <v>0</v>
      </c>
      <c r="AF2357" s="50">
        <f>AF2364+AF2362+AF2358+AF2366+AF2360</f>
        <v>8495.7849200000001</v>
      </c>
      <c r="AG2357" s="50">
        <f>AG2364+AG2362+AG2358+AG2366+AG2360</f>
        <v>0</v>
      </c>
      <c r="AH2357" s="50">
        <f>AH2364+AH2362+AH2358+AH2366+AH2360</f>
        <v>0</v>
      </c>
      <c r="AI2357" s="50">
        <f>AI2364+AI2362+AI2358+AI2366+AI2360</f>
        <v>0</v>
      </c>
      <c r="AJ2357" s="50">
        <f>AJ2364+AJ2362+AJ2358+AJ2366+AJ2360</f>
        <v>8495.7849200000001</v>
      </c>
      <c r="AK2357" s="50">
        <f>AK2364+AK2362+AK2358+AK2366+AK2360</f>
        <v>0</v>
      </c>
      <c r="AL2357" s="50">
        <f>AL2364+AL2362+AL2358+AL2366+AL2360</f>
        <v>8495.7834500000008</v>
      </c>
      <c r="AM2357" s="50">
        <f>AM2364+AM2362+AM2358+AM2366+AM2360</f>
        <v>0</v>
      </c>
      <c r="AN2357" s="50">
        <f>AN2364+AN2362+AN2358+AN2366+AN2360</f>
        <v>8495.7834500000008</v>
      </c>
      <c r="AO2357" s="51">
        <f>AO2364+AO2362+AO2358+AO2366+AO2360</f>
        <v>339.11169999999998</v>
      </c>
      <c r="AP2357" s="51">
        <f>AP2364+AP2362+AP2358+AP2366+AP2360</f>
        <v>63447.406169999995</v>
      </c>
      <c r="AQ2357" s="51">
        <f>AQ2364+AQ2362+AQ2358+AQ2366+AQ2360</f>
        <v>0</v>
      </c>
      <c r="AR2357" s="51">
        <f>AR2364+AR2362+AR2358+AR2366+AR2360</f>
        <v>0</v>
      </c>
      <c r="AS2357" s="51">
        <f>AS2364+AS2362+AS2358+AS2366+AS2360</f>
        <v>-54951.620999999999</v>
      </c>
      <c r="AT2357" s="51">
        <f>AT2364+AT2362+AT2358+AT2366+AT2360</f>
        <v>0</v>
      </c>
      <c r="AU2357" s="51">
        <f t="shared" si="6233"/>
        <v>8495.7851699999956</v>
      </c>
      <c r="AV2357" s="51">
        <f t="shared" si="6234"/>
        <v>-0.00024999999004648998</v>
      </c>
      <c r="AW2357" s="51">
        <f t="shared" si="6235"/>
        <v>-261421.99815999996</v>
      </c>
      <c r="AX2357" s="51">
        <f t="shared" si="6236"/>
        <v>0</v>
      </c>
      <c r="AY2357" s="51">
        <f t="shared" si="6237"/>
        <v>0</v>
      </c>
      <c r="AZ2357" s="51">
        <f>AZ2364+AZ2362+AZ2366+AZ2358</f>
        <v>0</v>
      </c>
      <c r="BA2357" s="52">
        <f t="shared" si="6250"/>
        <v>99.999982697302087</v>
      </c>
      <c r="BB2357" s="25"/>
    </row>
    <row r="2358" ht="31.5">
      <c r="B2358" s="47" t="s">
        <v>666</v>
      </c>
      <c r="C2358" s="47" t="s">
        <v>129</v>
      </c>
      <c r="D2358" s="47" t="s">
        <v>98</v>
      </c>
      <c r="E2358" s="48" t="str">
        <f t="shared" si="6232"/>
        <v>1103</v>
      </c>
      <c r="F2358" s="47" t="s">
        <v>784</v>
      </c>
      <c r="G2358" s="47"/>
      <c r="H2358" s="49" t="s">
        <v>785</v>
      </c>
      <c r="I2358" s="19"/>
      <c r="J2358" s="19"/>
      <c r="K2358" s="19"/>
      <c r="L2358" s="19"/>
      <c r="M2358" s="19"/>
      <c r="N2358" s="19"/>
      <c r="O2358" s="19">
        <f>O2359</f>
        <v>0</v>
      </c>
      <c r="P2358" s="19">
        <f>P2359</f>
        <v>0</v>
      </c>
      <c r="Q2358" s="19">
        <f>Q2359</f>
        <v>-12123.911</v>
      </c>
      <c r="R2358" s="19">
        <f>R2359</f>
        <v>0</v>
      </c>
      <c r="S2358" s="19">
        <f>S2359</f>
        <v>12463.022499999999</v>
      </c>
      <c r="T2358" s="19">
        <f t="shared" si="6202"/>
        <v>339.11149999999907</v>
      </c>
      <c r="U2358" s="19"/>
      <c r="V2358" s="19"/>
      <c r="W2358" s="19">
        <f>W2359</f>
        <v>0</v>
      </c>
      <c r="X2358" s="19">
        <f>X2359</f>
        <v>0</v>
      </c>
      <c r="Y2358" s="19">
        <f>Y2359</f>
        <v>0</v>
      </c>
      <c r="Z2358" s="19">
        <f>Z2359</f>
        <v>12463.022499999999</v>
      </c>
      <c r="AA2358" s="19">
        <f>AA2359</f>
        <v>0</v>
      </c>
      <c r="AB2358" s="19">
        <f>AB2359</f>
        <v>0</v>
      </c>
      <c r="AC2358" s="19">
        <f>AC2359</f>
        <v>0</v>
      </c>
      <c r="AD2358" s="19">
        <f>AD2359</f>
        <v>0</v>
      </c>
      <c r="AE2358" s="19"/>
      <c r="AF2358" s="50">
        <f>AF2359</f>
        <v>339.11174999999997</v>
      </c>
      <c r="AG2358" s="50">
        <f>AG2359</f>
        <v>0</v>
      </c>
      <c r="AH2358" s="50">
        <f>AH2359</f>
        <v>0</v>
      </c>
      <c r="AI2358" s="50">
        <f>AI2359</f>
        <v>0</v>
      </c>
      <c r="AJ2358" s="50">
        <f>AJ2359</f>
        <v>339.11174999999997</v>
      </c>
      <c r="AK2358" s="50">
        <f>AK2359</f>
        <v>0</v>
      </c>
      <c r="AL2358" s="50">
        <f>AL2359</f>
        <v>339.11169999999998</v>
      </c>
      <c r="AM2358" s="50">
        <f>AM2359</f>
        <v>0</v>
      </c>
      <c r="AN2358" s="50">
        <f>AN2359</f>
        <v>339.11169999999998</v>
      </c>
      <c r="AO2358" s="15">
        <f>AO2359</f>
        <v>339.11169999999998</v>
      </c>
      <c r="AP2358" s="51">
        <f>AP2359</f>
        <v>339.11174999999997</v>
      </c>
      <c r="AQ2358" s="51">
        <f>AQ2359</f>
        <v>0</v>
      </c>
      <c r="AR2358" s="51">
        <f>AR2359</f>
        <v>0</v>
      </c>
      <c r="AS2358" s="51">
        <f>AS2359</f>
        <v>0</v>
      </c>
      <c r="AT2358" s="51">
        <f>AT2359</f>
        <v>0</v>
      </c>
      <c r="AU2358" s="51">
        <f t="shared" si="6233"/>
        <v>339.11174999999997</v>
      </c>
      <c r="AV2358" s="51">
        <f t="shared" si="6234"/>
        <v>-0.00025000000090358299</v>
      </c>
      <c r="AW2358" s="51">
        <f t="shared" si="6235"/>
        <v>12802.133999999998</v>
      </c>
      <c r="AX2358" s="51">
        <f t="shared" si="6236"/>
        <v>0</v>
      </c>
      <c r="AY2358" s="51">
        <f t="shared" si="6237"/>
        <v>0</v>
      </c>
      <c r="AZ2358" s="51">
        <f>AZ2359</f>
        <v>0</v>
      </c>
      <c r="BA2358" s="52">
        <f t="shared" si="6250"/>
        <v>99.999985255597906</v>
      </c>
      <c r="BB2358" s="25"/>
    </row>
    <row r="2359" ht="31.5">
      <c r="B2359" s="47" t="s">
        <v>666</v>
      </c>
      <c r="C2359" s="47" t="s">
        <v>129</v>
      </c>
      <c r="D2359" s="47" t="s">
        <v>98</v>
      </c>
      <c r="E2359" s="48" t="str">
        <f t="shared" si="6232"/>
        <v>1103</v>
      </c>
      <c r="F2359" s="47" t="s">
        <v>784</v>
      </c>
      <c r="G2359" s="47" t="s">
        <v>118</v>
      </c>
      <c r="H2359" s="49" t="s">
        <v>119</v>
      </c>
      <c r="I2359" s="19"/>
      <c r="J2359" s="19"/>
      <c r="K2359" s="19"/>
      <c r="L2359" s="19"/>
      <c r="M2359" s="19"/>
      <c r="N2359" s="19"/>
      <c r="O2359" s="19">
        <v>0</v>
      </c>
      <c r="P2359" s="19">
        <v>0</v>
      </c>
      <c r="Q2359" s="19">
        <v>-12123.911</v>
      </c>
      <c r="R2359" s="19">
        <v>0</v>
      </c>
      <c r="S2359" s="19">
        <v>12463.022499999999</v>
      </c>
      <c r="T2359" s="19">
        <f t="shared" si="6202"/>
        <v>339.11149999999907</v>
      </c>
      <c r="U2359" s="19"/>
      <c r="V2359" s="19"/>
      <c r="W2359" s="19"/>
      <c r="X2359" s="19"/>
      <c r="Y2359" s="19"/>
      <c r="Z2359" s="19">
        <v>12463.022499999999</v>
      </c>
      <c r="AA2359" s="19"/>
      <c r="AB2359" s="19"/>
      <c r="AC2359" s="19"/>
      <c r="AD2359" s="19"/>
      <c r="AE2359" s="19"/>
      <c r="AF2359" s="50">
        <v>339.11174999999997</v>
      </c>
      <c r="AG2359" s="50"/>
      <c r="AH2359" s="50">
        <v>0</v>
      </c>
      <c r="AI2359" s="50">
        <v>0</v>
      </c>
      <c r="AJ2359" s="50">
        <f>AF2359</f>
        <v>339.11174999999997</v>
      </c>
      <c r="AK2359" s="50">
        <f>AG2359</f>
        <v>0</v>
      </c>
      <c r="AL2359" s="50">
        <v>339.11169999999998</v>
      </c>
      <c r="AM2359" s="50">
        <v>0</v>
      </c>
      <c r="AN2359" s="50">
        <f>AL2359</f>
        <v>339.11169999999998</v>
      </c>
      <c r="AO2359" s="51">
        <v>339.11169999999998</v>
      </c>
      <c r="AP2359" s="51">
        <v>339.11174999999997</v>
      </c>
      <c r="AQ2359" s="51">
        <v>0</v>
      </c>
      <c r="AR2359" s="51">
        <v>0</v>
      </c>
      <c r="AS2359" s="51">
        <v>0</v>
      </c>
      <c r="AT2359" s="51">
        <v>0</v>
      </c>
      <c r="AU2359" s="51">
        <f t="shared" si="6233"/>
        <v>339.11174999999997</v>
      </c>
      <c r="AV2359" s="51">
        <f t="shared" si="6234"/>
        <v>-0.00025000000090358299</v>
      </c>
      <c r="AW2359" s="51">
        <f t="shared" si="6235"/>
        <v>12802.133999999998</v>
      </c>
      <c r="AX2359" s="51">
        <f t="shared" si="6236"/>
        <v>0</v>
      </c>
      <c r="AY2359" s="51">
        <f t="shared" si="6237"/>
        <v>0</v>
      </c>
      <c r="AZ2359" s="51"/>
      <c r="BA2359" s="52">
        <f t="shared" si="6250"/>
        <v>99.999985255597906</v>
      </c>
      <c r="BB2359" s="53"/>
    </row>
    <row r="2360" ht="31.5" hidden="1">
      <c r="B2360" s="47" t="s">
        <v>666</v>
      </c>
      <c r="C2360" s="47" t="s">
        <v>129</v>
      </c>
      <c r="D2360" s="47" t="s">
        <v>98</v>
      </c>
      <c r="E2360" s="48" t="str">
        <f t="shared" si="6232"/>
        <v>1103</v>
      </c>
      <c r="F2360" s="47" t="s">
        <v>786</v>
      </c>
      <c r="G2360" s="47"/>
      <c r="H2360" s="49" t="s">
        <v>787</v>
      </c>
      <c r="I2360" s="19"/>
      <c r="J2360" s="19"/>
      <c r="K2360" s="19"/>
      <c r="L2360" s="19"/>
      <c r="M2360" s="19"/>
      <c r="N2360" s="19"/>
      <c r="O2360" s="19">
        <f>O2361</f>
        <v>0</v>
      </c>
      <c r="P2360" s="19"/>
      <c r="Q2360" s="19"/>
      <c r="R2360" s="19"/>
      <c r="S2360" s="19"/>
      <c r="T2360" s="19">
        <f t="shared" si="6202"/>
        <v>0</v>
      </c>
      <c r="U2360" s="19"/>
      <c r="V2360" s="19"/>
      <c r="W2360" s="19"/>
      <c r="X2360" s="19"/>
      <c r="Y2360" s="19"/>
      <c r="Z2360" s="19"/>
      <c r="AA2360" s="19"/>
      <c r="AB2360" s="19"/>
      <c r="AC2360" s="19"/>
      <c r="AD2360" s="19"/>
      <c r="AE2360" s="19"/>
      <c r="AF2360" s="50">
        <f>AF2361</f>
        <v>0</v>
      </c>
      <c r="AG2360" s="50">
        <f>AG2361</f>
        <v>0</v>
      </c>
      <c r="AH2360" s="50">
        <f>AH2361</f>
        <v>0</v>
      </c>
      <c r="AI2360" s="50">
        <f>AI2361</f>
        <v>0</v>
      </c>
      <c r="AJ2360" s="50">
        <f>AJ2361</f>
        <v>0</v>
      </c>
      <c r="AK2360" s="50">
        <f>AK2361</f>
        <v>0</v>
      </c>
      <c r="AL2360" s="50">
        <f>AL2361</f>
        <v>0</v>
      </c>
      <c r="AM2360" s="50">
        <f>AM2361</f>
        <v>0</v>
      </c>
      <c r="AN2360" s="50">
        <f>AN2361</f>
        <v>0</v>
      </c>
      <c r="AO2360" s="63">
        <f>AO2361</f>
        <v>0</v>
      </c>
      <c r="AP2360" s="15">
        <f>AP2361</f>
        <v>0</v>
      </c>
      <c r="AQ2360" s="51">
        <f>AQ2361</f>
        <v>0</v>
      </c>
      <c r="AR2360" s="15">
        <f>AR2361</f>
        <v>0</v>
      </c>
      <c r="AS2360" s="51">
        <f>AS2361</f>
        <v>0</v>
      </c>
      <c r="AT2360" s="15">
        <f>AT2361</f>
        <v>0</v>
      </c>
      <c r="AU2360" s="51">
        <f t="shared" si="6233"/>
        <v>0</v>
      </c>
      <c r="AV2360" s="51">
        <f t="shared" si="6234"/>
        <v>0</v>
      </c>
      <c r="AW2360" s="51"/>
      <c r="AX2360" s="51"/>
      <c r="AY2360" s="51"/>
      <c r="AZ2360" s="51"/>
      <c r="BA2360" s="52"/>
      <c r="BB2360" s="53">
        <v>0</v>
      </c>
    </row>
    <row r="2361" ht="31.5" hidden="1">
      <c r="B2361" s="47" t="s">
        <v>666</v>
      </c>
      <c r="C2361" s="47" t="s">
        <v>129</v>
      </c>
      <c r="D2361" s="47" t="s">
        <v>98</v>
      </c>
      <c r="E2361" s="48" t="str">
        <f t="shared" si="6232"/>
        <v>1103</v>
      </c>
      <c r="F2361" s="47" t="s">
        <v>786</v>
      </c>
      <c r="G2361" s="47" t="s">
        <v>118</v>
      </c>
      <c r="H2361" s="49" t="s">
        <v>119</v>
      </c>
      <c r="I2361" s="19"/>
      <c r="J2361" s="19"/>
      <c r="K2361" s="19"/>
      <c r="L2361" s="19"/>
      <c r="M2361" s="19"/>
      <c r="N2361" s="19"/>
      <c r="O2361" s="19">
        <f>3664.486-3664.486</f>
        <v>0</v>
      </c>
      <c r="P2361" s="19"/>
      <c r="Q2361" s="19"/>
      <c r="R2361" s="19"/>
      <c r="S2361" s="19"/>
      <c r="T2361" s="19">
        <f t="shared" si="6202"/>
        <v>0</v>
      </c>
      <c r="U2361" s="19"/>
      <c r="V2361" s="19"/>
      <c r="W2361" s="19"/>
      <c r="X2361" s="19"/>
      <c r="Y2361" s="19"/>
      <c r="Z2361" s="19"/>
      <c r="AA2361" s="19"/>
      <c r="AB2361" s="19"/>
      <c r="AC2361" s="19"/>
      <c r="AD2361" s="19"/>
      <c r="AE2361" s="19"/>
      <c r="AF2361" s="50">
        <v>0</v>
      </c>
      <c r="AG2361" s="50"/>
      <c r="AH2361" s="50">
        <v>0</v>
      </c>
      <c r="AI2361" s="50">
        <v>0</v>
      </c>
      <c r="AJ2361" s="50">
        <f>AF2361</f>
        <v>0</v>
      </c>
      <c r="AK2361" s="50">
        <f>AG2361</f>
        <v>0</v>
      </c>
      <c r="AL2361" s="50">
        <v>0</v>
      </c>
      <c r="AM2361" s="50">
        <v>0</v>
      </c>
      <c r="AN2361" s="50">
        <f>AL2361</f>
        <v>0</v>
      </c>
      <c r="AO2361" s="15">
        <v>0</v>
      </c>
      <c r="AP2361" s="51">
        <v>0</v>
      </c>
      <c r="AQ2361" s="15">
        <f>3664.486-3664.486</f>
        <v>0</v>
      </c>
      <c r="AR2361" s="51">
        <v>0</v>
      </c>
      <c r="AS2361" s="15">
        <v>0</v>
      </c>
      <c r="AT2361" s="51">
        <v>0</v>
      </c>
      <c r="AU2361" s="51">
        <f t="shared" si="6233"/>
        <v>0</v>
      </c>
      <c r="AV2361" s="51">
        <f t="shared" si="6234"/>
        <v>0</v>
      </c>
      <c r="AW2361" s="51"/>
      <c r="AX2361" s="51"/>
      <c r="AY2361" s="51"/>
      <c r="AZ2361" s="51"/>
      <c r="BA2361" s="52"/>
      <c r="BB2361" s="53">
        <v>0</v>
      </c>
    </row>
    <row r="2362" ht="31.5" hidden="1">
      <c r="B2362" s="47" t="s">
        <v>666</v>
      </c>
      <c r="C2362" s="47" t="s">
        <v>129</v>
      </c>
      <c r="D2362" s="47" t="s">
        <v>98</v>
      </c>
      <c r="E2362" s="48" t="str">
        <f t="shared" si="6232"/>
        <v>1103</v>
      </c>
      <c r="F2362" s="47" t="s">
        <v>788</v>
      </c>
      <c r="G2362" s="48"/>
      <c r="H2362" s="49" t="s">
        <v>789</v>
      </c>
      <c r="I2362" s="19">
        <f>I2363</f>
        <v>190073.70000000001</v>
      </c>
      <c r="J2362" s="19">
        <f>J2363</f>
        <v>313169.79999999999</v>
      </c>
      <c r="K2362" s="19">
        <f>K2363</f>
        <v>0</v>
      </c>
      <c r="L2362" s="19">
        <f>L2363</f>
        <v>0</v>
      </c>
      <c r="M2362" s="19">
        <f>M2363</f>
        <v>0</v>
      </c>
      <c r="N2362" s="19">
        <f>N2363</f>
        <v>0</v>
      </c>
      <c r="O2362" s="19">
        <f>O2363</f>
        <v>0</v>
      </c>
      <c r="P2362" s="19">
        <f>P2363</f>
        <v>0</v>
      </c>
      <c r="Q2362" s="19">
        <f>Q2363</f>
        <v>0</v>
      </c>
      <c r="R2362" s="19">
        <f>R2363</f>
        <v>0</v>
      </c>
      <c r="S2362" s="19">
        <f>S2363</f>
        <v>-190073.70000000001</v>
      </c>
      <c r="T2362" s="19">
        <f t="shared" si="6202"/>
        <v>0</v>
      </c>
      <c r="U2362" s="19">
        <f t="shared" si="6247"/>
        <v>313169.79999999999</v>
      </c>
      <c r="V2362" s="19">
        <f t="shared" si="6248"/>
        <v>0</v>
      </c>
      <c r="W2362" s="19">
        <f>W2363</f>
        <v>0</v>
      </c>
      <c r="X2362" s="19">
        <f>X2363</f>
        <v>0</v>
      </c>
      <c r="Y2362" s="19">
        <f>Y2363</f>
        <v>-190073.70000000001</v>
      </c>
      <c r="Z2362" s="19">
        <f>Z2363</f>
        <v>0</v>
      </c>
      <c r="AA2362" s="19">
        <f>AA2363</f>
        <v>0</v>
      </c>
      <c r="AB2362" s="19">
        <f>AB2363</f>
        <v>-313169.79999999999</v>
      </c>
      <c r="AC2362" s="19">
        <f>AC2363</f>
        <v>0</v>
      </c>
      <c r="AD2362" s="19">
        <f>AD2363</f>
        <v>0</v>
      </c>
      <c r="AE2362" s="19"/>
      <c r="AF2362" s="50">
        <f>AF2363</f>
        <v>0</v>
      </c>
      <c r="AG2362" s="50">
        <f>AG2363</f>
        <v>0</v>
      </c>
      <c r="AH2362" s="50">
        <f>AH2363</f>
        <v>0</v>
      </c>
      <c r="AI2362" s="50">
        <f>AI2363</f>
        <v>0</v>
      </c>
      <c r="AJ2362" s="50">
        <f>AJ2363</f>
        <v>0</v>
      </c>
      <c r="AK2362" s="50">
        <f>AK2363</f>
        <v>0</v>
      </c>
      <c r="AL2362" s="50">
        <f>AL2363</f>
        <v>0</v>
      </c>
      <c r="AM2362" s="50">
        <f>AM2363</f>
        <v>0</v>
      </c>
      <c r="AN2362" s="50">
        <f>AN2363</f>
        <v>0</v>
      </c>
      <c r="AO2362" s="51">
        <f>AO2363</f>
        <v>0</v>
      </c>
      <c r="AP2362" s="51">
        <f>AP2363</f>
        <v>0</v>
      </c>
      <c r="AQ2362" s="51">
        <f>AQ2363</f>
        <v>0</v>
      </c>
      <c r="AR2362" s="51">
        <f>AR2363</f>
        <v>0</v>
      </c>
      <c r="AS2362" s="51">
        <f>AS2363</f>
        <v>0</v>
      </c>
      <c r="AT2362" s="51">
        <f>AT2363</f>
        <v>0</v>
      </c>
      <c r="AU2362" s="51">
        <f t="shared" si="6233"/>
        <v>0</v>
      </c>
      <c r="AV2362" s="51">
        <f t="shared" si="6234"/>
        <v>0</v>
      </c>
      <c r="AW2362" s="51">
        <f t="shared" si="6235"/>
        <v>-190073.70000000001</v>
      </c>
      <c r="AX2362" s="51">
        <f t="shared" si="6236"/>
        <v>0</v>
      </c>
      <c r="AY2362" s="51">
        <f t="shared" si="6237"/>
        <v>0</v>
      </c>
      <c r="AZ2362" s="51">
        <f>AZ2363</f>
        <v>0</v>
      </c>
      <c r="BA2362" s="52"/>
      <c r="BB2362" s="25">
        <v>0</v>
      </c>
    </row>
    <row r="2363" ht="31.5" hidden="1">
      <c r="B2363" s="47" t="s">
        <v>666</v>
      </c>
      <c r="C2363" s="47" t="s">
        <v>129</v>
      </c>
      <c r="D2363" s="47" t="s">
        <v>98</v>
      </c>
      <c r="E2363" s="48" t="str">
        <f t="shared" si="6232"/>
        <v>1103</v>
      </c>
      <c r="F2363" s="47" t="s">
        <v>788</v>
      </c>
      <c r="G2363" s="47" t="s">
        <v>118</v>
      </c>
      <c r="H2363" s="49" t="s">
        <v>119</v>
      </c>
      <c r="I2363" s="19">
        <v>190073.70000000001</v>
      </c>
      <c r="J2363" s="19">
        <v>313169.79999999999</v>
      </c>
      <c r="K2363" s="19">
        <v>0</v>
      </c>
      <c r="L2363" s="19"/>
      <c r="M2363" s="19"/>
      <c r="N2363" s="19"/>
      <c r="O2363" s="19">
        <v>0</v>
      </c>
      <c r="P2363" s="19">
        <v>0</v>
      </c>
      <c r="Q2363" s="19">
        <v>0</v>
      </c>
      <c r="R2363" s="19">
        <v>0</v>
      </c>
      <c r="S2363" s="19">
        <v>-190073.70000000001</v>
      </c>
      <c r="T2363" s="19">
        <f t="shared" si="6202"/>
        <v>0</v>
      </c>
      <c r="U2363" s="19">
        <f t="shared" si="6247"/>
        <v>313169.79999999999</v>
      </c>
      <c r="V2363" s="19">
        <f t="shared" si="6248"/>
        <v>0</v>
      </c>
      <c r="W2363" s="19"/>
      <c r="X2363" s="19"/>
      <c r="Y2363" s="19">
        <v>-190073.70000000001</v>
      </c>
      <c r="Z2363" s="19"/>
      <c r="AA2363" s="19"/>
      <c r="AB2363" s="19">
        <v>-313169.79999999999</v>
      </c>
      <c r="AC2363" s="19"/>
      <c r="AD2363" s="19"/>
      <c r="AE2363" s="19"/>
      <c r="AF2363" s="50">
        <v>0</v>
      </c>
      <c r="AG2363" s="50"/>
      <c r="AH2363" s="50">
        <v>0</v>
      </c>
      <c r="AI2363" s="50">
        <v>0</v>
      </c>
      <c r="AJ2363" s="50">
        <f>AF2363</f>
        <v>0</v>
      </c>
      <c r="AK2363" s="50">
        <f>AG2363</f>
        <v>0</v>
      </c>
      <c r="AL2363" s="50">
        <v>0</v>
      </c>
      <c r="AM2363" s="50">
        <v>0</v>
      </c>
      <c r="AN2363" s="50">
        <f>AL2363</f>
        <v>0</v>
      </c>
      <c r="AO2363" s="15">
        <v>0</v>
      </c>
      <c r="AP2363" s="51">
        <v>0</v>
      </c>
      <c r="AQ2363" s="51">
        <v>0</v>
      </c>
      <c r="AR2363" s="51">
        <v>0</v>
      </c>
      <c r="AS2363" s="51">
        <v>0</v>
      </c>
      <c r="AT2363" s="51">
        <v>0</v>
      </c>
      <c r="AU2363" s="51">
        <f t="shared" si="6233"/>
        <v>0</v>
      </c>
      <c r="AV2363" s="51">
        <f t="shared" si="6234"/>
        <v>0</v>
      </c>
      <c r="AW2363" s="51">
        <f t="shared" si="6235"/>
        <v>-190073.70000000001</v>
      </c>
      <c r="AX2363" s="51">
        <f t="shared" si="6236"/>
        <v>0</v>
      </c>
      <c r="AY2363" s="51">
        <f t="shared" si="6237"/>
        <v>0</v>
      </c>
      <c r="AZ2363" s="51"/>
      <c r="BA2363" s="52"/>
      <c r="BB2363" s="25">
        <v>0</v>
      </c>
    </row>
    <row r="2364" ht="31.5" hidden="1">
      <c r="B2364" s="47" t="s">
        <v>666</v>
      </c>
      <c r="C2364" s="47" t="s">
        <v>129</v>
      </c>
      <c r="D2364" s="47" t="s">
        <v>98</v>
      </c>
      <c r="E2364" s="48" t="str">
        <f t="shared" si="6232"/>
        <v>1103</v>
      </c>
      <c r="F2364" s="47" t="s">
        <v>790</v>
      </c>
      <c r="G2364" s="48"/>
      <c r="H2364" s="49" t="s">
        <v>791</v>
      </c>
      <c r="I2364" s="19">
        <f>I2365</f>
        <v>155415.39999999999</v>
      </c>
      <c r="J2364" s="19">
        <f>J2365</f>
        <v>0</v>
      </c>
      <c r="K2364" s="19">
        <f>K2365</f>
        <v>0</v>
      </c>
      <c r="L2364" s="19">
        <f>L2365</f>
        <v>0</v>
      </c>
      <c r="M2364" s="19">
        <f>M2365</f>
        <v>0</v>
      </c>
      <c r="N2364" s="19">
        <f>N2365</f>
        <v>0</v>
      </c>
      <c r="O2364" s="19">
        <f>O2365</f>
        <v>0</v>
      </c>
      <c r="P2364" s="19">
        <f>P2365</f>
        <v>0</v>
      </c>
      <c r="Q2364" s="19">
        <f>Q2365</f>
        <v>0</v>
      </c>
      <c r="R2364" s="19">
        <f>R2365</f>
        <v>0</v>
      </c>
      <c r="S2364" s="19">
        <f>S2365</f>
        <v>-155415.39999999999</v>
      </c>
      <c r="T2364" s="19">
        <f t="shared" si="6202"/>
        <v>0</v>
      </c>
      <c r="U2364" s="19">
        <f t="shared" si="6247"/>
        <v>0</v>
      </c>
      <c r="V2364" s="19">
        <f t="shared" si="6248"/>
        <v>0</v>
      </c>
      <c r="W2364" s="19">
        <f>W2365</f>
        <v>0</v>
      </c>
      <c r="X2364" s="19">
        <f>X2365</f>
        <v>0</v>
      </c>
      <c r="Y2364" s="19">
        <f>Y2365</f>
        <v>-155415.39999999999</v>
      </c>
      <c r="Z2364" s="19">
        <f>Z2365</f>
        <v>0</v>
      </c>
      <c r="AA2364" s="19">
        <f>AA2365</f>
        <v>0</v>
      </c>
      <c r="AB2364" s="19">
        <f>AB2365</f>
        <v>0</v>
      </c>
      <c r="AC2364" s="19">
        <f>AC2365</f>
        <v>0</v>
      </c>
      <c r="AD2364" s="19">
        <f>AD2365</f>
        <v>0</v>
      </c>
      <c r="AE2364" s="19"/>
      <c r="AF2364" s="50">
        <f>AF2365</f>
        <v>0</v>
      </c>
      <c r="AG2364" s="50">
        <f>AG2365</f>
        <v>0</v>
      </c>
      <c r="AH2364" s="50">
        <f>AH2365</f>
        <v>0</v>
      </c>
      <c r="AI2364" s="50">
        <f>AI2365</f>
        <v>0</v>
      </c>
      <c r="AJ2364" s="50">
        <f>AJ2365</f>
        <v>0</v>
      </c>
      <c r="AK2364" s="50">
        <f>AK2365</f>
        <v>0</v>
      </c>
      <c r="AL2364" s="50">
        <f>AL2365</f>
        <v>0</v>
      </c>
      <c r="AM2364" s="50">
        <f>AM2365</f>
        <v>0</v>
      </c>
      <c r="AN2364" s="50">
        <f>AN2365</f>
        <v>0</v>
      </c>
      <c r="AO2364" s="51">
        <f>AO2365</f>
        <v>0</v>
      </c>
      <c r="AP2364" s="51">
        <f>AP2365</f>
        <v>0</v>
      </c>
      <c r="AQ2364" s="51">
        <f>AQ2365</f>
        <v>0</v>
      </c>
      <c r="AR2364" s="51">
        <f>AR2365</f>
        <v>0</v>
      </c>
      <c r="AS2364" s="51">
        <f>AS2365</f>
        <v>0</v>
      </c>
      <c r="AT2364" s="51">
        <f>AT2365</f>
        <v>0</v>
      </c>
      <c r="AU2364" s="51">
        <f t="shared" si="6233"/>
        <v>0</v>
      </c>
      <c r="AV2364" s="51">
        <f t="shared" si="6234"/>
        <v>0</v>
      </c>
      <c r="AW2364" s="51">
        <f t="shared" si="6235"/>
        <v>-155415.39999999999</v>
      </c>
      <c r="AX2364" s="51">
        <f t="shared" si="6236"/>
        <v>0</v>
      </c>
      <c r="AY2364" s="51">
        <f t="shared" si="6237"/>
        <v>0</v>
      </c>
      <c r="AZ2364" s="51">
        <f>AZ2365</f>
        <v>0</v>
      </c>
      <c r="BA2364" s="52"/>
      <c r="BB2364" s="25">
        <v>0</v>
      </c>
    </row>
    <row r="2365" ht="31.5" hidden="1">
      <c r="B2365" s="47" t="s">
        <v>666</v>
      </c>
      <c r="C2365" s="47" t="s">
        <v>129</v>
      </c>
      <c r="D2365" s="47" t="s">
        <v>98</v>
      </c>
      <c r="E2365" s="48" t="str">
        <f t="shared" si="6232"/>
        <v>1103</v>
      </c>
      <c r="F2365" s="47" t="s">
        <v>790</v>
      </c>
      <c r="G2365" s="47" t="s">
        <v>118</v>
      </c>
      <c r="H2365" s="49" t="s">
        <v>119</v>
      </c>
      <c r="I2365" s="19">
        <v>155415.39999999999</v>
      </c>
      <c r="J2365" s="19">
        <v>0</v>
      </c>
      <c r="K2365" s="19">
        <v>0</v>
      </c>
      <c r="L2365" s="19"/>
      <c r="M2365" s="19"/>
      <c r="N2365" s="19"/>
      <c r="O2365" s="19">
        <v>0</v>
      </c>
      <c r="P2365" s="19">
        <v>0</v>
      </c>
      <c r="Q2365" s="19">
        <v>0</v>
      </c>
      <c r="R2365" s="19">
        <v>0</v>
      </c>
      <c r="S2365" s="19">
        <v>-155415.39999999999</v>
      </c>
      <c r="T2365" s="19">
        <f t="shared" si="6202"/>
        <v>0</v>
      </c>
      <c r="U2365" s="19">
        <f t="shared" si="6247"/>
        <v>0</v>
      </c>
      <c r="V2365" s="19">
        <f t="shared" si="6248"/>
        <v>0</v>
      </c>
      <c r="W2365" s="19"/>
      <c r="X2365" s="19"/>
      <c r="Y2365" s="19">
        <v>-155415.39999999999</v>
      </c>
      <c r="Z2365" s="19"/>
      <c r="AA2365" s="19"/>
      <c r="AB2365" s="19"/>
      <c r="AC2365" s="19"/>
      <c r="AD2365" s="19"/>
      <c r="AE2365" s="19"/>
      <c r="AF2365" s="50">
        <v>0</v>
      </c>
      <c r="AG2365" s="50"/>
      <c r="AH2365" s="50">
        <v>0</v>
      </c>
      <c r="AI2365" s="50">
        <v>0</v>
      </c>
      <c r="AJ2365" s="50">
        <f>AF2365</f>
        <v>0</v>
      </c>
      <c r="AK2365" s="50">
        <f>AG2365</f>
        <v>0</v>
      </c>
      <c r="AL2365" s="50">
        <v>0</v>
      </c>
      <c r="AM2365" s="50">
        <v>0</v>
      </c>
      <c r="AN2365" s="50">
        <f>AL2365</f>
        <v>0</v>
      </c>
      <c r="AO2365" s="15">
        <v>0</v>
      </c>
      <c r="AP2365" s="51">
        <v>0</v>
      </c>
      <c r="AQ2365" s="51">
        <v>0</v>
      </c>
      <c r="AR2365" s="51">
        <v>0</v>
      </c>
      <c r="AS2365" s="51">
        <v>0</v>
      </c>
      <c r="AT2365" s="51">
        <v>0</v>
      </c>
      <c r="AU2365" s="51">
        <f t="shared" si="6233"/>
        <v>0</v>
      </c>
      <c r="AV2365" s="51">
        <f t="shared" si="6234"/>
        <v>0</v>
      </c>
      <c r="AW2365" s="51">
        <f t="shared" si="6235"/>
        <v>-155415.39999999999</v>
      </c>
      <c r="AX2365" s="51">
        <f t="shared" si="6236"/>
        <v>0</v>
      </c>
      <c r="AY2365" s="51">
        <f t="shared" si="6237"/>
        <v>0</v>
      </c>
      <c r="AZ2365" s="51"/>
      <c r="BA2365" s="52"/>
      <c r="BB2365" s="25">
        <v>0</v>
      </c>
    </row>
    <row r="2366" ht="31.5">
      <c r="B2366" s="47" t="s">
        <v>666</v>
      </c>
      <c r="C2366" s="47" t="s">
        <v>129</v>
      </c>
      <c r="D2366" s="47" t="s">
        <v>98</v>
      </c>
      <c r="E2366" s="48" t="str">
        <f t="shared" si="6232"/>
        <v>1103</v>
      </c>
      <c r="F2366" s="47" t="s">
        <v>792</v>
      </c>
      <c r="G2366" s="47"/>
      <c r="H2366" s="49" t="s">
        <v>793</v>
      </c>
      <c r="I2366" s="19"/>
      <c r="J2366" s="19"/>
      <c r="K2366" s="19"/>
      <c r="L2366" s="19"/>
      <c r="M2366" s="19"/>
      <c r="N2366" s="19"/>
      <c r="O2366" s="19">
        <f>O2367</f>
        <v>0</v>
      </c>
      <c r="P2366" s="19">
        <f>P2367</f>
        <v>0</v>
      </c>
      <c r="Q2366" s="19">
        <f>Q2367</f>
        <v>-54951.620999999999</v>
      </c>
      <c r="R2366" s="19">
        <f>R2367</f>
        <v>0</v>
      </c>
      <c r="S2366" s="19">
        <f>S2367</f>
        <v>63108.294419999998</v>
      </c>
      <c r="T2366" s="19">
        <f t="shared" si="6202"/>
        <v>8156.6734199999992</v>
      </c>
      <c r="U2366" s="19"/>
      <c r="V2366" s="19"/>
      <c r="W2366" s="19">
        <f>W2367</f>
        <v>0</v>
      </c>
      <c r="X2366" s="19">
        <f>X2367</f>
        <v>0</v>
      </c>
      <c r="Y2366" s="19">
        <f>Y2367</f>
        <v>0</v>
      </c>
      <c r="Z2366" s="19">
        <f>Z2367</f>
        <v>63108.294419999998</v>
      </c>
      <c r="AA2366" s="19">
        <f>AA2367</f>
        <v>0</v>
      </c>
      <c r="AB2366" s="19">
        <f>AB2367</f>
        <v>0</v>
      </c>
      <c r="AC2366" s="19">
        <f>AC2367</f>
        <v>0</v>
      </c>
      <c r="AD2366" s="19">
        <f>AD2367</f>
        <v>0</v>
      </c>
      <c r="AE2366" s="19"/>
      <c r="AF2366" s="50">
        <f>AF2367</f>
        <v>8156.67317</v>
      </c>
      <c r="AG2366" s="50">
        <f>AG2367</f>
        <v>0</v>
      </c>
      <c r="AH2366" s="50">
        <f>AH2367</f>
        <v>0</v>
      </c>
      <c r="AI2366" s="50">
        <f>AI2367</f>
        <v>0</v>
      </c>
      <c r="AJ2366" s="50">
        <f>AJ2367</f>
        <v>8156.67317</v>
      </c>
      <c r="AK2366" s="50">
        <f>AK2367</f>
        <v>0</v>
      </c>
      <c r="AL2366" s="50">
        <f>AL2367</f>
        <v>8156.6717500000004</v>
      </c>
      <c r="AM2366" s="50">
        <f>AM2367</f>
        <v>0</v>
      </c>
      <c r="AN2366" s="50">
        <f>AN2367</f>
        <v>8156.6717500000004</v>
      </c>
      <c r="AO2366" s="51">
        <f>AO2367</f>
        <v>0</v>
      </c>
      <c r="AP2366" s="51">
        <f>AP2367</f>
        <v>63108.294419999998</v>
      </c>
      <c r="AQ2366" s="51">
        <f>AQ2367</f>
        <v>0</v>
      </c>
      <c r="AR2366" s="51">
        <f>AR2367</f>
        <v>0</v>
      </c>
      <c r="AS2366" s="51">
        <f>AS2367</f>
        <v>-54951.620999999999</v>
      </c>
      <c r="AT2366" s="51">
        <f>AT2367</f>
        <v>0</v>
      </c>
      <c r="AU2366" s="51">
        <f t="shared" si="6233"/>
        <v>8156.6734199999992</v>
      </c>
      <c r="AV2366" s="51">
        <f t="shared" si="6234"/>
        <v>0</v>
      </c>
      <c r="AW2366" s="51">
        <f t="shared" si="6235"/>
        <v>71264.967839999998</v>
      </c>
      <c r="AX2366" s="51">
        <f t="shared" si="6236"/>
        <v>0</v>
      </c>
      <c r="AY2366" s="51">
        <f t="shared" si="6237"/>
        <v>0</v>
      </c>
      <c r="AZ2366" s="51">
        <f>AZ2367</f>
        <v>0</v>
      </c>
      <c r="BA2366" s="52">
        <f t="shared" si="6250"/>
        <v>99.999982590941556</v>
      </c>
      <c r="BB2366" s="25"/>
    </row>
    <row r="2367" ht="31.5">
      <c r="B2367" s="47" t="s">
        <v>666</v>
      </c>
      <c r="C2367" s="47" t="s">
        <v>129</v>
      </c>
      <c r="D2367" s="47" t="s">
        <v>98</v>
      </c>
      <c r="E2367" s="48" t="str">
        <f t="shared" si="6232"/>
        <v>1103</v>
      </c>
      <c r="F2367" s="47" t="s">
        <v>792</v>
      </c>
      <c r="G2367" s="47" t="s">
        <v>118</v>
      </c>
      <c r="H2367" s="49" t="s">
        <v>119</v>
      </c>
      <c r="I2367" s="19"/>
      <c r="J2367" s="19"/>
      <c r="K2367" s="19"/>
      <c r="L2367" s="19"/>
      <c r="M2367" s="19"/>
      <c r="N2367" s="19"/>
      <c r="O2367" s="19">
        <v>0</v>
      </c>
      <c r="P2367" s="19">
        <v>0</v>
      </c>
      <c r="Q2367" s="19">
        <v>-54951.620999999999</v>
      </c>
      <c r="R2367" s="19">
        <v>0</v>
      </c>
      <c r="S2367" s="19">
        <v>63108.294419999998</v>
      </c>
      <c r="T2367" s="19">
        <f t="shared" si="6202"/>
        <v>8156.6734199999992</v>
      </c>
      <c r="U2367" s="19"/>
      <c r="V2367" s="19"/>
      <c r="W2367" s="19"/>
      <c r="X2367" s="19"/>
      <c r="Y2367" s="19"/>
      <c r="Z2367" s="19">
        <v>63108.294419999998</v>
      </c>
      <c r="AA2367" s="19"/>
      <c r="AB2367" s="19"/>
      <c r="AC2367" s="19"/>
      <c r="AD2367" s="19"/>
      <c r="AE2367" s="19"/>
      <c r="AF2367" s="50">
        <v>8156.67317</v>
      </c>
      <c r="AG2367" s="50"/>
      <c r="AH2367" s="50">
        <v>0</v>
      </c>
      <c r="AI2367" s="50">
        <v>0</v>
      </c>
      <c r="AJ2367" s="50">
        <f>AF2367</f>
        <v>8156.67317</v>
      </c>
      <c r="AK2367" s="50">
        <f>AG2367</f>
        <v>0</v>
      </c>
      <c r="AL2367" s="50">
        <v>8156.6717500000004</v>
      </c>
      <c r="AM2367" s="50">
        <v>0</v>
      </c>
      <c r="AN2367" s="50">
        <f>AL2367</f>
        <v>8156.6717500000004</v>
      </c>
      <c r="AO2367" s="15">
        <v>0</v>
      </c>
      <c r="AP2367" s="51">
        <v>63108.294419999998</v>
      </c>
      <c r="AQ2367" s="51">
        <v>0</v>
      </c>
      <c r="AR2367" s="51">
        <v>0</v>
      </c>
      <c r="AS2367" s="51">
        <v>-54951.620999999999</v>
      </c>
      <c r="AT2367" s="51">
        <v>0</v>
      </c>
      <c r="AU2367" s="51">
        <f t="shared" si="6233"/>
        <v>8156.6734199999992</v>
      </c>
      <c r="AV2367" s="51">
        <f t="shared" si="6234"/>
        <v>0</v>
      </c>
      <c r="AW2367" s="51">
        <f t="shared" si="6235"/>
        <v>71264.967839999998</v>
      </c>
      <c r="AX2367" s="51">
        <f t="shared" si="6236"/>
        <v>0</v>
      </c>
      <c r="AY2367" s="51">
        <f t="shared" si="6237"/>
        <v>0</v>
      </c>
      <c r="AZ2367" s="51"/>
      <c r="BA2367" s="52">
        <f t="shared" si="6250"/>
        <v>99.999982590941556</v>
      </c>
      <c r="BB2367" s="53"/>
    </row>
    <row r="2368" hidden="1">
      <c r="B2368" s="47" t="s">
        <v>666</v>
      </c>
      <c r="C2368" s="47" t="s">
        <v>129</v>
      </c>
      <c r="D2368" s="47" t="s">
        <v>98</v>
      </c>
      <c r="E2368" s="48" t="str">
        <f t="shared" si="6232"/>
        <v>1103</v>
      </c>
      <c r="F2368" s="47" t="s">
        <v>471</v>
      </c>
      <c r="G2368" s="48"/>
      <c r="H2368" s="49" t="s">
        <v>53</v>
      </c>
      <c r="I2368" s="19"/>
      <c r="J2368" s="19"/>
      <c r="K2368" s="19"/>
      <c r="L2368" s="19"/>
      <c r="M2368" s="19"/>
      <c r="N2368" s="19"/>
      <c r="O2368" s="19">
        <f t="shared" ref="O2368:O2370" si="6251">O2369</f>
        <v>121.517</v>
      </c>
      <c r="P2368" s="19"/>
      <c r="Q2368" s="19"/>
      <c r="R2368" s="19"/>
      <c r="S2368" s="19"/>
      <c r="T2368" s="19">
        <f t="shared" si="6202"/>
        <v>121.517</v>
      </c>
      <c r="U2368" s="19"/>
      <c r="V2368" s="19"/>
      <c r="W2368" s="19"/>
      <c r="X2368" s="19"/>
      <c r="Y2368" s="19"/>
      <c r="Z2368" s="19"/>
      <c r="AA2368" s="19"/>
      <c r="AB2368" s="19"/>
      <c r="AC2368" s="19"/>
      <c r="AD2368" s="19"/>
      <c r="AE2368" s="19"/>
      <c r="AF2368" s="50">
        <f t="shared" ref="AF2368:AF2370" si="6252">AF2369</f>
        <v>0</v>
      </c>
      <c r="AG2368" s="50">
        <f t="shared" ref="AG2368:AG2370" si="6253">AG2369</f>
        <v>0</v>
      </c>
      <c r="AH2368" s="50">
        <f t="shared" ref="AH2368:AH2370" si="6254">AH2369</f>
        <v>0</v>
      </c>
      <c r="AI2368" s="50">
        <f t="shared" ref="AI2368:AI2370" si="6255">AI2369</f>
        <v>0</v>
      </c>
      <c r="AJ2368" s="50">
        <f t="shared" ref="AJ2368:AJ2370" si="6256">AJ2369</f>
        <v>0</v>
      </c>
      <c r="AK2368" s="50">
        <f t="shared" ref="AK2368:AK2370" si="6257">AK2369</f>
        <v>0</v>
      </c>
      <c r="AL2368" s="50">
        <f t="shared" ref="AL2368:AL2370" si="6258">AL2369</f>
        <v>0</v>
      </c>
      <c r="AM2368" s="50">
        <f t="shared" ref="AM2368:AM2370" si="6259">AM2369</f>
        <v>0</v>
      </c>
      <c r="AN2368" s="50">
        <f t="shared" ref="AN2368:AN2370" si="6260">AN2369</f>
        <v>0</v>
      </c>
      <c r="AO2368" s="63">
        <f t="shared" ref="AO2368:AO2370" si="6261">AO2369</f>
        <v>0</v>
      </c>
      <c r="AP2368" s="15">
        <f t="shared" ref="AP2368:AP2370" si="6262">AP2369</f>
        <v>0</v>
      </c>
      <c r="AQ2368" s="51">
        <f t="shared" ref="AQ2368:AQ2370" si="6263">AQ2369</f>
        <v>121.517</v>
      </c>
      <c r="AR2368" s="15">
        <f t="shared" ref="AR2368:AR2370" si="6264">AR2369</f>
        <v>0</v>
      </c>
      <c r="AS2368" s="51">
        <f t="shared" ref="AS2368:AS2370" si="6265">AS2369</f>
        <v>0</v>
      </c>
      <c r="AT2368" s="15">
        <f t="shared" ref="AT2368:AT2370" si="6266">AT2369</f>
        <v>0</v>
      </c>
      <c r="AU2368" s="51">
        <f t="shared" si="6233"/>
        <v>121.517</v>
      </c>
      <c r="AV2368" s="51">
        <f t="shared" si="6234"/>
        <v>0</v>
      </c>
      <c r="AW2368" s="51"/>
      <c r="AX2368" s="51"/>
      <c r="AY2368" s="51"/>
      <c r="AZ2368" s="51"/>
      <c r="BA2368" s="52"/>
      <c r="BB2368" s="53">
        <v>0</v>
      </c>
    </row>
    <row r="2369" ht="63" hidden="1">
      <c r="B2369" s="47" t="s">
        <v>666</v>
      </c>
      <c r="C2369" s="47" t="s">
        <v>129</v>
      </c>
      <c r="D2369" s="47" t="s">
        <v>98</v>
      </c>
      <c r="E2369" s="48" t="str">
        <f t="shared" si="6232"/>
        <v>1103</v>
      </c>
      <c r="F2369" s="47" t="s">
        <v>794</v>
      </c>
      <c r="G2369" s="48"/>
      <c r="H2369" s="49" t="s">
        <v>795</v>
      </c>
      <c r="I2369" s="19"/>
      <c r="J2369" s="19"/>
      <c r="K2369" s="19"/>
      <c r="L2369" s="19"/>
      <c r="M2369" s="19"/>
      <c r="N2369" s="19"/>
      <c r="O2369" s="19">
        <f t="shared" si="6251"/>
        <v>121.517</v>
      </c>
      <c r="P2369" s="19"/>
      <c r="Q2369" s="19"/>
      <c r="R2369" s="19"/>
      <c r="S2369" s="19"/>
      <c r="T2369" s="19">
        <f t="shared" si="6202"/>
        <v>121.517</v>
      </c>
      <c r="U2369" s="19"/>
      <c r="V2369" s="19"/>
      <c r="W2369" s="19"/>
      <c r="X2369" s="19"/>
      <c r="Y2369" s="19"/>
      <c r="Z2369" s="19"/>
      <c r="AA2369" s="19"/>
      <c r="AB2369" s="19"/>
      <c r="AC2369" s="19"/>
      <c r="AD2369" s="19"/>
      <c r="AE2369" s="19"/>
      <c r="AF2369" s="50">
        <f t="shared" si="6252"/>
        <v>0</v>
      </c>
      <c r="AG2369" s="50">
        <f t="shared" si="6253"/>
        <v>0</v>
      </c>
      <c r="AH2369" s="50">
        <f t="shared" si="6254"/>
        <v>0</v>
      </c>
      <c r="AI2369" s="50">
        <f t="shared" si="6255"/>
        <v>0</v>
      </c>
      <c r="AJ2369" s="50">
        <f t="shared" si="6256"/>
        <v>0</v>
      </c>
      <c r="AK2369" s="50">
        <f t="shared" si="6257"/>
        <v>0</v>
      </c>
      <c r="AL2369" s="50">
        <f t="shared" si="6258"/>
        <v>0</v>
      </c>
      <c r="AM2369" s="50">
        <f t="shared" si="6259"/>
        <v>0</v>
      </c>
      <c r="AN2369" s="50">
        <f t="shared" si="6260"/>
        <v>0</v>
      </c>
      <c r="AO2369" s="15">
        <f t="shared" si="6261"/>
        <v>0</v>
      </c>
      <c r="AP2369" s="51">
        <f t="shared" si="6262"/>
        <v>0</v>
      </c>
      <c r="AQ2369" s="15">
        <f t="shared" si="6263"/>
        <v>121.517</v>
      </c>
      <c r="AR2369" s="51">
        <f t="shared" si="6264"/>
        <v>0</v>
      </c>
      <c r="AS2369" s="15">
        <f t="shared" si="6265"/>
        <v>0</v>
      </c>
      <c r="AT2369" s="51">
        <f t="shared" si="6266"/>
        <v>0</v>
      </c>
      <c r="AU2369" s="51">
        <f t="shared" si="6233"/>
        <v>121.517</v>
      </c>
      <c r="AV2369" s="51">
        <f t="shared" si="6234"/>
        <v>0</v>
      </c>
      <c r="AW2369" s="51"/>
      <c r="AX2369" s="51"/>
      <c r="AY2369" s="51"/>
      <c r="AZ2369" s="51"/>
      <c r="BA2369" s="52"/>
      <c r="BB2369" s="53">
        <v>0</v>
      </c>
    </row>
    <row r="2370" ht="63" hidden="1">
      <c r="B2370" s="47" t="s">
        <v>666</v>
      </c>
      <c r="C2370" s="47" t="s">
        <v>129</v>
      </c>
      <c r="D2370" s="47" t="s">
        <v>98</v>
      </c>
      <c r="E2370" s="48" t="str">
        <f t="shared" si="6232"/>
        <v>1103</v>
      </c>
      <c r="F2370" s="47" t="s">
        <v>796</v>
      </c>
      <c r="G2370" s="48"/>
      <c r="H2370" s="49" t="s">
        <v>797</v>
      </c>
      <c r="I2370" s="19"/>
      <c r="J2370" s="19"/>
      <c r="K2370" s="19"/>
      <c r="L2370" s="19"/>
      <c r="M2370" s="19"/>
      <c r="N2370" s="19"/>
      <c r="O2370" s="19">
        <f t="shared" si="6251"/>
        <v>121.517</v>
      </c>
      <c r="P2370" s="19"/>
      <c r="Q2370" s="19"/>
      <c r="R2370" s="19"/>
      <c r="S2370" s="19"/>
      <c r="T2370" s="19">
        <f t="shared" si="6202"/>
        <v>121.517</v>
      </c>
      <c r="U2370" s="19"/>
      <c r="V2370" s="19"/>
      <c r="W2370" s="19"/>
      <c r="X2370" s="19"/>
      <c r="Y2370" s="19"/>
      <c r="Z2370" s="19"/>
      <c r="AA2370" s="19"/>
      <c r="AB2370" s="19"/>
      <c r="AC2370" s="19"/>
      <c r="AD2370" s="19"/>
      <c r="AE2370" s="19"/>
      <c r="AF2370" s="50">
        <f t="shared" si="6252"/>
        <v>0</v>
      </c>
      <c r="AG2370" s="50">
        <f t="shared" si="6253"/>
        <v>0</v>
      </c>
      <c r="AH2370" s="50">
        <f t="shared" si="6254"/>
        <v>0</v>
      </c>
      <c r="AI2370" s="50">
        <f t="shared" si="6255"/>
        <v>0</v>
      </c>
      <c r="AJ2370" s="50">
        <f t="shared" si="6256"/>
        <v>0</v>
      </c>
      <c r="AK2370" s="50">
        <f t="shared" si="6257"/>
        <v>0</v>
      </c>
      <c r="AL2370" s="50">
        <f t="shared" si="6258"/>
        <v>0</v>
      </c>
      <c r="AM2370" s="50">
        <f t="shared" si="6259"/>
        <v>0</v>
      </c>
      <c r="AN2370" s="50">
        <f t="shared" si="6260"/>
        <v>0</v>
      </c>
      <c r="AO2370" s="63">
        <f t="shared" si="6261"/>
        <v>0</v>
      </c>
      <c r="AP2370" s="15">
        <f t="shared" si="6262"/>
        <v>0</v>
      </c>
      <c r="AQ2370" s="51">
        <f t="shared" si="6263"/>
        <v>121.517</v>
      </c>
      <c r="AR2370" s="15">
        <f t="shared" si="6264"/>
        <v>0</v>
      </c>
      <c r="AS2370" s="51">
        <f t="shared" si="6265"/>
        <v>0</v>
      </c>
      <c r="AT2370" s="15">
        <f t="shared" si="6266"/>
        <v>0</v>
      </c>
      <c r="AU2370" s="51">
        <f t="shared" si="6233"/>
        <v>121.517</v>
      </c>
      <c r="AV2370" s="51">
        <f t="shared" si="6234"/>
        <v>0</v>
      </c>
      <c r="AW2370" s="51"/>
      <c r="AX2370" s="51"/>
      <c r="AY2370" s="51"/>
      <c r="AZ2370" s="51"/>
      <c r="BA2370" s="52"/>
      <c r="BB2370" s="53">
        <v>0</v>
      </c>
    </row>
    <row r="2371" ht="31.5" hidden="1">
      <c r="B2371" s="47" t="s">
        <v>666</v>
      </c>
      <c r="C2371" s="47" t="s">
        <v>129</v>
      </c>
      <c r="D2371" s="47" t="s">
        <v>98</v>
      </c>
      <c r="E2371" s="48" t="str">
        <f t="shared" si="6232"/>
        <v>1103</v>
      </c>
      <c r="F2371" s="47" t="s">
        <v>796</v>
      </c>
      <c r="G2371" s="47" t="s">
        <v>58</v>
      </c>
      <c r="H2371" s="49" t="s">
        <v>59</v>
      </c>
      <c r="I2371" s="19"/>
      <c r="J2371" s="19"/>
      <c r="K2371" s="19"/>
      <c r="L2371" s="19"/>
      <c r="M2371" s="19"/>
      <c r="N2371" s="19"/>
      <c r="O2371" s="19">
        <v>121.517</v>
      </c>
      <c r="P2371" s="19"/>
      <c r="Q2371" s="19"/>
      <c r="R2371" s="19"/>
      <c r="S2371" s="19"/>
      <c r="T2371" s="19">
        <f t="shared" si="6202"/>
        <v>121.517</v>
      </c>
      <c r="U2371" s="19"/>
      <c r="V2371" s="19"/>
      <c r="W2371" s="19"/>
      <c r="X2371" s="19"/>
      <c r="Y2371" s="19"/>
      <c r="Z2371" s="19"/>
      <c r="AA2371" s="19"/>
      <c r="AB2371" s="19"/>
      <c r="AC2371" s="19"/>
      <c r="AD2371" s="19"/>
      <c r="AE2371" s="19"/>
      <c r="AF2371" s="50">
        <v>0</v>
      </c>
      <c r="AG2371" s="50"/>
      <c r="AH2371" s="50">
        <v>0</v>
      </c>
      <c r="AI2371" s="50">
        <v>0</v>
      </c>
      <c r="AJ2371" s="50">
        <v>0</v>
      </c>
      <c r="AK2371" s="50">
        <v>0</v>
      </c>
      <c r="AL2371" s="50">
        <v>0</v>
      </c>
      <c r="AM2371" s="50">
        <v>0</v>
      </c>
      <c r="AN2371" s="50">
        <v>0</v>
      </c>
      <c r="AO2371" s="15">
        <v>0</v>
      </c>
      <c r="AP2371" s="51">
        <v>0</v>
      </c>
      <c r="AQ2371" s="15">
        <v>121.517</v>
      </c>
      <c r="AR2371" s="51">
        <v>0</v>
      </c>
      <c r="AS2371" s="15">
        <v>0</v>
      </c>
      <c r="AT2371" s="51">
        <v>0</v>
      </c>
      <c r="AU2371" s="51">
        <f t="shared" si="6233"/>
        <v>121.517</v>
      </c>
      <c r="AV2371" s="51">
        <f t="shared" si="6234"/>
        <v>0</v>
      </c>
      <c r="AW2371" s="51"/>
      <c r="AX2371" s="51"/>
      <c r="AY2371" s="51"/>
      <c r="AZ2371" s="51"/>
      <c r="BA2371" s="52"/>
      <c r="BB2371" s="53">
        <v>0</v>
      </c>
    </row>
    <row r="2372" s="30" customFormat="1" ht="31.5">
      <c r="B2372" s="31" t="s">
        <v>798</v>
      </c>
      <c r="C2372" s="31"/>
      <c r="D2372" s="31"/>
      <c r="E2372" s="32" t="str">
        <f t="shared" si="6232"/>
        <v/>
      </c>
      <c r="F2372" s="31"/>
      <c r="G2372" s="31"/>
      <c r="H2372" s="33" t="s">
        <v>799</v>
      </c>
      <c r="I2372" s="34">
        <f>I2384+I2509+I2373+I2608</f>
        <v>10046787.199999999</v>
      </c>
      <c r="J2372" s="34">
        <f>J2384+J2509+J2373+J2608</f>
        <v>8773127.7000000011</v>
      </c>
      <c r="K2372" s="34">
        <f>K2384+K2509+K2373+K2608</f>
        <v>8694683.0999999996</v>
      </c>
      <c r="L2372" s="34">
        <f>L2384+L2509+L2373+L2608</f>
        <v>17919.799999999999</v>
      </c>
      <c r="M2372" s="34">
        <f>M2384+M2509+M2373+M2608</f>
        <v>97713.599999999991</v>
      </c>
      <c r="N2372" s="34">
        <f>N2384+N2509+N2373+N2608</f>
        <v>-1279.4000000000001</v>
      </c>
      <c r="O2372" s="34">
        <f>O2384+O2509+O2373+O2608</f>
        <v>-112172.53699999998</v>
      </c>
      <c r="P2372" s="34">
        <f>P2384+P2509+P2373+P2608</f>
        <v>15564.987000000003</v>
      </c>
      <c r="Q2372" s="34">
        <f>Q2384+Q2509+Q2373+Q2608</f>
        <v>443603.64299999998</v>
      </c>
      <c r="R2372" s="34">
        <f>R2384+R2509+R2373+R2608</f>
        <v>-403324.70400000003</v>
      </c>
      <c r="S2372" s="34">
        <f>S2384+S2509+S2373+S2608</f>
        <v>821390.06062999996</v>
      </c>
      <c r="T2372" s="34">
        <f t="shared" si="6202"/>
        <v>10829768.449629998</v>
      </c>
      <c r="U2372" s="34">
        <f t="shared" si="6247"/>
        <v>8870841.3000000007</v>
      </c>
      <c r="V2372" s="34">
        <f t="shared" si="6248"/>
        <v>8693403.6999999993</v>
      </c>
      <c r="W2372" s="34">
        <f>W2384+W2509+W2373+W2608</f>
        <v>45444.400000000001</v>
      </c>
      <c r="X2372" s="34">
        <f>X2384+X2509+X2373+X2608</f>
        <v>0</v>
      </c>
      <c r="Y2372" s="34">
        <f>Y2384+Y2509+Y2373+Y2608</f>
        <v>0</v>
      </c>
      <c r="Z2372" s="34">
        <f>Z2384+Z2509+Z2373+Z2608</f>
        <v>776643.83463000017</v>
      </c>
      <c r="AA2372" s="34">
        <f>AA2384+AA2509+AA2373+AA2608</f>
        <v>167245.70499999999</v>
      </c>
      <c r="AB2372" s="34">
        <f>AB2384+AB2509+AB2373+AB2608</f>
        <v>4995.5690000000004</v>
      </c>
      <c r="AC2372" s="34">
        <f>AC2384+AC2509+AC2373+AC2608</f>
        <v>114172.77900000001</v>
      </c>
      <c r="AD2372" s="34">
        <f>AD2384+AD2509+AD2373+AD2608</f>
        <v>0</v>
      </c>
      <c r="AE2372" s="34">
        <f>AE2384+AE2509+AE2373+AE2608</f>
        <v>0</v>
      </c>
      <c r="AF2372" s="35">
        <f>AF2384+AF2509+AF2373+AF2608</f>
        <v>11948625.707780002</v>
      </c>
      <c r="AG2372" s="35">
        <f>AG2384+AG2509+AG2373+AG2608</f>
        <v>0</v>
      </c>
      <c r="AH2372" s="35">
        <f>AH2384+AH2509+AH2373+AH2608</f>
        <v>3610126.1889</v>
      </c>
      <c r="AI2372" s="35">
        <f>AI2384+AI2509+AI2373+AI2608</f>
        <v>0</v>
      </c>
      <c r="AJ2372" s="35">
        <f>AJ2384+AJ2509+AJ2373+AJ2608</f>
        <v>841437.34733000002</v>
      </c>
      <c r="AK2372" s="35">
        <f>AK2384+AK2509+AK2373+AK2608</f>
        <v>0</v>
      </c>
      <c r="AL2372" s="35">
        <f>AL2384+AL2509+AL2373+AL2608</f>
        <v>10569897.825730002</v>
      </c>
      <c r="AM2372" s="35">
        <f>AM2384+AM2509+AM2373+AM2608</f>
        <v>2570736.5894599999</v>
      </c>
      <c r="AN2372" s="35">
        <f>AN2384+AN2509+AN2373+AN2608</f>
        <v>542411.46534999995</v>
      </c>
      <c r="AO2372" s="36">
        <f>AO2384+AO2509+AO2373+AO2608</f>
        <v>6263557.7236500001</v>
      </c>
      <c r="AP2372" s="36">
        <f>AP2384+AP2509+AP2373+AP2608</f>
        <v>12424786.06904</v>
      </c>
      <c r="AQ2372" s="36">
        <f>AQ2384+AQ2509+AQ2373+AQ2608</f>
        <v>-112172.53699999998</v>
      </c>
      <c r="AR2372" s="36">
        <f>AR2384+AR2509+AR2373+AR2608</f>
        <v>0</v>
      </c>
      <c r="AS2372" s="36">
        <f>AS2384+AS2509+AS2373+AS2608</f>
        <v>0</v>
      </c>
      <c r="AT2372" s="36">
        <f>AT2384+AT2509+AT2373+AT2608</f>
        <v>0</v>
      </c>
      <c r="AU2372" s="36">
        <f t="shared" si="6233"/>
        <v>12312613.53204</v>
      </c>
      <c r="AV2372" s="36">
        <f t="shared" si="6234"/>
        <v>-1482845.0824100021</v>
      </c>
      <c r="AW2372" s="36">
        <f t="shared" si="6235"/>
        <v>11651856.684259998</v>
      </c>
      <c r="AX2372" s="36">
        <f t="shared" si="6236"/>
        <v>9043082.574000001</v>
      </c>
      <c r="AY2372" s="36">
        <f t="shared" si="6237"/>
        <v>8807576.4789999984</v>
      </c>
      <c r="AZ2372" s="36">
        <f>AZ2384+AZ2509+AZ2373+AZ2608</f>
        <v>0</v>
      </c>
      <c r="BA2372" s="37">
        <f t="shared" si="6250"/>
        <v>88.461201181050626</v>
      </c>
      <c r="BB2372" s="25"/>
    </row>
    <row r="2373" s="30" customFormat="1" ht="31.5">
      <c r="B2373" s="31" t="s">
        <v>798</v>
      </c>
      <c r="C2373" s="31" t="s">
        <v>98</v>
      </c>
      <c r="D2373" s="31"/>
      <c r="E2373" s="32" t="str">
        <f t="shared" si="6232"/>
        <v>03</v>
      </c>
      <c r="F2373" s="31"/>
      <c r="G2373" s="31"/>
      <c r="H2373" s="33" t="s">
        <v>175</v>
      </c>
      <c r="I2373" s="34">
        <f t="shared" ref="I2373:I2375" si="6267">I2374</f>
        <v>9769</v>
      </c>
      <c r="J2373" s="34">
        <f t="shared" ref="J2373:J2375" si="6268">J2374</f>
        <v>9769</v>
      </c>
      <c r="K2373" s="34">
        <f t="shared" ref="K2373:K2375" si="6269">K2374</f>
        <v>9769</v>
      </c>
      <c r="L2373" s="34">
        <f t="shared" ref="L2373:L2375" si="6270">L2374</f>
        <v>0</v>
      </c>
      <c r="M2373" s="34">
        <f t="shared" ref="M2373:M2375" si="6271">M2374</f>
        <v>0</v>
      </c>
      <c r="N2373" s="34">
        <f t="shared" ref="N2373:N2375" si="6272">N2374</f>
        <v>0</v>
      </c>
      <c r="O2373" s="34">
        <f t="shared" ref="O2373:O2375" si="6273">O2374</f>
        <v>0</v>
      </c>
      <c r="P2373" s="34">
        <f t="shared" ref="P2373:P2375" si="6274">P2374</f>
        <v>0</v>
      </c>
      <c r="Q2373" s="34">
        <f t="shared" ref="Q2373:Q2375" si="6275">Q2374</f>
        <v>7705.5</v>
      </c>
      <c r="R2373" s="34">
        <f t="shared" ref="R2373:R2375" si="6276">R2374</f>
        <v>0</v>
      </c>
      <c r="S2373" s="34">
        <f t="shared" ref="S2373:S2375" si="6277">S2374</f>
        <v>0</v>
      </c>
      <c r="T2373" s="34">
        <f t="shared" si="6202"/>
        <v>17474.5</v>
      </c>
      <c r="U2373" s="34">
        <f t="shared" si="6247"/>
        <v>9769</v>
      </c>
      <c r="V2373" s="34">
        <f t="shared" si="6248"/>
        <v>9769</v>
      </c>
      <c r="W2373" s="34">
        <f t="shared" ref="W2373:W2375" si="6278">W2374</f>
        <v>0</v>
      </c>
      <c r="X2373" s="34">
        <f t="shared" ref="X2373:X2375" si="6279">X2374</f>
        <v>0</v>
      </c>
      <c r="Y2373" s="34">
        <f t="shared" ref="Y2373:Y2375" si="6280">Y2374</f>
        <v>0</v>
      </c>
      <c r="Z2373" s="34">
        <f t="shared" ref="Z2373:Z2375" si="6281">Z2374</f>
        <v>0</v>
      </c>
      <c r="AA2373" s="34">
        <f t="shared" ref="AA2373:AA2375" si="6282">AA2374</f>
        <v>0</v>
      </c>
      <c r="AB2373" s="34">
        <f t="shared" ref="AB2373:AB2375" si="6283">AB2374</f>
        <v>0</v>
      </c>
      <c r="AC2373" s="34">
        <f t="shared" ref="AC2373:AC2375" si="6284">AC2374</f>
        <v>0</v>
      </c>
      <c r="AD2373" s="34">
        <f t="shared" ref="AD2373:AD2375" si="6285">AD2374</f>
        <v>0</v>
      </c>
      <c r="AE2373" s="34">
        <f t="shared" ref="AE2373:AE2375" si="6286">AE2374</f>
        <v>0</v>
      </c>
      <c r="AF2373" s="35">
        <f t="shared" ref="AF2373:AF2375" si="6287">AF2374</f>
        <v>17645.769</v>
      </c>
      <c r="AG2373" s="35">
        <f t="shared" ref="AG2373:AG2375" si="6288">AG2374</f>
        <v>0</v>
      </c>
      <c r="AH2373" s="35">
        <f t="shared" ref="AH2373:AH2375" si="6289">AH2374</f>
        <v>9940.2690000000002</v>
      </c>
      <c r="AI2373" s="35">
        <f t="shared" ref="AI2373:AI2375" si="6290">AI2374</f>
        <v>0</v>
      </c>
      <c r="AJ2373" s="35">
        <f t="shared" ref="AJ2373:AJ2375" si="6291">AJ2374</f>
        <v>0</v>
      </c>
      <c r="AK2373" s="35">
        <f t="shared" ref="AK2373:AK2375" si="6292">AK2374</f>
        <v>0</v>
      </c>
      <c r="AL2373" s="35">
        <f t="shared" ref="AL2373:AL2375" si="6293">AL2374</f>
        <v>17645.769</v>
      </c>
      <c r="AM2373" s="35">
        <f t="shared" ref="AM2373:AM2375" si="6294">AM2374</f>
        <v>9940.2690000000002</v>
      </c>
      <c r="AN2373" s="35">
        <f t="shared" ref="AN2373:AN2375" si="6295">AN2374</f>
        <v>0</v>
      </c>
      <c r="AO2373" s="54">
        <f t="shared" ref="AO2373:AO2375" si="6296">AO2374</f>
        <v>14071.364310000001</v>
      </c>
      <c r="AP2373" s="36">
        <f t="shared" ref="AP2373:AP2375" si="6297">AP2374</f>
        <v>17545.769</v>
      </c>
      <c r="AQ2373" s="36">
        <f t="shared" ref="AQ2373:AQ2375" si="6298">AQ2374</f>
        <v>0</v>
      </c>
      <c r="AR2373" s="36">
        <f t="shared" ref="AR2373:AR2375" si="6299">AR2374</f>
        <v>0</v>
      </c>
      <c r="AS2373" s="36">
        <f t="shared" ref="AS2373:AS2375" si="6300">AS2374</f>
        <v>0</v>
      </c>
      <c r="AT2373" s="36">
        <f t="shared" ref="AT2373:AT2375" si="6301">AT2374</f>
        <v>0</v>
      </c>
      <c r="AU2373" s="36">
        <f t="shared" si="6233"/>
        <v>17545.769</v>
      </c>
      <c r="AV2373" s="36">
        <f t="shared" si="6234"/>
        <v>-71.269000000000233</v>
      </c>
      <c r="AW2373" s="36">
        <f t="shared" si="6235"/>
        <v>17474.5</v>
      </c>
      <c r="AX2373" s="36">
        <f t="shared" si="6236"/>
        <v>9769</v>
      </c>
      <c r="AY2373" s="36">
        <f t="shared" si="6237"/>
        <v>9769</v>
      </c>
      <c r="AZ2373" s="36">
        <f t="shared" ref="AZ2373:AZ2375" si="6302">AZ2374</f>
        <v>0</v>
      </c>
      <c r="BA2373" s="37">
        <f t="shared" si="6250"/>
        <v>100</v>
      </c>
      <c r="BB2373" s="25"/>
    </row>
    <row r="2374" s="39" customFormat="1" ht="31.5">
      <c r="B2374" s="40" t="s">
        <v>798</v>
      </c>
      <c r="C2374" s="40" t="s">
        <v>98</v>
      </c>
      <c r="D2374" s="40" t="s">
        <v>176</v>
      </c>
      <c r="E2374" s="38" t="str">
        <f t="shared" si="6232"/>
        <v>0314</v>
      </c>
      <c r="F2374" s="40"/>
      <c r="G2374" s="38"/>
      <c r="H2374" s="41" t="s">
        <v>177</v>
      </c>
      <c r="I2374" s="42">
        <f t="shared" si="6267"/>
        <v>9769</v>
      </c>
      <c r="J2374" s="42">
        <f t="shared" si="6268"/>
        <v>9769</v>
      </c>
      <c r="K2374" s="42">
        <f t="shared" si="6269"/>
        <v>9769</v>
      </c>
      <c r="L2374" s="42">
        <f t="shared" si="6270"/>
        <v>0</v>
      </c>
      <c r="M2374" s="42">
        <f t="shared" si="6271"/>
        <v>0</v>
      </c>
      <c r="N2374" s="42">
        <f t="shared" si="6272"/>
        <v>0</v>
      </c>
      <c r="O2374" s="42">
        <f t="shared" si="6273"/>
        <v>0</v>
      </c>
      <c r="P2374" s="42">
        <f t="shared" si="6274"/>
        <v>0</v>
      </c>
      <c r="Q2374" s="42">
        <f t="shared" si="6275"/>
        <v>7705.5</v>
      </c>
      <c r="R2374" s="42">
        <f t="shared" si="6276"/>
        <v>0</v>
      </c>
      <c r="S2374" s="42">
        <f t="shared" si="6277"/>
        <v>0</v>
      </c>
      <c r="T2374" s="42">
        <f t="shared" si="6202"/>
        <v>17474.5</v>
      </c>
      <c r="U2374" s="42">
        <f t="shared" si="6247"/>
        <v>9769</v>
      </c>
      <c r="V2374" s="42">
        <f t="shared" si="6248"/>
        <v>9769</v>
      </c>
      <c r="W2374" s="42">
        <f t="shared" si="6278"/>
        <v>0</v>
      </c>
      <c r="X2374" s="42">
        <f t="shared" si="6279"/>
        <v>0</v>
      </c>
      <c r="Y2374" s="42">
        <f t="shared" si="6280"/>
        <v>0</v>
      </c>
      <c r="Z2374" s="42">
        <f t="shared" si="6281"/>
        <v>0</v>
      </c>
      <c r="AA2374" s="42">
        <f t="shared" si="6282"/>
        <v>0</v>
      </c>
      <c r="AB2374" s="42">
        <f t="shared" si="6283"/>
        <v>0</v>
      </c>
      <c r="AC2374" s="42">
        <f t="shared" si="6284"/>
        <v>0</v>
      </c>
      <c r="AD2374" s="42">
        <f t="shared" si="6285"/>
        <v>0</v>
      </c>
      <c r="AE2374" s="42">
        <f t="shared" si="6286"/>
        <v>0</v>
      </c>
      <c r="AF2374" s="43">
        <f t="shared" si="6287"/>
        <v>17645.769</v>
      </c>
      <c r="AG2374" s="43">
        <f t="shared" si="6288"/>
        <v>0</v>
      </c>
      <c r="AH2374" s="43">
        <f t="shared" si="6289"/>
        <v>9940.2690000000002</v>
      </c>
      <c r="AI2374" s="43">
        <f t="shared" si="6290"/>
        <v>0</v>
      </c>
      <c r="AJ2374" s="43">
        <f t="shared" si="6291"/>
        <v>0</v>
      </c>
      <c r="AK2374" s="43">
        <f t="shared" si="6292"/>
        <v>0</v>
      </c>
      <c r="AL2374" s="43">
        <f t="shared" si="6293"/>
        <v>17645.769</v>
      </c>
      <c r="AM2374" s="43">
        <f t="shared" si="6294"/>
        <v>9940.2690000000002</v>
      </c>
      <c r="AN2374" s="43">
        <f t="shared" si="6295"/>
        <v>0</v>
      </c>
      <c r="AO2374" s="45">
        <f t="shared" si="6296"/>
        <v>14071.364310000001</v>
      </c>
      <c r="AP2374" s="45">
        <f t="shared" si="6297"/>
        <v>17545.769</v>
      </c>
      <c r="AQ2374" s="45">
        <f t="shared" si="6298"/>
        <v>0</v>
      </c>
      <c r="AR2374" s="45">
        <f t="shared" si="6299"/>
        <v>0</v>
      </c>
      <c r="AS2374" s="45">
        <f t="shared" si="6300"/>
        <v>0</v>
      </c>
      <c r="AT2374" s="45">
        <f t="shared" si="6301"/>
        <v>0</v>
      </c>
      <c r="AU2374" s="45">
        <f t="shared" si="6233"/>
        <v>17545.769</v>
      </c>
      <c r="AV2374" s="45">
        <f t="shared" si="6234"/>
        <v>-71.269000000000233</v>
      </c>
      <c r="AW2374" s="45">
        <f t="shared" si="6235"/>
        <v>17474.5</v>
      </c>
      <c r="AX2374" s="45">
        <f t="shared" si="6236"/>
        <v>9769</v>
      </c>
      <c r="AY2374" s="45">
        <f t="shared" si="6237"/>
        <v>9769</v>
      </c>
      <c r="AZ2374" s="45">
        <f t="shared" si="6302"/>
        <v>0</v>
      </c>
      <c r="BA2374" s="46">
        <f t="shared" si="6250"/>
        <v>100</v>
      </c>
      <c r="BB2374" s="25"/>
    </row>
    <row r="2375" s="30" customFormat="1" ht="31.5">
      <c r="B2375" s="47" t="s">
        <v>798</v>
      </c>
      <c r="C2375" s="47" t="s">
        <v>98</v>
      </c>
      <c r="D2375" s="47" t="s">
        <v>176</v>
      </c>
      <c r="E2375" s="48" t="str">
        <f t="shared" si="6232"/>
        <v>0314</v>
      </c>
      <c r="F2375" s="47" t="s">
        <v>76</v>
      </c>
      <c r="G2375" s="48"/>
      <c r="H2375" s="49" t="s">
        <v>77</v>
      </c>
      <c r="I2375" s="19">
        <f t="shared" si="6267"/>
        <v>9769</v>
      </c>
      <c r="J2375" s="19">
        <f t="shared" si="6268"/>
        <v>9769</v>
      </c>
      <c r="K2375" s="19">
        <f t="shared" si="6269"/>
        <v>9769</v>
      </c>
      <c r="L2375" s="19">
        <f t="shared" si="6270"/>
        <v>0</v>
      </c>
      <c r="M2375" s="19">
        <f t="shared" si="6271"/>
        <v>0</v>
      </c>
      <c r="N2375" s="19">
        <f t="shared" si="6272"/>
        <v>0</v>
      </c>
      <c r="O2375" s="19">
        <f t="shared" si="6273"/>
        <v>0</v>
      </c>
      <c r="P2375" s="19">
        <f t="shared" si="6274"/>
        <v>0</v>
      </c>
      <c r="Q2375" s="19">
        <f t="shared" si="6275"/>
        <v>7705.5</v>
      </c>
      <c r="R2375" s="19">
        <f t="shared" si="6276"/>
        <v>0</v>
      </c>
      <c r="S2375" s="19">
        <f t="shared" si="6277"/>
        <v>0</v>
      </c>
      <c r="T2375" s="19">
        <f t="shared" si="6202"/>
        <v>17474.5</v>
      </c>
      <c r="U2375" s="19">
        <f t="shared" si="6247"/>
        <v>9769</v>
      </c>
      <c r="V2375" s="19">
        <f t="shared" si="6248"/>
        <v>9769</v>
      </c>
      <c r="W2375" s="19">
        <f t="shared" si="6278"/>
        <v>0</v>
      </c>
      <c r="X2375" s="19">
        <f t="shared" si="6279"/>
        <v>0</v>
      </c>
      <c r="Y2375" s="19">
        <f t="shared" si="6280"/>
        <v>0</v>
      </c>
      <c r="Z2375" s="19">
        <f t="shared" si="6281"/>
        <v>0</v>
      </c>
      <c r="AA2375" s="19">
        <f t="shared" si="6282"/>
        <v>0</v>
      </c>
      <c r="AB2375" s="19">
        <f t="shared" si="6283"/>
        <v>0</v>
      </c>
      <c r="AC2375" s="19">
        <f t="shared" si="6284"/>
        <v>0</v>
      </c>
      <c r="AD2375" s="19">
        <f t="shared" si="6285"/>
        <v>0</v>
      </c>
      <c r="AE2375" s="19">
        <f t="shared" si="6286"/>
        <v>0</v>
      </c>
      <c r="AF2375" s="50">
        <f t="shared" si="6287"/>
        <v>17645.769</v>
      </c>
      <c r="AG2375" s="50">
        <f t="shared" si="6288"/>
        <v>0</v>
      </c>
      <c r="AH2375" s="50">
        <f t="shared" si="6289"/>
        <v>9940.2690000000002</v>
      </c>
      <c r="AI2375" s="50">
        <f t="shared" si="6290"/>
        <v>0</v>
      </c>
      <c r="AJ2375" s="50">
        <f t="shared" si="6291"/>
        <v>0</v>
      </c>
      <c r="AK2375" s="50">
        <f t="shared" si="6292"/>
        <v>0</v>
      </c>
      <c r="AL2375" s="50">
        <f t="shared" si="6293"/>
        <v>17645.769</v>
      </c>
      <c r="AM2375" s="50">
        <f t="shared" si="6294"/>
        <v>9940.2690000000002</v>
      </c>
      <c r="AN2375" s="50">
        <f t="shared" si="6295"/>
        <v>0</v>
      </c>
      <c r="AO2375" s="15">
        <f t="shared" si="6296"/>
        <v>14071.364310000001</v>
      </c>
      <c r="AP2375" s="51">
        <f t="shared" si="6297"/>
        <v>17545.769</v>
      </c>
      <c r="AQ2375" s="51">
        <f t="shared" si="6298"/>
        <v>0</v>
      </c>
      <c r="AR2375" s="51">
        <f t="shared" si="6299"/>
        <v>0</v>
      </c>
      <c r="AS2375" s="51">
        <f t="shared" si="6300"/>
        <v>0</v>
      </c>
      <c r="AT2375" s="51">
        <f t="shared" si="6301"/>
        <v>0</v>
      </c>
      <c r="AU2375" s="51">
        <f t="shared" si="6233"/>
        <v>17545.769</v>
      </c>
      <c r="AV2375" s="51">
        <f t="shared" si="6234"/>
        <v>-71.269000000000233</v>
      </c>
      <c r="AW2375" s="51">
        <f t="shared" si="6235"/>
        <v>17474.5</v>
      </c>
      <c r="AX2375" s="51">
        <f t="shared" si="6236"/>
        <v>9769</v>
      </c>
      <c r="AY2375" s="51">
        <f t="shared" si="6237"/>
        <v>9769</v>
      </c>
      <c r="AZ2375" s="51">
        <f t="shared" si="6302"/>
        <v>0</v>
      </c>
      <c r="BA2375" s="52">
        <f t="shared" si="6250"/>
        <v>100</v>
      </c>
      <c r="BB2375" s="25"/>
    </row>
    <row r="2376" s="30" customFormat="1">
      <c r="B2376" s="47" t="s">
        <v>798</v>
      </c>
      <c r="C2376" s="47" t="s">
        <v>98</v>
      </c>
      <c r="D2376" s="47" t="s">
        <v>176</v>
      </c>
      <c r="E2376" s="48" t="str">
        <f t="shared" si="6232"/>
        <v>0314</v>
      </c>
      <c r="F2376" s="47" t="s">
        <v>78</v>
      </c>
      <c r="G2376" s="48"/>
      <c r="H2376" s="49" t="s">
        <v>79</v>
      </c>
      <c r="I2376" s="19">
        <f>I2379+I2381</f>
        <v>9769</v>
      </c>
      <c r="J2376" s="19">
        <f>J2379+J2381</f>
        <v>9769</v>
      </c>
      <c r="K2376" s="19">
        <f>K2379+K2381</f>
        <v>9769</v>
      </c>
      <c r="L2376" s="19">
        <f>L2379+L2381</f>
        <v>0</v>
      </c>
      <c r="M2376" s="19">
        <f>M2379+M2381</f>
        <v>0</v>
      </c>
      <c r="N2376" s="19">
        <f>N2379+N2381</f>
        <v>0</v>
      </c>
      <c r="O2376" s="19">
        <f>O2379+O2381+O2377</f>
        <v>0</v>
      </c>
      <c r="P2376" s="19">
        <f>P2379+P2381+P2377</f>
        <v>0</v>
      </c>
      <c r="Q2376" s="19">
        <f>Q2379+Q2381+Q2377</f>
        <v>7705.5</v>
      </c>
      <c r="R2376" s="19">
        <f>R2379+R2381</f>
        <v>0</v>
      </c>
      <c r="S2376" s="19">
        <f>S2379+S2381</f>
        <v>0</v>
      </c>
      <c r="T2376" s="19">
        <f t="shared" si="6202"/>
        <v>17474.5</v>
      </c>
      <c r="U2376" s="19">
        <f t="shared" si="6247"/>
        <v>9769</v>
      </c>
      <c r="V2376" s="19">
        <f t="shared" si="6248"/>
        <v>9769</v>
      </c>
      <c r="W2376" s="19">
        <f>W2379+W2381</f>
        <v>0</v>
      </c>
      <c r="X2376" s="19">
        <f>X2379+X2381</f>
        <v>0</v>
      </c>
      <c r="Y2376" s="19">
        <f>Y2379+Y2381</f>
        <v>0</v>
      </c>
      <c r="Z2376" s="19">
        <f>Z2379+Z2381</f>
        <v>0</v>
      </c>
      <c r="AA2376" s="19">
        <f>AA2379+AA2381</f>
        <v>0</v>
      </c>
      <c r="AB2376" s="19">
        <f>AB2379+AB2381</f>
        <v>0</v>
      </c>
      <c r="AC2376" s="19">
        <f>AC2379+AC2381</f>
        <v>0</v>
      </c>
      <c r="AD2376" s="19">
        <f>AD2379+AD2381</f>
        <v>0</v>
      </c>
      <c r="AE2376" s="19">
        <f>AE2379+AE2381</f>
        <v>0</v>
      </c>
      <c r="AF2376" s="50">
        <f>AF2379+AF2381+AF2377</f>
        <v>17645.769</v>
      </c>
      <c r="AG2376" s="50">
        <f>AG2379+AG2381+AG2377</f>
        <v>0</v>
      </c>
      <c r="AH2376" s="50">
        <f>AH2379+AH2381+AH2377</f>
        <v>9940.2690000000002</v>
      </c>
      <c r="AI2376" s="50">
        <f>AI2379+AI2381+AI2377</f>
        <v>0</v>
      </c>
      <c r="AJ2376" s="50">
        <f>AJ2379+AJ2381+AJ2377</f>
        <v>0</v>
      </c>
      <c r="AK2376" s="50">
        <f>AK2379+AK2381+AK2377</f>
        <v>0</v>
      </c>
      <c r="AL2376" s="50">
        <f>AL2379+AL2381+AL2377</f>
        <v>17645.769</v>
      </c>
      <c r="AM2376" s="50">
        <f>AM2379+AM2381+AM2377</f>
        <v>9940.2690000000002</v>
      </c>
      <c r="AN2376" s="50">
        <f>AN2379+AN2381+AN2377</f>
        <v>0</v>
      </c>
      <c r="AO2376" s="51">
        <f>AO2379+AO2381+AO2377</f>
        <v>14071.364310000001</v>
      </c>
      <c r="AP2376" s="51">
        <f>AP2379+AP2381+AP2377</f>
        <v>17545.769</v>
      </c>
      <c r="AQ2376" s="51">
        <f>AQ2379+AQ2381+AQ2377</f>
        <v>0</v>
      </c>
      <c r="AR2376" s="51">
        <f>AR2379+AR2381+AR2377</f>
        <v>0</v>
      </c>
      <c r="AS2376" s="51">
        <f>AS2379+AS2381+AS2377</f>
        <v>0</v>
      </c>
      <c r="AT2376" s="51">
        <f>AT2379+AT2381+AT2377</f>
        <v>0</v>
      </c>
      <c r="AU2376" s="51">
        <f t="shared" si="6233"/>
        <v>17545.769</v>
      </c>
      <c r="AV2376" s="51">
        <f t="shared" si="6234"/>
        <v>-71.269000000000233</v>
      </c>
      <c r="AW2376" s="51">
        <f t="shared" si="6235"/>
        <v>17474.5</v>
      </c>
      <c r="AX2376" s="51">
        <f t="shared" si="6236"/>
        <v>9769</v>
      </c>
      <c r="AY2376" s="51">
        <f t="shared" si="6237"/>
        <v>9769</v>
      </c>
      <c r="AZ2376" s="51">
        <f>AZ2379+AZ2381</f>
        <v>0</v>
      </c>
      <c r="BA2376" s="52">
        <f t="shared" si="6250"/>
        <v>100</v>
      </c>
      <c r="BB2376" s="25"/>
    </row>
    <row r="2377" s="30" customFormat="1" ht="63">
      <c r="B2377" s="47" t="s">
        <v>798</v>
      </c>
      <c r="C2377" s="47" t="s">
        <v>98</v>
      </c>
      <c r="D2377" s="47" t="s">
        <v>176</v>
      </c>
      <c r="E2377" s="48" t="str">
        <f t="shared" si="6232"/>
        <v>0314</v>
      </c>
      <c r="F2377" s="47" t="s">
        <v>800</v>
      </c>
      <c r="G2377" s="48"/>
      <c r="H2377" s="49" t="s">
        <v>801</v>
      </c>
      <c r="I2377" s="19"/>
      <c r="J2377" s="19"/>
      <c r="K2377" s="19"/>
      <c r="L2377" s="19"/>
      <c r="M2377" s="19"/>
      <c r="N2377" s="19"/>
      <c r="O2377" s="19">
        <f>O2378</f>
        <v>0</v>
      </c>
      <c r="P2377" s="19">
        <f>P2378</f>
        <v>0</v>
      </c>
      <c r="Q2377" s="19">
        <f>Q2378</f>
        <v>7705.5</v>
      </c>
      <c r="R2377" s="19"/>
      <c r="S2377" s="19"/>
      <c r="T2377" s="19">
        <f t="shared" si="6202"/>
        <v>7705.5</v>
      </c>
      <c r="U2377" s="19"/>
      <c r="V2377" s="19"/>
      <c r="W2377" s="19"/>
      <c r="X2377" s="19"/>
      <c r="Y2377" s="19"/>
      <c r="Z2377" s="19"/>
      <c r="AA2377" s="19"/>
      <c r="AB2377" s="19"/>
      <c r="AC2377" s="19"/>
      <c r="AD2377" s="19"/>
      <c r="AE2377" s="19"/>
      <c r="AF2377" s="50">
        <f>AF2378</f>
        <v>7705.5</v>
      </c>
      <c r="AG2377" s="50">
        <f>AG2378</f>
        <v>0</v>
      </c>
      <c r="AH2377" s="50">
        <f>AH2378</f>
        <v>0</v>
      </c>
      <c r="AI2377" s="50">
        <f>AI2378</f>
        <v>0</v>
      </c>
      <c r="AJ2377" s="50">
        <f>AJ2378</f>
        <v>0</v>
      </c>
      <c r="AK2377" s="50">
        <f>AK2378</f>
        <v>0</v>
      </c>
      <c r="AL2377" s="50">
        <f>AL2378</f>
        <v>7705.5</v>
      </c>
      <c r="AM2377" s="50">
        <f>AM2378</f>
        <v>0</v>
      </c>
      <c r="AN2377" s="50">
        <f>AN2378</f>
        <v>0</v>
      </c>
      <c r="AO2377" s="15">
        <f>AO2378</f>
        <v>7705.5</v>
      </c>
      <c r="AP2377" s="51">
        <f>AP2378</f>
        <v>7705.5</v>
      </c>
      <c r="AQ2377" s="51">
        <f>AQ2378</f>
        <v>0</v>
      </c>
      <c r="AR2377" s="51">
        <f>AR2378</f>
        <v>0</v>
      </c>
      <c r="AS2377" s="51">
        <f>AS2378</f>
        <v>0</v>
      </c>
      <c r="AT2377" s="51">
        <f>AT2378</f>
        <v>0</v>
      </c>
      <c r="AU2377" s="51">
        <f t="shared" si="6233"/>
        <v>7705.5</v>
      </c>
      <c r="AV2377" s="51">
        <f t="shared" si="6234"/>
        <v>0</v>
      </c>
      <c r="AW2377" s="51"/>
      <c r="AX2377" s="51"/>
      <c r="AY2377" s="51"/>
      <c r="AZ2377" s="51"/>
      <c r="BA2377" s="52">
        <f t="shared" si="6250"/>
        <v>100</v>
      </c>
      <c r="BB2377" s="25"/>
    </row>
    <row r="2378" s="30" customFormat="1" ht="31.5">
      <c r="B2378" s="47" t="s">
        <v>798</v>
      </c>
      <c r="C2378" s="47" t="s">
        <v>98</v>
      </c>
      <c r="D2378" s="47" t="s">
        <v>176</v>
      </c>
      <c r="E2378" s="48" t="str">
        <f t="shared" si="6232"/>
        <v>0314</v>
      </c>
      <c r="F2378" s="47" t="s">
        <v>800</v>
      </c>
      <c r="G2378" s="17" t="s">
        <v>58</v>
      </c>
      <c r="H2378" s="49" t="s">
        <v>59</v>
      </c>
      <c r="I2378" s="19"/>
      <c r="J2378" s="19"/>
      <c r="K2378" s="19"/>
      <c r="L2378" s="19"/>
      <c r="M2378" s="19"/>
      <c r="N2378" s="19"/>
      <c r="O2378" s="19">
        <v>0</v>
      </c>
      <c r="P2378" s="19">
        <v>0</v>
      </c>
      <c r="Q2378" s="19">
        <v>7705.5</v>
      </c>
      <c r="R2378" s="19"/>
      <c r="S2378" s="19"/>
      <c r="T2378" s="19">
        <f t="shared" si="6202"/>
        <v>7705.5</v>
      </c>
      <c r="U2378" s="19"/>
      <c r="V2378" s="19"/>
      <c r="W2378" s="19"/>
      <c r="X2378" s="19"/>
      <c r="Y2378" s="19"/>
      <c r="Z2378" s="19"/>
      <c r="AA2378" s="19"/>
      <c r="AB2378" s="19"/>
      <c r="AC2378" s="19"/>
      <c r="AD2378" s="19"/>
      <c r="AE2378" s="19"/>
      <c r="AF2378" s="50">
        <v>7705.5</v>
      </c>
      <c r="AG2378" s="50"/>
      <c r="AH2378" s="50">
        <v>0</v>
      </c>
      <c r="AI2378" s="50">
        <v>0</v>
      </c>
      <c r="AJ2378" s="50">
        <v>0</v>
      </c>
      <c r="AK2378" s="50">
        <v>0</v>
      </c>
      <c r="AL2378" s="50">
        <v>7705.5</v>
      </c>
      <c r="AM2378" s="50">
        <v>0</v>
      </c>
      <c r="AN2378" s="50">
        <v>0</v>
      </c>
      <c r="AO2378" s="51">
        <v>7705.5</v>
      </c>
      <c r="AP2378" s="51">
        <v>7705.5</v>
      </c>
      <c r="AQ2378" s="51">
        <v>0</v>
      </c>
      <c r="AR2378" s="51">
        <v>0</v>
      </c>
      <c r="AS2378" s="51">
        <v>0</v>
      </c>
      <c r="AT2378" s="51">
        <v>0</v>
      </c>
      <c r="AU2378" s="51">
        <f t="shared" si="6233"/>
        <v>7705.5</v>
      </c>
      <c r="AV2378" s="51">
        <f t="shared" si="6234"/>
        <v>0</v>
      </c>
      <c r="AW2378" s="51"/>
      <c r="AX2378" s="51"/>
      <c r="AY2378" s="51"/>
      <c r="AZ2378" s="51"/>
      <c r="BA2378" s="52">
        <f t="shared" si="6250"/>
        <v>100</v>
      </c>
      <c r="BB2378" s="25"/>
    </row>
    <row r="2379" s="30" customFormat="1" ht="31.5">
      <c r="B2379" s="47" t="s">
        <v>798</v>
      </c>
      <c r="C2379" s="47" t="s">
        <v>98</v>
      </c>
      <c r="D2379" s="47" t="s">
        <v>176</v>
      </c>
      <c r="E2379" s="48" t="str">
        <f t="shared" si="6232"/>
        <v>0314</v>
      </c>
      <c r="F2379" s="48" t="s">
        <v>178</v>
      </c>
      <c r="G2379" s="18"/>
      <c r="H2379" s="49" t="s">
        <v>179</v>
      </c>
      <c r="I2379" s="19">
        <f>I2380</f>
        <v>269</v>
      </c>
      <c r="J2379" s="19">
        <f>J2380</f>
        <v>269</v>
      </c>
      <c r="K2379" s="19">
        <f>K2380</f>
        <v>269</v>
      </c>
      <c r="L2379" s="19">
        <f>L2380</f>
        <v>0</v>
      </c>
      <c r="M2379" s="19">
        <f>M2380</f>
        <v>0</v>
      </c>
      <c r="N2379" s="19">
        <f>N2380</f>
        <v>0</v>
      </c>
      <c r="O2379" s="19">
        <f>O2380</f>
        <v>0</v>
      </c>
      <c r="P2379" s="19">
        <f>P2380</f>
        <v>0</v>
      </c>
      <c r="Q2379" s="19">
        <f>Q2380</f>
        <v>0</v>
      </c>
      <c r="R2379" s="19">
        <f>R2380</f>
        <v>0</v>
      </c>
      <c r="S2379" s="19">
        <f>S2380</f>
        <v>0</v>
      </c>
      <c r="T2379" s="19">
        <f t="shared" si="6202"/>
        <v>269</v>
      </c>
      <c r="U2379" s="19">
        <f t="shared" si="6247"/>
        <v>269</v>
      </c>
      <c r="V2379" s="19">
        <f t="shared" si="6248"/>
        <v>269</v>
      </c>
      <c r="W2379" s="19">
        <f>W2380</f>
        <v>0</v>
      </c>
      <c r="X2379" s="19">
        <f>X2380</f>
        <v>0</v>
      </c>
      <c r="Y2379" s="19">
        <f>Y2380</f>
        <v>0</v>
      </c>
      <c r="Z2379" s="19">
        <f>Z2380</f>
        <v>0</v>
      </c>
      <c r="AA2379" s="19">
        <f>AA2380</f>
        <v>0</v>
      </c>
      <c r="AB2379" s="19">
        <f>AB2380</f>
        <v>0</v>
      </c>
      <c r="AC2379" s="19">
        <f>AC2380</f>
        <v>0</v>
      </c>
      <c r="AD2379" s="19">
        <f>AD2380</f>
        <v>0</v>
      </c>
      <c r="AE2379" s="19">
        <f>AE2380</f>
        <v>0</v>
      </c>
      <c r="AF2379" s="50">
        <f>AF2380</f>
        <v>269</v>
      </c>
      <c r="AG2379" s="50">
        <f>AG2380</f>
        <v>0</v>
      </c>
      <c r="AH2379" s="50">
        <f>AH2380</f>
        <v>269</v>
      </c>
      <c r="AI2379" s="50">
        <f>AI2380</f>
        <v>0</v>
      </c>
      <c r="AJ2379" s="50">
        <f>AJ2380</f>
        <v>0</v>
      </c>
      <c r="AK2379" s="50">
        <f>AK2380</f>
        <v>0</v>
      </c>
      <c r="AL2379" s="50">
        <f>AL2380</f>
        <v>269</v>
      </c>
      <c r="AM2379" s="50">
        <f>AM2380</f>
        <v>269</v>
      </c>
      <c r="AN2379" s="50">
        <f>AN2380</f>
        <v>0</v>
      </c>
      <c r="AO2379" s="15">
        <f>AO2380</f>
        <v>269</v>
      </c>
      <c r="AP2379" s="51">
        <f>AP2380</f>
        <v>269</v>
      </c>
      <c r="AQ2379" s="51">
        <f>AQ2380</f>
        <v>0</v>
      </c>
      <c r="AR2379" s="51">
        <f>AR2380</f>
        <v>0</v>
      </c>
      <c r="AS2379" s="51">
        <f>AS2380</f>
        <v>0</v>
      </c>
      <c r="AT2379" s="51">
        <f>AT2380</f>
        <v>0</v>
      </c>
      <c r="AU2379" s="51">
        <f t="shared" si="6233"/>
        <v>269</v>
      </c>
      <c r="AV2379" s="51">
        <f t="shared" si="6234"/>
        <v>0</v>
      </c>
      <c r="AW2379" s="51">
        <f t="shared" si="6235"/>
        <v>269</v>
      </c>
      <c r="AX2379" s="51">
        <f t="shared" si="6236"/>
        <v>269</v>
      </c>
      <c r="AY2379" s="51">
        <f t="shared" si="6237"/>
        <v>269</v>
      </c>
      <c r="AZ2379" s="51">
        <f>AZ2380</f>
        <v>0</v>
      </c>
      <c r="BA2379" s="52">
        <f t="shared" si="6250"/>
        <v>100</v>
      </c>
      <c r="BB2379" s="25"/>
    </row>
    <row r="2380" s="30" customFormat="1" ht="31.5">
      <c r="B2380" s="47" t="s">
        <v>798</v>
      </c>
      <c r="C2380" s="47" t="s">
        <v>98</v>
      </c>
      <c r="D2380" s="47" t="s">
        <v>176</v>
      </c>
      <c r="E2380" s="48" t="str">
        <f t="shared" si="6232"/>
        <v>0314</v>
      </c>
      <c r="F2380" s="48" t="s">
        <v>178</v>
      </c>
      <c r="G2380" s="17" t="s">
        <v>58</v>
      </c>
      <c r="H2380" s="49" t="s">
        <v>59</v>
      </c>
      <c r="I2380" s="19">
        <v>269</v>
      </c>
      <c r="J2380" s="19">
        <v>269</v>
      </c>
      <c r="K2380" s="19">
        <v>269</v>
      </c>
      <c r="L2380" s="19"/>
      <c r="M2380" s="19"/>
      <c r="N2380" s="19"/>
      <c r="O2380" s="19">
        <v>0</v>
      </c>
      <c r="P2380" s="19">
        <v>0</v>
      </c>
      <c r="Q2380" s="19">
        <v>0</v>
      </c>
      <c r="R2380" s="19">
        <v>0</v>
      </c>
      <c r="S2380" s="19"/>
      <c r="T2380" s="19">
        <f t="shared" si="6202"/>
        <v>269</v>
      </c>
      <c r="U2380" s="19">
        <f t="shared" si="6247"/>
        <v>269</v>
      </c>
      <c r="V2380" s="19">
        <f t="shared" si="6248"/>
        <v>269</v>
      </c>
      <c r="W2380" s="19"/>
      <c r="X2380" s="19"/>
      <c r="Y2380" s="19"/>
      <c r="Z2380" s="19"/>
      <c r="AA2380" s="19"/>
      <c r="AB2380" s="19"/>
      <c r="AC2380" s="19"/>
      <c r="AD2380" s="19"/>
      <c r="AE2380" s="19"/>
      <c r="AF2380" s="50">
        <v>269</v>
      </c>
      <c r="AG2380" s="50"/>
      <c r="AH2380" s="50">
        <f>AF2380</f>
        <v>269</v>
      </c>
      <c r="AI2380" s="50">
        <f>AG2380</f>
        <v>0</v>
      </c>
      <c r="AJ2380" s="50">
        <v>0</v>
      </c>
      <c r="AK2380" s="50">
        <v>0</v>
      </c>
      <c r="AL2380" s="50">
        <v>269</v>
      </c>
      <c r="AM2380" s="50">
        <f>AL2380</f>
        <v>269</v>
      </c>
      <c r="AN2380" s="50">
        <v>0</v>
      </c>
      <c r="AO2380" s="51">
        <v>269</v>
      </c>
      <c r="AP2380" s="51">
        <v>269</v>
      </c>
      <c r="AQ2380" s="51">
        <v>0</v>
      </c>
      <c r="AR2380" s="51">
        <v>0</v>
      </c>
      <c r="AS2380" s="51">
        <v>0</v>
      </c>
      <c r="AT2380" s="51">
        <v>0</v>
      </c>
      <c r="AU2380" s="51">
        <f t="shared" si="6233"/>
        <v>269</v>
      </c>
      <c r="AV2380" s="51">
        <f t="shared" si="6234"/>
        <v>0</v>
      </c>
      <c r="AW2380" s="51">
        <f t="shared" si="6235"/>
        <v>269</v>
      </c>
      <c r="AX2380" s="51">
        <f t="shared" si="6236"/>
        <v>269</v>
      </c>
      <c r="AY2380" s="51">
        <f t="shared" si="6237"/>
        <v>269</v>
      </c>
      <c r="AZ2380" s="51"/>
      <c r="BA2380" s="52">
        <f t="shared" si="6250"/>
        <v>100</v>
      </c>
      <c r="BB2380" s="53"/>
    </row>
    <row r="2381" s="30" customFormat="1" ht="47.25">
      <c r="B2381" s="47" t="s">
        <v>798</v>
      </c>
      <c r="C2381" s="47" t="s">
        <v>98</v>
      </c>
      <c r="D2381" s="47" t="s">
        <v>176</v>
      </c>
      <c r="E2381" s="48" t="str">
        <f t="shared" si="6232"/>
        <v>0314</v>
      </c>
      <c r="F2381" s="48" t="s">
        <v>511</v>
      </c>
      <c r="G2381" s="18"/>
      <c r="H2381" s="49" t="s">
        <v>512</v>
      </c>
      <c r="I2381" s="19">
        <f>I2382+I2383</f>
        <v>9500</v>
      </c>
      <c r="J2381" s="19">
        <f>J2382+J2383</f>
        <v>9500</v>
      </c>
      <c r="K2381" s="19">
        <f>K2382+K2383</f>
        <v>9500</v>
      </c>
      <c r="L2381" s="19">
        <f>L2382+L2383</f>
        <v>0</v>
      </c>
      <c r="M2381" s="19">
        <f>M2382+M2383</f>
        <v>0</v>
      </c>
      <c r="N2381" s="19">
        <f>N2382+N2383</f>
        <v>0</v>
      </c>
      <c r="O2381" s="19">
        <f>O2382+O2383</f>
        <v>0</v>
      </c>
      <c r="P2381" s="19">
        <f>P2382+P2383</f>
        <v>0</v>
      </c>
      <c r="Q2381" s="19">
        <f>Q2382+Q2383</f>
        <v>0</v>
      </c>
      <c r="R2381" s="19">
        <f>R2382+R2383</f>
        <v>0</v>
      </c>
      <c r="S2381" s="19">
        <f>S2382+S2383</f>
        <v>0</v>
      </c>
      <c r="T2381" s="19">
        <f t="shared" si="6202"/>
        <v>9500</v>
      </c>
      <c r="U2381" s="19">
        <f t="shared" si="6247"/>
        <v>9500</v>
      </c>
      <c r="V2381" s="19">
        <f t="shared" si="6248"/>
        <v>9500</v>
      </c>
      <c r="W2381" s="19">
        <f>W2382+W2383</f>
        <v>0</v>
      </c>
      <c r="X2381" s="19">
        <f>X2382+X2383</f>
        <v>0</v>
      </c>
      <c r="Y2381" s="19">
        <f>Y2382+Y2383</f>
        <v>0</v>
      </c>
      <c r="Z2381" s="19">
        <f>Z2382+Z2383</f>
        <v>0</v>
      </c>
      <c r="AA2381" s="19">
        <f>AA2382+AA2383</f>
        <v>0</v>
      </c>
      <c r="AB2381" s="19">
        <f>AB2382+AB2383</f>
        <v>0</v>
      </c>
      <c r="AC2381" s="19">
        <f>AC2382+AC2383</f>
        <v>0</v>
      </c>
      <c r="AD2381" s="19">
        <f>AD2382+AD2383</f>
        <v>0</v>
      </c>
      <c r="AE2381" s="19">
        <f>AE2382+AE2383</f>
        <v>0</v>
      </c>
      <c r="AF2381" s="50">
        <f>AF2382+AF2383</f>
        <v>9671.2690000000002</v>
      </c>
      <c r="AG2381" s="50">
        <f>AG2382+AG2383</f>
        <v>0</v>
      </c>
      <c r="AH2381" s="50">
        <f>AH2382+AH2383</f>
        <v>9671.2690000000002</v>
      </c>
      <c r="AI2381" s="50">
        <f>AI2382+AI2383</f>
        <v>0</v>
      </c>
      <c r="AJ2381" s="50">
        <f>AJ2382+AJ2383</f>
        <v>0</v>
      </c>
      <c r="AK2381" s="50">
        <f>AK2382+AK2383</f>
        <v>0</v>
      </c>
      <c r="AL2381" s="50">
        <f>AL2382+AL2383</f>
        <v>9671.2690000000002</v>
      </c>
      <c r="AM2381" s="50">
        <f>AM2382+AM2383</f>
        <v>9671.2690000000002</v>
      </c>
      <c r="AN2381" s="50">
        <f>AN2382+AN2383</f>
        <v>0</v>
      </c>
      <c r="AO2381" s="15">
        <f>AO2382+AO2383</f>
        <v>6096.8643099999999</v>
      </c>
      <c r="AP2381" s="51">
        <f>AP2382+AP2383</f>
        <v>9571.2690000000002</v>
      </c>
      <c r="AQ2381" s="51">
        <f>AQ2382+AQ2383</f>
        <v>0</v>
      </c>
      <c r="AR2381" s="51">
        <f>AR2382+AR2383</f>
        <v>0</v>
      </c>
      <c r="AS2381" s="51">
        <f>AS2382+AS2383</f>
        <v>0</v>
      </c>
      <c r="AT2381" s="51">
        <f>AT2382+AT2383</f>
        <v>0</v>
      </c>
      <c r="AU2381" s="51">
        <f t="shared" si="6233"/>
        <v>9571.2690000000002</v>
      </c>
      <c r="AV2381" s="51">
        <f t="shared" si="6234"/>
        <v>-71.269000000000233</v>
      </c>
      <c r="AW2381" s="51">
        <f t="shared" si="6235"/>
        <v>9500</v>
      </c>
      <c r="AX2381" s="51">
        <f t="shared" si="6236"/>
        <v>9500</v>
      </c>
      <c r="AY2381" s="51">
        <f t="shared" si="6237"/>
        <v>9500</v>
      </c>
      <c r="AZ2381" s="51">
        <f>AZ2382+AZ2383</f>
        <v>0</v>
      </c>
      <c r="BA2381" s="52">
        <f t="shared" si="6250"/>
        <v>100</v>
      </c>
      <c r="BB2381" s="25"/>
    </row>
    <row r="2382" s="30" customFormat="1" ht="78.75">
      <c r="B2382" s="47" t="s">
        <v>798</v>
      </c>
      <c r="C2382" s="47" t="s">
        <v>98</v>
      </c>
      <c r="D2382" s="47" t="s">
        <v>176</v>
      </c>
      <c r="E2382" s="48" t="str">
        <f t="shared" si="6232"/>
        <v>0314</v>
      </c>
      <c r="F2382" s="48" t="s">
        <v>511</v>
      </c>
      <c r="G2382" s="17" t="s">
        <v>70</v>
      </c>
      <c r="H2382" s="49" t="s">
        <v>71</v>
      </c>
      <c r="I2382" s="19">
        <v>1126.9000000000001</v>
      </c>
      <c r="J2382" s="19">
        <v>1161.5</v>
      </c>
      <c r="K2382" s="19">
        <v>1161.5</v>
      </c>
      <c r="L2382" s="19"/>
      <c r="M2382" s="19"/>
      <c r="N2382" s="19"/>
      <c r="O2382" s="19">
        <v>0</v>
      </c>
      <c r="P2382" s="19">
        <v>0</v>
      </c>
      <c r="Q2382" s="19">
        <v>0</v>
      </c>
      <c r="R2382" s="19">
        <v>0</v>
      </c>
      <c r="S2382" s="19"/>
      <c r="T2382" s="19">
        <f t="shared" si="6202"/>
        <v>1126.9000000000001</v>
      </c>
      <c r="U2382" s="19">
        <f t="shared" si="6247"/>
        <v>1161.5</v>
      </c>
      <c r="V2382" s="19">
        <f t="shared" si="6248"/>
        <v>1161.5</v>
      </c>
      <c r="W2382" s="19"/>
      <c r="X2382" s="19"/>
      <c r="Y2382" s="19"/>
      <c r="Z2382" s="19"/>
      <c r="AA2382" s="19"/>
      <c r="AB2382" s="19"/>
      <c r="AC2382" s="19"/>
      <c r="AD2382" s="19"/>
      <c r="AE2382" s="19"/>
      <c r="AF2382" s="50">
        <v>1532.9000000000001</v>
      </c>
      <c r="AG2382" s="50"/>
      <c r="AH2382" s="50">
        <f t="shared" ref="AH2382:AH2383" si="6303">AF2382</f>
        <v>1532.9000000000001</v>
      </c>
      <c r="AI2382" s="50">
        <f t="shared" ref="AI2382:AI2383" si="6304">AG2382</f>
        <v>0</v>
      </c>
      <c r="AJ2382" s="50">
        <v>0</v>
      </c>
      <c r="AK2382" s="50">
        <v>0</v>
      </c>
      <c r="AL2382" s="50">
        <v>1532.9000000000001</v>
      </c>
      <c r="AM2382" s="50">
        <f t="shared" ref="AM2382:AM2383" si="6305">AL2382</f>
        <v>1532.9000000000001</v>
      </c>
      <c r="AN2382" s="50">
        <v>0</v>
      </c>
      <c r="AO2382" s="51">
        <v>944.74077999999997</v>
      </c>
      <c r="AP2382" s="51">
        <v>1432.9000000000001</v>
      </c>
      <c r="AQ2382" s="51">
        <v>0</v>
      </c>
      <c r="AR2382" s="51">
        <v>0</v>
      </c>
      <c r="AS2382" s="51">
        <v>0</v>
      </c>
      <c r="AT2382" s="51">
        <v>0</v>
      </c>
      <c r="AU2382" s="51">
        <f t="shared" si="6233"/>
        <v>1432.9000000000001</v>
      </c>
      <c r="AV2382" s="51">
        <f t="shared" si="6234"/>
        <v>-306</v>
      </c>
      <c r="AW2382" s="51">
        <f t="shared" si="6235"/>
        <v>1126.9000000000001</v>
      </c>
      <c r="AX2382" s="51">
        <f t="shared" si="6236"/>
        <v>1161.5</v>
      </c>
      <c r="AY2382" s="51">
        <f t="shared" si="6237"/>
        <v>1161.5</v>
      </c>
      <c r="AZ2382" s="51"/>
      <c r="BA2382" s="52">
        <f t="shared" si="6250"/>
        <v>100</v>
      </c>
      <c r="BB2382" s="53"/>
    </row>
    <row r="2383" s="30" customFormat="1" ht="31.5">
      <c r="B2383" s="47" t="s">
        <v>798</v>
      </c>
      <c r="C2383" s="47" t="s">
        <v>98</v>
      </c>
      <c r="D2383" s="47" t="s">
        <v>176</v>
      </c>
      <c r="E2383" s="48" t="str">
        <f t="shared" si="6232"/>
        <v>0314</v>
      </c>
      <c r="F2383" s="48" t="s">
        <v>511</v>
      </c>
      <c r="G2383" s="17" t="s">
        <v>58</v>
      </c>
      <c r="H2383" s="49" t="s">
        <v>59</v>
      </c>
      <c r="I2383" s="19">
        <v>8373.1000000000004</v>
      </c>
      <c r="J2383" s="19">
        <v>8338.5</v>
      </c>
      <c r="K2383" s="19">
        <v>8338.5</v>
      </c>
      <c r="L2383" s="19"/>
      <c r="M2383" s="19"/>
      <c r="N2383" s="19"/>
      <c r="O2383" s="19">
        <v>0</v>
      </c>
      <c r="P2383" s="19">
        <v>0</v>
      </c>
      <c r="Q2383" s="19">
        <v>0</v>
      </c>
      <c r="R2383" s="19">
        <v>0</v>
      </c>
      <c r="S2383" s="19"/>
      <c r="T2383" s="19">
        <f t="shared" si="6202"/>
        <v>8373.1000000000004</v>
      </c>
      <c r="U2383" s="19">
        <f t="shared" si="6247"/>
        <v>8338.5</v>
      </c>
      <c r="V2383" s="19">
        <f t="shared" si="6248"/>
        <v>8338.5</v>
      </c>
      <c r="W2383" s="19"/>
      <c r="X2383" s="19"/>
      <c r="Y2383" s="19"/>
      <c r="Z2383" s="19"/>
      <c r="AA2383" s="19"/>
      <c r="AB2383" s="19"/>
      <c r="AC2383" s="19"/>
      <c r="AD2383" s="19"/>
      <c r="AE2383" s="19"/>
      <c r="AF2383" s="50">
        <v>8138.3689999999997</v>
      </c>
      <c r="AG2383" s="50"/>
      <c r="AH2383" s="50">
        <f t="shared" si="6303"/>
        <v>8138.3689999999997</v>
      </c>
      <c r="AI2383" s="50">
        <f t="shared" si="6304"/>
        <v>0</v>
      </c>
      <c r="AJ2383" s="50">
        <v>0</v>
      </c>
      <c r="AK2383" s="50">
        <v>0</v>
      </c>
      <c r="AL2383" s="50">
        <v>8138.3689999999997</v>
      </c>
      <c r="AM2383" s="50">
        <f t="shared" si="6305"/>
        <v>8138.3689999999997</v>
      </c>
      <c r="AN2383" s="50">
        <v>0</v>
      </c>
      <c r="AO2383" s="15">
        <v>5152.1235299999998</v>
      </c>
      <c r="AP2383" s="51">
        <v>8138.3689999999997</v>
      </c>
      <c r="AQ2383" s="51">
        <v>0</v>
      </c>
      <c r="AR2383" s="51">
        <v>0</v>
      </c>
      <c r="AS2383" s="51">
        <v>0</v>
      </c>
      <c r="AT2383" s="51">
        <v>0</v>
      </c>
      <c r="AU2383" s="51">
        <f t="shared" si="6233"/>
        <v>8138.3689999999997</v>
      </c>
      <c r="AV2383" s="51">
        <f t="shared" si="6234"/>
        <v>234.73100000000068</v>
      </c>
      <c r="AW2383" s="51">
        <f t="shared" si="6235"/>
        <v>8373.1000000000004</v>
      </c>
      <c r="AX2383" s="51">
        <f t="shared" si="6236"/>
        <v>8338.5</v>
      </c>
      <c r="AY2383" s="51">
        <f t="shared" si="6237"/>
        <v>8338.5</v>
      </c>
      <c r="AZ2383" s="51"/>
      <c r="BA2383" s="52">
        <f t="shared" si="6250"/>
        <v>100</v>
      </c>
      <c r="BB2383" s="53"/>
    </row>
    <row r="2384" s="30" customFormat="1">
      <c r="B2384" s="31" t="s">
        <v>798</v>
      </c>
      <c r="C2384" s="31" t="s">
        <v>88</v>
      </c>
      <c r="D2384" s="32"/>
      <c r="E2384" s="32" t="str">
        <f t="shared" si="6232"/>
        <v>04</v>
      </c>
      <c r="F2384" s="67"/>
      <c r="G2384" s="32"/>
      <c r="H2384" s="33" t="s">
        <v>89</v>
      </c>
      <c r="I2384" s="34">
        <f>I2399+I2385</f>
        <v>6305003.3999999994</v>
      </c>
      <c r="J2384" s="34">
        <f>J2399+J2385</f>
        <v>6028506.7000000002</v>
      </c>
      <c r="K2384" s="34">
        <f>K2399+K2385</f>
        <v>6822476.6999999993</v>
      </c>
      <c r="L2384" s="34">
        <f>L2399+L2385</f>
        <v>8496.4999999999982</v>
      </c>
      <c r="M2384" s="34">
        <f>M2399+M2385</f>
        <v>99864.699999999997</v>
      </c>
      <c r="N2384" s="34">
        <f>N2399+N2385</f>
        <v>0</v>
      </c>
      <c r="O2384" s="34">
        <f>O2399+O2385</f>
        <v>-12453.112999999983</v>
      </c>
      <c r="P2384" s="34">
        <f>P2399+P2385</f>
        <v>20391.977000000003</v>
      </c>
      <c r="Q2384" s="34">
        <f>Q2399+Q2385</f>
        <v>406332.20999999996</v>
      </c>
      <c r="R2384" s="34">
        <f>R2399+R2385</f>
        <v>-247750.50900000005</v>
      </c>
      <c r="S2384" s="34">
        <f>S2399+S2385</f>
        <v>386127.16128</v>
      </c>
      <c r="T2384" s="34">
        <f t="shared" si="6202"/>
        <v>6866147.6262799995</v>
      </c>
      <c r="U2384" s="34">
        <f t="shared" si="6247"/>
        <v>6128371.4000000004</v>
      </c>
      <c r="V2384" s="34">
        <f t="shared" si="6248"/>
        <v>6822476.6999999993</v>
      </c>
      <c r="W2384" s="34">
        <f>W2399+W2385</f>
        <v>16672.900000000001</v>
      </c>
      <c r="X2384" s="34">
        <f>X2399+X2385</f>
        <v>0</v>
      </c>
      <c r="Y2384" s="34">
        <f>Y2399+Y2385</f>
        <v>0</v>
      </c>
      <c r="Z2384" s="34">
        <f>Z2399+Z2385</f>
        <v>369800.20628000004</v>
      </c>
      <c r="AA2384" s="34">
        <f>AA2399+AA2385</f>
        <v>101383.117</v>
      </c>
      <c r="AB2384" s="34">
        <f>AB2399+AB2385</f>
        <v>4995.5690000000004</v>
      </c>
      <c r="AC2384" s="34">
        <f>AC2399+AC2385</f>
        <v>73134.290000000008</v>
      </c>
      <c r="AD2384" s="34">
        <f>AD2399+AD2385</f>
        <v>0</v>
      </c>
      <c r="AE2384" s="34">
        <f>AE2399+AE2385</f>
        <v>0</v>
      </c>
      <c r="AF2384" s="35">
        <f>AF2399+AF2385</f>
        <v>7517475.3335900009</v>
      </c>
      <c r="AG2384" s="35">
        <f>AG2399+AG2385</f>
        <v>0</v>
      </c>
      <c r="AH2384" s="35">
        <f>AH2399+AH2385</f>
        <v>1607434.83118</v>
      </c>
      <c r="AI2384" s="35">
        <f>AI2399+AI2385</f>
        <v>0</v>
      </c>
      <c r="AJ2384" s="35">
        <f>AJ2399+AJ2385</f>
        <v>614577.34733000002</v>
      </c>
      <c r="AK2384" s="35">
        <f>AK2399+AK2385</f>
        <v>0</v>
      </c>
      <c r="AL2384" s="35">
        <f>AL2399+AL2385</f>
        <v>7050046.759800001</v>
      </c>
      <c r="AM2384" s="35">
        <f>AM2399+AM2385</f>
        <v>1398773.1283400001</v>
      </c>
      <c r="AN2384" s="35">
        <f>AN2399+AN2385</f>
        <v>542411.46534999995</v>
      </c>
      <c r="AO2384" s="36">
        <f>AO2399+AO2385</f>
        <v>4178550.4863</v>
      </c>
      <c r="AP2384" s="36">
        <f>AP2399+AP2385</f>
        <v>7628920.4562600004</v>
      </c>
      <c r="AQ2384" s="36">
        <f>AQ2399+AQ2385</f>
        <v>-12453.112999999983</v>
      </c>
      <c r="AR2384" s="36">
        <f>AR2399+AR2385</f>
        <v>0</v>
      </c>
      <c r="AS2384" s="36">
        <f>AS2399+AS2385</f>
        <v>0</v>
      </c>
      <c r="AT2384" s="36">
        <f>AT2399+AT2385</f>
        <v>0</v>
      </c>
      <c r="AU2384" s="36">
        <f t="shared" si="6233"/>
        <v>7616467.3432600005</v>
      </c>
      <c r="AV2384" s="36">
        <f t="shared" si="6234"/>
        <v>-750319.71698000096</v>
      </c>
      <c r="AW2384" s="36">
        <f t="shared" si="6235"/>
        <v>7252620.7325599995</v>
      </c>
      <c r="AX2384" s="36">
        <f t="shared" si="6236"/>
        <v>6234750.0860000001</v>
      </c>
      <c r="AY2384" s="36">
        <f t="shared" si="6237"/>
        <v>6895610.9899999993</v>
      </c>
      <c r="AZ2384" s="36">
        <f>AZ2399+AZ2385</f>
        <v>0</v>
      </c>
      <c r="BA2384" s="37">
        <f t="shared" si="6250"/>
        <v>93.78210698342555</v>
      </c>
      <c r="BB2384" s="25"/>
    </row>
    <row r="2385" s="39" customFormat="1">
      <c r="B2385" s="40" t="s">
        <v>798</v>
      </c>
      <c r="C2385" s="40" t="s">
        <v>88</v>
      </c>
      <c r="D2385" s="40" t="s">
        <v>122</v>
      </c>
      <c r="E2385" s="38" t="str">
        <f t="shared" si="6232"/>
        <v>0406</v>
      </c>
      <c r="F2385" s="40"/>
      <c r="G2385" s="40"/>
      <c r="H2385" s="41" t="s">
        <v>802</v>
      </c>
      <c r="I2385" s="42">
        <f>I2386</f>
        <v>11784.6</v>
      </c>
      <c r="J2385" s="42">
        <f>J2386</f>
        <v>11928</v>
      </c>
      <c r="K2385" s="42">
        <f>K2386</f>
        <v>12405.1</v>
      </c>
      <c r="L2385" s="42">
        <f>L2386</f>
        <v>15266.4</v>
      </c>
      <c r="M2385" s="42">
        <f>M2386</f>
        <v>0</v>
      </c>
      <c r="N2385" s="42">
        <f>N2386</f>
        <v>0</v>
      </c>
      <c r="O2385" s="42">
        <f>O2386</f>
        <v>0</v>
      </c>
      <c r="P2385" s="42">
        <f>P2386</f>
        <v>0</v>
      </c>
      <c r="Q2385" s="42">
        <f>Q2386</f>
        <v>0</v>
      </c>
      <c r="R2385" s="42">
        <f>R2386</f>
        <v>0</v>
      </c>
      <c r="S2385" s="42">
        <f>S2386</f>
        <v>0</v>
      </c>
      <c r="T2385" s="42">
        <f t="shared" si="6202"/>
        <v>27051</v>
      </c>
      <c r="U2385" s="42">
        <f t="shared" si="6247"/>
        <v>11928</v>
      </c>
      <c r="V2385" s="42">
        <f t="shared" si="6248"/>
        <v>12405.1</v>
      </c>
      <c r="W2385" s="42">
        <f>W2386</f>
        <v>0</v>
      </c>
      <c r="X2385" s="42">
        <f>X2386</f>
        <v>0</v>
      </c>
      <c r="Y2385" s="42">
        <f>Y2386</f>
        <v>0</v>
      </c>
      <c r="Z2385" s="42">
        <f>Z2386</f>
        <v>0</v>
      </c>
      <c r="AA2385" s="42">
        <f>AA2386</f>
        <v>0</v>
      </c>
      <c r="AB2385" s="42">
        <f>AB2386</f>
        <v>0</v>
      </c>
      <c r="AC2385" s="42">
        <f>AC2386</f>
        <v>0</v>
      </c>
      <c r="AD2385" s="42">
        <f>AD2386</f>
        <v>0</v>
      </c>
      <c r="AE2385" s="42">
        <f>AE2386</f>
        <v>0</v>
      </c>
      <c r="AF2385" s="43">
        <f>AF2386</f>
        <v>69120.218919999999</v>
      </c>
      <c r="AG2385" s="43">
        <f>AG2386</f>
        <v>0</v>
      </c>
      <c r="AH2385" s="43">
        <f>AH2386</f>
        <v>57335.619010000002</v>
      </c>
      <c r="AI2385" s="43">
        <f>AI2386</f>
        <v>0</v>
      </c>
      <c r="AJ2385" s="43">
        <f>AJ2386</f>
        <v>0</v>
      </c>
      <c r="AK2385" s="43">
        <f>AK2386</f>
        <v>0</v>
      </c>
      <c r="AL2385" s="43">
        <f>AL2386</f>
        <v>69120.218919999999</v>
      </c>
      <c r="AM2385" s="43">
        <f>AM2386</f>
        <v>57335.619010000002</v>
      </c>
      <c r="AN2385" s="43">
        <f>AN2386</f>
        <v>0</v>
      </c>
      <c r="AO2385" s="44">
        <f>AO2386</f>
        <v>9166.1999400000004</v>
      </c>
      <c r="AP2385" s="45">
        <f>AP2386</f>
        <v>41223.898180000004</v>
      </c>
      <c r="AQ2385" s="45">
        <f>AQ2386</f>
        <v>0</v>
      </c>
      <c r="AR2385" s="45">
        <f>AR2386</f>
        <v>0</v>
      </c>
      <c r="AS2385" s="45">
        <f>AS2386</f>
        <v>0</v>
      </c>
      <c r="AT2385" s="45">
        <f>AT2386</f>
        <v>0</v>
      </c>
      <c r="AU2385" s="45">
        <f t="shared" si="6233"/>
        <v>41223.898180000004</v>
      </c>
      <c r="AV2385" s="45">
        <f t="shared" si="6234"/>
        <v>-14172.898180000004</v>
      </c>
      <c r="AW2385" s="45">
        <f t="shared" si="6235"/>
        <v>27051</v>
      </c>
      <c r="AX2385" s="45">
        <f t="shared" si="6236"/>
        <v>11928</v>
      </c>
      <c r="AY2385" s="45">
        <f t="shared" si="6237"/>
        <v>12405.1</v>
      </c>
      <c r="AZ2385" s="45">
        <f>AZ2386</f>
        <v>0</v>
      </c>
      <c r="BA2385" s="46">
        <f t="shared" si="6250"/>
        <v>100</v>
      </c>
      <c r="BB2385" s="25"/>
    </row>
    <row r="2386" ht="31.5">
      <c r="B2386" s="47" t="s">
        <v>798</v>
      </c>
      <c r="C2386" s="47" t="s">
        <v>88</v>
      </c>
      <c r="D2386" s="47" t="s">
        <v>122</v>
      </c>
      <c r="E2386" s="48" t="str">
        <f t="shared" si="6232"/>
        <v>0406</v>
      </c>
      <c r="F2386" s="47" t="s">
        <v>100</v>
      </c>
      <c r="G2386" s="48"/>
      <c r="H2386" s="49" t="s">
        <v>101</v>
      </c>
      <c r="I2386" s="19">
        <f>I2393</f>
        <v>11784.6</v>
      </c>
      <c r="J2386" s="19">
        <f>J2393</f>
        <v>11928</v>
      </c>
      <c r="K2386" s="19">
        <f>K2393</f>
        <v>12405.1</v>
      </c>
      <c r="L2386" s="19">
        <f>L2393</f>
        <v>15266.4</v>
      </c>
      <c r="M2386" s="19">
        <f>M2393</f>
        <v>0</v>
      </c>
      <c r="N2386" s="19">
        <f>N2393</f>
        <v>0</v>
      </c>
      <c r="O2386" s="19">
        <f>O2393+O2387</f>
        <v>0</v>
      </c>
      <c r="P2386" s="19">
        <f>P2393+P2387</f>
        <v>0</v>
      </c>
      <c r="Q2386" s="19">
        <f>Q2393+Q2387</f>
        <v>0</v>
      </c>
      <c r="R2386" s="19">
        <f>R2393+R2387</f>
        <v>0</v>
      </c>
      <c r="S2386" s="19">
        <f>S2393</f>
        <v>0</v>
      </c>
      <c r="T2386" s="19">
        <f t="shared" si="6202"/>
        <v>27051</v>
      </c>
      <c r="U2386" s="19">
        <f t="shared" si="6247"/>
        <v>11928</v>
      </c>
      <c r="V2386" s="19">
        <f t="shared" si="6248"/>
        <v>12405.1</v>
      </c>
      <c r="W2386" s="19">
        <f>W2393</f>
        <v>0</v>
      </c>
      <c r="X2386" s="19">
        <f>X2393</f>
        <v>0</v>
      </c>
      <c r="Y2386" s="19">
        <f>Y2393</f>
        <v>0</v>
      </c>
      <c r="Z2386" s="19">
        <f>Z2393</f>
        <v>0</v>
      </c>
      <c r="AA2386" s="19">
        <f>AA2393</f>
        <v>0</v>
      </c>
      <c r="AB2386" s="19">
        <f>AB2393</f>
        <v>0</v>
      </c>
      <c r="AC2386" s="19">
        <f>AC2393</f>
        <v>0</v>
      </c>
      <c r="AD2386" s="19">
        <f>AD2393</f>
        <v>0</v>
      </c>
      <c r="AE2386" s="19">
        <f>AE2393</f>
        <v>0</v>
      </c>
      <c r="AF2386" s="50">
        <f>AF2393+AF2387</f>
        <v>69120.218919999999</v>
      </c>
      <c r="AG2386" s="50">
        <f>AG2393+AG2387</f>
        <v>0</v>
      </c>
      <c r="AH2386" s="50">
        <f>AH2393+AH2387</f>
        <v>57335.619010000002</v>
      </c>
      <c r="AI2386" s="50">
        <f>AI2393+AI2387</f>
        <v>0</v>
      </c>
      <c r="AJ2386" s="50">
        <f>AJ2393+AJ2387</f>
        <v>0</v>
      </c>
      <c r="AK2386" s="50">
        <f>AK2393+AK2387</f>
        <v>0</v>
      </c>
      <c r="AL2386" s="50">
        <f>AL2393+AL2387</f>
        <v>69120.218919999999</v>
      </c>
      <c r="AM2386" s="50">
        <f>AM2393+AM2387</f>
        <v>57335.619010000002</v>
      </c>
      <c r="AN2386" s="50">
        <f>AN2393+AN2387</f>
        <v>0</v>
      </c>
      <c r="AO2386" s="51">
        <f>AO2393+AO2387</f>
        <v>9166.1999400000004</v>
      </c>
      <c r="AP2386" s="51">
        <f>AP2393+AP2387</f>
        <v>41223.898180000004</v>
      </c>
      <c r="AQ2386" s="51">
        <f>AQ2393+AQ2387</f>
        <v>0</v>
      </c>
      <c r="AR2386" s="51">
        <f>AR2393+AR2387</f>
        <v>0</v>
      </c>
      <c r="AS2386" s="51">
        <f>AS2393+AS2387</f>
        <v>0</v>
      </c>
      <c r="AT2386" s="51">
        <f>AT2393+AT2387</f>
        <v>0</v>
      </c>
      <c r="AU2386" s="51">
        <f t="shared" si="6233"/>
        <v>41223.898180000004</v>
      </c>
      <c r="AV2386" s="51">
        <f t="shared" si="6234"/>
        <v>-14172.898180000004</v>
      </c>
      <c r="AW2386" s="51">
        <f t="shared" si="6235"/>
        <v>27051</v>
      </c>
      <c r="AX2386" s="51">
        <f t="shared" si="6236"/>
        <v>11928</v>
      </c>
      <c r="AY2386" s="51">
        <f t="shared" si="6237"/>
        <v>12405.1</v>
      </c>
      <c r="AZ2386" s="51">
        <f>AZ2393</f>
        <v>0</v>
      </c>
      <c r="BA2386" s="52">
        <f t="shared" si="6250"/>
        <v>100</v>
      </c>
      <c r="BB2386" s="25"/>
    </row>
    <row r="2387" ht="31.5">
      <c r="B2387" s="47" t="s">
        <v>798</v>
      </c>
      <c r="C2387" s="47" t="s">
        <v>88</v>
      </c>
      <c r="D2387" s="47" t="s">
        <v>122</v>
      </c>
      <c r="E2387" s="48" t="str">
        <f t="shared" si="6232"/>
        <v>0406</v>
      </c>
      <c r="F2387" s="47" t="s">
        <v>803</v>
      </c>
      <c r="G2387" s="48"/>
      <c r="H2387" s="49" t="s">
        <v>210</v>
      </c>
      <c r="I2387" s="19"/>
      <c r="J2387" s="19"/>
      <c r="K2387" s="19"/>
      <c r="L2387" s="19"/>
      <c r="M2387" s="19"/>
      <c r="N2387" s="19"/>
      <c r="O2387" s="19">
        <f>O2388</f>
        <v>0</v>
      </c>
      <c r="P2387" s="19">
        <f>P2388</f>
        <v>0</v>
      </c>
      <c r="Q2387" s="19">
        <f>Q2388</f>
        <v>0</v>
      </c>
      <c r="R2387" s="19">
        <f>R2388</f>
        <v>0</v>
      </c>
      <c r="S2387" s="19"/>
      <c r="T2387" s="19">
        <f t="shared" si="6202"/>
        <v>0</v>
      </c>
      <c r="U2387" s="19"/>
      <c r="V2387" s="19"/>
      <c r="W2387" s="19"/>
      <c r="X2387" s="19"/>
      <c r="Y2387" s="19"/>
      <c r="Z2387" s="19"/>
      <c r="AA2387" s="19"/>
      <c r="AB2387" s="19"/>
      <c r="AC2387" s="19"/>
      <c r="AD2387" s="19"/>
      <c r="AE2387" s="19"/>
      <c r="AF2387" s="50">
        <f>AF2388</f>
        <v>57335.619010000002</v>
      </c>
      <c r="AG2387" s="50">
        <f>AG2388</f>
        <v>0</v>
      </c>
      <c r="AH2387" s="50">
        <f>AH2388</f>
        <v>57335.619010000002</v>
      </c>
      <c r="AI2387" s="50">
        <f>AI2388</f>
        <v>0</v>
      </c>
      <c r="AJ2387" s="50">
        <f>AJ2388</f>
        <v>0</v>
      </c>
      <c r="AK2387" s="50">
        <f>AK2388</f>
        <v>0</v>
      </c>
      <c r="AL2387" s="50">
        <f>AL2388</f>
        <v>57335.619010000002</v>
      </c>
      <c r="AM2387" s="50">
        <f>AM2388</f>
        <v>57335.619010000002</v>
      </c>
      <c r="AN2387" s="50">
        <f>AN2388</f>
        <v>0</v>
      </c>
      <c r="AO2387" s="15">
        <f>AO2388</f>
        <v>0</v>
      </c>
      <c r="AP2387" s="51">
        <f>AP2388</f>
        <v>29439.298180000002</v>
      </c>
      <c r="AQ2387" s="51">
        <f>AQ2388</f>
        <v>0</v>
      </c>
      <c r="AR2387" s="51">
        <f>AR2388</f>
        <v>0</v>
      </c>
      <c r="AS2387" s="51">
        <f>AS2388</f>
        <v>0</v>
      </c>
      <c r="AT2387" s="51">
        <f>AT2388</f>
        <v>0</v>
      </c>
      <c r="AU2387" s="51">
        <f t="shared" si="6233"/>
        <v>29439.298180000002</v>
      </c>
      <c r="AV2387" s="51">
        <f t="shared" si="6234"/>
        <v>-29439.298180000002</v>
      </c>
      <c r="AW2387" s="51"/>
      <c r="AX2387" s="51"/>
      <c r="AY2387" s="51"/>
      <c r="AZ2387" s="51"/>
      <c r="BA2387" s="52">
        <f t="shared" si="6250"/>
        <v>100</v>
      </c>
      <c r="BB2387" s="25"/>
    </row>
    <row r="2388" ht="31.5">
      <c r="B2388" s="47" t="s">
        <v>798</v>
      </c>
      <c r="C2388" s="47" t="s">
        <v>88</v>
      </c>
      <c r="D2388" s="47" t="s">
        <v>122</v>
      </c>
      <c r="E2388" s="48" t="str">
        <f t="shared" si="6232"/>
        <v>0406</v>
      </c>
      <c r="F2388" s="47" t="s">
        <v>804</v>
      </c>
      <c r="G2388" s="48"/>
      <c r="H2388" s="49" t="s">
        <v>212</v>
      </c>
      <c r="I2388" s="19"/>
      <c r="J2388" s="19"/>
      <c r="K2388" s="19"/>
      <c r="L2388" s="19"/>
      <c r="M2388" s="19"/>
      <c r="N2388" s="19"/>
      <c r="O2388" s="19">
        <f>O2389+O2391</f>
        <v>0</v>
      </c>
      <c r="P2388" s="19">
        <f>P2389+P2391</f>
        <v>0</v>
      </c>
      <c r="Q2388" s="19">
        <f>Q2389+Q2391</f>
        <v>0</v>
      </c>
      <c r="R2388" s="19">
        <f>R2389+R2391</f>
        <v>0</v>
      </c>
      <c r="S2388" s="19"/>
      <c r="T2388" s="19">
        <f t="shared" si="6202"/>
        <v>0</v>
      </c>
      <c r="U2388" s="19"/>
      <c r="V2388" s="19"/>
      <c r="W2388" s="19"/>
      <c r="X2388" s="19"/>
      <c r="Y2388" s="19"/>
      <c r="Z2388" s="19"/>
      <c r="AA2388" s="19"/>
      <c r="AB2388" s="19"/>
      <c r="AC2388" s="19"/>
      <c r="AD2388" s="19"/>
      <c r="AE2388" s="19"/>
      <c r="AF2388" s="50">
        <f>AF2389+AF2391</f>
        <v>57335.619010000002</v>
      </c>
      <c r="AG2388" s="50">
        <f>AG2389+AG2391</f>
        <v>0</v>
      </c>
      <c r="AH2388" s="50">
        <f>AH2389+AH2391</f>
        <v>57335.619010000002</v>
      </c>
      <c r="AI2388" s="50">
        <f>AI2389+AI2391</f>
        <v>0</v>
      </c>
      <c r="AJ2388" s="50">
        <f>AJ2389+AJ2391</f>
        <v>0</v>
      </c>
      <c r="AK2388" s="50">
        <f>AK2389+AK2391</f>
        <v>0</v>
      </c>
      <c r="AL2388" s="50">
        <f>AL2389+AL2391</f>
        <v>57335.619010000002</v>
      </c>
      <c r="AM2388" s="50">
        <f>AM2389+AM2391</f>
        <v>57335.619010000002</v>
      </c>
      <c r="AN2388" s="50">
        <f>AN2389+AN2391</f>
        <v>0</v>
      </c>
      <c r="AO2388" s="51">
        <f>AO2389+AO2391</f>
        <v>0</v>
      </c>
      <c r="AP2388" s="51">
        <f>AP2389+AP2391</f>
        <v>29439.298180000002</v>
      </c>
      <c r="AQ2388" s="51">
        <f>AQ2389+AQ2391</f>
        <v>0</v>
      </c>
      <c r="AR2388" s="51">
        <f>AR2389+AR2391</f>
        <v>0</v>
      </c>
      <c r="AS2388" s="51">
        <f>AS2389+AS2391</f>
        <v>0</v>
      </c>
      <c r="AT2388" s="51">
        <f>AT2389+AT2391</f>
        <v>0</v>
      </c>
      <c r="AU2388" s="51">
        <f t="shared" si="6233"/>
        <v>29439.298180000002</v>
      </c>
      <c r="AV2388" s="51">
        <f t="shared" si="6234"/>
        <v>-29439.298180000002</v>
      </c>
      <c r="AW2388" s="51"/>
      <c r="AX2388" s="51"/>
      <c r="AY2388" s="51"/>
      <c r="AZ2388" s="51"/>
      <c r="BA2388" s="52">
        <f t="shared" si="6250"/>
        <v>100</v>
      </c>
      <c r="BB2388" s="25"/>
    </row>
    <row r="2389">
      <c r="B2389" s="47" t="s">
        <v>798</v>
      </c>
      <c r="C2389" s="47" t="s">
        <v>88</v>
      </c>
      <c r="D2389" s="47" t="s">
        <v>122</v>
      </c>
      <c r="E2389" s="48" t="str">
        <f t="shared" si="6232"/>
        <v>0406</v>
      </c>
      <c r="F2389" s="47" t="s">
        <v>805</v>
      </c>
      <c r="G2389" s="48"/>
      <c r="H2389" s="49" t="s">
        <v>216</v>
      </c>
      <c r="I2389" s="19"/>
      <c r="J2389" s="19"/>
      <c r="K2389" s="19"/>
      <c r="L2389" s="19"/>
      <c r="M2389" s="19"/>
      <c r="N2389" s="19"/>
      <c r="O2389" s="19">
        <f>O2390</f>
        <v>0</v>
      </c>
      <c r="P2389" s="19">
        <f>P2390</f>
        <v>0</v>
      </c>
      <c r="Q2389" s="19">
        <f>Q2390</f>
        <v>0</v>
      </c>
      <c r="R2389" s="19">
        <f>R2390</f>
        <v>0</v>
      </c>
      <c r="S2389" s="19"/>
      <c r="T2389" s="19">
        <f t="shared" si="6202"/>
        <v>0</v>
      </c>
      <c r="U2389" s="19"/>
      <c r="V2389" s="19"/>
      <c r="W2389" s="19"/>
      <c r="X2389" s="19"/>
      <c r="Y2389" s="19"/>
      <c r="Z2389" s="19"/>
      <c r="AA2389" s="19"/>
      <c r="AB2389" s="19"/>
      <c r="AC2389" s="19"/>
      <c r="AD2389" s="19"/>
      <c r="AE2389" s="19"/>
      <c r="AF2389" s="50">
        <f>AF2390</f>
        <v>2347.9386399999999</v>
      </c>
      <c r="AG2389" s="50">
        <f>AG2390</f>
        <v>0</v>
      </c>
      <c r="AH2389" s="50">
        <f>AH2390</f>
        <v>2347.9386399999999</v>
      </c>
      <c r="AI2389" s="50">
        <f>AI2390</f>
        <v>0</v>
      </c>
      <c r="AJ2389" s="50">
        <f>AJ2390</f>
        <v>0</v>
      </c>
      <c r="AK2389" s="50">
        <f>AK2390</f>
        <v>0</v>
      </c>
      <c r="AL2389" s="50">
        <f>AL2390</f>
        <v>2347.9386399999999</v>
      </c>
      <c r="AM2389" s="50">
        <f>AM2390</f>
        <v>2347.9386399999999</v>
      </c>
      <c r="AN2389" s="50">
        <f>AN2390</f>
        <v>0</v>
      </c>
      <c r="AO2389" s="15">
        <f>AO2390</f>
        <v>0</v>
      </c>
      <c r="AP2389" s="51">
        <f>AP2390</f>
        <v>2347.9386399999999</v>
      </c>
      <c r="AQ2389" s="51">
        <f>AQ2390</f>
        <v>0</v>
      </c>
      <c r="AR2389" s="51">
        <f>AR2390</f>
        <v>0</v>
      </c>
      <c r="AS2389" s="51">
        <f>AS2390</f>
        <v>0</v>
      </c>
      <c r="AT2389" s="51">
        <f>AT2390</f>
        <v>0</v>
      </c>
      <c r="AU2389" s="51">
        <f t="shared" si="6233"/>
        <v>2347.9386399999999</v>
      </c>
      <c r="AV2389" s="51">
        <f t="shared" si="6234"/>
        <v>-2347.9386399999999</v>
      </c>
      <c r="AW2389" s="51"/>
      <c r="AX2389" s="51"/>
      <c r="AY2389" s="51"/>
      <c r="AZ2389" s="51"/>
      <c r="BA2389" s="52">
        <f t="shared" si="6250"/>
        <v>100</v>
      </c>
      <c r="BB2389" s="25"/>
    </row>
    <row r="2390" ht="31.5">
      <c r="B2390" s="47" t="s">
        <v>798</v>
      </c>
      <c r="C2390" s="47" t="s">
        <v>88</v>
      </c>
      <c r="D2390" s="47" t="s">
        <v>122</v>
      </c>
      <c r="E2390" s="48" t="str">
        <f t="shared" si="6232"/>
        <v>0406</v>
      </c>
      <c r="F2390" s="47" t="s">
        <v>805</v>
      </c>
      <c r="G2390" s="47" t="s">
        <v>58</v>
      </c>
      <c r="H2390" s="49" t="s">
        <v>59</v>
      </c>
      <c r="I2390" s="19"/>
      <c r="J2390" s="19"/>
      <c r="K2390" s="19"/>
      <c r="L2390" s="19"/>
      <c r="M2390" s="19"/>
      <c r="N2390" s="19"/>
      <c r="O2390" s="19">
        <v>0</v>
      </c>
      <c r="P2390" s="19">
        <v>0</v>
      </c>
      <c r="Q2390" s="19">
        <v>0</v>
      </c>
      <c r="R2390" s="19">
        <v>0</v>
      </c>
      <c r="S2390" s="19"/>
      <c r="T2390" s="19">
        <f t="shared" si="6202"/>
        <v>0</v>
      </c>
      <c r="U2390" s="19"/>
      <c r="V2390" s="19"/>
      <c r="W2390" s="19"/>
      <c r="X2390" s="19"/>
      <c r="Y2390" s="19"/>
      <c r="Z2390" s="19"/>
      <c r="AA2390" s="19"/>
      <c r="AB2390" s="19"/>
      <c r="AC2390" s="19"/>
      <c r="AD2390" s="19"/>
      <c r="AE2390" s="19"/>
      <c r="AF2390" s="50">
        <v>2347.9386399999999</v>
      </c>
      <c r="AG2390" s="50"/>
      <c r="AH2390" s="50">
        <f>AF2390</f>
        <v>2347.9386399999999</v>
      </c>
      <c r="AI2390" s="50">
        <f>AG2390</f>
        <v>0</v>
      </c>
      <c r="AJ2390" s="50">
        <v>0</v>
      </c>
      <c r="AK2390" s="50">
        <v>0</v>
      </c>
      <c r="AL2390" s="50">
        <v>2347.9386399999999</v>
      </c>
      <c r="AM2390" s="50">
        <f>AL2390</f>
        <v>2347.9386399999999</v>
      </c>
      <c r="AN2390" s="50">
        <v>0</v>
      </c>
      <c r="AO2390" s="51">
        <v>0</v>
      </c>
      <c r="AP2390" s="51">
        <v>2347.9386399999999</v>
      </c>
      <c r="AQ2390" s="51">
        <v>0</v>
      </c>
      <c r="AR2390" s="51">
        <v>0</v>
      </c>
      <c r="AS2390" s="51">
        <v>0</v>
      </c>
      <c r="AT2390" s="51">
        <v>0</v>
      </c>
      <c r="AU2390" s="51">
        <f t="shared" si="6233"/>
        <v>2347.9386399999999</v>
      </c>
      <c r="AV2390" s="51">
        <f t="shared" si="6234"/>
        <v>-2347.9386399999999</v>
      </c>
      <c r="AW2390" s="51"/>
      <c r="AX2390" s="51"/>
      <c r="AY2390" s="51"/>
      <c r="AZ2390" s="51"/>
      <c r="BA2390" s="52">
        <f t="shared" si="6250"/>
        <v>100</v>
      </c>
      <c r="BB2390" s="25"/>
    </row>
    <row r="2391" ht="47.25">
      <c r="B2391" s="47" t="s">
        <v>798</v>
      </c>
      <c r="C2391" s="47" t="s">
        <v>88</v>
      </c>
      <c r="D2391" s="47" t="s">
        <v>122</v>
      </c>
      <c r="E2391" s="48" t="str">
        <f t="shared" si="6232"/>
        <v>0406</v>
      </c>
      <c r="F2391" s="47" t="s">
        <v>806</v>
      </c>
      <c r="G2391" s="47"/>
      <c r="H2391" s="57" t="s">
        <v>807</v>
      </c>
      <c r="I2391" s="19"/>
      <c r="J2391" s="19"/>
      <c r="K2391" s="19"/>
      <c r="L2391" s="19"/>
      <c r="M2391" s="19"/>
      <c r="N2391" s="19"/>
      <c r="O2391" s="19">
        <f>O2392</f>
        <v>0</v>
      </c>
      <c r="P2391" s="19">
        <f>P2392</f>
        <v>0</v>
      </c>
      <c r="Q2391" s="19">
        <f>Q2392</f>
        <v>0</v>
      </c>
      <c r="R2391" s="19">
        <f>R2392</f>
        <v>0</v>
      </c>
      <c r="S2391" s="19"/>
      <c r="T2391" s="19">
        <f t="shared" si="6202"/>
        <v>0</v>
      </c>
      <c r="U2391" s="19"/>
      <c r="V2391" s="19"/>
      <c r="W2391" s="19"/>
      <c r="X2391" s="19"/>
      <c r="Y2391" s="19"/>
      <c r="Z2391" s="19"/>
      <c r="AA2391" s="19"/>
      <c r="AB2391" s="19"/>
      <c r="AC2391" s="19"/>
      <c r="AD2391" s="19"/>
      <c r="AE2391" s="19"/>
      <c r="AF2391" s="50">
        <f>AF2392</f>
        <v>54987.680370000002</v>
      </c>
      <c r="AG2391" s="50">
        <f>AG2392</f>
        <v>0</v>
      </c>
      <c r="AH2391" s="50">
        <f>AH2392</f>
        <v>54987.680370000002</v>
      </c>
      <c r="AI2391" s="50">
        <f>AI2392</f>
        <v>0</v>
      </c>
      <c r="AJ2391" s="50">
        <f>AJ2392</f>
        <v>0</v>
      </c>
      <c r="AK2391" s="50">
        <f>AK2392</f>
        <v>0</v>
      </c>
      <c r="AL2391" s="50">
        <f>AL2392</f>
        <v>54987.680370000002</v>
      </c>
      <c r="AM2391" s="50">
        <f>AM2392</f>
        <v>54987.680370000002</v>
      </c>
      <c r="AN2391" s="50">
        <f>AN2392</f>
        <v>0</v>
      </c>
      <c r="AO2391" s="15">
        <f>AO2392</f>
        <v>0</v>
      </c>
      <c r="AP2391" s="51">
        <f>AP2392</f>
        <v>27091.359540000001</v>
      </c>
      <c r="AQ2391" s="51">
        <f>AQ2392</f>
        <v>0</v>
      </c>
      <c r="AR2391" s="51">
        <f>AR2392</f>
        <v>0</v>
      </c>
      <c r="AS2391" s="51">
        <f>AS2392</f>
        <v>0</v>
      </c>
      <c r="AT2391" s="51">
        <f>AT2392</f>
        <v>0</v>
      </c>
      <c r="AU2391" s="51">
        <f t="shared" si="6233"/>
        <v>27091.359540000001</v>
      </c>
      <c r="AV2391" s="51">
        <f t="shared" si="6234"/>
        <v>-27091.359540000001</v>
      </c>
      <c r="AW2391" s="51"/>
      <c r="AX2391" s="51"/>
      <c r="AY2391" s="51"/>
      <c r="AZ2391" s="51"/>
      <c r="BA2391" s="52">
        <f t="shared" si="6250"/>
        <v>100</v>
      </c>
      <c r="BB2391" s="25"/>
    </row>
    <row r="2392" ht="31.5">
      <c r="B2392" s="47" t="s">
        <v>798</v>
      </c>
      <c r="C2392" s="47" t="s">
        <v>88</v>
      </c>
      <c r="D2392" s="47" t="s">
        <v>122</v>
      </c>
      <c r="E2392" s="48" t="str">
        <f t="shared" si="6232"/>
        <v>0406</v>
      </c>
      <c r="F2392" s="47" t="s">
        <v>806</v>
      </c>
      <c r="G2392" s="47" t="s">
        <v>58</v>
      </c>
      <c r="H2392" s="49" t="s">
        <v>59</v>
      </c>
      <c r="I2392" s="19"/>
      <c r="J2392" s="19"/>
      <c r="K2392" s="19"/>
      <c r="L2392" s="19"/>
      <c r="M2392" s="19"/>
      <c r="N2392" s="19"/>
      <c r="O2392" s="19">
        <v>0</v>
      </c>
      <c r="P2392" s="19">
        <v>0</v>
      </c>
      <c r="Q2392" s="19">
        <v>0</v>
      </c>
      <c r="R2392" s="19">
        <v>0</v>
      </c>
      <c r="S2392" s="19"/>
      <c r="T2392" s="19">
        <f t="shared" si="6202"/>
        <v>0</v>
      </c>
      <c r="U2392" s="19"/>
      <c r="V2392" s="19"/>
      <c r="W2392" s="19"/>
      <c r="X2392" s="19"/>
      <c r="Y2392" s="19"/>
      <c r="Z2392" s="19"/>
      <c r="AA2392" s="19"/>
      <c r="AB2392" s="19"/>
      <c r="AC2392" s="19"/>
      <c r="AD2392" s="19"/>
      <c r="AE2392" s="19"/>
      <c r="AF2392" s="50">
        <v>54987.680370000002</v>
      </c>
      <c r="AG2392" s="50"/>
      <c r="AH2392" s="50">
        <f>AF2392</f>
        <v>54987.680370000002</v>
      </c>
      <c r="AI2392" s="50">
        <f>AG2392</f>
        <v>0</v>
      </c>
      <c r="AJ2392" s="50">
        <v>0</v>
      </c>
      <c r="AK2392" s="50">
        <v>0</v>
      </c>
      <c r="AL2392" s="50">
        <v>54987.680370000002</v>
      </c>
      <c r="AM2392" s="50">
        <f>AL2392</f>
        <v>54987.680370000002</v>
      </c>
      <c r="AN2392" s="50">
        <v>0</v>
      </c>
      <c r="AO2392" s="51">
        <v>0</v>
      </c>
      <c r="AP2392" s="51">
        <v>27091.359540000001</v>
      </c>
      <c r="AQ2392" s="51">
        <v>0</v>
      </c>
      <c r="AR2392" s="51">
        <v>0</v>
      </c>
      <c r="AS2392" s="51">
        <v>0</v>
      </c>
      <c r="AT2392" s="51">
        <v>0</v>
      </c>
      <c r="AU2392" s="51">
        <f t="shared" si="6233"/>
        <v>27091.359540000001</v>
      </c>
      <c r="AV2392" s="51">
        <f t="shared" si="6234"/>
        <v>-27091.359540000001</v>
      </c>
      <c r="AW2392" s="51"/>
      <c r="AX2392" s="51"/>
      <c r="AY2392" s="51"/>
      <c r="AZ2392" s="51"/>
      <c r="BA2392" s="52">
        <f t="shared" si="6250"/>
        <v>100</v>
      </c>
      <c r="BB2392" s="25"/>
    </row>
    <row r="2393">
      <c r="B2393" s="47" t="s">
        <v>798</v>
      </c>
      <c r="C2393" s="47" t="s">
        <v>88</v>
      </c>
      <c r="D2393" s="47" t="s">
        <v>122</v>
      </c>
      <c r="E2393" s="48" t="str">
        <f t="shared" si="6232"/>
        <v>0406</v>
      </c>
      <c r="F2393" s="47" t="s">
        <v>102</v>
      </c>
      <c r="G2393" s="48"/>
      <c r="H2393" s="49" t="s">
        <v>53</v>
      </c>
      <c r="I2393" s="19">
        <f t="shared" ref="I2393:I2395" si="6306">I2394</f>
        <v>11784.6</v>
      </c>
      <c r="J2393" s="19">
        <f t="shared" ref="J2393:J2395" si="6307">J2394</f>
        <v>11928</v>
      </c>
      <c r="K2393" s="19">
        <f t="shared" ref="K2393:K2395" si="6308">K2394</f>
        <v>12405.1</v>
      </c>
      <c r="L2393" s="19">
        <f>L2394</f>
        <v>15266.4</v>
      </c>
      <c r="M2393" s="19">
        <f>M2394</f>
        <v>0</v>
      </c>
      <c r="N2393" s="19">
        <f>N2394</f>
        <v>0</v>
      </c>
      <c r="O2393" s="19">
        <f>O2394</f>
        <v>0</v>
      </c>
      <c r="P2393" s="19">
        <f>P2394</f>
        <v>0</v>
      </c>
      <c r="Q2393" s="19">
        <f>Q2394</f>
        <v>0</v>
      </c>
      <c r="R2393" s="19">
        <f>R2394</f>
        <v>0</v>
      </c>
      <c r="S2393" s="19">
        <f>S2394</f>
        <v>0</v>
      </c>
      <c r="T2393" s="19">
        <f t="shared" ref="T2393:T2456" si="6309">I2393+L2393+S2393+R2393+Q2393+P2393+O2393</f>
        <v>27051</v>
      </c>
      <c r="U2393" s="19">
        <f t="shared" si="6247"/>
        <v>11928</v>
      </c>
      <c r="V2393" s="19">
        <f t="shared" si="6248"/>
        <v>12405.1</v>
      </c>
      <c r="W2393" s="19">
        <f>W2394</f>
        <v>0</v>
      </c>
      <c r="X2393" s="19">
        <f>X2394</f>
        <v>0</v>
      </c>
      <c r="Y2393" s="19">
        <f>Y2394</f>
        <v>0</v>
      </c>
      <c r="Z2393" s="19">
        <f>Z2394</f>
        <v>0</v>
      </c>
      <c r="AA2393" s="19">
        <f>AA2394</f>
        <v>0</v>
      </c>
      <c r="AB2393" s="19">
        <f>AB2394</f>
        <v>0</v>
      </c>
      <c r="AC2393" s="19">
        <f>AC2394</f>
        <v>0</v>
      </c>
      <c r="AD2393" s="19">
        <f>AD2394</f>
        <v>0</v>
      </c>
      <c r="AE2393" s="19">
        <f>AE2394</f>
        <v>0</v>
      </c>
      <c r="AF2393" s="50">
        <f>AF2394</f>
        <v>11784.599910000001</v>
      </c>
      <c r="AG2393" s="50">
        <f>AG2394</f>
        <v>0</v>
      </c>
      <c r="AH2393" s="50">
        <f>AH2394</f>
        <v>0</v>
      </c>
      <c r="AI2393" s="50">
        <f>AI2394</f>
        <v>0</v>
      </c>
      <c r="AJ2393" s="50">
        <f>AJ2394</f>
        <v>0</v>
      </c>
      <c r="AK2393" s="50">
        <f>AK2394</f>
        <v>0</v>
      </c>
      <c r="AL2393" s="50">
        <f>AL2394</f>
        <v>11784.599910000001</v>
      </c>
      <c r="AM2393" s="50">
        <f>AM2394</f>
        <v>0</v>
      </c>
      <c r="AN2393" s="50">
        <f>AN2394</f>
        <v>0</v>
      </c>
      <c r="AO2393" s="15">
        <f>AO2394</f>
        <v>9166.1999400000004</v>
      </c>
      <c r="AP2393" s="51">
        <f>AP2394</f>
        <v>11784.6</v>
      </c>
      <c r="AQ2393" s="51">
        <f>AQ2394</f>
        <v>0</v>
      </c>
      <c r="AR2393" s="51">
        <f>AR2394</f>
        <v>0</v>
      </c>
      <c r="AS2393" s="51">
        <f>AS2394</f>
        <v>0</v>
      </c>
      <c r="AT2393" s="51">
        <f>AT2394</f>
        <v>0</v>
      </c>
      <c r="AU2393" s="51">
        <f t="shared" si="6233"/>
        <v>11784.6</v>
      </c>
      <c r="AV2393" s="51">
        <f t="shared" si="6234"/>
        <v>15266.4</v>
      </c>
      <c r="AW2393" s="51">
        <f t="shared" si="6235"/>
        <v>27051</v>
      </c>
      <c r="AX2393" s="51">
        <f t="shared" si="6236"/>
        <v>11928</v>
      </c>
      <c r="AY2393" s="51">
        <f t="shared" si="6237"/>
        <v>12405.1</v>
      </c>
      <c r="AZ2393" s="51">
        <f>AZ2394</f>
        <v>0</v>
      </c>
      <c r="BA2393" s="52">
        <f t="shared" si="6250"/>
        <v>100</v>
      </c>
      <c r="BB2393" s="25"/>
    </row>
    <row r="2394" ht="31.5">
      <c r="B2394" s="47" t="s">
        <v>798</v>
      </c>
      <c r="C2394" s="47" t="s">
        <v>88</v>
      </c>
      <c r="D2394" s="47" t="s">
        <v>122</v>
      </c>
      <c r="E2394" s="48" t="str">
        <f t="shared" si="6232"/>
        <v>0406</v>
      </c>
      <c r="F2394" s="47" t="s">
        <v>103</v>
      </c>
      <c r="G2394" s="48"/>
      <c r="H2394" s="49" t="s">
        <v>104</v>
      </c>
      <c r="I2394" s="19">
        <f t="shared" si="6306"/>
        <v>11784.6</v>
      </c>
      <c r="J2394" s="19">
        <f t="shared" si="6307"/>
        <v>11928</v>
      </c>
      <c r="K2394" s="19">
        <f t="shared" si="6308"/>
        <v>12405.1</v>
      </c>
      <c r="L2394" s="19">
        <f>L2395+L2397</f>
        <v>15266.4</v>
      </c>
      <c r="M2394" s="19">
        <f>M2395+M2397</f>
        <v>0</v>
      </c>
      <c r="N2394" s="19">
        <f>N2395+N2397</f>
        <v>0</v>
      </c>
      <c r="O2394" s="19">
        <f>O2395+O2397</f>
        <v>0</v>
      </c>
      <c r="P2394" s="19">
        <f>P2395+P2397</f>
        <v>0</v>
      </c>
      <c r="Q2394" s="19">
        <f>Q2395+Q2397</f>
        <v>0</v>
      </c>
      <c r="R2394" s="19">
        <f>R2395+R2397</f>
        <v>0</v>
      </c>
      <c r="S2394" s="19">
        <f>S2395+S2397</f>
        <v>0</v>
      </c>
      <c r="T2394" s="19">
        <f t="shared" si="6309"/>
        <v>27051</v>
      </c>
      <c r="U2394" s="19">
        <f t="shared" si="6247"/>
        <v>11928</v>
      </c>
      <c r="V2394" s="19">
        <f t="shared" si="6248"/>
        <v>12405.1</v>
      </c>
      <c r="W2394" s="19">
        <f>W2395+W2397</f>
        <v>0</v>
      </c>
      <c r="X2394" s="19">
        <f>X2395+X2397</f>
        <v>0</v>
      </c>
      <c r="Y2394" s="19">
        <f>Y2395+Y2397</f>
        <v>0</v>
      </c>
      <c r="Z2394" s="19">
        <f>Z2395+Z2397</f>
        <v>0</v>
      </c>
      <c r="AA2394" s="19">
        <f>AA2395+AA2397</f>
        <v>0</v>
      </c>
      <c r="AB2394" s="19">
        <f>AB2395+AB2397</f>
        <v>0</v>
      </c>
      <c r="AC2394" s="19">
        <f>AC2395+AC2397</f>
        <v>0</v>
      </c>
      <c r="AD2394" s="19">
        <f>AD2395+AD2397</f>
        <v>0</v>
      </c>
      <c r="AE2394" s="19">
        <f>AE2395+AE2397</f>
        <v>0</v>
      </c>
      <c r="AF2394" s="50">
        <f>AF2395+AF2397</f>
        <v>11784.599910000001</v>
      </c>
      <c r="AG2394" s="50">
        <f>AG2395+AG2397</f>
        <v>0</v>
      </c>
      <c r="AH2394" s="50">
        <f>AH2395+AH2397</f>
        <v>0</v>
      </c>
      <c r="AI2394" s="50">
        <f>AI2395+AI2397</f>
        <v>0</v>
      </c>
      <c r="AJ2394" s="50">
        <f>AJ2395+AJ2397</f>
        <v>0</v>
      </c>
      <c r="AK2394" s="50">
        <f>AK2395+AK2397</f>
        <v>0</v>
      </c>
      <c r="AL2394" s="50">
        <f>AL2395+AL2397</f>
        <v>11784.599910000001</v>
      </c>
      <c r="AM2394" s="50">
        <f>AM2395+AM2397</f>
        <v>0</v>
      </c>
      <c r="AN2394" s="50">
        <f>AN2395+AN2397</f>
        <v>0</v>
      </c>
      <c r="AO2394" s="51">
        <f>AO2395+AO2397</f>
        <v>9166.1999400000004</v>
      </c>
      <c r="AP2394" s="51">
        <f>AP2395+AP2397</f>
        <v>11784.6</v>
      </c>
      <c r="AQ2394" s="51">
        <f>AQ2395+AQ2397</f>
        <v>0</v>
      </c>
      <c r="AR2394" s="51">
        <f>AR2395+AR2397</f>
        <v>0</v>
      </c>
      <c r="AS2394" s="51">
        <f>AS2395+AS2397</f>
        <v>0</v>
      </c>
      <c r="AT2394" s="51">
        <f>AT2395+AT2397</f>
        <v>0</v>
      </c>
      <c r="AU2394" s="51">
        <f t="shared" si="6233"/>
        <v>11784.6</v>
      </c>
      <c r="AV2394" s="51">
        <f t="shared" si="6234"/>
        <v>15266.4</v>
      </c>
      <c r="AW2394" s="51">
        <f t="shared" si="6235"/>
        <v>27051</v>
      </c>
      <c r="AX2394" s="51">
        <f t="shared" si="6236"/>
        <v>11928</v>
      </c>
      <c r="AY2394" s="51">
        <f t="shared" si="6237"/>
        <v>12405.1</v>
      </c>
      <c r="AZ2394" s="51">
        <f>AZ2395+AZ2397</f>
        <v>0</v>
      </c>
      <c r="BA2394" s="52">
        <f t="shared" si="6250"/>
        <v>100</v>
      </c>
      <c r="BB2394" s="25"/>
    </row>
    <row r="2395">
      <c r="B2395" s="47" t="s">
        <v>798</v>
      </c>
      <c r="C2395" s="47" t="s">
        <v>88</v>
      </c>
      <c r="D2395" s="47" t="s">
        <v>122</v>
      </c>
      <c r="E2395" s="48" t="str">
        <f t="shared" si="6232"/>
        <v>0406</v>
      </c>
      <c r="F2395" s="17" t="s">
        <v>808</v>
      </c>
      <c r="G2395" s="48"/>
      <c r="H2395" s="49" t="s">
        <v>809</v>
      </c>
      <c r="I2395" s="19">
        <f t="shared" si="6306"/>
        <v>11784.6</v>
      </c>
      <c r="J2395" s="19">
        <f t="shared" si="6307"/>
        <v>11928</v>
      </c>
      <c r="K2395" s="19">
        <f t="shared" si="6308"/>
        <v>12405.1</v>
      </c>
      <c r="L2395" s="19">
        <f>L2396</f>
        <v>0</v>
      </c>
      <c r="M2395" s="19">
        <f>M2396</f>
        <v>0</v>
      </c>
      <c r="N2395" s="19">
        <f>N2396</f>
        <v>0</v>
      </c>
      <c r="O2395" s="19">
        <f>O2396</f>
        <v>0</v>
      </c>
      <c r="P2395" s="19">
        <f>P2396</f>
        <v>0</v>
      </c>
      <c r="Q2395" s="19">
        <f>Q2396</f>
        <v>0</v>
      </c>
      <c r="R2395" s="19">
        <f>R2396</f>
        <v>0</v>
      </c>
      <c r="S2395" s="19">
        <f>S2396</f>
        <v>0</v>
      </c>
      <c r="T2395" s="19">
        <f t="shared" si="6309"/>
        <v>11784.6</v>
      </c>
      <c r="U2395" s="19">
        <f t="shared" si="6247"/>
        <v>11928</v>
      </c>
      <c r="V2395" s="19">
        <f t="shared" si="6248"/>
        <v>12405.1</v>
      </c>
      <c r="W2395" s="19">
        <f>W2396</f>
        <v>0</v>
      </c>
      <c r="X2395" s="19">
        <f>X2396</f>
        <v>0</v>
      </c>
      <c r="Y2395" s="19">
        <f>Y2396</f>
        <v>0</v>
      </c>
      <c r="Z2395" s="19">
        <f>Z2396</f>
        <v>0</v>
      </c>
      <c r="AA2395" s="19">
        <f>AA2396</f>
        <v>0</v>
      </c>
      <c r="AB2395" s="19">
        <f>AB2396</f>
        <v>0</v>
      </c>
      <c r="AC2395" s="19">
        <f>AC2396</f>
        <v>0</v>
      </c>
      <c r="AD2395" s="19">
        <f>AD2396</f>
        <v>0</v>
      </c>
      <c r="AE2395" s="19">
        <f>AE2396</f>
        <v>0</v>
      </c>
      <c r="AF2395" s="50">
        <f>AF2396</f>
        <v>11784.599910000001</v>
      </c>
      <c r="AG2395" s="50">
        <f>AG2396</f>
        <v>0</v>
      </c>
      <c r="AH2395" s="50">
        <f>AH2396</f>
        <v>0</v>
      </c>
      <c r="AI2395" s="50">
        <f>AI2396</f>
        <v>0</v>
      </c>
      <c r="AJ2395" s="50">
        <f>AJ2396</f>
        <v>0</v>
      </c>
      <c r="AK2395" s="50">
        <f>AK2396</f>
        <v>0</v>
      </c>
      <c r="AL2395" s="50">
        <f>AL2396</f>
        <v>11784.599910000001</v>
      </c>
      <c r="AM2395" s="50">
        <f>AM2396</f>
        <v>0</v>
      </c>
      <c r="AN2395" s="50">
        <f>AN2396</f>
        <v>0</v>
      </c>
      <c r="AO2395" s="15">
        <f>AO2396</f>
        <v>9166.1999400000004</v>
      </c>
      <c r="AP2395" s="51">
        <f>AP2396</f>
        <v>11784.6</v>
      </c>
      <c r="AQ2395" s="51">
        <f>AQ2396</f>
        <v>0</v>
      </c>
      <c r="AR2395" s="51">
        <f>AR2396</f>
        <v>0</v>
      </c>
      <c r="AS2395" s="51">
        <f>AS2396</f>
        <v>0</v>
      </c>
      <c r="AT2395" s="51">
        <f>AT2396</f>
        <v>0</v>
      </c>
      <c r="AU2395" s="51">
        <f t="shared" si="6233"/>
        <v>11784.6</v>
      </c>
      <c r="AV2395" s="51">
        <f t="shared" si="6234"/>
        <v>0</v>
      </c>
      <c r="AW2395" s="51">
        <f t="shared" si="6235"/>
        <v>11784.6</v>
      </c>
      <c r="AX2395" s="51">
        <f t="shared" si="6236"/>
        <v>11928</v>
      </c>
      <c r="AY2395" s="51">
        <f t="shared" si="6237"/>
        <v>12405.1</v>
      </c>
      <c r="AZ2395" s="51">
        <f>AZ2396</f>
        <v>0</v>
      </c>
      <c r="BA2395" s="52">
        <f t="shared" si="6250"/>
        <v>100</v>
      </c>
      <c r="BB2395" s="25"/>
    </row>
    <row r="2396" ht="31.5">
      <c r="B2396" s="47" t="s">
        <v>798</v>
      </c>
      <c r="C2396" s="47" t="s">
        <v>88</v>
      </c>
      <c r="D2396" s="47" t="s">
        <v>122</v>
      </c>
      <c r="E2396" s="48" t="str">
        <f t="shared" si="6232"/>
        <v>0406</v>
      </c>
      <c r="F2396" s="17" t="s">
        <v>808</v>
      </c>
      <c r="G2396" s="47" t="s">
        <v>58</v>
      </c>
      <c r="H2396" s="49" t="s">
        <v>59</v>
      </c>
      <c r="I2396" s="19">
        <v>11784.6</v>
      </c>
      <c r="J2396" s="19">
        <v>11928</v>
      </c>
      <c r="K2396" s="19">
        <v>12405.1</v>
      </c>
      <c r="L2396" s="19"/>
      <c r="M2396" s="19"/>
      <c r="N2396" s="19"/>
      <c r="O2396" s="19">
        <v>0</v>
      </c>
      <c r="P2396" s="19">
        <v>0</v>
      </c>
      <c r="Q2396" s="19">
        <v>0</v>
      </c>
      <c r="R2396" s="19">
        <v>0</v>
      </c>
      <c r="S2396" s="19"/>
      <c r="T2396" s="19">
        <f t="shared" si="6309"/>
        <v>11784.6</v>
      </c>
      <c r="U2396" s="19">
        <f t="shared" si="6247"/>
        <v>11928</v>
      </c>
      <c r="V2396" s="19">
        <f t="shared" si="6248"/>
        <v>12405.1</v>
      </c>
      <c r="W2396" s="19"/>
      <c r="X2396" s="19"/>
      <c r="Y2396" s="19"/>
      <c r="Z2396" s="19"/>
      <c r="AA2396" s="19"/>
      <c r="AB2396" s="19"/>
      <c r="AC2396" s="19"/>
      <c r="AD2396" s="19"/>
      <c r="AE2396" s="19"/>
      <c r="AF2396" s="50">
        <v>11784.599910000001</v>
      </c>
      <c r="AG2396" s="50"/>
      <c r="AH2396" s="50">
        <v>0</v>
      </c>
      <c r="AI2396" s="50">
        <v>0</v>
      </c>
      <c r="AJ2396" s="50">
        <v>0</v>
      </c>
      <c r="AK2396" s="50">
        <v>0</v>
      </c>
      <c r="AL2396" s="50">
        <v>11784.599910000001</v>
      </c>
      <c r="AM2396" s="50">
        <v>0</v>
      </c>
      <c r="AN2396" s="50">
        <v>0</v>
      </c>
      <c r="AO2396" s="51">
        <v>9166.1999400000004</v>
      </c>
      <c r="AP2396" s="51">
        <v>11784.6</v>
      </c>
      <c r="AQ2396" s="51">
        <v>0</v>
      </c>
      <c r="AR2396" s="51">
        <v>0</v>
      </c>
      <c r="AS2396" s="51">
        <v>0</v>
      </c>
      <c r="AT2396" s="51">
        <v>0</v>
      </c>
      <c r="AU2396" s="51">
        <f t="shared" si="6233"/>
        <v>11784.6</v>
      </c>
      <c r="AV2396" s="51">
        <f t="shared" si="6234"/>
        <v>0</v>
      </c>
      <c r="AW2396" s="51">
        <f t="shared" si="6235"/>
        <v>11784.6</v>
      </c>
      <c r="AX2396" s="51">
        <f t="shared" si="6236"/>
        <v>11928</v>
      </c>
      <c r="AY2396" s="51">
        <f t="shared" si="6237"/>
        <v>12405.1</v>
      </c>
      <c r="AZ2396" s="51"/>
      <c r="BA2396" s="52">
        <f t="shared" si="6250"/>
        <v>100</v>
      </c>
      <c r="BB2396" s="53"/>
    </row>
    <row r="2397" ht="31.5" hidden="1">
      <c r="B2397" s="47" t="s">
        <v>798</v>
      </c>
      <c r="C2397" s="47" t="s">
        <v>88</v>
      </c>
      <c r="D2397" s="47" t="s">
        <v>122</v>
      </c>
      <c r="E2397" s="48" t="str">
        <f t="shared" si="6232"/>
        <v>0406</v>
      </c>
      <c r="F2397" s="47" t="s">
        <v>810</v>
      </c>
      <c r="G2397" s="47"/>
      <c r="H2397" s="49" t="s">
        <v>811</v>
      </c>
      <c r="I2397" s="19"/>
      <c r="J2397" s="19"/>
      <c r="K2397" s="19"/>
      <c r="L2397" s="19">
        <f>L2398</f>
        <v>15266.4</v>
      </c>
      <c r="M2397" s="19">
        <f>M2398</f>
        <v>0</v>
      </c>
      <c r="N2397" s="19">
        <f>N2398</f>
        <v>0</v>
      </c>
      <c r="O2397" s="19">
        <f>O2398</f>
        <v>0</v>
      </c>
      <c r="P2397" s="19">
        <f>P2398</f>
        <v>0</v>
      </c>
      <c r="Q2397" s="19">
        <f>Q2398</f>
        <v>0</v>
      </c>
      <c r="R2397" s="19">
        <f>R2398</f>
        <v>0</v>
      </c>
      <c r="S2397" s="19">
        <f>S2398</f>
        <v>0</v>
      </c>
      <c r="T2397" s="19">
        <f t="shared" si="6309"/>
        <v>15266.4</v>
      </c>
      <c r="U2397" s="19">
        <f t="shared" si="6247"/>
        <v>0</v>
      </c>
      <c r="V2397" s="19">
        <f t="shared" si="6248"/>
        <v>0</v>
      </c>
      <c r="W2397" s="19">
        <f>W2398</f>
        <v>0</v>
      </c>
      <c r="X2397" s="19">
        <f>X2398</f>
        <v>0</v>
      </c>
      <c r="Y2397" s="19">
        <f>Y2398</f>
        <v>0</v>
      </c>
      <c r="Z2397" s="19">
        <f>Z2398</f>
        <v>0</v>
      </c>
      <c r="AA2397" s="19">
        <f>AA2398</f>
        <v>0</v>
      </c>
      <c r="AB2397" s="19">
        <f>AB2398</f>
        <v>0</v>
      </c>
      <c r="AC2397" s="19">
        <f>AC2398</f>
        <v>0</v>
      </c>
      <c r="AD2397" s="19">
        <f>AD2398</f>
        <v>0</v>
      </c>
      <c r="AE2397" s="19">
        <f>AE2398</f>
        <v>0</v>
      </c>
      <c r="AF2397" s="50">
        <f>AF2398</f>
        <v>0</v>
      </c>
      <c r="AG2397" s="50">
        <f>AG2398</f>
        <v>0</v>
      </c>
      <c r="AH2397" s="50">
        <f>AH2398</f>
        <v>0</v>
      </c>
      <c r="AI2397" s="50">
        <f>AI2398</f>
        <v>0</v>
      </c>
      <c r="AJ2397" s="50">
        <f>AJ2398</f>
        <v>0</v>
      </c>
      <c r="AK2397" s="50">
        <f>AK2398</f>
        <v>0</v>
      </c>
      <c r="AL2397" s="50">
        <f>AL2398</f>
        <v>0</v>
      </c>
      <c r="AM2397" s="50">
        <f>AM2398</f>
        <v>0</v>
      </c>
      <c r="AN2397" s="50">
        <f>AN2398</f>
        <v>0</v>
      </c>
      <c r="AO2397" s="15">
        <f>AO2398</f>
        <v>0</v>
      </c>
      <c r="AP2397" s="51">
        <f>AP2398</f>
        <v>0</v>
      </c>
      <c r="AQ2397" s="51">
        <f>AQ2398</f>
        <v>0</v>
      </c>
      <c r="AR2397" s="51">
        <f>AR2398</f>
        <v>0</v>
      </c>
      <c r="AS2397" s="51">
        <f>AS2398</f>
        <v>0</v>
      </c>
      <c r="AT2397" s="51">
        <f>AT2398</f>
        <v>0</v>
      </c>
      <c r="AU2397" s="51">
        <f t="shared" si="6233"/>
        <v>0</v>
      </c>
      <c r="AV2397" s="51">
        <f t="shared" si="6234"/>
        <v>15266.4</v>
      </c>
      <c r="AW2397" s="51">
        <f t="shared" si="6235"/>
        <v>15266.4</v>
      </c>
      <c r="AX2397" s="51">
        <f t="shared" si="6236"/>
        <v>0</v>
      </c>
      <c r="AY2397" s="51">
        <f t="shared" si="6237"/>
        <v>0</v>
      </c>
      <c r="AZ2397" s="51">
        <f>AZ2398</f>
        <v>0</v>
      </c>
      <c r="BA2397" s="52"/>
      <c r="BB2397" s="25">
        <v>0</v>
      </c>
    </row>
    <row r="2398" ht="31.5" hidden="1">
      <c r="B2398" s="47" t="s">
        <v>798</v>
      </c>
      <c r="C2398" s="47" t="s">
        <v>88</v>
      </c>
      <c r="D2398" s="47" t="s">
        <v>122</v>
      </c>
      <c r="E2398" s="48" t="str">
        <f t="shared" si="6232"/>
        <v>0406</v>
      </c>
      <c r="F2398" s="47" t="s">
        <v>810</v>
      </c>
      <c r="G2398" s="47" t="s">
        <v>58</v>
      </c>
      <c r="H2398" s="49" t="s">
        <v>59</v>
      </c>
      <c r="I2398" s="19"/>
      <c r="J2398" s="19"/>
      <c r="K2398" s="19"/>
      <c r="L2398" s="19">
        <v>15266.4</v>
      </c>
      <c r="M2398" s="19"/>
      <c r="N2398" s="19"/>
      <c r="O2398" s="19">
        <v>0</v>
      </c>
      <c r="P2398" s="19">
        <v>0</v>
      </c>
      <c r="Q2398" s="19">
        <v>0</v>
      </c>
      <c r="R2398" s="19">
        <v>0</v>
      </c>
      <c r="S2398" s="19"/>
      <c r="T2398" s="19">
        <f t="shared" si="6309"/>
        <v>15266.4</v>
      </c>
      <c r="U2398" s="19">
        <f t="shared" si="6247"/>
        <v>0</v>
      </c>
      <c r="V2398" s="19">
        <f t="shared" si="6248"/>
        <v>0</v>
      </c>
      <c r="W2398" s="19"/>
      <c r="X2398" s="19"/>
      <c r="Y2398" s="19"/>
      <c r="Z2398" s="19"/>
      <c r="AA2398" s="19"/>
      <c r="AB2398" s="19"/>
      <c r="AC2398" s="19"/>
      <c r="AD2398" s="19"/>
      <c r="AE2398" s="19"/>
      <c r="AF2398" s="50">
        <v>0</v>
      </c>
      <c r="AG2398" s="50"/>
      <c r="AH2398" s="50">
        <v>0</v>
      </c>
      <c r="AI2398" s="50">
        <v>0</v>
      </c>
      <c r="AJ2398" s="50">
        <v>0</v>
      </c>
      <c r="AK2398" s="50">
        <v>0</v>
      </c>
      <c r="AL2398" s="50">
        <v>0</v>
      </c>
      <c r="AM2398" s="50">
        <v>0</v>
      </c>
      <c r="AN2398" s="50">
        <v>0</v>
      </c>
      <c r="AO2398" s="51">
        <v>0</v>
      </c>
      <c r="AP2398" s="51">
        <v>0</v>
      </c>
      <c r="AQ2398" s="51">
        <v>0</v>
      </c>
      <c r="AR2398" s="51">
        <v>0</v>
      </c>
      <c r="AS2398" s="51">
        <v>0</v>
      </c>
      <c r="AT2398" s="51">
        <v>0</v>
      </c>
      <c r="AU2398" s="51">
        <f t="shared" si="6233"/>
        <v>0</v>
      </c>
      <c r="AV2398" s="51">
        <f t="shared" si="6234"/>
        <v>15266.4</v>
      </c>
      <c r="AW2398" s="51">
        <f t="shared" si="6235"/>
        <v>15266.4</v>
      </c>
      <c r="AX2398" s="51">
        <f t="shared" si="6236"/>
        <v>0</v>
      </c>
      <c r="AY2398" s="51">
        <f t="shared" si="6237"/>
        <v>0</v>
      </c>
      <c r="AZ2398" s="51"/>
      <c r="BA2398" s="52"/>
      <c r="BB2398" s="53">
        <v>0</v>
      </c>
    </row>
    <row r="2399" s="39" customFormat="1">
      <c r="B2399" s="40" t="s">
        <v>798</v>
      </c>
      <c r="C2399" s="40" t="s">
        <v>88</v>
      </c>
      <c r="D2399" s="40" t="s">
        <v>90</v>
      </c>
      <c r="E2399" s="38" t="str">
        <f t="shared" si="6232"/>
        <v>0409</v>
      </c>
      <c r="F2399" s="40"/>
      <c r="G2399" s="40"/>
      <c r="H2399" s="41" t="s">
        <v>91</v>
      </c>
      <c r="I2399" s="42">
        <f>I2496+I2407</f>
        <v>6293218.7999999998</v>
      </c>
      <c r="J2399" s="42">
        <f>J2496+J2407</f>
        <v>6016578.7000000002</v>
      </c>
      <c r="K2399" s="42">
        <f>K2496+K2407</f>
        <v>6810071.5999999996</v>
      </c>
      <c r="L2399" s="42">
        <f>L2496+L2407</f>
        <v>-6769.9000000000015</v>
      </c>
      <c r="M2399" s="42">
        <f>M2496+M2407</f>
        <v>99864.699999999997</v>
      </c>
      <c r="N2399" s="42">
        <f>N2496+N2407</f>
        <v>0</v>
      </c>
      <c r="O2399" s="42">
        <f>O2496+O2407+O2501+O2400</f>
        <v>-12453.112999999983</v>
      </c>
      <c r="P2399" s="42">
        <f>P2496+P2407+P2501+P2400</f>
        <v>20391.977000000003</v>
      </c>
      <c r="Q2399" s="42">
        <f>Q2496+Q2407+Q2501+Q2400</f>
        <v>406332.20999999996</v>
      </c>
      <c r="R2399" s="42">
        <f>R2496+R2407+R2501+R2400</f>
        <v>-247750.50900000005</v>
      </c>
      <c r="S2399" s="42">
        <f>S2496+S2407+S2501</f>
        <v>386127.16128</v>
      </c>
      <c r="T2399" s="42">
        <f t="shared" si="6309"/>
        <v>6839096.6262799995</v>
      </c>
      <c r="U2399" s="42">
        <f t="shared" si="6247"/>
        <v>6116443.4000000004</v>
      </c>
      <c r="V2399" s="42">
        <f t="shared" si="6248"/>
        <v>6810071.5999999996</v>
      </c>
      <c r="W2399" s="42">
        <f>W2496+W2407+W2501</f>
        <v>16672.900000000001</v>
      </c>
      <c r="X2399" s="42">
        <f>X2496+X2407+X2501</f>
        <v>0</v>
      </c>
      <c r="Y2399" s="42">
        <f>Y2496+Y2407+Y2501</f>
        <v>0</v>
      </c>
      <c r="Z2399" s="42">
        <f>Z2496+Z2407+Z2501</f>
        <v>369800.20628000004</v>
      </c>
      <c r="AA2399" s="42">
        <f>AA2496+AA2407+AA2501</f>
        <v>101383.117</v>
      </c>
      <c r="AB2399" s="42">
        <f>AB2496+AB2407+AB2501</f>
        <v>4995.5690000000004</v>
      </c>
      <c r="AC2399" s="42">
        <f>AC2496+AC2407+AC2501</f>
        <v>73134.290000000008</v>
      </c>
      <c r="AD2399" s="42">
        <f>AD2496+AD2407+AD2501</f>
        <v>0</v>
      </c>
      <c r="AE2399" s="42">
        <f>AE2496+AE2407+AE2501</f>
        <v>0</v>
      </c>
      <c r="AF2399" s="43">
        <f>AF2496+AF2407+AF2501+AF2400</f>
        <v>7448355.114670001</v>
      </c>
      <c r="AG2399" s="43">
        <f>AG2496+AG2407+AG2501+AG2400</f>
        <v>0</v>
      </c>
      <c r="AH2399" s="43">
        <f>AH2496+AH2407+AH2501+AH2400</f>
        <v>1550099.21217</v>
      </c>
      <c r="AI2399" s="43">
        <f>AI2496+AI2407+AI2501+AI2400</f>
        <v>0</v>
      </c>
      <c r="AJ2399" s="43">
        <f>AJ2496+AJ2407+AJ2501+AJ2400</f>
        <v>614577.34733000002</v>
      </c>
      <c r="AK2399" s="43">
        <f>AK2496+AK2407+AK2501+AK2400</f>
        <v>0</v>
      </c>
      <c r="AL2399" s="43">
        <f>AL2496+AL2407+AL2501+AL2400</f>
        <v>6980926.5408800012</v>
      </c>
      <c r="AM2399" s="43">
        <f>AM2496+AM2407+AM2501+AM2400</f>
        <v>1341437.50933</v>
      </c>
      <c r="AN2399" s="43">
        <f>AN2496+AN2407+AN2501+AN2400</f>
        <v>542411.46534999995</v>
      </c>
      <c r="AO2399" s="44">
        <f>AO2496+AO2407+AO2501+AO2400</f>
        <v>4169384.2863599998</v>
      </c>
      <c r="AP2399" s="45">
        <f>AP2496+AP2407+AP2501+AP2400</f>
        <v>7587696.5580800008</v>
      </c>
      <c r="AQ2399" s="45">
        <f>AQ2496+AQ2407+AQ2501+AQ2400</f>
        <v>-12453.112999999983</v>
      </c>
      <c r="AR2399" s="45">
        <f>AR2496+AR2407+AR2501+AR2400</f>
        <v>0</v>
      </c>
      <c r="AS2399" s="45">
        <f>AS2496+AS2407+AS2501+AS2400</f>
        <v>0</v>
      </c>
      <c r="AT2399" s="45">
        <f>AT2496+AT2407+AT2501+AT2400</f>
        <v>0</v>
      </c>
      <c r="AU2399" s="45">
        <f t="shared" si="6233"/>
        <v>7575243.4450800009</v>
      </c>
      <c r="AV2399" s="45">
        <f t="shared" si="6234"/>
        <v>-736146.81880000141</v>
      </c>
      <c r="AW2399" s="45">
        <f t="shared" si="6235"/>
        <v>7225569.7325599995</v>
      </c>
      <c r="AX2399" s="45">
        <f t="shared" si="6236"/>
        <v>6222822.0860000001</v>
      </c>
      <c r="AY2399" s="45">
        <f t="shared" si="6237"/>
        <v>6883205.8899999997</v>
      </c>
      <c r="AZ2399" s="45">
        <f>AZ2496+AZ2407+AZ2501</f>
        <v>0</v>
      </c>
      <c r="BA2399" s="46">
        <f t="shared" si="6250"/>
        <v>93.724405367443211</v>
      </c>
      <c r="BB2399" s="25"/>
    </row>
    <row r="2400">
      <c r="B2400" s="47" t="s">
        <v>798</v>
      </c>
      <c r="C2400" s="47" t="s">
        <v>88</v>
      </c>
      <c r="D2400" s="47" t="s">
        <v>90</v>
      </c>
      <c r="E2400" s="48" t="str">
        <f t="shared" si="6232"/>
        <v>0409</v>
      </c>
      <c r="F2400" s="47" t="s">
        <v>195</v>
      </c>
      <c r="G2400" s="47"/>
      <c r="H2400" s="49" t="s">
        <v>196</v>
      </c>
      <c r="I2400" s="19"/>
      <c r="J2400" s="19"/>
      <c r="K2400" s="19"/>
      <c r="L2400" s="19"/>
      <c r="M2400" s="19"/>
      <c r="N2400" s="19"/>
      <c r="O2400" s="19">
        <f t="shared" ref="O2400:O2401" si="6310">O2401</f>
        <v>2837.8969999999999</v>
      </c>
      <c r="P2400" s="19">
        <f t="shared" ref="P2400:P2403" si="6311">P2401</f>
        <v>0</v>
      </c>
      <c r="Q2400" s="19">
        <f t="shared" ref="Q2400:Q2403" si="6312">Q2401</f>
        <v>0</v>
      </c>
      <c r="R2400" s="19">
        <f t="shared" ref="R2400:R2403" si="6313">R2401</f>
        <v>0</v>
      </c>
      <c r="S2400" s="19"/>
      <c r="T2400" s="19">
        <f t="shared" si="6309"/>
        <v>2837.8969999999999</v>
      </c>
      <c r="U2400" s="19"/>
      <c r="V2400" s="19"/>
      <c r="W2400" s="19"/>
      <c r="X2400" s="19"/>
      <c r="Y2400" s="19"/>
      <c r="Z2400" s="19"/>
      <c r="AA2400" s="19"/>
      <c r="AB2400" s="19"/>
      <c r="AC2400" s="19"/>
      <c r="AD2400" s="19"/>
      <c r="AE2400" s="19"/>
      <c r="AF2400" s="50">
        <f t="shared" ref="AF2400:AF2401" si="6314">AF2401</f>
        <v>2987.2600000000002</v>
      </c>
      <c r="AG2400" s="50">
        <f t="shared" ref="AG2400:AG2401" si="6315">AG2401</f>
        <v>0</v>
      </c>
      <c r="AH2400" s="50">
        <f t="shared" ref="AH2400:AH2401" si="6316">AH2401</f>
        <v>0</v>
      </c>
      <c r="AI2400" s="50">
        <f t="shared" ref="AI2400:AI2401" si="6317">AI2401</f>
        <v>0</v>
      </c>
      <c r="AJ2400" s="50">
        <f t="shared" ref="AJ2400:AJ2401" si="6318">AJ2401</f>
        <v>0</v>
      </c>
      <c r="AK2400" s="50">
        <f t="shared" ref="AK2400:AK2401" si="6319">AK2401</f>
        <v>0</v>
      </c>
      <c r="AL2400" s="50">
        <f t="shared" ref="AL2400:AL2401" si="6320">AL2401</f>
        <v>2987.2600000000002</v>
      </c>
      <c r="AM2400" s="50">
        <f t="shared" ref="AM2400:AM2401" si="6321">AM2401</f>
        <v>0</v>
      </c>
      <c r="AN2400" s="50">
        <f t="shared" ref="AN2400:AN2401" si="6322">AN2401</f>
        <v>0</v>
      </c>
      <c r="AO2400" s="51">
        <f t="shared" ref="AO2400:AO2401" si="6323">AO2401</f>
        <v>2987.2600000000002</v>
      </c>
      <c r="AP2400" s="51">
        <f t="shared" ref="AP2400:AP2401" si="6324">AP2401</f>
        <v>2987.2600000000002</v>
      </c>
      <c r="AQ2400" s="51">
        <f t="shared" ref="AQ2400:AQ2401" si="6325">AQ2401</f>
        <v>2837.8969999999999</v>
      </c>
      <c r="AR2400" s="51">
        <f t="shared" ref="AR2400:AR2401" si="6326">AR2401</f>
        <v>0</v>
      </c>
      <c r="AS2400" s="51">
        <f t="shared" ref="AS2400:AS2401" si="6327">AS2401</f>
        <v>0</v>
      </c>
      <c r="AT2400" s="51">
        <f t="shared" ref="AT2400:AT2401" si="6328">AT2401</f>
        <v>0</v>
      </c>
      <c r="AU2400" s="51">
        <f t="shared" si="6233"/>
        <v>5825.1570000000002</v>
      </c>
      <c r="AV2400" s="51">
        <f t="shared" si="6234"/>
        <v>-2987.2600000000002</v>
      </c>
      <c r="AW2400" s="51"/>
      <c r="AX2400" s="51"/>
      <c r="AY2400" s="51"/>
      <c r="AZ2400" s="51"/>
      <c r="BA2400" s="52">
        <f t="shared" si="6250"/>
        <v>100</v>
      </c>
      <c r="BB2400" s="25"/>
    </row>
    <row r="2401">
      <c r="B2401" s="47" t="s">
        <v>798</v>
      </c>
      <c r="C2401" s="47" t="s">
        <v>88</v>
      </c>
      <c r="D2401" s="47" t="s">
        <v>90</v>
      </c>
      <c r="E2401" s="48" t="str">
        <f t="shared" si="6232"/>
        <v>0409</v>
      </c>
      <c r="F2401" s="47" t="s">
        <v>197</v>
      </c>
      <c r="G2401" s="48"/>
      <c r="H2401" s="49" t="s">
        <v>113</v>
      </c>
      <c r="I2401" s="19"/>
      <c r="J2401" s="19"/>
      <c r="K2401" s="19"/>
      <c r="L2401" s="19"/>
      <c r="M2401" s="19"/>
      <c r="N2401" s="19"/>
      <c r="O2401" s="19">
        <f t="shared" si="6310"/>
        <v>2837.8969999999999</v>
      </c>
      <c r="P2401" s="19">
        <f t="shared" si="6311"/>
        <v>0</v>
      </c>
      <c r="Q2401" s="19">
        <f t="shared" si="6312"/>
        <v>0</v>
      </c>
      <c r="R2401" s="19">
        <f t="shared" si="6313"/>
        <v>0</v>
      </c>
      <c r="S2401" s="19"/>
      <c r="T2401" s="19">
        <f t="shared" si="6309"/>
        <v>2837.8969999999999</v>
      </c>
      <c r="U2401" s="19"/>
      <c r="V2401" s="19"/>
      <c r="W2401" s="19"/>
      <c r="X2401" s="19"/>
      <c r="Y2401" s="19"/>
      <c r="Z2401" s="19"/>
      <c r="AA2401" s="19"/>
      <c r="AB2401" s="19"/>
      <c r="AC2401" s="19"/>
      <c r="AD2401" s="19"/>
      <c r="AE2401" s="19"/>
      <c r="AF2401" s="50">
        <f t="shared" si="6314"/>
        <v>2987.2600000000002</v>
      </c>
      <c r="AG2401" s="50">
        <f t="shared" si="6315"/>
        <v>0</v>
      </c>
      <c r="AH2401" s="50">
        <f t="shared" si="6316"/>
        <v>0</v>
      </c>
      <c r="AI2401" s="50">
        <f t="shared" si="6317"/>
        <v>0</v>
      </c>
      <c r="AJ2401" s="50">
        <f t="shared" si="6318"/>
        <v>0</v>
      </c>
      <c r="AK2401" s="50">
        <f t="shared" si="6319"/>
        <v>0</v>
      </c>
      <c r="AL2401" s="50">
        <f t="shared" si="6320"/>
        <v>2987.2600000000002</v>
      </c>
      <c r="AM2401" s="50">
        <f t="shared" si="6321"/>
        <v>0</v>
      </c>
      <c r="AN2401" s="50">
        <f t="shared" si="6322"/>
        <v>0</v>
      </c>
      <c r="AO2401" s="15">
        <f t="shared" si="6323"/>
        <v>2987.2600000000002</v>
      </c>
      <c r="AP2401" s="51">
        <f t="shared" si="6324"/>
        <v>2987.2600000000002</v>
      </c>
      <c r="AQ2401" s="51">
        <f t="shared" si="6325"/>
        <v>2837.8969999999999</v>
      </c>
      <c r="AR2401" s="51">
        <f t="shared" si="6326"/>
        <v>0</v>
      </c>
      <c r="AS2401" s="51">
        <f t="shared" si="6327"/>
        <v>0</v>
      </c>
      <c r="AT2401" s="51">
        <f t="shared" si="6328"/>
        <v>0</v>
      </c>
      <c r="AU2401" s="51">
        <f t="shared" si="6233"/>
        <v>5825.1570000000002</v>
      </c>
      <c r="AV2401" s="51">
        <f t="shared" si="6234"/>
        <v>-2987.2600000000002</v>
      </c>
      <c r="AW2401" s="51"/>
      <c r="AX2401" s="51"/>
      <c r="AY2401" s="51"/>
      <c r="AZ2401" s="51"/>
      <c r="BA2401" s="52">
        <f t="shared" si="6250"/>
        <v>100</v>
      </c>
      <c r="BB2401" s="25"/>
    </row>
    <row r="2402" ht="47.25">
      <c r="B2402" s="47" t="s">
        <v>798</v>
      </c>
      <c r="C2402" s="47" t="s">
        <v>88</v>
      </c>
      <c r="D2402" s="47" t="s">
        <v>90</v>
      </c>
      <c r="E2402" s="48" t="str">
        <f t="shared" si="6232"/>
        <v>0409</v>
      </c>
      <c r="F2402" s="47" t="s">
        <v>198</v>
      </c>
      <c r="G2402" s="48"/>
      <c r="H2402" s="49" t="s">
        <v>199</v>
      </c>
      <c r="I2402" s="19"/>
      <c r="J2402" s="19"/>
      <c r="K2402" s="19"/>
      <c r="L2402" s="19"/>
      <c r="M2402" s="19"/>
      <c r="N2402" s="19"/>
      <c r="O2402" s="19">
        <f>O2403+O2405</f>
        <v>2837.8969999999999</v>
      </c>
      <c r="P2402" s="19">
        <f t="shared" si="6311"/>
        <v>0</v>
      </c>
      <c r="Q2402" s="19">
        <f t="shared" si="6312"/>
        <v>0</v>
      </c>
      <c r="R2402" s="19">
        <f t="shared" si="6313"/>
        <v>0</v>
      </c>
      <c r="S2402" s="19"/>
      <c r="T2402" s="19">
        <f t="shared" si="6309"/>
        <v>2837.8969999999999</v>
      </c>
      <c r="U2402" s="19"/>
      <c r="V2402" s="19"/>
      <c r="W2402" s="19"/>
      <c r="X2402" s="19"/>
      <c r="Y2402" s="19"/>
      <c r="Z2402" s="19"/>
      <c r="AA2402" s="19"/>
      <c r="AB2402" s="19"/>
      <c r="AC2402" s="19"/>
      <c r="AD2402" s="19"/>
      <c r="AE2402" s="19"/>
      <c r="AF2402" s="50">
        <f>AF2403+AF2405</f>
        <v>2987.2600000000002</v>
      </c>
      <c r="AG2402" s="50">
        <f>AG2403+AG2405</f>
        <v>0</v>
      </c>
      <c r="AH2402" s="50">
        <f>AH2403+AH2405</f>
        <v>0</v>
      </c>
      <c r="AI2402" s="50">
        <f>AI2403+AI2405</f>
        <v>0</v>
      </c>
      <c r="AJ2402" s="50">
        <f>AJ2403+AJ2405</f>
        <v>0</v>
      </c>
      <c r="AK2402" s="50">
        <f>AK2403+AK2405</f>
        <v>0</v>
      </c>
      <c r="AL2402" s="50">
        <f>AL2403+AL2405</f>
        <v>2987.2600000000002</v>
      </c>
      <c r="AM2402" s="50">
        <f>AM2403+AM2405</f>
        <v>0</v>
      </c>
      <c r="AN2402" s="50">
        <f>AN2403+AN2405</f>
        <v>0</v>
      </c>
      <c r="AO2402" s="51">
        <f>AO2403+AO2405</f>
        <v>2987.2600000000002</v>
      </c>
      <c r="AP2402" s="51">
        <f>AP2403+AP2405</f>
        <v>2987.2600000000002</v>
      </c>
      <c r="AQ2402" s="51">
        <f>AQ2403+AQ2405</f>
        <v>2837.8969999999999</v>
      </c>
      <c r="AR2402" s="51">
        <f>AR2403+AR2405</f>
        <v>0</v>
      </c>
      <c r="AS2402" s="51">
        <f>AS2403+AS2405</f>
        <v>0</v>
      </c>
      <c r="AT2402" s="51">
        <f>AT2403+AT2405</f>
        <v>0</v>
      </c>
      <c r="AU2402" s="51">
        <f t="shared" si="6233"/>
        <v>5825.1570000000002</v>
      </c>
      <c r="AV2402" s="51">
        <f t="shared" si="6234"/>
        <v>-2987.2600000000002</v>
      </c>
      <c r="AW2402" s="51"/>
      <c r="AX2402" s="51"/>
      <c r="AY2402" s="51"/>
      <c r="AZ2402" s="51"/>
      <c r="BA2402" s="52">
        <f t="shared" si="6250"/>
        <v>100</v>
      </c>
      <c r="BB2402" s="25"/>
    </row>
    <row r="2403" ht="31.5" hidden="1">
      <c r="B2403" s="47" t="s">
        <v>798</v>
      </c>
      <c r="C2403" s="47" t="s">
        <v>88</v>
      </c>
      <c r="D2403" s="47" t="s">
        <v>90</v>
      </c>
      <c r="E2403" s="48" t="str">
        <f t="shared" si="6232"/>
        <v>0409</v>
      </c>
      <c r="F2403" s="47" t="s">
        <v>200</v>
      </c>
      <c r="G2403" s="48"/>
      <c r="H2403" s="49" t="s">
        <v>201</v>
      </c>
      <c r="I2403" s="19"/>
      <c r="J2403" s="19"/>
      <c r="K2403" s="19"/>
      <c r="L2403" s="19"/>
      <c r="M2403" s="19"/>
      <c r="N2403" s="19"/>
      <c r="O2403" s="19">
        <f>O2404</f>
        <v>0</v>
      </c>
      <c r="P2403" s="19">
        <f t="shared" si="6311"/>
        <v>0</v>
      </c>
      <c r="Q2403" s="19">
        <f t="shared" si="6312"/>
        <v>0</v>
      </c>
      <c r="R2403" s="19">
        <f t="shared" si="6313"/>
        <v>0</v>
      </c>
      <c r="S2403" s="19"/>
      <c r="T2403" s="19">
        <f t="shared" si="6309"/>
        <v>0</v>
      </c>
      <c r="U2403" s="19"/>
      <c r="V2403" s="19"/>
      <c r="W2403" s="19"/>
      <c r="X2403" s="19"/>
      <c r="Y2403" s="19"/>
      <c r="Z2403" s="19"/>
      <c r="AA2403" s="19"/>
      <c r="AB2403" s="19"/>
      <c r="AC2403" s="19"/>
      <c r="AD2403" s="19"/>
      <c r="AE2403" s="19"/>
      <c r="AF2403" s="50">
        <f>AF2404</f>
        <v>0</v>
      </c>
      <c r="AG2403" s="50">
        <f>AG2404</f>
        <v>0</v>
      </c>
      <c r="AH2403" s="50">
        <f>AH2404</f>
        <v>0</v>
      </c>
      <c r="AI2403" s="50">
        <f>AI2404</f>
        <v>0</v>
      </c>
      <c r="AJ2403" s="50">
        <f>AJ2404</f>
        <v>0</v>
      </c>
      <c r="AK2403" s="50">
        <f>AK2404</f>
        <v>0</v>
      </c>
      <c r="AL2403" s="50">
        <f>AL2404</f>
        <v>0</v>
      </c>
      <c r="AM2403" s="50">
        <f>AM2404</f>
        <v>0</v>
      </c>
      <c r="AN2403" s="50">
        <f>AN2404</f>
        <v>0</v>
      </c>
      <c r="AO2403" s="15">
        <f>AO2404</f>
        <v>2987.2600000000002</v>
      </c>
      <c r="AP2403" s="51">
        <f>AP2404</f>
        <v>2987.2600000000002</v>
      </c>
      <c r="AQ2403" s="51">
        <f>AQ2404</f>
        <v>0</v>
      </c>
      <c r="AR2403" s="51">
        <f>AR2404</f>
        <v>0</v>
      </c>
      <c r="AS2403" s="51">
        <f>AS2404</f>
        <v>0</v>
      </c>
      <c r="AT2403" s="51">
        <f>AT2404</f>
        <v>0</v>
      </c>
      <c r="AU2403" s="51">
        <f t="shared" si="6233"/>
        <v>2987.2600000000002</v>
      </c>
      <c r="AV2403" s="51">
        <f t="shared" si="6234"/>
        <v>-2987.2600000000002</v>
      </c>
      <c r="AW2403" s="51"/>
      <c r="AX2403" s="51"/>
      <c r="AY2403" s="51"/>
      <c r="AZ2403" s="51"/>
      <c r="BA2403" s="52"/>
      <c r="BB2403" s="25">
        <v>0</v>
      </c>
    </row>
    <row r="2404" ht="31.5" hidden="1">
      <c r="B2404" s="47" t="s">
        <v>798</v>
      </c>
      <c r="C2404" s="47" t="s">
        <v>88</v>
      </c>
      <c r="D2404" s="47" t="s">
        <v>90</v>
      </c>
      <c r="E2404" s="48" t="str">
        <f t="shared" si="6232"/>
        <v>0409</v>
      </c>
      <c r="F2404" s="47" t="s">
        <v>200</v>
      </c>
      <c r="G2404" s="47" t="s">
        <v>58</v>
      </c>
      <c r="H2404" s="49" t="s">
        <v>59</v>
      </c>
      <c r="I2404" s="19"/>
      <c r="J2404" s="19"/>
      <c r="K2404" s="19"/>
      <c r="L2404" s="19"/>
      <c r="M2404" s="19"/>
      <c r="N2404" s="19"/>
      <c r="O2404" s="19">
        <v>0</v>
      </c>
      <c r="P2404" s="19"/>
      <c r="Q2404" s="19">
        <v>0</v>
      </c>
      <c r="R2404" s="19">
        <v>0</v>
      </c>
      <c r="S2404" s="19"/>
      <c r="T2404" s="19">
        <f t="shared" si="6309"/>
        <v>0</v>
      </c>
      <c r="U2404" s="19"/>
      <c r="V2404" s="19"/>
      <c r="W2404" s="19"/>
      <c r="X2404" s="19"/>
      <c r="Y2404" s="19"/>
      <c r="Z2404" s="19"/>
      <c r="AA2404" s="19"/>
      <c r="AB2404" s="19"/>
      <c r="AC2404" s="19"/>
      <c r="AD2404" s="19"/>
      <c r="AE2404" s="19"/>
      <c r="AF2404" s="50">
        <v>0</v>
      </c>
      <c r="AG2404" s="50"/>
      <c r="AH2404" s="50">
        <v>0</v>
      </c>
      <c r="AI2404" s="50">
        <v>0</v>
      </c>
      <c r="AJ2404" s="50">
        <v>0</v>
      </c>
      <c r="AK2404" s="50">
        <v>0</v>
      </c>
      <c r="AL2404" s="50">
        <v>0</v>
      </c>
      <c r="AM2404" s="50">
        <v>0</v>
      </c>
      <c r="AN2404" s="50">
        <v>0</v>
      </c>
      <c r="AO2404" s="51">
        <v>2987.2600000000002</v>
      </c>
      <c r="AP2404" s="51">
        <v>2987.2600000000002</v>
      </c>
      <c r="AQ2404" s="51">
        <v>0</v>
      </c>
      <c r="AR2404" s="51">
        <v>0</v>
      </c>
      <c r="AS2404" s="51">
        <v>0</v>
      </c>
      <c r="AT2404" s="51">
        <v>0</v>
      </c>
      <c r="AU2404" s="51">
        <f t="shared" si="6233"/>
        <v>2987.2600000000002</v>
      </c>
      <c r="AV2404" s="51">
        <f t="shared" si="6234"/>
        <v>-2987.2600000000002</v>
      </c>
      <c r="AW2404" s="51"/>
      <c r="AX2404" s="51"/>
      <c r="AY2404" s="51"/>
      <c r="AZ2404" s="51"/>
      <c r="BA2404" s="52"/>
      <c r="BB2404" s="25">
        <v>0</v>
      </c>
    </row>
    <row r="2405" ht="31.5">
      <c r="B2405" s="47" t="s">
        <v>798</v>
      </c>
      <c r="C2405" s="47" t="s">
        <v>88</v>
      </c>
      <c r="D2405" s="47" t="s">
        <v>90</v>
      </c>
      <c r="E2405" s="48" t="str">
        <f t="shared" si="6232"/>
        <v>0409</v>
      </c>
      <c r="F2405" s="47" t="s">
        <v>812</v>
      </c>
      <c r="G2405" s="47"/>
      <c r="H2405" s="49" t="s">
        <v>813</v>
      </c>
      <c r="I2405" s="19"/>
      <c r="J2405" s="19"/>
      <c r="K2405" s="19"/>
      <c r="L2405" s="19"/>
      <c r="M2405" s="19"/>
      <c r="N2405" s="19"/>
      <c r="O2405" s="19">
        <f>O2406</f>
        <v>2837.8969999999999</v>
      </c>
      <c r="P2405" s="19"/>
      <c r="Q2405" s="19"/>
      <c r="R2405" s="19"/>
      <c r="S2405" s="19"/>
      <c r="T2405" s="19">
        <f t="shared" si="6309"/>
        <v>2837.8969999999999</v>
      </c>
      <c r="U2405" s="19"/>
      <c r="V2405" s="19"/>
      <c r="W2405" s="19"/>
      <c r="X2405" s="19"/>
      <c r="Y2405" s="19"/>
      <c r="Z2405" s="19"/>
      <c r="AA2405" s="19"/>
      <c r="AB2405" s="19"/>
      <c r="AC2405" s="19"/>
      <c r="AD2405" s="19"/>
      <c r="AE2405" s="19"/>
      <c r="AF2405" s="50">
        <f>AF2406</f>
        <v>2987.2600000000002</v>
      </c>
      <c r="AG2405" s="50">
        <f>AG2406</f>
        <v>0</v>
      </c>
      <c r="AH2405" s="50">
        <f>AH2406</f>
        <v>0</v>
      </c>
      <c r="AI2405" s="50">
        <f>AI2406</f>
        <v>0</v>
      </c>
      <c r="AJ2405" s="50">
        <f>AJ2406</f>
        <v>0</v>
      </c>
      <c r="AK2405" s="50">
        <f>AK2406</f>
        <v>0</v>
      </c>
      <c r="AL2405" s="50">
        <f>AL2406</f>
        <v>2987.2600000000002</v>
      </c>
      <c r="AM2405" s="50">
        <f>AM2406</f>
        <v>0</v>
      </c>
      <c r="AN2405" s="50">
        <f>AN2406</f>
        <v>0</v>
      </c>
      <c r="AO2405" s="63">
        <f>AO2406</f>
        <v>0</v>
      </c>
      <c r="AP2405" s="15">
        <f>AP2406</f>
        <v>0</v>
      </c>
      <c r="AQ2405" s="51">
        <f>AQ2406</f>
        <v>2837.8969999999999</v>
      </c>
      <c r="AR2405" s="15">
        <f>AR2406</f>
        <v>0</v>
      </c>
      <c r="AS2405" s="51">
        <f>AS2406</f>
        <v>0</v>
      </c>
      <c r="AT2405" s="15">
        <f>AT2406</f>
        <v>0</v>
      </c>
      <c r="AU2405" s="51">
        <f t="shared" si="6233"/>
        <v>2837.8969999999999</v>
      </c>
      <c r="AV2405" s="51">
        <f t="shared" si="6234"/>
        <v>0</v>
      </c>
      <c r="AW2405" s="51"/>
      <c r="AX2405" s="51"/>
      <c r="AY2405" s="51"/>
      <c r="AZ2405" s="51"/>
      <c r="BA2405" s="52">
        <f t="shared" si="6250"/>
        <v>100</v>
      </c>
      <c r="BB2405" s="25"/>
    </row>
    <row r="2406" ht="31.5">
      <c r="B2406" s="47" t="s">
        <v>798</v>
      </c>
      <c r="C2406" s="47" t="s">
        <v>88</v>
      </c>
      <c r="D2406" s="47" t="s">
        <v>90</v>
      </c>
      <c r="E2406" s="48" t="str">
        <f t="shared" si="6232"/>
        <v>0409</v>
      </c>
      <c r="F2406" s="47" t="s">
        <v>812</v>
      </c>
      <c r="G2406" s="47" t="s">
        <v>58</v>
      </c>
      <c r="H2406" s="49" t="s">
        <v>59</v>
      </c>
      <c r="I2406" s="19"/>
      <c r="J2406" s="19"/>
      <c r="K2406" s="19"/>
      <c r="L2406" s="19"/>
      <c r="M2406" s="19"/>
      <c r="N2406" s="19"/>
      <c r="O2406" s="19">
        <v>2837.8969999999999</v>
      </c>
      <c r="P2406" s="19"/>
      <c r="Q2406" s="19"/>
      <c r="R2406" s="19"/>
      <c r="S2406" s="19"/>
      <c r="T2406" s="19">
        <f t="shared" si="6309"/>
        <v>2837.8969999999999</v>
      </c>
      <c r="U2406" s="19"/>
      <c r="V2406" s="19"/>
      <c r="W2406" s="19"/>
      <c r="X2406" s="19"/>
      <c r="Y2406" s="19"/>
      <c r="Z2406" s="19"/>
      <c r="AA2406" s="19"/>
      <c r="AB2406" s="19"/>
      <c r="AC2406" s="19"/>
      <c r="AD2406" s="19"/>
      <c r="AE2406" s="19"/>
      <c r="AF2406" s="50">
        <v>2987.2600000000002</v>
      </c>
      <c r="AG2406" s="50"/>
      <c r="AH2406" s="50">
        <v>0</v>
      </c>
      <c r="AI2406" s="50">
        <v>0</v>
      </c>
      <c r="AJ2406" s="50">
        <v>0</v>
      </c>
      <c r="AK2406" s="50">
        <v>0</v>
      </c>
      <c r="AL2406" s="50">
        <v>2987.2600000000002</v>
      </c>
      <c r="AM2406" s="50">
        <v>0</v>
      </c>
      <c r="AN2406" s="50">
        <v>0</v>
      </c>
      <c r="AO2406" s="15">
        <v>0</v>
      </c>
      <c r="AP2406" s="51">
        <v>0</v>
      </c>
      <c r="AQ2406" s="15">
        <v>2837.8969999999999</v>
      </c>
      <c r="AR2406" s="51">
        <v>0</v>
      </c>
      <c r="AS2406" s="15">
        <v>0</v>
      </c>
      <c r="AT2406" s="51">
        <v>0</v>
      </c>
      <c r="AU2406" s="51">
        <f t="shared" si="6233"/>
        <v>2837.8969999999999</v>
      </c>
      <c r="AV2406" s="51">
        <f t="shared" si="6234"/>
        <v>0</v>
      </c>
      <c r="AW2406" s="51"/>
      <c r="AX2406" s="51"/>
      <c r="AY2406" s="51"/>
      <c r="AZ2406" s="51"/>
      <c r="BA2406" s="52">
        <f t="shared" si="6250"/>
        <v>100</v>
      </c>
      <c r="BB2406" s="25"/>
    </row>
    <row r="2407" s="39" customFormat="1" ht="31.5">
      <c r="B2407" s="47" t="s">
        <v>798</v>
      </c>
      <c r="C2407" s="47" t="s">
        <v>88</v>
      </c>
      <c r="D2407" s="47" t="s">
        <v>90</v>
      </c>
      <c r="E2407" s="48" t="str">
        <f t="shared" si="6232"/>
        <v>0409</v>
      </c>
      <c r="F2407" s="47" t="s">
        <v>100</v>
      </c>
      <c r="G2407" s="48"/>
      <c r="H2407" s="49" t="s">
        <v>101</v>
      </c>
      <c r="I2407" s="19">
        <f>I2408+I2419+I2424+I2461</f>
        <v>6287250.0999999996</v>
      </c>
      <c r="J2407" s="19">
        <f>J2408+J2419+J2424+J2461</f>
        <v>6009457.9000000004</v>
      </c>
      <c r="K2407" s="19">
        <f>K2408+K2419+K2424+K2461</f>
        <v>6803832.6999999993</v>
      </c>
      <c r="L2407" s="19">
        <f>L2408+L2419+L2424+L2461</f>
        <v>-6769.9000000000015</v>
      </c>
      <c r="M2407" s="19">
        <f>M2408+M2419+M2424+M2461</f>
        <v>99864.699999999997</v>
      </c>
      <c r="N2407" s="19">
        <f>N2408+N2419+N2424+N2461</f>
        <v>0</v>
      </c>
      <c r="O2407" s="19">
        <f>O2408+O2419+O2424+O2461</f>
        <v>-22411.809999999983</v>
      </c>
      <c r="P2407" s="19">
        <f>P2408+P2419+P2424+P2461</f>
        <v>19122.597000000002</v>
      </c>
      <c r="Q2407" s="19">
        <f>Q2408+Q2419+Q2424+Q2461</f>
        <v>406332.20999999996</v>
      </c>
      <c r="R2407" s="19">
        <f>R2408+R2419+R2424+R2461</f>
        <v>-247750.50900000005</v>
      </c>
      <c r="S2407" s="19">
        <f>S2408+S2419+S2424+S2461</f>
        <v>385750.12974</v>
      </c>
      <c r="T2407" s="19">
        <f t="shared" si="6309"/>
        <v>6821522.8177399999</v>
      </c>
      <c r="U2407" s="19">
        <f t="shared" si="6247"/>
        <v>6109322.6000000006</v>
      </c>
      <c r="V2407" s="19">
        <f t="shared" si="6248"/>
        <v>6803832.6999999993</v>
      </c>
      <c r="W2407" s="19">
        <f>W2408+W2419+W2424+W2461</f>
        <v>16672.900000000001</v>
      </c>
      <c r="X2407" s="19">
        <f>X2408+X2419+X2424+X2461</f>
        <v>0</v>
      </c>
      <c r="Y2407" s="19">
        <f>Y2408+Y2419+Y2424+Y2461</f>
        <v>0</v>
      </c>
      <c r="Z2407" s="19">
        <f>Z2408+Z2419+Z2424+Z2461</f>
        <v>369423.17474000005</v>
      </c>
      <c r="AA2407" s="19">
        <f>AA2408+AA2419+AA2424+AA2461</f>
        <v>101383.117</v>
      </c>
      <c r="AB2407" s="19">
        <f>AB2408+AB2419+AB2424+AB2461</f>
        <v>4995.5690000000004</v>
      </c>
      <c r="AC2407" s="19">
        <f>AC2408+AC2419+AC2424+AC2461</f>
        <v>73134.290000000008</v>
      </c>
      <c r="AD2407" s="19">
        <f>AD2408+AD2419+AD2424+AD2461</f>
        <v>0</v>
      </c>
      <c r="AE2407" s="19">
        <f>AE2408+AE2419+AE2424+AE2461</f>
        <v>0</v>
      </c>
      <c r="AF2407" s="50">
        <f>AF2408+AF2419+AF2424+AF2461</f>
        <v>7409114.5411100006</v>
      </c>
      <c r="AG2407" s="50">
        <f>AG2408+AG2419+AG2424+AG2461</f>
        <v>0</v>
      </c>
      <c r="AH2407" s="50">
        <f>AH2408+AH2419+AH2424+AH2461</f>
        <v>1550099.21217</v>
      </c>
      <c r="AI2407" s="50">
        <f>AI2408+AI2419+AI2424+AI2461</f>
        <v>0</v>
      </c>
      <c r="AJ2407" s="50">
        <f>AJ2408+AJ2419+AJ2424+AJ2461</f>
        <v>614577.34733000002</v>
      </c>
      <c r="AK2407" s="50">
        <f>AK2408+AK2419+AK2424+AK2461</f>
        <v>0</v>
      </c>
      <c r="AL2407" s="50">
        <f>AL2408+AL2419+AL2424+AL2461</f>
        <v>6943185.9673200008</v>
      </c>
      <c r="AM2407" s="50">
        <f>AM2408+AM2419+AM2424+AM2461</f>
        <v>1341437.50933</v>
      </c>
      <c r="AN2407" s="50">
        <f>AN2408+AN2419+AN2424+AN2461</f>
        <v>542411.46534999995</v>
      </c>
      <c r="AO2407" s="51">
        <f>AO2408+AO2419+AO2424+AO2461</f>
        <v>4156083.74682</v>
      </c>
      <c r="AP2407" s="51">
        <f>AP2408+AP2419+AP2424+AP2461</f>
        <v>7554874.5706500011</v>
      </c>
      <c r="AQ2407" s="51">
        <f>AQ2408+AQ2419+AQ2424+AQ2461</f>
        <v>-22411.809999999983</v>
      </c>
      <c r="AR2407" s="51">
        <f>AR2408+AR2419+AR2424+AR2461</f>
        <v>0</v>
      </c>
      <c r="AS2407" s="51">
        <f>AS2408+AS2419+AS2424+AS2461</f>
        <v>0</v>
      </c>
      <c r="AT2407" s="51">
        <f>AT2408+AT2419+AT2424+AT2461</f>
        <v>0</v>
      </c>
      <c r="AU2407" s="51">
        <f t="shared" si="6233"/>
        <v>7532462.7606500015</v>
      </c>
      <c r="AV2407" s="51">
        <f t="shared" si="6234"/>
        <v>-710939.94291000161</v>
      </c>
      <c r="AW2407" s="51">
        <f t="shared" si="6235"/>
        <v>7207618.8924799999</v>
      </c>
      <c r="AX2407" s="51">
        <f t="shared" si="6236"/>
        <v>6215701.2860000003</v>
      </c>
      <c r="AY2407" s="51">
        <f t="shared" si="6237"/>
        <v>6876966.9899999993</v>
      </c>
      <c r="AZ2407" s="51">
        <f>AZ2408+AZ2419+AZ2424+AZ2461</f>
        <v>0</v>
      </c>
      <c r="BA2407" s="52">
        <f t="shared" si="6250"/>
        <v>93.711413540649673</v>
      </c>
      <c r="BB2407" s="25"/>
    </row>
    <row r="2408" s="39" customFormat="1" ht="31.5">
      <c r="B2408" s="47" t="s">
        <v>798</v>
      </c>
      <c r="C2408" s="47" t="s">
        <v>88</v>
      </c>
      <c r="D2408" s="47" t="s">
        <v>90</v>
      </c>
      <c r="E2408" s="48" t="str">
        <f t="shared" ref="E2408:E2471" si="6329">CONCATENATE(C2408,D2408)</f>
        <v>0409</v>
      </c>
      <c r="F2408" s="47" t="s">
        <v>814</v>
      </c>
      <c r="G2408" s="48"/>
      <c r="H2408" s="49" t="s">
        <v>312</v>
      </c>
      <c r="I2408" s="19">
        <f>I2409</f>
        <v>832504</v>
      </c>
      <c r="J2408" s="19">
        <f>J2409</f>
        <v>831831</v>
      </c>
      <c r="K2408" s="19">
        <f>K2409</f>
        <v>831831</v>
      </c>
      <c r="L2408" s="19">
        <f>L2409</f>
        <v>0</v>
      </c>
      <c r="M2408" s="19">
        <f>M2409</f>
        <v>0</v>
      </c>
      <c r="N2408" s="19">
        <f>N2409</f>
        <v>0</v>
      </c>
      <c r="O2408" s="19">
        <f>O2409+O2414</f>
        <v>0</v>
      </c>
      <c r="P2408" s="19">
        <f>P2409+P2414</f>
        <v>0</v>
      </c>
      <c r="Q2408" s="19">
        <f>Q2409+Q2414</f>
        <v>0</v>
      </c>
      <c r="R2408" s="19">
        <f>R2409+R2414</f>
        <v>0</v>
      </c>
      <c r="S2408" s="19">
        <f>S2409</f>
        <v>0</v>
      </c>
      <c r="T2408" s="19">
        <f t="shared" si="6309"/>
        <v>832504</v>
      </c>
      <c r="U2408" s="19">
        <f t="shared" si="6247"/>
        <v>831831</v>
      </c>
      <c r="V2408" s="19">
        <f t="shared" si="6248"/>
        <v>831831</v>
      </c>
      <c r="W2408" s="19">
        <f>W2409</f>
        <v>0</v>
      </c>
      <c r="X2408" s="19">
        <f>X2409</f>
        <v>0</v>
      </c>
      <c r="Y2408" s="19">
        <f>Y2409</f>
        <v>0</v>
      </c>
      <c r="Z2408" s="19">
        <f>Z2409</f>
        <v>0</v>
      </c>
      <c r="AA2408" s="19">
        <f>AA2409</f>
        <v>0</v>
      </c>
      <c r="AB2408" s="19">
        <f>AB2409</f>
        <v>0</v>
      </c>
      <c r="AC2408" s="19">
        <f>AC2409</f>
        <v>0</v>
      </c>
      <c r="AD2408" s="19">
        <f>AD2409</f>
        <v>0</v>
      </c>
      <c r="AE2408" s="19">
        <f>AE2409</f>
        <v>0</v>
      </c>
      <c r="AF2408" s="50">
        <f>AF2409+AF2414</f>
        <v>949049.12583000003</v>
      </c>
      <c r="AG2408" s="50">
        <f>AG2409+AG2414</f>
        <v>0</v>
      </c>
      <c r="AH2408" s="50">
        <f>AH2409+AH2414</f>
        <v>948463.03532999998</v>
      </c>
      <c r="AI2408" s="50">
        <f>AI2409+AI2414</f>
        <v>0</v>
      </c>
      <c r="AJ2408" s="50">
        <f>AJ2409+AJ2414</f>
        <v>0</v>
      </c>
      <c r="AK2408" s="50">
        <f>AK2409+AK2414</f>
        <v>0</v>
      </c>
      <c r="AL2408" s="50">
        <f>AL2409+AL2414</f>
        <v>949049.12583000003</v>
      </c>
      <c r="AM2408" s="50">
        <f>AM2409+AM2414</f>
        <v>948463.03532999998</v>
      </c>
      <c r="AN2408" s="50">
        <f>AN2409+AN2414</f>
        <v>0</v>
      </c>
      <c r="AO2408" s="15">
        <f>AO2409+AO2414</f>
        <v>932004.43850000005</v>
      </c>
      <c r="AP2408" s="51">
        <f>AP2409+AP2414</f>
        <v>949049.12583000003</v>
      </c>
      <c r="AQ2408" s="51">
        <f>AQ2409+AQ2414</f>
        <v>0</v>
      </c>
      <c r="AR2408" s="51">
        <f>AR2409+AR2414</f>
        <v>0</v>
      </c>
      <c r="AS2408" s="51">
        <f>AS2409+AS2414</f>
        <v>0</v>
      </c>
      <c r="AT2408" s="51">
        <f>AT2409+AT2414</f>
        <v>0</v>
      </c>
      <c r="AU2408" s="51">
        <f t="shared" ref="AU2408:AU2471" si="6330">AP2408+AS2408+AT2408+AR2408+AQ2408</f>
        <v>949049.12583000003</v>
      </c>
      <c r="AV2408" s="51">
        <f t="shared" ref="AV2408:AV2471" si="6331">T2408-AU2408</f>
        <v>-116545.12583000003</v>
      </c>
      <c r="AW2408" s="51">
        <f t="shared" ref="AW2408:AW2471" si="6332">T2408+W2408+X2408+Y2408+Z2408</f>
        <v>832504</v>
      </c>
      <c r="AX2408" s="51">
        <f t="shared" ref="AX2408:AX2471" si="6333">U2408+AA2408+AB2408</f>
        <v>831831</v>
      </c>
      <c r="AY2408" s="51">
        <f t="shared" ref="AY2408:AY2471" si="6334">V2408+AC2408+AE2408+AD2408</f>
        <v>831831</v>
      </c>
      <c r="AZ2408" s="51">
        <f>AZ2409</f>
        <v>0</v>
      </c>
      <c r="BA2408" s="52">
        <f t="shared" ref="BA2408:BA2471" si="6335">AL2408/AF2408*100</f>
        <v>100</v>
      </c>
      <c r="BB2408" s="25"/>
    </row>
    <row r="2409" s="39" customFormat="1" ht="31.5" hidden="1">
      <c r="B2409" s="47" t="s">
        <v>798</v>
      </c>
      <c r="C2409" s="47" t="s">
        <v>88</v>
      </c>
      <c r="D2409" s="47" t="s">
        <v>90</v>
      </c>
      <c r="E2409" s="48" t="str">
        <f t="shared" si="6329"/>
        <v>0409</v>
      </c>
      <c r="F2409" s="47" t="s">
        <v>815</v>
      </c>
      <c r="G2409" s="48"/>
      <c r="H2409" s="49" t="s">
        <v>816</v>
      </c>
      <c r="I2409" s="19">
        <f>I2410+I2412</f>
        <v>832504</v>
      </c>
      <c r="J2409" s="19">
        <f>J2410+J2412</f>
        <v>831831</v>
      </c>
      <c r="K2409" s="19">
        <f>K2410+K2412</f>
        <v>831831</v>
      </c>
      <c r="L2409" s="19">
        <f>L2410+L2412</f>
        <v>0</v>
      </c>
      <c r="M2409" s="19">
        <f>M2410+M2412</f>
        <v>0</v>
      </c>
      <c r="N2409" s="19">
        <f>N2410+N2412</f>
        <v>0</v>
      </c>
      <c r="O2409" s="19">
        <f>O2410+O2412</f>
        <v>0</v>
      </c>
      <c r="P2409" s="19">
        <f>P2410+P2412</f>
        <v>0</v>
      </c>
      <c r="Q2409" s="19">
        <f>Q2410+Q2412</f>
        <v>0</v>
      </c>
      <c r="R2409" s="19">
        <f>R2410+R2412</f>
        <v>0</v>
      </c>
      <c r="S2409" s="19">
        <f>S2410+S2412</f>
        <v>0</v>
      </c>
      <c r="T2409" s="19">
        <f t="shared" si="6309"/>
        <v>832504</v>
      </c>
      <c r="U2409" s="19">
        <f t="shared" si="6247"/>
        <v>831831</v>
      </c>
      <c r="V2409" s="19">
        <f t="shared" si="6248"/>
        <v>831831</v>
      </c>
      <c r="W2409" s="19">
        <f>W2410+W2412</f>
        <v>0</v>
      </c>
      <c r="X2409" s="19">
        <f>X2410+X2412</f>
        <v>0</v>
      </c>
      <c r="Y2409" s="19">
        <f>Y2410+Y2412</f>
        <v>0</v>
      </c>
      <c r="Z2409" s="19">
        <f>Z2410+Z2412</f>
        <v>0</v>
      </c>
      <c r="AA2409" s="19">
        <f>AA2410+AA2412</f>
        <v>0</v>
      </c>
      <c r="AB2409" s="19">
        <f>AB2410+AB2412</f>
        <v>0</v>
      </c>
      <c r="AC2409" s="19">
        <f>AC2410+AC2412</f>
        <v>0</v>
      </c>
      <c r="AD2409" s="19">
        <f>AD2410+AD2412</f>
        <v>0</v>
      </c>
      <c r="AE2409" s="19">
        <f>AE2410+AE2412</f>
        <v>0</v>
      </c>
      <c r="AF2409" s="50">
        <f>AF2410+AF2412</f>
        <v>0</v>
      </c>
      <c r="AG2409" s="50">
        <f>AG2410+AG2412</f>
        <v>0</v>
      </c>
      <c r="AH2409" s="50">
        <f>AH2410+AH2412</f>
        <v>0</v>
      </c>
      <c r="AI2409" s="50">
        <f>AI2410+AI2412</f>
        <v>0</v>
      </c>
      <c r="AJ2409" s="50">
        <f>AJ2410+AJ2412</f>
        <v>0</v>
      </c>
      <c r="AK2409" s="50">
        <f>AK2410+AK2412</f>
        <v>0</v>
      </c>
      <c r="AL2409" s="50">
        <f>AL2410+AL2412</f>
        <v>0</v>
      </c>
      <c r="AM2409" s="50">
        <f>AM2410+AM2412</f>
        <v>0</v>
      </c>
      <c r="AN2409" s="50">
        <f>AN2410+AN2412</f>
        <v>0</v>
      </c>
      <c r="AO2409" s="51">
        <f>AO2410+AO2412</f>
        <v>0</v>
      </c>
      <c r="AP2409" s="51">
        <f>AP2410+AP2412</f>
        <v>0</v>
      </c>
      <c r="AQ2409" s="51">
        <f>AQ2410+AQ2412</f>
        <v>0</v>
      </c>
      <c r="AR2409" s="51">
        <f>AR2410+AR2412</f>
        <v>0</v>
      </c>
      <c r="AS2409" s="51">
        <f>AS2410+AS2412</f>
        <v>0</v>
      </c>
      <c r="AT2409" s="51">
        <f>AT2410+AT2412</f>
        <v>0</v>
      </c>
      <c r="AU2409" s="51">
        <f t="shared" si="6330"/>
        <v>0</v>
      </c>
      <c r="AV2409" s="51">
        <f t="shared" si="6331"/>
        <v>832504</v>
      </c>
      <c r="AW2409" s="51">
        <f t="shared" si="6332"/>
        <v>832504</v>
      </c>
      <c r="AX2409" s="51">
        <f t="shared" si="6333"/>
        <v>831831</v>
      </c>
      <c r="AY2409" s="51">
        <f t="shared" si="6334"/>
        <v>831831</v>
      </c>
      <c r="AZ2409" s="51">
        <f>AZ2410+AZ2412</f>
        <v>0</v>
      </c>
      <c r="BA2409" s="52"/>
      <c r="BB2409" s="25">
        <v>0</v>
      </c>
    </row>
    <row r="2410" s="39" customFormat="1" ht="63" hidden="1">
      <c r="B2410" s="47" t="s">
        <v>798</v>
      </c>
      <c r="C2410" s="47" t="s">
        <v>88</v>
      </c>
      <c r="D2410" s="47" t="s">
        <v>90</v>
      </c>
      <c r="E2410" s="48" t="str">
        <f t="shared" si="6329"/>
        <v>0409</v>
      </c>
      <c r="F2410" s="47" t="s">
        <v>817</v>
      </c>
      <c r="G2410" s="48"/>
      <c r="H2410" s="49" t="s">
        <v>818</v>
      </c>
      <c r="I2410" s="19">
        <f>I2411</f>
        <v>673</v>
      </c>
      <c r="J2410" s="19">
        <f>J2411</f>
        <v>0</v>
      </c>
      <c r="K2410" s="19">
        <f>K2411</f>
        <v>0</v>
      </c>
      <c r="L2410" s="19">
        <f>L2411</f>
        <v>0</v>
      </c>
      <c r="M2410" s="19">
        <f>M2411</f>
        <v>0</v>
      </c>
      <c r="N2410" s="19">
        <f>N2411</f>
        <v>0</v>
      </c>
      <c r="O2410" s="19">
        <f>O2411</f>
        <v>0</v>
      </c>
      <c r="P2410" s="19">
        <f>P2411</f>
        <v>0</v>
      </c>
      <c r="Q2410" s="19">
        <f>Q2411</f>
        <v>0</v>
      </c>
      <c r="R2410" s="19">
        <f>R2411</f>
        <v>0</v>
      </c>
      <c r="S2410" s="19">
        <f>S2411</f>
        <v>0</v>
      </c>
      <c r="T2410" s="19">
        <f t="shared" si="6309"/>
        <v>673</v>
      </c>
      <c r="U2410" s="19">
        <f t="shared" si="6247"/>
        <v>0</v>
      </c>
      <c r="V2410" s="19">
        <f t="shared" si="6248"/>
        <v>0</v>
      </c>
      <c r="W2410" s="19">
        <f>W2411</f>
        <v>0</v>
      </c>
      <c r="X2410" s="19">
        <f>X2411</f>
        <v>0</v>
      </c>
      <c r="Y2410" s="19">
        <f>Y2411</f>
        <v>0</v>
      </c>
      <c r="Z2410" s="19">
        <f>Z2411</f>
        <v>0</v>
      </c>
      <c r="AA2410" s="19">
        <f>AA2411</f>
        <v>0</v>
      </c>
      <c r="AB2410" s="19">
        <f>AB2411</f>
        <v>0</v>
      </c>
      <c r="AC2410" s="19">
        <f>AC2411</f>
        <v>0</v>
      </c>
      <c r="AD2410" s="19">
        <f>AD2411</f>
        <v>0</v>
      </c>
      <c r="AE2410" s="19">
        <f>AE2411</f>
        <v>0</v>
      </c>
      <c r="AF2410" s="50">
        <f>AF2411</f>
        <v>0</v>
      </c>
      <c r="AG2410" s="50">
        <f>AG2411</f>
        <v>0</v>
      </c>
      <c r="AH2410" s="50">
        <f>AH2411</f>
        <v>0</v>
      </c>
      <c r="AI2410" s="50">
        <f>AI2411</f>
        <v>0</v>
      </c>
      <c r="AJ2410" s="50">
        <f>AJ2411</f>
        <v>0</v>
      </c>
      <c r="AK2410" s="50">
        <f>AK2411</f>
        <v>0</v>
      </c>
      <c r="AL2410" s="50">
        <f>AL2411</f>
        <v>0</v>
      </c>
      <c r="AM2410" s="50">
        <f>AM2411</f>
        <v>0</v>
      </c>
      <c r="AN2410" s="50">
        <f>AN2411</f>
        <v>0</v>
      </c>
      <c r="AO2410" s="15">
        <f>AO2411</f>
        <v>0</v>
      </c>
      <c r="AP2410" s="51">
        <f>AP2411</f>
        <v>0</v>
      </c>
      <c r="AQ2410" s="51">
        <f>AQ2411</f>
        <v>0</v>
      </c>
      <c r="AR2410" s="51">
        <f>AR2411</f>
        <v>0</v>
      </c>
      <c r="AS2410" s="51">
        <f>AS2411</f>
        <v>0</v>
      </c>
      <c r="AT2410" s="51">
        <f>AT2411</f>
        <v>0</v>
      </c>
      <c r="AU2410" s="51">
        <f t="shared" si="6330"/>
        <v>0</v>
      </c>
      <c r="AV2410" s="51">
        <f t="shared" si="6331"/>
        <v>673</v>
      </c>
      <c r="AW2410" s="51">
        <f t="shared" si="6332"/>
        <v>673</v>
      </c>
      <c r="AX2410" s="51">
        <f t="shared" si="6333"/>
        <v>0</v>
      </c>
      <c r="AY2410" s="51">
        <f t="shared" si="6334"/>
        <v>0</v>
      </c>
      <c r="AZ2410" s="51">
        <f>AZ2411</f>
        <v>0</v>
      </c>
      <c r="BA2410" s="52"/>
      <c r="BB2410" s="25">
        <v>0</v>
      </c>
    </row>
    <row r="2411" s="39" customFormat="1" ht="31.5" hidden="1">
      <c r="B2411" s="47" t="s">
        <v>798</v>
      </c>
      <c r="C2411" s="47" t="s">
        <v>88</v>
      </c>
      <c r="D2411" s="47" t="s">
        <v>90</v>
      </c>
      <c r="E2411" s="48" t="str">
        <f t="shared" si="6329"/>
        <v>0409</v>
      </c>
      <c r="F2411" s="47" t="s">
        <v>817</v>
      </c>
      <c r="G2411" s="47" t="s">
        <v>58</v>
      </c>
      <c r="H2411" s="49" t="s">
        <v>59</v>
      </c>
      <c r="I2411" s="19">
        <v>673</v>
      </c>
      <c r="J2411" s="19">
        <v>0</v>
      </c>
      <c r="K2411" s="19">
        <v>0</v>
      </c>
      <c r="L2411" s="19"/>
      <c r="M2411" s="19"/>
      <c r="N2411" s="19"/>
      <c r="O2411" s="19">
        <v>0</v>
      </c>
      <c r="P2411" s="19">
        <v>0</v>
      </c>
      <c r="Q2411" s="19">
        <v>0</v>
      </c>
      <c r="R2411" s="19">
        <v>0</v>
      </c>
      <c r="S2411" s="19"/>
      <c r="T2411" s="19">
        <f t="shared" si="6309"/>
        <v>673</v>
      </c>
      <c r="U2411" s="19">
        <f t="shared" si="6247"/>
        <v>0</v>
      </c>
      <c r="V2411" s="19">
        <f t="shared" si="6248"/>
        <v>0</v>
      </c>
      <c r="W2411" s="19"/>
      <c r="X2411" s="19"/>
      <c r="Y2411" s="19"/>
      <c r="Z2411" s="19"/>
      <c r="AA2411" s="19"/>
      <c r="AB2411" s="19"/>
      <c r="AC2411" s="19"/>
      <c r="AD2411" s="19"/>
      <c r="AE2411" s="19"/>
      <c r="AF2411" s="50">
        <v>0</v>
      </c>
      <c r="AG2411" s="50"/>
      <c r="AH2411" s="50">
        <v>0</v>
      </c>
      <c r="AI2411" s="50">
        <v>0</v>
      </c>
      <c r="AJ2411" s="50">
        <v>0</v>
      </c>
      <c r="AK2411" s="50">
        <v>0</v>
      </c>
      <c r="AL2411" s="50">
        <v>0</v>
      </c>
      <c r="AM2411" s="50">
        <v>0</v>
      </c>
      <c r="AN2411" s="50">
        <v>0</v>
      </c>
      <c r="AO2411" s="51">
        <v>0</v>
      </c>
      <c r="AP2411" s="51">
        <v>0</v>
      </c>
      <c r="AQ2411" s="51">
        <v>0</v>
      </c>
      <c r="AR2411" s="51">
        <v>0</v>
      </c>
      <c r="AS2411" s="51">
        <v>0</v>
      </c>
      <c r="AT2411" s="51">
        <v>0</v>
      </c>
      <c r="AU2411" s="51">
        <f t="shared" si="6330"/>
        <v>0</v>
      </c>
      <c r="AV2411" s="51">
        <f t="shared" si="6331"/>
        <v>673</v>
      </c>
      <c r="AW2411" s="51">
        <f t="shared" si="6332"/>
        <v>673</v>
      </c>
      <c r="AX2411" s="51">
        <f t="shared" si="6333"/>
        <v>0</v>
      </c>
      <c r="AY2411" s="51">
        <f t="shared" si="6334"/>
        <v>0</v>
      </c>
      <c r="AZ2411" s="51"/>
      <c r="BA2411" s="52"/>
      <c r="BB2411" s="53">
        <v>0</v>
      </c>
    </row>
    <row r="2412" s="39" customFormat="1" ht="94.5" hidden="1">
      <c r="B2412" s="47" t="s">
        <v>798</v>
      </c>
      <c r="C2412" s="47" t="s">
        <v>88</v>
      </c>
      <c r="D2412" s="47" t="s">
        <v>90</v>
      </c>
      <c r="E2412" s="48" t="str">
        <f t="shared" si="6329"/>
        <v>0409</v>
      </c>
      <c r="F2412" s="47" t="s">
        <v>819</v>
      </c>
      <c r="G2412" s="48"/>
      <c r="H2412" s="49" t="s">
        <v>820</v>
      </c>
      <c r="I2412" s="19">
        <f>I2413</f>
        <v>831831</v>
      </c>
      <c r="J2412" s="19">
        <f>J2413</f>
        <v>831831</v>
      </c>
      <c r="K2412" s="19">
        <f>K2413</f>
        <v>831831</v>
      </c>
      <c r="L2412" s="19">
        <f>L2413</f>
        <v>0</v>
      </c>
      <c r="M2412" s="19">
        <f>M2413</f>
        <v>0</v>
      </c>
      <c r="N2412" s="19">
        <f>N2413</f>
        <v>0</v>
      </c>
      <c r="O2412" s="19">
        <f>O2413</f>
        <v>0</v>
      </c>
      <c r="P2412" s="19">
        <f>P2413</f>
        <v>0</v>
      </c>
      <c r="Q2412" s="19">
        <f>Q2413</f>
        <v>0</v>
      </c>
      <c r="R2412" s="19">
        <f>R2413</f>
        <v>0</v>
      </c>
      <c r="S2412" s="19">
        <f>S2413</f>
        <v>0</v>
      </c>
      <c r="T2412" s="19">
        <f t="shared" si="6309"/>
        <v>831831</v>
      </c>
      <c r="U2412" s="19">
        <f t="shared" si="6247"/>
        <v>831831</v>
      </c>
      <c r="V2412" s="19">
        <f t="shared" si="6248"/>
        <v>831831</v>
      </c>
      <c r="W2412" s="19">
        <f>W2413</f>
        <v>0</v>
      </c>
      <c r="X2412" s="19">
        <f>X2413</f>
        <v>0</v>
      </c>
      <c r="Y2412" s="19">
        <f>Y2413</f>
        <v>0</v>
      </c>
      <c r="Z2412" s="19">
        <f>Z2413</f>
        <v>0</v>
      </c>
      <c r="AA2412" s="19">
        <f>AA2413</f>
        <v>0</v>
      </c>
      <c r="AB2412" s="19">
        <f>AB2413</f>
        <v>0</v>
      </c>
      <c r="AC2412" s="19">
        <f>AC2413</f>
        <v>0</v>
      </c>
      <c r="AD2412" s="19">
        <f>AD2413</f>
        <v>0</v>
      </c>
      <c r="AE2412" s="19">
        <f>AE2413</f>
        <v>0</v>
      </c>
      <c r="AF2412" s="50">
        <f>AF2413</f>
        <v>0</v>
      </c>
      <c r="AG2412" s="50">
        <f>AG2413</f>
        <v>0</v>
      </c>
      <c r="AH2412" s="50">
        <f>AH2413</f>
        <v>0</v>
      </c>
      <c r="AI2412" s="50">
        <f>AI2413</f>
        <v>0</v>
      </c>
      <c r="AJ2412" s="50">
        <f>AJ2413</f>
        <v>0</v>
      </c>
      <c r="AK2412" s="50">
        <f>AK2413</f>
        <v>0</v>
      </c>
      <c r="AL2412" s="50">
        <f>AL2413</f>
        <v>0</v>
      </c>
      <c r="AM2412" s="50">
        <f>AM2413</f>
        <v>0</v>
      </c>
      <c r="AN2412" s="50">
        <f>AN2413</f>
        <v>0</v>
      </c>
      <c r="AO2412" s="15">
        <f>AO2413</f>
        <v>0</v>
      </c>
      <c r="AP2412" s="51">
        <f>AP2413</f>
        <v>0</v>
      </c>
      <c r="AQ2412" s="51">
        <f>AQ2413</f>
        <v>0</v>
      </c>
      <c r="AR2412" s="51">
        <f>AR2413</f>
        <v>0</v>
      </c>
      <c r="AS2412" s="51">
        <f>AS2413</f>
        <v>0</v>
      </c>
      <c r="AT2412" s="51">
        <f>AT2413</f>
        <v>0</v>
      </c>
      <c r="AU2412" s="51">
        <f t="shared" si="6330"/>
        <v>0</v>
      </c>
      <c r="AV2412" s="51">
        <f t="shared" si="6331"/>
        <v>831831</v>
      </c>
      <c r="AW2412" s="51">
        <f t="shared" si="6332"/>
        <v>831831</v>
      </c>
      <c r="AX2412" s="51">
        <f t="shared" si="6333"/>
        <v>831831</v>
      </c>
      <c r="AY2412" s="51">
        <f t="shared" si="6334"/>
        <v>831831</v>
      </c>
      <c r="AZ2412" s="51">
        <f>AZ2413</f>
        <v>0</v>
      </c>
      <c r="BA2412" s="52"/>
      <c r="BB2412" s="25">
        <v>0</v>
      </c>
    </row>
    <row r="2413" s="39" customFormat="1" ht="31.5" hidden="1">
      <c r="B2413" s="47" t="s">
        <v>798</v>
      </c>
      <c r="C2413" s="47" t="s">
        <v>88</v>
      </c>
      <c r="D2413" s="47" t="s">
        <v>90</v>
      </c>
      <c r="E2413" s="48" t="str">
        <f t="shared" si="6329"/>
        <v>0409</v>
      </c>
      <c r="F2413" s="47" t="s">
        <v>819</v>
      </c>
      <c r="G2413" s="47" t="s">
        <v>58</v>
      </c>
      <c r="H2413" s="49" t="s">
        <v>59</v>
      </c>
      <c r="I2413" s="19">
        <v>831831</v>
      </c>
      <c r="J2413" s="19">
        <v>831831</v>
      </c>
      <c r="K2413" s="19">
        <v>831831</v>
      </c>
      <c r="L2413" s="19"/>
      <c r="M2413" s="19"/>
      <c r="N2413" s="19"/>
      <c r="O2413" s="19">
        <v>0</v>
      </c>
      <c r="P2413" s="19">
        <v>0</v>
      </c>
      <c r="Q2413" s="19">
        <v>0</v>
      </c>
      <c r="R2413" s="19">
        <v>0</v>
      </c>
      <c r="S2413" s="19"/>
      <c r="T2413" s="19">
        <f t="shared" si="6309"/>
        <v>831831</v>
      </c>
      <c r="U2413" s="19">
        <f t="shared" si="6247"/>
        <v>831831</v>
      </c>
      <c r="V2413" s="19">
        <f t="shared" si="6248"/>
        <v>831831</v>
      </c>
      <c r="W2413" s="19"/>
      <c r="X2413" s="19"/>
      <c r="Y2413" s="19"/>
      <c r="Z2413" s="19"/>
      <c r="AA2413" s="19"/>
      <c r="AB2413" s="19"/>
      <c r="AC2413" s="19"/>
      <c r="AD2413" s="19"/>
      <c r="AE2413" s="19"/>
      <c r="AF2413" s="50">
        <v>0</v>
      </c>
      <c r="AG2413" s="50"/>
      <c r="AH2413" s="50">
        <v>0</v>
      </c>
      <c r="AI2413" s="50">
        <v>0</v>
      </c>
      <c r="AJ2413" s="50">
        <v>0</v>
      </c>
      <c r="AK2413" s="50">
        <v>0</v>
      </c>
      <c r="AL2413" s="50">
        <v>0</v>
      </c>
      <c r="AM2413" s="50">
        <v>0</v>
      </c>
      <c r="AN2413" s="50">
        <v>0</v>
      </c>
      <c r="AO2413" s="51">
        <v>0</v>
      </c>
      <c r="AP2413" s="51">
        <v>0</v>
      </c>
      <c r="AQ2413" s="51">
        <v>0</v>
      </c>
      <c r="AR2413" s="51">
        <v>0</v>
      </c>
      <c r="AS2413" s="51">
        <v>0</v>
      </c>
      <c r="AT2413" s="51">
        <v>0</v>
      </c>
      <c r="AU2413" s="51">
        <f t="shared" si="6330"/>
        <v>0</v>
      </c>
      <c r="AV2413" s="51">
        <f t="shared" si="6331"/>
        <v>831831</v>
      </c>
      <c r="AW2413" s="51">
        <f t="shared" si="6332"/>
        <v>831831</v>
      </c>
      <c r="AX2413" s="51">
        <f t="shared" si="6333"/>
        <v>831831</v>
      </c>
      <c r="AY2413" s="51">
        <f t="shared" si="6334"/>
        <v>831831</v>
      </c>
      <c r="AZ2413" s="51"/>
      <c r="BA2413" s="52"/>
      <c r="BB2413" s="53">
        <v>0</v>
      </c>
    </row>
    <row r="2414" s="39" customFormat="1" ht="30">
      <c r="B2414" s="47" t="s">
        <v>798</v>
      </c>
      <c r="C2414" s="47" t="s">
        <v>88</v>
      </c>
      <c r="D2414" s="47" t="s">
        <v>90</v>
      </c>
      <c r="E2414" s="48" t="str">
        <f t="shared" si="6329"/>
        <v>0409</v>
      </c>
      <c r="F2414" s="47" t="s">
        <v>821</v>
      </c>
      <c r="G2414" s="47"/>
      <c r="H2414" s="66" t="s">
        <v>816</v>
      </c>
      <c r="I2414" s="19"/>
      <c r="J2414" s="19"/>
      <c r="K2414" s="19"/>
      <c r="L2414" s="19"/>
      <c r="M2414" s="19"/>
      <c r="N2414" s="19"/>
      <c r="O2414" s="19">
        <f>O2415+O2417</f>
        <v>0</v>
      </c>
      <c r="P2414" s="19">
        <f>P2415+P2417</f>
        <v>0</v>
      </c>
      <c r="Q2414" s="19">
        <f>Q2415+Q2417</f>
        <v>0</v>
      </c>
      <c r="R2414" s="19">
        <f>R2415+R2417</f>
        <v>0</v>
      </c>
      <c r="S2414" s="19"/>
      <c r="T2414" s="19">
        <f t="shared" si="6309"/>
        <v>0</v>
      </c>
      <c r="U2414" s="19"/>
      <c r="V2414" s="19"/>
      <c r="W2414" s="19"/>
      <c r="X2414" s="19"/>
      <c r="Y2414" s="19"/>
      <c r="Z2414" s="19"/>
      <c r="AA2414" s="19"/>
      <c r="AB2414" s="19"/>
      <c r="AC2414" s="19"/>
      <c r="AD2414" s="19"/>
      <c r="AE2414" s="19"/>
      <c r="AF2414" s="50">
        <f>AF2415+AF2417</f>
        <v>949049.12583000003</v>
      </c>
      <c r="AG2414" s="50">
        <f>AG2415+AG2417</f>
        <v>0</v>
      </c>
      <c r="AH2414" s="50">
        <f>AH2415+AH2417</f>
        <v>948463.03532999998</v>
      </c>
      <c r="AI2414" s="50">
        <f>AI2415+AI2417</f>
        <v>0</v>
      </c>
      <c r="AJ2414" s="50">
        <f>AJ2415+AJ2417</f>
        <v>0</v>
      </c>
      <c r="AK2414" s="50">
        <f>AK2415+AK2417</f>
        <v>0</v>
      </c>
      <c r="AL2414" s="50">
        <f>AL2415+AL2417</f>
        <v>949049.12583000003</v>
      </c>
      <c r="AM2414" s="50">
        <f>AM2415+AM2417</f>
        <v>948463.03532999998</v>
      </c>
      <c r="AN2414" s="50">
        <f>AN2415+AN2417</f>
        <v>0</v>
      </c>
      <c r="AO2414" s="15">
        <f>AO2415+AO2417</f>
        <v>932004.43850000005</v>
      </c>
      <c r="AP2414" s="51">
        <f>AP2415+AP2417</f>
        <v>949049.12583000003</v>
      </c>
      <c r="AQ2414" s="51">
        <f>AQ2415+AQ2417</f>
        <v>0</v>
      </c>
      <c r="AR2414" s="51">
        <f>AR2415+AR2417</f>
        <v>0</v>
      </c>
      <c r="AS2414" s="51">
        <f>AS2415+AS2417</f>
        <v>0</v>
      </c>
      <c r="AT2414" s="51">
        <f>AT2415+AT2417</f>
        <v>0</v>
      </c>
      <c r="AU2414" s="51">
        <f t="shared" si="6330"/>
        <v>949049.12583000003</v>
      </c>
      <c r="AV2414" s="51">
        <f t="shared" si="6331"/>
        <v>-949049.12583000003</v>
      </c>
      <c r="AW2414" s="51"/>
      <c r="AX2414" s="51"/>
      <c r="AY2414" s="51"/>
      <c r="AZ2414" s="51"/>
      <c r="BA2414" s="52">
        <f t="shared" si="6335"/>
        <v>100</v>
      </c>
      <c r="BB2414" s="53"/>
    </row>
    <row r="2415" s="39" customFormat="1" ht="63">
      <c r="B2415" s="47" t="s">
        <v>798</v>
      </c>
      <c r="C2415" s="47" t="s">
        <v>88</v>
      </c>
      <c r="D2415" s="47" t="s">
        <v>90</v>
      </c>
      <c r="E2415" s="48" t="str">
        <f t="shared" si="6329"/>
        <v>0409</v>
      </c>
      <c r="F2415" s="47" t="s">
        <v>822</v>
      </c>
      <c r="G2415" s="47"/>
      <c r="H2415" s="57" t="s">
        <v>823</v>
      </c>
      <c r="I2415" s="19"/>
      <c r="J2415" s="19"/>
      <c r="K2415" s="19"/>
      <c r="L2415" s="19"/>
      <c r="M2415" s="19"/>
      <c r="N2415" s="19"/>
      <c r="O2415" s="19">
        <f>O2416</f>
        <v>0</v>
      </c>
      <c r="P2415" s="19">
        <f>P2416</f>
        <v>0</v>
      </c>
      <c r="Q2415" s="19">
        <f>Q2416</f>
        <v>0</v>
      </c>
      <c r="R2415" s="19">
        <f>R2416</f>
        <v>0</v>
      </c>
      <c r="S2415" s="19"/>
      <c r="T2415" s="19">
        <f t="shared" si="6309"/>
        <v>0</v>
      </c>
      <c r="U2415" s="19"/>
      <c r="V2415" s="19"/>
      <c r="W2415" s="19"/>
      <c r="X2415" s="19"/>
      <c r="Y2415" s="19"/>
      <c r="Z2415" s="19"/>
      <c r="AA2415" s="19"/>
      <c r="AB2415" s="19"/>
      <c r="AC2415" s="19"/>
      <c r="AD2415" s="19"/>
      <c r="AE2415" s="19"/>
      <c r="AF2415" s="50">
        <f>AF2416</f>
        <v>117218.09987000001</v>
      </c>
      <c r="AG2415" s="50">
        <f>AG2416</f>
        <v>0</v>
      </c>
      <c r="AH2415" s="50">
        <f>AH2416</f>
        <v>116632.00937</v>
      </c>
      <c r="AI2415" s="50">
        <f>AI2416</f>
        <v>0</v>
      </c>
      <c r="AJ2415" s="50">
        <f>AJ2416</f>
        <v>0</v>
      </c>
      <c r="AK2415" s="50">
        <f>AK2416</f>
        <v>0</v>
      </c>
      <c r="AL2415" s="50">
        <f>AL2416</f>
        <v>117218.09987000001</v>
      </c>
      <c r="AM2415" s="50">
        <f>AM2416</f>
        <v>116632.00937</v>
      </c>
      <c r="AN2415" s="50">
        <f>AN2416</f>
        <v>0</v>
      </c>
      <c r="AO2415" s="51">
        <f>AO2416</f>
        <v>117218.09987000001</v>
      </c>
      <c r="AP2415" s="51">
        <f>AP2416</f>
        <v>117218.09987000001</v>
      </c>
      <c r="AQ2415" s="51">
        <f>AQ2416</f>
        <v>0</v>
      </c>
      <c r="AR2415" s="51">
        <f>AR2416</f>
        <v>0</v>
      </c>
      <c r="AS2415" s="51">
        <f>AS2416</f>
        <v>0</v>
      </c>
      <c r="AT2415" s="51">
        <f>AT2416</f>
        <v>0</v>
      </c>
      <c r="AU2415" s="51">
        <f t="shared" si="6330"/>
        <v>117218.09987000001</v>
      </c>
      <c r="AV2415" s="51">
        <f t="shared" si="6331"/>
        <v>-117218.09987000001</v>
      </c>
      <c r="AW2415" s="51"/>
      <c r="AX2415" s="51"/>
      <c r="AY2415" s="51"/>
      <c r="AZ2415" s="51"/>
      <c r="BA2415" s="52">
        <f t="shared" si="6335"/>
        <v>100</v>
      </c>
      <c r="BB2415" s="53"/>
    </row>
    <row r="2416" s="39" customFormat="1" ht="31.5">
      <c r="B2416" s="47" t="s">
        <v>798</v>
      </c>
      <c r="C2416" s="47" t="s">
        <v>88</v>
      </c>
      <c r="D2416" s="47" t="s">
        <v>90</v>
      </c>
      <c r="E2416" s="48" t="str">
        <f t="shared" si="6329"/>
        <v>0409</v>
      </c>
      <c r="F2416" s="47" t="s">
        <v>822</v>
      </c>
      <c r="G2416" s="47" t="s">
        <v>58</v>
      </c>
      <c r="H2416" s="49" t="s">
        <v>59</v>
      </c>
      <c r="I2416" s="19"/>
      <c r="J2416" s="19"/>
      <c r="K2416" s="19"/>
      <c r="L2416" s="19"/>
      <c r="M2416" s="19"/>
      <c r="N2416" s="19"/>
      <c r="O2416" s="19">
        <v>0</v>
      </c>
      <c r="P2416" s="19">
        <v>0</v>
      </c>
      <c r="Q2416" s="19">
        <v>0</v>
      </c>
      <c r="R2416" s="19">
        <v>0</v>
      </c>
      <c r="S2416" s="19"/>
      <c r="T2416" s="19">
        <f t="shared" si="6309"/>
        <v>0</v>
      </c>
      <c r="U2416" s="19"/>
      <c r="V2416" s="19"/>
      <c r="W2416" s="19"/>
      <c r="X2416" s="19"/>
      <c r="Y2416" s="19"/>
      <c r="Z2416" s="19"/>
      <c r="AA2416" s="19"/>
      <c r="AB2416" s="19"/>
      <c r="AC2416" s="19"/>
      <c r="AD2416" s="19"/>
      <c r="AE2416" s="19"/>
      <c r="AF2416" s="50">
        <v>117218.09987000001</v>
      </c>
      <c r="AG2416" s="50"/>
      <c r="AH2416" s="50">
        <v>116632.00937</v>
      </c>
      <c r="AI2416" s="50"/>
      <c r="AJ2416" s="50">
        <v>0</v>
      </c>
      <c r="AK2416" s="50">
        <v>0</v>
      </c>
      <c r="AL2416" s="50">
        <v>117218.09987000001</v>
      </c>
      <c r="AM2416" s="50">
        <v>116632.00937</v>
      </c>
      <c r="AN2416" s="50">
        <v>0</v>
      </c>
      <c r="AO2416" s="15">
        <v>117218.09987000001</v>
      </c>
      <c r="AP2416" s="51">
        <v>117218.09987000001</v>
      </c>
      <c r="AQ2416" s="51">
        <v>0</v>
      </c>
      <c r="AR2416" s="51">
        <v>0</v>
      </c>
      <c r="AS2416" s="51">
        <v>0</v>
      </c>
      <c r="AT2416" s="51">
        <v>0</v>
      </c>
      <c r="AU2416" s="51">
        <f t="shared" si="6330"/>
        <v>117218.09987000001</v>
      </c>
      <c r="AV2416" s="51">
        <f t="shared" si="6331"/>
        <v>-117218.09987000001</v>
      </c>
      <c r="AW2416" s="51"/>
      <c r="AX2416" s="51"/>
      <c r="AY2416" s="51"/>
      <c r="AZ2416" s="51"/>
      <c r="BA2416" s="52">
        <f t="shared" si="6335"/>
        <v>100</v>
      </c>
      <c r="BB2416" s="53"/>
    </row>
    <row r="2417" s="39" customFormat="1" ht="94.5">
      <c r="B2417" s="47" t="s">
        <v>798</v>
      </c>
      <c r="C2417" s="47" t="s">
        <v>88</v>
      </c>
      <c r="D2417" s="47" t="s">
        <v>90</v>
      </c>
      <c r="E2417" s="48" t="str">
        <f t="shared" si="6329"/>
        <v>0409</v>
      </c>
      <c r="F2417" s="17" t="s">
        <v>824</v>
      </c>
      <c r="G2417" s="47"/>
      <c r="H2417" s="57" t="s">
        <v>820</v>
      </c>
      <c r="I2417" s="19"/>
      <c r="J2417" s="19"/>
      <c r="K2417" s="19"/>
      <c r="L2417" s="19"/>
      <c r="M2417" s="19"/>
      <c r="N2417" s="19"/>
      <c r="O2417" s="19">
        <f>O2418</f>
        <v>0</v>
      </c>
      <c r="P2417" s="19">
        <f>P2418</f>
        <v>0</v>
      </c>
      <c r="Q2417" s="19">
        <f>Q2418</f>
        <v>0</v>
      </c>
      <c r="R2417" s="19">
        <f>R2418</f>
        <v>0</v>
      </c>
      <c r="S2417" s="19"/>
      <c r="T2417" s="19">
        <f t="shared" si="6309"/>
        <v>0</v>
      </c>
      <c r="U2417" s="19"/>
      <c r="V2417" s="19"/>
      <c r="W2417" s="19"/>
      <c r="X2417" s="19"/>
      <c r="Y2417" s="19"/>
      <c r="Z2417" s="19"/>
      <c r="AA2417" s="19"/>
      <c r="AB2417" s="19"/>
      <c r="AC2417" s="19"/>
      <c r="AD2417" s="19"/>
      <c r="AE2417" s="19"/>
      <c r="AF2417" s="50">
        <f>AF2418</f>
        <v>831831.02596</v>
      </c>
      <c r="AG2417" s="50">
        <f>AG2418</f>
        <v>0</v>
      </c>
      <c r="AH2417" s="50">
        <f>AH2418</f>
        <v>831831.02596</v>
      </c>
      <c r="AI2417" s="50">
        <f>AI2418</f>
        <v>0</v>
      </c>
      <c r="AJ2417" s="50">
        <f>AJ2418</f>
        <v>0</v>
      </c>
      <c r="AK2417" s="50">
        <f>AK2418</f>
        <v>0</v>
      </c>
      <c r="AL2417" s="50">
        <f>AL2418</f>
        <v>831831.02596</v>
      </c>
      <c r="AM2417" s="50">
        <f>AM2418</f>
        <v>831831.02596</v>
      </c>
      <c r="AN2417" s="50">
        <f>AN2418</f>
        <v>0</v>
      </c>
      <c r="AO2417" s="51">
        <f>AO2418</f>
        <v>814786.33863000001</v>
      </c>
      <c r="AP2417" s="51">
        <f>AP2418</f>
        <v>831831.02596</v>
      </c>
      <c r="AQ2417" s="51">
        <f>AQ2418</f>
        <v>0</v>
      </c>
      <c r="AR2417" s="51">
        <f>AR2418</f>
        <v>0</v>
      </c>
      <c r="AS2417" s="51">
        <f>AS2418</f>
        <v>0</v>
      </c>
      <c r="AT2417" s="51">
        <f>AT2418</f>
        <v>0</v>
      </c>
      <c r="AU2417" s="51">
        <f t="shared" si="6330"/>
        <v>831831.02596</v>
      </c>
      <c r="AV2417" s="51">
        <f t="shared" si="6331"/>
        <v>-831831.02596</v>
      </c>
      <c r="AW2417" s="51"/>
      <c r="AX2417" s="51"/>
      <c r="AY2417" s="51"/>
      <c r="AZ2417" s="51"/>
      <c r="BA2417" s="52">
        <f t="shared" si="6335"/>
        <v>100</v>
      </c>
      <c r="BB2417" s="53"/>
    </row>
    <row r="2418" s="39" customFormat="1" ht="31.5">
      <c r="B2418" s="47" t="s">
        <v>798</v>
      </c>
      <c r="C2418" s="47" t="s">
        <v>88</v>
      </c>
      <c r="D2418" s="47" t="s">
        <v>90</v>
      </c>
      <c r="E2418" s="48" t="str">
        <f t="shared" si="6329"/>
        <v>0409</v>
      </c>
      <c r="F2418" s="17" t="s">
        <v>824</v>
      </c>
      <c r="G2418" s="47" t="s">
        <v>58</v>
      </c>
      <c r="H2418" s="49" t="s">
        <v>59</v>
      </c>
      <c r="I2418" s="19"/>
      <c r="J2418" s="19"/>
      <c r="K2418" s="19"/>
      <c r="L2418" s="19"/>
      <c r="M2418" s="19"/>
      <c r="N2418" s="19"/>
      <c r="O2418" s="19">
        <v>0</v>
      </c>
      <c r="P2418" s="19"/>
      <c r="Q2418" s="19">
        <v>0</v>
      </c>
      <c r="R2418" s="19">
        <v>0</v>
      </c>
      <c r="S2418" s="19"/>
      <c r="T2418" s="19">
        <f t="shared" si="6309"/>
        <v>0</v>
      </c>
      <c r="U2418" s="19"/>
      <c r="V2418" s="19"/>
      <c r="W2418" s="19"/>
      <c r="X2418" s="19"/>
      <c r="Y2418" s="19"/>
      <c r="Z2418" s="19"/>
      <c r="AA2418" s="19"/>
      <c r="AB2418" s="19"/>
      <c r="AC2418" s="19"/>
      <c r="AD2418" s="19"/>
      <c r="AE2418" s="19"/>
      <c r="AF2418" s="50">
        <v>831831.02596</v>
      </c>
      <c r="AG2418" s="50"/>
      <c r="AH2418" s="50">
        <f>AF2418</f>
        <v>831831.02596</v>
      </c>
      <c r="AI2418" s="50">
        <f>AG2418</f>
        <v>0</v>
      </c>
      <c r="AJ2418" s="50">
        <v>0</v>
      </c>
      <c r="AK2418" s="50">
        <v>0</v>
      </c>
      <c r="AL2418" s="50">
        <v>831831.02596</v>
      </c>
      <c r="AM2418" s="50">
        <f>AL2418</f>
        <v>831831.02596</v>
      </c>
      <c r="AN2418" s="50">
        <v>0</v>
      </c>
      <c r="AO2418" s="15">
        <v>814786.33863000001</v>
      </c>
      <c r="AP2418" s="51">
        <v>831831.02596</v>
      </c>
      <c r="AQ2418" s="51">
        <v>0</v>
      </c>
      <c r="AR2418" s="51">
        <v>0</v>
      </c>
      <c r="AS2418" s="51">
        <v>0</v>
      </c>
      <c r="AT2418" s="51">
        <v>0</v>
      </c>
      <c r="AU2418" s="51">
        <f t="shared" si="6330"/>
        <v>831831.02596</v>
      </c>
      <c r="AV2418" s="51">
        <f t="shared" si="6331"/>
        <v>-831831.02596</v>
      </c>
      <c r="AW2418" s="51"/>
      <c r="AX2418" s="51"/>
      <c r="AY2418" s="51"/>
      <c r="AZ2418" s="51"/>
      <c r="BA2418" s="52">
        <f t="shared" si="6335"/>
        <v>100</v>
      </c>
      <c r="BB2418" s="53"/>
    </row>
    <row r="2419" s="39" customFormat="1" ht="31.5">
      <c r="B2419" s="47" t="s">
        <v>798</v>
      </c>
      <c r="C2419" s="47" t="s">
        <v>88</v>
      </c>
      <c r="D2419" s="47" t="s">
        <v>90</v>
      </c>
      <c r="E2419" s="48" t="str">
        <f t="shared" si="6329"/>
        <v>0409</v>
      </c>
      <c r="F2419" s="47" t="s">
        <v>803</v>
      </c>
      <c r="G2419" s="48"/>
      <c r="H2419" s="49" t="s">
        <v>210</v>
      </c>
      <c r="I2419" s="19">
        <f t="shared" ref="I2419:I2420" si="6336">I2420</f>
        <v>218600.29999999999</v>
      </c>
      <c r="J2419" s="19">
        <f t="shared" ref="J2419:J2420" si="6337">J2420</f>
        <v>445103.09999999998</v>
      </c>
      <c r="K2419" s="19">
        <f t="shared" ref="K2419:K2420" si="6338">K2420</f>
        <v>145103.10000000001</v>
      </c>
      <c r="L2419" s="19">
        <f t="shared" ref="L2419:L2420" si="6339">L2420</f>
        <v>0</v>
      </c>
      <c r="M2419" s="19">
        <f t="shared" ref="M2419:M2420" si="6340">M2420</f>
        <v>0</v>
      </c>
      <c r="N2419" s="19">
        <f t="shared" ref="N2419:N2420" si="6341">N2420</f>
        <v>0</v>
      </c>
      <c r="O2419" s="19">
        <f t="shared" ref="O2419:O2420" si="6342">O2420</f>
        <v>-1035.598</v>
      </c>
      <c r="P2419" s="19">
        <f t="shared" ref="P2419:P2420" si="6343">P2420</f>
        <v>0</v>
      </c>
      <c r="Q2419" s="19">
        <f t="shared" ref="Q2419:Q2420" si="6344">Q2420</f>
        <v>0</v>
      </c>
      <c r="R2419" s="19">
        <f t="shared" ref="R2419:R2420" si="6345">R2420</f>
        <v>0</v>
      </c>
      <c r="S2419" s="19">
        <f t="shared" ref="S2419:S2420" si="6346">S2420</f>
        <v>5053.4343699999999</v>
      </c>
      <c r="T2419" s="19">
        <f t="shared" si="6309"/>
        <v>222618.13636999999</v>
      </c>
      <c r="U2419" s="19">
        <f t="shared" ref="U2414:U2437" si="6347">J2419+M2419</f>
        <v>445103.09999999998</v>
      </c>
      <c r="V2419" s="19">
        <f t="shared" ref="V2414:V2437" si="6348">K2419+N2419</f>
        <v>145103.10000000001</v>
      </c>
      <c r="W2419" s="19">
        <f t="shared" ref="W2419:W2420" si="6349">W2420</f>
        <v>0</v>
      </c>
      <c r="X2419" s="19">
        <f t="shared" ref="X2419:X2420" si="6350">X2420</f>
        <v>0</v>
      </c>
      <c r="Y2419" s="19">
        <f t="shared" ref="Y2419:Y2420" si="6351">Y2420</f>
        <v>0</v>
      </c>
      <c r="Z2419" s="19">
        <f t="shared" ref="Z2419:Z2420" si="6352">Z2420</f>
        <v>5053.4343699999999</v>
      </c>
      <c r="AA2419" s="19">
        <f t="shared" ref="AA2419:AA2420" si="6353">AA2420</f>
        <v>0</v>
      </c>
      <c r="AB2419" s="19">
        <f t="shared" ref="AB2419:AB2420" si="6354">AB2420</f>
        <v>0</v>
      </c>
      <c r="AC2419" s="19">
        <f t="shared" ref="AC2419:AC2420" si="6355">AC2420</f>
        <v>0</v>
      </c>
      <c r="AD2419" s="19">
        <f t="shared" ref="AD2419:AD2420" si="6356">AD2420</f>
        <v>0</v>
      </c>
      <c r="AE2419" s="19">
        <f t="shared" ref="AE2419:AE2420" si="6357">AE2420</f>
        <v>0</v>
      </c>
      <c r="AF2419" s="50">
        <f t="shared" ref="AF2419:AF2420" si="6358">AF2420</f>
        <v>712501.10179999995</v>
      </c>
      <c r="AG2419" s="50">
        <f t="shared" ref="AG2419:AG2420" si="6359">AG2420</f>
        <v>0</v>
      </c>
      <c r="AH2419" s="50">
        <f t="shared" ref="AH2419:AH2420" si="6360">AH2420</f>
        <v>601636.17683999997</v>
      </c>
      <c r="AI2419" s="50">
        <f t="shared" ref="AI2419:AI2420" si="6361">AI2420</f>
        <v>0</v>
      </c>
      <c r="AJ2419" s="50">
        <f t="shared" ref="AJ2419:AJ2420" si="6362">AJ2420</f>
        <v>166874.31284999999</v>
      </c>
      <c r="AK2419" s="50">
        <f t="shared" ref="AK2419:AK2420" si="6363">AK2420</f>
        <v>0</v>
      </c>
      <c r="AL2419" s="50">
        <f t="shared" ref="AL2419:AL2420" si="6364">AL2420</f>
        <v>468854.23087000003</v>
      </c>
      <c r="AM2419" s="50">
        <f t="shared" ref="AM2419:AM2420" si="6365">AM2420</f>
        <v>392974.47399999999</v>
      </c>
      <c r="AN2419" s="50">
        <f t="shared" ref="AN2419:AN2420" si="6366">AN2420</f>
        <v>123227.44192</v>
      </c>
      <c r="AO2419" s="51">
        <f t="shared" ref="AO2419:AO2420" si="6367">AO2420</f>
        <v>0</v>
      </c>
      <c r="AP2419" s="51">
        <f t="shared" ref="AP2419:AP2420" si="6368">AP2420</f>
        <v>823881.08998000005</v>
      </c>
      <c r="AQ2419" s="51">
        <f t="shared" ref="AQ2419:AQ2420" si="6369">AQ2420</f>
        <v>-1035.598</v>
      </c>
      <c r="AR2419" s="51">
        <f t="shared" ref="AR2419:AR2420" si="6370">AR2420</f>
        <v>0</v>
      </c>
      <c r="AS2419" s="51">
        <f t="shared" ref="AS2419:AS2420" si="6371">AS2420</f>
        <v>0</v>
      </c>
      <c r="AT2419" s="51">
        <f t="shared" ref="AT2419:AT2420" si="6372">AT2420</f>
        <v>0</v>
      </c>
      <c r="AU2419" s="51">
        <f t="shared" si="6330"/>
        <v>822845.49198000005</v>
      </c>
      <c r="AV2419" s="51">
        <f t="shared" si="6331"/>
        <v>-600227.35561000009</v>
      </c>
      <c r="AW2419" s="51">
        <f t="shared" si="6332"/>
        <v>227671.57074</v>
      </c>
      <c r="AX2419" s="51">
        <f t="shared" si="6333"/>
        <v>445103.09999999998</v>
      </c>
      <c r="AY2419" s="51">
        <f t="shared" si="6334"/>
        <v>145103.10000000001</v>
      </c>
      <c r="AZ2419" s="51">
        <f t="shared" ref="AZ2419:AZ2420" si="6373">AZ2420</f>
        <v>0</v>
      </c>
      <c r="BA2419" s="52">
        <f t="shared" si="6335"/>
        <v>65.804000819862324</v>
      </c>
      <c r="BB2419" s="25"/>
    </row>
    <row r="2420" s="39" customFormat="1">
      <c r="B2420" s="47" t="s">
        <v>798</v>
      </c>
      <c r="C2420" s="47" t="s">
        <v>88</v>
      </c>
      <c r="D2420" s="47" t="s">
        <v>90</v>
      </c>
      <c r="E2420" s="48" t="str">
        <f t="shared" si="6329"/>
        <v>0409</v>
      </c>
      <c r="F2420" s="47" t="s">
        <v>825</v>
      </c>
      <c r="G2420" s="48"/>
      <c r="H2420" s="49" t="s">
        <v>594</v>
      </c>
      <c r="I2420" s="19">
        <f t="shared" si="6336"/>
        <v>218600.29999999999</v>
      </c>
      <c r="J2420" s="19">
        <f t="shared" si="6337"/>
        <v>445103.09999999998</v>
      </c>
      <c r="K2420" s="19">
        <f t="shared" si="6338"/>
        <v>145103.10000000001</v>
      </c>
      <c r="L2420" s="19">
        <f t="shared" si="6339"/>
        <v>0</v>
      </c>
      <c r="M2420" s="19">
        <f t="shared" si="6340"/>
        <v>0</v>
      </c>
      <c r="N2420" s="19">
        <f t="shared" si="6341"/>
        <v>0</v>
      </c>
      <c r="O2420" s="19">
        <f t="shared" si="6342"/>
        <v>-1035.598</v>
      </c>
      <c r="P2420" s="19">
        <f t="shared" si="6343"/>
        <v>0</v>
      </c>
      <c r="Q2420" s="19">
        <f t="shared" si="6344"/>
        <v>0</v>
      </c>
      <c r="R2420" s="19">
        <f t="shared" si="6345"/>
        <v>0</v>
      </c>
      <c r="S2420" s="19">
        <f t="shared" si="6346"/>
        <v>5053.4343699999999</v>
      </c>
      <c r="T2420" s="19">
        <f t="shared" si="6309"/>
        <v>222618.13636999999</v>
      </c>
      <c r="U2420" s="19">
        <f t="shared" si="6347"/>
        <v>445103.09999999998</v>
      </c>
      <c r="V2420" s="19">
        <f t="shared" si="6348"/>
        <v>145103.10000000001</v>
      </c>
      <c r="W2420" s="19">
        <f t="shared" si="6349"/>
        <v>0</v>
      </c>
      <c r="X2420" s="19">
        <f t="shared" si="6350"/>
        <v>0</v>
      </c>
      <c r="Y2420" s="19">
        <f t="shared" si="6351"/>
        <v>0</v>
      </c>
      <c r="Z2420" s="19">
        <f t="shared" si="6352"/>
        <v>5053.4343699999999</v>
      </c>
      <c r="AA2420" s="19">
        <f t="shared" si="6353"/>
        <v>0</v>
      </c>
      <c r="AB2420" s="19">
        <f t="shared" si="6354"/>
        <v>0</v>
      </c>
      <c r="AC2420" s="19">
        <f t="shared" si="6355"/>
        <v>0</v>
      </c>
      <c r="AD2420" s="19">
        <f t="shared" si="6356"/>
        <v>0</v>
      </c>
      <c r="AE2420" s="19">
        <f t="shared" si="6357"/>
        <v>0</v>
      </c>
      <c r="AF2420" s="50">
        <f t="shared" si="6358"/>
        <v>712501.10179999995</v>
      </c>
      <c r="AG2420" s="50">
        <f t="shared" si="6359"/>
        <v>0</v>
      </c>
      <c r="AH2420" s="50">
        <f t="shared" si="6360"/>
        <v>601636.17683999997</v>
      </c>
      <c r="AI2420" s="50">
        <f t="shared" si="6361"/>
        <v>0</v>
      </c>
      <c r="AJ2420" s="50">
        <f t="shared" si="6362"/>
        <v>166874.31284999999</v>
      </c>
      <c r="AK2420" s="50">
        <f t="shared" si="6363"/>
        <v>0</v>
      </c>
      <c r="AL2420" s="50">
        <f t="shared" si="6364"/>
        <v>468854.23087000003</v>
      </c>
      <c r="AM2420" s="50">
        <f t="shared" si="6365"/>
        <v>392974.47399999999</v>
      </c>
      <c r="AN2420" s="50">
        <f t="shared" si="6366"/>
        <v>123227.44192</v>
      </c>
      <c r="AO2420" s="15">
        <f t="shared" si="6367"/>
        <v>0</v>
      </c>
      <c r="AP2420" s="51">
        <f t="shared" si="6368"/>
        <v>823881.08998000005</v>
      </c>
      <c r="AQ2420" s="51">
        <f t="shared" si="6369"/>
        <v>-1035.598</v>
      </c>
      <c r="AR2420" s="51">
        <f t="shared" si="6370"/>
        <v>0</v>
      </c>
      <c r="AS2420" s="51">
        <f t="shared" si="6371"/>
        <v>0</v>
      </c>
      <c r="AT2420" s="51">
        <f t="shared" si="6372"/>
        <v>0</v>
      </c>
      <c r="AU2420" s="51">
        <f t="shared" si="6330"/>
        <v>822845.49198000005</v>
      </c>
      <c r="AV2420" s="51">
        <f t="shared" si="6331"/>
        <v>-600227.35561000009</v>
      </c>
      <c r="AW2420" s="51">
        <f t="shared" si="6332"/>
        <v>227671.57074</v>
      </c>
      <c r="AX2420" s="51">
        <f t="shared" si="6333"/>
        <v>445103.09999999998</v>
      </c>
      <c r="AY2420" s="51">
        <f t="shared" si="6334"/>
        <v>145103.10000000001</v>
      </c>
      <c r="AZ2420" s="51">
        <f t="shared" si="6373"/>
        <v>0</v>
      </c>
      <c r="BA2420" s="52">
        <f t="shared" si="6335"/>
        <v>65.804000819862324</v>
      </c>
      <c r="BB2420" s="25"/>
    </row>
    <row r="2421" s="39" customFormat="1" ht="63">
      <c r="B2421" s="47" t="s">
        <v>798</v>
      </c>
      <c r="C2421" s="47" t="s">
        <v>88</v>
      </c>
      <c r="D2421" s="47" t="s">
        <v>90</v>
      </c>
      <c r="E2421" s="48" t="str">
        <f t="shared" si="6329"/>
        <v>0409</v>
      </c>
      <c r="F2421" s="47" t="s">
        <v>826</v>
      </c>
      <c r="G2421" s="48"/>
      <c r="H2421" s="49" t="s">
        <v>596</v>
      </c>
      <c r="I2421" s="19">
        <f>I2422+I2423</f>
        <v>218600.29999999999</v>
      </c>
      <c r="J2421" s="19">
        <f>J2422+J2423</f>
        <v>445103.09999999998</v>
      </c>
      <c r="K2421" s="19">
        <f>K2422+K2423</f>
        <v>145103.10000000001</v>
      </c>
      <c r="L2421" s="19">
        <f>L2422+L2423</f>
        <v>0</v>
      </c>
      <c r="M2421" s="19">
        <f>M2422+M2423</f>
        <v>0</v>
      </c>
      <c r="N2421" s="19">
        <f>N2422+N2423</f>
        <v>0</v>
      </c>
      <c r="O2421" s="19">
        <f>O2422+O2423</f>
        <v>-1035.598</v>
      </c>
      <c r="P2421" s="19">
        <f>P2422+P2423</f>
        <v>0</v>
      </c>
      <c r="Q2421" s="19">
        <f>Q2422+Q2423</f>
        <v>0</v>
      </c>
      <c r="R2421" s="19">
        <f>R2422+R2423</f>
        <v>0</v>
      </c>
      <c r="S2421" s="19">
        <f>S2422+S2423</f>
        <v>5053.4343699999999</v>
      </c>
      <c r="T2421" s="19">
        <f t="shared" si="6309"/>
        <v>222618.13636999999</v>
      </c>
      <c r="U2421" s="19">
        <f t="shared" si="6347"/>
        <v>445103.09999999998</v>
      </c>
      <c r="V2421" s="19">
        <f t="shared" si="6348"/>
        <v>145103.10000000001</v>
      </c>
      <c r="W2421" s="19">
        <f>W2422+W2423</f>
        <v>0</v>
      </c>
      <c r="X2421" s="19">
        <f>X2422+X2423</f>
        <v>0</v>
      </c>
      <c r="Y2421" s="19">
        <f>Y2422+Y2423</f>
        <v>0</v>
      </c>
      <c r="Z2421" s="19">
        <f>Z2422+Z2423</f>
        <v>5053.4343699999999</v>
      </c>
      <c r="AA2421" s="19">
        <f>AA2422+AA2423</f>
        <v>0</v>
      </c>
      <c r="AB2421" s="19">
        <f>AB2422+AB2423</f>
        <v>0</v>
      </c>
      <c r="AC2421" s="19">
        <f>AC2422+AC2423</f>
        <v>0</v>
      </c>
      <c r="AD2421" s="19">
        <f>AD2422+AD2423</f>
        <v>0</v>
      </c>
      <c r="AE2421" s="19">
        <f>AE2422+AE2423</f>
        <v>0</v>
      </c>
      <c r="AF2421" s="50">
        <f>AF2422+AF2423</f>
        <v>712501.10179999995</v>
      </c>
      <c r="AG2421" s="50">
        <f>AG2422+AG2423</f>
        <v>0</v>
      </c>
      <c r="AH2421" s="50">
        <f>AH2422+AH2423</f>
        <v>601636.17683999997</v>
      </c>
      <c r="AI2421" s="50">
        <f>AI2422+AI2423</f>
        <v>0</v>
      </c>
      <c r="AJ2421" s="50">
        <f>AJ2422+AJ2423</f>
        <v>166874.31284999999</v>
      </c>
      <c r="AK2421" s="50">
        <f>AK2422+AK2423</f>
        <v>0</v>
      </c>
      <c r="AL2421" s="50">
        <f>AL2422+AL2423</f>
        <v>468854.23087000003</v>
      </c>
      <c r="AM2421" s="50">
        <f>AM2422+AM2423</f>
        <v>392974.47399999999</v>
      </c>
      <c r="AN2421" s="50">
        <f>AN2422+AN2423</f>
        <v>123227.44192</v>
      </c>
      <c r="AO2421" s="51">
        <f>AO2422+AO2423</f>
        <v>0</v>
      </c>
      <c r="AP2421" s="51">
        <f>AP2422+AP2423</f>
        <v>823881.08998000005</v>
      </c>
      <c r="AQ2421" s="51">
        <f>AQ2422+AQ2423</f>
        <v>-1035.598</v>
      </c>
      <c r="AR2421" s="51">
        <f>AR2422+AR2423</f>
        <v>0</v>
      </c>
      <c r="AS2421" s="51">
        <f>AS2422+AS2423</f>
        <v>0</v>
      </c>
      <c r="AT2421" s="51">
        <f>AT2422+AT2423</f>
        <v>0</v>
      </c>
      <c r="AU2421" s="51">
        <f t="shared" si="6330"/>
        <v>822845.49198000005</v>
      </c>
      <c r="AV2421" s="51">
        <f t="shared" si="6331"/>
        <v>-600227.35561000009</v>
      </c>
      <c r="AW2421" s="51">
        <f t="shared" si="6332"/>
        <v>227671.57074</v>
      </c>
      <c r="AX2421" s="51">
        <f t="shared" si="6333"/>
        <v>445103.09999999998</v>
      </c>
      <c r="AY2421" s="51">
        <f t="shared" si="6334"/>
        <v>145103.10000000001</v>
      </c>
      <c r="AZ2421" s="51">
        <f>AZ2422+AZ2423</f>
        <v>0</v>
      </c>
      <c r="BA2421" s="52">
        <f t="shared" si="6335"/>
        <v>65.804000819862324</v>
      </c>
      <c r="BB2421" s="25"/>
    </row>
    <row r="2422" s="39" customFormat="1" ht="31.5">
      <c r="B2422" s="47" t="s">
        <v>798</v>
      </c>
      <c r="C2422" s="47" t="s">
        <v>88</v>
      </c>
      <c r="D2422" s="47" t="s">
        <v>90</v>
      </c>
      <c r="E2422" s="48" t="str">
        <f t="shared" si="6329"/>
        <v>0409</v>
      </c>
      <c r="F2422" s="47" t="s">
        <v>826</v>
      </c>
      <c r="G2422" s="47" t="s">
        <v>58</v>
      </c>
      <c r="H2422" s="49" t="s">
        <v>59</v>
      </c>
      <c r="I2422" s="19">
        <v>59830.899999999994</v>
      </c>
      <c r="J2422" s="19">
        <v>404887.5</v>
      </c>
      <c r="K2422" s="19">
        <v>145103.10000000001</v>
      </c>
      <c r="L2422" s="19"/>
      <c r="M2422" s="19"/>
      <c r="N2422" s="19"/>
      <c r="O2422" s="19">
        <v>0</v>
      </c>
      <c r="P2422" s="19">
        <v>0</v>
      </c>
      <c r="Q2422" s="19">
        <v>0</v>
      </c>
      <c r="R2422" s="19">
        <v>0</v>
      </c>
      <c r="S2422" s="19"/>
      <c r="T2422" s="19">
        <f t="shared" si="6309"/>
        <v>59830.899999999994</v>
      </c>
      <c r="U2422" s="19">
        <f t="shared" si="6347"/>
        <v>404887.5</v>
      </c>
      <c r="V2422" s="19">
        <f t="shared" si="6348"/>
        <v>145103.10000000001</v>
      </c>
      <c r="W2422" s="19"/>
      <c r="X2422" s="19"/>
      <c r="Y2422" s="19"/>
      <c r="Z2422" s="19"/>
      <c r="AA2422" s="19"/>
      <c r="AB2422" s="19"/>
      <c r="AC2422" s="19"/>
      <c r="AD2422" s="19"/>
      <c r="AE2422" s="19"/>
      <c r="AF2422" s="50">
        <v>545626.78894999996</v>
      </c>
      <c r="AG2422" s="50"/>
      <c r="AH2422" s="50">
        <v>477097.06961000001</v>
      </c>
      <c r="AI2422" s="50">
        <v>0</v>
      </c>
      <c r="AJ2422" s="50">
        <v>0</v>
      </c>
      <c r="AK2422" s="50">
        <v>0</v>
      </c>
      <c r="AL2422" s="50">
        <v>345626.78895000002</v>
      </c>
      <c r="AM2422" s="50">
        <v>277097.07000000001</v>
      </c>
      <c r="AN2422" s="50">
        <v>0</v>
      </c>
      <c r="AO2422" s="15">
        <v>0</v>
      </c>
      <c r="AP2422" s="51">
        <v>650471.05613000004</v>
      </c>
      <c r="AQ2422" s="51">
        <v>0</v>
      </c>
      <c r="AR2422" s="51">
        <v>0</v>
      </c>
      <c r="AS2422" s="51">
        <v>0</v>
      </c>
      <c r="AT2422" s="51">
        <v>0</v>
      </c>
      <c r="AU2422" s="51">
        <f t="shared" si="6330"/>
        <v>650471.05613000004</v>
      </c>
      <c r="AV2422" s="51">
        <f t="shared" si="6331"/>
        <v>-590640.15613000002</v>
      </c>
      <c r="AW2422" s="51">
        <f t="shared" si="6332"/>
        <v>59830.899999999994</v>
      </c>
      <c r="AX2422" s="51">
        <f t="shared" si="6333"/>
        <v>404887.5</v>
      </c>
      <c r="AY2422" s="51">
        <f t="shared" si="6334"/>
        <v>145103.10000000001</v>
      </c>
      <c r="AZ2422" s="51"/>
      <c r="BA2422" s="52">
        <f t="shared" si="6335"/>
        <v>63.344908268731004</v>
      </c>
      <c r="BB2422" s="53"/>
    </row>
    <row r="2423" s="39" customFormat="1" ht="31.5">
      <c r="B2423" s="47" t="s">
        <v>798</v>
      </c>
      <c r="C2423" s="47" t="s">
        <v>88</v>
      </c>
      <c r="D2423" s="47" t="s">
        <v>90</v>
      </c>
      <c r="E2423" s="48" t="str">
        <f t="shared" si="6329"/>
        <v>0409</v>
      </c>
      <c r="F2423" s="47" t="s">
        <v>826</v>
      </c>
      <c r="G2423" s="47" t="s">
        <v>118</v>
      </c>
      <c r="H2423" s="49" t="s">
        <v>119</v>
      </c>
      <c r="I2423" s="19">
        <v>158769.39999999999</v>
      </c>
      <c r="J2423" s="19">
        <v>40215.599999999999</v>
      </c>
      <c r="K2423" s="19">
        <v>0</v>
      </c>
      <c r="L2423" s="19"/>
      <c r="M2423" s="19"/>
      <c r="N2423" s="19"/>
      <c r="O2423" s="19">
        <v>-1035.598</v>
      </c>
      <c r="P2423" s="19">
        <v>0</v>
      </c>
      <c r="Q2423" s="19">
        <v>0</v>
      </c>
      <c r="R2423" s="19">
        <v>0</v>
      </c>
      <c r="S2423" s="19">
        <f>2887.23437+2166.2</f>
        <v>5053.4343699999999</v>
      </c>
      <c r="T2423" s="19">
        <f t="shared" si="6309"/>
        <v>162787.23637</v>
      </c>
      <c r="U2423" s="19">
        <f t="shared" si="6347"/>
        <v>40215.599999999999</v>
      </c>
      <c r="V2423" s="19">
        <f t="shared" si="6348"/>
        <v>0</v>
      </c>
      <c r="W2423" s="19"/>
      <c r="X2423" s="19"/>
      <c r="Y2423" s="19"/>
      <c r="Z2423" s="19">
        <f>2887.23437+2166.2</f>
        <v>5053.4343699999999</v>
      </c>
      <c r="AA2423" s="19"/>
      <c r="AB2423" s="19"/>
      <c r="AC2423" s="19"/>
      <c r="AD2423" s="19"/>
      <c r="AE2423" s="19"/>
      <c r="AF2423" s="50">
        <v>166874.31284999999</v>
      </c>
      <c r="AG2423" s="50"/>
      <c r="AH2423" s="50">
        <v>124539.10722999999</v>
      </c>
      <c r="AI2423" s="50">
        <v>0</v>
      </c>
      <c r="AJ2423" s="50">
        <f>AF2423</f>
        <v>166874.31284999999</v>
      </c>
      <c r="AK2423" s="50">
        <f>AG2423</f>
        <v>0</v>
      </c>
      <c r="AL2423" s="50">
        <v>123227.44192</v>
      </c>
      <c r="AM2423" s="50">
        <v>115877.40399999999</v>
      </c>
      <c r="AN2423" s="50">
        <f>AL2423</f>
        <v>123227.44192</v>
      </c>
      <c r="AO2423" s="51">
        <v>0</v>
      </c>
      <c r="AP2423" s="51">
        <v>173410.03385000001</v>
      </c>
      <c r="AQ2423" s="51">
        <v>-1035.598</v>
      </c>
      <c r="AR2423" s="51">
        <v>0</v>
      </c>
      <c r="AS2423" s="51">
        <v>0</v>
      </c>
      <c r="AT2423" s="51">
        <v>0</v>
      </c>
      <c r="AU2423" s="51">
        <f t="shared" si="6330"/>
        <v>172374.43585000001</v>
      </c>
      <c r="AV2423" s="51">
        <f t="shared" si="6331"/>
        <v>-9587.1994800000102</v>
      </c>
      <c r="AW2423" s="51">
        <f t="shared" si="6332"/>
        <v>167840.67074</v>
      </c>
      <c r="AX2423" s="51">
        <f t="shared" si="6333"/>
        <v>40215.599999999999</v>
      </c>
      <c r="AY2423" s="51">
        <f t="shared" si="6334"/>
        <v>0</v>
      </c>
      <c r="AZ2423" s="51"/>
      <c r="BA2423" s="52">
        <f t="shared" si="6335"/>
        <v>73.844464025309094</v>
      </c>
      <c r="BB2423" s="53"/>
    </row>
    <row r="2424" s="39" customFormat="1">
      <c r="B2424" s="47" t="s">
        <v>798</v>
      </c>
      <c r="C2424" s="47" t="s">
        <v>88</v>
      </c>
      <c r="D2424" s="47" t="s">
        <v>90</v>
      </c>
      <c r="E2424" s="48" t="str">
        <f t="shared" si="6329"/>
        <v>0409</v>
      </c>
      <c r="F2424" s="47" t="s">
        <v>827</v>
      </c>
      <c r="G2424" s="48"/>
      <c r="H2424" s="49" t="s">
        <v>113</v>
      </c>
      <c r="I2424" s="19">
        <f>I2425+I2458</f>
        <v>887035.60000000009</v>
      </c>
      <c r="J2424" s="19">
        <f>J2425+J2458</f>
        <v>661372.59999999998</v>
      </c>
      <c r="K2424" s="19">
        <f>K2425+K2458</f>
        <v>587176.69999999995</v>
      </c>
      <c r="L2424" s="19">
        <f>L2425+L2458</f>
        <v>-22851.5</v>
      </c>
      <c r="M2424" s="19">
        <f>M2425+M2458</f>
        <v>-135.30000000000001</v>
      </c>
      <c r="N2424" s="19">
        <f>N2425+N2458</f>
        <v>0</v>
      </c>
      <c r="O2424" s="19">
        <f>O2425+O2458</f>
        <v>-119303.977</v>
      </c>
      <c r="P2424" s="19">
        <f>P2425+P2458</f>
        <v>0</v>
      </c>
      <c r="Q2424" s="19">
        <f>Q2425+Q2458</f>
        <v>39943.459000000003</v>
      </c>
      <c r="R2424" s="19">
        <f>R2425+R2458</f>
        <v>-276137.50200000004</v>
      </c>
      <c r="S2424" s="19">
        <f>S2425+S2458</f>
        <v>76837.695470000006</v>
      </c>
      <c r="T2424" s="19">
        <f t="shared" si="6309"/>
        <v>585523.77547000023</v>
      </c>
      <c r="U2424" s="19">
        <f t="shared" si="6347"/>
        <v>661237.29999999993</v>
      </c>
      <c r="V2424" s="19">
        <f t="shared" si="6348"/>
        <v>587176.69999999995</v>
      </c>
      <c r="W2424" s="19">
        <f>W2425+W2458</f>
        <v>0</v>
      </c>
      <c r="X2424" s="19">
        <f>X2425+X2458</f>
        <v>0</v>
      </c>
      <c r="Y2424" s="19">
        <f>Y2425+Y2458</f>
        <v>0</v>
      </c>
      <c r="Z2424" s="19">
        <f>Z2425+Z2458</f>
        <v>77183.640469999998</v>
      </c>
      <c r="AA2424" s="19">
        <f>AA2425+AA2458</f>
        <v>38326.349999999999</v>
      </c>
      <c r="AB2424" s="19">
        <f>AB2425+AB2458</f>
        <v>4995.5690000000004</v>
      </c>
      <c r="AC2424" s="19">
        <f>AC2425+AC2458</f>
        <v>0</v>
      </c>
      <c r="AD2424" s="19">
        <f>AD2425+AD2458</f>
        <v>0</v>
      </c>
      <c r="AE2424" s="19">
        <f>AE2425+AE2458</f>
        <v>0</v>
      </c>
      <c r="AF2424" s="50">
        <f>AF2425+AF2458</f>
        <v>601828.24582000007</v>
      </c>
      <c r="AG2424" s="50">
        <f>AG2425+AG2458</f>
        <v>0</v>
      </c>
      <c r="AH2424" s="50">
        <f>AH2425+AH2458</f>
        <v>0</v>
      </c>
      <c r="AI2424" s="50">
        <f>AI2425+AI2458</f>
        <v>0</v>
      </c>
      <c r="AJ2424" s="50">
        <f>AJ2425+AJ2458</f>
        <v>447703.03448000003</v>
      </c>
      <c r="AK2424" s="50">
        <f>AK2425+AK2458</f>
        <v>0</v>
      </c>
      <c r="AL2424" s="50">
        <f>AL2425+AL2458</f>
        <v>544345.39945999999</v>
      </c>
      <c r="AM2424" s="50">
        <f>AM2425+AM2458</f>
        <v>0</v>
      </c>
      <c r="AN2424" s="50">
        <f>AN2425+AN2458</f>
        <v>419184.02343</v>
      </c>
      <c r="AO2424" s="15">
        <f>AO2425+AO2458</f>
        <v>355520.02542999998</v>
      </c>
      <c r="AP2424" s="51">
        <f>AP2425+AP2458</f>
        <v>721898.22491000011</v>
      </c>
      <c r="AQ2424" s="51">
        <f>AQ2425+AQ2458</f>
        <v>-119303.977</v>
      </c>
      <c r="AR2424" s="51">
        <f>AR2425+AR2458</f>
        <v>0</v>
      </c>
      <c r="AS2424" s="51">
        <f>AS2425+AS2458</f>
        <v>0</v>
      </c>
      <c r="AT2424" s="51">
        <f>AT2425+AT2458</f>
        <v>0</v>
      </c>
      <c r="AU2424" s="51">
        <f t="shared" si="6330"/>
        <v>602594.24791000015</v>
      </c>
      <c r="AV2424" s="51">
        <f t="shared" si="6331"/>
        <v>-17070.472439999925</v>
      </c>
      <c r="AW2424" s="51">
        <f t="shared" si="6332"/>
        <v>662707.41594000021</v>
      </c>
      <c r="AX2424" s="51">
        <f t="shared" si="6333"/>
        <v>704559.21899999992</v>
      </c>
      <c r="AY2424" s="51">
        <f t="shared" si="6334"/>
        <v>587176.69999999995</v>
      </c>
      <c r="AZ2424" s="51">
        <f>AZ2425+AZ2458</f>
        <v>0</v>
      </c>
      <c r="BA2424" s="52">
        <f t="shared" si="6335"/>
        <v>90.44862936240574</v>
      </c>
      <c r="BB2424" s="25"/>
    </row>
    <row r="2425" s="39" customFormat="1" ht="31.5">
      <c r="B2425" s="47" t="s">
        <v>798</v>
      </c>
      <c r="C2425" s="47" t="s">
        <v>88</v>
      </c>
      <c r="D2425" s="47" t="s">
        <v>90</v>
      </c>
      <c r="E2425" s="48" t="str">
        <f t="shared" si="6329"/>
        <v>0409</v>
      </c>
      <c r="F2425" s="47" t="s">
        <v>828</v>
      </c>
      <c r="G2425" s="48"/>
      <c r="H2425" s="49" t="s">
        <v>829</v>
      </c>
      <c r="I2425" s="19">
        <f>I2426+I2428+I2430+I2432+I2434+I2436</f>
        <v>707753.90000000002</v>
      </c>
      <c r="J2425" s="19">
        <f>J2426+J2428+J2430+J2432+J2434+J2436</f>
        <v>481760.29999999999</v>
      </c>
      <c r="K2425" s="19">
        <f>K2426+K2428+K2430+K2432+K2434+K2436</f>
        <v>401690.59999999998</v>
      </c>
      <c r="L2425" s="19">
        <f>L2426+L2428+L2430+L2432+L2434+L2436</f>
        <v>-22851.5</v>
      </c>
      <c r="M2425" s="19">
        <f>M2426+M2428+M2430+M2432+M2434+M2436</f>
        <v>-135.30000000000001</v>
      </c>
      <c r="N2425" s="19">
        <f>N2426+N2428+N2430+N2432+N2434+N2436</f>
        <v>0</v>
      </c>
      <c r="O2425" s="19">
        <f>O2426+O2428+O2430+O2432+O2434+O2436+O2438+O2442+O2445+O2447+O2450+O2453+O2455</f>
        <v>-51985.081999999995</v>
      </c>
      <c r="P2425" s="19">
        <f>P2426+P2428+P2430+P2432+P2434+P2436+P2438+P2442+P2445+P2447+P2450+P2453+P2455</f>
        <v>0</v>
      </c>
      <c r="Q2425" s="19">
        <f>Q2426+Q2428+Q2430+Q2432+Q2434+Q2436+Q2438+Q2442+Q2445+Q2447+Q2450+Q2453</f>
        <v>39128.254000000001</v>
      </c>
      <c r="R2425" s="19">
        <f>R2426+R2428+R2430+R2432+R2434+R2436+R2438+R2442+R2445+R2447+R2450+R2453</f>
        <v>-276137.50200000004</v>
      </c>
      <c r="S2425" s="19">
        <f>S2426+S2428+S2430+S2432+S2434+S2436+S2438+S2442+S2445+S2447+S2450+S2453</f>
        <v>76831.386230000004</v>
      </c>
      <c r="T2425" s="19">
        <f t="shared" si="6309"/>
        <v>472739.45622999995</v>
      </c>
      <c r="U2425" s="19">
        <f t="shared" si="6347"/>
        <v>481625</v>
      </c>
      <c r="V2425" s="19">
        <f t="shared" si="6348"/>
        <v>401690.59999999998</v>
      </c>
      <c r="W2425" s="19">
        <f>W2426+W2428+W2430+W2432+W2434+W2436+W2438+W2442+W2445+W2447+W2450</f>
        <v>0</v>
      </c>
      <c r="X2425" s="19">
        <f>X2426+X2428+X2430+X2432+X2434+X2436+X2438+X2442+X2445+X2447+X2450</f>
        <v>0</v>
      </c>
      <c r="Y2425" s="19">
        <f>Y2426+Y2428+Y2430+Y2432+Y2434+Y2436+Y2438+Y2442+Y2445+Y2447+Y2450</f>
        <v>0</v>
      </c>
      <c r="Z2425" s="19">
        <f>Z2426+Z2428+Z2430+Z2432+Z2434+Z2436+Z2438+Z2442+Z2445+Z2447+Z2450</f>
        <v>77177.331229999996</v>
      </c>
      <c r="AA2425" s="19">
        <f>AA2426+AA2428+AA2430+AA2432+AA2434+AA2436+AA2438+AA2442+AA2445+AA2447+AA2450</f>
        <v>38326.349999999999</v>
      </c>
      <c r="AB2425" s="19">
        <f>AB2426+AB2428+AB2430+AB2432+AB2434+AB2436+AB2438+AB2442+AB2445+AB2447+AB2450</f>
        <v>4995.5690000000004</v>
      </c>
      <c r="AC2425" s="19">
        <f>AC2426+AC2428+AC2430+AC2432+AC2434+AC2436+AC2438+AC2442+AC2445+AC2447+AC2450</f>
        <v>0</v>
      </c>
      <c r="AD2425" s="19">
        <f>AD2426+AD2428+AD2430+AD2432+AD2434+AD2436+AD2438+AD2442+AD2445+AD2447+AD2450</f>
        <v>0</v>
      </c>
      <c r="AE2425" s="19">
        <f>AE2426+AE2428+AE2430+AE2432+AE2434+AE2436+AE2438+AE2442+AE2445+AE2447+AE2450</f>
        <v>0</v>
      </c>
      <c r="AF2425" s="50">
        <f>AF2426+AF2428+AF2430+AF2432+AF2434+AF2436+AF2438+AF2442+AF2445+AF2447+AF2450+AF2453+AF2455</f>
        <v>489043.92748000001</v>
      </c>
      <c r="AG2425" s="50">
        <f>AG2426+AG2428+AG2430+AG2432+AG2434+AG2436+AG2438+AG2442+AG2445+AG2447+AG2450+AG2453+AG2455</f>
        <v>0</v>
      </c>
      <c r="AH2425" s="50">
        <f>AH2426+AH2428+AH2430+AH2432+AH2434+AH2436+AH2438+AH2442+AH2445+AH2447+AH2450+AH2453+AH2455</f>
        <v>0</v>
      </c>
      <c r="AI2425" s="50">
        <f>AI2426+AI2428+AI2430+AI2432+AI2434+AI2436+AI2438+AI2442+AI2445+AI2447+AI2450+AI2453+AI2455</f>
        <v>0</v>
      </c>
      <c r="AJ2425" s="50">
        <f>AJ2426+AJ2428+AJ2430+AJ2432+AJ2434+AJ2436+AJ2438+AJ2442+AJ2445+AJ2447+AJ2450+AJ2453+AJ2455</f>
        <v>447703.03448000003</v>
      </c>
      <c r="AK2425" s="50">
        <f>AK2426+AK2428+AK2430+AK2432+AK2434+AK2436+AK2438+AK2442+AK2445+AK2447+AK2450+AK2453+AK2455</f>
        <v>0</v>
      </c>
      <c r="AL2425" s="50">
        <f>AL2426+AL2428+AL2430+AL2432+AL2434+AL2436+AL2438+AL2442+AL2445+AL2447+AL2450+AL2453+AL2455</f>
        <v>460524.91642999998</v>
      </c>
      <c r="AM2425" s="50">
        <f>AM2426+AM2428+AM2430+AM2432+AM2434+AM2436+AM2438+AM2442+AM2445+AM2447+AM2450+AM2453+AM2455</f>
        <v>0</v>
      </c>
      <c r="AN2425" s="50">
        <f>AN2426+AN2428+AN2430+AN2432+AN2434+AN2436+AN2438+AN2442+AN2445+AN2447+AN2450+AN2453+AN2455</f>
        <v>419184.02343</v>
      </c>
      <c r="AO2425" s="51">
        <f>AO2426+AO2428+AO2430+AO2432+AO2434+AO2436+AO2438+AO2442+AO2445+AO2447+AO2450+AO2453+AO2455</f>
        <v>297721.51825999998</v>
      </c>
      <c r="AP2425" s="51">
        <f>AP2426+AP2428+AP2430+AP2432+AP2434+AP2436+AP2438+AP2442+AP2445+AP2447+AP2450+AP2453+AP2455</f>
        <v>541795.01067000011</v>
      </c>
      <c r="AQ2425" s="51">
        <f>AQ2426+AQ2428+AQ2430+AQ2432+AQ2434+AQ2436+AQ2438+AQ2442+AQ2445+AQ2447+AQ2450+AQ2453+AQ2455</f>
        <v>-51985.081999999995</v>
      </c>
      <c r="AR2425" s="51">
        <f>AR2426+AR2428+AR2430+AR2432+AR2434+AR2436+AR2438+AR2442+AR2445+AR2447+AR2450+AR2453+AR2455</f>
        <v>0</v>
      </c>
      <c r="AS2425" s="51">
        <f>AS2426+AS2428+AS2430+AS2432+AS2434+AS2436+AS2438+AS2442+AS2445+AS2447+AS2450+AS2453+AS2455</f>
        <v>0</v>
      </c>
      <c r="AT2425" s="51">
        <f>AT2426+AT2428+AT2430+AT2432+AT2434+AT2436+AT2438+AT2442+AT2445+AT2447+AT2450+AT2453+AT2455</f>
        <v>0</v>
      </c>
      <c r="AU2425" s="51">
        <f t="shared" si="6330"/>
        <v>489809.92867000011</v>
      </c>
      <c r="AV2425" s="51">
        <f t="shared" si="6331"/>
        <v>-17070.472440000158</v>
      </c>
      <c r="AW2425" s="51">
        <f t="shared" si="6332"/>
        <v>549916.7874599999</v>
      </c>
      <c r="AX2425" s="51">
        <f t="shared" si="6333"/>
        <v>524946.91899999999</v>
      </c>
      <c r="AY2425" s="51">
        <f t="shared" si="6334"/>
        <v>401690.59999999998</v>
      </c>
      <c r="AZ2425" s="51">
        <f>AZ2426+AZ2428+AZ2430+AZ2432+AZ2434+AZ2436+AZ2438+AZ2442+AZ2445+AZ2447+AZ2450</f>
        <v>0</v>
      </c>
      <c r="BA2425" s="52">
        <f t="shared" si="6335"/>
        <v>94.168415259349814</v>
      </c>
      <c r="BB2425" s="25"/>
    </row>
    <row r="2426" s="39" customFormat="1" ht="31.5" hidden="1">
      <c r="B2426" s="47" t="s">
        <v>798</v>
      </c>
      <c r="C2426" s="47" t="s">
        <v>88</v>
      </c>
      <c r="D2426" s="47" t="s">
        <v>90</v>
      </c>
      <c r="E2426" s="48" t="str">
        <f t="shared" si="6329"/>
        <v>0409</v>
      </c>
      <c r="F2426" s="47" t="s">
        <v>830</v>
      </c>
      <c r="G2426" s="48"/>
      <c r="H2426" s="49" t="s">
        <v>831</v>
      </c>
      <c r="I2426" s="19">
        <f>I2427</f>
        <v>0</v>
      </c>
      <c r="J2426" s="19">
        <f>J2427</f>
        <v>401690.59999999998</v>
      </c>
      <c r="K2426" s="19">
        <f>K2427</f>
        <v>401690.59999999998</v>
      </c>
      <c r="L2426" s="19">
        <f>L2427</f>
        <v>0</v>
      </c>
      <c r="M2426" s="19">
        <f>M2427</f>
        <v>-135.30000000000001</v>
      </c>
      <c r="N2426" s="19">
        <f>N2427</f>
        <v>0</v>
      </c>
      <c r="O2426" s="19">
        <f>O2427</f>
        <v>0</v>
      </c>
      <c r="P2426" s="19">
        <f>P2427</f>
        <v>0</v>
      </c>
      <c r="Q2426" s="19">
        <f>Q2427</f>
        <v>0</v>
      </c>
      <c r="R2426" s="19">
        <f>R2427</f>
        <v>0</v>
      </c>
      <c r="S2426" s="19">
        <f>S2427</f>
        <v>0</v>
      </c>
      <c r="T2426" s="19">
        <f t="shared" si="6309"/>
        <v>0</v>
      </c>
      <c r="U2426" s="19">
        <f t="shared" si="6347"/>
        <v>401555.29999999999</v>
      </c>
      <c r="V2426" s="19">
        <f t="shared" si="6348"/>
        <v>401690.59999999998</v>
      </c>
      <c r="W2426" s="19">
        <f>W2427</f>
        <v>0</v>
      </c>
      <c r="X2426" s="19">
        <f>X2427</f>
        <v>0</v>
      </c>
      <c r="Y2426" s="19">
        <f>Y2427</f>
        <v>0</v>
      </c>
      <c r="Z2426" s="19">
        <f>Z2427</f>
        <v>0</v>
      </c>
      <c r="AA2426" s="19">
        <f>AA2427</f>
        <v>0</v>
      </c>
      <c r="AB2426" s="19">
        <f>AB2427</f>
        <v>0</v>
      </c>
      <c r="AC2426" s="19">
        <f>AC2427</f>
        <v>0</v>
      </c>
      <c r="AD2426" s="19">
        <f>AD2427</f>
        <v>0</v>
      </c>
      <c r="AE2426" s="19">
        <f>AE2427</f>
        <v>0</v>
      </c>
      <c r="AF2426" s="50">
        <f>AF2427</f>
        <v>0</v>
      </c>
      <c r="AG2426" s="50">
        <f>AG2427</f>
        <v>0</v>
      </c>
      <c r="AH2426" s="50">
        <f>AH2427</f>
        <v>0</v>
      </c>
      <c r="AI2426" s="50">
        <f>AI2427</f>
        <v>0</v>
      </c>
      <c r="AJ2426" s="50">
        <f>AJ2427</f>
        <v>0</v>
      </c>
      <c r="AK2426" s="50">
        <f>AK2427</f>
        <v>0</v>
      </c>
      <c r="AL2426" s="50">
        <f>AL2427</f>
        <v>0</v>
      </c>
      <c r="AM2426" s="50">
        <f>AM2427</f>
        <v>0</v>
      </c>
      <c r="AN2426" s="50">
        <f>AN2427</f>
        <v>0</v>
      </c>
      <c r="AO2426" s="15">
        <f>AO2427</f>
        <v>0</v>
      </c>
      <c r="AP2426" s="51">
        <f>AP2427</f>
        <v>0</v>
      </c>
      <c r="AQ2426" s="51">
        <f>AQ2427</f>
        <v>0</v>
      </c>
      <c r="AR2426" s="51">
        <f>AR2427</f>
        <v>0</v>
      </c>
      <c r="AS2426" s="51">
        <f>AS2427</f>
        <v>0</v>
      </c>
      <c r="AT2426" s="51">
        <f>AT2427</f>
        <v>0</v>
      </c>
      <c r="AU2426" s="51">
        <f t="shared" si="6330"/>
        <v>0</v>
      </c>
      <c r="AV2426" s="51">
        <f t="shared" si="6331"/>
        <v>0</v>
      </c>
      <c r="AW2426" s="51">
        <f t="shared" si="6332"/>
        <v>0</v>
      </c>
      <c r="AX2426" s="51">
        <f t="shared" si="6333"/>
        <v>401555.29999999999</v>
      </c>
      <c r="AY2426" s="51">
        <f t="shared" si="6334"/>
        <v>401690.59999999998</v>
      </c>
      <c r="AZ2426" s="51">
        <f>AZ2427</f>
        <v>0</v>
      </c>
      <c r="BA2426" s="52"/>
      <c r="BB2426" s="25">
        <v>0</v>
      </c>
    </row>
    <row r="2427" s="39" customFormat="1" ht="31.5" hidden="1">
      <c r="B2427" s="47" t="s">
        <v>798</v>
      </c>
      <c r="C2427" s="47" t="s">
        <v>88</v>
      </c>
      <c r="D2427" s="47" t="s">
        <v>90</v>
      </c>
      <c r="E2427" s="48" t="str">
        <f t="shared" si="6329"/>
        <v>0409</v>
      </c>
      <c r="F2427" s="47" t="s">
        <v>830</v>
      </c>
      <c r="G2427" s="47" t="s">
        <v>118</v>
      </c>
      <c r="H2427" s="49" t="s">
        <v>119</v>
      </c>
      <c r="I2427" s="19">
        <v>0</v>
      </c>
      <c r="J2427" s="19">
        <v>401690.59999999998</v>
      </c>
      <c r="K2427" s="19">
        <v>401690.59999999998</v>
      </c>
      <c r="L2427" s="19"/>
      <c r="M2427" s="19">
        <v>-135.30000000000001</v>
      </c>
      <c r="N2427" s="19"/>
      <c r="O2427" s="19">
        <v>0</v>
      </c>
      <c r="P2427" s="19">
        <v>0</v>
      </c>
      <c r="Q2427" s="19">
        <v>0</v>
      </c>
      <c r="R2427" s="19">
        <v>0</v>
      </c>
      <c r="S2427" s="19"/>
      <c r="T2427" s="19">
        <f t="shared" si="6309"/>
        <v>0</v>
      </c>
      <c r="U2427" s="19">
        <f t="shared" si="6347"/>
        <v>401555.29999999999</v>
      </c>
      <c r="V2427" s="19">
        <f t="shared" si="6348"/>
        <v>401690.59999999998</v>
      </c>
      <c r="W2427" s="19"/>
      <c r="X2427" s="19"/>
      <c r="Y2427" s="19"/>
      <c r="Z2427" s="19"/>
      <c r="AA2427" s="19"/>
      <c r="AB2427" s="19"/>
      <c r="AC2427" s="19"/>
      <c r="AD2427" s="19"/>
      <c r="AE2427" s="19"/>
      <c r="AF2427" s="50">
        <v>0</v>
      </c>
      <c r="AG2427" s="50"/>
      <c r="AH2427" s="50">
        <v>0</v>
      </c>
      <c r="AI2427" s="50">
        <v>0</v>
      </c>
      <c r="AJ2427" s="50">
        <f>AF2427</f>
        <v>0</v>
      </c>
      <c r="AK2427" s="50">
        <f>AG2427</f>
        <v>0</v>
      </c>
      <c r="AL2427" s="50">
        <v>0</v>
      </c>
      <c r="AM2427" s="50">
        <v>0</v>
      </c>
      <c r="AN2427" s="50">
        <f>AL2427</f>
        <v>0</v>
      </c>
      <c r="AO2427" s="51">
        <v>0</v>
      </c>
      <c r="AP2427" s="51">
        <v>0</v>
      </c>
      <c r="AQ2427" s="51">
        <v>0</v>
      </c>
      <c r="AR2427" s="51">
        <v>0</v>
      </c>
      <c r="AS2427" s="51">
        <v>0</v>
      </c>
      <c r="AT2427" s="51">
        <v>0</v>
      </c>
      <c r="AU2427" s="51">
        <f t="shared" si="6330"/>
        <v>0</v>
      </c>
      <c r="AV2427" s="51">
        <f t="shared" si="6331"/>
        <v>0</v>
      </c>
      <c r="AW2427" s="51">
        <f t="shared" si="6332"/>
        <v>0</v>
      </c>
      <c r="AX2427" s="51">
        <f t="shared" si="6333"/>
        <v>401555.29999999999</v>
      </c>
      <c r="AY2427" s="51">
        <f t="shared" si="6334"/>
        <v>401690.59999999998</v>
      </c>
      <c r="AZ2427" s="51"/>
      <c r="BA2427" s="52"/>
      <c r="BB2427" s="25">
        <v>0</v>
      </c>
    </row>
    <row r="2428" s="39" customFormat="1" hidden="1">
      <c r="B2428" s="47" t="s">
        <v>798</v>
      </c>
      <c r="C2428" s="47" t="s">
        <v>88</v>
      </c>
      <c r="D2428" s="47" t="s">
        <v>90</v>
      </c>
      <c r="E2428" s="48" t="str">
        <f t="shared" si="6329"/>
        <v>0409</v>
      </c>
      <c r="F2428" s="47" t="s">
        <v>832</v>
      </c>
      <c r="G2428" s="48"/>
      <c r="H2428" s="49" t="s">
        <v>833</v>
      </c>
      <c r="I2428" s="19">
        <f>I2429</f>
        <v>51663.399999999994</v>
      </c>
      <c r="J2428" s="19">
        <f>J2429</f>
        <v>50834.900000000001</v>
      </c>
      <c r="K2428" s="19">
        <f>K2429</f>
        <v>0</v>
      </c>
      <c r="L2428" s="19">
        <f>L2429</f>
        <v>30694.900000000001</v>
      </c>
      <c r="M2428" s="19">
        <f>M2429</f>
        <v>0</v>
      </c>
      <c r="N2428" s="19">
        <f>N2429</f>
        <v>0</v>
      </c>
      <c r="O2428" s="19">
        <f>O2429</f>
        <v>0</v>
      </c>
      <c r="P2428" s="19">
        <f>P2429</f>
        <v>0</v>
      </c>
      <c r="Q2428" s="19">
        <f>Q2429</f>
        <v>0</v>
      </c>
      <c r="R2428" s="19">
        <f>R2429</f>
        <v>-82358.300000000003</v>
      </c>
      <c r="S2428" s="19">
        <f>S2429</f>
        <v>0</v>
      </c>
      <c r="T2428" s="19">
        <f t="shared" si="6309"/>
        <v>-1.4551915228366852e-11</v>
      </c>
      <c r="U2428" s="19">
        <f t="shared" si="6347"/>
        <v>50834.900000000001</v>
      </c>
      <c r="V2428" s="19">
        <f t="shared" si="6348"/>
        <v>0</v>
      </c>
      <c r="W2428" s="19">
        <f>W2429</f>
        <v>0</v>
      </c>
      <c r="X2428" s="19">
        <f>X2429</f>
        <v>0</v>
      </c>
      <c r="Y2428" s="19">
        <f>Y2429</f>
        <v>0</v>
      </c>
      <c r="Z2428" s="19">
        <f>Z2429</f>
        <v>0</v>
      </c>
      <c r="AA2428" s="19">
        <f>AA2429</f>
        <v>0</v>
      </c>
      <c r="AB2428" s="19">
        <f>AB2429</f>
        <v>0</v>
      </c>
      <c r="AC2428" s="19">
        <f>AC2429</f>
        <v>0</v>
      </c>
      <c r="AD2428" s="19">
        <f>AD2429</f>
        <v>0</v>
      </c>
      <c r="AE2428" s="19">
        <f>AE2429</f>
        <v>0</v>
      </c>
      <c r="AF2428" s="50">
        <f>AF2429</f>
        <v>0</v>
      </c>
      <c r="AG2428" s="50">
        <f>AG2429</f>
        <v>0</v>
      </c>
      <c r="AH2428" s="50">
        <f>AH2429</f>
        <v>0</v>
      </c>
      <c r="AI2428" s="50">
        <f>AI2429</f>
        <v>0</v>
      </c>
      <c r="AJ2428" s="50">
        <f>AJ2429</f>
        <v>0</v>
      </c>
      <c r="AK2428" s="50">
        <f>AK2429</f>
        <v>0</v>
      </c>
      <c r="AL2428" s="50">
        <f>AL2429</f>
        <v>0</v>
      </c>
      <c r="AM2428" s="50">
        <f>AM2429</f>
        <v>0</v>
      </c>
      <c r="AN2428" s="50">
        <f>AN2429</f>
        <v>0</v>
      </c>
      <c r="AO2428" s="15">
        <f>AO2429</f>
        <v>0</v>
      </c>
      <c r="AP2428" s="51">
        <f>AP2429</f>
        <v>0</v>
      </c>
      <c r="AQ2428" s="51">
        <f>AQ2429</f>
        <v>0</v>
      </c>
      <c r="AR2428" s="51">
        <f>AR2429</f>
        <v>0</v>
      </c>
      <c r="AS2428" s="51">
        <f>AS2429</f>
        <v>0</v>
      </c>
      <c r="AT2428" s="51">
        <f>AT2429</f>
        <v>0</v>
      </c>
      <c r="AU2428" s="51">
        <f t="shared" si="6330"/>
        <v>0</v>
      </c>
      <c r="AV2428" s="51">
        <f t="shared" si="6331"/>
        <v>-1.4551915228366852e-11</v>
      </c>
      <c r="AW2428" s="51">
        <f t="shared" si="6332"/>
        <v>-1.4551915228366852e-11</v>
      </c>
      <c r="AX2428" s="51">
        <f t="shared" si="6333"/>
        <v>50834.900000000001</v>
      </c>
      <c r="AY2428" s="51">
        <f t="shared" si="6334"/>
        <v>0</v>
      </c>
      <c r="AZ2428" s="51">
        <f>AZ2429</f>
        <v>0</v>
      </c>
      <c r="BA2428" s="52"/>
      <c r="BB2428" s="25">
        <v>0</v>
      </c>
    </row>
    <row r="2429" s="39" customFormat="1" ht="31.5" hidden="1">
      <c r="B2429" s="47" t="s">
        <v>798</v>
      </c>
      <c r="C2429" s="47" t="s">
        <v>88</v>
      </c>
      <c r="D2429" s="47" t="s">
        <v>90</v>
      </c>
      <c r="E2429" s="48" t="str">
        <f t="shared" si="6329"/>
        <v>0409</v>
      </c>
      <c r="F2429" s="47" t="s">
        <v>832</v>
      </c>
      <c r="G2429" s="47" t="s">
        <v>118</v>
      </c>
      <c r="H2429" s="49" t="s">
        <v>119</v>
      </c>
      <c r="I2429" s="19">
        <v>51663.399999999994</v>
      </c>
      <c r="J2429" s="19">
        <v>50834.900000000001</v>
      </c>
      <c r="K2429" s="19">
        <v>0</v>
      </c>
      <c r="L2429" s="19">
        <v>30694.900000000001</v>
      </c>
      <c r="M2429" s="19"/>
      <c r="N2429" s="19"/>
      <c r="O2429" s="19">
        <v>0</v>
      </c>
      <c r="P2429" s="19">
        <v>0</v>
      </c>
      <c r="Q2429" s="19">
        <v>0</v>
      </c>
      <c r="R2429" s="19">
        <v>-82358.300000000003</v>
      </c>
      <c r="S2429" s="19"/>
      <c r="T2429" s="19">
        <f t="shared" si="6309"/>
        <v>-1.4551915228366852e-11</v>
      </c>
      <c r="U2429" s="19">
        <f t="shared" si="6347"/>
        <v>50834.900000000001</v>
      </c>
      <c r="V2429" s="19">
        <f t="shared" si="6348"/>
        <v>0</v>
      </c>
      <c r="W2429" s="19"/>
      <c r="X2429" s="19"/>
      <c r="Y2429" s="19"/>
      <c r="Z2429" s="19"/>
      <c r="AA2429" s="19"/>
      <c r="AB2429" s="19"/>
      <c r="AC2429" s="19"/>
      <c r="AD2429" s="19"/>
      <c r="AE2429" s="19"/>
      <c r="AF2429" s="50">
        <v>0</v>
      </c>
      <c r="AG2429" s="50"/>
      <c r="AH2429" s="50">
        <v>0</v>
      </c>
      <c r="AI2429" s="50">
        <v>0</v>
      </c>
      <c r="AJ2429" s="50">
        <f>AF2429</f>
        <v>0</v>
      </c>
      <c r="AK2429" s="50">
        <f>AG2429</f>
        <v>0</v>
      </c>
      <c r="AL2429" s="50">
        <v>0</v>
      </c>
      <c r="AM2429" s="50">
        <v>0</v>
      </c>
      <c r="AN2429" s="50">
        <f>AL2429</f>
        <v>0</v>
      </c>
      <c r="AO2429" s="51">
        <v>0</v>
      </c>
      <c r="AP2429" s="51">
        <v>0</v>
      </c>
      <c r="AQ2429" s="51">
        <v>0</v>
      </c>
      <c r="AR2429" s="51">
        <v>0</v>
      </c>
      <c r="AS2429" s="51">
        <v>0</v>
      </c>
      <c r="AT2429" s="51">
        <v>0</v>
      </c>
      <c r="AU2429" s="51">
        <f t="shared" si="6330"/>
        <v>0</v>
      </c>
      <c r="AV2429" s="51">
        <f t="shared" si="6331"/>
        <v>-1.4551915228366852e-11</v>
      </c>
      <c r="AW2429" s="51">
        <f t="shared" si="6332"/>
        <v>-1.4551915228366852e-11</v>
      </c>
      <c r="AX2429" s="51">
        <f t="shared" si="6333"/>
        <v>50834.900000000001</v>
      </c>
      <c r="AY2429" s="51">
        <f t="shared" si="6334"/>
        <v>0</v>
      </c>
      <c r="AZ2429" s="51"/>
      <c r="BA2429" s="52"/>
      <c r="BB2429" s="25">
        <v>0</v>
      </c>
    </row>
    <row r="2430" s="39" customFormat="1" ht="31.5" hidden="1">
      <c r="B2430" s="47" t="s">
        <v>798</v>
      </c>
      <c r="C2430" s="47" t="s">
        <v>88</v>
      </c>
      <c r="D2430" s="47" t="s">
        <v>90</v>
      </c>
      <c r="E2430" s="48" t="str">
        <f t="shared" si="6329"/>
        <v>0409</v>
      </c>
      <c r="F2430" s="47" t="s">
        <v>834</v>
      </c>
      <c r="G2430" s="48"/>
      <c r="H2430" s="49" t="s">
        <v>835</v>
      </c>
      <c r="I2430" s="19">
        <f>I2431</f>
        <v>0</v>
      </c>
      <c r="J2430" s="19">
        <f>J2431</f>
        <v>29234.799999999999</v>
      </c>
      <c r="K2430" s="19">
        <f>K2431</f>
        <v>0</v>
      </c>
      <c r="L2430" s="19">
        <f>L2431</f>
        <v>0</v>
      </c>
      <c r="M2430" s="19">
        <f>M2431</f>
        <v>0</v>
      </c>
      <c r="N2430" s="19">
        <f>N2431</f>
        <v>0</v>
      </c>
      <c r="O2430" s="19">
        <f>O2431</f>
        <v>0</v>
      </c>
      <c r="P2430" s="19">
        <f>P2431</f>
        <v>0</v>
      </c>
      <c r="Q2430" s="19">
        <f>Q2431</f>
        <v>0</v>
      </c>
      <c r="R2430" s="19">
        <f>R2431</f>
        <v>0</v>
      </c>
      <c r="S2430" s="19">
        <f>S2431</f>
        <v>0</v>
      </c>
      <c r="T2430" s="19">
        <f t="shared" si="6309"/>
        <v>0</v>
      </c>
      <c r="U2430" s="19">
        <f t="shared" si="6347"/>
        <v>29234.799999999999</v>
      </c>
      <c r="V2430" s="19">
        <f t="shared" si="6348"/>
        <v>0</v>
      </c>
      <c r="W2430" s="19">
        <f>W2431</f>
        <v>0</v>
      </c>
      <c r="X2430" s="19">
        <f>X2431</f>
        <v>0</v>
      </c>
      <c r="Y2430" s="19">
        <f>Y2431</f>
        <v>0</v>
      </c>
      <c r="Z2430" s="19">
        <f>Z2431</f>
        <v>0</v>
      </c>
      <c r="AA2430" s="19">
        <f>AA2431</f>
        <v>0</v>
      </c>
      <c r="AB2430" s="19">
        <f>AB2431</f>
        <v>0</v>
      </c>
      <c r="AC2430" s="19">
        <f>AC2431</f>
        <v>0</v>
      </c>
      <c r="AD2430" s="19">
        <f>AD2431</f>
        <v>0</v>
      </c>
      <c r="AE2430" s="19">
        <f>AE2431</f>
        <v>0</v>
      </c>
      <c r="AF2430" s="50">
        <f>AF2431</f>
        <v>0</v>
      </c>
      <c r="AG2430" s="50">
        <f>AG2431</f>
        <v>0</v>
      </c>
      <c r="AH2430" s="50">
        <f>AH2431</f>
        <v>0</v>
      </c>
      <c r="AI2430" s="50">
        <f>AI2431</f>
        <v>0</v>
      </c>
      <c r="AJ2430" s="50">
        <f>AJ2431</f>
        <v>0</v>
      </c>
      <c r="AK2430" s="50">
        <f>AK2431</f>
        <v>0</v>
      </c>
      <c r="AL2430" s="50">
        <f>AL2431</f>
        <v>0</v>
      </c>
      <c r="AM2430" s="50">
        <f>AM2431</f>
        <v>0</v>
      </c>
      <c r="AN2430" s="50">
        <f>AN2431</f>
        <v>0</v>
      </c>
      <c r="AO2430" s="15">
        <f>AO2431</f>
        <v>0</v>
      </c>
      <c r="AP2430" s="51">
        <f>AP2431</f>
        <v>0</v>
      </c>
      <c r="AQ2430" s="51">
        <f>AQ2431</f>
        <v>0</v>
      </c>
      <c r="AR2430" s="51">
        <f>AR2431</f>
        <v>0</v>
      </c>
      <c r="AS2430" s="51">
        <f>AS2431</f>
        <v>0</v>
      </c>
      <c r="AT2430" s="51">
        <f>AT2431</f>
        <v>0</v>
      </c>
      <c r="AU2430" s="51">
        <f t="shared" si="6330"/>
        <v>0</v>
      </c>
      <c r="AV2430" s="51">
        <f t="shared" si="6331"/>
        <v>0</v>
      </c>
      <c r="AW2430" s="51">
        <f t="shared" si="6332"/>
        <v>0</v>
      </c>
      <c r="AX2430" s="51">
        <f t="shared" si="6333"/>
        <v>29234.799999999999</v>
      </c>
      <c r="AY2430" s="51">
        <f t="shared" si="6334"/>
        <v>0</v>
      </c>
      <c r="AZ2430" s="51">
        <f>AZ2431</f>
        <v>0</v>
      </c>
      <c r="BA2430" s="52"/>
      <c r="BB2430" s="25">
        <v>0</v>
      </c>
    </row>
    <row r="2431" s="39" customFormat="1" ht="31.5" hidden="1">
      <c r="B2431" s="47" t="s">
        <v>798</v>
      </c>
      <c r="C2431" s="47" t="s">
        <v>88</v>
      </c>
      <c r="D2431" s="47" t="s">
        <v>90</v>
      </c>
      <c r="E2431" s="48" t="str">
        <f t="shared" si="6329"/>
        <v>0409</v>
      </c>
      <c r="F2431" s="47" t="s">
        <v>834</v>
      </c>
      <c r="G2431" s="47" t="s">
        <v>118</v>
      </c>
      <c r="H2431" s="49" t="s">
        <v>119</v>
      </c>
      <c r="I2431" s="19">
        <v>0</v>
      </c>
      <c r="J2431" s="19">
        <v>29234.799999999999</v>
      </c>
      <c r="K2431" s="19">
        <v>0</v>
      </c>
      <c r="L2431" s="19"/>
      <c r="M2431" s="19"/>
      <c r="N2431" s="19"/>
      <c r="O2431" s="19">
        <v>0</v>
      </c>
      <c r="P2431" s="19">
        <v>0</v>
      </c>
      <c r="Q2431" s="19">
        <v>0</v>
      </c>
      <c r="R2431" s="19">
        <v>0</v>
      </c>
      <c r="S2431" s="19"/>
      <c r="T2431" s="19">
        <f t="shared" si="6309"/>
        <v>0</v>
      </c>
      <c r="U2431" s="19">
        <f t="shared" si="6347"/>
        <v>29234.799999999999</v>
      </c>
      <c r="V2431" s="19">
        <f t="shared" si="6348"/>
        <v>0</v>
      </c>
      <c r="W2431" s="19"/>
      <c r="X2431" s="19"/>
      <c r="Y2431" s="19"/>
      <c r="Z2431" s="19"/>
      <c r="AA2431" s="19"/>
      <c r="AB2431" s="19"/>
      <c r="AC2431" s="19"/>
      <c r="AD2431" s="19"/>
      <c r="AE2431" s="19"/>
      <c r="AF2431" s="50">
        <v>0</v>
      </c>
      <c r="AG2431" s="50"/>
      <c r="AH2431" s="50">
        <v>0</v>
      </c>
      <c r="AI2431" s="50">
        <v>0</v>
      </c>
      <c r="AJ2431" s="50">
        <f>AF2431</f>
        <v>0</v>
      </c>
      <c r="AK2431" s="50">
        <f>AG2431</f>
        <v>0</v>
      </c>
      <c r="AL2431" s="50">
        <v>0</v>
      </c>
      <c r="AM2431" s="50">
        <v>0</v>
      </c>
      <c r="AN2431" s="50">
        <f>AL2431</f>
        <v>0</v>
      </c>
      <c r="AO2431" s="51">
        <v>0</v>
      </c>
      <c r="AP2431" s="51">
        <v>0</v>
      </c>
      <c r="AQ2431" s="51">
        <v>0</v>
      </c>
      <c r="AR2431" s="51">
        <v>0</v>
      </c>
      <c r="AS2431" s="51">
        <v>0</v>
      </c>
      <c r="AT2431" s="51">
        <v>0</v>
      </c>
      <c r="AU2431" s="51">
        <f t="shared" si="6330"/>
        <v>0</v>
      </c>
      <c r="AV2431" s="51">
        <f t="shared" si="6331"/>
        <v>0</v>
      </c>
      <c r="AW2431" s="51">
        <f t="shared" si="6332"/>
        <v>0</v>
      </c>
      <c r="AX2431" s="51">
        <f t="shared" si="6333"/>
        <v>29234.799999999999</v>
      </c>
      <c r="AY2431" s="51">
        <f t="shared" si="6334"/>
        <v>0</v>
      </c>
      <c r="AZ2431" s="51"/>
      <c r="BA2431" s="52"/>
      <c r="BB2431" s="25">
        <v>0</v>
      </c>
    </row>
    <row r="2432" s="39" customFormat="1" ht="47.25">
      <c r="B2432" s="47" t="s">
        <v>798</v>
      </c>
      <c r="C2432" s="47" t="s">
        <v>88</v>
      </c>
      <c r="D2432" s="47" t="s">
        <v>90</v>
      </c>
      <c r="E2432" s="48" t="str">
        <f t="shared" si="6329"/>
        <v>0409</v>
      </c>
      <c r="F2432" s="47" t="s">
        <v>836</v>
      </c>
      <c r="G2432" s="48"/>
      <c r="H2432" s="49" t="s">
        <v>837</v>
      </c>
      <c r="I2432" s="19">
        <f>I2433</f>
        <v>420626.60000000003</v>
      </c>
      <c r="J2432" s="19">
        <f>J2433</f>
        <v>0</v>
      </c>
      <c r="K2432" s="19">
        <f>K2433</f>
        <v>0</v>
      </c>
      <c r="L2432" s="19">
        <f>L2433</f>
        <v>-53126.300000000003</v>
      </c>
      <c r="M2432" s="19">
        <f>M2433</f>
        <v>0</v>
      </c>
      <c r="N2432" s="19">
        <f>N2433</f>
        <v>0</v>
      </c>
      <c r="O2432" s="19">
        <f>O2433</f>
        <v>-2125.3180000000002</v>
      </c>
      <c r="P2432" s="19">
        <f>P2433</f>
        <v>0</v>
      </c>
      <c r="Q2432" s="19">
        <f>Q2433</f>
        <v>0</v>
      </c>
      <c r="R2432" s="19">
        <f>R2433</f>
        <v>0</v>
      </c>
      <c r="S2432" s="19">
        <f>S2433</f>
        <v>0</v>
      </c>
      <c r="T2432" s="19">
        <f t="shared" si="6309"/>
        <v>365374.98200000002</v>
      </c>
      <c r="U2432" s="19">
        <f t="shared" si="6347"/>
        <v>0</v>
      </c>
      <c r="V2432" s="19">
        <f t="shared" si="6348"/>
        <v>0</v>
      </c>
      <c r="W2432" s="19">
        <f>W2433</f>
        <v>0</v>
      </c>
      <c r="X2432" s="19">
        <f>X2433</f>
        <v>0</v>
      </c>
      <c r="Y2432" s="19">
        <f>Y2433</f>
        <v>0</v>
      </c>
      <c r="Z2432" s="19">
        <f>Z2433</f>
        <v>0</v>
      </c>
      <c r="AA2432" s="19">
        <f>AA2433</f>
        <v>0</v>
      </c>
      <c r="AB2432" s="19">
        <f>AB2433</f>
        <v>0</v>
      </c>
      <c r="AC2432" s="19">
        <f>AC2433</f>
        <v>0</v>
      </c>
      <c r="AD2432" s="19">
        <f>AD2433</f>
        <v>0</v>
      </c>
      <c r="AE2432" s="19">
        <f>AE2433</f>
        <v>0</v>
      </c>
      <c r="AF2432" s="50">
        <f>AF2433</f>
        <v>365374.98165999999</v>
      </c>
      <c r="AG2432" s="50">
        <f>AG2433</f>
        <v>0</v>
      </c>
      <c r="AH2432" s="50">
        <f>AH2433</f>
        <v>0</v>
      </c>
      <c r="AI2432" s="50">
        <f>AI2433</f>
        <v>0</v>
      </c>
      <c r="AJ2432" s="50">
        <f>AJ2433</f>
        <v>365374.98165999999</v>
      </c>
      <c r="AK2432" s="50">
        <f>AK2433</f>
        <v>0</v>
      </c>
      <c r="AL2432" s="50">
        <f>AL2433</f>
        <v>340687.77934000001</v>
      </c>
      <c r="AM2432" s="50">
        <f>AM2433</f>
        <v>0</v>
      </c>
      <c r="AN2432" s="50">
        <f>AN2433</f>
        <v>340687.77934000001</v>
      </c>
      <c r="AO2432" s="15">
        <f>AO2433</f>
        <v>191788.03928999999</v>
      </c>
      <c r="AP2432" s="51">
        <f>AP2433</f>
        <v>367500.29999999999</v>
      </c>
      <c r="AQ2432" s="51">
        <f>AQ2433</f>
        <v>-2125.3180000000002</v>
      </c>
      <c r="AR2432" s="51">
        <f>AR2433</f>
        <v>0</v>
      </c>
      <c r="AS2432" s="51">
        <f>AS2433</f>
        <v>0</v>
      </c>
      <c r="AT2432" s="51">
        <f>AT2433</f>
        <v>0</v>
      </c>
      <c r="AU2432" s="51">
        <f t="shared" si="6330"/>
        <v>365374.98199999996</v>
      </c>
      <c r="AV2432" s="51">
        <f t="shared" si="6331"/>
        <v>5.8207660913467407e-11</v>
      </c>
      <c r="AW2432" s="51">
        <f t="shared" si="6332"/>
        <v>365374.98200000002</v>
      </c>
      <c r="AX2432" s="51">
        <f t="shared" si="6333"/>
        <v>0</v>
      </c>
      <c r="AY2432" s="51">
        <f t="shared" si="6334"/>
        <v>0</v>
      </c>
      <c r="AZ2432" s="51">
        <f>AZ2433</f>
        <v>0</v>
      </c>
      <c r="BA2432" s="52">
        <f t="shared" si="6335"/>
        <v>93.243324376551683</v>
      </c>
      <c r="BB2432" s="25"/>
    </row>
    <row r="2433" s="39" customFormat="1" ht="31.5">
      <c r="B2433" s="47" t="s">
        <v>798</v>
      </c>
      <c r="C2433" s="47" t="s">
        <v>88</v>
      </c>
      <c r="D2433" s="47" t="s">
        <v>90</v>
      </c>
      <c r="E2433" s="48" t="str">
        <f t="shared" si="6329"/>
        <v>0409</v>
      </c>
      <c r="F2433" s="47" t="s">
        <v>836</v>
      </c>
      <c r="G2433" s="47" t="s">
        <v>118</v>
      </c>
      <c r="H2433" s="49" t="s">
        <v>119</v>
      </c>
      <c r="I2433" s="19">
        <v>420626.60000000003</v>
      </c>
      <c r="J2433" s="19">
        <v>0</v>
      </c>
      <c r="K2433" s="19">
        <v>0</v>
      </c>
      <c r="L2433" s="19">
        <v>-53126.300000000003</v>
      </c>
      <c r="M2433" s="19"/>
      <c r="N2433" s="19"/>
      <c r="O2433" s="19">
        <v>-2125.3180000000002</v>
      </c>
      <c r="P2433" s="19">
        <v>0</v>
      </c>
      <c r="Q2433" s="19">
        <v>0</v>
      </c>
      <c r="R2433" s="19">
        <v>0</v>
      </c>
      <c r="S2433" s="19"/>
      <c r="T2433" s="19">
        <f t="shared" si="6309"/>
        <v>365374.98200000002</v>
      </c>
      <c r="U2433" s="19">
        <f t="shared" si="6347"/>
        <v>0</v>
      </c>
      <c r="V2433" s="19">
        <f t="shared" si="6348"/>
        <v>0</v>
      </c>
      <c r="W2433" s="19"/>
      <c r="X2433" s="19"/>
      <c r="Y2433" s="19"/>
      <c r="Z2433" s="19"/>
      <c r="AA2433" s="19"/>
      <c r="AB2433" s="19"/>
      <c r="AC2433" s="19"/>
      <c r="AD2433" s="19"/>
      <c r="AE2433" s="19"/>
      <c r="AF2433" s="50">
        <v>365374.98165999999</v>
      </c>
      <c r="AG2433" s="50"/>
      <c r="AH2433" s="50">
        <v>0</v>
      </c>
      <c r="AI2433" s="50">
        <v>0</v>
      </c>
      <c r="AJ2433" s="50">
        <f>AF2433</f>
        <v>365374.98165999999</v>
      </c>
      <c r="AK2433" s="50">
        <f>AG2433</f>
        <v>0</v>
      </c>
      <c r="AL2433" s="50">
        <v>340687.77934000001</v>
      </c>
      <c r="AM2433" s="50">
        <v>0</v>
      </c>
      <c r="AN2433" s="50">
        <f>AL2433</f>
        <v>340687.77934000001</v>
      </c>
      <c r="AO2433" s="51">
        <v>191788.03928999999</v>
      </c>
      <c r="AP2433" s="51">
        <v>367500.29999999999</v>
      </c>
      <c r="AQ2433" s="51">
        <v>-2125.3180000000002</v>
      </c>
      <c r="AR2433" s="51">
        <v>0</v>
      </c>
      <c r="AS2433" s="51">
        <v>0</v>
      </c>
      <c r="AT2433" s="51">
        <v>0</v>
      </c>
      <c r="AU2433" s="51">
        <f t="shared" si="6330"/>
        <v>365374.98199999996</v>
      </c>
      <c r="AV2433" s="51">
        <f t="shared" si="6331"/>
        <v>5.8207660913467407e-11</v>
      </c>
      <c r="AW2433" s="51">
        <f t="shared" si="6332"/>
        <v>365374.98200000002</v>
      </c>
      <c r="AX2433" s="51">
        <f t="shared" si="6333"/>
        <v>0</v>
      </c>
      <c r="AY2433" s="51">
        <f t="shared" si="6334"/>
        <v>0</v>
      </c>
      <c r="AZ2433" s="51"/>
      <c r="BA2433" s="52">
        <f t="shared" si="6335"/>
        <v>93.243324376551683</v>
      </c>
      <c r="BB2433" s="53"/>
    </row>
    <row r="2434" s="39" customFormat="1" ht="47.25">
      <c r="B2434" s="47" t="s">
        <v>798</v>
      </c>
      <c r="C2434" s="47" t="s">
        <v>88</v>
      </c>
      <c r="D2434" s="47" t="s">
        <v>90</v>
      </c>
      <c r="E2434" s="48" t="str">
        <f t="shared" si="6329"/>
        <v>0409</v>
      </c>
      <c r="F2434" s="47" t="s">
        <v>838</v>
      </c>
      <c r="G2434" s="48"/>
      <c r="H2434" s="49" t="s">
        <v>839</v>
      </c>
      <c r="I2434" s="19">
        <f>I2435</f>
        <v>130463.40000000001</v>
      </c>
      <c r="J2434" s="19">
        <f>J2435</f>
        <v>0</v>
      </c>
      <c r="K2434" s="19">
        <f>K2435</f>
        <v>0</v>
      </c>
      <c r="L2434" s="19">
        <f>L2435</f>
        <v>-195</v>
      </c>
      <c r="M2434" s="19">
        <f>M2435</f>
        <v>0</v>
      </c>
      <c r="N2434" s="19">
        <f>N2435</f>
        <v>0</v>
      </c>
      <c r="O2434" s="19">
        <f>O2435</f>
        <v>-6500</v>
      </c>
      <c r="P2434" s="19">
        <f>P2435</f>
        <v>0</v>
      </c>
      <c r="Q2434" s="19">
        <f>Q2435</f>
        <v>0</v>
      </c>
      <c r="R2434" s="19">
        <f>R2435</f>
        <v>-130268.39999999999</v>
      </c>
      <c r="S2434" s="19">
        <f>S2435</f>
        <v>7323.8743599999998</v>
      </c>
      <c r="T2434" s="19">
        <f t="shared" si="6309"/>
        <v>823.87436000001617</v>
      </c>
      <c r="U2434" s="19">
        <f t="shared" si="6347"/>
        <v>0</v>
      </c>
      <c r="V2434" s="19">
        <f t="shared" si="6348"/>
        <v>0</v>
      </c>
      <c r="W2434" s="19">
        <f>W2435</f>
        <v>0</v>
      </c>
      <c r="X2434" s="19">
        <f>X2435</f>
        <v>0</v>
      </c>
      <c r="Y2434" s="19">
        <f>Y2435</f>
        <v>0</v>
      </c>
      <c r="Z2434" s="19">
        <f>Z2435</f>
        <v>7323.8743599999998</v>
      </c>
      <c r="AA2434" s="19">
        <f>AA2435</f>
        <v>0</v>
      </c>
      <c r="AB2434" s="19">
        <f>AB2435</f>
        <v>0</v>
      </c>
      <c r="AC2434" s="19">
        <f>AC2435</f>
        <v>0</v>
      </c>
      <c r="AD2434" s="19">
        <f>AD2435</f>
        <v>0</v>
      </c>
      <c r="AE2434" s="19"/>
      <c r="AF2434" s="50">
        <f>AF2435</f>
        <v>823.87436000000002</v>
      </c>
      <c r="AG2434" s="50">
        <f>AG2435</f>
        <v>0</v>
      </c>
      <c r="AH2434" s="50">
        <f>AH2435</f>
        <v>0</v>
      </c>
      <c r="AI2434" s="50">
        <f>AI2435</f>
        <v>0</v>
      </c>
      <c r="AJ2434" s="50">
        <f>AJ2435</f>
        <v>823.87436000000002</v>
      </c>
      <c r="AK2434" s="50">
        <f>AK2435</f>
        <v>0</v>
      </c>
      <c r="AL2434" s="50">
        <f>AL2435</f>
        <v>823.87436000000002</v>
      </c>
      <c r="AM2434" s="50">
        <f>AM2435</f>
        <v>0</v>
      </c>
      <c r="AN2434" s="50">
        <f>AN2435</f>
        <v>823.87436000000002</v>
      </c>
      <c r="AO2434" s="15">
        <f>AO2435</f>
        <v>823.87436000000002</v>
      </c>
      <c r="AP2434" s="51">
        <f>AP2435</f>
        <v>7323.8743599999998</v>
      </c>
      <c r="AQ2434" s="51">
        <f>AQ2435</f>
        <v>-6500</v>
      </c>
      <c r="AR2434" s="51">
        <f>AR2435</f>
        <v>0</v>
      </c>
      <c r="AS2434" s="51">
        <f>AS2435</f>
        <v>0</v>
      </c>
      <c r="AT2434" s="51">
        <f>AT2435</f>
        <v>0</v>
      </c>
      <c r="AU2434" s="51">
        <f t="shared" si="6330"/>
        <v>823.8743599999998</v>
      </c>
      <c r="AV2434" s="51">
        <f t="shared" si="6331"/>
        <v>1.6370904631912708e-11</v>
      </c>
      <c r="AW2434" s="51">
        <f t="shared" si="6332"/>
        <v>8147.748720000016</v>
      </c>
      <c r="AX2434" s="51">
        <f t="shared" si="6333"/>
        <v>0</v>
      </c>
      <c r="AY2434" s="51">
        <f t="shared" si="6334"/>
        <v>0</v>
      </c>
      <c r="AZ2434" s="51">
        <f>AZ2435</f>
        <v>0</v>
      </c>
      <c r="BA2434" s="52">
        <f t="shared" si="6335"/>
        <v>100</v>
      </c>
      <c r="BB2434" s="25"/>
    </row>
    <row r="2435" s="39" customFormat="1" ht="31.5">
      <c r="B2435" s="47" t="s">
        <v>798</v>
      </c>
      <c r="C2435" s="47" t="s">
        <v>88</v>
      </c>
      <c r="D2435" s="47" t="s">
        <v>90</v>
      </c>
      <c r="E2435" s="48" t="str">
        <f t="shared" si="6329"/>
        <v>0409</v>
      </c>
      <c r="F2435" s="47" t="s">
        <v>838</v>
      </c>
      <c r="G2435" s="47" t="s">
        <v>118</v>
      </c>
      <c r="H2435" s="49" t="s">
        <v>119</v>
      </c>
      <c r="I2435" s="19">
        <v>130463.40000000001</v>
      </c>
      <c r="J2435" s="19">
        <v>0</v>
      </c>
      <c r="K2435" s="19">
        <v>0</v>
      </c>
      <c r="L2435" s="19">
        <v>-195</v>
      </c>
      <c r="M2435" s="19"/>
      <c r="N2435" s="19"/>
      <c r="O2435" s="19">
        <v>-6500</v>
      </c>
      <c r="P2435" s="19">
        <v>0</v>
      </c>
      <c r="Q2435" s="19">
        <v>0</v>
      </c>
      <c r="R2435" s="19">
        <v>-130268.39999999999</v>
      </c>
      <c r="S2435" s="19">
        <v>7323.8743599999998</v>
      </c>
      <c r="T2435" s="19">
        <f t="shared" si="6309"/>
        <v>823.87436000001617</v>
      </c>
      <c r="U2435" s="19">
        <f t="shared" si="6347"/>
        <v>0</v>
      </c>
      <c r="V2435" s="19">
        <f t="shared" si="6348"/>
        <v>0</v>
      </c>
      <c r="W2435" s="19"/>
      <c r="X2435" s="19"/>
      <c r="Y2435" s="19"/>
      <c r="Z2435" s="19">
        <v>7323.8743599999998</v>
      </c>
      <c r="AA2435" s="19"/>
      <c r="AB2435" s="19"/>
      <c r="AC2435" s="19"/>
      <c r="AD2435" s="19"/>
      <c r="AE2435" s="19"/>
      <c r="AF2435" s="50">
        <v>823.87436000000002</v>
      </c>
      <c r="AG2435" s="50"/>
      <c r="AH2435" s="50">
        <v>0</v>
      </c>
      <c r="AI2435" s="50">
        <v>0</v>
      </c>
      <c r="AJ2435" s="50">
        <f>AF2435</f>
        <v>823.87436000000002</v>
      </c>
      <c r="AK2435" s="50">
        <f>AG2435</f>
        <v>0</v>
      </c>
      <c r="AL2435" s="50">
        <v>823.87436000000002</v>
      </c>
      <c r="AM2435" s="50">
        <v>0</v>
      </c>
      <c r="AN2435" s="50">
        <f>AL2435</f>
        <v>823.87436000000002</v>
      </c>
      <c r="AO2435" s="51">
        <v>823.87436000000002</v>
      </c>
      <c r="AP2435" s="51">
        <v>7323.8743599999998</v>
      </c>
      <c r="AQ2435" s="51">
        <v>-6500</v>
      </c>
      <c r="AR2435" s="51">
        <v>0</v>
      </c>
      <c r="AS2435" s="51">
        <v>0</v>
      </c>
      <c r="AT2435" s="51">
        <v>0</v>
      </c>
      <c r="AU2435" s="51">
        <f t="shared" si="6330"/>
        <v>823.8743599999998</v>
      </c>
      <c r="AV2435" s="51">
        <f t="shared" si="6331"/>
        <v>1.6370904631912708e-11</v>
      </c>
      <c r="AW2435" s="51">
        <f t="shared" si="6332"/>
        <v>8147.748720000016</v>
      </c>
      <c r="AX2435" s="51">
        <f t="shared" si="6333"/>
        <v>0</v>
      </c>
      <c r="AY2435" s="51">
        <f t="shared" si="6334"/>
        <v>0</v>
      </c>
      <c r="AZ2435" s="51"/>
      <c r="BA2435" s="52">
        <f t="shared" si="6335"/>
        <v>100</v>
      </c>
      <c r="BB2435" s="53"/>
    </row>
    <row r="2436" s="39" customFormat="1" ht="47.25">
      <c r="B2436" s="47" t="s">
        <v>798</v>
      </c>
      <c r="C2436" s="47" t="s">
        <v>88</v>
      </c>
      <c r="D2436" s="47" t="s">
        <v>90</v>
      </c>
      <c r="E2436" s="48" t="str">
        <f t="shared" si="6329"/>
        <v>0409</v>
      </c>
      <c r="F2436" s="47" t="s">
        <v>840</v>
      </c>
      <c r="G2436" s="48"/>
      <c r="H2436" s="49" t="s">
        <v>841</v>
      </c>
      <c r="I2436" s="19">
        <f>I2437</f>
        <v>105000.5</v>
      </c>
      <c r="J2436" s="19">
        <f>J2437</f>
        <v>0</v>
      </c>
      <c r="K2436" s="19">
        <f>K2437</f>
        <v>0</v>
      </c>
      <c r="L2436" s="19">
        <f>L2437</f>
        <v>-225.09999999999999</v>
      </c>
      <c r="M2436" s="19">
        <f>M2437</f>
        <v>0</v>
      </c>
      <c r="N2436" s="19">
        <f>N2437</f>
        <v>0</v>
      </c>
      <c r="O2436" s="19">
        <f>O2437</f>
        <v>-28412.700000000001</v>
      </c>
      <c r="P2436" s="19">
        <f>P2437</f>
        <v>0</v>
      </c>
      <c r="Q2436" s="19">
        <f>Q2437</f>
        <v>0</v>
      </c>
      <c r="R2436" s="19">
        <f>R2437</f>
        <v>-63510.802000000003</v>
      </c>
      <c r="S2436" s="19">
        <f>S2437</f>
        <v>9546.2330500000007</v>
      </c>
      <c r="T2436" s="19">
        <f t="shared" si="6309"/>
        <v>22398.131049999985</v>
      </c>
      <c r="U2436" s="19">
        <f t="shared" si="6347"/>
        <v>0</v>
      </c>
      <c r="V2436" s="19">
        <f t="shared" si="6348"/>
        <v>0</v>
      </c>
      <c r="W2436" s="19">
        <f>W2437</f>
        <v>0</v>
      </c>
      <c r="X2436" s="19">
        <f>X2437</f>
        <v>0</v>
      </c>
      <c r="Y2436" s="19">
        <f>Y2437</f>
        <v>0</v>
      </c>
      <c r="Z2436" s="19">
        <f>Z2437</f>
        <v>9546.2330500000007</v>
      </c>
      <c r="AA2436" s="19">
        <f>AA2437</f>
        <v>38326.349999999999</v>
      </c>
      <c r="AB2436" s="19">
        <f>AB2437</f>
        <v>0</v>
      </c>
      <c r="AC2436" s="19">
        <f>AC2437</f>
        <v>0</v>
      </c>
      <c r="AD2436" s="19">
        <f>AD2437</f>
        <v>0</v>
      </c>
      <c r="AE2436" s="19"/>
      <c r="AF2436" s="50">
        <f>AF2437</f>
        <v>22398.13105</v>
      </c>
      <c r="AG2436" s="50">
        <f>AG2437</f>
        <v>0</v>
      </c>
      <c r="AH2436" s="50">
        <f>AH2437</f>
        <v>0</v>
      </c>
      <c r="AI2436" s="50">
        <f>AI2437</f>
        <v>0</v>
      </c>
      <c r="AJ2436" s="50">
        <f>AJ2437</f>
        <v>22398.13105</v>
      </c>
      <c r="AK2436" s="50">
        <f>AK2437</f>
        <v>0</v>
      </c>
      <c r="AL2436" s="50">
        <f>AL2437</f>
        <v>22397.965759999999</v>
      </c>
      <c r="AM2436" s="50">
        <f>AM2437</f>
        <v>0</v>
      </c>
      <c r="AN2436" s="50">
        <f>AN2437</f>
        <v>22397.965759999999</v>
      </c>
      <c r="AO2436" s="15">
        <f>AO2437</f>
        <v>9546.2330500000007</v>
      </c>
      <c r="AP2436" s="51">
        <f>AP2437</f>
        <v>50810.831050000001</v>
      </c>
      <c r="AQ2436" s="51">
        <f>AQ2437</f>
        <v>-28412.700000000001</v>
      </c>
      <c r="AR2436" s="51">
        <f>AR2437</f>
        <v>0</v>
      </c>
      <c r="AS2436" s="51">
        <f>AS2437</f>
        <v>0</v>
      </c>
      <c r="AT2436" s="51">
        <f>AT2437</f>
        <v>0</v>
      </c>
      <c r="AU2436" s="51">
        <f t="shared" si="6330"/>
        <v>22398.13105</v>
      </c>
      <c r="AV2436" s="51">
        <f t="shared" si="6331"/>
        <v>-1.4551915228366852e-11</v>
      </c>
      <c r="AW2436" s="51">
        <f t="shared" si="6332"/>
        <v>31944.364099999984</v>
      </c>
      <c r="AX2436" s="51">
        <f t="shared" si="6333"/>
        <v>38326.349999999999</v>
      </c>
      <c r="AY2436" s="51">
        <f t="shared" si="6334"/>
        <v>0</v>
      </c>
      <c r="AZ2436" s="51">
        <f>AZ2437</f>
        <v>0</v>
      </c>
      <c r="BA2436" s="52">
        <f t="shared" si="6335"/>
        <v>99.999262036642108</v>
      </c>
      <c r="BB2436" s="25"/>
    </row>
    <row r="2437" s="39" customFormat="1" ht="31.5">
      <c r="B2437" s="47" t="s">
        <v>798</v>
      </c>
      <c r="C2437" s="47" t="s">
        <v>88</v>
      </c>
      <c r="D2437" s="47" t="s">
        <v>90</v>
      </c>
      <c r="E2437" s="48" t="str">
        <f t="shared" si="6329"/>
        <v>0409</v>
      </c>
      <c r="F2437" s="47" t="s">
        <v>840</v>
      </c>
      <c r="G2437" s="47" t="s">
        <v>118</v>
      </c>
      <c r="H2437" s="49" t="s">
        <v>119</v>
      </c>
      <c r="I2437" s="19">
        <v>105000.5</v>
      </c>
      <c r="J2437" s="19">
        <v>0</v>
      </c>
      <c r="K2437" s="19">
        <v>0</v>
      </c>
      <c r="L2437" s="19">
        <v>-225.09999999999999</v>
      </c>
      <c r="M2437" s="19"/>
      <c r="N2437" s="19"/>
      <c r="O2437" s="19">
        <v>-28412.700000000001</v>
      </c>
      <c r="P2437" s="19">
        <v>0</v>
      </c>
      <c r="Q2437" s="19">
        <v>0</v>
      </c>
      <c r="R2437" s="19">
        <v>-63510.802000000003</v>
      </c>
      <c r="S2437" s="19">
        <v>9546.2330500000007</v>
      </c>
      <c r="T2437" s="19">
        <f t="shared" si="6309"/>
        <v>22398.131049999985</v>
      </c>
      <c r="U2437" s="19">
        <f t="shared" si="6347"/>
        <v>0</v>
      </c>
      <c r="V2437" s="19">
        <f t="shared" si="6348"/>
        <v>0</v>
      </c>
      <c r="W2437" s="19"/>
      <c r="X2437" s="19"/>
      <c r="Y2437" s="19"/>
      <c r="Z2437" s="19">
        <v>9546.2330500000007</v>
      </c>
      <c r="AA2437" s="19">
        <v>38326.349999999999</v>
      </c>
      <c r="AB2437" s="19"/>
      <c r="AC2437" s="19"/>
      <c r="AD2437" s="19"/>
      <c r="AE2437" s="19"/>
      <c r="AF2437" s="50">
        <v>22398.13105</v>
      </c>
      <c r="AG2437" s="50"/>
      <c r="AH2437" s="50">
        <v>0</v>
      </c>
      <c r="AI2437" s="50">
        <v>0</v>
      </c>
      <c r="AJ2437" s="50">
        <f>AF2437</f>
        <v>22398.13105</v>
      </c>
      <c r="AK2437" s="50">
        <f>AG2437</f>
        <v>0</v>
      </c>
      <c r="AL2437" s="50">
        <v>22397.965759999999</v>
      </c>
      <c r="AM2437" s="50">
        <v>0</v>
      </c>
      <c r="AN2437" s="50">
        <f>AL2437</f>
        <v>22397.965759999999</v>
      </c>
      <c r="AO2437" s="51">
        <v>9546.2330500000007</v>
      </c>
      <c r="AP2437" s="51">
        <v>50810.831050000001</v>
      </c>
      <c r="AQ2437" s="51">
        <v>-28412.700000000001</v>
      </c>
      <c r="AR2437" s="51">
        <v>0</v>
      </c>
      <c r="AS2437" s="51">
        <v>0</v>
      </c>
      <c r="AT2437" s="51">
        <v>0</v>
      </c>
      <c r="AU2437" s="51">
        <f t="shared" si="6330"/>
        <v>22398.13105</v>
      </c>
      <c r="AV2437" s="51">
        <f t="shared" si="6331"/>
        <v>-1.4551915228366852e-11</v>
      </c>
      <c r="AW2437" s="51">
        <f t="shared" si="6332"/>
        <v>31944.364099999984</v>
      </c>
      <c r="AX2437" s="51">
        <f t="shared" si="6333"/>
        <v>38326.349999999999</v>
      </c>
      <c r="AY2437" s="51">
        <f t="shared" si="6334"/>
        <v>0</v>
      </c>
      <c r="AZ2437" s="51"/>
      <c r="BA2437" s="52">
        <f t="shared" si="6335"/>
        <v>99.999262036642108</v>
      </c>
      <c r="BB2437" s="53"/>
    </row>
    <row r="2438" s="39" customFormat="1" ht="31.5">
      <c r="B2438" s="47" t="s">
        <v>798</v>
      </c>
      <c r="C2438" s="47" t="s">
        <v>88</v>
      </c>
      <c r="D2438" s="47" t="s">
        <v>90</v>
      </c>
      <c r="E2438" s="48" t="str">
        <f t="shared" si="6329"/>
        <v>0409</v>
      </c>
      <c r="F2438" s="47" t="s">
        <v>842</v>
      </c>
      <c r="G2438" s="47"/>
      <c r="H2438" s="49" t="s">
        <v>843</v>
      </c>
      <c r="I2438" s="19"/>
      <c r="J2438" s="19"/>
      <c r="K2438" s="19"/>
      <c r="L2438" s="19"/>
      <c r="M2438" s="19"/>
      <c r="N2438" s="19"/>
      <c r="O2438" s="19">
        <f>O2440+O2439+O2441</f>
        <v>0</v>
      </c>
      <c r="P2438" s="19">
        <f>P2440+P2439+P2441</f>
        <v>1352.751</v>
      </c>
      <c r="Q2438" s="19">
        <f>Q2440+Q2439</f>
        <v>1438.4880000000001</v>
      </c>
      <c r="R2438" s="19">
        <f>R2440+R2439</f>
        <v>0</v>
      </c>
      <c r="S2438" s="19">
        <f>S2440+S2439</f>
        <v>21052.560000000001</v>
      </c>
      <c r="T2438" s="19">
        <f t="shared" si="6309"/>
        <v>23843.799000000003</v>
      </c>
      <c r="U2438" s="19"/>
      <c r="V2438" s="19"/>
      <c r="W2438" s="19">
        <f>W2440</f>
        <v>0</v>
      </c>
      <c r="X2438" s="19">
        <f>X2440</f>
        <v>0</v>
      </c>
      <c r="Y2438" s="19">
        <f>Y2440</f>
        <v>0</v>
      </c>
      <c r="Z2438" s="19">
        <f>Z2440</f>
        <v>3134.4490000000001</v>
      </c>
      <c r="AA2438" s="19">
        <f>AA2440</f>
        <v>0</v>
      </c>
      <c r="AB2438" s="19">
        <f>AB2440</f>
        <v>0</v>
      </c>
      <c r="AC2438" s="19">
        <f>AC2440</f>
        <v>0</v>
      </c>
      <c r="AD2438" s="19">
        <f>AD2440</f>
        <v>0</v>
      </c>
      <c r="AE2438" s="19"/>
      <c r="AF2438" s="50">
        <f>AF2440+AF2439+AF2441</f>
        <v>23856.649020000001</v>
      </c>
      <c r="AG2438" s="50">
        <f>AG2440+AG2439+AG2441</f>
        <v>0</v>
      </c>
      <c r="AH2438" s="50">
        <f>AH2440+AH2439+AH2441</f>
        <v>0</v>
      </c>
      <c r="AI2438" s="50">
        <f>AI2440+AI2439+AI2441</f>
        <v>0</v>
      </c>
      <c r="AJ2438" s="50">
        <f>AJ2440+AJ2439+AJ2441</f>
        <v>23518.374019999999</v>
      </c>
      <c r="AK2438" s="50">
        <f>AK2440+AK2439+AK2441</f>
        <v>0</v>
      </c>
      <c r="AL2438" s="50">
        <f>AL2440+AL2439+AL2441</f>
        <v>20025.005580000001</v>
      </c>
      <c r="AM2438" s="50">
        <f>AM2440+AM2439+AM2441</f>
        <v>0</v>
      </c>
      <c r="AN2438" s="50">
        <f>AN2440+AN2439+AN2441</f>
        <v>19686.730579999999</v>
      </c>
      <c r="AO2438" s="15">
        <f>AO2440+AO2439+AO2441</f>
        <v>19148.080170000001</v>
      </c>
      <c r="AP2438" s="51">
        <f>AP2440+AP2439+AP2441</f>
        <v>23856.998440000003</v>
      </c>
      <c r="AQ2438" s="51">
        <f>AQ2440+AQ2439+AQ2441</f>
        <v>0</v>
      </c>
      <c r="AR2438" s="51">
        <f>AR2440+AR2439+AR2441</f>
        <v>0</v>
      </c>
      <c r="AS2438" s="51">
        <f>AS2440+AS2439+AS2441</f>
        <v>0</v>
      </c>
      <c r="AT2438" s="51">
        <f>AT2440+AT2439+AT2441</f>
        <v>0</v>
      </c>
      <c r="AU2438" s="51">
        <f t="shared" si="6330"/>
        <v>23856.998440000003</v>
      </c>
      <c r="AV2438" s="51">
        <f t="shared" si="6331"/>
        <v>-13.199440000000322</v>
      </c>
      <c r="AW2438" s="51">
        <f t="shared" si="6332"/>
        <v>26978.248000000003</v>
      </c>
      <c r="AX2438" s="51">
        <f t="shared" si="6333"/>
        <v>0</v>
      </c>
      <c r="AY2438" s="51">
        <f t="shared" si="6334"/>
        <v>0</v>
      </c>
      <c r="AZ2438" s="51">
        <f>AZ2440</f>
        <v>0</v>
      </c>
      <c r="BA2438" s="52">
        <f t="shared" si="6335"/>
        <v>83.938886652573146</v>
      </c>
      <c r="BB2438" s="25"/>
    </row>
    <row r="2439" s="39" customFormat="1" ht="31.5">
      <c r="B2439" s="47" t="s">
        <v>798</v>
      </c>
      <c r="C2439" s="47" t="s">
        <v>88</v>
      </c>
      <c r="D2439" s="47" t="s">
        <v>90</v>
      </c>
      <c r="E2439" s="48" t="str">
        <f t="shared" si="6329"/>
        <v>0409</v>
      </c>
      <c r="F2439" s="47" t="s">
        <v>842</v>
      </c>
      <c r="G2439" s="47" t="s">
        <v>58</v>
      </c>
      <c r="H2439" s="49" t="s">
        <v>59</v>
      </c>
      <c r="I2439" s="19"/>
      <c r="J2439" s="19"/>
      <c r="K2439" s="19"/>
      <c r="L2439" s="19"/>
      <c r="M2439" s="19"/>
      <c r="N2439" s="19"/>
      <c r="O2439" s="19">
        <v>0</v>
      </c>
      <c r="P2439" s="19">
        <v>0</v>
      </c>
      <c r="Q2439" s="19">
        <v>0</v>
      </c>
      <c r="R2439" s="19">
        <v>0</v>
      </c>
      <c r="S2439" s="19">
        <v>39.5</v>
      </c>
      <c r="T2439" s="19">
        <f t="shared" si="6309"/>
        <v>39.5</v>
      </c>
      <c r="U2439" s="19">
        <v>0</v>
      </c>
      <c r="V2439" s="19">
        <v>0</v>
      </c>
      <c r="W2439" s="19">
        <v>0</v>
      </c>
      <c r="X2439" s="19">
        <v>0</v>
      </c>
      <c r="Y2439" s="19">
        <v>0</v>
      </c>
      <c r="Z2439" s="19">
        <v>0</v>
      </c>
      <c r="AA2439" s="19">
        <v>0</v>
      </c>
      <c r="AB2439" s="19">
        <v>0</v>
      </c>
      <c r="AC2439" s="19">
        <v>0</v>
      </c>
      <c r="AD2439" s="19">
        <v>0</v>
      </c>
      <c r="AE2439" s="19">
        <v>0</v>
      </c>
      <c r="AF2439" s="50">
        <v>52.774999999999999</v>
      </c>
      <c r="AG2439" s="50"/>
      <c r="AH2439" s="50">
        <v>0</v>
      </c>
      <c r="AI2439" s="50">
        <v>0</v>
      </c>
      <c r="AJ2439" s="50">
        <v>0</v>
      </c>
      <c r="AK2439" s="50">
        <v>0</v>
      </c>
      <c r="AL2439" s="50">
        <v>52.774999999999999</v>
      </c>
      <c r="AM2439" s="50">
        <v>0</v>
      </c>
      <c r="AN2439" s="50">
        <v>0</v>
      </c>
      <c r="AO2439" s="51">
        <v>52.774999999999999</v>
      </c>
      <c r="AP2439" s="51">
        <v>52.774999999999999</v>
      </c>
      <c r="AQ2439" s="51">
        <v>0</v>
      </c>
      <c r="AR2439" s="51">
        <v>0</v>
      </c>
      <c r="AS2439" s="51">
        <v>0</v>
      </c>
      <c r="AT2439" s="51">
        <v>0</v>
      </c>
      <c r="AU2439" s="51">
        <f t="shared" si="6330"/>
        <v>52.774999999999999</v>
      </c>
      <c r="AV2439" s="51">
        <f t="shared" si="6331"/>
        <v>-13.274999999999999</v>
      </c>
      <c r="AW2439" s="51"/>
      <c r="AX2439" s="51"/>
      <c r="AY2439" s="51"/>
      <c r="AZ2439" s="51"/>
      <c r="BA2439" s="52">
        <f t="shared" si="6335"/>
        <v>100</v>
      </c>
      <c r="BB2439" s="25"/>
    </row>
    <row r="2440" s="39" customFormat="1" ht="31.5">
      <c r="B2440" s="47" t="s">
        <v>798</v>
      </c>
      <c r="C2440" s="47" t="s">
        <v>88</v>
      </c>
      <c r="D2440" s="47" t="s">
        <v>90</v>
      </c>
      <c r="E2440" s="48" t="str">
        <f t="shared" si="6329"/>
        <v>0409</v>
      </c>
      <c r="F2440" s="47" t="s">
        <v>842</v>
      </c>
      <c r="G2440" s="47" t="s">
        <v>118</v>
      </c>
      <c r="H2440" s="49" t="s">
        <v>119</v>
      </c>
      <c r="I2440" s="19"/>
      <c r="J2440" s="19"/>
      <c r="K2440" s="19"/>
      <c r="L2440" s="19"/>
      <c r="M2440" s="19"/>
      <c r="N2440" s="19"/>
      <c r="O2440" s="19">
        <v>0</v>
      </c>
      <c r="P2440" s="19">
        <v>1352.751</v>
      </c>
      <c r="Q2440" s="19">
        <v>1438.4880000000001</v>
      </c>
      <c r="R2440" s="19">
        <v>0</v>
      </c>
      <c r="S2440" s="19">
        <f>2393.15544+345.94456+395.349+17878.611</f>
        <v>21013.060000000001</v>
      </c>
      <c r="T2440" s="19">
        <f t="shared" si="6309"/>
        <v>23804.299000000003</v>
      </c>
      <c r="U2440" s="19"/>
      <c r="V2440" s="19"/>
      <c r="W2440" s="19"/>
      <c r="X2440" s="19"/>
      <c r="Y2440" s="19"/>
      <c r="Z2440" s="19">
        <f>2393.15544+345.94456+395.349</f>
        <v>3134.4490000000001</v>
      </c>
      <c r="AA2440" s="19"/>
      <c r="AB2440" s="19"/>
      <c r="AC2440" s="19"/>
      <c r="AD2440" s="19"/>
      <c r="AE2440" s="19"/>
      <c r="AF2440" s="50">
        <v>23518.374019999999</v>
      </c>
      <c r="AG2440" s="50"/>
      <c r="AH2440" s="50">
        <v>0</v>
      </c>
      <c r="AI2440" s="50">
        <v>0</v>
      </c>
      <c r="AJ2440" s="50">
        <f>AF2440</f>
        <v>23518.374019999999</v>
      </c>
      <c r="AK2440" s="50">
        <f>AG2440</f>
        <v>0</v>
      </c>
      <c r="AL2440" s="50">
        <v>19686.730579999999</v>
      </c>
      <c r="AM2440" s="50">
        <v>0</v>
      </c>
      <c r="AN2440" s="50">
        <f>AL2440</f>
        <v>19686.730579999999</v>
      </c>
      <c r="AO2440" s="15">
        <v>18809.80517</v>
      </c>
      <c r="AP2440" s="51">
        <v>23518.723440000002</v>
      </c>
      <c r="AQ2440" s="51">
        <v>0</v>
      </c>
      <c r="AR2440" s="51">
        <v>0</v>
      </c>
      <c r="AS2440" s="51">
        <v>0</v>
      </c>
      <c r="AT2440" s="51">
        <v>0</v>
      </c>
      <c r="AU2440" s="51">
        <f t="shared" si="6330"/>
        <v>23518.723440000002</v>
      </c>
      <c r="AV2440" s="51">
        <f t="shared" si="6331"/>
        <v>285.57556000000113</v>
      </c>
      <c r="AW2440" s="51">
        <f t="shared" si="6332"/>
        <v>26938.748000000003</v>
      </c>
      <c r="AX2440" s="51">
        <f t="shared" si="6333"/>
        <v>0</v>
      </c>
      <c r="AY2440" s="51">
        <f t="shared" si="6334"/>
        <v>0</v>
      </c>
      <c r="AZ2440" s="51"/>
      <c r="BA2440" s="52">
        <f t="shared" si="6335"/>
        <v>83.707872675459726</v>
      </c>
      <c r="BB2440" s="53"/>
    </row>
    <row r="2441" s="39" customFormat="1">
      <c r="B2441" s="47" t="s">
        <v>798</v>
      </c>
      <c r="C2441" s="47" t="s">
        <v>88</v>
      </c>
      <c r="D2441" s="47" t="s">
        <v>90</v>
      </c>
      <c r="E2441" s="48" t="str">
        <f t="shared" si="6329"/>
        <v>0409</v>
      </c>
      <c r="F2441" s="47" t="s">
        <v>842</v>
      </c>
      <c r="G2441" s="47" t="s">
        <v>60</v>
      </c>
      <c r="H2441" s="49" t="s">
        <v>61</v>
      </c>
      <c r="I2441" s="19"/>
      <c r="J2441" s="19"/>
      <c r="K2441" s="19"/>
      <c r="L2441" s="19"/>
      <c r="M2441" s="19"/>
      <c r="N2441" s="19"/>
      <c r="O2441" s="19">
        <v>0</v>
      </c>
      <c r="P2441" s="19">
        <v>0</v>
      </c>
      <c r="Q2441" s="19"/>
      <c r="R2441" s="19"/>
      <c r="S2441" s="19"/>
      <c r="T2441" s="19">
        <f t="shared" si="6309"/>
        <v>0</v>
      </c>
      <c r="U2441" s="19">
        <v>0</v>
      </c>
      <c r="V2441" s="19">
        <v>0</v>
      </c>
      <c r="W2441" s="19">
        <v>0</v>
      </c>
      <c r="X2441" s="19">
        <v>0</v>
      </c>
      <c r="Y2441" s="19">
        <v>0</v>
      </c>
      <c r="Z2441" s="19">
        <v>0</v>
      </c>
      <c r="AA2441" s="19">
        <v>0</v>
      </c>
      <c r="AB2441" s="19">
        <v>0</v>
      </c>
      <c r="AC2441" s="19">
        <v>0</v>
      </c>
      <c r="AD2441" s="19">
        <v>0</v>
      </c>
      <c r="AE2441" s="19">
        <v>0</v>
      </c>
      <c r="AF2441" s="50">
        <v>285.5</v>
      </c>
      <c r="AG2441" s="50"/>
      <c r="AH2441" s="50">
        <v>0</v>
      </c>
      <c r="AI2441" s="50">
        <v>0</v>
      </c>
      <c r="AJ2441" s="50">
        <v>0</v>
      </c>
      <c r="AK2441" s="50">
        <v>0</v>
      </c>
      <c r="AL2441" s="50">
        <v>285.5</v>
      </c>
      <c r="AM2441" s="50">
        <v>0</v>
      </c>
      <c r="AN2441" s="50">
        <v>0</v>
      </c>
      <c r="AO2441" s="51">
        <v>285.5</v>
      </c>
      <c r="AP2441" s="51">
        <v>285.5</v>
      </c>
      <c r="AQ2441" s="51">
        <v>0</v>
      </c>
      <c r="AR2441" s="51">
        <v>0</v>
      </c>
      <c r="AS2441" s="51">
        <v>0</v>
      </c>
      <c r="AT2441" s="51">
        <v>0</v>
      </c>
      <c r="AU2441" s="51">
        <f t="shared" si="6330"/>
        <v>285.5</v>
      </c>
      <c r="AV2441" s="51">
        <f t="shared" si="6331"/>
        <v>-285.5</v>
      </c>
      <c r="AW2441" s="51"/>
      <c r="AX2441" s="51"/>
      <c r="AY2441" s="51"/>
      <c r="AZ2441" s="51"/>
      <c r="BA2441" s="52">
        <f t="shared" si="6335"/>
        <v>100</v>
      </c>
      <c r="BB2441" s="53"/>
    </row>
    <row r="2442" s="39" customFormat="1" ht="47.25">
      <c r="B2442" s="47" t="s">
        <v>798</v>
      </c>
      <c r="C2442" s="47" t="s">
        <v>88</v>
      </c>
      <c r="D2442" s="47" t="s">
        <v>90</v>
      </c>
      <c r="E2442" s="48" t="str">
        <f t="shared" si="6329"/>
        <v>0409</v>
      </c>
      <c r="F2442" s="47" t="s">
        <v>844</v>
      </c>
      <c r="G2442" s="47"/>
      <c r="H2442" s="49" t="s">
        <v>845</v>
      </c>
      <c r="I2442" s="19"/>
      <c r="J2442" s="19"/>
      <c r="K2442" s="19"/>
      <c r="L2442" s="19"/>
      <c r="M2442" s="19"/>
      <c r="N2442" s="19"/>
      <c r="O2442" s="19">
        <f>O2444+O2443</f>
        <v>-14912.064</v>
      </c>
      <c r="P2442" s="19">
        <f>P2444+P2443</f>
        <v>0</v>
      </c>
      <c r="Q2442" s="19">
        <f>Q2444+Q2443</f>
        <v>6191.8520000000026</v>
      </c>
      <c r="R2442" s="19">
        <f>R2444+R2443</f>
        <v>0</v>
      </c>
      <c r="S2442" s="19">
        <f>S2444+S2443</f>
        <v>36024.699999999997</v>
      </c>
      <c r="T2442" s="19">
        <f t="shared" si="6309"/>
        <v>27304.487999999998</v>
      </c>
      <c r="U2442" s="19"/>
      <c r="V2442" s="19"/>
      <c r="W2442" s="19">
        <f>W2444</f>
        <v>0</v>
      </c>
      <c r="X2442" s="19">
        <f>X2444</f>
        <v>0</v>
      </c>
      <c r="Y2442" s="19">
        <f>Y2444</f>
        <v>0</v>
      </c>
      <c r="Z2442" s="19">
        <f>Z2444</f>
        <v>14907.064</v>
      </c>
      <c r="AA2442" s="19">
        <f>AA2444</f>
        <v>0</v>
      </c>
      <c r="AB2442" s="19">
        <f>AB2444</f>
        <v>0</v>
      </c>
      <c r="AC2442" s="19">
        <f>AC2444</f>
        <v>0</v>
      </c>
      <c r="AD2442" s="19">
        <f>AD2444</f>
        <v>0</v>
      </c>
      <c r="AE2442" s="19"/>
      <c r="AF2442" s="50">
        <f>AF2444+AF2443</f>
        <v>27304.488000000001</v>
      </c>
      <c r="AG2442" s="50">
        <f>AG2444+AG2443</f>
        <v>0</v>
      </c>
      <c r="AH2442" s="50">
        <f>AH2444+AH2443</f>
        <v>0</v>
      </c>
      <c r="AI2442" s="50">
        <f>AI2444+AI2443</f>
        <v>0</v>
      </c>
      <c r="AJ2442" s="50">
        <f>AJ2444+AJ2443</f>
        <v>27219.488000000001</v>
      </c>
      <c r="AK2442" s="50">
        <f>AK2444+AK2443</f>
        <v>0</v>
      </c>
      <c r="AL2442" s="50">
        <f>AL2444+AL2443</f>
        <v>27304.488000000001</v>
      </c>
      <c r="AM2442" s="50">
        <f>AM2444+AM2443</f>
        <v>0</v>
      </c>
      <c r="AN2442" s="50">
        <f>AN2444+AN2443</f>
        <v>27219.488000000001</v>
      </c>
      <c r="AO2442" s="15">
        <f>AO2444+AO2443</f>
        <v>27279.488000000001</v>
      </c>
      <c r="AP2442" s="51">
        <f>AP2444+AP2443</f>
        <v>42216.552000000003</v>
      </c>
      <c r="AQ2442" s="51">
        <f>AQ2444+AQ2443</f>
        <v>-14912.064</v>
      </c>
      <c r="AR2442" s="51">
        <f>AR2444+AR2443</f>
        <v>0</v>
      </c>
      <c r="AS2442" s="51">
        <f>AS2444+AS2443</f>
        <v>0</v>
      </c>
      <c r="AT2442" s="51">
        <f>AT2444+AT2443</f>
        <v>0</v>
      </c>
      <c r="AU2442" s="51">
        <f t="shared" si="6330"/>
        <v>27304.488000000005</v>
      </c>
      <c r="AV2442" s="51">
        <f t="shared" si="6331"/>
        <v>-7.2759576141834259e-12</v>
      </c>
      <c r="AW2442" s="51">
        <f t="shared" si="6332"/>
        <v>42211.551999999996</v>
      </c>
      <c r="AX2442" s="51">
        <f t="shared" si="6333"/>
        <v>0</v>
      </c>
      <c r="AY2442" s="51">
        <f t="shared" si="6334"/>
        <v>0</v>
      </c>
      <c r="AZ2442" s="51">
        <f>AZ2444</f>
        <v>0</v>
      </c>
      <c r="BA2442" s="52">
        <f t="shared" si="6335"/>
        <v>100</v>
      </c>
      <c r="BB2442" s="25"/>
    </row>
    <row r="2443" s="39" customFormat="1" ht="31.5">
      <c r="B2443" s="47" t="s">
        <v>798</v>
      </c>
      <c r="C2443" s="47" t="s">
        <v>88</v>
      </c>
      <c r="D2443" s="47" t="s">
        <v>90</v>
      </c>
      <c r="E2443" s="48" t="str">
        <f t="shared" si="6329"/>
        <v>0409</v>
      </c>
      <c r="F2443" s="47" t="s">
        <v>844</v>
      </c>
      <c r="G2443" s="47" t="s">
        <v>58</v>
      </c>
      <c r="H2443" s="49" t="s">
        <v>59</v>
      </c>
      <c r="I2443" s="19"/>
      <c r="J2443" s="19"/>
      <c r="K2443" s="19"/>
      <c r="L2443" s="19"/>
      <c r="M2443" s="19"/>
      <c r="N2443" s="19"/>
      <c r="O2443" s="19">
        <v>-5</v>
      </c>
      <c r="P2443" s="19">
        <v>0</v>
      </c>
      <c r="Q2443" s="19">
        <v>0</v>
      </c>
      <c r="R2443" s="19">
        <v>0</v>
      </c>
      <c r="S2443" s="19">
        <v>90</v>
      </c>
      <c r="T2443" s="19">
        <f t="shared" si="6309"/>
        <v>85</v>
      </c>
      <c r="U2443" s="19"/>
      <c r="V2443" s="19"/>
      <c r="W2443" s="19"/>
      <c r="X2443" s="19"/>
      <c r="Y2443" s="19"/>
      <c r="Z2443" s="19"/>
      <c r="AA2443" s="19"/>
      <c r="AB2443" s="19"/>
      <c r="AC2443" s="19"/>
      <c r="AD2443" s="19"/>
      <c r="AE2443" s="19"/>
      <c r="AF2443" s="50">
        <v>85</v>
      </c>
      <c r="AG2443" s="50"/>
      <c r="AH2443" s="50">
        <v>0</v>
      </c>
      <c r="AI2443" s="50">
        <v>0</v>
      </c>
      <c r="AJ2443" s="50">
        <v>0</v>
      </c>
      <c r="AK2443" s="50">
        <v>0</v>
      </c>
      <c r="AL2443" s="50">
        <v>85</v>
      </c>
      <c r="AM2443" s="50">
        <v>0</v>
      </c>
      <c r="AN2443" s="50">
        <v>0</v>
      </c>
      <c r="AO2443" s="51">
        <v>60</v>
      </c>
      <c r="AP2443" s="51">
        <v>90</v>
      </c>
      <c r="AQ2443" s="51">
        <v>-5</v>
      </c>
      <c r="AR2443" s="51">
        <v>0</v>
      </c>
      <c r="AS2443" s="51">
        <v>0</v>
      </c>
      <c r="AT2443" s="51">
        <v>0</v>
      </c>
      <c r="AU2443" s="51">
        <f t="shared" si="6330"/>
        <v>85</v>
      </c>
      <c r="AV2443" s="51">
        <f t="shared" si="6331"/>
        <v>0</v>
      </c>
      <c r="AW2443" s="51"/>
      <c r="AX2443" s="51"/>
      <c r="AY2443" s="51"/>
      <c r="AZ2443" s="51"/>
      <c r="BA2443" s="52">
        <f t="shared" si="6335"/>
        <v>100</v>
      </c>
      <c r="BB2443" s="25"/>
    </row>
    <row r="2444" s="39" customFormat="1" ht="31.5">
      <c r="B2444" s="47" t="s">
        <v>798</v>
      </c>
      <c r="C2444" s="47" t="s">
        <v>88</v>
      </c>
      <c r="D2444" s="47" t="s">
        <v>90</v>
      </c>
      <c r="E2444" s="48" t="str">
        <f t="shared" si="6329"/>
        <v>0409</v>
      </c>
      <c r="F2444" s="47" t="s">
        <v>844</v>
      </c>
      <c r="G2444" s="47" t="s">
        <v>118</v>
      </c>
      <c r="H2444" s="49" t="s">
        <v>119</v>
      </c>
      <c r="I2444" s="19"/>
      <c r="J2444" s="19"/>
      <c r="K2444" s="19"/>
      <c r="L2444" s="19"/>
      <c r="M2444" s="19"/>
      <c r="N2444" s="19"/>
      <c r="O2444" s="19">
        <v>-14907.064</v>
      </c>
      <c r="P2444" s="19">
        <v>0</v>
      </c>
      <c r="Q2444" s="19">
        <f>37689.766-31497.914</f>
        <v>6191.8520000000026</v>
      </c>
      <c r="R2444" s="19">
        <v>0</v>
      </c>
      <c r="S2444" s="19">
        <f>13559.8953+1347.1687+21027.636</f>
        <v>35934.699999999997</v>
      </c>
      <c r="T2444" s="19">
        <f t="shared" si="6309"/>
        <v>27219.487999999998</v>
      </c>
      <c r="U2444" s="19"/>
      <c r="V2444" s="19"/>
      <c r="W2444" s="19"/>
      <c r="X2444" s="19"/>
      <c r="Y2444" s="19"/>
      <c r="Z2444" s="19">
        <f>13559.8953+1347.1687</f>
        <v>14907.064</v>
      </c>
      <c r="AA2444" s="19"/>
      <c r="AB2444" s="19"/>
      <c r="AC2444" s="19"/>
      <c r="AD2444" s="19"/>
      <c r="AE2444" s="19"/>
      <c r="AF2444" s="50">
        <v>27219.488000000001</v>
      </c>
      <c r="AG2444" s="50"/>
      <c r="AH2444" s="50">
        <v>0</v>
      </c>
      <c r="AI2444" s="50">
        <v>0</v>
      </c>
      <c r="AJ2444" s="50">
        <f>AF2444</f>
        <v>27219.488000000001</v>
      </c>
      <c r="AK2444" s="50">
        <f>AG2444</f>
        <v>0</v>
      </c>
      <c r="AL2444" s="50">
        <v>27219.488000000001</v>
      </c>
      <c r="AM2444" s="50">
        <v>0</v>
      </c>
      <c r="AN2444" s="50">
        <f>AL2444</f>
        <v>27219.488000000001</v>
      </c>
      <c r="AO2444" s="15">
        <v>27219.488000000001</v>
      </c>
      <c r="AP2444" s="51">
        <v>42126.552000000003</v>
      </c>
      <c r="AQ2444" s="51">
        <v>-14907.064</v>
      </c>
      <c r="AR2444" s="51">
        <v>0</v>
      </c>
      <c r="AS2444" s="51">
        <v>0</v>
      </c>
      <c r="AT2444" s="51">
        <v>0</v>
      </c>
      <c r="AU2444" s="51">
        <f t="shared" si="6330"/>
        <v>27219.488000000005</v>
      </c>
      <c r="AV2444" s="51">
        <f t="shared" si="6331"/>
        <v>-7.2759576141834259e-12</v>
      </c>
      <c r="AW2444" s="51">
        <f t="shared" si="6332"/>
        <v>42126.551999999996</v>
      </c>
      <c r="AX2444" s="51">
        <f t="shared" si="6333"/>
        <v>0</v>
      </c>
      <c r="AY2444" s="51">
        <f t="shared" si="6334"/>
        <v>0</v>
      </c>
      <c r="AZ2444" s="51"/>
      <c r="BA2444" s="52">
        <f t="shared" si="6335"/>
        <v>100</v>
      </c>
      <c r="BB2444" s="53"/>
    </row>
    <row r="2445" s="39" customFormat="1" ht="31.5">
      <c r="B2445" s="47" t="s">
        <v>798</v>
      </c>
      <c r="C2445" s="47" t="s">
        <v>88</v>
      </c>
      <c r="D2445" s="47" t="s">
        <v>90</v>
      </c>
      <c r="E2445" s="48" t="str">
        <f t="shared" si="6329"/>
        <v>0409</v>
      </c>
      <c r="F2445" s="47" t="s">
        <v>846</v>
      </c>
      <c r="G2445" s="47"/>
      <c r="H2445" s="49" t="s">
        <v>847</v>
      </c>
      <c r="I2445" s="19"/>
      <c r="J2445" s="19"/>
      <c r="K2445" s="19"/>
      <c r="L2445" s="19"/>
      <c r="M2445" s="19"/>
      <c r="N2445" s="19"/>
      <c r="O2445" s="19">
        <f>O2446</f>
        <v>0</v>
      </c>
      <c r="P2445" s="19">
        <f>P2446</f>
        <v>-1352.751</v>
      </c>
      <c r="Q2445" s="19">
        <f>Q2446</f>
        <v>0</v>
      </c>
      <c r="R2445" s="19">
        <f>R2446</f>
        <v>0</v>
      </c>
      <c r="S2445" s="19">
        <f>S2446</f>
        <v>2699.0188199999998</v>
      </c>
      <c r="T2445" s="19">
        <f t="shared" si="6309"/>
        <v>1346.2678199999998</v>
      </c>
      <c r="U2445" s="19"/>
      <c r="V2445" s="19"/>
      <c r="W2445" s="19">
        <f>W2446</f>
        <v>0</v>
      </c>
      <c r="X2445" s="19">
        <f>X2446</f>
        <v>0</v>
      </c>
      <c r="Y2445" s="19">
        <f>Y2446</f>
        <v>0</v>
      </c>
      <c r="Z2445" s="19">
        <f>Z2446</f>
        <v>2699.0188199999998</v>
      </c>
      <c r="AA2445" s="19">
        <f>AA2446</f>
        <v>0</v>
      </c>
      <c r="AB2445" s="19">
        <f>AB2446</f>
        <v>0</v>
      </c>
      <c r="AC2445" s="19">
        <f>AC2446</f>
        <v>0</v>
      </c>
      <c r="AD2445" s="19">
        <f>AD2446</f>
        <v>0</v>
      </c>
      <c r="AE2445" s="19"/>
      <c r="AF2445" s="50">
        <f>AF2446</f>
        <v>580.61639000000002</v>
      </c>
      <c r="AG2445" s="50">
        <f>AG2446</f>
        <v>0</v>
      </c>
      <c r="AH2445" s="50">
        <f>AH2446</f>
        <v>0</v>
      </c>
      <c r="AI2445" s="50">
        <f>AI2446</f>
        <v>0</v>
      </c>
      <c r="AJ2445" s="50">
        <f>AJ2446</f>
        <v>580.61639000000002</v>
      </c>
      <c r="AK2445" s="50">
        <f>AK2446</f>
        <v>0</v>
      </c>
      <c r="AL2445" s="50">
        <f>AL2446</f>
        <v>580.61639000000002</v>
      </c>
      <c r="AM2445" s="50">
        <f>AM2446</f>
        <v>0</v>
      </c>
      <c r="AN2445" s="50">
        <f>AN2446</f>
        <v>580.61639000000002</v>
      </c>
      <c r="AO2445" s="51">
        <f>AO2446</f>
        <v>580.61639000000002</v>
      </c>
      <c r="AP2445" s="51">
        <f>AP2446</f>
        <v>1346.26782</v>
      </c>
      <c r="AQ2445" s="51">
        <f>AQ2446</f>
        <v>0</v>
      </c>
      <c r="AR2445" s="51">
        <f>AR2446</f>
        <v>0</v>
      </c>
      <c r="AS2445" s="51">
        <f>AS2446</f>
        <v>0</v>
      </c>
      <c r="AT2445" s="51">
        <f>AT2446</f>
        <v>0</v>
      </c>
      <c r="AU2445" s="51">
        <f t="shared" si="6330"/>
        <v>1346.26782</v>
      </c>
      <c r="AV2445" s="51">
        <f t="shared" si="6331"/>
        <v>-2.2737367544323206e-13</v>
      </c>
      <c r="AW2445" s="51">
        <f t="shared" si="6332"/>
        <v>4045.2866399999994</v>
      </c>
      <c r="AX2445" s="51">
        <f t="shared" si="6333"/>
        <v>0</v>
      </c>
      <c r="AY2445" s="51">
        <f t="shared" si="6334"/>
        <v>0</v>
      </c>
      <c r="AZ2445" s="51">
        <f>AZ2446</f>
        <v>0</v>
      </c>
      <c r="BA2445" s="52">
        <f t="shared" si="6335"/>
        <v>100</v>
      </c>
      <c r="BB2445" s="25"/>
    </row>
    <row r="2446" s="39" customFormat="1" ht="31.5">
      <c r="B2446" s="47" t="s">
        <v>798</v>
      </c>
      <c r="C2446" s="47" t="s">
        <v>88</v>
      </c>
      <c r="D2446" s="47" t="s">
        <v>90</v>
      </c>
      <c r="E2446" s="48" t="str">
        <f t="shared" si="6329"/>
        <v>0409</v>
      </c>
      <c r="F2446" s="47" t="s">
        <v>846</v>
      </c>
      <c r="G2446" s="47" t="s">
        <v>118</v>
      </c>
      <c r="H2446" s="49" t="s">
        <v>119</v>
      </c>
      <c r="I2446" s="19"/>
      <c r="J2446" s="19"/>
      <c r="K2446" s="19"/>
      <c r="L2446" s="19"/>
      <c r="M2446" s="19"/>
      <c r="N2446" s="19"/>
      <c r="O2446" s="19">
        <v>0</v>
      </c>
      <c r="P2446" s="19">
        <v>-1352.751</v>
      </c>
      <c r="Q2446" s="19">
        <v>0</v>
      </c>
      <c r="R2446" s="19">
        <v>0</v>
      </c>
      <c r="S2446" s="19">
        <v>2699.0188199999998</v>
      </c>
      <c r="T2446" s="19">
        <f t="shared" si="6309"/>
        <v>1346.2678199999998</v>
      </c>
      <c r="U2446" s="19"/>
      <c r="V2446" s="19"/>
      <c r="W2446" s="19"/>
      <c r="X2446" s="19"/>
      <c r="Y2446" s="19"/>
      <c r="Z2446" s="19">
        <v>2699.0188199999998</v>
      </c>
      <c r="AA2446" s="19"/>
      <c r="AB2446" s="19"/>
      <c r="AC2446" s="19"/>
      <c r="AD2446" s="19"/>
      <c r="AE2446" s="19"/>
      <c r="AF2446" s="50">
        <v>580.61639000000002</v>
      </c>
      <c r="AG2446" s="50"/>
      <c r="AH2446" s="50">
        <v>0</v>
      </c>
      <c r="AI2446" s="50">
        <v>0</v>
      </c>
      <c r="AJ2446" s="50">
        <f>AF2446</f>
        <v>580.61639000000002</v>
      </c>
      <c r="AK2446" s="50">
        <f>AG2446</f>
        <v>0</v>
      </c>
      <c r="AL2446" s="50">
        <v>580.61639000000002</v>
      </c>
      <c r="AM2446" s="50">
        <v>0</v>
      </c>
      <c r="AN2446" s="50">
        <f>AL2446</f>
        <v>580.61639000000002</v>
      </c>
      <c r="AO2446" s="15">
        <v>580.61639000000002</v>
      </c>
      <c r="AP2446" s="51">
        <v>1346.26782</v>
      </c>
      <c r="AQ2446" s="51">
        <v>0</v>
      </c>
      <c r="AR2446" s="51">
        <v>0</v>
      </c>
      <c r="AS2446" s="51">
        <v>0</v>
      </c>
      <c r="AT2446" s="51">
        <v>0</v>
      </c>
      <c r="AU2446" s="51">
        <f t="shared" si="6330"/>
        <v>1346.26782</v>
      </c>
      <c r="AV2446" s="51">
        <f t="shared" si="6331"/>
        <v>-2.2737367544323206e-13</v>
      </c>
      <c r="AW2446" s="51">
        <f t="shared" si="6332"/>
        <v>4045.2866399999994</v>
      </c>
      <c r="AX2446" s="51">
        <f t="shared" si="6333"/>
        <v>0</v>
      </c>
      <c r="AY2446" s="51">
        <f t="shared" si="6334"/>
        <v>0</v>
      </c>
      <c r="AZ2446" s="51"/>
      <c r="BA2446" s="52">
        <f t="shared" si="6335"/>
        <v>100</v>
      </c>
      <c r="BB2446" s="53"/>
    </row>
    <row r="2447" s="39" customFormat="1" ht="47.25">
      <c r="B2447" s="47" t="s">
        <v>798</v>
      </c>
      <c r="C2447" s="47" t="s">
        <v>88</v>
      </c>
      <c r="D2447" s="47" t="s">
        <v>90</v>
      </c>
      <c r="E2447" s="48" t="str">
        <f t="shared" si="6329"/>
        <v>0409</v>
      </c>
      <c r="F2447" s="47" t="s">
        <v>848</v>
      </c>
      <c r="G2447" s="47"/>
      <c r="H2447" s="49" t="s">
        <v>849</v>
      </c>
      <c r="I2447" s="19"/>
      <c r="J2447" s="19"/>
      <c r="K2447" s="19"/>
      <c r="L2447" s="19"/>
      <c r="M2447" s="19"/>
      <c r="N2447" s="19"/>
      <c r="O2447" s="19">
        <f>O2449+O2448</f>
        <v>0</v>
      </c>
      <c r="P2447" s="19">
        <f>P2449+P2448</f>
        <v>0</v>
      </c>
      <c r="Q2447" s="19">
        <f>Q2449+Q2448</f>
        <v>31497.914000000001</v>
      </c>
      <c r="R2447" s="19">
        <f>R2449+R2448</f>
        <v>0</v>
      </c>
      <c r="S2447" s="19">
        <f>S2449+S2448</f>
        <v>-7.2759576141834259e-12</v>
      </c>
      <c r="T2447" s="19">
        <f t="shared" si="6309"/>
        <v>31497.913999999993</v>
      </c>
      <c r="U2447" s="19">
        <f>U2449+U2448</f>
        <v>0</v>
      </c>
      <c r="V2447" s="19">
        <f>V2449+V2448</f>
        <v>0</v>
      </c>
      <c r="W2447" s="19">
        <f>W2449+W2448</f>
        <v>0</v>
      </c>
      <c r="X2447" s="19">
        <f>X2449+X2448</f>
        <v>0</v>
      </c>
      <c r="Y2447" s="19">
        <f>Y2449+Y2448</f>
        <v>0</v>
      </c>
      <c r="Z2447" s="19">
        <f>Z2449+Z2448</f>
        <v>39566.691999999995</v>
      </c>
      <c r="AA2447" s="19">
        <f>AA2449+AA2448</f>
        <v>0</v>
      </c>
      <c r="AB2447" s="19">
        <f>AB2449+AB2448</f>
        <v>0</v>
      </c>
      <c r="AC2447" s="19">
        <f>AC2449+AC2448</f>
        <v>0</v>
      </c>
      <c r="AD2447" s="19">
        <f>AD2449+AD2448</f>
        <v>0</v>
      </c>
      <c r="AE2447" s="19">
        <f>AE2449+AE2448</f>
        <v>0</v>
      </c>
      <c r="AF2447" s="50">
        <f>AF2449+AF2448</f>
        <v>31497.914000000001</v>
      </c>
      <c r="AG2447" s="50">
        <f>AG2449+AG2448</f>
        <v>0</v>
      </c>
      <c r="AH2447" s="50">
        <f>AH2449+AH2448</f>
        <v>0</v>
      </c>
      <c r="AI2447" s="50">
        <f>AI2449+AI2448</f>
        <v>0</v>
      </c>
      <c r="AJ2447" s="50">
        <f>AJ2449+AJ2448</f>
        <v>0</v>
      </c>
      <c r="AK2447" s="50">
        <f>AK2449+AK2448</f>
        <v>0</v>
      </c>
      <c r="AL2447" s="50">
        <f>AL2449+AL2448</f>
        <v>31497.914000000001</v>
      </c>
      <c r="AM2447" s="50">
        <f>AM2449+AM2448</f>
        <v>0</v>
      </c>
      <c r="AN2447" s="50">
        <f>AN2449+AN2448</f>
        <v>0</v>
      </c>
      <c r="AO2447" s="51">
        <f>AO2449+AO2448</f>
        <v>31497.914000000001</v>
      </c>
      <c r="AP2447" s="51">
        <f>AP2449+AP2448</f>
        <v>31497.914000000001</v>
      </c>
      <c r="AQ2447" s="51">
        <f>AQ2449+AQ2448</f>
        <v>0</v>
      </c>
      <c r="AR2447" s="51">
        <f>AR2449+AR2448</f>
        <v>0</v>
      </c>
      <c r="AS2447" s="51">
        <f>AS2449+AS2448</f>
        <v>0</v>
      </c>
      <c r="AT2447" s="51">
        <f>AT2449+AT2448</f>
        <v>0</v>
      </c>
      <c r="AU2447" s="51">
        <f t="shared" si="6330"/>
        <v>31497.914000000001</v>
      </c>
      <c r="AV2447" s="51">
        <f t="shared" si="6331"/>
        <v>-7.2759576141834259e-12</v>
      </c>
      <c r="AW2447" s="51">
        <f t="shared" si="6332"/>
        <v>71064.605999999985</v>
      </c>
      <c r="AX2447" s="51">
        <f t="shared" si="6333"/>
        <v>0</v>
      </c>
      <c r="AY2447" s="51">
        <f t="shared" si="6334"/>
        <v>0</v>
      </c>
      <c r="AZ2447" s="51">
        <f>AZ2449+AZ2448</f>
        <v>0</v>
      </c>
      <c r="BA2447" s="52">
        <f t="shared" si="6335"/>
        <v>100</v>
      </c>
      <c r="BB2447" s="25"/>
    </row>
    <row r="2448" s="39" customFormat="1" ht="31.5" hidden="1">
      <c r="B2448" s="47" t="s">
        <v>798</v>
      </c>
      <c r="C2448" s="47" t="s">
        <v>88</v>
      </c>
      <c r="D2448" s="47" t="s">
        <v>90</v>
      </c>
      <c r="E2448" s="48" t="str">
        <f t="shared" si="6329"/>
        <v>0409</v>
      </c>
      <c r="F2448" s="47" t="s">
        <v>848</v>
      </c>
      <c r="G2448" s="47" t="s">
        <v>58</v>
      </c>
      <c r="H2448" s="49" t="s">
        <v>59</v>
      </c>
      <c r="I2448" s="19"/>
      <c r="J2448" s="19"/>
      <c r="K2448" s="19"/>
      <c r="L2448" s="19"/>
      <c r="M2448" s="19"/>
      <c r="N2448" s="19"/>
      <c r="O2448" s="19">
        <v>0</v>
      </c>
      <c r="P2448" s="19">
        <v>0</v>
      </c>
      <c r="Q2448" s="19">
        <v>0</v>
      </c>
      <c r="R2448" s="19">
        <v>0</v>
      </c>
      <c r="S2448" s="19">
        <f>224.5+90-314.5</f>
        <v>0</v>
      </c>
      <c r="T2448" s="19">
        <f t="shared" si="6309"/>
        <v>0</v>
      </c>
      <c r="U2448" s="19"/>
      <c r="V2448" s="19"/>
      <c r="W2448" s="19"/>
      <c r="X2448" s="19"/>
      <c r="Y2448" s="19"/>
      <c r="Z2448" s="19">
        <f>224.5+90</f>
        <v>314.5</v>
      </c>
      <c r="AA2448" s="19"/>
      <c r="AB2448" s="19"/>
      <c r="AC2448" s="19"/>
      <c r="AD2448" s="19"/>
      <c r="AE2448" s="19"/>
      <c r="AF2448" s="50">
        <v>0</v>
      </c>
      <c r="AG2448" s="50"/>
      <c r="AH2448" s="50">
        <v>0</v>
      </c>
      <c r="AI2448" s="50">
        <v>0</v>
      </c>
      <c r="AJ2448" s="50">
        <v>0</v>
      </c>
      <c r="AK2448" s="50">
        <v>0</v>
      </c>
      <c r="AL2448" s="50">
        <v>0</v>
      </c>
      <c r="AM2448" s="50">
        <v>0</v>
      </c>
      <c r="AN2448" s="50">
        <v>0</v>
      </c>
      <c r="AO2448" s="15">
        <v>0</v>
      </c>
      <c r="AP2448" s="51">
        <v>0</v>
      </c>
      <c r="AQ2448" s="51">
        <v>0</v>
      </c>
      <c r="AR2448" s="51">
        <v>0</v>
      </c>
      <c r="AS2448" s="51">
        <v>0</v>
      </c>
      <c r="AT2448" s="51">
        <v>0</v>
      </c>
      <c r="AU2448" s="51">
        <f t="shared" si="6330"/>
        <v>0</v>
      </c>
      <c r="AV2448" s="51">
        <f t="shared" si="6331"/>
        <v>0</v>
      </c>
      <c r="AW2448" s="51">
        <f t="shared" si="6332"/>
        <v>314.5</v>
      </c>
      <c r="AX2448" s="51">
        <f t="shared" si="6333"/>
        <v>0</v>
      </c>
      <c r="AY2448" s="51">
        <f t="shared" si="6334"/>
        <v>0</v>
      </c>
      <c r="AZ2448" s="51"/>
      <c r="BA2448" s="52"/>
      <c r="BB2448" s="25">
        <v>0</v>
      </c>
    </row>
    <row r="2449" s="39" customFormat="1">
      <c r="B2449" s="47" t="s">
        <v>798</v>
      </c>
      <c r="C2449" s="47" t="s">
        <v>88</v>
      </c>
      <c r="D2449" s="47" t="s">
        <v>90</v>
      </c>
      <c r="E2449" s="48" t="str">
        <f t="shared" si="6329"/>
        <v>0409</v>
      </c>
      <c r="F2449" s="47" t="s">
        <v>848</v>
      </c>
      <c r="G2449" s="47" t="s">
        <v>60</v>
      </c>
      <c r="H2449" s="49" t="s">
        <v>61</v>
      </c>
      <c r="I2449" s="19"/>
      <c r="J2449" s="19"/>
      <c r="K2449" s="19"/>
      <c r="L2449" s="19"/>
      <c r="M2449" s="19"/>
      <c r="N2449" s="19"/>
      <c r="O2449" s="19">
        <v>0</v>
      </c>
      <c r="P2449" s="19">
        <v>0</v>
      </c>
      <c r="Q2449" s="19">
        <v>31497.914000000001</v>
      </c>
      <c r="R2449" s="19">
        <v>0</v>
      </c>
      <c r="S2449" s="19">
        <f>19924+19328.192-39252.192</f>
        <v>-7.2759576141834259e-12</v>
      </c>
      <c r="T2449" s="19">
        <f t="shared" si="6309"/>
        <v>31497.913999999993</v>
      </c>
      <c r="U2449" s="19"/>
      <c r="V2449" s="19"/>
      <c r="W2449" s="19"/>
      <c r="X2449" s="19"/>
      <c r="Y2449" s="19"/>
      <c r="Z2449" s="19">
        <f>19924+19328.192</f>
        <v>39252.191999999995</v>
      </c>
      <c r="AA2449" s="19"/>
      <c r="AB2449" s="19"/>
      <c r="AC2449" s="19"/>
      <c r="AD2449" s="19"/>
      <c r="AE2449" s="19"/>
      <c r="AF2449" s="50">
        <v>31497.914000000001</v>
      </c>
      <c r="AG2449" s="50"/>
      <c r="AH2449" s="50">
        <v>0</v>
      </c>
      <c r="AI2449" s="50">
        <v>0</v>
      </c>
      <c r="AJ2449" s="50">
        <v>0</v>
      </c>
      <c r="AK2449" s="50">
        <v>0</v>
      </c>
      <c r="AL2449" s="50">
        <v>31497.914000000001</v>
      </c>
      <c r="AM2449" s="50">
        <v>0</v>
      </c>
      <c r="AN2449" s="50">
        <v>0</v>
      </c>
      <c r="AO2449" s="51">
        <v>31497.914000000001</v>
      </c>
      <c r="AP2449" s="51">
        <v>31497.914000000001</v>
      </c>
      <c r="AQ2449" s="51">
        <v>0</v>
      </c>
      <c r="AR2449" s="51">
        <v>0</v>
      </c>
      <c r="AS2449" s="51">
        <v>0</v>
      </c>
      <c r="AT2449" s="51">
        <v>0</v>
      </c>
      <c r="AU2449" s="51">
        <f t="shared" si="6330"/>
        <v>31497.914000000001</v>
      </c>
      <c r="AV2449" s="51">
        <f t="shared" si="6331"/>
        <v>-7.2759576141834259e-12</v>
      </c>
      <c r="AW2449" s="51">
        <f t="shared" si="6332"/>
        <v>70750.105999999985</v>
      </c>
      <c r="AX2449" s="51">
        <f t="shared" si="6333"/>
        <v>0</v>
      </c>
      <c r="AY2449" s="51">
        <f t="shared" si="6334"/>
        <v>0</v>
      </c>
      <c r="AZ2449" s="51"/>
      <c r="BA2449" s="52">
        <f t="shared" si="6335"/>
        <v>100</v>
      </c>
      <c r="BB2449" s="25"/>
    </row>
    <row r="2450" s="39" customFormat="1" ht="47.25">
      <c r="B2450" s="47" t="s">
        <v>798</v>
      </c>
      <c r="C2450" s="47" t="s">
        <v>88</v>
      </c>
      <c r="D2450" s="47" t="s">
        <v>90</v>
      </c>
      <c r="E2450" s="48" t="str">
        <f t="shared" si="6329"/>
        <v>0409</v>
      </c>
      <c r="F2450" s="47" t="s">
        <v>850</v>
      </c>
      <c r="G2450" s="47"/>
      <c r="H2450" s="49" t="s">
        <v>851</v>
      </c>
      <c r="I2450" s="19"/>
      <c r="J2450" s="19"/>
      <c r="K2450" s="19"/>
      <c r="L2450" s="19"/>
      <c r="M2450" s="19"/>
      <c r="N2450" s="19"/>
      <c r="O2450" s="19">
        <f>O2452+O2451</f>
        <v>0</v>
      </c>
      <c r="P2450" s="19">
        <f>P2452+P2451</f>
        <v>0</v>
      </c>
      <c r="Q2450" s="19">
        <f>Q2452+Q2451</f>
        <v>0</v>
      </c>
      <c r="R2450" s="19">
        <f>R2452+R2451</f>
        <v>0</v>
      </c>
      <c r="S2450" s="19">
        <f>S2452+S2451</f>
        <v>100</v>
      </c>
      <c r="T2450" s="19">
        <f t="shared" si="6309"/>
        <v>100</v>
      </c>
      <c r="U2450" s="19">
        <f>U2452</f>
        <v>0</v>
      </c>
      <c r="V2450" s="19">
        <f>V2452</f>
        <v>0</v>
      </c>
      <c r="W2450" s="19">
        <f>W2452</f>
        <v>0</v>
      </c>
      <c r="X2450" s="19">
        <f>X2452</f>
        <v>0</v>
      </c>
      <c r="Y2450" s="19">
        <f>Y2452</f>
        <v>0</v>
      </c>
      <c r="Z2450" s="19">
        <f>Z2452</f>
        <v>0</v>
      </c>
      <c r="AA2450" s="19">
        <f>AA2452</f>
        <v>0</v>
      </c>
      <c r="AB2450" s="19">
        <f>AB2452</f>
        <v>4995.5690000000004</v>
      </c>
      <c r="AC2450" s="19">
        <f>AC2452</f>
        <v>0</v>
      </c>
      <c r="AD2450" s="19">
        <f>AD2452</f>
        <v>0</v>
      </c>
      <c r="AE2450" s="19">
        <f>AE2452</f>
        <v>0</v>
      </c>
      <c r="AF2450" s="50">
        <f>AF2452+AF2451</f>
        <v>100</v>
      </c>
      <c r="AG2450" s="50">
        <f>AG2452+AG2451</f>
        <v>0</v>
      </c>
      <c r="AH2450" s="50">
        <f>AH2452+AH2451</f>
        <v>0</v>
      </c>
      <c r="AI2450" s="50">
        <f>AI2452+AI2451</f>
        <v>0</v>
      </c>
      <c r="AJ2450" s="50">
        <f>AJ2452+AJ2451</f>
        <v>0</v>
      </c>
      <c r="AK2450" s="50">
        <f>AK2452+AK2451</f>
        <v>0</v>
      </c>
      <c r="AL2450" s="50">
        <f>AL2452+AL2451</f>
        <v>100</v>
      </c>
      <c r="AM2450" s="50">
        <f>AM2452+AM2451</f>
        <v>0</v>
      </c>
      <c r="AN2450" s="50">
        <f>AN2452+AN2451</f>
        <v>0</v>
      </c>
      <c r="AO2450" s="15">
        <f>AO2452+AO2451</f>
        <v>0</v>
      </c>
      <c r="AP2450" s="51">
        <f>AP2452+AP2451</f>
        <v>100</v>
      </c>
      <c r="AQ2450" s="51">
        <f>AQ2452+AQ2451</f>
        <v>0</v>
      </c>
      <c r="AR2450" s="51">
        <f>AR2452+AR2451</f>
        <v>0</v>
      </c>
      <c r="AS2450" s="51">
        <f>AS2452+AS2451</f>
        <v>0</v>
      </c>
      <c r="AT2450" s="51">
        <f>AT2452+AT2451</f>
        <v>0</v>
      </c>
      <c r="AU2450" s="51">
        <f t="shared" si="6330"/>
        <v>100</v>
      </c>
      <c r="AV2450" s="51">
        <f t="shared" si="6331"/>
        <v>0</v>
      </c>
      <c r="AW2450" s="51">
        <f t="shared" si="6332"/>
        <v>100</v>
      </c>
      <c r="AX2450" s="51">
        <f t="shared" si="6333"/>
        <v>4995.5690000000004</v>
      </c>
      <c r="AY2450" s="51">
        <f t="shared" si="6334"/>
        <v>0</v>
      </c>
      <c r="AZ2450" s="51">
        <f>AZ2452</f>
        <v>0</v>
      </c>
      <c r="BA2450" s="52">
        <f t="shared" si="6335"/>
        <v>100</v>
      </c>
      <c r="BB2450" s="25"/>
    </row>
    <row r="2451" s="39" customFormat="1" ht="31.5">
      <c r="B2451" s="47" t="s">
        <v>798</v>
      </c>
      <c r="C2451" s="47" t="s">
        <v>88</v>
      </c>
      <c r="D2451" s="47" t="s">
        <v>90</v>
      </c>
      <c r="E2451" s="48" t="str">
        <f t="shared" si="6329"/>
        <v>0409</v>
      </c>
      <c r="F2451" s="47" t="s">
        <v>850</v>
      </c>
      <c r="G2451" s="47" t="s">
        <v>58</v>
      </c>
      <c r="H2451" s="49" t="s">
        <v>59</v>
      </c>
      <c r="I2451" s="19"/>
      <c r="J2451" s="19"/>
      <c r="K2451" s="19"/>
      <c r="L2451" s="19"/>
      <c r="M2451" s="19"/>
      <c r="N2451" s="19"/>
      <c r="O2451" s="19">
        <v>0</v>
      </c>
      <c r="P2451" s="19">
        <v>0</v>
      </c>
      <c r="Q2451" s="19">
        <v>0</v>
      </c>
      <c r="R2451" s="19">
        <v>0</v>
      </c>
      <c r="S2451" s="19">
        <v>100</v>
      </c>
      <c r="T2451" s="19">
        <f t="shared" si="6309"/>
        <v>100</v>
      </c>
      <c r="U2451" s="19">
        <v>0</v>
      </c>
      <c r="V2451" s="19">
        <v>0</v>
      </c>
      <c r="W2451" s="19">
        <v>0</v>
      </c>
      <c r="X2451" s="19">
        <v>0</v>
      </c>
      <c r="Y2451" s="19">
        <v>0</v>
      </c>
      <c r="Z2451" s="19">
        <v>0</v>
      </c>
      <c r="AA2451" s="19">
        <v>0</v>
      </c>
      <c r="AB2451" s="19">
        <v>0</v>
      </c>
      <c r="AC2451" s="19">
        <v>0</v>
      </c>
      <c r="AD2451" s="19">
        <v>0</v>
      </c>
      <c r="AE2451" s="19">
        <v>0</v>
      </c>
      <c r="AF2451" s="50">
        <v>100</v>
      </c>
      <c r="AG2451" s="50"/>
      <c r="AH2451" s="50">
        <v>0</v>
      </c>
      <c r="AI2451" s="50">
        <v>0</v>
      </c>
      <c r="AJ2451" s="50">
        <v>0</v>
      </c>
      <c r="AK2451" s="50">
        <v>0</v>
      </c>
      <c r="AL2451" s="50">
        <v>100</v>
      </c>
      <c r="AM2451" s="50">
        <v>0</v>
      </c>
      <c r="AN2451" s="50">
        <v>0</v>
      </c>
      <c r="AO2451" s="51">
        <v>0</v>
      </c>
      <c r="AP2451" s="51">
        <v>100</v>
      </c>
      <c r="AQ2451" s="51">
        <v>0</v>
      </c>
      <c r="AR2451" s="51">
        <v>0</v>
      </c>
      <c r="AS2451" s="51">
        <v>0</v>
      </c>
      <c r="AT2451" s="51">
        <v>0</v>
      </c>
      <c r="AU2451" s="51">
        <f t="shared" si="6330"/>
        <v>100</v>
      </c>
      <c r="AV2451" s="51">
        <f t="shared" si="6331"/>
        <v>0</v>
      </c>
      <c r="AW2451" s="51"/>
      <c r="AX2451" s="51"/>
      <c r="AY2451" s="51"/>
      <c r="AZ2451" s="51"/>
      <c r="BA2451" s="52">
        <f t="shared" si="6335"/>
        <v>100</v>
      </c>
      <c r="BB2451" s="25"/>
    </row>
    <row r="2452" s="39" customFormat="1" ht="31.5" hidden="1">
      <c r="B2452" s="47" t="s">
        <v>798</v>
      </c>
      <c r="C2452" s="47" t="s">
        <v>88</v>
      </c>
      <c r="D2452" s="47" t="s">
        <v>90</v>
      </c>
      <c r="E2452" s="48" t="str">
        <f t="shared" si="6329"/>
        <v>0409</v>
      </c>
      <c r="F2452" s="47" t="s">
        <v>850</v>
      </c>
      <c r="G2452" s="47" t="s">
        <v>118</v>
      </c>
      <c r="H2452" s="49" t="s">
        <v>119</v>
      </c>
      <c r="I2452" s="19"/>
      <c r="J2452" s="19"/>
      <c r="K2452" s="19"/>
      <c r="L2452" s="19"/>
      <c r="M2452" s="19"/>
      <c r="N2452" s="19"/>
      <c r="O2452" s="19">
        <v>0</v>
      </c>
      <c r="P2452" s="19">
        <v>0</v>
      </c>
      <c r="Q2452" s="19">
        <v>0</v>
      </c>
      <c r="R2452" s="19">
        <v>0</v>
      </c>
      <c r="S2452" s="19"/>
      <c r="T2452" s="19">
        <f t="shared" si="6309"/>
        <v>0</v>
      </c>
      <c r="U2452" s="19"/>
      <c r="V2452" s="19"/>
      <c r="W2452" s="19"/>
      <c r="X2452" s="19"/>
      <c r="Y2452" s="19"/>
      <c r="Z2452" s="19"/>
      <c r="AA2452" s="19"/>
      <c r="AB2452" s="19">
        <v>4995.5690000000004</v>
      </c>
      <c r="AC2452" s="19"/>
      <c r="AD2452" s="19"/>
      <c r="AE2452" s="19"/>
      <c r="AF2452" s="50">
        <v>0</v>
      </c>
      <c r="AG2452" s="50"/>
      <c r="AH2452" s="50">
        <v>0</v>
      </c>
      <c r="AI2452" s="50">
        <v>0</v>
      </c>
      <c r="AJ2452" s="50">
        <f>AF2452</f>
        <v>0</v>
      </c>
      <c r="AK2452" s="50">
        <f>AG2452</f>
        <v>0</v>
      </c>
      <c r="AL2452" s="50">
        <v>0</v>
      </c>
      <c r="AM2452" s="50">
        <v>0</v>
      </c>
      <c r="AN2452" s="50">
        <f>AL2452</f>
        <v>0</v>
      </c>
      <c r="AO2452" s="15">
        <v>0</v>
      </c>
      <c r="AP2452" s="51">
        <v>0</v>
      </c>
      <c r="AQ2452" s="51">
        <v>0</v>
      </c>
      <c r="AR2452" s="51">
        <v>0</v>
      </c>
      <c r="AS2452" s="51">
        <v>0</v>
      </c>
      <c r="AT2452" s="51">
        <v>0</v>
      </c>
      <c r="AU2452" s="51">
        <f t="shared" si="6330"/>
        <v>0</v>
      </c>
      <c r="AV2452" s="51">
        <f t="shared" si="6331"/>
        <v>0</v>
      </c>
      <c r="AW2452" s="51">
        <f t="shared" si="6332"/>
        <v>0</v>
      </c>
      <c r="AX2452" s="51">
        <f t="shared" si="6333"/>
        <v>4995.5690000000004</v>
      </c>
      <c r="AY2452" s="51">
        <f t="shared" si="6334"/>
        <v>0</v>
      </c>
      <c r="AZ2452" s="51"/>
      <c r="BA2452" s="52"/>
      <c r="BB2452" s="25">
        <v>0</v>
      </c>
    </row>
    <row r="2453" s="39" customFormat="1" ht="47.25">
      <c r="B2453" s="47" t="s">
        <v>798</v>
      </c>
      <c r="C2453" s="47" t="s">
        <v>88</v>
      </c>
      <c r="D2453" s="47" t="s">
        <v>90</v>
      </c>
      <c r="E2453" s="48" t="str">
        <f t="shared" si="6329"/>
        <v>0409</v>
      </c>
      <c r="F2453" s="47" t="s">
        <v>852</v>
      </c>
      <c r="G2453" s="47"/>
      <c r="H2453" s="64" t="s">
        <v>853</v>
      </c>
      <c r="I2453" s="19"/>
      <c r="J2453" s="19"/>
      <c r="K2453" s="19"/>
      <c r="L2453" s="19"/>
      <c r="M2453" s="19"/>
      <c r="N2453" s="19"/>
      <c r="O2453" s="19">
        <f>O2454</f>
        <v>-35</v>
      </c>
      <c r="P2453" s="19">
        <f>P2454</f>
        <v>0</v>
      </c>
      <c r="Q2453" s="19">
        <f>Q2454</f>
        <v>0</v>
      </c>
      <c r="R2453" s="19">
        <f>R2454</f>
        <v>0</v>
      </c>
      <c r="S2453" s="19">
        <f>S2454</f>
        <v>85</v>
      </c>
      <c r="T2453" s="19">
        <f t="shared" si="6309"/>
        <v>50</v>
      </c>
      <c r="U2453" s="19"/>
      <c r="V2453" s="19"/>
      <c r="W2453" s="19"/>
      <c r="X2453" s="19"/>
      <c r="Y2453" s="19"/>
      <c r="Z2453" s="19"/>
      <c r="AA2453" s="19"/>
      <c r="AB2453" s="19"/>
      <c r="AC2453" s="19"/>
      <c r="AD2453" s="19"/>
      <c r="AE2453" s="19"/>
      <c r="AF2453" s="50">
        <f>AF2454</f>
        <v>50</v>
      </c>
      <c r="AG2453" s="50">
        <f>AG2454</f>
        <v>0</v>
      </c>
      <c r="AH2453" s="50">
        <f>AH2454</f>
        <v>0</v>
      </c>
      <c r="AI2453" s="50">
        <f>AI2454</f>
        <v>0</v>
      </c>
      <c r="AJ2453" s="50">
        <f>AJ2454</f>
        <v>0</v>
      </c>
      <c r="AK2453" s="50">
        <f>AK2454</f>
        <v>0</v>
      </c>
      <c r="AL2453" s="50">
        <f>AL2454</f>
        <v>50</v>
      </c>
      <c r="AM2453" s="50">
        <f>AM2454</f>
        <v>0</v>
      </c>
      <c r="AN2453" s="50">
        <f>AN2454</f>
        <v>0</v>
      </c>
      <c r="AO2453" s="51">
        <f>AO2454</f>
        <v>0</v>
      </c>
      <c r="AP2453" s="51">
        <f>AP2454</f>
        <v>85</v>
      </c>
      <c r="AQ2453" s="51">
        <f>AQ2454</f>
        <v>-35</v>
      </c>
      <c r="AR2453" s="51">
        <f>AR2454</f>
        <v>0</v>
      </c>
      <c r="AS2453" s="51">
        <f>AS2454</f>
        <v>0</v>
      </c>
      <c r="AT2453" s="51">
        <f>AT2454</f>
        <v>0</v>
      </c>
      <c r="AU2453" s="51">
        <f t="shared" si="6330"/>
        <v>50</v>
      </c>
      <c r="AV2453" s="51">
        <f t="shared" si="6331"/>
        <v>0</v>
      </c>
      <c r="AW2453" s="51"/>
      <c r="AX2453" s="51"/>
      <c r="AY2453" s="51"/>
      <c r="AZ2453" s="51"/>
      <c r="BA2453" s="52">
        <f t="shared" si="6335"/>
        <v>100</v>
      </c>
      <c r="BB2453" s="53"/>
    </row>
    <row r="2454" s="39" customFormat="1" ht="31.5">
      <c r="B2454" s="47" t="s">
        <v>798</v>
      </c>
      <c r="C2454" s="47" t="s">
        <v>88</v>
      </c>
      <c r="D2454" s="47" t="s">
        <v>90</v>
      </c>
      <c r="E2454" s="48" t="str">
        <f t="shared" si="6329"/>
        <v>0409</v>
      </c>
      <c r="F2454" s="47" t="s">
        <v>852</v>
      </c>
      <c r="G2454" s="47" t="s">
        <v>58</v>
      </c>
      <c r="H2454" s="49" t="s">
        <v>59</v>
      </c>
      <c r="I2454" s="19"/>
      <c r="J2454" s="19"/>
      <c r="K2454" s="19"/>
      <c r="L2454" s="19"/>
      <c r="M2454" s="19"/>
      <c r="N2454" s="19"/>
      <c r="O2454" s="19">
        <v>-35</v>
      </c>
      <c r="P2454" s="19">
        <v>0</v>
      </c>
      <c r="Q2454" s="19">
        <v>0</v>
      </c>
      <c r="R2454" s="19">
        <v>0</v>
      </c>
      <c r="S2454" s="19">
        <v>85</v>
      </c>
      <c r="T2454" s="19">
        <f t="shared" si="6309"/>
        <v>50</v>
      </c>
      <c r="U2454" s="19"/>
      <c r="V2454" s="19"/>
      <c r="W2454" s="19"/>
      <c r="X2454" s="19"/>
      <c r="Y2454" s="19"/>
      <c r="Z2454" s="19"/>
      <c r="AA2454" s="19"/>
      <c r="AB2454" s="19"/>
      <c r="AC2454" s="19"/>
      <c r="AD2454" s="19"/>
      <c r="AE2454" s="19"/>
      <c r="AF2454" s="50">
        <v>50</v>
      </c>
      <c r="AG2454" s="50"/>
      <c r="AH2454" s="50">
        <v>0</v>
      </c>
      <c r="AI2454" s="50">
        <v>0</v>
      </c>
      <c r="AJ2454" s="50">
        <v>0</v>
      </c>
      <c r="AK2454" s="50">
        <v>0</v>
      </c>
      <c r="AL2454" s="50">
        <v>50</v>
      </c>
      <c r="AM2454" s="50">
        <v>0</v>
      </c>
      <c r="AN2454" s="50">
        <v>0</v>
      </c>
      <c r="AO2454" s="15">
        <v>0</v>
      </c>
      <c r="AP2454" s="51">
        <v>85</v>
      </c>
      <c r="AQ2454" s="51">
        <v>-35</v>
      </c>
      <c r="AR2454" s="51">
        <v>0</v>
      </c>
      <c r="AS2454" s="51">
        <v>0</v>
      </c>
      <c r="AT2454" s="51">
        <v>0</v>
      </c>
      <c r="AU2454" s="51">
        <f t="shared" si="6330"/>
        <v>50</v>
      </c>
      <c r="AV2454" s="51">
        <f t="shared" si="6331"/>
        <v>0</v>
      </c>
      <c r="AW2454" s="51"/>
      <c r="AX2454" s="51"/>
      <c r="AY2454" s="51"/>
      <c r="AZ2454" s="51"/>
      <c r="BA2454" s="52">
        <f t="shared" si="6335"/>
        <v>100</v>
      </c>
      <c r="BB2454" s="53"/>
    </row>
    <row r="2455" s="39" customFormat="1" ht="31.5">
      <c r="B2455" s="47" t="s">
        <v>798</v>
      </c>
      <c r="C2455" s="47" t="s">
        <v>88</v>
      </c>
      <c r="D2455" s="47" t="s">
        <v>90</v>
      </c>
      <c r="E2455" s="48" t="str">
        <f t="shared" si="6329"/>
        <v>0409</v>
      </c>
      <c r="F2455" s="47" t="s">
        <v>854</v>
      </c>
      <c r="G2455" s="47"/>
      <c r="H2455" s="64" t="s">
        <v>855</v>
      </c>
      <c r="I2455" s="19"/>
      <c r="J2455" s="19"/>
      <c r="K2455" s="19"/>
      <c r="L2455" s="19"/>
      <c r="M2455" s="19"/>
      <c r="N2455" s="19"/>
      <c r="O2455" s="19">
        <f>O2456+O2457</f>
        <v>0</v>
      </c>
      <c r="P2455" s="19">
        <f>P2456+P2457</f>
        <v>0</v>
      </c>
      <c r="Q2455" s="19"/>
      <c r="R2455" s="19"/>
      <c r="S2455" s="19"/>
      <c r="T2455" s="19">
        <f t="shared" si="6309"/>
        <v>0</v>
      </c>
      <c r="U2455" s="19"/>
      <c r="V2455" s="19"/>
      <c r="W2455" s="19"/>
      <c r="X2455" s="19"/>
      <c r="Y2455" s="19"/>
      <c r="Z2455" s="19"/>
      <c r="AA2455" s="19"/>
      <c r="AB2455" s="19"/>
      <c r="AC2455" s="19"/>
      <c r="AD2455" s="19"/>
      <c r="AE2455" s="19"/>
      <c r="AF2455" s="50">
        <f>AF2456+AF2457</f>
        <v>17057.273000000001</v>
      </c>
      <c r="AG2455" s="50">
        <f>AG2456+AG2457</f>
        <v>0</v>
      </c>
      <c r="AH2455" s="50">
        <f>AH2456+AH2457</f>
        <v>0</v>
      </c>
      <c r="AI2455" s="50">
        <f>AI2456+AI2457</f>
        <v>0</v>
      </c>
      <c r="AJ2455" s="50">
        <f>AJ2456+AJ2457</f>
        <v>7787.5690000000004</v>
      </c>
      <c r="AK2455" s="50">
        <f>AK2456+AK2457</f>
        <v>0</v>
      </c>
      <c r="AL2455" s="50">
        <f>AL2456+AL2457</f>
        <v>17057.273000000001</v>
      </c>
      <c r="AM2455" s="50">
        <f>AM2456+AM2457</f>
        <v>0</v>
      </c>
      <c r="AN2455" s="50">
        <f>AN2456+AN2457</f>
        <v>7787.5690000000004</v>
      </c>
      <c r="AO2455" s="51">
        <f>AO2456+AO2457</f>
        <v>17057.273000000001</v>
      </c>
      <c r="AP2455" s="51">
        <f>AP2456+AP2457</f>
        <v>17057.273000000001</v>
      </c>
      <c r="AQ2455" s="51">
        <f>AQ2456+AQ2457</f>
        <v>0</v>
      </c>
      <c r="AR2455" s="51">
        <f>AR2456+AR2457</f>
        <v>0</v>
      </c>
      <c r="AS2455" s="51">
        <f>AS2456+AS2457</f>
        <v>0</v>
      </c>
      <c r="AT2455" s="51">
        <f>AT2456+AT2457</f>
        <v>0</v>
      </c>
      <c r="AU2455" s="51">
        <f t="shared" si="6330"/>
        <v>17057.273000000001</v>
      </c>
      <c r="AV2455" s="51">
        <f t="shared" si="6331"/>
        <v>-17057.273000000001</v>
      </c>
      <c r="AW2455" s="51"/>
      <c r="AX2455" s="51"/>
      <c r="AY2455" s="51"/>
      <c r="AZ2455" s="51"/>
      <c r="BA2455" s="52">
        <f t="shared" si="6335"/>
        <v>100</v>
      </c>
      <c r="BB2455" s="53"/>
    </row>
    <row r="2456" s="39" customFormat="1" ht="31.5">
      <c r="B2456" s="47" t="s">
        <v>798</v>
      </c>
      <c r="C2456" s="47" t="s">
        <v>88</v>
      </c>
      <c r="D2456" s="47" t="s">
        <v>90</v>
      </c>
      <c r="E2456" s="48" t="str">
        <f t="shared" si="6329"/>
        <v>0409</v>
      </c>
      <c r="F2456" s="47" t="s">
        <v>854</v>
      </c>
      <c r="G2456" s="47" t="s">
        <v>118</v>
      </c>
      <c r="H2456" s="49" t="s">
        <v>119</v>
      </c>
      <c r="I2456" s="19"/>
      <c r="J2456" s="19"/>
      <c r="K2456" s="19"/>
      <c r="L2456" s="19"/>
      <c r="M2456" s="19"/>
      <c r="N2456" s="19"/>
      <c r="O2456" s="19">
        <v>0</v>
      </c>
      <c r="P2456" s="19">
        <v>0</v>
      </c>
      <c r="Q2456" s="19"/>
      <c r="R2456" s="19"/>
      <c r="S2456" s="19"/>
      <c r="T2456" s="19">
        <f t="shared" si="6309"/>
        <v>0</v>
      </c>
      <c r="U2456" s="19"/>
      <c r="V2456" s="19"/>
      <c r="W2456" s="19"/>
      <c r="X2456" s="19"/>
      <c r="Y2456" s="19"/>
      <c r="Z2456" s="19"/>
      <c r="AA2456" s="19"/>
      <c r="AB2456" s="19"/>
      <c r="AC2456" s="19"/>
      <c r="AD2456" s="19"/>
      <c r="AE2456" s="19"/>
      <c r="AF2456" s="50">
        <v>7787.5690000000004</v>
      </c>
      <c r="AG2456" s="50"/>
      <c r="AH2456" s="50">
        <v>0</v>
      </c>
      <c r="AI2456" s="50">
        <v>0</v>
      </c>
      <c r="AJ2456" s="50">
        <f>AF2456</f>
        <v>7787.5690000000004</v>
      </c>
      <c r="AK2456" s="50">
        <f>AG2456</f>
        <v>0</v>
      </c>
      <c r="AL2456" s="50">
        <v>7787.5690000000004</v>
      </c>
      <c r="AM2456" s="50">
        <v>0</v>
      </c>
      <c r="AN2456" s="50">
        <f>AL2456</f>
        <v>7787.5690000000004</v>
      </c>
      <c r="AO2456" s="15">
        <v>7787.5690000000004</v>
      </c>
      <c r="AP2456" s="51">
        <v>7787.5690000000004</v>
      </c>
      <c r="AQ2456" s="51">
        <v>0</v>
      </c>
      <c r="AR2456" s="51">
        <v>0</v>
      </c>
      <c r="AS2456" s="51">
        <v>0</v>
      </c>
      <c r="AT2456" s="51">
        <v>0</v>
      </c>
      <c r="AU2456" s="51">
        <f t="shared" si="6330"/>
        <v>7787.5690000000004</v>
      </c>
      <c r="AV2456" s="51">
        <f t="shared" si="6331"/>
        <v>-7787.5690000000004</v>
      </c>
      <c r="AW2456" s="51"/>
      <c r="AX2456" s="51"/>
      <c r="AY2456" s="51"/>
      <c r="AZ2456" s="51"/>
      <c r="BA2456" s="52">
        <f t="shared" si="6335"/>
        <v>100</v>
      </c>
      <c r="BB2456" s="53"/>
    </row>
    <row r="2457" s="39" customFormat="1">
      <c r="B2457" s="47" t="s">
        <v>798</v>
      </c>
      <c r="C2457" s="47" t="s">
        <v>88</v>
      </c>
      <c r="D2457" s="47" t="s">
        <v>90</v>
      </c>
      <c r="E2457" s="48" t="str">
        <f t="shared" si="6329"/>
        <v>0409</v>
      </c>
      <c r="F2457" s="47" t="s">
        <v>854</v>
      </c>
      <c r="G2457" s="47" t="s">
        <v>60</v>
      </c>
      <c r="H2457" s="49" t="s">
        <v>61</v>
      </c>
      <c r="I2457" s="19"/>
      <c r="J2457" s="19"/>
      <c r="K2457" s="19"/>
      <c r="L2457" s="19"/>
      <c r="M2457" s="19"/>
      <c r="N2457" s="19"/>
      <c r="O2457" s="19">
        <v>0</v>
      </c>
      <c r="P2457" s="19">
        <v>0</v>
      </c>
      <c r="Q2457" s="19"/>
      <c r="R2457" s="19"/>
      <c r="S2457" s="19"/>
      <c r="T2457" s="19">
        <f t="shared" ref="T2457:T2520" si="6374">I2457+L2457+S2457+R2457+Q2457+P2457+O2457</f>
        <v>0</v>
      </c>
      <c r="U2457" s="19"/>
      <c r="V2457" s="19"/>
      <c r="W2457" s="19"/>
      <c r="X2457" s="19"/>
      <c r="Y2457" s="19"/>
      <c r="Z2457" s="19"/>
      <c r="AA2457" s="19"/>
      <c r="AB2457" s="19"/>
      <c r="AC2457" s="19"/>
      <c r="AD2457" s="19"/>
      <c r="AE2457" s="19"/>
      <c r="AF2457" s="50">
        <v>9269.7039999999997</v>
      </c>
      <c r="AG2457" s="50"/>
      <c r="AH2457" s="50">
        <v>0</v>
      </c>
      <c r="AI2457" s="50">
        <v>0</v>
      </c>
      <c r="AJ2457" s="50">
        <v>0</v>
      </c>
      <c r="AK2457" s="50">
        <v>0</v>
      </c>
      <c r="AL2457" s="50">
        <v>9269.7039999999997</v>
      </c>
      <c r="AM2457" s="50">
        <v>0</v>
      </c>
      <c r="AN2457" s="50">
        <v>0</v>
      </c>
      <c r="AO2457" s="51">
        <v>9269.7039999999997</v>
      </c>
      <c r="AP2457" s="51">
        <v>9269.7039999999997</v>
      </c>
      <c r="AQ2457" s="51">
        <v>0</v>
      </c>
      <c r="AR2457" s="51">
        <v>0</v>
      </c>
      <c r="AS2457" s="51">
        <v>0</v>
      </c>
      <c r="AT2457" s="51">
        <v>0</v>
      </c>
      <c r="AU2457" s="51">
        <f t="shared" si="6330"/>
        <v>9269.7039999999997</v>
      </c>
      <c r="AV2457" s="51">
        <f t="shared" si="6331"/>
        <v>-9269.7039999999997</v>
      </c>
      <c r="AW2457" s="51"/>
      <c r="AX2457" s="51"/>
      <c r="AY2457" s="51"/>
      <c r="AZ2457" s="51"/>
      <c r="BA2457" s="52">
        <f t="shared" si="6335"/>
        <v>100</v>
      </c>
      <c r="BB2457" s="53"/>
    </row>
    <row r="2458" s="39" customFormat="1" ht="31.5">
      <c r="B2458" s="47" t="s">
        <v>798</v>
      </c>
      <c r="C2458" s="47" t="s">
        <v>88</v>
      </c>
      <c r="D2458" s="47" t="s">
        <v>90</v>
      </c>
      <c r="E2458" s="48" t="str">
        <f t="shared" si="6329"/>
        <v>0409</v>
      </c>
      <c r="F2458" s="47" t="s">
        <v>856</v>
      </c>
      <c r="G2458" s="48"/>
      <c r="H2458" s="49" t="s">
        <v>857</v>
      </c>
      <c r="I2458" s="19">
        <f t="shared" ref="I2458:I2459" si="6375">I2459</f>
        <v>179281.70000000001</v>
      </c>
      <c r="J2458" s="19">
        <f t="shared" ref="J2458:J2459" si="6376">J2459</f>
        <v>179612.29999999999</v>
      </c>
      <c r="K2458" s="19">
        <f t="shared" ref="K2458:K2459" si="6377">K2459</f>
        <v>185486.10000000001</v>
      </c>
      <c r="L2458" s="19">
        <f t="shared" ref="L2458:L2459" si="6378">L2459</f>
        <v>0</v>
      </c>
      <c r="M2458" s="19">
        <f t="shared" ref="M2458:M2459" si="6379">M2459</f>
        <v>0</v>
      </c>
      <c r="N2458" s="19">
        <f t="shared" ref="N2458:N2459" si="6380">N2459</f>
        <v>0</v>
      </c>
      <c r="O2458" s="19">
        <f t="shared" ref="O2458:O2459" si="6381">O2459</f>
        <v>-67318.895000000004</v>
      </c>
      <c r="P2458" s="19">
        <f t="shared" ref="P2458:P2459" si="6382">P2459</f>
        <v>0</v>
      </c>
      <c r="Q2458" s="19">
        <f t="shared" ref="Q2458:Q2459" si="6383">Q2459</f>
        <v>815.20500000000004</v>
      </c>
      <c r="R2458" s="19">
        <f t="shared" ref="R2458:R2459" si="6384">R2459</f>
        <v>0</v>
      </c>
      <c r="S2458" s="19">
        <f t="shared" ref="S2458:S2459" si="6385">S2459</f>
        <v>6.30924</v>
      </c>
      <c r="T2458" s="19">
        <f t="shared" si="6374"/>
        <v>112784.31924</v>
      </c>
      <c r="U2458" s="19">
        <f t="shared" ref="U2458:U2521" si="6386">J2458+M2458</f>
        <v>179612.29999999999</v>
      </c>
      <c r="V2458" s="19">
        <f t="shared" ref="V2458:V2521" si="6387">K2458+N2458</f>
        <v>185486.10000000001</v>
      </c>
      <c r="W2458" s="19">
        <f t="shared" ref="W2458:W2459" si="6388">W2459</f>
        <v>0</v>
      </c>
      <c r="X2458" s="19">
        <f t="shared" ref="X2458:X2459" si="6389">X2459</f>
        <v>0</v>
      </c>
      <c r="Y2458" s="19">
        <f t="shared" ref="Y2458:Y2459" si="6390">Y2459</f>
        <v>0</v>
      </c>
      <c r="Z2458" s="19">
        <f t="shared" ref="Z2458:Z2459" si="6391">Z2459</f>
        <v>6.30924</v>
      </c>
      <c r="AA2458" s="19">
        <f t="shared" ref="AA2458:AA2459" si="6392">AA2459</f>
        <v>0</v>
      </c>
      <c r="AB2458" s="19">
        <f t="shared" ref="AB2458:AB2459" si="6393">AB2459</f>
        <v>0</v>
      </c>
      <c r="AC2458" s="19">
        <f t="shared" ref="AC2458:AC2459" si="6394">AC2459</f>
        <v>0</v>
      </c>
      <c r="AD2458" s="19">
        <f t="shared" ref="AD2458:AD2459" si="6395">AD2459</f>
        <v>0</v>
      </c>
      <c r="AE2458" s="19"/>
      <c r="AF2458" s="50">
        <f t="shared" ref="AF2458:AF2459" si="6396">AF2459</f>
        <v>112784.31834</v>
      </c>
      <c r="AG2458" s="50">
        <f t="shared" ref="AG2458:AG2459" si="6397">AG2459</f>
        <v>0</v>
      </c>
      <c r="AH2458" s="50">
        <f t="shared" ref="AH2458:AH2459" si="6398">AH2459</f>
        <v>0</v>
      </c>
      <c r="AI2458" s="50">
        <f t="shared" ref="AI2458:AI2459" si="6399">AI2459</f>
        <v>0</v>
      </c>
      <c r="AJ2458" s="50">
        <f t="shared" ref="AJ2458:AJ2459" si="6400">AJ2459</f>
        <v>0</v>
      </c>
      <c r="AK2458" s="50">
        <f t="shared" ref="AK2458:AK2459" si="6401">AK2459</f>
        <v>0</v>
      </c>
      <c r="AL2458" s="50">
        <f t="shared" ref="AL2458:AL2459" si="6402">AL2459</f>
        <v>83820.483030000003</v>
      </c>
      <c r="AM2458" s="50">
        <f t="shared" ref="AM2458:AM2459" si="6403">AM2459</f>
        <v>0</v>
      </c>
      <c r="AN2458" s="50">
        <f t="shared" ref="AN2458:AN2459" si="6404">AN2459</f>
        <v>0</v>
      </c>
      <c r="AO2458" s="15">
        <f t="shared" ref="AO2458:AO2459" si="6405">AO2459</f>
        <v>57798.507169999997</v>
      </c>
      <c r="AP2458" s="51">
        <f t="shared" ref="AP2458:AP2459" si="6406">AP2459</f>
        <v>180103.21424</v>
      </c>
      <c r="AQ2458" s="51">
        <f t="shared" ref="AQ2458:AQ2459" si="6407">AQ2459</f>
        <v>-67318.895000000004</v>
      </c>
      <c r="AR2458" s="51">
        <f t="shared" ref="AR2458:AR2459" si="6408">AR2459</f>
        <v>0</v>
      </c>
      <c r="AS2458" s="51">
        <f t="shared" ref="AS2458:AS2459" si="6409">AS2459</f>
        <v>0</v>
      </c>
      <c r="AT2458" s="51">
        <f t="shared" ref="AT2458:AT2459" si="6410">AT2459</f>
        <v>0</v>
      </c>
      <c r="AU2458" s="51">
        <f t="shared" si="6330"/>
        <v>112784.31924</v>
      </c>
      <c r="AV2458" s="51">
        <f t="shared" si="6331"/>
        <v>0</v>
      </c>
      <c r="AW2458" s="51">
        <f t="shared" si="6332"/>
        <v>112790.62848</v>
      </c>
      <c r="AX2458" s="51">
        <f t="shared" si="6333"/>
        <v>179612.29999999999</v>
      </c>
      <c r="AY2458" s="51">
        <f t="shared" si="6334"/>
        <v>185486.10000000001</v>
      </c>
      <c r="AZ2458" s="51">
        <f t="shared" ref="AZ2458:AZ2459" si="6411">AZ2459</f>
        <v>0</v>
      </c>
      <c r="BA2458" s="52">
        <f t="shared" si="6335"/>
        <v>74.319270855824556</v>
      </c>
      <c r="BB2458" s="25"/>
    </row>
    <row r="2459" s="39" customFormat="1">
      <c r="B2459" s="47" t="s">
        <v>798</v>
      </c>
      <c r="C2459" s="47" t="s">
        <v>88</v>
      </c>
      <c r="D2459" s="47" t="s">
        <v>90</v>
      </c>
      <c r="E2459" s="48" t="str">
        <f t="shared" si="6329"/>
        <v>0409</v>
      </c>
      <c r="F2459" s="47" t="s">
        <v>858</v>
      </c>
      <c r="G2459" s="48"/>
      <c r="H2459" s="49" t="s">
        <v>859</v>
      </c>
      <c r="I2459" s="19">
        <f t="shared" si="6375"/>
        <v>179281.70000000001</v>
      </c>
      <c r="J2459" s="19">
        <f t="shared" si="6376"/>
        <v>179612.29999999999</v>
      </c>
      <c r="K2459" s="19">
        <f t="shared" si="6377"/>
        <v>185486.10000000001</v>
      </c>
      <c r="L2459" s="19">
        <f t="shared" si="6378"/>
        <v>0</v>
      </c>
      <c r="M2459" s="19">
        <f t="shared" si="6379"/>
        <v>0</v>
      </c>
      <c r="N2459" s="19">
        <f t="shared" si="6380"/>
        <v>0</v>
      </c>
      <c r="O2459" s="19">
        <f t="shared" si="6381"/>
        <v>-67318.895000000004</v>
      </c>
      <c r="P2459" s="19">
        <f t="shared" si="6382"/>
        <v>0</v>
      </c>
      <c r="Q2459" s="19">
        <f t="shared" si="6383"/>
        <v>815.20500000000004</v>
      </c>
      <c r="R2459" s="19">
        <f t="shared" si="6384"/>
        <v>0</v>
      </c>
      <c r="S2459" s="19">
        <f t="shared" si="6385"/>
        <v>6.30924</v>
      </c>
      <c r="T2459" s="19">
        <f t="shared" si="6374"/>
        <v>112784.31924</v>
      </c>
      <c r="U2459" s="19">
        <f t="shared" si="6386"/>
        <v>179612.29999999999</v>
      </c>
      <c r="V2459" s="19">
        <f t="shared" si="6387"/>
        <v>185486.10000000001</v>
      </c>
      <c r="W2459" s="19">
        <f t="shared" si="6388"/>
        <v>0</v>
      </c>
      <c r="X2459" s="19">
        <f t="shared" si="6389"/>
        <v>0</v>
      </c>
      <c r="Y2459" s="19">
        <f t="shared" si="6390"/>
        <v>0</v>
      </c>
      <c r="Z2459" s="19">
        <f t="shared" si="6391"/>
        <v>6.30924</v>
      </c>
      <c r="AA2459" s="19">
        <f t="shared" si="6392"/>
        <v>0</v>
      </c>
      <c r="AB2459" s="19">
        <f t="shared" si="6393"/>
        <v>0</v>
      </c>
      <c r="AC2459" s="19">
        <f t="shared" si="6394"/>
        <v>0</v>
      </c>
      <c r="AD2459" s="19">
        <f t="shared" si="6395"/>
        <v>0</v>
      </c>
      <c r="AE2459" s="19"/>
      <c r="AF2459" s="50">
        <f t="shared" si="6396"/>
        <v>112784.31834</v>
      </c>
      <c r="AG2459" s="50">
        <f t="shared" si="6397"/>
        <v>0</v>
      </c>
      <c r="AH2459" s="50">
        <f t="shared" si="6398"/>
        <v>0</v>
      </c>
      <c r="AI2459" s="50">
        <f t="shared" si="6399"/>
        <v>0</v>
      </c>
      <c r="AJ2459" s="50">
        <f t="shared" si="6400"/>
        <v>0</v>
      </c>
      <c r="AK2459" s="50">
        <f t="shared" si="6401"/>
        <v>0</v>
      </c>
      <c r="AL2459" s="50">
        <f t="shared" si="6402"/>
        <v>83820.483030000003</v>
      </c>
      <c r="AM2459" s="50">
        <f t="shared" si="6403"/>
        <v>0</v>
      </c>
      <c r="AN2459" s="50">
        <f t="shared" si="6404"/>
        <v>0</v>
      </c>
      <c r="AO2459" s="51">
        <f t="shared" si="6405"/>
        <v>57798.507169999997</v>
      </c>
      <c r="AP2459" s="51">
        <f t="shared" si="6406"/>
        <v>180103.21424</v>
      </c>
      <c r="AQ2459" s="51">
        <f t="shared" si="6407"/>
        <v>-67318.895000000004</v>
      </c>
      <c r="AR2459" s="51">
        <f t="shared" si="6408"/>
        <v>0</v>
      </c>
      <c r="AS2459" s="51">
        <f t="shared" si="6409"/>
        <v>0</v>
      </c>
      <c r="AT2459" s="51">
        <f t="shared" si="6410"/>
        <v>0</v>
      </c>
      <c r="AU2459" s="51">
        <f t="shared" si="6330"/>
        <v>112784.31924</v>
      </c>
      <c r="AV2459" s="51">
        <f t="shared" si="6331"/>
        <v>0</v>
      </c>
      <c r="AW2459" s="51">
        <f t="shared" si="6332"/>
        <v>112790.62848</v>
      </c>
      <c r="AX2459" s="51">
        <f t="shared" si="6333"/>
        <v>179612.29999999999</v>
      </c>
      <c r="AY2459" s="51">
        <f t="shared" si="6334"/>
        <v>185486.10000000001</v>
      </c>
      <c r="AZ2459" s="51">
        <f t="shared" si="6411"/>
        <v>0</v>
      </c>
      <c r="BA2459" s="52">
        <f t="shared" si="6335"/>
        <v>74.319270855824556</v>
      </c>
      <c r="BB2459" s="25"/>
    </row>
    <row r="2460" s="39" customFormat="1" ht="31.5">
      <c r="B2460" s="47" t="s">
        <v>798</v>
      </c>
      <c r="C2460" s="47" t="s">
        <v>88</v>
      </c>
      <c r="D2460" s="47" t="s">
        <v>90</v>
      </c>
      <c r="E2460" s="48" t="str">
        <f t="shared" si="6329"/>
        <v>0409</v>
      </c>
      <c r="F2460" s="47" t="s">
        <v>858</v>
      </c>
      <c r="G2460" s="47" t="s">
        <v>58</v>
      </c>
      <c r="H2460" s="49" t="s">
        <v>59</v>
      </c>
      <c r="I2460" s="19">
        <v>179281.70000000001</v>
      </c>
      <c r="J2460" s="19">
        <v>179612.29999999999</v>
      </c>
      <c r="K2460" s="19">
        <v>185486.10000000001</v>
      </c>
      <c r="L2460" s="19"/>
      <c r="M2460" s="19"/>
      <c r="N2460" s="19"/>
      <c r="O2460" s="19">
        <v>-67318.895000000004</v>
      </c>
      <c r="P2460" s="19">
        <v>0</v>
      </c>
      <c r="Q2460" s="19">
        <v>815.20500000000004</v>
      </c>
      <c r="R2460" s="19">
        <v>0</v>
      </c>
      <c r="S2460" s="19">
        <v>6.30924</v>
      </c>
      <c r="T2460" s="19">
        <f t="shared" si="6374"/>
        <v>112784.31924</v>
      </c>
      <c r="U2460" s="19">
        <f t="shared" si="6386"/>
        <v>179612.29999999999</v>
      </c>
      <c r="V2460" s="19">
        <f t="shared" si="6387"/>
        <v>185486.10000000001</v>
      </c>
      <c r="W2460" s="19"/>
      <c r="X2460" s="19"/>
      <c r="Y2460" s="19"/>
      <c r="Z2460" s="19">
        <v>6.30924</v>
      </c>
      <c r="AA2460" s="19"/>
      <c r="AB2460" s="19"/>
      <c r="AC2460" s="19"/>
      <c r="AD2460" s="19"/>
      <c r="AE2460" s="19"/>
      <c r="AF2460" s="50">
        <v>112784.31834</v>
      </c>
      <c r="AG2460" s="50"/>
      <c r="AH2460" s="50">
        <v>0</v>
      </c>
      <c r="AI2460" s="50">
        <v>0</v>
      </c>
      <c r="AJ2460" s="50">
        <v>0</v>
      </c>
      <c r="AK2460" s="50">
        <v>0</v>
      </c>
      <c r="AL2460" s="50">
        <v>83820.483030000003</v>
      </c>
      <c r="AM2460" s="50">
        <v>0</v>
      </c>
      <c r="AN2460" s="50">
        <v>0</v>
      </c>
      <c r="AO2460" s="15">
        <v>57798.507169999997</v>
      </c>
      <c r="AP2460" s="51">
        <v>180103.21424</v>
      </c>
      <c r="AQ2460" s="51">
        <v>-67318.895000000004</v>
      </c>
      <c r="AR2460" s="51">
        <v>0</v>
      </c>
      <c r="AS2460" s="51">
        <v>0</v>
      </c>
      <c r="AT2460" s="51">
        <v>0</v>
      </c>
      <c r="AU2460" s="51">
        <f t="shared" si="6330"/>
        <v>112784.31924</v>
      </c>
      <c r="AV2460" s="51">
        <f t="shared" si="6331"/>
        <v>0</v>
      </c>
      <c r="AW2460" s="51">
        <f t="shared" si="6332"/>
        <v>112790.62848</v>
      </c>
      <c r="AX2460" s="51">
        <f t="shared" si="6333"/>
        <v>179612.29999999999</v>
      </c>
      <c r="AY2460" s="51">
        <f t="shared" si="6334"/>
        <v>185486.10000000001</v>
      </c>
      <c r="AZ2460" s="51"/>
      <c r="BA2460" s="52">
        <f t="shared" si="6335"/>
        <v>74.319270855824556</v>
      </c>
      <c r="BB2460" s="53"/>
    </row>
    <row r="2461" s="39" customFormat="1">
      <c r="B2461" s="47" t="s">
        <v>798</v>
      </c>
      <c r="C2461" s="47" t="s">
        <v>88</v>
      </c>
      <c r="D2461" s="47" t="s">
        <v>90</v>
      </c>
      <c r="E2461" s="48" t="str">
        <f t="shared" si="6329"/>
        <v>0409</v>
      </c>
      <c r="F2461" s="47" t="s">
        <v>102</v>
      </c>
      <c r="G2461" s="48"/>
      <c r="H2461" s="49" t="s">
        <v>53</v>
      </c>
      <c r="I2461" s="19">
        <f>I2462+I2480+I2491</f>
        <v>4349110.1999999993</v>
      </c>
      <c r="J2461" s="19">
        <f>J2462+J2480+J2491</f>
        <v>4071151.2000000002</v>
      </c>
      <c r="K2461" s="19">
        <f>K2462+K2480+K2491</f>
        <v>5239721.8999999994</v>
      </c>
      <c r="L2461" s="19">
        <f>L2462+L2480+L2491</f>
        <v>16081.599999999999</v>
      </c>
      <c r="M2461" s="19">
        <f>M2462+M2480+M2491</f>
        <v>100000</v>
      </c>
      <c r="N2461" s="19">
        <f>N2462+N2480+N2491</f>
        <v>0</v>
      </c>
      <c r="O2461" s="19">
        <f>O2462+O2480+O2491</f>
        <v>97927.765000000014</v>
      </c>
      <c r="P2461" s="19">
        <f>P2462+P2480+P2491</f>
        <v>19122.597000000002</v>
      </c>
      <c r="Q2461" s="19">
        <f>Q2462+Q2480+Q2491</f>
        <v>366388.75099999993</v>
      </c>
      <c r="R2461" s="19">
        <f>R2462+R2480+R2491</f>
        <v>28386.992999999999</v>
      </c>
      <c r="S2461" s="19">
        <f>S2462+S2480+S2491</f>
        <v>303858.9999</v>
      </c>
      <c r="T2461" s="19">
        <f t="shared" si="6374"/>
        <v>5180876.9058999987</v>
      </c>
      <c r="U2461" s="19">
        <f t="shared" si="6386"/>
        <v>4171151.2000000002</v>
      </c>
      <c r="V2461" s="19">
        <f t="shared" si="6387"/>
        <v>5239721.8999999994</v>
      </c>
      <c r="W2461" s="19">
        <f>W2462+W2480+W2491</f>
        <v>16672.900000000001</v>
      </c>
      <c r="X2461" s="19">
        <f>X2462+X2480+X2491</f>
        <v>0</v>
      </c>
      <c r="Y2461" s="19">
        <f>Y2462+Y2480+Y2491</f>
        <v>0</v>
      </c>
      <c r="Z2461" s="19">
        <f>Z2462+Z2480+Z2491</f>
        <v>287186.09990000003</v>
      </c>
      <c r="AA2461" s="19">
        <f>AA2462+AA2480+AA2491</f>
        <v>63056.767</v>
      </c>
      <c r="AB2461" s="19">
        <f>AB2462+AB2480+AB2491</f>
        <v>0</v>
      </c>
      <c r="AC2461" s="19">
        <f>AC2462+AC2480+AC2491</f>
        <v>73134.290000000008</v>
      </c>
      <c r="AD2461" s="19">
        <f>AD2462+AD2480+AD2491</f>
        <v>0</v>
      </c>
      <c r="AE2461" s="19">
        <f>AE2462+AE2480+AE2491</f>
        <v>0</v>
      </c>
      <c r="AF2461" s="50">
        <f>AF2462+AF2480+AF2491</f>
        <v>5145736.0676600002</v>
      </c>
      <c r="AG2461" s="50">
        <f>AG2462+AG2480+AG2491</f>
        <v>0</v>
      </c>
      <c r="AH2461" s="50">
        <f>AH2462+AH2480+AH2491</f>
        <v>0</v>
      </c>
      <c r="AI2461" s="50">
        <f>AI2462+AI2480+AI2491</f>
        <v>0</v>
      </c>
      <c r="AJ2461" s="50">
        <f>AJ2462+AJ2480+AJ2491</f>
        <v>0</v>
      </c>
      <c r="AK2461" s="50">
        <f>AK2462+AK2480+AK2491</f>
        <v>0</v>
      </c>
      <c r="AL2461" s="50">
        <f>AL2462+AL2480+AL2491</f>
        <v>4980937.2111600004</v>
      </c>
      <c r="AM2461" s="50">
        <f>AM2462+AM2480+AM2491</f>
        <v>0</v>
      </c>
      <c r="AN2461" s="50">
        <f>AN2462+AN2480+AN2491</f>
        <v>0</v>
      </c>
      <c r="AO2461" s="51">
        <f>AO2462+AO2480+AO2491</f>
        <v>2868559.2828899999</v>
      </c>
      <c r="AP2461" s="51">
        <f>AP2462+AP2480+AP2491</f>
        <v>5060046.1299300008</v>
      </c>
      <c r="AQ2461" s="51">
        <f>AQ2462+AQ2480+AQ2491</f>
        <v>97927.765000000014</v>
      </c>
      <c r="AR2461" s="51">
        <f>AR2462+AR2480+AR2491</f>
        <v>0</v>
      </c>
      <c r="AS2461" s="51">
        <f>AS2462+AS2480+AS2491</f>
        <v>0</v>
      </c>
      <c r="AT2461" s="51">
        <f>AT2462+AT2480+AT2491</f>
        <v>0</v>
      </c>
      <c r="AU2461" s="51">
        <f t="shared" si="6330"/>
        <v>5157973.8949300004</v>
      </c>
      <c r="AV2461" s="51">
        <f t="shared" si="6331"/>
        <v>22903.010969998315</v>
      </c>
      <c r="AW2461" s="51">
        <f t="shared" si="6332"/>
        <v>5484735.9057999989</v>
      </c>
      <c r="AX2461" s="51">
        <f t="shared" si="6333"/>
        <v>4234207.9670000002</v>
      </c>
      <c r="AY2461" s="51">
        <f t="shared" si="6334"/>
        <v>5312856.1899999995</v>
      </c>
      <c r="AZ2461" s="51">
        <f>AZ2462+AZ2480+AZ2491</f>
        <v>0</v>
      </c>
      <c r="BA2461" s="52">
        <f t="shared" si="6335"/>
        <v>96.797370593184326</v>
      </c>
      <c r="BB2461" s="25"/>
    </row>
    <row r="2462" s="39" customFormat="1" ht="31.5">
      <c r="B2462" s="47" t="s">
        <v>798</v>
      </c>
      <c r="C2462" s="47" t="s">
        <v>88</v>
      </c>
      <c r="D2462" s="47" t="s">
        <v>90</v>
      </c>
      <c r="E2462" s="48" t="str">
        <f t="shared" si="6329"/>
        <v>0409</v>
      </c>
      <c r="F2462" s="47" t="s">
        <v>513</v>
      </c>
      <c r="G2462" s="48"/>
      <c r="H2462" s="49" t="s">
        <v>514</v>
      </c>
      <c r="I2462" s="19">
        <f>I2463+I2465+I2467+I2469+I2472+I2474+I2476</f>
        <v>3798961.3999999994</v>
      </c>
      <c r="J2462" s="19">
        <f>J2463+J2465+J2467+J2469+J2472+J2474+J2476</f>
        <v>3520452.1000000001</v>
      </c>
      <c r="K2462" s="19">
        <f>K2463+K2465+K2467+K2469+K2472+K2474+K2476</f>
        <v>4603842.8999999994</v>
      </c>
      <c r="L2462" s="19">
        <f>L2463+L2465+L2467+L2469+L2472+L2474+L2476</f>
        <v>16081.599999999999</v>
      </c>
      <c r="M2462" s="19">
        <f>M2463+M2465+M2467+M2469+M2472+M2474+M2476</f>
        <v>0</v>
      </c>
      <c r="N2462" s="19">
        <f>N2463+N2465+N2467+N2469+N2472+N2474+N2476</f>
        <v>0</v>
      </c>
      <c r="O2462" s="19">
        <f>O2463+O2465+O2467+O2469+O2472+O2474+O2476</f>
        <v>97927.765000000014</v>
      </c>
      <c r="P2462" s="19">
        <f>P2463+P2465+P2467+P2469+P2472+P2474+P2476</f>
        <v>6978.0100000000002</v>
      </c>
      <c r="Q2462" s="19">
        <f>Q2463+Q2465+Q2467+Q2469+Q2472+Q2474+Q2476</f>
        <v>272996.75099999993</v>
      </c>
      <c r="R2462" s="19">
        <f>R2463+R2465+R2467+R2469+R2472+R2474+R2476</f>
        <v>28386.992999999999</v>
      </c>
      <c r="S2462" s="19">
        <f>S2463+S2465+S2467+S2469+S2472+S2474+S2476</f>
        <v>289915.61696000001</v>
      </c>
      <c r="T2462" s="19">
        <f t="shared" si="6374"/>
        <v>4511248.1359599987</v>
      </c>
      <c r="U2462" s="19">
        <f t="shared" si="6386"/>
        <v>3520452.1000000001</v>
      </c>
      <c r="V2462" s="19">
        <f t="shared" si="6387"/>
        <v>4603842.8999999994</v>
      </c>
      <c r="W2462" s="19">
        <f>W2463+W2465+W2467+W2469+W2472+W2474+W2476</f>
        <v>14730.200000000001</v>
      </c>
      <c r="X2462" s="19">
        <f>X2463+X2465+X2467+X2469+X2472+X2474+X2476</f>
        <v>0</v>
      </c>
      <c r="Y2462" s="19">
        <f>Y2463+Y2465+Y2467+Y2469+Y2472+Y2474+Y2476</f>
        <v>0</v>
      </c>
      <c r="Z2462" s="19">
        <f>Z2463+Z2465+Z2467+Z2469+Z2472+Z2474+Z2476</f>
        <v>275185.41696</v>
      </c>
      <c r="AA2462" s="19">
        <f>AA2463+AA2465+AA2467+AA2469+AA2472+AA2474+AA2476</f>
        <v>63056.767</v>
      </c>
      <c r="AB2462" s="19">
        <f>AB2463+AB2465+AB2467+AB2469+AB2472+AB2474+AB2476</f>
        <v>0</v>
      </c>
      <c r="AC2462" s="19">
        <f>AC2463+AC2465+AC2467+AC2469+AC2472+AC2474+AC2476</f>
        <v>73134.290000000008</v>
      </c>
      <c r="AD2462" s="19">
        <f>AD2463+AD2465+AD2467+AD2469+AD2472+AD2474+AD2476</f>
        <v>0</v>
      </c>
      <c r="AE2462" s="19">
        <f>AE2463+AE2465+AE2467+AE2469+AE2472+AE2474+AE2476</f>
        <v>0</v>
      </c>
      <c r="AF2462" s="50">
        <f>AF2463+AF2465+AF2467+AF2469+AF2472+AF2474+AF2476</f>
        <v>4467469.5614800006</v>
      </c>
      <c r="AG2462" s="50">
        <f>AG2463+AG2465+AG2467+AG2469+AG2472+AG2474+AG2476</f>
        <v>0</v>
      </c>
      <c r="AH2462" s="50">
        <f>AH2463+AH2465+AH2467+AH2469+AH2472+AH2474+AH2476</f>
        <v>0</v>
      </c>
      <c r="AI2462" s="50">
        <f>AI2463+AI2465+AI2467+AI2469+AI2472+AI2474+AI2476</f>
        <v>0</v>
      </c>
      <c r="AJ2462" s="50">
        <f>AJ2463+AJ2465+AJ2467+AJ2469+AJ2472+AJ2474+AJ2476</f>
        <v>0</v>
      </c>
      <c r="AK2462" s="50">
        <f>AK2463+AK2465+AK2467+AK2469+AK2472+AK2474+AK2476</f>
        <v>0</v>
      </c>
      <c r="AL2462" s="50">
        <f>AL2463+AL2465+AL2467+AL2469+AL2472+AL2474+AL2476</f>
        <v>4371655.7389900004</v>
      </c>
      <c r="AM2462" s="50">
        <f>AM2463+AM2465+AM2467+AM2469+AM2472+AM2474+AM2476</f>
        <v>0</v>
      </c>
      <c r="AN2462" s="50">
        <f>AN2463+AN2465+AN2467+AN2469+AN2472+AN2474+AN2476</f>
        <v>0</v>
      </c>
      <c r="AO2462" s="15">
        <f>AO2463+AO2465+AO2467+AO2469+AO2472+AO2474+AO2476</f>
        <v>2664551.8028800003</v>
      </c>
      <c r="AP2462" s="51">
        <f>AP2463+AP2465+AP2467+AP2469+AP2472+AP2474+AP2476</f>
        <v>4381779.6237500003</v>
      </c>
      <c r="AQ2462" s="51">
        <f>AQ2463+AQ2465+AQ2467+AQ2469+AQ2472+AQ2474+AQ2476</f>
        <v>97927.765000000014</v>
      </c>
      <c r="AR2462" s="51">
        <f>AR2463+AR2465+AR2467+AR2469+AR2472+AR2474+AR2476</f>
        <v>0</v>
      </c>
      <c r="AS2462" s="51">
        <f>AS2463+AS2465+AS2467+AS2469+AS2472+AS2474+AS2476</f>
        <v>0</v>
      </c>
      <c r="AT2462" s="51">
        <f>AT2463+AT2465+AT2467+AT2469+AT2472+AT2474+AT2476</f>
        <v>0</v>
      </c>
      <c r="AU2462" s="51">
        <f t="shared" si="6330"/>
        <v>4479707.3887499999</v>
      </c>
      <c r="AV2462" s="51">
        <f t="shared" si="6331"/>
        <v>31540.747209998779</v>
      </c>
      <c r="AW2462" s="51">
        <f t="shared" si="6332"/>
        <v>4801163.752919999</v>
      </c>
      <c r="AX2462" s="51">
        <f t="shared" si="6333"/>
        <v>3583508.8670000001</v>
      </c>
      <c r="AY2462" s="51">
        <f t="shared" si="6334"/>
        <v>4676977.1899999995</v>
      </c>
      <c r="AZ2462" s="51">
        <f>AZ2463+AZ2465+AZ2467+AZ2469+AZ2472+AZ2474+AZ2476</f>
        <v>0</v>
      </c>
      <c r="BA2462" s="52">
        <f t="shared" si="6335"/>
        <v>97.855299937214156</v>
      </c>
      <c r="BB2462" s="25"/>
    </row>
    <row r="2463" s="39" customFormat="1" ht="31.5">
      <c r="B2463" s="47" t="s">
        <v>798</v>
      </c>
      <c r="C2463" s="47" t="s">
        <v>88</v>
      </c>
      <c r="D2463" s="47" t="s">
        <v>90</v>
      </c>
      <c r="E2463" s="48" t="str">
        <f t="shared" si="6329"/>
        <v>0409</v>
      </c>
      <c r="F2463" s="47" t="s">
        <v>860</v>
      </c>
      <c r="G2463" s="48"/>
      <c r="H2463" s="49" t="s">
        <v>861</v>
      </c>
      <c r="I2463" s="19">
        <f>I2464</f>
        <v>251705.59999999998</v>
      </c>
      <c r="J2463" s="19">
        <f>J2464</f>
        <v>33266.300000000047</v>
      </c>
      <c r="K2463" s="19">
        <f>K2464</f>
        <v>855668.80000000005</v>
      </c>
      <c r="L2463" s="19">
        <f>L2464</f>
        <v>0</v>
      </c>
      <c r="M2463" s="19">
        <f>M2464</f>
        <v>0</v>
      </c>
      <c r="N2463" s="19">
        <f>N2464</f>
        <v>0</v>
      </c>
      <c r="O2463" s="19">
        <f>O2464</f>
        <v>-4420.4679999999998</v>
      </c>
      <c r="P2463" s="19">
        <f>P2464</f>
        <v>-6207.8299999999999</v>
      </c>
      <c r="Q2463" s="19">
        <f>Q2464</f>
        <v>-227961.90700000001</v>
      </c>
      <c r="R2463" s="19">
        <f>R2464</f>
        <v>0</v>
      </c>
      <c r="S2463" s="19">
        <f>S2464</f>
        <v>24912.175670000001</v>
      </c>
      <c r="T2463" s="19">
        <f t="shared" si="6374"/>
        <v>38027.570669999994</v>
      </c>
      <c r="U2463" s="19">
        <f t="shared" si="6386"/>
        <v>33266.300000000047</v>
      </c>
      <c r="V2463" s="19">
        <f t="shared" si="6387"/>
        <v>855668.80000000005</v>
      </c>
      <c r="W2463" s="19">
        <f>W2464</f>
        <v>0</v>
      </c>
      <c r="X2463" s="19">
        <f>X2464</f>
        <v>0</v>
      </c>
      <c r="Y2463" s="19">
        <f>Y2464</f>
        <v>0</v>
      </c>
      <c r="Z2463" s="19">
        <f>Z2464</f>
        <v>24912.175670000001</v>
      </c>
      <c r="AA2463" s="19">
        <f>AA2464</f>
        <v>11355.433000000001</v>
      </c>
      <c r="AB2463" s="19">
        <f>AB2464</f>
        <v>0</v>
      </c>
      <c r="AC2463" s="19">
        <f>AC2464</f>
        <v>21786.776000000002</v>
      </c>
      <c r="AD2463" s="19">
        <f>AD2464</f>
        <v>0</v>
      </c>
      <c r="AE2463" s="19"/>
      <c r="AF2463" s="50">
        <f>AF2464</f>
        <v>37748.67886</v>
      </c>
      <c r="AG2463" s="50">
        <f>AG2464</f>
        <v>0</v>
      </c>
      <c r="AH2463" s="50">
        <f>AH2464</f>
        <v>0</v>
      </c>
      <c r="AI2463" s="50">
        <f>AI2464</f>
        <v>0</v>
      </c>
      <c r="AJ2463" s="50">
        <f>AJ2464</f>
        <v>0</v>
      </c>
      <c r="AK2463" s="50">
        <f>AK2464</f>
        <v>0</v>
      </c>
      <c r="AL2463" s="50">
        <f>AL2464</f>
        <v>11170.773289999999</v>
      </c>
      <c r="AM2463" s="50">
        <f>AM2464</f>
        <v>0</v>
      </c>
      <c r="AN2463" s="50">
        <f>AN2464</f>
        <v>0</v>
      </c>
      <c r="AO2463" s="51">
        <f>AO2464</f>
        <v>10669.586660000001</v>
      </c>
      <c r="AP2463" s="51">
        <f>AP2464</f>
        <v>42169.146860000001</v>
      </c>
      <c r="AQ2463" s="51">
        <f>AQ2464</f>
        <v>-4420.4679999999998</v>
      </c>
      <c r="AR2463" s="51">
        <f>AR2464</f>
        <v>0</v>
      </c>
      <c r="AS2463" s="51">
        <f>AS2464</f>
        <v>0</v>
      </c>
      <c r="AT2463" s="51">
        <f>AT2464</f>
        <v>0</v>
      </c>
      <c r="AU2463" s="51">
        <f t="shared" si="6330"/>
        <v>37748.67886</v>
      </c>
      <c r="AV2463" s="51">
        <f t="shared" si="6331"/>
        <v>278.89180999999371</v>
      </c>
      <c r="AW2463" s="51">
        <f t="shared" si="6332"/>
        <v>62939.746339999998</v>
      </c>
      <c r="AX2463" s="51">
        <f t="shared" si="6333"/>
        <v>44621.733000000051</v>
      </c>
      <c r="AY2463" s="51">
        <f t="shared" si="6334"/>
        <v>877455.576</v>
      </c>
      <c r="AZ2463" s="51">
        <f>AZ2464</f>
        <v>0</v>
      </c>
      <c r="BA2463" s="52">
        <f t="shared" si="6335"/>
        <v>29.592488074693907</v>
      </c>
      <c r="BB2463" s="25"/>
    </row>
    <row r="2464" s="39" customFormat="1" ht="31.5">
      <c r="B2464" s="47" t="s">
        <v>798</v>
      </c>
      <c r="C2464" s="47" t="s">
        <v>88</v>
      </c>
      <c r="D2464" s="47" t="s">
        <v>90</v>
      </c>
      <c r="E2464" s="48" t="str">
        <f t="shared" si="6329"/>
        <v>0409</v>
      </c>
      <c r="F2464" s="47" t="s">
        <v>860</v>
      </c>
      <c r="G2464" s="47" t="s">
        <v>58</v>
      </c>
      <c r="H2464" s="49" t="s">
        <v>59</v>
      </c>
      <c r="I2464" s="19">
        <v>251705.59999999998</v>
      </c>
      <c r="J2464" s="19">
        <v>33266.300000000047</v>
      </c>
      <c r="K2464" s="19">
        <v>855668.80000000005</v>
      </c>
      <c r="L2464" s="19"/>
      <c r="M2464" s="19"/>
      <c r="N2464" s="19"/>
      <c r="O2464" s="19">
        <v>-4420.4679999999998</v>
      </c>
      <c r="P2464" s="19">
        <v>-6207.8299999999999</v>
      </c>
      <c r="Q2464" s="19">
        <v>-227961.90700000001</v>
      </c>
      <c r="R2464" s="19">
        <v>0</v>
      </c>
      <c r="S2464" s="19">
        <v>24912.175670000001</v>
      </c>
      <c r="T2464" s="19">
        <f t="shared" si="6374"/>
        <v>38027.570669999994</v>
      </c>
      <c r="U2464" s="19">
        <f t="shared" si="6386"/>
        <v>33266.300000000047</v>
      </c>
      <c r="V2464" s="19">
        <f t="shared" si="6387"/>
        <v>855668.80000000005</v>
      </c>
      <c r="W2464" s="19"/>
      <c r="X2464" s="19"/>
      <c r="Y2464" s="19"/>
      <c r="Z2464" s="19">
        <v>24912.175670000001</v>
      </c>
      <c r="AA2464" s="19">
        <v>11355.433000000001</v>
      </c>
      <c r="AB2464" s="19"/>
      <c r="AC2464" s="19">
        <v>21786.776000000002</v>
      </c>
      <c r="AD2464" s="19"/>
      <c r="AE2464" s="19"/>
      <c r="AF2464" s="50">
        <v>37748.67886</v>
      </c>
      <c r="AG2464" s="50"/>
      <c r="AH2464" s="50">
        <v>0</v>
      </c>
      <c r="AI2464" s="50">
        <v>0</v>
      </c>
      <c r="AJ2464" s="50">
        <v>0</v>
      </c>
      <c r="AK2464" s="50">
        <v>0</v>
      </c>
      <c r="AL2464" s="50">
        <v>11170.773289999999</v>
      </c>
      <c r="AM2464" s="50">
        <v>0</v>
      </c>
      <c r="AN2464" s="50">
        <v>0</v>
      </c>
      <c r="AO2464" s="15">
        <v>10669.586660000001</v>
      </c>
      <c r="AP2464" s="51">
        <v>42169.146860000001</v>
      </c>
      <c r="AQ2464" s="51">
        <v>-4420.4679999999998</v>
      </c>
      <c r="AR2464" s="51">
        <v>0</v>
      </c>
      <c r="AS2464" s="51">
        <v>0</v>
      </c>
      <c r="AT2464" s="51">
        <v>0</v>
      </c>
      <c r="AU2464" s="51">
        <f t="shared" si="6330"/>
        <v>37748.67886</v>
      </c>
      <c r="AV2464" s="51">
        <f t="shared" si="6331"/>
        <v>278.89180999999371</v>
      </c>
      <c r="AW2464" s="51">
        <f t="shared" si="6332"/>
        <v>62939.746339999998</v>
      </c>
      <c r="AX2464" s="51">
        <f t="shared" si="6333"/>
        <v>44621.733000000051</v>
      </c>
      <c r="AY2464" s="51">
        <f t="shared" si="6334"/>
        <v>877455.576</v>
      </c>
      <c r="AZ2464" s="51"/>
      <c r="BA2464" s="52">
        <f t="shared" si="6335"/>
        <v>29.592488074693907</v>
      </c>
      <c r="BB2464" s="53"/>
    </row>
    <row r="2465" s="39" customFormat="1" ht="31.5">
      <c r="B2465" s="47" t="s">
        <v>798</v>
      </c>
      <c r="C2465" s="47" t="s">
        <v>88</v>
      </c>
      <c r="D2465" s="47" t="s">
        <v>90</v>
      </c>
      <c r="E2465" s="48" t="str">
        <f t="shared" si="6329"/>
        <v>0409</v>
      </c>
      <c r="F2465" s="47" t="s">
        <v>515</v>
      </c>
      <c r="G2465" s="48"/>
      <c r="H2465" s="49" t="s">
        <v>516</v>
      </c>
      <c r="I2465" s="19">
        <f>I2466</f>
        <v>3026931.6999999997</v>
      </c>
      <c r="J2465" s="19">
        <f>J2466</f>
        <v>3024196.8999999999</v>
      </c>
      <c r="K2465" s="19">
        <f>K2466</f>
        <v>3249741</v>
      </c>
      <c r="L2465" s="19">
        <f>L2466</f>
        <v>15029.299999999999</v>
      </c>
      <c r="M2465" s="19">
        <f>M2466</f>
        <v>0</v>
      </c>
      <c r="N2465" s="19">
        <f>N2466</f>
        <v>0</v>
      </c>
      <c r="O2465" s="19">
        <f>O2466</f>
        <v>215175.85500000001</v>
      </c>
      <c r="P2465" s="19">
        <f>P2466</f>
        <v>14020.619000000001</v>
      </c>
      <c r="Q2465" s="19">
        <f>Q2466</f>
        <v>386488.76799999998</v>
      </c>
      <c r="R2465" s="19">
        <f>R2466</f>
        <v>14357.075999999999</v>
      </c>
      <c r="S2465" s="19">
        <f>S2466</f>
        <v>74300.306759999992</v>
      </c>
      <c r="T2465" s="19">
        <f t="shared" si="6374"/>
        <v>3746303.6247599996</v>
      </c>
      <c r="U2465" s="19">
        <f t="shared" si="6386"/>
        <v>3024196.8999999999</v>
      </c>
      <c r="V2465" s="19">
        <f t="shared" si="6387"/>
        <v>3249741</v>
      </c>
      <c r="W2465" s="19">
        <f>W2466</f>
        <v>0</v>
      </c>
      <c r="X2465" s="19">
        <f>X2466</f>
        <v>0</v>
      </c>
      <c r="Y2465" s="19">
        <f>Y2466</f>
        <v>0</v>
      </c>
      <c r="Z2465" s="19">
        <f>Z2466</f>
        <v>74300.306759999992</v>
      </c>
      <c r="AA2465" s="19">
        <f>AA2466</f>
        <v>26969.66</v>
      </c>
      <c r="AB2465" s="19">
        <f>AB2466</f>
        <v>0</v>
      </c>
      <c r="AC2465" s="19">
        <f>AC2466</f>
        <v>29742.648000000001</v>
      </c>
      <c r="AD2465" s="19">
        <f>AD2466</f>
        <v>0</v>
      </c>
      <c r="AE2465" s="19"/>
      <c r="AF2465" s="50">
        <f>AF2466</f>
        <v>3715134.6019899999</v>
      </c>
      <c r="AG2465" s="50">
        <f>AG2466</f>
        <v>0</v>
      </c>
      <c r="AH2465" s="50">
        <f>AH2466</f>
        <v>0</v>
      </c>
      <c r="AI2465" s="50">
        <f>AI2466</f>
        <v>0</v>
      </c>
      <c r="AJ2465" s="50">
        <f>AJ2466</f>
        <v>0</v>
      </c>
      <c r="AK2465" s="50">
        <f>AK2466</f>
        <v>0</v>
      </c>
      <c r="AL2465" s="50">
        <f>AL2466</f>
        <v>3713290.6302100001</v>
      </c>
      <c r="AM2465" s="50">
        <f>AM2466</f>
        <v>0</v>
      </c>
      <c r="AN2465" s="50">
        <f>AN2466</f>
        <v>0</v>
      </c>
      <c r="AO2465" s="51">
        <f>AO2466</f>
        <v>2185498.44606</v>
      </c>
      <c r="AP2465" s="51">
        <f>AP2466</f>
        <v>3499958.8570599998</v>
      </c>
      <c r="AQ2465" s="51">
        <f>AQ2466</f>
        <v>215175.85500000001</v>
      </c>
      <c r="AR2465" s="51">
        <f>AR2466</f>
        <v>0</v>
      </c>
      <c r="AS2465" s="51">
        <f>AS2466</f>
        <v>0</v>
      </c>
      <c r="AT2465" s="51">
        <f>AT2466</f>
        <v>0</v>
      </c>
      <c r="AU2465" s="51">
        <f t="shared" si="6330"/>
        <v>3715134.7120599998</v>
      </c>
      <c r="AV2465" s="51">
        <f t="shared" si="6331"/>
        <v>31168.912699999753</v>
      </c>
      <c r="AW2465" s="51">
        <f t="shared" si="6332"/>
        <v>3820603.9315199996</v>
      </c>
      <c r="AX2465" s="51">
        <f t="shared" si="6333"/>
        <v>3051166.5600000001</v>
      </c>
      <c r="AY2465" s="51">
        <f t="shared" si="6334"/>
        <v>3279483.648</v>
      </c>
      <c r="AZ2465" s="51">
        <f>AZ2466</f>
        <v>0</v>
      </c>
      <c r="BA2465" s="52">
        <f t="shared" si="6335"/>
        <v>99.950365949620988</v>
      </c>
      <c r="BB2465" s="25"/>
    </row>
    <row r="2466" s="39" customFormat="1" ht="31.5">
      <c r="B2466" s="47" t="s">
        <v>798</v>
      </c>
      <c r="C2466" s="47" t="s">
        <v>88</v>
      </c>
      <c r="D2466" s="47" t="s">
        <v>90</v>
      </c>
      <c r="E2466" s="48" t="str">
        <f t="shared" si="6329"/>
        <v>0409</v>
      </c>
      <c r="F2466" s="47" t="s">
        <v>515</v>
      </c>
      <c r="G2466" s="47" t="s">
        <v>58</v>
      </c>
      <c r="H2466" s="49" t="s">
        <v>59</v>
      </c>
      <c r="I2466" s="19">
        <v>3026931.6999999997</v>
      </c>
      <c r="J2466" s="19">
        <v>3024196.8999999999</v>
      </c>
      <c r="K2466" s="19">
        <v>3249741</v>
      </c>
      <c r="L2466" s="19">
        <v>15029.299999999999</v>
      </c>
      <c r="M2466" s="19"/>
      <c r="N2466" s="19"/>
      <c r="O2466" s="19">
        <v>215175.85500000001</v>
      </c>
      <c r="P2466" s="19">
        <f>504.734+14438.424-922.539</f>
        <v>14020.619000000001</v>
      </c>
      <c r="Q2466" s="19">
        <f>88936.62+324202.159-26650.011</f>
        <v>386488.76799999998</v>
      </c>
      <c r="R2466" s="19">
        <v>14357.075999999999</v>
      </c>
      <c r="S2466" s="19">
        <f>1260.89876+73039.408</f>
        <v>74300.306759999992</v>
      </c>
      <c r="T2466" s="19">
        <f t="shared" si="6374"/>
        <v>3746303.6247599996</v>
      </c>
      <c r="U2466" s="19">
        <f t="shared" si="6386"/>
        <v>3024196.8999999999</v>
      </c>
      <c r="V2466" s="19">
        <f t="shared" si="6387"/>
        <v>3249741</v>
      </c>
      <c r="W2466" s="19"/>
      <c r="X2466" s="19"/>
      <c r="Y2466" s="19"/>
      <c r="Z2466" s="19">
        <f>1260.89876+73039.408</f>
        <v>74300.306759999992</v>
      </c>
      <c r="AA2466" s="19">
        <v>26969.66</v>
      </c>
      <c r="AB2466" s="19"/>
      <c r="AC2466" s="19">
        <v>29742.648000000001</v>
      </c>
      <c r="AD2466" s="19"/>
      <c r="AE2466" s="19"/>
      <c r="AF2466" s="50">
        <v>3715134.6019899999</v>
      </c>
      <c r="AG2466" s="50"/>
      <c r="AH2466" s="50">
        <v>0</v>
      </c>
      <c r="AI2466" s="50">
        <v>0</v>
      </c>
      <c r="AJ2466" s="50">
        <v>0</v>
      </c>
      <c r="AK2466" s="50">
        <v>0</v>
      </c>
      <c r="AL2466" s="50">
        <v>3713290.6302100001</v>
      </c>
      <c r="AM2466" s="50">
        <v>0</v>
      </c>
      <c r="AN2466" s="50">
        <v>0</v>
      </c>
      <c r="AO2466" s="15">
        <v>2185498.44606</v>
      </c>
      <c r="AP2466" s="51">
        <v>3499958.8570599998</v>
      </c>
      <c r="AQ2466" s="51">
        <v>215175.85500000001</v>
      </c>
      <c r="AR2466" s="51">
        <v>0</v>
      </c>
      <c r="AS2466" s="51">
        <v>0</v>
      </c>
      <c r="AT2466" s="51">
        <v>0</v>
      </c>
      <c r="AU2466" s="51">
        <f t="shared" si="6330"/>
        <v>3715134.7120599998</v>
      </c>
      <c r="AV2466" s="51">
        <f t="shared" si="6331"/>
        <v>31168.912699999753</v>
      </c>
      <c r="AW2466" s="51">
        <f t="shared" si="6332"/>
        <v>3820603.9315199996</v>
      </c>
      <c r="AX2466" s="51">
        <f t="shared" si="6333"/>
        <v>3051166.5600000001</v>
      </c>
      <c r="AY2466" s="51">
        <f t="shared" si="6334"/>
        <v>3279483.648</v>
      </c>
      <c r="AZ2466" s="51"/>
      <c r="BA2466" s="52">
        <f t="shared" si="6335"/>
        <v>99.950365949620988</v>
      </c>
      <c r="BB2466" s="53"/>
    </row>
    <row r="2467" s="39" customFormat="1" ht="31.5">
      <c r="B2467" s="47" t="s">
        <v>798</v>
      </c>
      <c r="C2467" s="47" t="s">
        <v>88</v>
      </c>
      <c r="D2467" s="47" t="s">
        <v>90</v>
      </c>
      <c r="E2467" s="48" t="str">
        <f t="shared" si="6329"/>
        <v>0409</v>
      </c>
      <c r="F2467" s="47" t="s">
        <v>862</v>
      </c>
      <c r="G2467" s="48"/>
      <c r="H2467" s="49" t="s">
        <v>863</v>
      </c>
      <c r="I2467" s="19">
        <f>I2468</f>
        <v>52215.800000000003</v>
      </c>
      <c r="J2467" s="19">
        <f>J2468</f>
        <v>52215.800000000003</v>
      </c>
      <c r="K2467" s="19">
        <f>K2468</f>
        <v>52215.800000000003</v>
      </c>
      <c r="L2467" s="19">
        <f>L2468</f>
        <v>1052.3</v>
      </c>
      <c r="M2467" s="19">
        <f>M2468</f>
        <v>0</v>
      </c>
      <c r="N2467" s="19">
        <f>N2468</f>
        <v>0</v>
      </c>
      <c r="O2467" s="19">
        <f>O2468</f>
        <v>-8297.6450000000004</v>
      </c>
      <c r="P2467" s="19">
        <f>P2468</f>
        <v>0</v>
      </c>
      <c r="Q2467" s="19">
        <f>Q2468</f>
        <v>9310.0220000000008</v>
      </c>
      <c r="R2467" s="19">
        <f>R2468</f>
        <v>0</v>
      </c>
      <c r="S2467" s="19">
        <f>S2468</f>
        <v>48933.510689999996</v>
      </c>
      <c r="T2467" s="19">
        <f t="shared" si="6374"/>
        <v>103213.98768999999</v>
      </c>
      <c r="U2467" s="19">
        <f t="shared" si="6386"/>
        <v>52215.800000000003</v>
      </c>
      <c r="V2467" s="19">
        <f t="shared" si="6387"/>
        <v>52215.800000000003</v>
      </c>
      <c r="W2467" s="19">
        <f>W2468</f>
        <v>0</v>
      </c>
      <c r="X2467" s="19">
        <f>X2468</f>
        <v>0</v>
      </c>
      <c r="Y2467" s="19">
        <f>Y2468</f>
        <v>0</v>
      </c>
      <c r="Z2467" s="19">
        <f>Z2468</f>
        <v>48933.510689999996</v>
      </c>
      <c r="AA2467" s="19">
        <f>AA2468</f>
        <v>3084.473</v>
      </c>
      <c r="AB2467" s="19">
        <f>AB2468</f>
        <v>0</v>
      </c>
      <c r="AC2467" s="19">
        <f>AC2468</f>
        <v>0</v>
      </c>
      <c r="AD2467" s="19">
        <f>AD2468</f>
        <v>0</v>
      </c>
      <c r="AE2467" s="19"/>
      <c r="AF2467" s="50">
        <f>AF2468</f>
        <v>103213.98749</v>
      </c>
      <c r="AG2467" s="50">
        <f>AG2468</f>
        <v>0</v>
      </c>
      <c r="AH2467" s="50">
        <f>AH2468</f>
        <v>0</v>
      </c>
      <c r="AI2467" s="50">
        <f>AI2468</f>
        <v>0</v>
      </c>
      <c r="AJ2467" s="50">
        <f>AJ2468</f>
        <v>0</v>
      </c>
      <c r="AK2467" s="50">
        <f>AK2468</f>
        <v>0</v>
      </c>
      <c r="AL2467" s="50">
        <f>AL2468</f>
        <v>103213.98749</v>
      </c>
      <c r="AM2467" s="50">
        <f>AM2468</f>
        <v>0</v>
      </c>
      <c r="AN2467" s="50">
        <f>AN2468</f>
        <v>0</v>
      </c>
      <c r="AO2467" s="51">
        <f>AO2468</f>
        <v>63165.04623</v>
      </c>
      <c r="AP2467" s="51">
        <f>AP2468</f>
        <v>111511.63269</v>
      </c>
      <c r="AQ2467" s="51">
        <f>AQ2468</f>
        <v>-8297.6450000000004</v>
      </c>
      <c r="AR2467" s="51">
        <f>AR2468</f>
        <v>0</v>
      </c>
      <c r="AS2467" s="51">
        <f>AS2468</f>
        <v>0</v>
      </c>
      <c r="AT2467" s="51">
        <f>AT2468</f>
        <v>0</v>
      </c>
      <c r="AU2467" s="51">
        <f t="shared" si="6330"/>
        <v>103213.98768999999</v>
      </c>
      <c r="AV2467" s="51">
        <f t="shared" si="6331"/>
        <v>0</v>
      </c>
      <c r="AW2467" s="51">
        <f t="shared" si="6332"/>
        <v>152147.49838</v>
      </c>
      <c r="AX2467" s="51">
        <f t="shared" si="6333"/>
        <v>55300.273000000001</v>
      </c>
      <c r="AY2467" s="51">
        <f t="shared" si="6334"/>
        <v>52215.800000000003</v>
      </c>
      <c r="AZ2467" s="51">
        <f>AZ2468</f>
        <v>0</v>
      </c>
      <c r="BA2467" s="52">
        <f t="shared" si="6335"/>
        <v>100</v>
      </c>
      <c r="BB2467" s="25"/>
    </row>
    <row r="2468" s="39" customFormat="1" ht="31.5">
      <c r="B2468" s="47" t="s">
        <v>798</v>
      </c>
      <c r="C2468" s="47" t="s">
        <v>88</v>
      </c>
      <c r="D2468" s="47" t="s">
        <v>90</v>
      </c>
      <c r="E2468" s="48" t="str">
        <f t="shared" si="6329"/>
        <v>0409</v>
      </c>
      <c r="F2468" s="47" t="s">
        <v>862</v>
      </c>
      <c r="G2468" s="47" t="s">
        <v>58</v>
      </c>
      <c r="H2468" s="49" t="s">
        <v>59</v>
      </c>
      <c r="I2468" s="19">
        <v>52215.800000000003</v>
      </c>
      <c r="J2468" s="19">
        <v>52215.800000000003</v>
      </c>
      <c r="K2468" s="19">
        <v>52215.800000000003</v>
      </c>
      <c r="L2468" s="19">
        <v>1052.3</v>
      </c>
      <c r="M2468" s="19"/>
      <c r="N2468" s="19"/>
      <c r="O2468" s="19">
        <v>-8297.6450000000004</v>
      </c>
      <c r="P2468" s="19"/>
      <c r="Q2468" s="19">
        <v>9310.0220000000008</v>
      </c>
      <c r="R2468" s="19">
        <v>0</v>
      </c>
      <c r="S2468" s="19">
        <f>8565.25169+40368.259</f>
        <v>48933.510689999996</v>
      </c>
      <c r="T2468" s="19">
        <f t="shared" si="6374"/>
        <v>103213.98768999999</v>
      </c>
      <c r="U2468" s="19">
        <f t="shared" si="6386"/>
        <v>52215.800000000003</v>
      </c>
      <c r="V2468" s="19">
        <f t="shared" si="6387"/>
        <v>52215.800000000003</v>
      </c>
      <c r="W2468" s="19"/>
      <c r="X2468" s="19"/>
      <c r="Y2468" s="19"/>
      <c r="Z2468" s="19">
        <f>8565.25169+40368.259</f>
        <v>48933.510689999996</v>
      </c>
      <c r="AA2468" s="19">
        <v>3084.473</v>
      </c>
      <c r="AB2468" s="19"/>
      <c r="AC2468" s="19"/>
      <c r="AD2468" s="19"/>
      <c r="AE2468" s="19"/>
      <c r="AF2468" s="50">
        <v>103213.98749</v>
      </c>
      <c r="AG2468" s="50"/>
      <c r="AH2468" s="50">
        <v>0</v>
      </c>
      <c r="AI2468" s="50">
        <v>0</v>
      </c>
      <c r="AJ2468" s="50">
        <v>0</v>
      </c>
      <c r="AK2468" s="50">
        <v>0</v>
      </c>
      <c r="AL2468" s="50">
        <v>103213.98749</v>
      </c>
      <c r="AM2468" s="50">
        <v>0</v>
      </c>
      <c r="AN2468" s="50">
        <v>0</v>
      </c>
      <c r="AO2468" s="15">
        <v>63165.04623</v>
      </c>
      <c r="AP2468" s="51">
        <v>111511.63269</v>
      </c>
      <c r="AQ2468" s="51">
        <v>-8297.6450000000004</v>
      </c>
      <c r="AR2468" s="51">
        <v>0</v>
      </c>
      <c r="AS2468" s="51">
        <v>0</v>
      </c>
      <c r="AT2468" s="51">
        <v>0</v>
      </c>
      <c r="AU2468" s="51">
        <f t="shared" si="6330"/>
        <v>103213.98768999999</v>
      </c>
      <c r="AV2468" s="51">
        <f t="shared" si="6331"/>
        <v>0</v>
      </c>
      <c r="AW2468" s="51">
        <f t="shared" si="6332"/>
        <v>152147.49838</v>
      </c>
      <c r="AX2468" s="51">
        <f t="shared" si="6333"/>
        <v>55300.273000000001</v>
      </c>
      <c r="AY2468" s="51">
        <f t="shared" si="6334"/>
        <v>52215.800000000003</v>
      </c>
      <c r="AZ2468" s="51"/>
      <c r="BA2468" s="52">
        <f t="shared" si="6335"/>
        <v>100</v>
      </c>
      <c r="BB2468" s="53"/>
    </row>
    <row r="2469" s="39" customFormat="1" ht="47.25">
      <c r="B2469" s="47" t="s">
        <v>798</v>
      </c>
      <c r="C2469" s="47" t="s">
        <v>88</v>
      </c>
      <c r="D2469" s="47" t="s">
        <v>90</v>
      </c>
      <c r="E2469" s="48" t="str">
        <f t="shared" si="6329"/>
        <v>0409</v>
      </c>
      <c r="F2469" s="47" t="s">
        <v>864</v>
      </c>
      <c r="G2469" s="48"/>
      <c r="H2469" s="49" t="s">
        <v>865</v>
      </c>
      <c r="I2469" s="19">
        <f>I2470+I2471</f>
        <v>96921.5</v>
      </c>
      <c r="J2469" s="19">
        <f>J2470+J2471</f>
        <v>74791.5</v>
      </c>
      <c r="K2469" s="19">
        <f>K2470+K2471</f>
        <v>70779.800000000003</v>
      </c>
      <c r="L2469" s="19">
        <f>L2470+L2471</f>
        <v>0</v>
      </c>
      <c r="M2469" s="19">
        <f>M2470+M2471</f>
        <v>0</v>
      </c>
      <c r="N2469" s="19">
        <f>N2470+N2471</f>
        <v>0</v>
      </c>
      <c r="O2469" s="19">
        <f>O2470+O2471</f>
        <v>-41648.199999999997</v>
      </c>
      <c r="P2469" s="19">
        <f>P2470+P2471</f>
        <v>0</v>
      </c>
      <c r="Q2469" s="19">
        <f>Q2470+Q2471</f>
        <v>105462.27499999999</v>
      </c>
      <c r="R2469" s="19">
        <f>R2470+R2471</f>
        <v>10000.916999999999</v>
      </c>
      <c r="S2469" s="19">
        <f>S2470+S2471</f>
        <v>77678.673360000001</v>
      </c>
      <c r="T2469" s="19">
        <f t="shared" si="6374"/>
        <v>248415.16535999998</v>
      </c>
      <c r="U2469" s="19">
        <f t="shared" si="6386"/>
        <v>74791.5</v>
      </c>
      <c r="V2469" s="19">
        <f t="shared" si="6387"/>
        <v>70779.800000000003</v>
      </c>
      <c r="W2469" s="19">
        <f>W2470+W2471</f>
        <v>0</v>
      </c>
      <c r="X2469" s="19">
        <f>X2470+X2471</f>
        <v>0</v>
      </c>
      <c r="Y2469" s="19">
        <f>Y2470+Y2471</f>
        <v>0</v>
      </c>
      <c r="Z2469" s="19">
        <f>Z2470+Z2471</f>
        <v>77678.673360000001</v>
      </c>
      <c r="AA2469" s="19">
        <f>AA2470+AA2471</f>
        <v>2986.1010000000001</v>
      </c>
      <c r="AB2469" s="19">
        <f>AB2470+AB2471</f>
        <v>0</v>
      </c>
      <c r="AC2469" s="19">
        <f>AC2470+AC2471</f>
        <v>2943.7660000000001</v>
      </c>
      <c r="AD2469" s="19">
        <f>AD2470+AD2471</f>
        <v>0</v>
      </c>
      <c r="AE2469" s="19">
        <f>AE2470+AE2471</f>
        <v>0</v>
      </c>
      <c r="AF2469" s="50">
        <f>AF2470+AF2471</f>
        <v>236540.41636</v>
      </c>
      <c r="AG2469" s="50">
        <f>AG2470+AG2471</f>
        <v>0</v>
      </c>
      <c r="AH2469" s="50">
        <f>AH2470+AH2471</f>
        <v>0</v>
      </c>
      <c r="AI2469" s="50">
        <f>AI2470+AI2471</f>
        <v>0</v>
      </c>
      <c r="AJ2469" s="50">
        <f>AJ2470+AJ2471</f>
        <v>0</v>
      </c>
      <c r="AK2469" s="50">
        <f>AK2470+AK2471</f>
        <v>0</v>
      </c>
      <c r="AL2469" s="50">
        <f>AL2470+AL2471</f>
        <v>195758.54144</v>
      </c>
      <c r="AM2469" s="50">
        <f>AM2470+AM2471</f>
        <v>0</v>
      </c>
      <c r="AN2469" s="50">
        <f>AN2470+AN2471</f>
        <v>0</v>
      </c>
      <c r="AO2469" s="51">
        <f>AO2470+AO2471</f>
        <v>127094.31178</v>
      </c>
      <c r="AP2469" s="51">
        <f>AP2470+AP2471</f>
        <v>290063.36536</v>
      </c>
      <c r="AQ2469" s="51">
        <f>AQ2470+AQ2471</f>
        <v>-41648.199999999997</v>
      </c>
      <c r="AR2469" s="51">
        <f>AR2470+AR2471</f>
        <v>0</v>
      </c>
      <c r="AS2469" s="51">
        <f>AS2470+AS2471</f>
        <v>0</v>
      </c>
      <c r="AT2469" s="51">
        <f>AT2470+AT2471</f>
        <v>0</v>
      </c>
      <c r="AU2469" s="51">
        <f t="shared" si="6330"/>
        <v>248415.16535999998</v>
      </c>
      <c r="AV2469" s="51">
        <f t="shared" si="6331"/>
        <v>0</v>
      </c>
      <c r="AW2469" s="51">
        <f t="shared" si="6332"/>
        <v>326093.83872</v>
      </c>
      <c r="AX2469" s="51">
        <f t="shared" si="6333"/>
        <v>77777.600999999995</v>
      </c>
      <c r="AY2469" s="51">
        <f t="shared" si="6334"/>
        <v>73723.566000000006</v>
      </c>
      <c r="AZ2469" s="51">
        <f>AZ2470+AZ2471</f>
        <v>0</v>
      </c>
      <c r="BA2469" s="52">
        <f t="shared" si="6335"/>
        <v>82.759024631996724</v>
      </c>
      <c r="BB2469" s="25"/>
    </row>
    <row r="2470" s="39" customFormat="1" ht="31.5">
      <c r="B2470" s="47" t="s">
        <v>798</v>
      </c>
      <c r="C2470" s="47" t="s">
        <v>88</v>
      </c>
      <c r="D2470" s="47" t="s">
        <v>90</v>
      </c>
      <c r="E2470" s="48" t="str">
        <f t="shared" si="6329"/>
        <v>0409</v>
      </c>
      <c r="F2470" s="47" t="s">
        <v>864</v>
      </c>
      <c r="G2470" s="47" t="s">
        <v>58</v>
      </c>
      <c r="H2470" s="49" t="s">
        <v>59</v>
      </c>
      <c r="I2470" s="19">
        <v>96874.5</v>
      </c>
      <c r="J2470" s="19">
        <v>74744.800000000003</v>
      </c>
      <c r="K2470" s="19">
        <v>70733.5</v>
      </c>
      <c r="L2470" s="19"/>
      <c r="M2470" s="19"/>
      <c r="N2470" s="19"/>
      <c r="O2470" s="19">
        <v>-41648.199999999997</v>
      </c>
      <c r="P2470" s="19">
        <v>0</v>
      </c>
      <c r="Q2470" s="19">
        <v>105462.27499999999</v>
      </c>
      <c r="R2470" s="19">
        <v>10000.916999999999</v>
      </c>
      <c r="S2470" s="19">
        <f>1808.57336+75870.1</f>
        <v>77678.673360000001</v>
      </c>
      <c r="T2470" s="19">
        <f t="shared" si="6374"/>
        <v>248368.16535999998</v>
      </c>
      <c r="U2470" s="19">
        <f t="shared" si="6386"/>
        <v>74744.800000000003</v>
      </c>
      <c r="V2470" s="19">
        <f t="shared" si="6387"/>
        <v>70733.5</v>
      </c>
      <c r="W2470" s="19"/>
      <c r="X2470" s="19"/>
      <c r="Y2470" s="19"/>
      <c r="Z2470" s="19">
        <f>1808.57336+75870.1</f>
        <v>77678.673360000001</v>
      </c>
      <c r="AA2470" s="19">
        <v>2986.1010000000001</v>
      </c>
      <c r="AB2470" s="19"/>
      <c r="AC2470" s="19">
        <v>2943.7660000000001</v>
      </c>
      <c r="AD2470" s="19"/>
      <c r="AE2470" s="19"/>
      <c r="AF2470" s="50">
        <v>236493.41636</v>
      </c>
      <c r="AG2470" s="50"/>
      <c r="AH2470" s="50">
        <v>0</v>
      </c>
      <c r="AI2470" s="50">
        <v>0</v>
      </c>
      <c r="AJ2470" s="50">
        <v>0</v>
      </c>
      <c r="AK2470" s="50">
        <v>0</v>
      </c>
      <c r="AL2470" s="50">
        <v>195711.57944</v>
      </c>
      <c r="AM2470" s="50">
        <v>0</v>
      </c>
      <c r="AN2470" s="50">
        <v>0</v>
      </c>
      <c r="AO2470" s="15">
        <v>127059.08078</v>
      </c>
      <c r="AP2470" s="51">
        <v>290016.36536</v>
      </c>
      <c r="AQ2470" s="51">
        <v>-41648.199999999997</v>
      </c>
      <c r="AR2470" s="51">
        <v>0</v>
      </c>
      <c r="AS2470" s="51">
        <v>0</v>
      </c>
      <c r="AT2470" s="51">
        <v>0</v>
      </c>
      <c r="AU2470" s="51">
        <f t="shared" si="6330"/>
        <v>248368.16535999998</v>
      </c>
      <c r="AV2470" s="51">
        <f t="shared" si="6331"/>
        <v>0</v>
      </c>
      <c r="AW2470" s="51">
        <f t="shared" si="6332"/>
        <v>326046.83872</v>
      </c>
      <c r="AX2470" s="51">
        <f t="shared" si="6333"/>
        <v>77730.900999999998</v>
      </c>
      <c r="AY2470" s="51">
        <f t="shared" si="6334"/>
        <v>73677.266000000003</v>
      </c>
      <c r="AZ2470" s="51"/>
      <c r="BA2470" s="52">
        <f t="shared" si="6335"/>
        <v>82.755614279798721</v>
      </c>
      <c r="BB2470" s="53"/>
    </row>
    <row r="2471" s="39" customFormat="1">
      <c r="B2471" s="47" t="s">
        <v>798</v>
      </c>
      <c r="C2471" s="47" t="s">
        <v>88</v>
      </c>
      <c r="D2471" s="47" t="s">
        <v>90</v>
      </c>
      <c r="E2471" s="48" t="str">
        <f t="shared" si="6329"/>
        <v>0409</v>
      </c>
      <c r="F2471" s="47" t="s">
        <v>864</v>
      </c>
      <c r="G2471" s="47" t="s">
        <v>60</v>
      </c>
      <c r="H2471" s="49" t="s">
        <v>61</v>
      </c>
      <c r="I2471" s="19">
        <v>47</v>
      </c>
      <c r="J2471" s="19">
        <v>46.700000000000003</v>
      </c>
      <c r="K2471" s="19">
        <v>46.299999999999997</v>
      </c>
      <c r="L2471" s="19"/>
      <c r="M2471" s="19"/>
      <c r="N2471" s="19"/>
      <c r="O2471" s="19">
        <v>0</v>
      </c>
      <c r="P2471" s="19">
        <v>0</v>
      </c>
      <c r="Q2471" s="19">
        <v>0</v>
      </c>
      <c r="R2471" s="19">
        <v>0</v>
      </c>
      <c r="S2471" s="19"/>
      <c r="T2471" s="19">
        <f t="shared" si="6374"/>
        <v>47</v>
      </c>
      <c r="U2471" s="19">
        <f t="shared" si="6386"/>
        <v>46.700000000000003</v>
      </c>
      <c r="V2471" s="19">
        <f t="shared" si="6387"/>
        <v>46.299999999999997</v>
      </c>
      <c r="W2471" s="19"/>
      <c r="X2471" s="19"/>
      <c r="Y2471" s="19"/>
      <c r="Z2471" s="19"/>
      <c r="AA2471" s="19"/>
      <c r="AB2471" s="19"/>
      <c r="AC2471" s="19"/>
      <c r="AD2471" s="19"/>
      <c r="AE2471" s="19"/>
      <c r="AF2471" s="50">
        <v>47</v>
      </c>
      <c r="AG2471" s="50"/>
      <c r="AH2471" s="50">
        <v>0</v>
      </c>
      <c r="AI2471" s="50">
        <v>0</v>
      </c>
      <c r="AJ2471" s="50">
        <v>0</v>
      </c>
      <c r="AK2471" s="50">
        <v>0</v>
      </c>
      <c r="AL2471" s="50">
        <v>46.962000000000003</v>
      </c>
      <c r="AM2471" s="50">
        <v>0</v>
      </c>
      <c r="AN2471" s="50">
        <v>0</v>
      </c>
      <c r="AO2471" s="51">
        <v>35.231000000000002</v>
      </c>
      <c r="AP2471" s="51">
        <v>47</v>
      </c>
      <c r="AQ2471" s="51">
        <v>0</v>
      </c>
      <c r="AR2471" s="51">
        <v>0</v>
      </c>
      <c r="AS2471" s="51">
        <v>0</v>
      </c>
      <c r="AT2471" s="51">
        <v>0</v>
      </c>
      <c r="AU2471" s="51">
        <f t="shared" si="6330"/>
        <v>47</v>
      </c>
      <c r="AV2471" s="51">
        <f t="shared" si="6331"/>
        <v>0</v>
      </c>
      <c r="AW2471" s="51">
        <f t="shared" si="6332"/>
        <v>47</v>
      </c>
      <c r="AX2471" s="51">
        <f t="shared" si="6333"/>
        <v>46.700000000000003</v>
      </c>
      <c r="AY2471" s="51">
        <f t="shared" si="6334"/>
        <v>46.299999999999997</v>
      </c>
      <c r="AZ2471" s="51"/>
      <c r="BA2471" s="52">
        <f t="shared" si="6335"/>
        <v>99.919148936170217</v>
      </c>
      <c r="BB2471" s="53"/>
    </row>
    <row r="2472" s="39" customFormat="1" ht="47.25">
      <c r="B2472" s="47" t="s">
        <v>798</v>
      </c>
      <c r="C2472" s="47" t="s">
        <v>88</v>
      </c>
      <c r="D2472" s="47" t="s">
        <v>90</v>
      </c>
      <c r="E2472" s="48" t="str">
        <f t="shared" ref="E2472:E2535" si="6412">CONCATENATE(C2472,D2472)</f>
        <v>0409</v>
      </c>
      <c r="F2472" s="47" t="s">
        <v>866</v>
      </c>
      <c r="G2472" s="48"/>
      <c r="H2472" s="49" t="s">
        <v>867</v>
      </c>
      <c r="I2472" s="19">
        <f>I2473</f>
        <v>182137.20000000001</v>
      </c>
      <c r="J2472" s="19">
        <f>J2473</f>
        <v>182137.20000000001</v>
      </c>
      <c r="K2472" s="19">
        <f>K2473</f>
        <v>182137.20000000001</v>
      </c>
      <c r="L2472" s="19">
        <f>L2473</f>
        <v>0</v>
      </c>
      <c r="M2472" s="19">
        <f>M2473</f>
        <v>0</v>
      </c>
      <c r="N2472" s="19">
        <f>N2473</f>
        <v>0</v>
      </c>
      <c r="O2472" s="19">
        <f>O2473</f>
        <v>0</v>
      </c>
      <c r="P2472" s="19">
        <f>P2473</f>
        <v>0</v>
      </c>
      <c r="Q2472" s="19">
        <f>Q2473</f>
        <v>0</v>
      </c>
      <c r="R2472" s="19">
        <f>R2473</f>
        <v>0</v>
      </c>
      <c r="S2472" s="19">
        <f>S2473</f>
        <v>0</v>
      </c>
      <c r="T2472" s="19">
        <f t="shared" si="6374"/>
        <v>182137.20000000001</v>
      </c>
      <c r="U2472" s="19">
        <f t="shared" si="6386"/>
        <v>182137.20000000001</v>
      </c>
      <c r="V2472" s="19">
        <f t="shared" si="6387"/>
        <v>182137.20000000001</v>
      </c>
      <c r="W2472" s="19">
        <f>W2473</f>
        <v>0</v>
      </c>
      <c r="X2472" s="19">
        <f>X2473</f>
        <v>0</v>
      </c>
      <c r="Y2472" s="19">
        <f>Y2473</f>
        <v>0</v>
      </c>
      <c r="Z2472" s="19">
        <f>Z2473</f>
        <v>0</v>
      </c>
      <c r="AA2472" s="19">
        <f>AA2473</f>
        <v>0</v>
      </c>
      <c r="AB2472" s="19">
        <f>AB2473</f>
        <v>0</v>
      </c>
      <c r="AC2472" s="19">
        <f>AC2473</f>
        <v>0</v>
      </c>
      <c r="AD2472" s="19">
        <f>AD2473</f>
        <v>0</v>
      </c>
      <c r="AE2472" s="19">
        <f>AE2473</f>
        <v>0</v>
      </c>
      <c r="AF2472" s="50">
        <f>AF2473</f>
        <v>182137.20000000001</v>
      </c>
      <c r="AG2472" s="50">
        <f>AG2473</f>
        <v>0</v>
      </c>
      <c r="AH2472" s="50">
        <f>AH2473</f>
        <v>0</v>
      </c>
      <c r="AI2472" s="50">
        <f>AI2473</f>
        <v>0</v>
      </c>
      <c r="AJ2472" s="50">
        <f>AJ2473</f>
        <v>0</v>
      </c>
      <c r="AK2472" s="50">
        <f>AK2473</f>
        <v>0</v>
      </c>
      <c r="AL2472" s="50">
        <f>AL2473</f>
        <v>182137.20000000001</v>
      </c>
      <c r="AM2472" s="50">
        <f>AM2473</f>
        <v>0</v>
      </c>
      <c r="AN2472" s="50">
        <f>AN2473</f>
        <v>0</v>
      </c>
      <c r="AO2472" s="15">
        <f>AO2473</f>
        <v>159157.91380000001</v>
      </c>
      <c r="AP2472" s="51">
        <f>AP2473</f>
        <v>182137.20000000001</v>
      </c>
      <c r="AQ2472" s="51">
        <f>AQ2473</f>
        <v>0</v>
      </c>
      <c r="AR2472" s="51">
        <f>AR2473</f>
        <v>0</v>
      </c>
      <c r="AS2472" s="51">
        <f>AS2473</f>
        <v>0</v>
      </c>
      <c r="AT2472" s="51">
        <f>AT2473</f>
        <v>0</v>
      </c>
      <c r="AU2472" s="51">
        <f t="shared" ref="AU2472:AU2535" si="6413">AP2472+AS2472+AT2472+AR2472+AQ2472</f>
        <v>182137.20000000001</v>
      </c>
      <c r="AV2472" s="51">
        <f t="shared" ref="AV2472:AV2535" si="6414">T2472-AU2472</f>
        <v>0</v>
      </c>
      <c r="AW2472" s="51">
        <f t="shared" ref="AW2472:AW2535" si="6415">T2472+W2472+X2472+Y2472+Z2472</f>
        <v>182137.20000000001</v>
      </c>
      <c r="AX2472" s="51">
        <f t="shared" ref="AX2472:AX2535" si="6416">U2472+AA2472+AB2472</f>
        <v>182137.20000000001</v>
      </c>
      <c r="AY2472" s="51">
        <f t="shared" ref="AY2472:AY2535" si="6417">V2472+AC2472+AE2472+AD2472</f>
        <v>182137.20000000001</v>
      </c>
      <c r="AZ2472" s="51">
        <f>AZ2473</f>
        <v>0</v>
      </c>
      <c r="BA2472" s="52">
        <f t="shared" ref="BA2472:BA2535" si="6418">AL2472/AF2472*100</f>
        <v>100</v>
      </c>
      <c r="BB2472" s="25"/>
    </row>
    <row r="2473" s="39" customFormat="1" ht="31.5">
      <c r="B2473" s="47" t="s">
        <v>798</v>
      </c>
      <c r="C2473" s="47" t="s">
        <v>88</v>
      </c>
      <c r="D2473" s="47" t="s">
        <v>90</v>
      </c>
      <c r="E2473" s="48" t="str">
        <f t="shared" si="6412"/>
        <v>0409</v>
      </c>
      <c r="F2473" s="47" t="s">
        <v>866</v>
      </c>
      <c r="G2473" s="47" t="s">
        <v>58</v>
      </c>
      <c r="H2473" s="49" t="s">
        <v>59</v>
      </c>
      <c r="I2473" s="19">
        <v>182137.20000000001</v>
      </c>
      <c r="J2473" s="19">
        <v>182137.20000000001</v>
      </c>
      <c r="K2473" s="19">
        <v>182137.20000000001</v>
      </c>
      <c r="L2473" s="19"/>
      <c r="M2473" s="19"/>
      <c r="N2473" s="19"/>
      <c r="O2473" s="19">
        <v>0</v>
      </c>
      <c r="P2473" s="19"/>
      <c r="Q2473" s="19">
        <v>0</v>
      </c>
      <c r="R2473" s="19">
        <v>0</v>
      </c>
      <c r="S2473" s="19"/>
      <c r="T2473" s="19">
        <f t="shared" si="6374"/>
        <v>182137.20000000001</v>
      </c>
      <c r="U2473" s="19">
        <f t="shared" si="6386"/>
        <v>182137.20000000001</v>
      </c>
      <c r="V2473" s="19">
        <f t="shared" si="6387"/>
        <v>182137.20000000001</v>
      </c>
      <c r="W2473" s="19"/>
      <c r="X2473" s="19"/>
      <c r="Y2473" s="19"/>
      <c r="Z2473" s="19"/>
      <c r="AA2473" s="19"/>
      <c r="AB2473" s="19"/>
      <c r="AC2473" s="19"/>
      <c r="AD2473" s="19"/>
      <c r="AE2473" s="19"/>
      <c r="AF2473" s="50">
        <v>182137.20000000001</v>
      </c>
      <c r="AG2473" s="50"/>
      <c r="AH2473" s="50">
        <v>0</v>
      </c>
      <c r="AI2473" s="50">
        <v>0</v>
      </c>
      <c r="AJ2473" s="50">
        <v>0</v>
      </c>
      <c r="AK2473" s="50">
        <v>0</v>
      </c>
      <c r="AL2473" s="50">
        <v>182137.20000000001</v>
      </c>
      <c r="AM2473" s="50">
        <v>0</v>
      </c>
      <c r="AN2473" s="50">
        <v>0</v>
      </c>
      <c r="AO2473" s="51">
        <v>159157.91380000001</v>
      </c>
      <c r="AP2473" s="51">
        <v>182137.20000000001</v>
      </c>
      <c r="AQ2473" s="51">
        <v>0</v>
      </c>
      <c r="AR2473" s="51">
        <v>0</v>
      </c>
      <c r="AS2473" s="51">
        <v>0</v>
      </c>
      <c r="AT2473" s="51">
        <v>0</v>
      </c>
      <c r="AU2473" s="51">
        <f t="shared" si="6413"/>
        <v>182137.20000000001</v>
      </c>
      <c r="AV2473" s="51">
        <f t="shared" si="6414"/>
        <v>0</v>
      </c>
      <c r="AW2473" s="51">
        <f t="shared" si="6415"/>
        <v>182137.20000000001</v>
      </c>
      <c r="AX2473" s="51">
        <f t="shared" si="6416"/>
        <v>182137.20000000001</v>
      </c>
      <c r="AY2473" s="51">
        <f t="shared" si="6417"/>
        <v>182137.20000000001</v>
      </c>
      <c r="AZ2473" s="51"/>
      <c r="BA2473" s="52">
        <f t="shared" si="6418"/>
        <v>100</v>
      </c>
      <c r="BB2473" s="53"/>
    </row>
    <row r="2474" s="39" customFormat="1" ht="31.5">
      <c r="B2474" s="47" t="s">
        <v>798</v>
      </c>
      <c r="C2474" s="47" t="s">
        <v>88</v>
      </c>
      <c r="D2474" s="47" t="s">
        <v>90</v>
      </c>
      <c r="E2474" s="48" t="str">
        <f t="shared" si="6412"/>
        <v>0409</v>
      </c>
      <c r="F2474" s="47" t="s">
        <v>868</v>
      </c>
      <c r="G2474" s="48"/>
      <c r="H2474" s="49" t="s">
        <v>869</v>
      </c>
      <c r="I2474" s="19">
        <f>I2475</f>
        <v>123891.8</v>
      </c>
      <c r="J2474" s="19">
        <f>J2475</f>
        <v>86919.100000000006</v>
      </c>
      <c r="K2474" s="19">
        <f>K2475</f>
        <v>126375</v>
      </c>
      <c r="L2474" s="19">
        <f>L2475</f>
        <v>0</v>
      </c>
      <c r="M2474" s="19">
        <f>M2475</f>
        <v>0</v>
      </c>
      <c r="N2474" s="19">
        <f>N2475</f>
        <v>0</v>
      </c>
      <c r="O2474" s="19">
        <f>O2475</f>
        <v>-62881.777000000002</v>
      </c>
      <c r="P2474" s="19">
        <f>P2475</f>
        <v>-834.779</v>
      </c>
      <c r="Q2474" s="19">
        <f>Q2475</f>
        <v>-302.40699999999998</v>
      </c>
      <c r="R2474" s="19">
        <f>R2475</f>
        <v>0</v>
      </c>
      <c r="S2474" s="19">
        <f>S2475</f>
        <v>49360.750480000002</v>
      </c>
      <c r="T2474" s="19">
        <f t="shared" si="6374"/>
        <v>109233.58747999999</v>
      </c>
      <c r="U2474" s="19">
        <f t="shared" si="6386"/>
        <v>86919.100000000006</v>
      </c>
      <c r="V2474" s="19">
        <f t="shared" si="6387"/>
        <v>126375</v>
      </c>
      <c r="W2474" s="19">
        <f>W2475</f>
        <v>0</v>
      </c>
      <c r="X2474" s="19">
        <f>X2475</f>
        <v>0</v>
      </c>
      <c r="Y2474" s="19">
        <f>Y2475</f>
        <v>0</v>
      </c>
      <c r="Z2474" s="19">
        <f>Z2475</f>
        <v>49360.750480000002</v>
      </c>
      <c r="AA2474" s="19">
        <f>AA2475</f>
        <v>0</v>
      </c>
      <c r="AB2474" s="19">
        <f>AB2475</f>
        <v>0</v>
      </c>
      <c r="AC2474" s="19">
        <f>AC2475</f>
        <v>0</v>
      </c>
      <c r="AD2474" s="19">
        <f>AD2475</f>
        <v>0</v>
      </c>
      <c r="AE2474" s="19"/>
      <c r="AF2474" s="50">
        <f>AF2475</f>
        <v>108777.67677999999</v>
      </c>
      <c r="AG2474" s="50">
        <f>AG2475</f>
        <v>0</v>
      </c>
      <c r="AH2474" s="50">
        <f>AH2475</f>
        <v>0</v>
      </c>
      <c r="AI2474" s="50">
        <f>AI2475</f>
        <v>0</v>
      </c>
      <c r="AJ2474" s="50">
        <f>AJ2475</f>
        <v>0</v>
      </c>
      <c r="AK2474" s="50">
        <f>AK2475</f>
        <v>0</v>
      </c>
      <c r="AL2474" s="50">
        <f>AL2475</f>
        <v>85910.595350000003</v>
      </c>
      <c r="AM2474" s="50">
        <f>AM2475</f>
        <v>0</v>
      </c>
      <c r="AN2474" s="50">
        <f>AN2475</f>
        <v>0</v>
      </c>
      <c r="AO2474" s="15">
        <f>AO2475</f>
        <v>69401.16635</v>
      </c>
      <c r="AP2474" s="51">
        <f>AP2475</f>
        <v>172022.42178</v>
      </c>
      <c r="AQ2474" s="51">
        <f>AQ2475</f>
        <v>-62881.777000000002</v>
      </c>
      <c r="AR2474" s="51">
        <f>AR2475</f>
        <v>0</v>
      </c>
      <c r="AS2474" s="51">
        <f>AS2475</f>
        <v>0</v>
      </c>
      <c r="AT2474" s="51">
        <f>AT2475</f>
        <v>0</v>
      </c>
      <c r="AU2474" s="51">
        <f t="shared" si="6413"/>
        <v>109140.64478</v>
      </c>
      <c r="AV2474" s="51">
        <f t="shared" si="6414"/>
        <v>92.942699999985052</v>
      </c>
      <c r="AW2474" s="51">
        <f t="shared" si="6415"/>
        <v>158594.33795999998</v>
      </c>
      <c r="AX2474" s="51">
        <f t="shared" si="6416"/>
        <v>86919.100000000006</v>
      </c>
      <c r="AY2474" s="51">
        <f t="shared" si="6417"/>
        <v>126375</v>
      </c>
      <c r="AZ2474" s="51">
        <f>AZ2475</f>
        <v>0</v>
      </c>
      <c r="BA2474" s="52">
        <f t="shared" si="6418"/>
        <v>78.978148727842324</v>
      </c>
      <c r="BB2474" s="25"/>
    </row>
    <row r="2475" s="39" customFormat="1" ht="31.5">
      <c r="B2475" s="47" t="s">
        <v>798</v>
      </c>
      <c r="C2475" s="47" t="s">
        <v>88</v>
      </c>
      <c r="D2475" s="47" t="s">
        <v>90</v>
      </c>
      <c r="E2475" s="48" t="str">
        <f t="shared" si="6412"/>
        <v>0409</v>
      </c>
      <c r="F2475" s="47" t="s">
        <v>868</v>
      </c>
      <c r="G2475" s="47" t="s">
        <v>58</v>
      </c>
      <c r="H2475" s="49" t="s">
        <v>59</v>
      </c>
      <c r="I2475" s="19">
        <v>123891.8</v>
      </c>
      <c r="J2475" s="19">
        <v>86919.100000000006</v>
      </c>
      <c r="K2475" s="19">
        <v>126375</v>
      </c>
      <c r="L2475" s="19"/>
      <c r="M2475" s="19"/>
      <c r="N2475" s="19"/>
      <c r="O2475" s="19">
        <v>-62881.777000000002</v>
      </c>
      <c r="P2475" s="19">
        <f>-504.734-330.045</f>
        <v>-834.779</v>
      </c>
      <c r="Q2475" s="19">
        <v>-302.40699999999998</v>
      </c>
      <c r="R2475" s="19">
        <v>0</v>
      </c>
      <c r="S2475" s="19">
        <v>49360.750480000002</v>
      </c>
      <c r="T2475" s="19">
        <f t="shared" si="6374"/>
        <v>109233.58747999999</v>
      </c>
      <c r="U2475" s="19">
        <f t="shared" si="6386"/>
        <v>86919.100000000006</v>
      </c>
      <c r="V2475" s="19">
        <f t="shared" si="6387"/>
        <v>126375</v>
      </c>
      <c r="W2475" s="19"/>
      <c r="X2475" s="19"/>
      <c r="Y2475" s="19"/>
      <c r="Z2475" s="19">
        <v>49360.750480000002</v>
      </c>
      <c r="AA2475" s="19"/>
      <c r="AB2475" s="19"/>
      <c r="AC2475" s="19"/>
      <c r="AD2475" s="19"/>
      <c r="AE2475" s="19"/>
      <c r="AF2475" s="50">
        <v>108777.67677999999</v>
      </c>
      <c r="AG2475" s="50"/>
      <c r="AH2475" s="50">
        <v>0</v>
      </c>
      <c r="AI2475" s="50">
        <v>0</v>
      </c>
      <c r="AJ2475" s="50">
        <v>0</v>
      </c>
      <c r="AK2475" s="50">
        <v>0</v>
      </c>
      <c r="AL2475" s="50">
        <v>85910.595350000003</v>
      </c>
      <c r="AM2475" s="50">
        <v>0</v>
      </c>
      <c r="AN2475" s="50">
        <v>0</v>
      </c>
      <c r="AO2475" s="51">
        <v>69401.16635</v>
      </c>
      <c r="AP2475" s="51">
        <v>172022.42178</v>
      </c>
      <c r="AQ2475" s="51">
        <v>-62881.777000000002</v>
      </c>
      <c r="AR2475" s="51">
        <v>0</v>
      </c>
      <c r="AS2475" s="51">
        <v>0</v>
      </c>
      <c r="AT2475" s="51">
        <v>0</v>
      </c>
      <c r="AU2475" s="51">
        <f t="shared" si="6413"/>
        <v>109140.64478</v>
      </c>
      <c r="AV2475" s="51">
        <f t="shared" si="6414"/>
        <v>92.942699999985052</v>
      </c>
      <c r="AW2475" s="51">
        <f t="shared" si="6415"/>
        <v>158594.33795999998</v>
      </c>
      <c r="AX2475" s="51">
        <f t="shared" si="6416"/>
        <v>86919.100000000006</v>
      </c>
      <c r="AY2475" s="51">
        <f t="shared" si="6417"/>
        <v>126375</v>
      </c>
      <c r="AZ2475" s="51"/>
      <c r="BA2475" s="52">
        <f t="shared" si="6418"/>
        <v>78.978148727842324</v>
      </c>
      <c r="BB2475" s="53"/>
    </row>
    <row r="2476" s="39" customFormat="1" ht="47.25">
      <c r="B2476" s="47" t="s">
        <v>798</v>
      </c>
      <c r="C2476" s="47" t="s">
        <v>88</v>
      </c>
      <c r="D2476" s="47" t="s">
        <v>90</v>
      </c>
      <c r="E2476" s="48" t="str">
        <f t="shared" si="6412"/>
        <v>0409</v>
      </c>
      <c r="F2476" s="47" t="s">
        <v>870</v>
      </c>
      <c r="G2476" s="48"/>
      <c r="H2476" s="49" t="s">
        <v>75</v>
      </c>
      <c r="I2476" s="19">
        <f>I2477+I2478+I2479</f>
        <v>65157.800000000003</v>
      </c>
      <c r="J2476" s="19">
        <f>J2477+J2478+J2479</f>
        <v>66925.300000000003</v>
      </c>
      <c r="K2476" s="19">
        <f>K2477+K2478+K2479</f>
        <v>66925.300000000003</v>
      </c>
      <c r="L2476" s="19">
        <f>L2477+L2478+L2479</f>
        <v>0</v>
      </c>
      <c r="M2476" s="19">
        <f>M2477+M2478+M2479</f>
        <v>0</v>
      </c>
      <c r="N2476" s="19">
        <f>N2477+N2478+N2479</f>
        <v>0</v>
      </c>
      <c r="O2476" s="19">
        <f>O2477+O2478+O2479</f>
        <v>0</v>
      </c>
      <c r="P2476" s="19">
        <f>P2477+P2478+P2479</f>
        <v>0</v>
      </c>
      <c r="Q2476" s="19">
        <f>Q2477+Q2478+Q2479</f>
        <v>0</v>
      </c>
      <c r="R2476" s="19">
        <f>R2477+R2478+R2479</f>
        <v>4029</v>
      </c>
      <c r="S2476" s="19">
        <f>S2477+S2478+S2479</f>
        <v>14730.200000000001</v>
      </c>
      <c r="T2476" s="19">
        <f t="shared" si="6374"/>
        <v>83917</v>
      </c>
      <c r="U2476" s="19">
        <f t="shared" si="6386"/>
        <v>66925.300000000003</v>
      </c>
      <c r="V2476" s="19">
        <f t="shared" si="6387"/>
        <v>66925.300000000003</v>
      </c>
      <c r="W2476" s="19">
        <f>W2477+W2478+W2479</f>
        <v>14730.200000000001</v>
      </c>
      <c r="X2476" s="19">
        <f>X2477+X2478+X2479</f>
        <v>0</v>
      </c>
      <c r="Y2476" s="19">
        <f>Y2477+Y2478+Y2479</f>
        <v>0</v>
      </c>
      <c r="Z2476" s="19">
        <f>Z2477+Z2478+Z2479</f>
        <v>0</v>
      </c>
      <c r="AA2476" s="19">
        <f>AA2477+AA2478+AA2479</f>
        <v>18661.099999999999</v>
      </c>
      <c r="AB2476" s="19">
        <f>AB2477+AB2478+AB2479</f>
        <v>0</v>
      </c>
      <c r="AC2476" s="19">
        <f>AC2477+AC2478+AC2479</f>
        <v>18661.099999999999</v>
      </c>
      <c r="AD2476" s="19">
        <f>AD2477+AD2478+AD2479</f>
        <v>0</v>
      </c>
      <c r="AE2476" s="19">
        <f>AE2477+AE2478+AE2479</f>
        <v>0</v>
      </c>
      <c r="AF2476" s="50">
        <f>AF2477+AF2478+AF2479</f>
        <v>83917</v>
      </c>
      <c r="AG2476" s="50">
        <f>AG2477+AG2478+AG2479</f>
        <v>0</v>
      </c>
      <c r="AH2476" s="50">
        <f>AH2477+AH2478+AH2479</f>
        <v>0</v>
      </c>
      <c r="AI2476" s="50">
        <f>AI2477+AI2478+AI2479</f>
        <v>0</v>
      </c>
      <c r="AJ2476" s="50">
        <f>AJ2477+AJ2478+AJ2479</f>
        <v>0</v>
      </c>
      <c r="AK2476" s="50">
        <f>AK2477+AK2478+AK2479</f>
        <v>0</v>
      </c>
      <c r="AL2476" s="50">
        <f>AL2477+AL2478+AL2479</f>
        <v>80174.011209999997</v>
      </c>
      <c r="AM2476" s="50">
        <f>AM2477+AM2478+AM2479</f>
        <v>0</v>
      </c>
      <c r="AN2476" s="50">
        <f>AN2477+AN2478+AN2479</f>
        <v>0</v>
      </c>
      <c r="AO2476" s="15">
        <f>AO2477+AO2478+AO2479</f>
        <v>49565.332000000002</v>
      </c>
      <c r="AP2476" s="51">
        <f>AP2477+AP2478+AP2479</f>
        <v>83917</v>
      </c>
      <c r="AQ2476" s="51">
        <f>AQ2477+AQ2478+AQ2479</f>
        <v>0</v>
      </c>
      <c r="AR2476" s="51">
        <f>AR2477+AR2478+AR2479</f>
        <v>0</v>
      </c>
      <c r="AS2476" s="51">
        <f>AS2477+AS2478+AS2479</f>
        <v>0</v>
      </c>
      <c r="AT2476" s="51">
        <f>AT2477+AT2478+AT2479</f>
        <v>0</v>
      </c>
      <c r="AU2476" s="51">
        <f t="shared" si="6413"/>
        <v>83917</v>
      </c>
      <c r="AV2476" s="51">
        <f t="shared" si="6414"/>
        <v>0</v>
      </c>
      <c r="AW2476" s="51">
        <f t="shared" si="6415"/>
        <v>98647.199999999997</v>
      </c>
      <c r="AX2476" s="51">
        <f t="shared" si="6416"/>
        <v>85586.399999999994</v>
      </c>
      <c r="AY2476" s="51">
        <f t="shared" si="6417"/>
        <v>85586.399999999994</v>
      </c>
      <c r="AZ2476" s="51">
        <f>AZ2477+AZ2478+AZ2479</f>
        <v>0</v>
      </c>
      <c r="BA2476" s="52">
        <f t="shared" si="6418"/>
        <v>95.539653717363578</v>
      </c>
      <c r="BB2476" s="25"/>
    </row>
    <row r="2477" s="39" customFormat="1" ht="78.75">
      <c r="B2477" s="47" t="s">
        <v>798</v>
      </c>
      <c r="C2477" s="47" t="s">
        <v>88</v>
      </c>
      <c r="D2477" s="47" t="s">
        <v>90</v>
      </c>
      <c r="E2477" s="48" t="str">
        <f t="shared" si="6412"/>
        <v>0409</v>
      </c>
      <c r="F2477" s="47" t="s">
        <v>870</v>
      </c>
      <c r="G2477" s="47" t="s">
        <v>70</v>
      </c>
      <c r="H2477" s="49" t="s">
        <v>71</v>
      </c>
      <c r="I2477" s="19">
        <v>57484.400000000001</v>
      </c>
      <c r="J2477" s="19">
        <v>59251.900000000001</v>
      </c>
      <c r="K2477" s="19">
        <v>59251.900000000001</v>
      </c>
      <c r="L2477" s="19"/>
      <c r="M2477" s="19"/>
      <c r="N2477" s="19"/>
      <c r="O2477" s="19">
        <v>0</v>
      </c>
      <c r="P2477" s="19">
        <v>0</v>
      </c>
      <c r="Q2477" s="19">
        <v>0</v>
      </c>
      <c r="R2477" s="19">
        <v>2712.5999999999999</v>
      </c>
      <c r="S2477" s="19">
        <v>14730.200000000001</v>
      </c>
      <c r="T2477" s="19">
        <f t="shared" si="6374"/>
        <v>74927.200000000012</v>
      </c>
      <c r="U2477" s="19">
        <f t="shared" si="6386"/>
        <v>59251.900000000001</v>
      </c>
      <c r="V2477" s="19">
        <f t="shared" si="6387"/>
        <v>59251.900000000001</v>
      </c>
      <c r="W2477" s="19">
        <v>14730.200000000001</v>
      </c>
      <c r="X2477" s="19"/>
      <c r="Y2477" s="19"/>
      <c r="Z2477" s="19"/>
      <c r="AA2477" s="19">
        <v>18661.099999999999</v>
      </c>
      <c r="AB2477" s="19"/>
      <c r="AC2477" s="19">
        <v>18661.099999999999</v>
      </c>
      <c r="AD2477" s="19"/>
      <c r="AE2477" s="19"/>
      <c r="AF2477" s="50">
        <v>76309.640140000003</v>
      </c>
      <c r="AG2477" s="50"/>
      <c r="AH2477" s="50">
        <v>0</v>
      </c>
      <c r="AI2477" s="50">
        <v>0</v>
      </c>
      <c r="AJ2477" s="50">
        <v>0</v>
      </c>
      <c r="AK2477" s="50">
        <v>0</v>
      </c>
      <c r="AL2477" s="50">
        <v>72566.738710000005</v>
      </c>
      <c r="AM2477" s="50">
        <v>0</v>
      </c>
      <c r="AN2477" s="50">
        <v>0</v>
      </c>
      <c r="AO2477" s="51">
        <v>44039.463080000001</v>
      </c>
      <c r="AP2477" s="51">
        <v>75050.600000000006</v>
      </c>
      <c r="AQ2477" s="51">
        <v>0</v>
      </c>
      <c r="AR2477" s="51">
        <v>0</v>
      </c>
      <c r="AS2477" s="51">
        <v>0</v>
      </c>
      <c r="AT2477" s="51">
        <v>0</v>
      </c>
      <c r="AU2477" s="51">
        <f t="shared" si="6413"/>
        <v>75050.600000000006</v>
      </c>
      <c r="AV2477" s="51">
        <f t="shared" si="6414"/>
        <v>-123.39999999999418</v>
      </c>
      <c r="AW2477" s="51">
        <f t="shared" si="6415"/>
        <v>89657.400000000009</v>
      </c>
      <c r="AX2477" s="51">
        <f t="shared" si="6416"/>
        <v>77913</v>
      </c>
      <c r="AY2477" s="51">
        <f t="shared" si="6417"/>
        <v>77913</v>
      </c>
      <c r="AZ2477" s="51"/>
      <c r="BA2477" s="52">
        <f t="shared" si="6418"/>
        <v>95.095113247640597</v>
      </c>
      <c r="BB2477" s="53"/>
    </row>
    <row r="2478" s="39" customFormat="1" ht="31.5">
      <c r="B2478" s="47" t="s">
        <v>798</v>
      </c>
      <c r="C2478" s="47" t="s">
        <v>88</v>
      </c>
      <c r="D2478" s="47" t="s">
        <v>90</v>
      </c>
      <c r="E2478" s="48" t="str">
        <f t="shared" si="6412"/>
        <v>0409</v>
      </c>
      <c r="F2478" s="47" t="s">
        <v>870</v>
      </c>
      <c r="G2478" s="47" t="s">
        <v>58</v>
      </c>
      <c r="H2478" s="49" t="s">
        <v>59</v>
      </c>
      <c r="I2478" s="19">
        <v>7570.1000000000004</v>
      </c>
      <c r="J2478" s="19">
        <v>7570.1000000000004</v>
      </c>
      <c r="K2478" s="19">
        <v>7570.1000000000004</v>
      </c>
      <c r="L2478" s="19"/>
      <c r="M2478" s="19"/>
      <c r="N2478" s="19"/>
      <c r="O2478" s="19">
        <v>0</v>
      </c>
      <c r="P2478" s="19">
        <v>0</v>
      </c>
      <c r="Q2478" s="19">
        <v>0</v>
      </c>
      <c r="R2478" s="19">
        <v>1276.4000000000001</v>
      </c>
      <c r="S2478" s="19"/>
      <c r="T2478" s="19">
        <f t="shared" si="6374"/>
        <v>8846.5</v>
      </c>
      <c r="U2478" s="19">
        <f t="shared" si="6386"/>
        <v>7570.1000000000004</v>
      </c>
      <c r="V2478" s="19">
        <f t="shared" si="6387"/>
        <v>7570.1000000000004</v>
      </c>
      <c r="W2478" s="19"/>
      <c r="X2478" s="19"/>
      <c r="Y2478" s="19"/>
      <c r="Z2478" s="19"/>
      <c r="AA2478" s="19"/>
      <c r="AB2478" s="19"/>
      <c r="AC2478" s="19"/>
      <c r="AD2478" s="19"/>
      <c r="AE2478" s="19"/>
      <c r="AF2478" s="50">
        <v>7295.6258600000001</v>
      </c>
      <c r="AG2478" s="50"/>
      <c r="AH2478" s="50">
        <v>0</v>
      </c>
      <c r="AI2478" s="50">
        <v>0</v>
      </c>
      <c r="AJ2478" s="50">
        <v>0</v>
      </c>
      <c r="AK2478" s="50">
        <v>0</v>
      </c>
      <c r="AL2478" s="50">
        <v>7295.5384999999997</v>
      </c>
      <c r="AM2478" s="50">
        <v>0</v>
      </c>
      <c r="AN2478" s="50">
        <v>0</v>
      </c>
      <c r="AO2478" s="15">
        <v>5294.3519200000001</v>
      </c>
      <c r="AP2478" s="51">
        <v>8494.5</v>
      </c>
      <c r="AQ2478" s="51">
        <v>0</v>
      </c>
      <c r="AR2478" s="51">
        <v>0</v>
      </c>
      <c r="AS2478" s="51">
        <v>0</v>
      </c>
      <c r="AT2478" s="51">
        <v>0</v>
      </c>
      <c r="AU2478" s="51">
        <f t="shared" si="6413"/>
        <v>8494.5</v>
      </c>
      <c r="AV2478" s="51">
        <f t="shared" si="6414"/>
        <v>352</v>
      </c>
      <c r="AW2478" s="51">
        <f t="shared" si="6415"/>
        <v>8846.5</v>
      </c>
      <c r="AX2478" s="51">
        <f t="shared" si="6416"/>
        <v>7570.1000000000004</v>
      </c>
      <c r="AY2478" s="51">
        <f t="shared" si="6417"/>
        <v>7570.1000000000004</v>
      </c>
      <c r="AZ2478" s="51"/>
      <c r="BA2478" s="52">
        <f t="shared" si="6418"/>
        <v>99.998802570174561</v>
      </c>
      <c r="BB2478" s="53"/>
    </row>
    <row r="2479" s="39" customFormat="1">
      <c r="B2479" s="47" t="s">
        <v>798</v>
      </c>
      <c r="C2479" s="47" t="s">
        <v>88</v>
      </c>
      <c r="D2479" s="47" t="s">
        <v>90</v>
      </c>
      <c r="E2479" s="48" t="str">
        <f t="shared" si="6412"/>
        <v>0409</v>
      </c>
      <c r="F2479" s="47" t="s">
        <v>870</v>
      </c>
      <c r="G2479" s="47" t="s">
        <v>60</v>
      </c>
      <c r="H2479" s="49" t="s">
        <v>61</v>
      </c>
      <c r="I2479" s="19">
        <v>103.3</v>
      </c>
      <c r="J2479" s="19">
        <v>103.3</v>
      </c>
      <c r="K2479" s="19">
        <v>103.3</v>
      </c>
      <c r="L2479" s="19"/>
      <c r="M2479" s="19"/>
      <c r="N2479" s="19"/>
      <c r="O2479" s="19">
        <v>0</v>
      </c>
      <c r="P2479" s="19">
        <v>0</v>
      </c>
      <c r="Q2479" s="19">
        <v>0</v>
      </c>
      <c r="R2479" s="19">
        <v>40</v>
      </c>
      <c r="S2479" s="19"/>
      <c r="T2479" s="19">
        <f t="shared" si="6374"/>
        <v>143.30000000000001</v>
      </c>
      <c r="U2479" s="19">
        <f t="shared" si="6386"/>
        <v>103.3</v>
      </c>
      <c r="V2479" s="19">
        <f t="shared" si="6387"/>
        <v>103.3</v>
      </c>
      <c r="W2479" s="19"/>
      <c r="X2479" s="19"/>
      <c r="Y2479" s="19"/>
      <c r="Z2479" s="19"/>
      <c r="AA2479" s="19"/>
      <c r="AB2479" s="19"/>
      <c r="AC2479" s="19"/>
      <c r="AD2479" s="19"/>
      <c r="AE2479" s="19"/>
      <c r="AF2479" s="50">
        <v>311.73399999999998</v>
      </c>
      <c r="AG2479" s="50"/>
      <c r="AH2479" s="50">
        <v>0</v>
      </c>
      <c r="AI2479" s="50">
        <v>0</v>
      </c>
      <c r="AJ2479" s="50">
        <v>0</v>
      </c>
      <c r="AK2479" s="50">
        <v>0</v>
      </c>
      <c r="AL2479" s="50">
        <v>311.73399999999998</v>
      </c>
      <c r="AM2479" s="50">
        <v>0</v>
      </c>
      <c r="AN2479" s="50">
        <v>0</v>
      </c>
      <c r="AO2479" s="51">
        <v>231.517</v>
      </c>
      <c r="AP2479" s="51">
        <v>371.89999999999998</v>
      </c>
      <c r="AQ2479" s="51">
        <v>0</v>
      </c>
      <c r="AR2479" s="51">
        <v>0</v>
      </c>
      <c r="AS2479" s="51">
        <v>0</v>
      </c>
      <c r="AT2479" s="51">
        <v>0</v>
      </c>
      <c r="AU2479" s="51">
        <f t="shared" si="6413"/>
        <v>371.89999999999998</v>
      </c>
      <c r="AV2479" s="51">
        <f t="shared" si="6414"/>
        <v>-228.59999999999997</v>
      </c>
      <c r="AW2479" s="51">
        <f t="shared" si="6415"/>
        <v>143.30000000000001</v>
      </c>
      <c r="AX2479" s="51">
        <f t="shared" si="6416"/>
        <v>103.3</v>
      </c>
      <c r="AY2479" s="51">
        <f t="shared" si="6417"/>
        <v>103.3</v>
      </c>
      <c r="AZ2479" s="51"/>
      <c r="BA2479" s="52">
        <f t="shared" si="6418"/>
        <v>100</v>
      </c>
      <c r="BB2479" s="53"/>
    </row>
    <row r="2480" s="39" customFormat="1" ht="47.25">
      <c r="B2480" s="47" t="s">
        <v>798</v>
      </c>
      <c r="C2480" s="47" t="s">
        <v>88</v>
      </c>
      <c r="D2480" s="47" t="s">
        <v>90</v>
      </c>
      <c r="E2480" s="48" t="str">
        <f t="shared" si="6412"/>
        <v>0409</v>
      </c>
      <c r="F2480" s="47" t="s">
        <v>574</v>
      </c>
      <c r="G2480" s="48"/>
      <c r="H2480" s="49" t="s">
        <v>575</v>
      </c>
      <c r="I2480" s="19">
        <f>I2481+I2483+I2485+I2489</f>
        <v>450148.79999999999</v>
      </c>
      <c r="J2480" s="19">
        <f>J2481+J2483+J2485+J2489</f>
        <v>450699.09999999998</v>
      </c>
      <c r="K2480" s="19">
        <f>K2481+K2483+K2485+K2489</f>
        <v>435879</v>
      </c>
      <c r="L2480" s="19">
        <f>L2481+L2483+L2485+L2489</f>
        <v>0</v>
      </c>
      <c r="M2480" s="19">
        <f>M2481+M2483+M2485+M2489</f>
        <v>0</v>
      </c>
      <c r="N2480" s="19">
        <f>N2481+N2483+N2485+N2489</f>
        <v>0</v>
      </c>
      <c r="O2480" s="19">
        <f>O2481+O2483+O2485+O2489+O2487</f>
        <v>0</v>
      </c>
      <c r="P2480" s="19">
        <f>P2481+P2483+P2485+P2489+P2487</f>
        <v>12144.587</v>
      </c>
      <c r="Q2480" s="19">
        <f>Q2481+Q2483+Q2485+Q2489+Q2487</f>
        <v>93392</v>
      </c>
      <c r="R2480" s="19">
        <f>R2481+R2483+R2485+R2489</f>
        <v>0</v>
      </c>
      <c r="S2480" s="19">
        <f>S2481+S2483+S2485+S2489</f>
        <v>13943.382940000001</v>
      </c>
      <c r="T2480" s="19">
        <f t="shared" si="6374"/>
        <v>569628.76994000003</v>
      </c>
      <c r="U2480" s="19">
        <f t="shared" si="6386"/>
        <v>450699.09999999998</v>
      </c>
      <c r="V2480" s="19">
        <f t="shared" si="6387"/>
        <v>435879</v>
      </c>
      <c r="W2480" s="19">
        <f>W2481+W2483+W2485+W2489</f>
        <v>1942.7</v>
      </c>
      <c r="X2480" s="19">
        <f>X2481+X2483+X2485+X2489</f>
        <v>0</v>
      </c>
      <c r="Y2480" s="19">
        <f>Y2481+Y2483+Y2485+Y2489</f>
        <v>0</v>
      </c>
      <c r="Z2480" s="19">
        <f>Z2481+Z2483+Z2485+Z2489</f>
        <v>12000.682940000001</v>
      </c>
      <c r="AA2480" s="19">
        <f>AA2481+AA2483+AA2485+AA2489</f>
        <v>0</v>
      </c>
      <c r="AB2480" s="19">
        <f>AB2481+AB2483+AB2485+AB2489</f>
        <v>0</v>
      </c>
      <c r="AC2480" s="19">
        <f>AC2481+AC2483+AC2485+AC2489</f>
        <v>0</v>
      </c>
      <c r="AD2480" s="19">
        <f>AD2481+AD2483+AD2485+AD2489</f>
        <v>0</v>
      </c>
      <c r="AE2480" s="19">
        <f>AE2481+AE2483+AE2485+AE2489</f>
        <v>0</v>
      </c>
      <c r="AF2480" s="50">
        <f>AF2481+AF2483+AF2485+AF2489+AF2487</f>
        <v>569628.76994000003</v>
      </c>
      <c r="AG2480" s="50">
        <f>AG2481+AG2483+AG2485+AG2489+AG2487</f>
        <v>0</v>
      </c>
      <c r="AH2480" s="50">
        <f>AH2481+AH2483+AH2485+AH2489+AH2487</f>
        <v>0</v>
      </c>
      <c r="AI2480" s="50">
        <f>AI2481+AI2483+AI2485+AI2489+AI2487</f>
        <v>0</v>
      </c>
      <c r="AJ2480" s="50">
        <f>AJ2481+AJ2483+AJ2485+AJ2489+AJ2487</f>
        <v>0</v>
      </c>
      <c r="AK2480" s="50">
        <f>AK2481+AK2483+AK2485+AK2489+AK2487</f>
        <v>0</v>
      </c>
      <c r="AL2480" s="50">
        <f>AL2481+AL2483+AL2485+AL2489+AL2487</f>
        <v>500643.73593000002</v>
      </c>
      <c r="AM2480" s="50">
        <f>AM2481+AM2483+AM2485+AM2489+AM2487</f>
        <v>0</v>
      </c>
      <c r="AN2480" s="50">
        <f>AN2481+AN2483+AN2485+AN2489+AN2487</f>
        <v>0</v>
      </c>
      <c r="AO2480" s="15">
        <f>AO2481+AO2483+AO2485+AO2489+AO2487</f>
        <v>197817.87503</v>
      </c>
      <c r="AP2480" s="51">
        <f>AP2481+AP2483+AP2485+AP2489+AP2487</f>
        <v>569628.76994000003</v>
      </c>
      <c r="AQ2480" s="51">
        <f>AQ2481+AQ2483+AQ2485+AQ2489+AQ2487</f>
        <v>0</v>
      </c>
      <c r="AR2480" s="51">
        <f>AR2481+AR2483+AR2485+AR2489+AR2487</f>
        <v>0</v>
      </c>
      <c r="AS2480" s="51">
        <f>AS2481+AS2483+AS2485+AS2489+AS2487</f>
        <v>0</v>
      </c>
      <c r="AT2480" s="51">
        <f>AT2481+AT2483+AT2485+AT2489+AT2487</f>
        <v>0</v>
      </c>
      <c r="AU2480" s="51">
        <f t="shared" si="6413"/>
        <v>569628.76994000003</v>
      </c>
      <c r="AV2480" s="51">
        <f t="shared" si="6414"/>
        <v>0</v>
      </c>
      <c r="AW2480" s="51">
        <f t="shared" si="6415"/>
        <v>583572.15287999995</v>
      </c>
      <c r="AX2480" s="51">
        <f t="shared" si="6416"/>
        <v>450699.09999999998</v>
      </c>
      <c r="AY2480" s="51">
        <f t="shared" si="6417"/>
        <v>435879</v>
      </c>
      <c r="AZ2480" s="51">
        <f>AZ2481+AZ2483+AZ2485+AZ2489</f>
        <v>0</v>
      </c>
      <c r="BA2480" s="52">
        <f t="shared" si="6418"/>
        <v>87.889475101956961</v>
      </c>
      <c r="BB2480" s="25"/>
    </row>
    <row r="2481" s="39" customFormat="1">
      <c r="B2481" s="47" t="s">
        <v>798</v>
      </c>
      <c r="C2481" s="47" t="s">
        <v>88</v>
      </c>
      <c r="D2481" s="47" t="s">
        <v>90</v>
      </c>
      <c r="E2481" s="48" t="str">
        <f t="shared" si="6412"/>
        <v>0409</v>
      </c>
      <c r="F2481" s="47" t="s">
        <v>871</v>
      </c>
      <c r="G2481" s="48"/>
      <c r="H2481" s="49" t="s">
        <v>872</v>
      </c>
      <c r="I2481" s="19">
        <f>I2482</f>
        <v>122658.89999999999</v>
      </c>
      <c r="J2481" s="19">
        <f>J2482</f>
        <v>119840.39999999999</v>
      </c>
      <c r="K2481" s="19">
        <f>K2482</f>
        <v>118139.60000000001</v>
      </c>
      <c r="L2481" s="19">
        <f>L2482</f>
        <v>0</v>
      </c>
      <c r="M2481" s="19">
        <f>M2482</f>
        <v>0</v>
      </c>
      <c r="N2481" s="19">
        <f>N2482</f>
        <v>0</v>
      </c>
      <c r="O2481" s="19">
        <f>O2482</f>
        <v>0</v>
      </c>
      <c r="P2481" s="19">
        <f>P2482</f>
        <v>0</v>
      </c>
      <c r="Q2481" s="19">
        <f>Q2482</f>
        <v>0</v>
      </c>
      <c r="R2481" s="19">
        <f>R2482</f>
        <v>0</v>
      </c>
      <c r="S2481" s="19">
        <f>S2482</f>
        <v>0</v>
      </c>
      <c r="T2481" s="19">
        <f t="shared" si="6374"/>
        <v>122658.89999999999</v>
      </c>
      <c r="U2481" s="19">
        <f t="shared" si="6386"/>
        <v>119840.39999999999</v>
      </c>
      <c r="V2481" s="19">
        <f t="shared" si="6387"/>
        <v>118139.60000000001</v>
      </c>
      <c r="W2481" s="19">
        <f>W2482</f>
        <v>0</v>
      </c>
      <c r="X2481" s="19">
        <f>X2482</f>
        <v>0</v>
      </c>
      <c r="Y2481" s="19">
        <f>Y2482</f>
        <v>0</v>
      </c>
      <c r="Z2481" s="19">
        <f>Z2482</f>
        <v>0</v>
      </c>
      <c r="AA2481" s="19">
        <f>AA2482</f>
        <v>0</v>
      </c>
      <c r="AB2481" s="19">
        <f>AB2482</f>
        <v>0</v>
      </c>
      <c r="AC2481" s="19">
        <f>AC2482</f>
        <v>0</v>
      </c>
      <c r="AD2481" s="19">
        <f>AD2482</f>
        <v>0</v>
      </c>
      <c r="AE2481" s="19">
        <f>AE2482</f>
        <v>0</v>
      </c>
      <c r="AF2481" s="50">
        <f>AF2482</f>
        <v>122658.89999999999</v>
      </c>
      <c r="AG2481" s="50">
        <f>AG2482</f>
        <v>0</v>
      </c>
      <c r="AH2481" s="50">
        <f>AH2482</f>
        <v>0</v>
      </c>
      <c r="AI2481" s="50">
        <f>AI2482</f>
        <v>0</v>
      </c>
      <c r="AJ2481" s="50">
        <f>AJ2482</f>
        <v>0</v>
      </c>
      <c r="AK2481" s="50">
        <f>AK2482</f>
        <v>0</v>
      </c>
      <c r="AL2481" s="50">
        <f>AL2482</f>
        <v>69923.865619999997</v>
      </c>
      <c r="AM2481" s="50">
        <f>AM2482</f>
        <v>0</v>
      </c>
      <c r="AN2481" s="50">
        <f>AN2482</f>
        <v>0</v>
      </c>
      <c r="AO2481" s="51">
        <f>AO2482</f>
        <v>0</v>
      </c>
      <c r="AP2481" s="51">
        <f>AP2482</f>
        <v>122658.89999999999</v>
      </c>
      <c r="AQ2481" s="51">
        <f>AQ2482</f>
        <v>0</v>
      </c>
      <c r="AR2481" s="51">
        <f>AR2482</f>
        <v>0</v>
      </c>
      <c r="AS2481" s="51">
        <f>AS2482</f>
        <v>0</v>
      </c>
      <c r="AT2481" s="51">
        <f>AT2482</f>
        <v>0</v>
      </c>
      <c r="AU2481" s="51">
        <f t="shared" si="6413"/>
        <v>122658.89999999999</v>
      </c>
      <c r="AV2481" s="51">
        <f t="shared" si="6414"/>
        <v>0</v>
      </c>
      <c r="AW2481" s="51">
        <f t="shared" si="6415"/>
        <v>122658.89999999999</v>
      </c>
      <c r="AX2481" s="51">
        <f t="shared" si="6416"/>
        <v>119840.39999999999</v>
      </c>
      <c r="AY2481" s="51">
        <f t="shared" si="6417"/>
        <v>118139.60000000001</v>
      </c>
      <c r="AZ2481" s="51">
        <f>AZ2482</f>
        <v>0</v>
      </c>
      <c r="BA2481" s="52">
        <f t="shared" si="6418"/>
        <v>57.006760716099691</v>
      </c>
      <c r="BB2481" s="25"/>
    </row>
    <row r="2482" ht="31.5">
      <c r="B2482" s="47" t="s">
        <v>798</v>
      </c>
      <c r="C2482" s="47" t="s">
        <v>88</v>
      </c>
      <c r="D2482" s="47" t="s">
        <v>90</v>
      </c>
      <c r="E2482" s="48" t="str">
        <f t="shared" si="6412"/>
        <v>0409</v>
      </c>
      <c r="F2482" s="47" t="s">
        <v>871</v>
      </c>
      <c r="G2482" s="47" t="s">
        <v>154</v>
      </c>
      <c r="H2482" s="49" t="s">
        <v>155</v>
      </c>
      <c r="I2482" s="19">
        <v>122658.89999999999</v>
      </c>
      <c r="J2482" s="19">
        <v>119840.39999999999</v>
      </c>
      <c r="K2482" s="19">
        <v>118139.60000000001</v>
      </c>
      <c r="L2482" s="19"/>
      <c r="M2482" s="19"/>
      <c r="N2482" s="19"/>
      <c r="O2482" s="19">
        <v>0</v>
      </c>
      <c r="P2482" s="19">
        <v>0</v>
      </c>
      <c r="Q2482" s="19">
        <v>0</v>
      </c>
      <c r="R2482" s="19">
        <v>0</v>
      </c>
      <c r="S2482" s="19"/>
      <c r="T2482" s="19">
        <f t="shared" si="6374"/>
        <v>122658.89999999999</v>
      </c>
      <c r="U2482" s="19">
        <f t="shared" si="6386"/>
        <v>119840.39999999999</v>
      </c>
      <c r="V2482" s="19">
        <f t="shared" si="6387"/>
        <v>118139.60000000001</v>
      </c>
      <c r="W2482" s="19"/>
      <c r="X2482" s="19"/>
      <c r="Y2482" s="19"/>
      <c r="Z2482" s="19"/>
      <c r="AA2482" s="19"/>
      <c r="AB2482" s="19"/>
      <c r="AC2482" s="19"/>
      <c r="AD2482" s="19"/>
      <c r="AE2482" s="19"/>
      <c r="AF2482" s="50">
        <v>122658.89999999999</v>
      </c>
      <c r="AG2482" s="50"/>
      <c r="AH2482" s="50">
        <v>0</v>
      </c>
      <c r="AI2482" s="50">
        <v>0</v>
      </c>
      <c r="AJ2482" s="50">
        <v>0</v>
      </c>
      <c r="AK2482" s="50">
        <v>0</v>
      </c>
      <c r="AL2482" s="50">
        <v>69923.865619999997</v>
      </c>
      <c r="AM2482" s="50">
        <v>0</v>
      </c>
      <c r="AN2482" s="50">
        <v>0</v>
      </c>
      <c r="AO2482" s="15">
        <v>0</v>
      </c>
      <c r="AP2482" s="51">
        <v>122658.89999999999</v>
      </c>
      <c r="AQ2482" s="51">
        <v>0</v>
      </c>
      <c r="AR2482" s="51">
        <v>0</v>
      </c>
      <c r="AS2482" s="51">
        <v>0</v>
      </c>
      <c r="AT2482" s="51">
        <v>0</v>
      </c>
      <c r="AU2482" s="51">
        <f t="shared" si="6413"/>
        <v>122658.89999999999</v>
      </c>
      <c r="AV2482" s="51">
        <f t="shared" si="6414"/>
        <v>0</v>
      </c>
      <c r="AW2482" s="51">
        <f t="shared" si="6415"/>
        <v>122658.89999999999</v>
      </c>
      <c r="AX2482" s="51">
        <f t="shared" si="6416"/>
        <v>119840.39999999999</v>
      </c>
      <c r="AY2482" s="51">
        <f t="shared" si="6417"/>
        <v>118139.60000000001</v>
      </c>
      <c r="AZ2482" s="51"/>
      <c r="BA2482" s="52">
        <f t="shared" si="6418"/>
        <v>57.006760716099691</v>
      </c>
      <c r="BB2482" s="53"/>
    </row>
    <row r="2483" ht="31.5">
      <c r="B2483" s="47" t="s">
        <v>798</v>
      </c>
      <c r="C2483" s="47" t="s">
        <v>88</v>
      </c>
      <c r="D2483" s="47" t="s">
        <v>90</v>
      </c>
      <c r="E2483" s="48" t="str">
        <f t="shared" si="6412"/>
        <v>0409</v>
      </c>
      <c r="F2483" s="47" t="s">
        <v>873</v>
      </c>
      <c r="G2483" s="48"/>
      <c r="H2483" s="49" t="s">
        <v>874</v>
      </c>
      <c r="I2483" s="19">
        <f>I2484</f>
        <v>14097.6</v>
      </c>
      <c r="J2483" s="19">
        <f>J2484</f>
        <v>13119.299999999999</v>
      </c>
      <c r="K2483" s="19">
        <f>K2484</f>
        <v>0</v>
      </c>
      <c r="L2483" s="19">
        <f>L2484</f>
        <v>0</v>
      </c>
      <c r="M2483" s="19">
        <f>M2484</f>
        <v>0</v>
      </c>
      <c r="N2483" s="19">
        <f>N2484</f>
        <v>0</v>
      </c>
      <c r="O2483" s="19">
        <f>O2484</f>
        <v>0</v>
      </c>
      <c r="P2483" s="19">
        <f>P2484</f>
        <v>0</v>
      </c>
      <c r="Q2483" s="19">
        <f>Q2484</f>
        <v>0</v>
      </c>
      <c r="R2483" s="19">
        <f>R2484</f>
        <v>0</v>
      </c>
      <c r="S2483" s="19">
        <f>S2484</f>
        <v>12000.682940000001</v>
      </c>
      <c r="T2483" s="19">
        <f t="shared" si="6374"/>
        <v>26098.282940000001</v>
      </c>
      <c r="U2483" s="19">
        <f t="shared" si="6386"/>
        <v>13119.299999999999</v>
      </c>
      <c r="V2483" s="19">
        <f t="shared" si="6387"/>
        <v>0</v>
      </c>
      <c r="W2483" s="19">
        <f>W2484</f>
        <v>0</v>
      </c>
      <c r="X2483" s="19">
        <f>X2484</f>
        <v>0</v>
      </c>
      <c r="Y2483" s="19">
        <f>Y2484</f>
        <v>0</v>
      </c>
      <c r="Z2483" s="19">
        <f>Z2484</f>
        <v>12000.682940000001</v>
      </c>
      <c r="AA2483" s="19">
        <f>AA2484</f>
        <v>0</v>
      </c>
      <c r="AB2483" s="19">
        <f>AB2484</f>
        <v>0</v>
      </c>
      <c r="AC2483" s="19">
        <f>AC2484</f>
        <v>0</v>
      </c>
      <c r="AD2483" s="19">
        <f>AD2484</f>
        <v>0</v>
      </c>
      <c r="AE2483" s="19"/>
      <c r="AF2483" s="50">
        <f>AF2484</f>
        <v>26098.282940000001</v>
      </c>
      <c r="AG2483" s="50">
        <f>AG2484</f>
        <v>0</v>
      </c>
      <c r="AH2483" s="50">
        <f>AH2484</f>
        <v>0</v>
      </c>
      <c r="AI2483" s="50">
        <f>AI2484</f>
        <v>0</v>
      </c>
      <c r="AJ2483" s="50">
        <f>AJ2484</f>
        <v>0</v>
      </c>
      <c r="AK2483" s="50">
        <f>AK2484</f>
        <v>0</v>
      </c>
      <c r="AL2483" s="50">
        <f>AL2484</f>
        <v>9874.3899099999999</v>
      </c>
      <c r="AM2483" s="50">
        <f>AM2484</f>
        <v>0</v>
      </c>
      <c r="AN2483" s="50">
        <f>AN2484</f>
        <v>0</v>
      </c>
      <c r="AO2483" s="51">
        <f>AO2484</f>
        <v>5137.9203600000001</v>
      </c>
      <c r="AP2483" s="51">
        <f>AP2484</f>
        <v>26098.282940000001</v>
      </c>
      <c r="AQ2483" s="51">
        <f>AQ2484</f>
        <v>0</v>
      </c>
      <c r="AR2483" s="51">
        <f>AR2484</f>
        <v>0</v>
      </c>
      <c r="AS2483" s="51">
        <f>AS2484</f>
        <v>0</v>
      </c>
      <c r="AT2483" s="51">
        <f>AT2484</f>
        <v>0</v>
      </c>
      <c r="AU2483" s="51">
        <f t="shared" si="6413"/>
        <v>26098.282940000001</v>
      </c>
      <c r="AV2483" s="51">
        <f t="shared" si="6414"/>
        <v>0</v>
      </c>
      <c r="AW2483" s="51">
        <f t="shared" si="6415"/>
        <v>38098.965880000003</v>
      </c>
      <c r="AX2483" s="51">
        <f t="shared" si="6416"/>
        <v>13119.299999999999</v>
      </c>
      <c r="AY2483" s="51">
        <f t="shared" si="6417"/>
        <v>0</v>
      </c>
      <c r="AZ2483" s="51">
        <f>AZ2484</f>
        <v>0</v>
      </c>
      <c r="BA2483" s="52">
        <f t="shared" si="6418"/>
        <v>37.835400638046721</v>
      </c>
      <c r="BB2483" s="25"/>
    </row>
    <row r="2484" ht="31.5">
      <c r="B2484" s="47" t="s">
        <v>798</v>
      </c>
      <c r="C2484" s="47" t="s">
        <v>88</v>
      </c>
      <c r="D2484" s="47" t="s">
        <v>90</v>
      </c>
      <c r="E2484" s="48" t="str">
        <f t="shared" si="6412"/>
        <v>0409</v>
      </c>
      <c r="F2484" s="47" t="s">
        <v>873</v>
      </c>
      <c r="G2484" s="47" t="s">
        <v>58</v>
      </c>
      <c r="H2484" s="49" t="s">
        <v>59</v>
      </c>
      <c r="I2484" s="19">
        <v>14097.6</v>
      </c>
      <c r="J2484" s="19">
        <v>13119.299999999999</v>
      </c>
      <c r="K2484" s="19">
        <v>0</v>
      </c>
      <c r="L2484" s="19"/>
      <c r="M2484" s="19"/>
      <c r="N2484" s="19"/>
      <c r="O2484" s="19">
        <v>0</v>
      </c>
      <c r="P2484" s="19">
        <v>0</v>
      </c>
      <c r="Q2484" s="19">
        <v>0</v>
      </c>
      <c r="R2484" s="19">
        <v>0</v>
      </c>
      <c r="S2484" s="19">
        <v>12000.682940000001</v>
      </c>
      <c r="T2484" s="19">
        <f t="shared" si="6374"/>
        <v>26098.282940000001</v>
      </c>
      <c r="U2484" s="19">
        <f t="shared" si="6386"/>
        <v>13119.299999999999</v>
      </c>
      <c r="V2484" s="19">
        <f t="shared" si="6387"/>
        <v>0</v>
      </c>
      <c r="W2484" s="19"/>
      <c r="X2484" s="19"/>
      <c r="Y2484" s="19"/>
      <c r="Z2484" s="19">
        <v>12000.682940000001</v>
      </c>
      <c r="AA2484" s="19"/>
      <c r="AB2484" s="19"/>
      <c r="AC2484" s="19"/>
      <c r="AD2484" s="19"/>
      <c r="AE2484" s="19"/>
      <c r="AF2484" s="50">
        <v>26098.282940000001</v>
      </c>
      <c r="AG2484" s="50"/>
      <c r="AH2484" s="50">
        <v>0</v>
      </c>
      <c r="AI2484" s="50">
        <v>0</v>
      </c>
      <c r="AJ2484" s="50">
        <v>0</v>
      </c>
      <c r="AK2484" s="50">
        <v>0</v>
      </c>
      <c r="AL2484" s="50">
        <v>9874.3899099999999</v>
      </c>
      <c r="AM2484" s="50">
        <v>0</v>
      </c>
      <c r="AN2484" s="50">
        <v>0</v>
      </c>
      <c r="AO2484" s="15">
        <v>5137.9203600000001</v>
      </c>
      <c r="AP2484" s="51">
        <v>26098.282940000001</v>
      </c>
      <c r="AQ2484" s="51">
        <v>0</v>
      </c>
      <c r="AR2484" s="51">
        <v>0</v>
      </c>
      <c r="AS2484" s="51">
        <v>0</v>
      </c>
      <c r="AT2484" s="51">
        <v>0</v>
      </c>
      <c r="AU2484" s="51">
        <f t="shared" si="6413"/>
        <v>26098.282940000001</v>
      </c>
      <c r="AV2484" s="51">
        <f t="shared" si="6414"/>
        <v>0</v>
      </c>
      <c r="AW2484" s="51">
        <f t="shared" si="6415"/>
        <v>38098.965880000003</v>
      </c>
      <c r="AX2484" s="51">
        <f t="shared" si="6416"/>
        <v>13119.299999999999</v>
      </c>
      <c r="AY2484" s="51">
        <f t="shared" si="6417"/>
        <v>0</v>
      </c>
      <c r="AZ2484" s="51"/>
      <c r="BA2484" s="52">
        <f t="shared" si="6418"/>
        <v>37.835400638046721</v>
      </c>
      <c r="BB2484" s="53"/>
    </row>
    <row r="2485">
      <c r="B2485" s="47" t="s">
        <v>798</v>
      </c>
      <c r="C2485" s="47" t="s">
        <v>88</v>
      </c>
      <c r="D2485" s="47" t="s">
        <v>90</v>
      </c>
      <c r="E2485" s="48" t="str">
        <f t="shared" si="6412"/>
        <v>0409</v>
      </c>
      <c r="F2485" s="47" t="s">
        <v>576</v>
      </c>
      <c r="G2485" s="48"/>
      <c r="H2485" s="49" t="s">
        <v>577</v>
      </c>
      <c r="I2485" s="19">
        <f>I2486</f>
        <v>310423</v>
      </c>
      <c r="J2485" s="19">
        <f>J2486</f>
        <v>317739.40000000002</v>
      </c>
      <c r="K2485" s="19">
        <f>K2486</f>
        <v>317739.40000000002</v>
      </c>
      <c r="L2485" s="19">
        <f>L2486</f>
        <v>0</v>
      </c>
      <c r="M2485" s="19">
        <f>M2486</f>
        <v>0</v>
      </c>
      <c r="N2485" s="19">
        <f>N2486</f>
        <v>0</v>
      </c>
      <c r="O2485" s="19">
        <f>O2486</f>
        <v>0</v>
      </c>
      <c r="P2485" s="19">
        <f>P2486</f>
        <v>12144.587</v>
      </c>
      <c r="Q2485" s="19">
        <f>Q2486</f>
        <v>0</v>
      </c>
      <c r="R2485" s="19">
        <f>R2486</f>
        <v>0</v>
      </c>
      <c r="S2485" s="19">
        <f>S2486</f>
        <v>0</v>
      </c>
      <c r="T2485" s="19">
        <f t="shared" si="6374"/>
        <v>322567.587</v>
      </c>
      <c r="U2485" s="19">
        <f t="shared" si="6386"/>
        <v>317739.40000000002</v>
      </c>
      <c r="V2485" s="19">
        <f t="shared" si="6387"/>
        <v>317739.40000000002</v>
      </c>
      <c r="W2485" s="19">
        <f>W2486</f>
        <v>0</v>
      </c>
      <c r="X2485" s="19">
        <f>X2486</f>
        <v>0</v>
      </c>
      <c r="Y2485" s="19">
        <f>Y2486</f>
        <v>0</v>
      </c>
      <c r="Z2485" s="19">
        <f>Z2486</f>
        <v>0</v>
      </c>
      <c r="AA2485" s="19">
        <f>AA2486</f>
        <v>0</v>
      </c>
      <c r="AB2485" s="19">
        <f>AB2486</f>
        <v>0</v>
      </c>
      <c r="AC2485" s="19">
        <f>AC2486</f>
        <v>0</v>
      </c>
      <c r="AD2485" s="19">
        <f>AD2486</f>
        <v>0</v>
      </c>
      <c r="AE2485" s="19">
        <f>AE2486</f>
        <v>0</v>
      </c>
      <c r="AF2485" s="50">
        <f>AF2486</f>
        <v>322567.587</v>
      </c>
      <c r="AG2485" s="50">
        <f>AG2486</f>
        <v>0</v>
      </c>
      <c r="AH2485" s="50">
        <f>AH2486</f>
        <v>0</v>
      </c>
      <c r="AI2485" s="50">
        <f>AI2486</f>
        <v>0</v>
      </c>
      <c r="AJ2485" s="50">
        <f>AJ2486</f>
        <v>0</v>
      </c>
      <c r="AK2485" s="50">
        <f>AK2486</f>
        <v>0</v>
      </c>
      <c r="AL2485" s="50">
        <f>AL2486</f>
        <v>322567.587</v>
      </c>
      <c r="AM2485" s="50">
        <f>AM2486</f>
        <v>0</v>
      </c>
      <c r="AN2485" s="50">
        <f>AN2486</f>
        <v>0</v>
      </c>
      <c r="AO2485" s="51">
        <f>AO2486</f>
        <v>189405.30916999999</v>
      </c>
      <c r="AP2485" s="51">
        <f>AP2486</f>
        <v>322567.587</v>
      </c>
      <c r="AQ2485" s="51">
        <f>AQ2486</f>
        <v>0</v>
      </c>
      <c r="AR2485" s="51">
        <f>AR2486</f>
        <v>0</v>
      </c>
      <c r="AS2485" s="51">
        <f>AS2486</f>
        <v>0</v>
      </c>
      <c r="AT2485" s="51">
        <f>AT2486</f>
        <v>0</v>
      </c>
      <c r="AU2485" s="51">
        <f t="shared" si="6413"/>
        <v>322567.587</v>
      </c>
      <c r="AV2485" s="51">
        <f t="shared" si="6414"/>
        <v>0</v>
      </c>
      <c r="AW2485" s="51">
        <f t="shared" si="6415"/>
        <v>322567.587</v>
      </c>
      <c r="AX2485" s="51">
        <f t="shared" si="6416"/>
        <v>317739.40000000002</v>
      </c>
      <c r="AY2485" s="51">
        <f t="shared" si="6417"/>
        <v>317739.40000000002</v>
      </c>
      <c r="AZ2485" s="51">
        <f>AZ2486</f>
        <v>0</v>
      </c>
      <c r="BA2485" s="52">
        <f t="shared" si="6418"/>
        <v>100</v>
      </c>
      <c r="BB2485" s="25"/>
    </row>
    <row r="2486" ht="31.5">
      <c r="B2486" s="47" t="s">
        <v>798</v>
      </c>
      <c r="C2486" s="47" t="s">
        <v>88</v>
      </c>
      <c r="D2486" s="47" t="s">
        <v>90</v>
      </c>
      <c r="E2486" s="48" t="str">
        <f t="shared" si="6412"/>
        <v>0409</v>
      </c>
      <c r="F2486" s="47" t="s">
        <v>576</v>
      </c>
      <c r="G2486" s="47" t="s">
        <v>154</v>
      </c>
      <c r="H2486" s="49" t="s">
        <v>155</v>
      </c>
      <c r="I2486" s="19">
        <f>309972.6+450.4</f>
        <v>310423</v>
      </c>
      <c r="J2486" s="19">
        <v>317739.40000000002</v>
      </c>
      <c r="K2486" s="19">
        <v>317739.40000000002</v>
      </c>
      <c r="L2486" s="19"/>
      <c r="M2486" s="19"/>
      <c r="N2486" s="19"/>
      <c r="O2486" s="19">
        <v>0</v>
      </c>
      <c r="P2486" s="19">
        <v>12144.587</v>
      </c>
      <c r="Q2486" s="19">
        <v>0</v>
      </c>
      <c r="R2486" s="19">
        <v>0</v>
      </c>
      <c r="S2486" s="19"/>
      <c r="T2486" s="19">
        <f t="shared" si="6374"/>
        <v>322567.587</v>
      </c>
      <c r="U2486" s="19">
        <f t="shared" si="6386"/>
        <v>317739.40000000002</v>
      </c>
      <c r="V2486" s="19">
        <f t="shared" si="6387"/>
        <v>317739.40000000002</v>
      </c>
      <c r="W2486" s="19"/>
      <c r="X2486" s="19"/>
      <c r="Y2486" s="19"/>
      <c r="Z2486" s="19"/>
      <c r="AA2486" s="19"/>
      <c r="AB2486" s="19"/>
      <c r="AC2486" s="19"/>
      <c r="AD2486" s="19"/>
      <c r="AE2486" s="19"/>
      <c r="AF2486" s="50">
        <v>322567.587</v>
      </c>
      <c r="AG2486" s="50"/>
      <c r="AH2486" s="50">
        <v>0</v>
      </c>
      <c r="AI2486" s="50">
        <v>0</v>
      </c>
      <c r="AJ2486" s="50">
        <v>0</v>
      </c>
      <c r="AK2486" s="50">
        <v>0</v>
      </c>
      <c r="AL2486" s="50">
        <v>322567.587</v>
      </c>
      <c r="AM2486" s="50">
        <v>0</v>
      </c>
      <c r="AN2486" s="50">
        <v>0</v>
      </c>
      <c r="AO2486" s="15">
        <v>189405.30916999999</v>
      </c>
      <c r="AP2486" s="51">
        <v>322567.587</v>
      </c>
      <c r="AQ2486" s="51">
        <v>0</v>
      </c>
      <c r="AR2486" s="51">
        <v>0</v>
      </c>
      <c r="AS2486" s="51">
        <v>0</v>
      </c>
      <c r="AT2486" s="51">
        <v>0</v>
      </c>
      <c r="AU2486" s="51">
        <f t="shared" si="6413"/>
        <v>322567.587</v>
      </c>
      <c r="AV2486" s="51">
        <f t="shared" si="6414"/>
        <v>0</v>
      </c>
      <c r="AW2486" s="51">
        <f t="shared" si="6415"/>
        <v>322567.587</v>
      </c>
      <c r="AX2486" s="51">
        <f t="shared" si="6416"/>
        <v>317739.40000000002</v>
      </c>
      <c r="AY2486" s="51">
        <f t="shared" si="6417"/>
        <v>317739.40000000002</v>
      </c>
      <c r="AZ2486" s="51"/>
      <c r="BA2486" s="52">
        <f t="shared" si="6418"/>
        <v>100</v>
      </c>
      <c r="BB2486" s="53"/>
    </row>
    <row r="2487">
      <c r="B2487" s="47" t="s">
        <v>798</v>
      </c>
      <c r="C2487" s="47" t="s">
        <v>88</v>
      </c>
      <c r="D2487" s="47" t="s">
        <v>90</v>
      </c>
      <c r="E2487" s="48" t="str">
        <f t="shared" si="6412"/>
        <v>0409</v>
      </c>
      <c r="F2487" s="47" t="s">
        <v>875</v>
      </c>
      <c r="G2487" s="47"/>
      <c r="H2487" s="49" t="s">
        <v>876</v>
      </c>
      <c r="I2487" s="19"/>
      <c r="J2487" s="19"/>
      <c r="K2487" s="19"/>
      <c r="L2487" s="19"/>
      <c r="M2487" s="19"/>
      <c r="N2487" s="19"/>
      <c r="O2487" s="19">
        <f>O2488</f>
        <v>0</v>
      </c>
      <c r="P2487" s="19">
        <f>P2488</f>
        <v>0</v>
      </c>
      <c r="Q2487" s="19">
        <f>Q2488</f>
        <v>93392</v>
      </c>
      <c r="R2487" s="19"/>
      <c r="S2487" s="19"/>
      <c r="T2487" s="19">
        <f t="shared" si="6374"/>
        <v>93392</v>
      </c>
      <c r="U2487" s="19"/>
      <c r="V2487" s="19"/>
      <c r="W2487" s="19"/>
      <c r="X2487" s="19"/>
      <c r="Y2487" s="19"/>
      <c r="Z2487" s="19"/>
      <c r="AA2487" s="19"/>
      <c r="AB2487" s="19"/>
      <c r="AC2487" s="19"/>
      <c r="AD2487" s="19"/>
      <c r="AE2487" s="19"/>
      <c r="AF2487" s="50">
        <f>AF2488</f>
        <v>93392</v>
      </c>
      <c r="AG2487" s="50">
        <f>AG2488</f>
        <v>0</v>
      </c>
      <c r="AH2487" s="50">
        <f>AH2488</f>
        <v>0</v>
      </c>
      <c r="AI2487" s="50">
        <f>AI2488</f>
        <v>0</v>
      </c>
      <c r="AJ2487" s="50">
        <f>AJ2488</f>
        <v>0</v>
      </c>
      <c r="AK2487" s="50">
        <f>AK2488</f>
        <v>0</v>
      </c>
      <c r="AL2487" s="50">
        <f>AL2488</f>
        <v>93365.893400000001</v>
      </c>
      <c r="AM2487" s="50">
        <f>AM2488</f>
        <v>0</v>
      </c>
      <c r="AN2487" s="50">
        <f>AN2488</f>
        <v>0</v>
      </c>
      <c r="AO2487" s="51">
        <f>AO2488</f>
        <v>0</v>
      </c>
      <c r="AP2487" s="51">
        <f>AP2488</f>
        <v>93392</v>
      </c>
      <c r="AQ2487" s="51">
        <f>AQ2488</f>
        <v>0</v>
      </c>
      <c r="AR2487" s="51">
        <f>AR2488</f>
        <v>0</v>
      </c>
      <c r="AS2487" s="51">
        <f>AS2488</f>
        <v>0</v>
      </c>
      <c r="AT2487" s="51">
        <f>AT2488</f>
        <v>0</v>
      </c>
      <c r="AU2487" s="51">
        <f t="shared" si="6413"/>
        <v>93392</v>
      </c>
      <c r="AV2487" s="51">
        <f t="shared" si="6414"/>
        <v>0</v>
      </c>
      <c r="AW2487" s="51"/>
      <c r="AX2487" s="51"/>
      <c r="AY2487" s="51"/>
      <c r="AZ2487" s="51"/>
      <c r="BA2487" s="52">
        <f t="shared" si="6418"/>
        <v>99.972046213808468</v>
      </c>
      <c r="BB2487" s="25"/>
    </row>
    <row r="2488" ht="31.5">
      <c r="B2488" s="47" t="s">
        <v>798</v>
      </c>
      <c r="C2488" s="47" t="s">
        <v>88</v>
      </c>
      <c r="D2488" s="47" t="s">
        <v>90</v>
      </c>
      <c r="E2488" s="48" t="str">
        <f t="shared" si="6412"/>
        <v>0409</v>
      </c>
      <c r="F2488" s="47" t="s">
        <v>875</v>
      </c>
      <c r="G2488" s="47" t="s">
        <v>154</v>
      </c>
      <c r="H2488" s="49" t="s">
        <v>155</v>
      </c>
      <c r="I2488" s="19"/>
      <c r="J2488" s="19"/>
      <c r="K2488" s="19"/>
      <c r="L2488" s="19"/>
      <c r="M2488" s="19"/>
      <c r="N2488" s="19"/>
      <c r="O2488" s="19">
        <v>0</v>
      </c>
      <c r="P2488" s="19">
        <v>0</v>
      </c>
      <c r="Q2488" s="19">
        <f>54964.799+38427.201</f>
        <v>93392</v>
      </c>
      <c r="R2488" s="19"/>
      <c r="S2488" s="19"/>
      <c r="T2488" s="19">
        <f t="shared" si="6374"/>
        <v>93392</v>
      </c>
      <c r="U2488" s="19"/>
      <c r="V2488" s="19"/>
      <c r="W2488" s="19"/>
      <c r="X2488" s="19"/>
      <c r="Y2488" s="19"/>
      <c r="Z2488" s="19"/>
      <c r="AA2488" s="19"/>
      <c r="AB2488" s="19"/>
      <c r="AC2488" s="19"/>
      <c r="AD2488" s="19"/>
      <c r="AE2488" s="19"/>
      <c r="AF2488" s="50">
        <v>93392</v>
      </c>
      <c r="AG2488" s="50"/>
      <c r="AH2488" s="50">
        <v>0</v>
      </c>
      <c r="AI2488" s="50">
        <v>0</v>
      </c>
      <c r="AJ2488" s="50">
        <v>0</v>
      </c>
      <c r="AK2488" s="50">
        <v>0</v>
      </c>
      <c r="AL2488" s="50">
        <v>93365.893400000001</v>
      </c>
      <c r="AM2488" s="50">
        <v>0</v>
      </c>
      <c r="AN2488" s="50">
        <v>0</v>
      </c>
      <c r="AO2488" s="15">
        <v>0</v>
      </c>
      <c r="AP2488" s="51">
        <v>93392</v>
      </c>
      <c r="AQ2488" s="51">
        <v>0</v>
      </c>
      <c r="AR2488" s="51">
        <v>0</v>
      </c>
      <c r="AS2488" s="51">
        <v>0</v>
      </c>
      <c r="AT2488" s="51">
        <v>0</v>
      </c>
      <c r="AU2488" s="51">
        <f t="shared" si="6413"/>
        <v>93392</v>
      </c>
      <c r="AV2488" s="51">
        <f t="shared" si="6414"/>
        <v>0</v>
      </c>
      <c r="AW2488" s="51"/>
      <c r="AX2488" s="51"/>
      <c r="AY2488" s="51"/>
      <c r="AZ2488" s="51"/>
      <c r="BA2488" s="52">
        <f t="shared" si="6418"/>
        <v>99.972046213808468</v>
      </c>
      <c r="BB2488" s="25"/>
    </row>
    <row r="2489">
      <c r="B2489" s="47" t="s">
        <v>798</v>
      </c>
      <c r="C2489" s="47" t="s">
        <v>88</v>
      </c>
      <c r="D2489" s="47" t="s">
        <v>90</v>
      </c>
      <c r="E2489" s="48" t="str">
        <f t="shared" si="6412"/>
        <v>0409</v>
      </c>
      <c r="F2489" s="47" t="s">
        <v>877</v>
      </c>
      <c r="G2489" s="48"/>
      <c r="H2489" s="49" t="s">
        <v>259</v>
      </c>
      <c r="I2489" s="19">
        <f>I2490</f>
        <v>2969.2999999999997</v>
      </c>
      <c r="J2489" s="19">
        <f>J2490</f>
        <v>0</v>
      </c>
      <c r="K2489" s="19">
        <f>K2490</f>
        <v>0</v>
      </c>
      <c r="L2489" s="19">
        <f>L2490</f>
        <v>0</v>
      </c>
      <c r="M2489" s="19">
        <f>M2490</f>
        <v>0</v>
      </c>
      <c r="N2489" s="19">
        <f>N2490</f>
        <v>0</v>
      </c>
      <c r="O2489" s="19">
        <f>O2490</f>
        <v>0</v>
      </c>
      <c r="P2489" s="19">
        <f>P2490</f>
        <v>0</v>
      </c>
      <c r="Q2489" s="19">
        <f>Q2490</f>
        <v>0</v>
      </c>
      <c r="R2489" s="19">
        <f>R2490</f>
        <v>0</v>
      </c>
      <c r="S2489" s="19">
        <f>S2490</f>
        <v>1942.7</v>
      </c>
      <c r="T2489" s="19">
        <f t="shared" si="6374"/>
        <v>4912</v>
      </c>
      <c r="U2489" s="19">
        <f t="shared" si="6386"/>
        <v>0</v>
      </c>
      <c r="V2489" s="19">
        <f t="shared" si="6387"/>
        <v>0</v>
      </c>
      <c r="W2489" s="19">
        <f>W2490</f>
        <v>1942.7</v>
      </c>
      <c r="X2489" s="19">
        <f>X2490</f>
        <v>0</v>
      </c>
      <c r="Y2489" s="19">
        <f>Y2490</f>
        <v>0</v>
      </c>
      <c r="Z2489" s="19">
        <f>Z2490</f>
        <v>0</v>
      </c>
      <c r="AA2489" s="19">
        <f>AA2490</f>
        <v>0</v>
      </c>
      <c r="AB2489" s="19">
        <f>AB2490</f>
        <v>0</v>
      </c>
      <c r="AC2489" s="19">
        <f>AC2490</f>
        <v>0</v>
      </c>
      <c r="AD2489" s="19">
        <f>AD2490</f>
        <v>0</v>
      </c>
      <c r="AE2489" s="19"/>
      <c r="AF2489" s="50">
        <f>AF2490</f>
        <v>4912</v>
      </c>
      <c r="AG2489" s="50">
        <f>AG2490</f>
        <v>0</v>
      </c>
      <c r="AH2489" s="50">
        <f>AH2490</f>
        <v>0</v>
      </c>
      <c r="AI2489" s="50">
        <f>AI2490</f>
        <v>0</v>
      </c>
      <c r="AJ2489" s="50">
        <f>AJ2490</f>
        <v>0</v>
      </c>
      <c r="AK2489" s="50">
        <f>AK2490</f>
        <v>0</v>
      </c>
      <c r="AL2489" s="50">
        <f>AL2490</f>
        <v>4912</v>
      </c>
      <c r="AM2489" s="50">
        <f>AM2490</f>
        <v>0</v>
      </c>
      <c r="AN2489" s="50">
        <f>AN2490</f>
        <v>0</v>
      </c>
      <c r="AO2489" s="51">
        <f>AO2490</f>
        <v>3274.6455000000001</v>
      </c>
      <c r="AP2489" s="51">
        <f>AP2490</f>
        <v>4912</v>
      </c>
      <c r="AQ2489" s="51">
        <f>AQ2490</f>
        <v>0</v>
      </c>
      <c r="AR2489" s="51">
        <f>AR2490</f>
        <v>0</v>
      </c>
      <c r="AS2489" s="51">
        <f>AS2490</f>
        <v>0</v>
      </c>
      <c r="AT2489" s="51">
        <f>AT2490</f>
        <v>0</v>
      </c>
      <c r="AU2489" s="51">
        <f t="shared" si="6413"/>
        <v>4912</v>
      </c>
      <c r="AV2489" s="51">
        <f t="shared" si="6414"/>
        <v>0</v>
      </c>
      <c r="AW2489" s="51">
        <f t="shared" si="6415"/>
        <v>6854.6999999999998</v>
      </c>
      <c r="AX2489" s="51">
        <f t="shared" si="6416"/>
        <v>0</v>
      </c>
      <c r="AY2489" s="51">
        <f t="shared" si="6417"/>
        <v>0</v>
      </c>
      <c r="AZ2489" s="51">
        <f>AZ2490</f>
        <v>0</v>
      </c>
      <c r="BA2489" s="52">
        <f t="shared" si="6418"/>
        <v>100</v>
      </c>
      <c r="BB2489" s="25"/>
    </row>
    <row r="2490" ht="31.5">
      <c r="B2490" s="47" t="s">
        <v>798</v>
      </c>
      <c r="C2490" s="47" t="s">
        <v>88</v>
      </c>
      <c r="D2490" s="47" t="s">
        <v>90</v>
      </c>
      <c r="E2490" s="48" t="str">
        <f t="shared" si="6412"/>
        <v>0409</v>
      </c>
      <c r="F2490" s="47" t="s">
        <v>877</v>
      </c>
      <c r="G2490" s="47" t="s">
        <v>154</v>
      </c>
      <c r="H2490" s="49" t="s">
        <v>155</v>
      </c>
      <c r="I2490" s="19">
        <f>3419.7-450.4</f>
        <v>2969.2999999999997</v>
      </c>
      <c r="J2490" s="19">
        <v>0</v>
      </c>
      <c r="K2490" s="19">
        <v>0</v>
      </c>
      <c r="L2490" s="19"/>
      <c r="M2490" s="19"/>
      <c r="N2490" s="19"/>
      <c r="O2490" s="19">
        <v>0</v>
      </c>
      <c r="P2490" s="19">
        <v>0</v>
      </c>
      <c r="Q2490" s="19">
        <v>0</v>
      </c>
      <c r="R2490" s="19">
        <v>0</v>
      </c>
      <c r="S2490" s="19">
        <v>1942.7</v>
      </c>
      <c r="T2490" s="19">
        <f t="shared" si="6374"/>
        <v>4912</v>
      </c>
      <c r="U2490" s="19">
        <f t="shared" si="6386"/>
        <v>0</v>
      </c>
      <c r="V2490" s="19">
        <f t="shared" si="6387"/>
        <v>0</v>
      </c>
      <c r="W2490" s="19">
        <v>1942.7</v>
      </c>
      <c r="X2490" s="19"/>
      <c r="Y2490" s="19"/>
      <c r="Z2490" s="19"/>
      <c r="AA2490" s="19"/>
      <c r="AB2490" s="19"/>
      <c r="AC2490" s="19"/>
      <c r="AD2490" s="19"/>
      <c r="AE2490" s="19"/>
      <c r="AF2490" s="50">
        <v>4912</v>
      </c>
      <c r="AG2490" s="50"/>
      <c r="AH2490" s="50">
        <v>0</v>
      </c>
      <c r="AI2490" s="50">
        <v>0</v>
      </c>
      <c r="AJ2490" s="50">
        <v>0</v>
      </c>
      <c r="AK2490" s="50">
        <v>0</v>
      </c>
      <c r="AL2490" s="50">
        <v>4912</v>
      </c>
      <c r="AM2490" s="50">
        <v>0</v>
      </c>
      <c r="AN2490" s="50">
        <v>0</v>
      </c>
      <c r="AO2490" s="15">
        <v>3274.6455000000001</v>
      </c>
      <c r="AP2490" s="51">
        <v>4912</v>
      </c>
      <c r="AQ2490" s="51">
        <v>0</v>
      </c>
      <c r="AR2490" s="51">
        <v>0</v>
      </c>
      <c r="AS2490" s="51">
        <v>0</v>
      </c>
      <c r="AT2490" s="51">
        <v>0</v>
      </c>
      <c r="AU2490" s="51">
        <f t="shared" si="6413"/>
        <v>4912</v>
      </c>
      <c r="AV2490" s="51">
        <f t="shared" si="6414"/>
        <v>0</v>
      </c>
      <c r="AW2490" s="51">
        <f t="shared" si="6415"/>
        <v>6854.6999999999998</v>
      </c>
      <c r="AX2490" s="51">
        <f t="shared" si="6416"/>
        <v>0</v>
      </c>
      <c r="AY2490" s="51">
        <f t="shared" si="6417"/>
        <v>0</v>
      </c>
      <c r="AZ2490" s="51"/>
      <c r="BA2490" s="52">
        <f t="shared" si="6418"/>
        <v>100</v>
      </c>
      <c r="BB2490" s="53"/>
    </row>
    <row r="2491" ht="31.5">
      <c r="B2491" s="47" t="s">
        <v>798</v>
      </c>
      <c r="C2491" s="47" t="s">
        <v>88</v>
      </c>
      <c r="D2491" s="47" t="s">
        <v>90</v>
      </c>
      <c r="E2491" s="48" t="str">
        <f t="shared" si="6412"/>
        <v>0409</v>
      </c>
      <c r="F2491" s="47" t="s">
        <v>103</v>
      </c>
      <c r="G2491" s="48"/>
      <c r="H2491" s="49" t="s">
        <v>104</v>
      </c>
      <c r="I2491" s="19">
        <f t="shared" ref="I2491:I2499" si="6419">I2492</f>
        <v>100000</v>
      </c>
      <c r="J2491" s="19">
        <f t="shared" ref="J2491:J2499" si="6420">J2492</f>
        <v>100000</v>
      </c>
      <c r="K2491" s="19">
        <f t="shared" ref="K2491:K2499" si="6421">K2492</f>
        <v>200000</v>
      </c>
      <c r="L2491" s="19">
        <f t="shared" ref="L2491:L2499" si="6422">L2492</f>
        <v>0</v>
      </c>
      <c r="M2491" s="19">
        <f t="shared" ref="M2491:M2499" si="6423">M2492</f>
        <v>100000</v>
      </c>
      <c r="N2491" s="19">
        <f t="shared" ref="N2491:N2499" si="6424">N2492</f>
        <v>0</v>
      </c>
      <c r="O2491" s="19">
        <f>O2492+O2494</f>
        <v>0</v>
      </c>
      <c r="P2491" s="19">
        <f>P2492+P2494</f>
        <v>0</v>
      </c>
      <c r="Q2491" s="19">
        <f>Q2492+Q2494</f>
        <v>0</v>
      </c>
      <c r="R2491" s="19">
        <f>R2492+R2494</f>
        <v>0</v>
      </c>
      <c r="S2491" s="19">
        <f t="shared" ref="S2491:S2499" si="6425">S2492</f>
        <v>0</v>
      </c>
      <c r="T2491" s="19">
        <f t="shared" si="6374"/>
        <v>100000</v>
      </c>
      <c r="U2491" s="19">
        <f t="shared" si="6386"/>
        <v>200000</v>
      </c>
      <c r="V2491" s="19">
        <f t="shared" si="6387"/>
        <v>200000</v>
      </c>
      <c r="W2491" s="19">
        <f t="shared" ref="W2491:W2499" si="6426">W2492</f>
        <v>0</v>
      </c>
      <c r="X2491" s="19">
        <f t="shared" ref="X2491:X2499" si="6427">X2492</f>
        <v>0</v>
      </c>
      <c r="Y2491" s="19">
        <f t="shared" ref="Y2491:Y2499" si="6428">Y2492</f>
        <v>0</v>
      </c>
      <c r="Z2491" s="19">
        <f t="shared" ref="Z2491:Z2499" si="6429">Z2492</f>
        <v>0</v>
      </c>
      <c r="AA2491" s="19">
        <f t="shared" ref="AA2491:AA2499" si="6430">AA2492</f>
        <v>0</v>
      </c>
      <c r="AB2491" s="19">
        <f t="shared" ref="AB2491:AB2499" si="6431">AB2492</f>
        <v>0</v>
      </c>
      <c r="AC2491" s="19">
        <f t="shared" ref="AC2491:AC2499" si="6432">AC2492</f>
        <v>0</v>
      </c>
      <c r="AD2491" s="19">
        <f t="shared" ref="AD2491:AD2499" si="6433">AD2492</f>
        <v>0</v>
      </c>
      <c r="AE2491" s="19">
        <f t="shared" ref="AE2491:AE2499" si="6434">AE2492</f>
        <v>0</v>
      </c>
      <c r="AF2491" s="50">
        <f>AF2492+AF2494</f>
        <v>108637.73624</v>
      </c>
      <c r="AG2491" s="50">
        <f>AG2492+AG2494</f>
        <v>0</v>
      </c>
      <c r="AH2491" s="50">
        <f>AH2492+AH2494</f>
        <v>0</v>
      </c>
      <c r="AI2491" s="50">
        <f>AI2492+AI2494</f>
        <v>0</v>
      </c>
      <c r="AJ2491" s="50">
        <f>AJ2492+AJ2494</f>
        <v>0</v>
      </c>
      <c r="AK2491" s="50">
        <f>AK2492+AK2494</f>
        <v>0</v>
      </c>
      <c r="AL2491" s="50">
        <f>AL2492+AL2494</f>
        <v>108637.73624</v>
      </c>
      <c r="AM2491" s="50">
        <f>AM2492+AM2494</f>
        <v>0</v>
      </c>
      <c r="AN2491" s="50">
        <f>AN2492+AN2494</f>
        <v>0</v>
      </c>
      <c r="AO2491" s="51">
        <f>AO2492+AO2494</f>
        <v>6189.6049800000001</v>
      </c>
      <c r="AP2491" s="51">
        <f>AP2492+AP2494</f>
        <v>108637.73624</v>
      </c>
      <c r="AQ2491" s="51">
        <f>AQ2492+AQ2494</f>
        <v>0</v>
      </c>
      <c r="AR2491" s="51">
        <f>AR2492+AR2494</f>
        <v>0</v>
      </c>
      <c r="AS2491" s="51">
        <f>AS2492+AS2494</f>
        <v>0</v>
      </c>
      <c r="AT2491" s="51">
        <f>AT2492+AT2494</f>
        <v>0</v>
      </c>
      <c r="AU2491" s="51">
        <f t="shared" si="6413"/>
        <v>108637.73624</v>
      </c>
      <c r="AV2491" s="51">
        <f t="shared" si="6414"/>
        <v>-8637.7362399999984</v>
      </c>
      <c r="AW2491" s="51">
        <f t="shared" si="6415"/>
        <v>100000</v>
      </c>
      <c r="AX2491" s="51">
        <f t="shared" si="6416"/>
        <v>200000</v>
      </c>
      <c r="AY2491" s="51">
        <f t="shared" si="6417"/>
        <v>200000</v>
      </c>
      <c r="AZ2491" s="51">
        <f t="shared" ref="AZ2491:AZ2499" si="6435">AZ2492</f>
        <v>0</v>
      </c>
      <c r="BA2491" s="52">
        <f t="shared" si="6418"/>
        <v>100</v>
      </c>
      <c r="BB2491" s="25"/>
    </row>
    <row r="2492" ht="31.5">
      <c r="B2492" s="47" t="s">
        <v>798</v>
      </c>
      <c r="C2492" s="47" t="s">
        <v>88</v>
      </c>
      <c r="D2492" s="47" t="s">
        <v>90</v>
      </c>
      <c r="E2492" s="48" t="str">
        <f t="shared" si="6412"/>
        <v>0409</v>
      </c>
      <c r="F2492" s="47" t="s">
        <v>878</v>
      </c>
      <c r="G2492" s="48"/>
      <c r="H2492" s="49" t="s">
        <v>644</v>
      </c>
      <c r="I2492" s="19">
        <f t="shared" si="6419"/>
        <v>100000</v>
      </c>
      <c r="J2492" s="19">
        <f t="shared" si="6420"/>
        <v>100000</v>
      </c>
      <c r="K2492" s="19">
        <f t="shared" si="6421"/>
        <v>200000</v>
      </c>
      <c r="L2492" s="19">
        <f t="shared" si="6422"/>
        <v>0</v>
      </c>
      <c r="M2492" s="19">
        <f t="shared" si="6423"/>
        <v>100000</v>
      </c>
      <c r="N2492" s="19">
        <f t="shared" si="6424"/>
        <v>0</v>
      </c>
      <c r="O2492" s="19">
        <f>O2493</f>
        <v>0</v>
      </c>
      <c r="P2492" s="19">
        <f>P2493</f>
        <v>0</v>
      </c>
      <c r="Q2492" s="19">
        <f>Q2493</f>
        <v>0</v>
      </c>
      <c r="R2492" s="19">
        <f>R2493</f>
        <v>0</v>
      </c>
      <c r="S2492" s="19">
        <f t="shared" si="6425"/>
        <v>0</v>
      </c>
      <c r="T2492" s="19">
        <f t="shared" si="6374"/>
        <v>100000</v>
      </c>
      <c r="U2492" s="19">
        <f t="shared" si="6386"/>
        <v>200000</v>
      </c>
      <c r="V2492" s="19">
        <f t="shared" si="6387"/>
        <v>200000</v>
      </c>
      <c r="W2492" s="19">
        <f t="shared" si="6426"/>
        <v>0</v>
      </c>
      <c r="X2492" s="19">
        <f t="shared" si="6427"/>
        <v>0</v>
      </c>
      <c r="Y2492" s="19">
        <f t="shared" si="6428"/>
        <v>0</v>
      </c>
      <c r="Z2492" s="19">
        <f t="shared" si="6429"/>
        <v>0</v>
      </c>
      <c r="AA2492" s="19">
        <f t="shared" si="6430"/>
        <v>0</v>
      </c>
      <c r="AB2492" s="19">
        <f t="shared" si="6431"/>
        <v>0</v>
      </c>
      <c r="AC2492" s="19">
        <f t="shared" si="6432"/>
        <v>0</v>
      </c>
      <c r="AD2492" s="19">
        <f t="shared" si="6433"/>
        <v>0</v>
      </c>
      <c r="AE2492" s="19">
        <f t="shared" si="6434"/>
        <v>0</v>
      </c>
      <c r="AF2492" s="50">
        <f>AF2493</f>
        <v>96875</v>
      </c>
      <c r="AG2492" s="50">
        <f>AG2493</f>
        <v>0</v>
      </c>
      <c r="AH2492" s="50">
        <f>AH2493</f>
        <v>0</v>
      </c>
      <c r="AI2492" s="50">
        <f>AI2493</f>
        <v>0</v>
      </c>
      <c r="AJ2492" s="50">
        <f>AJ2493</f>
        <v>0</v>
      </c>
      <c r="AK2492" s="50">
        <f>AK2493</f>
        <v>0</v>
      </c>
      <c r="AL2492" s="50">
        <f>AL2493</f>
        <v>96875</v>
      </c>
      <c r="AM2492" s="50">
        <f>AM2493</f>
        <v>0</v>
      </c>
      <c r="AN2492" s="50">
        <f>AN2493</f>
        <v>0</v>
      </c>
      <c r="AO2492" s="15">
        <f>AO2493</f>
        <v>0</v>
      </c>
      <c r="AP2492" s="51">
        <f>AP2493</f>
        <v>96875</v>
      </c>
      <c r="AQ2492" s="51">
        <f>AQ2493</f>
        <v>0</v>
      </c>
      <c r="AR2492" s="51">
        <f>AR2493</f>
        <v>0</v>
      </c>
      <c r="AS2492" s="51">
        <f>AS2493</f>
        <v>0</v>
      </c>
      <c r="AT2492" s="51">
        <f>AT2493</f>
        <v>0</v>
      </c>
      <c r="AU2492" s="51">
        <f t="shared" si="6413"/>
        <v>96875</v>
      </c>
      <c r="AV2492" s="51">
        <f t="shared" si="6414"/>
        <v>3125</v>
      </c>
      <c r="AW2492" s="51">
        <f t="shared" si="6415"/>
        <v>100000</v>
      </c>
      <c r="AX2492" s="51">
        <f t="shared" si="6416"/>
        <v>200000</v>
      </c>
      <c r="AY2492" s="51">
        <f t="shared" si="6417"/>
        <v>200000</v>
      </c>
      <c r="AZ2492" s="51">
        <f t="shared" si="6435"/>
        <v>0</v>
      </c>
      <c r="BA2492" s="52">
        <f t="shared" si="6418"/>
        <v>100</v>
      </c>
      <c r="BB2492" s="25"/>
    </row>
    <row r="2493" ht="31.5">
      <c r="B2493" s="47" t="s">
        <v>798</v>
      </c>
      <c r="C2493" s="47" t="s">
        <v>88</v>
      </c>
      <c r="D2493" s="47" t="s">
        <v>90</v>
      </c>
      <c r="E2493" s="48" t="str">
        <f t="shared" si="6412"/>
        <v>0409</v>
      </c>
      <c r="F2493" s="47" t="s">
        <v>878</v>
      </c>
      <c r="G2493" s="47" t="s">
        <v>58</v>
      </c>
      <c r="H2493" s="49" t="s">
        <v>59</v>
      </c>
      <c r="I2493" s="19">
        <v>100000</v>
      </c>
      <c r="J2493" s="19">
        <v>100000</v>
      </c>
      <c r="K2493" s="19">
        <v>200000</v>
      </c>
      <c r="L2493" s="19"/>
      <c r="M2493" s="19">
        <v>100000</v>
      </c>
      <c r="N2493" s="19"/>
      <c r="O2493" s="19">
        <v>0</v>
      </c>
      <c r="P2493" s="19">
        <v>0</v>
      </c>
      <c r="Q2493" s="19">
        <v>0</v>
      </c>
      <c r="R2493" s="19">
        <v>0</v>
      </c>
      <c r="S2493" s="19"/>
      <c r="T2493" s="19">
        <f t="shared" si="6374"/>
        <v>100000</v>
      </c>
      <c r="U2493" s="19">
        <f t="shared" si="6386"/>
        <v>200000</v>
      </c>
      <c r="V2493" s="19">
        <f t="shared" si="6387"/>
        <v>200000</v>
      </c>
      <c r="W2493" s="19"/>
      <c r="X2493" s="19"/>
      <c r="Y2493" s="19"/>
      <c r="Z2493" s="19"/>
      <c r="AA2493" s="19"/>
      <c r="AB2493" s="19"/>
      <c r="AC2493" s="19"/>
      <c r="AD2493" s="19"/>
      <c r="AE2493" s="19"/>
      <c r="AF2493" s="50">
        <v>96875</v>
      </c>
      <c r="AG2493" s="50"/>
      <c r="AH2493" s="50">
        <v>0</v>
      </c>
      <c r="AI2493" s="50">
        <v>0</v>
      </c>
      <c r="AJ2493" s="50">
        <v>0</v>
      </c>
      <c r="AK2493" s="50">
        <v>0</v>
      </c>
      <c r="AL2493" s="50">
        <v>96875</v>
      </c>
      <c r="AM2493" s="50">
        <v>0</v>
      </c>
      <c r="AN2493" s="50">
        <v>0</v>
      </c>
      <c r="AO2493" s="51">
        <v>0</v>
      </c>
      <c r="AP2493" s="51">
        <v>96875</v>
      </c>
      <c r="AQ2493" s="51">
        <v>0</v>
      </c>
      <c r="AR2493" s="51">
        <v>0</v>
      </c>
      <c r="AS2493" s="51">
        <v>0</v>
      </c>
      <c r="AT2493" s="51">
        <v>0</v>
      </c>
      <c r="AU2493" s="51">
        <f t="shared" si="6413"/>
        <v>96875</v>
      </c>
      <c r="AV2493" s="51">
        <f t="shared" si="6414"/>
        <v>3125</v>
      </c>
      <c r="AW2493" s="51">
        <f t="shared" si="6415"/>
        <v>100000</v>
      </c>
      <c r="AX2493" s="51">
        <f t="shared" si="6416"/>
        <v>200000</v>
      </c>
      <c r="AY2493" s="51">
        <f t="shared" si="6417"/>
        <v>200000</v>
      </c>
      <c r="AZ2493" s="51"/>
      <c r="BA2493" s="52">
        <f t="shared" si="6418"/>
        <v>100</v>
      </c>
      <c r="BB2493" s="53"/>
    </row>
    <row r="2494" ht="30">
      <c r="B2494" s="47" t="s">
        <v>798</v>
      </c>
      <c r="C2494" s="47" t="s">
        <v>88</v>
      </c>
      <c r="D2494" s="47" t="s">
        <v>90</v>
      </c>
      <c r="E2494" s="48" t="str">
        <f t="shared" si="6412"/>
        <v>0409</v>
      </c>
      <c r="F2494" s="47" t="s">
        <v>879</v>
      </c>
      <c r="G2494" s="47"/>
      <c r="H2494" s="66" t="s">
        <v>880</v>
      </c>
      <c r="I2494" s="19"/>
      <c r="J2494" s="19"/>
      <c r="K2494" s="19"/>
      <c r="L2494" s="19"/>
      <c r="M2494" s="19"/>
      <c r="N2494" s="19"/>
      <c r="O2494" s="19">
        <f>O2495</f>
        <v>0</v>
      </c>
      <c r="P2494" s="19">
        <f>P2495</f>
        <v>0</v>
      </c>
      <c r="Q2494" s="19">
        <f>Q2495</f>
        <v>0</v>
      </c>
      <c r="R2494" s="19">
        <f>R2495</f>
        <v>0</v>
      </c>
      <c r="S2494" s="19"/>
      <c r="T2494" s="19">
        <f t="shared" si="6374"/>
        <v>0</v>
      </c>
      <c r="U2494" s="19"/>
      <c r="V2494" s="19"/>
      <c r="W2494" s="19"/>
      <c r="X2494" s="19"/>
      <c r="Y2494" s="19"/>
      <c r="Z2494" s="19"/>
      <c r="AA2494" s="19"/>
      <c r="AB2494" s="19"/>
      <c r="AC2494" s="19"/>
      <c r="AD2494" s="19"/>
      <c r="AE2494" s="19"/>
      <c r="AF2494" s="50">
        <f>AF2495</f>
        <v>11762.73624</v>
      </c>
      <c r="AG2494" s="50">
        <f>AG2495</f>
        <v>0</v>
      </c>
      <c r="AH2494" s="50">
        <f>AH2495</f>
        <v>0</v>
      </c>
      <c r="AI2494" s="50">
        <f>AI2495</f>
        <v>0</v>
      </c>
      <c r="AJ2494" s="50">
        <f>AJ2495</f>
        <v>0</v>
      </c>
      <c r="AK2494" s="50">
        <f>AK2495</f>
        <v>0</v>
      </c>
      <c r="AL2494" s="50">
        <f>AL2495</f>
        <v>11762.73624</v>
      </c>
      <c r="AM2494" s="50">
        <f>AM2495</f>
        <v>0</v>
      </c>
      <c r="AN2494" s="50">
        <f>AN2495</f>
        <v>0</v>
      </c>
      <c r="AO2494" s="15">
        <f>AO2495</f>
        <v>6189.6049800000001</v>
      </c>
      <c r="AP2494" s="51">
        <f>AP2495</f>
        <v>11762.73624</v>
      </c>
      <c r="AQ2494" s="51">
        <f>AQ2495</f>
        <v>0</v>
      </c>
      <c r="AR2494" s="51">
        <f>AR2495</f>
        <v>0</v>
      </c>
      <c r="AS2494" s="51">
        <f>AS2495</f>
        <v>0</v>
      </c>
      <c r="AT2494" s="51">
        <f>AT2495</f>
        <v>0</v>
      </c>
      <c r="AU2494" s="51">
        <f t="shared" si="6413"/>
        <v>11762.73624</v>
      </c>
      <c r="AV2494" s="51">
        <f t="shared" si="6414"/>
        <v>-11762.73624</v>
      </c>
      <c r="AW2494" s="51"/>
      <c r="AX2494" s="51"/>
      <c r="AY2494" s="51"/>
      <c r="AZ2494" s="51"/>
      <c r="BA2494" s="52">
        <f t="shared" si="6418"/>
        <v>100</v>
      </c>
      <c r="BB2494" s="53"/>
    </row>
    <row r="2495" ht="31.5">
      <c r="B2495" s="47" t="s">
        <v>798</v>
      </c>
      <c r="C2495" s="47" t="s">
        <v>88</v>
      </c>
      <c r="D2495" s="47" t="s">
        <v>90</v>
      </c>
      <c r="E2495" s="48" t="str">
        <f t="shared" si="6412"/>
        <v>0409</v>
      </c>
      <c r="F2495" s="47" t="s">
        <v>879</v>
      </c>
      <c r="G2495" s="47" t="s">
        <v>58</v>
      </c>
      <c r="H2495" s="49" t="s">
        <v>59</v>
      </c>
      <c r="I2495" s="19"/>
      <c r="J2495" s="19"/>
      <c r="K2495" s="19"/>
      <c r="L2495" s="19"/>
      <c r="M2495" s="19"/>
      <c r="N2495" s="19"/>
      <c r="O2495" s="19">
        <v>0</v>
      </c>
      <c r="P2495" s="19"/>
      <c r="Q2495" s="19">
        <v>0</v>
      </c>
      <c r="R2495" s="19">
        <v>0</v>
      </c>
      <c r="S2495" s="19"/>
      <c r="T2495" s="19">
        <f t="shared" si="6374"/>
        <v>0</v>
      </c>
      <c r="U2495" s="19"/>
      <c r="V2495" s="19"/>
      <c r="W2495" s="19"/>
      <c r="X2495" s="19"/>
      <c r="Y2495" s="19"/>
      <c r="Z2495" s="19"/>
      <c r="AA2495" s="19"/>
      <c r="AB2495" s="19"/>
      <c r="AC2495" s="19"/>
      <c r="AD2495" s="19"/>
      <c r="AE2495" s="19"/>
      <c r="AF2495" s="50">
        <v>11762.73624</v>
      </c>
      <c r="AG2495" s="50"/>
      <c r="AH2495" s="50">
        <v>0</v>
      </c>
      <c r="AI2495" s="50">
        <v>0</v>
      </c>
      <c r="AJ2495" s="50">
        <v>0</v>
      </c>
      <c r="AK2495" s="50">
        <v>0</v>
      </c>
      <c r="AL2495" s="50">
        <v>11762.73624</v>
      </c>
      <c r="AM2495" s="50">
        <v>0</v>
      </c>
      <c r="AN2495" s="50">
        <v>0</v>
      </c>
      <c r="AO2495" s="51">
        <v>6189.6049800000001</v>
      </c>
      <c r="AP2495" s="51">
        <v>11762.73624</v>
      </c>
      <c r="AQ2495" s="51">
        <v>0</v>
      </c>
      <c r="AR2495" s="51">
        <v>0</v>
      </c>
      <c r="AS2495" s="51">
        <v>0</v>
      </c>
      <c r="AT2495" s="51">
        <v>0</v>
      </c>
      <c r="AU2495" s="51">
        <f t="shared" si="6413"/>
        <v>11762.73624</v>
      </c>
      <c r="AV2495" s="51">
        <f t="shared" si="6414"/>
        <v>-11762.73624</v>
      </c>
      <c r="AW2495" s="51"/>
      <c r="AX2495" s="51"/>
      <c r="AY2495" s="51"/>
      <c r="AZ2495" s="51"/>
      <c r="BA2495" s="52">
        <f t="shared" si="6418"/>
        <v>100</v>
      </c>
      <c r="BB2495" s="53"/>
    </row>
    <row r="2496" ht="47.25">
      <c r="B2496" s="47" t="s">
        <v>798</v>
      </c>
      <c r="C2496" s="47" t="s">
        <v>88</v>
      </c>
      <c r="D2496" s="47" t="s">
        <v>90</v>
      </c>
      <c r="E2496" s="48" t="str">
        <f t="shared" si="6412"/>
        <v>0409</v>
      </c>
      <c r="F2496" s="47" t="s">
        <v>881</v>
      </c>
      <c r="G2496" s="48"/>
      <c r="H2496" s="49" t="s">
        <v>882</v>
      </c>
      <c r="I2496" s="19">
        <f t="shared" si="6419"/>
        <v>5968.6999999999998</v>
      </c>
      <c r="J2496" s="19">
        <f t="shared" si="6420"/>
        <v>7120.8000000000002</v>
      </c>
      <c r="K2496" s="19">
        <f t="shared" si="6421"/>
        <v>6238.8999999999996</v>
      </c>
      <c r="L2496" s="19">
        <f t="shared" si="6422"/>
        <v>0</v>
      </c>
      <c r="M2496" s="19">
        <f t="shared" si="6423"/>
        <v>0</v>
      </c>
      <c r="N2496" s="19">
        <f t="shared" si="6424"/>
        <v>0</v>
      </c>
      <c r="O2496" s="19">
        <f t="shared" ref="O2496:O2499" si="6436">O2497</f>
        <v>7120.8000000000002</v>
      </c>
      <c r="P2496" s="19">
        <f t="shared" ref="P2496:P2499" si="6437">P2497</f>
        <v>0</v>
      </c>
      <c r="Q2496" s="19">
        <f t="shared" ref="Q2496:Q2499" si="6438">Q2497</f>
        <v>0</v>
      </c>
      <c r="R2496" s="19">
        <f t="shared" ref="R2496:R2499" si="6439">R2497</f>
        <v>0</v>
      </c>
      <c r="S2496" s="19">
        <f t="shared" si="6425"/>
        <v>0</v>
      </c>
      <c r="T2496" s="19">
        <f t="shared" si="6374"/>
        <v>13089.5</v>
      </c>
      <c r="U2496" s="19">
        <f t="shared" si="6386"/>
        <v>7120.8000000000002</v>
      </c>
      <c r="V2496" s="19">
        <f t="shared" si="6387"/>
        <v>6238.8999999999996</v>
      </c>
      <c r="W2496" s="19">
        <f t="shared" si="6426"/>
        <v>0</v>
      </c>
      <c r="X2496" s="19">
        <f t="shared" si="6427"/>
        <v>0</v>
      </c>
      <c r="Y2496" s="19">
        <f t="shared" si="6428"/>
        <v>0</v>
      </c>
      <c r="Z2496" s="19">
        <f t="shared" si="6429"/>
        <v>0</v>
      </c>
      <c r="AA2496" s="19">
        <f t="shared" si="6430"/>
        <v>0</v>
      </c>
      <c r="AB2496" s="19">
        <f t="shared" si="6431"/>
        <v>0</v>
      </c>
      <c r="AC2496" s="19">
        <f t="shared" si="6432"/>
        <v>0</v>
      </c>
      <c r="AD2496" s="19">
        <f t="shared" si="6433"/>
        <v>0</v>
      </c>
      <c r="AE2496" s="19">
        <f t="shared" si="6434"/>
        <v>0</v>
      </c>
      <c r="AF2496" s="50">
        <f t="shared" ref="AF2496:AF2499" si="6440">AF2497</f>
        <v>16164.700000000001</v>
      </c>
      <c r="AG2496" s="50">
        <f t="shared" ref="AG2496:AG2499" si="6441">AG2497</f>
        <v>0</v>
      </c>
      <c r="AH2496" s="50">
        <f t="shared" ref="AH2496:AH2499" si="6442">AH2497</f>
        <v>0</v>
      </c>
      <c r="AI2496" s="50">
        <f t="shared" ref="AI2496:AI2499" si="6443">AI2497</f>
        <v>0</v>
      </c>
      <c r="AJ2496" s="50">
        <f t="shared" ref="AJ2496:AJ2499" si="6444">AJ2497</f>
        <v>0</v>
      </c>
      <c r="AK2496" s="50">
        <f t="shared" ref="AK2496:AK2499" si="6445">AK2497</f>
        <v>0</v>
      </c>
      <c r="AL2496" s="50">
        <f t="shared" ref="AL2496:AL2499" si="6446">AL2497</f>
        <v>16164.700000000001</v>
      </c>
      <c r="AM2496" s="50">
        <f t="shared" ref="AM2496:AM2499" si="6447">AM2497</f>
        <v>0</v>
      </c>
      <c r="AN2496" s="50">
        <f t="shared" ref="AN2496:AN2499" si="6448">AN2497</f>
        <v>0</v>
      </c>
      <c r="AO2496" s="15">
        <f t="shared" ref="AO2496:AO2499" si="6449">AO2497</f>
        <v>9043.8999999999996</v>
      </c>
      <c r="AP2496" s="51">
        <f t="shared" ref="AP2496:AP2499" si="6450">AP2497</f>
        <v>9043.8999999999996</v>
      </c>
      <c r="AQ2496" s="51">
        <f t="shared" ref="AQ2496:AQ2499" si="6451">AQ2497</f>
        <v>7120.8000000000002</v>
      </c>
      <c r="AR2496" s="51">
        <f t="shared" ref="AR2496:AR2499" si="6452">AR2497</f>
        <v>0</v>
      </c>
      <c r="AS2496" s="51">
        <f t="shared" ref="AS2496:AS2499" si="6453">AS2497</f>
        <v>0</v>
      </c>
      <c r="AT2496" s="51">
        <f t="shared" ref="AT2496:AT2499" si="6454">AT2497</f>
        <v>0</v>
      </c>
      <c r="AU2496" s="51">
        <f t="shared" si="6413"/>
        <v>16164.700000000001</v>
      </c>
      <c r="AV2496" s="51">
        <f t="shared" si="6414"/>
        <v>-3075.2000000000007</v>
      </c>
      <c r="AW2496" s="51">
        <f t="shared" si="6415"/>
        <v>13089.5</v>
      </c>
      <c r="AX2496" s="51">
        <f t="shared" si="6416"/>
        <v>7120.8000000000002</v>
      </c>
      <c r="AY2496" s="51">
        <f t="shared" si="6417"/>
        <v>6238.8999999999996</v>
      </c>
      <c r="AZ2496" s="51">
        <f t="shared" si="6435"/>
        <v>0</v>
      </c>
      <c r="BA2496" s="52">
        <f t="shared" si="6418"/>
        <v>100</v>
      </c>
      <c r="BB2496" s="25"/>
    </row>
    <row r="2497">
      <c r="B2497" s="47" t="s">
        <v>798</v>
      </c>
      <c r="C2497" s="47" t="s">
        <v>88</v>
      </c>
      <c r="D2497" s="47" t="s">
        <v>90</v>
      </c>
      <c r="E2497" s="48" t="str">
        <f t="shared" si="6412"/>
        <v>0409</v>
      </c>
      <c r="F2497" s="47" t="s">
        <v>883</v>
      </c>
      <c r="G2497" s="48"/>
      <c r="H2497" s="49" t="s">
        <v>53</v>
      </c>
      <c r="I2497" s="19">
        <f t="shared" si="6419"/>
        <v>5968.6999999999998</v>
      </c>
      <c r="J2497" s="19">
        <f t="shared" si="6420"/>
        <v>7120.8000000000002</v>
      </c>
      <c r="K2497" s="19">
        <f t="shared" si="6421"/>
        <v>6238.8999999999996</v>
      </c>
      <c r="L2497" s="19">
        <f t="shared" si="6422"/>
        <v>0</v>
      </c>
      <c r="M2497" s="19">
        <f t="shared" si="6423"/>
        <v>0</v>
      </c>
      <c r="N2497" s="19">
        <f t="shared" si="6424"/>
        <v>0</v>
      </c>
      <c r="O2497" s="19">
        <f t="shared" si="6436"/>
        <v>7120.8000000000002</v>
      </c>
      <c r="P2497" s="19">
        <f t="shared" si="6437"/>
        <v>0</v>
      </c>
      <c r="Q2497" s="19">
        <f t="shared" si="6438"/>
        <v>0</v>
      </c>
      <c r="R2497" s="19">
        <f t="shared" si="6439"/>
        <v>0</v>
      </c>
      <c r="S2497" s="19">
        <f t="shared" si="6425"/>
        <v>0</v>
      </c>
      <c r="T2497" s="19">
        <f t="shared" si="6374"/>
        <v>13089.5</v>
      </c>
      <c r="U2497" s="19">
        <f t="shared" si="6386"/>
        <v>7120.8000000000002</v>
      </c>
      <c r="V2497" s="19">
        <f t="shared" si="6387"/>
        <v>6238.8999999999996</v>
      </c>
      <c r="W2497" s="19">
        <f t="shared" si="6426"/>
        <v>0</v>
      </c>
      <c r="X2497" s="19">
        <f t="shared" si="6427"/>
        <v>0</v>
      </c>
      <c r="Y2497" s="19">
        <f t="shared" si="6428"/>
        <v>0</v>
      </c>
      <c r="Z2497" s="19">
        <f t="shared" si="6429"/>
        <v>0</v>
      </c>
      <c r="AA2497" s="19">
        <f t="shared" si="6430"/>
        <v>0</v>
      </c>
      <c r="AB2497" s="19">
        <f t="shared" si="6431"/>
        <v>0</v>
      </c>
      <c r="AC2497" s="19">
        <f t="shared" si="6432"/>
        <v>0</v>
      </c>
      <c r="AD2497" s="19">
        <f t="shared" si="6433"/>
        <v>0</v>
      </c>
      <c r="AE2497" s="19">
        <f t="shared" si="6434"/>
        <v>0</v>
      </c>
      <c r="AF2497" s="50">
        <f t="shared" si="6440"/>
        <v>16164.700000000001</v>
      </c>
      <c r="AG2497" s="50">
        <f t="shared" si="6441"/>
        <v>0</v>
      </c>
      <c r="AH2497" s="50">
        <f t="shared" si="6442"/>
        <v>0</v>
      </c>
      <c r="AI2497" s="50">
        <f t="shared" si="6443"/>
        <v>0</v>
      </c>
      <c r="AJ2497" s="50">
        <f t="shared" si="6444"/>
        <v>0</v>
      </c>
      <c r="AK2497" s="50">
        <f t="shared" si="6445"/>
        <v>0</v>
      </c>
      <c r="AL2497" s="50">
        <f t="shared" si="6446"/>
        <v>16164.700000000001</v>
      </c>
      <c r="AM2497" s="50">
        <f t="shared" si="6447"/>
        <v>0</v>
      </c>
      <c r="AN2497" s="50">
        <f t="shared" si="6448"/>
        <v>0</v>
      </c>
      <c r="AO2497" s="51">
        <f t="shared" si="6449"/>
        <v>9043.8999999999996</v>
      </c>
      <c r="AP2497" s="51">
        <f t="shared" si="6450"/>
        <v>9043.8999999999996</v>
      </c>
      <c r="AQ2497" s="51">
        <f t="shared" si="6451"/>
        <v>7120.8000000000002</v>
      </c>
      <c r="AR2497" s="51">
        <f t="shared" si="6452"/>
        <v>0</v>
      </c>
      <c r="AS2497" s="51">
        <f t="shared" si="6453"/>
        <v>0</v>
      </c>
      <c r="AT2497" s="51">
        <f t="shared" si="6454"/>
        <v>0</v>
      </c>
      <c r="AU2497" s="51">
        <f t="shared" si="6413"/>
        <v>16164.700000000001</v>
      </c>
      <c r="AV2497" s="51">
        <f t="shared" si="6414"/>
        <v>-3075.2000000000007</v>
      </c>
      <c r="AW2497" s="51">
        <f t="shared" si="6415"/>
        <v>13089.5</v>
      </c>
      <c r="AX2497" s="51">
        <f t="shared" si="6416"/>
        <v>7120.8000000000002</v>
      </c>
      <c r="AY2497" s="51">
        <f t="shared" si="6417"/>
        <v>6238.8999999999996</v>
      </c>
      <c r="AZ2497" s="51">
        <f t="shared" si="6435"/>
        <v>0</v>
      </c>
      <c r="BA2497" s="52">
        <f t="shared" si="6418"/>
        <v>100</v>
      </c>
      <c r="BB2497" s="25"/>
    </row>
    <row r="2498" ht="31.5">
      <c r="B2498" s="47" t="s">
        <v>798</v>
      </c>
      <c r="C2498" s="47" t="s">
        <v>88</v>
      </c>
      <c r="D2498" s="47" t="s">
        <v>90</v>
      </c>
      <c r="E2498" s="48" t="str">
        <f t="shared" si="6412"/>
        <v>0409</v>
      </c>
      <c r="F2498" s="47" t="s">
        <v>884</v>
      </c>
      <c r="G2498" s="48"/>
      <c r="H2498" s="49" t="s">
        <v>885</v>
      </c>
      <c r="I2498" s="19">
        <f t="shared" si="6419"/>
        <v>5968.6999999999998</v>
      </c>
      <c r="J2498" s="19">
        <f t="shared" si="6420"/>
        <v>7120.8000000000002</v>
      </c>
      <c r="K2498" s="19">
        <f t="shared" si="6421"/>
        <v>6238.8999999999996</v>
      </c>
      <c r="L2498" s="19">
        <f t="shared" si="6422"/>
        <v>0</v>
      </c>
      <c r="M2498" s="19">
        <f t="shared" si="6423"/>
        <v>0</v>
      </c>
      <c r="N2498" s="19">
        <f t="shared" si="6424"/>
        <v>0</v>
      </c>
      <c r="O2498" s="19">
        <f t="shared" si="6436"/>
        <v>7120.8000000000002</v>
      </c>
      <c r="P2498" s="19">
        <f t="shared" si="6437"/>
        <v>0</v>
      </c>
      <c r="Q2498" s="19">
        <f t="shared" si="6438"/>
        <v>0</v>
      </c>
      <c r="R2498" s="19">
        <f t="shared" si="6439"/>
        <v>0</v>
      </c>
      <c r="S2498" s="19">
        <f t="shared" si="6425"/>
        <v>0</v>
      </c>
      <c r="T2498" s="19">
        <f t="shared" si="6374"/>
        <v>13089.5</v>
      </c>
      <c r="U2498" s="19">
        <f t="shared" si="6386"/>
        <v>7120.8000000000002</v>
      </c>
      <c r="V2498" s="19">
        <f t="shared" si="6387"/>
        <v>6238.8999999999996</v>
      </c>
      <c r="W2498" s="19">
        <f t="shared" si="6426"/>
        <v>0</v>
      </c>
      <c r="X2498" s="19">
        <f t="shared" si="6427"/>
        <v>0</v>
      </c>
      <c r="Y2498" s="19">
        <f t="shared" si="6428"/>
        <v>0</v>
      </c>
      <c r="Z2498" s="19">
        <f t="shared" si="6429"/>
        <v>0</v>
      </c>
      <c r="AA2498" s="19">
        <f t="shared" si="6430"/>
        <v>0</v>
      </c>
      <c r="AB2498" s="19">
        <f t="shared" si="6431"/>
        <v>0</v>
      </c>
      <c r="AC2498" s="19">
        <f t="shared" si="6432"/>
        <v>0</v>
      </c>
      <c r="AD2498" s="19">
        <f t="shared" si="6433"/>
        <v>0</v>
      </c>
      <c r="AE2498" s="19">
        <f t="shared" si="6434"/>
        <v>0</v>
      </c>
      <c r="AF2498" s="50">
        <f t="shared" si="6440"/>
        <v>16164.700000000001</v>
      </c>
      <c r="AG2498" s="50">
        <f t="shared" si="6441"/>
        <v>0</v>
      </c>
      <c r="AH2498" s="50">
        <f t="shared" si="6442"/>
        <v>0</v>
      </c>
      <c r="AI2498" s="50">
        <f t="shared" si="6443"/>
        <v>0</v>
      </c>
      <c r="AJ2498" s="50">
        <f t="shared" si="6444"/>
        <v>0</v>
      </c>
      <c r="AK2498" s="50">
        <f t="shared" si="6445"/>
        <v>0</v>
      </c>
      <c r="AL2498" s="50">
        <f t="shared" si="6446"/>
        <v>16164.700000000001</v>
      </c>
      <c r="AM2498" s="50">
        <f t="shared" si="6447"/>
        <v>0</v>
      </c>
      <c r="AN2498" s="50">
        <f t="shared" si="6448"/>
        <v>0</v>
      </c>
      <c r="AO2498" s="15">
        <f t="shared" si="6449"/>
        <v>9043.8999999999996</v>
      </c>
      <c r="AP2498" s="51">
        <f t="shared" si="6450"/>
        <v>9043.8999999999996</v>
      </c>
      <c r="AQ2498" s="51">
        <f t="shared" si="6451"/>
        <v>7120.8000000000002</v>
      </c>
      <c r="AR2498" s="51">
        <f t="shared" si="6452"/>
        <v>0</v>
      </c>
      <c r="AS2498" s="51">
        <f t="shared" si="6453"/>
        <v>0</v>
      </c>
      <c r="AT2498" s="51">
        <f t="shared" si="6454"/>
        <v>0</v>
      </c>
      <c r="AU2498" s="51">
        <f t="shared" si="6413"/>
        <v>16164.700000000001</v>
      </c>
      <c r="AV2498" s="51">
        <f t="shared" si="6414"/>
        <v>-3075.2000000000007</v>
      </c>
      <c r="AW2498" s="51">
        <f t="shared" si="6415"/>
        <v>13089.5</v>
      </c>
      <c r="AX2498" s="51">
        <f t="shared" si="6416"/>
        <v>7120.8000000000002</v>
      </c>
      <c r="AY2498" s="51">
        <f t="shared" si="6417"/>
        <v>6238.8999999999996</v>
      </c>
      <c r="AZ2498" s="51">
        <f t="shared" si="6435"/>
        <v>0</v>
      </c>
      <c r="BA2498" s="52">
        <f t="shared" si="6418"/>
        <v>100</v>
      </c>
      <c r="BB2498" s="25"/>
    </row>
    <row r="2499" ht="31.5">
      <c r="B2499" s="47" t="s">
        <v>798</v>
      </c>
      <c r="C2499" s="47" t="s">
        <v>88</v>
      </c>
      <c r="D2499" s="47" t="s">
        <v>90</v>
      </c>
      <c r="E2499" s="48" t="str">
        <f t="shared" si="6412"/>
        <v>0409</v>
      </c>
      <c r="F2499" s="47" t="s">
        <v>886</v>
      </c>
      <c r="G2499" s="48"/>
      <c r="H2499" s="49" t="s">
        <v>887</v>
      </c>
      <c r="I2499" s="19">
        <f t="shared" si="6419"/>
        <v>5968.6999999999998</v>
      </c>
      <c r="J2499" s="19">
        <f t="shared" si="6420"/>
        <v>7120.8000000000002</v>
      </c>
      <c r="K2499" s="19">
        <f t="shared" si="6421"/>
        <v>6238.8999999999996</v>
      </c>
      <c r="L2499" s="19">
        <f t="shared" si="6422"/>
        <v>0</v>
      </c>
      <c r="M2499" s="19">
        <f t="shared" si="6423"/>
        <v>0</v>
      </c>
      <c r="N2499" s="19">
        <f t="shared" si="6424"/>
        <v>0</v>
      </c>
      <c r="O2499" s="19">
        <f t="shared" si="6436"/>
        <v>7120.8000000000002</v>
      </c>
      <c r="P2499" s="19">
        <f t="shared" si="6437"/>
        <v>0</v>
      </c>
      <c r="Q2499" s="19">
        <f t="shared" si="6438"/>
        <v>0</v>
      </c>
      <c r="R2499" s="19">
        <f t="shared" si="6439"/>
        <v>0</v>
      </c>
      <c r="S2499" s="19">
        <f t="shared" si="6425"/>
        <v>0</v>
      </c>
      <c r="T2499" s="19">
        <f t="shared" si="6374"/>
        <v>13089.5</v>
      </c>
      <c r="U2499" s="19">
        <f t="shared" si="6386"/>
        <v>7120.8000000000002</v>
      </c>
      <c r="V2499" s="19">
        <f t="shared" si="6387"/>
        <v>6238.8999999999996</v>
      </c>
      <c r="W2499" s="19">
        <f t="shared" si="6426"/>
        <v>0</v>
      </c>
      <c r="X2499" s="19">
        <f t="shared" si="6427"/>
        <v>0</v>
      </c>
      <c r="Y2499" s="19">
        <f t="shared" si="6428"/>
        <v>0</v>
      </c>
      <c r="Z2499" s="19">
        <f t="shared" si="6429"/>
        <v>0</v>
      </c>
      <c r="AA2499" s="19">
        <f t="shared" si="6430"/>
        <v>0</v>
      </c>
      <c r="AB2499" s="19">
        <f t="shared" si="6431"/>
        <v>0</v>
      </c>
      <c r="AC2499" s="19">
        <f t="shared" si="6432"/>
        <v>0</v>
      </c>
      <c r="AD2499" s="19">
        <f t="shared" si="6433"/>
        <v>0</v>
      </c>
      <c r="AE2499" s="19">
        <f t="shared" si="6434"/>
        <v>0</v>
      </c>
      <c r="AF2499" s="50">
        <f t="shared" si="6440"/>
        <v>16164.700000000001</v>
      </c>
      <c r="AG2499" s="50">
        <f t="shared" si="6441"/>
        <v>0</v>
      </c>
      <c r="AH2499" s="50">
        <f t="shared" si="6442"/>
        <v>0</v>
      </c>
      <c r="AI2499" s="50">
        <f t="shared" si="6443"/>
        <v>0</v>
      </c>
      <c r="AJ2499" s="50">
        <f t="shared" si="6444"/>
        <v>0</v>
      </c>
      <c r="AK2499" s="50">
        <f t="shared" si="6445"/>
        <v>0</v>
      </c>
      <c r="AL2499" s="50">
        <f t="shared" si="6446"/>
        <v>16164.700000000001</v>
      </c>
      <c r="AM2499" s="50">
        <f t="shared" si="6447"/>
        <v>0</v>
      </c>
      <c r="AN2499" s="50">
        <f t="shared" si="6448"/>
        <v>0</v>
      </c>
      <c r="AO2499" s="51">
        <f t="shared" si="6449"/>
        <v>9043.8999999999996</v>
      </c>
      <c r="AP2499" s="51">
        <f t="shared" si="6450"/>
        <v>9043.8999999999996</v>
      </c>
      <c r="AQ2499" s="51">
        <f t="shared" si="6451"/>
        <v>7120.8000000000002</v>
      </c>
      <c r="AR2499" s="51">
        <f t="shared" si="6452"/>
        <v>0</v>
      </c>
      <c r="AS2499" s="51">
        <f t="shared" si="6453"/>
        <v>0</v>
      </c>
      <c r="AT2499" s="51">
        <f t="shared" si="6454"/>
        <v>0</v>
      </c>
      <c r="AU2499" s="51">
        <f t="shared" si="6413"/>
        <v>16164.700000000001</v>
      </c>
      <c r="AV2499" s="51">
        <f t="shared" si="6414"/>
        <v>-3075.2000000000007</v>
      </c>
      <c r="AW2499" s="51">
        <f t="shared" si="6415"/>
        <v>13089.5</v>
      </c>
      <c r="AX2499" s="51">
        <f t="shared" si="6416"/>
        <v>7120.8000000000002</v>
      </c>
      <c r="AY2499" s="51">
        <f t="shared" si="6417"/>
        <v>6238.8999999999996</v>
      </c>
      <c r="AZ2499" s="51">
        <f t="shared" si="6435"/>
        <v>0</v>
      </c>
      <c r="BA2499" s="52">
        <f t="shared" si="6418"/>
        <v>100</v>
      </c>
      <c r="BB2499" s="25"/>
    </row>
    <row r="2500" ht="31.5">
      <c r="B2500" s="47" t="s">
        <v>798</v>
      </c>
      <c r="C2500" s="47" t="s">
        <v>88</v>
      </c>
      <c r="D2500" s="47" t="s">
        <v>90</v>
      </c>
      <c r="E2500" s="48" t="str">
        <f t="shared" si="6412"/>
        <v>0409</v>
      </c>
      <c r="F2500" s="47" t="s">
        <v>886</v>
      </c>
      <c r="G2500" s="47" t="s">
        <v>58</v>
      </c>
      <c r="H2500" s="49" t="s">
        <v>59</v>
      </c>
      <c r="I2500" s="19">
        <v>5968.6999999999998</v>
      </c>
      <c r="J2500" s="19">
        <v>7120.8000000000002</v>
      </c>
      <c r="K2500" s="19">
        <v>6238.8999999999996</v>
      </c>
      <c r="L2500" s="19"/>
      <c r="M2500" s="19"/>
      <c r="N2500" s="19"/>
      <c r="O2500" s="19">
        <v>7120.8000000000002</v>
      </c>
      <c r="P2500" s="19"/>
      <c r="Q2500" s="19">
        <v>0</v>
      </c>
      <c r="R2500" s="19">
        <v>0</v>
      </c>
      <c r="S2500" s="19"/>
      <c r="T2500" s="19">
        <f t="shared" si="6374"/>
        <v>13089.5</v>
      </c>
      <c r="U2500" s="19">
        <f t="shared" si="6386"/>
        <v>7120.8000000000002</v>
      </c>
      <c r="V2500" s="19">
        <f t="shared" si="6387"/>
        <v>6238.8999999999996</v>
      </c>
      <c r="W2500" s="19"/>
      <c r="X2500" s="19"/>
      <c r="Y2500" s="19"/>
      <c r="Z2500" s="19"/>
      <c r="AA2500" s="19"/>
      <c r="AB2500" s="19"/>
      <c r="AC2500" s="19"/>
      <c r="AD2500" s="19"/>
      <c r="AE2500" s="19"/>
      <c r="AF2500" s="50">
        <v>16164.700000000001</v>
      </c>
      <c r="AG2500" s="50"/>
      <c r="AH2500" s="50">
        <v>0</v>
      </c>
      <c r="AI2500" s="50">
        <v>0</v>
      </c>
      <c r="AJ2500" s="50">
        <v>0</v>
      </c>
      <c r="AK2500" s="50">
        <v>0</v>
      </c>
      <c r="AL2500" s="50">
        <v>16164.700000000001</v>
      </c>
      <c r="AM2500" s="50">
        <v>0</v>
      </c>
      <c r="AN2500" s="50">
        <v>0</v>
      </c>
      <c r="AO2500" s="15">
        <v>9043.8999999999996</v>
      </c>
      <c r="AP2500" s="51">
        <v>9043.8999999999996</v>
      </c>
      <c r="AQ2500" s="51">
        <v>7120.8000000000002</v>
      </c>
      <c r="AR2500" s="51">
        <v>0</v>
      </c>
      <c r="AS2500" s="51">
        <v>0</v>
      </c>
      <c r="AT2500" s="51">
        <v>0</v>
      </c>
      <c r="AU2500" s="51">
        <f t="shared" si="6413"/>
        <v>16164.700000000001</v>
      </c>
      <c r="AV2500" s="51">
        <f t="shared" si="6414"/>
        <v>-3075.2000000000007</v>
      </c>
      <c r="AW2500" s="51">
        <f t="shared" si="6415"/>
        <v>13089.5</v>
      </c>
      <c r="AX2500" s="51">
        <f t="shared" si="6416"/>
        <v>7120.8000000000002</v>
      </c>
      <c r="AY2500" s="51">
        <f t="shared" si="6417"/>
        <v>6238.8999999999996</v>
      </c>
      <c r="AZ2500" s="51"/>
      <c r="BA2500" s="52">
        <f t="shared" si="6418"/>
        <v>100</v>
      </c>
      <c r="BB2500" s="53"/>
    </row>
    <row r="2501" ht="31.5">
      <c r="B2501" s="47" t="s">
        <v>798</v>
      </c>
      <c r="C2501" s="47" t="s">
        <v>88</v>
      </c>
      <c r="D2501" s="47" t="s">
        <v>90</v>
      </c>
      <c r="E2501" s="48" t="str">
        <f t="shared" si="6412"/>
        <v>0409</v>
      </c>
      <c r="F2501" s="47" t="s">
        <v>76</v>
      </c>
      <c r="G2501" s="48"/>
      <c r="H2501" s="49" t="s">
        <v>77</v>
      </c>
      <c r="I2501" s="19"/>
      <c r="J2501" s="19"/>
      <c r="K2501" s="19"/>
      <c r="L2501" s="19"/>
      <c r="M2501" s="19"/>
      <c r="N2501" s="19"/>
      <c r="O2501" s="19">
        <f>O2502+O2506</f>
        <v>0</v>
      </c>
      <c r="P2501" s="19">
        <f>P2502+P2506</f>
        <v>1269.3800000000001</v>
      </c>
      <c r="Q2501" s="19">
        <f>Q2502+Q2506</f>
        <v>0</v>
      </c>
      <c r="R2501" s="19">
        <f>R2502+R2506</f>
        <v>0</v>
      </c>
      <c r="S2501" s="19">
        <f>S2502+S2506</f>
        <v>377.03154000000001</v>
      </c>
      <c r="T2501" s="19">
        <f t="shared" si="6374"/>
        <v>1646.4115400000001</v>
      </c>
      <c r="U2501" s="19"/>
      <c r="V2501" s="19"/>
      <c r="W2501" s="19">
        <f>W2504</f>
        <v>0</v>
      </c>
      <c r="X2501" s="19">
        <f>X2504</f>
        <v>0</v>
      </c>
      <c r="Y2501" s="19">
        <f>Y2504</f>
        <v>0</v>
      </c>
      <c r="Z2501" s="19">
        <f>Z2504</f>
        <v>377.03154000000001</v>
      </c>
      <c r="AA2501" s="19">
        <f>AA2504</f>
        <v>0</v>
      </c>
      <c r="AB2501" s="19">
        <f>AB2504</f>
        <v>0</v>
      </c>
      <c r="AC2501" s="19">
        <f>AC2504</f>
        <v>0</v>
      </c>
      <c r="AD2501" s="19">
        <f>AD2504</f>
        <v>0</v>
      </c>
      <c r="AE2501" s="19"/>
      <c r="AF2501" s="50">
        <f>AF2502+AF2506</f>
        <v>20088.613559999998</v>
      </c>
      <c r="AG2501" s="50">
        <f>AG2502+AG2506</f>
        <v>0</v>
      </c>
      <c r="AH2501" s="50">
        <f>AH2502+AH2506</f>
        <v>0</v>
      </c>
      <c r="AI2501" s="50">
        <f>AI2502+AI2506</f>
        <v>0</v>
      </c>
      <c r="AJ2501" s="50">
        <f>AJ2502+AJ2506</f>
        <v>0</v>
      </c>
      <c r="AK2501" s="50">
        <f>AK2502+AK2506</f>
        <v>0</v>
      </c>
      <c r="AL2501" s="50">
        <f>AL2502+AL2506</f>
        <v>18588.613559999998</v>
      </c>
      <c r="AM2501" s="50">
        <f>AM2502+AM2506</f>
        <v>0</v>
      </c>
      <c r="AN2501" s="50">
        <f>AN2502+AN2506</f>
        <v>0</v>
      </c>
      <c r="AO2501" s="51">
        <f>AO2502+AO2506</f>
        <v>1269.3795399999999</v>
      </c>
      <c r="AP2501" s="51">
        <f>AP2502+AP2506</f>
        <v>20790.827430000001</v>
      </c>
      <c r="AQ2501" s="51">
        <f>AQ2502+AQ2506</f>
        <v>0</v>
      </c>
      <c r="AR2501" s="51">
        <f>AR2502+AR2506</f>
        <v>0</v>
      </c>
      <c r="AS2501" s="51">
        <f>AS2502+AS2506</f>
        <v>0</v>
      </c>
      <c r="AT2501" s="51">
        <f>AT2502+AT2506</f>
        <v>0</v>
      </c>
      <c r="AU2501" s="51">
        <f t="shared" si="6413"/>
        <v>20790.827430000001</v>
      </c>
      <c r="AV2501" s="51">
        <f t="shared" si="6414"/>
        <v>-19144.41589</v>
      </c>
      <c r="AW2501" s="51">
        <f t="shared" si="6415"/>
        <v>2023.44308</v>
      </c>
      <c r="AX2501" s="51">
        <f t="shared" si="6416"/>
        <v>0</v>
      </c>
      <c r="AY2501" s="51">
        <f t="shared" si="6417"/>
        <v>0</v>
      </c>
      <c r="AZ2501" s="51">
        <f>AZ2504</f>
        <v>0</v>
      </c>
      <c r="BA2501" s="52">
        <f t="shared" si="6418"/>
        <v>92.53308350265263</v>
      </c>
      <c r="BB2501" s="25"/>
    </row>
    <row r="2502" ht="47.25">
      <c r="B2502" s="47" t="s">
        <v>798</v>
      </c>
      <c r="C2502" s="47" t="s">
        <v>88</v>
      </c>
      <c r="D2502" s="47" t="s">
        <v>90</v>
      </c>
      <c r="E2502" s="48" t="str">
        <f t="shared" si="6412"/>
        <v>0409</v>
      </c>
      <c r="F2502" s="17" t="s">
        <v>296</v>
      </c>
      <c r="G2502" s="48"/>
      <c r="H2502" s="64" t="s">
        <v>297</v>
      </c>
      <c r="I2502" s="19"/>
      <c r="J2502" s="19"/>
      <c r="K2502" s="19"/>
      <c r="L2502" s="19"/>
      <c r="M2502" s="19"/>
      <c r="N2502" s="19"/>
      <c r="O2502" s="19">
        <f>O2504+O2503</f>
        <v>0</v>
      </c>
      <c r="P2502" s="19">
        <f>P2504+P2503</f>
        <v>0</v>
      </c>
      <c r="Q2502" s="19">
        <f>Q2504+Q2503</f>
        <v>0</v>
      </c>
      <c r="R2502" s="19">
        <f>R2504+R2503</f>
        <v>0</v>
      </c>
      <c r="S2502" s="19">
        <f>S2504+S2503</f>
        <v>377.03154000000001</v>
      </c>
      <c r="T2502" s="19">
        <f t="shared" si="6374"/>
        <v>377.03154000000001</v>
      </c>
      <c r="U2502" s="19"/>
      <c r="V2502" s="19"/>
      <c r="W2502" s="19"/>
      <c r="X2502" s="19"/>
      <c r="Y2502" s="19"/>
      <c r="Z2502" s="19"/>
      <c r="AA2502" s="19"/>
      <c r="AB2502" s="19"/>
      <c r="AC2502" s="19"/>
      <c r="AD2502" s="19"/>
      <c r="AE2502" s="19"/>
      <c r="AF2502" s="50">
        <f>AF2504+AF2503</f>
        <v>18819.23402</v>
      </c>
      <c r="AG2502" s="50">
        <f>AG2504+AG2503</f>
        <v>0</v>
      </c>
      <c r="AH2502" s="50">
        <f>AH2504+AH2503</f>
        <v>0</v>
      </c>
      <c r="AI2502" s="50">
        <f>AI2504+AI2503</f>
        <v>0</v>
      </c>
      <c r="AJ2502" s="50">
        <f>AJ2504+AJ2503</f>
        <v>0</v>
      </c>
      <c r="AK2502" s="50">
        <f>AK2504+AK2503</f>
        <v>0</v>
      </c>
      <c r="AL2502" s="50">
        <f>AL2504+AL2503</f>
        <v>17319.23402</v>
      </c>
      <c r="AM2502" s="50">
        <f>AM2504+AM2503</f>
        <v>0</v>
      </c>
      <c r="AN2502" s="50">
        <f>AN2504+AN2503</f>
        <v>0</v>
      </c>
      <c r="AO2502" s="15">
        <f>AO2504+AO2503</f>
        <v>0</v>
      </c>
      <c r="AP2502" s="51">
        <f>AP2504+AP2503</f>
        <v>19521.44743</v>
      </c>
      <c r="AQ2502" s="51">
        <f>AQ2504+AQ2503</f>
        <v>0</v>
      </c>
      <c r="AR2502" s="51">
        <f>AR2504+AR2503</f>
        <v>0</v>
      </c>
      <c r="AS2502" s="51">
        <f>AS2504+AS2503</f>
        <v>0</v>
      </c>
      <c r="AT2502" s="51">
        <f>AT2504+AT2503</f>
        <v>0</v>
      </c>
      <c r="AU2502" s="51">
        <f t="shared" si="6413"/>
        <v>19521.44743</v>
      </c>
      <c r="AV2502" s="51">
        <f t="shared" si="6414"/>
        <v>-19144.41589</v>
      </c>
      <c r="AW2502" s="51"/>
      <c r="AX2502" s="51"/>
      <c r="AY2502" s="51"/>
      <c r="AZ2502" s="51"/>
      <c r="BA2502" s="52">
        <f t="shared" si="6418"/>
        <v>92.029431174478802</v>
      </c>
      <c r="BB2502" s="25"/>
    </row>
    <row r="2503" ht="31.5" hidden="1">
      <c r="B2503" s="47" t="s">
        <v>798</v>
      </c>
      <c r="C2503" s="47" t="s">
        <v>88</v>
      </c>
      <c r="D2503" s="47" t="s">
        <v>90</v>
      </c>
      <c r="E2503" s="48" t="str">
        <f t="shared" si="6412"/>
        <v>0409</v>
      </c>
      <c r="F2503" s="17" t="s">
        <v>296</v>
      </c>
      <c r="G2503" s="47" t="s">
        <v>58</v>
      </c>
      <c r="H2503" s="49" t="s">
        <v>59</v>
      </c>
      <c r="I2503" s="19"/>
      <c r="J2503" s="19"/>
      <c r="K2503" s="19"/>
      <c r="L2503" s="19"/>
      <c r="M2503" s="19"/>
      <c r="N2503" s="19"/>
      <c r="O2503" s="19">
        <v>0</v>
      </c>
      <c r="P2503" s="19">
        <v>0</v>
      </c>
      <c r="Q2503" s="19">
        <v>0</v>
      </c>
      <c r="R2503" s="19"/>
      <c r="S2503" s="19">
        <v>377.03154000000001</v>
      </c>
      <c r="T2503" s="19">
        <f t="shared" si="6374"/>
        <v>377.03154000000001</v>
      </c>
      <c r="U2503" s="19"/>
      <c r="V2503" s="19"/>
      <c r="W2503" s="19"/>
      <c r="X2503" s="19"/>
      <c r="Y2503" s="19"/>
      <c r="Z2503" s="19"/>
      <c r="AA2503" s="19"/>
      <c r="AB2503" s="19"/>
      <c r="AC2503" s="19"/>
      <c r="AD2503" s="19"/>
      <c r="AE2503" s="19"/>
      <c r="AF2503" s="50">
        <v>0</v>
      </c>
      <c r="AG2503" s="50"/>
      <c r="AH2503" s="50">
        <v>0</v>
      </c>
      <c r="AI2503" s="50">
        <v>0</v>
      </c>
      <c r="AJ2503" s="50">
        <v>0</v>
      </c>
      <c r="AK2503" s="50">
        <v>0</v>
      </c>
      <c r="AL2503" s="50">
        <v>0</v>
      </c>
      <c r="AM2503" s="50">
        <v>0</v>
      </c>
      <c r="AN2503" s="50">
        <v>0</v>
      </c>
      <c r="AO2503" s="51">
        <v>0</v>
      </c>
      <c r="AP2503" s="51">
        <v>0</v>
      </c>
      <c r="AQ2503" s="51">
        <v>0</v>
      </c>
      <c r="AR2503" s="51">
        <v>0</v>
      </c>
      <c r="AS2503" s="51">
        <v>0</v>
      </c>
      <c r="AT2503" s="51">
        <v>0</v>
      </c>
      <c r="AU2503" s="51">
        <f t="shared" si="6413"/>
        <v>0</v>
      </c>
      <c r="AV2503" s="51">
        <f t="shared" si="6414"/>
        <v>377.03154000000001</v>
      </c>
      <c r="AW2503" s="51"/>
      <c r="AX2503" s="51"/>
      <c r="AY2503" s="51"/>
      <c r="AZ2503" s="51"/>
      <c r="BA2503" s="52"/>
      <c r="BB2503" s="25">
        <v>0</v>
      </c>
    </row>
    <row r="2504" ht="47.25">
      <c r="B2504" s="47" t="s">
        <v>798</v>
      </c>
      <c r="C2504" s="47" t="s">
        <v>88</v>
      </c>
      <c r="D2504" s="47" t="s">
        <v>90</v>
      </c>
      <c r="E2504" s="48" t="str">
        <f t="shared" si="6412"/>
        <v>0409</v>
      </c>
      <c r="F2504" s="17" t="s">
        <v>558</v>
      </c>
      <c r="G2504" s="48"/>
      <c r="H2504" s="64" t="s">
        <v>559</v>
      </c>
      <c r="I2504" s="19"/>
      <c r="J2504" s="19"/>
      <c r="K2504" s="19"/>
      <c r="L2504" s="19"/>
      <c r="M2504" s="19"/>
      <c r="N2504" s="19"/>
      <c r="O2504" s="19">
        <f>O2505</f>
        <v>0</v>
      </c>
      <c r="P2504" s="19">
        <f>P2505</f>
        <v>0</v>
      </c>
      <c r="Q2504" s="19">
        <f>Q2505</f>
        <v>0</v>
      </c>
      <c r="R2504" s="19">
        <f>R2505</f>
        <v>0</v>
      </c>
      <c r="S2504" s="19">
        <f>S2505</f>
        <v>0</v>
      </c>
      <c r="T2504" s="19">
        <f t="shared" si="6374"/>
        <v>0</v>
      </c>
      <c r="U2504" s="19"/>
      <c r="V2504" s="19"/>
      <c r="W2504" s="19">
        <f>W2505</f>
        <v>0</v>
      </c>
      <c r="X2504" s="19">
        <f>X2505</f>
        <v>0</v>
      </c>
      <c r="Y2504" s="19">
        <f>Y2505</f>
        <v>0</v>
      </c>
      <c r="Z2504" s="19">
        <f>Z2505</f>
        <v>377.03154000000001</v>
      </c>
      <c r="AA2504" s="19">
        <f>AA2505</f>
        <v>0</v>
      </c>
      <c r="AB2504" s="19">
        <f>AB2505</f>
        <v>0</v>
      </c>
      <c r="AC2504" s="19">
        <f>AC2505</f>
        <v>0</v>
      </c>
      <c r="AD2504" s="19">
        <f>AD2505</f>
        <v>0</v>
      </c>
      <c r="AE2504" s="19"/>
      <c r="AF2504" s="50">
        <f>AF2505</f>
        <v>18819.23402</v>
      </c>
      <c r="AG2504" s="50">
        <f>AG2505</f>
        <v>0</v>
      </c>
      <c r="AH2504" s="50">
        <f>AH2505</f>
        <v>0</v>
      </c>
      <c r="AI2504" s="50">
        <f>AI2505</f>
        <v>0</v>
      </c>
      <c r="AJ2504" s="50">
        <f>AJ2505</f>
        <v>0</v>
      </c>
      <c r="AK2504" s="50">
        <f>AK2505</f>
        <v>0</v>
      </c>
      <c r="AL2504" s="50">
        <f>AL2505</f>
        <v>17319.23402</v>
      </c>
      <c r="AM2504" s="50">
        <f>AM2505</f>
        <v>0</v>
      </c>
      <c r="AN2504" s="50">
        <f>AN2505</f>
        <v>0</v>
      </c>
      <c r="AO2504" s="15">
        <f>AO2505</f>
        <v>0</v>
      </c>
      <c r="AP2504" s="51">
        <f>AP2505</f>
        <v>19521.44743</v>
      </c>
      <c r="AQ2504" s="51">
        <f>AQ2505</f>
        <v>0</v>
      </c>
      <c r="AR2504" s="51">
        <f>AR2505</f>
        <v>0</v>
      </c>
      <c r="AS2504" s="51">
        <f>AS2505</f>
        <v>0</v>
      </c>
      <c r="AT2504" s="51">
        <f>AT2505</f>
        <v>0</v>
      </c>
      <c r="AU2504" s="51">
        <f t="shared" si="6413"/>
        <v>19521.44743</v>
      </c>
      <c r="AV2504" s="51">
        <f t="shared" si="6414"/>
        <v>-19521.44743</v>
      </c>
      <c r="AW2504" s="51">
        <f t="shared" si="6415"/>
        <v>377.03154000000001</v>
      </c>
      <c r="AX2504" s="51">
        <f t="shared" si="6416"/>
        <v>0</v>
      </c>
      <c r="AY2504" s="51">
        <f t="shared" si="6417"/>
        <v>0</v>
      </c>
      <c r="AZ2504" s="51">
        <f>AZ2505</f>
        <v>0</v>
      </c>
      <c r="BA2504" s="52">
        <f t="shared" si="6418"/>
        <v>92.029431174478802</v>
      </c>
      <c r="BB2504" s="25"/>
    </row>
    <row r="2505" ht="31.5">
      <c r="B2505" s="47" t="s">
        <v>798</v>
      </c>
      <c r="C2505" s="47" t="s">
        <v>88</v>
      </c>
      <c r="D2505" s="47" t="s">
        <v>90</v>
      </c>
      <c r="E2505" s="48" t="str">
        <f t="shared" si="6412"/>
        <v>0409</v>
      </c>
      <c r="F2505" s="17" t="s">
        <v>558</v>
      </c>
      <c r="G2505" s="47" t="s">
        <v>58</v>
      </c>
      <c r="H2505" s="49" t="s">
        <v>59</v>
      </c>
      <c r="I2505" s="19"/>
      <c r="J2505" s="19"/>
      <c r="K2505" s="19"/>
      <c r="L2505" s="19"/>
      <c r="M2505" s="19"/>
      <c r="N2505" s="19"/>
      <c r="O2505" s="19">
        <v>0</v>
      </c>
      <c r="P2505" s="19">
        <v>0</v>
      </c>
      <c r="Q2505" s="19">
        <v>0</v>
      </c>
      <c r="R2505" s="19">
        <v>0</v>
      </c>
      <c r="S2505" s="19">
        <v>0</v>
      </c>
      <c r="T2505" s="19">
        <f t="shared" si="6374"/>
        <v>0</v>
      </c>
      <c r="U2505" s="19"/>
      <c r="V2505" s="19"/>
      <c r="W2505" s="19"/>
      <c r="X2505" s="19"/>
      <c r="Y2505" s="19"/>
      <c r="Z2505" s="19">
        <v>377.03154000000001</v>
      </c>
      <c r="AA2505" s="19"/>
      <c r="AB2505" s="19"/>
      <c r="AC2505" s="19"/>
      <c r="AD2505" s="19"/>
      <c r="AE2505" s="19"/>
      <c r="AF2505" s="50">
        <v>18819.23402</v>
      </c>
      <c r="AG2505" s="50"/>
      <c r="AH2505" s="50">
        <v>0</v>
      </c>
      <c r="AI2505" s="50">
        <v>0</v>
      </c>
      <c r="AJ2505" s="50">
        <v>0</v>
      </c>
      <c r="AK2505" s="50">
        <v>0</v>
      </c>
      <c r="AL2505" s="50">
        <v>17319.23402</v>
      </c>
      <c r="AM2505" s="50">
        <v>0</v>
      </c>
      <c r="AN2505" s="50">
        <v>0</v>
      </c>
      <c r="AO2505" s="51">
        <v>0</v>
      </c>
      <c r="AP2505" s="51">
        <v>19521.44743</v>
      </c>
      <c r="AQ2505" s="51">
        <v>0</v>
      </c>
      <c r="AR2505" s="51">
        <v>0</v>
      </c>
      <c r="AS2505" s="51">
        <v>0</v>
      </c>
      <c r="AT2505" s="51">
        <v>0</v>
      </c>
      <c r="AU2505" s="51">
        <f t="shared" si="6413"/>
        <v>19521.44743</v>
      </c>
      <c r="AV2505" s="51">
        <f t="shared" si="6414"/>
        <v>-19521.44743</v>
      </c>
      <c r="AW2505" s="51">
        <f t="shared" si="6415"/>
        <v>377.03154000000001</v>
      </c>
      <c r="AX2505" s="51">
        <f t="shared" si="6416"/>
        <v>0</v>
      </c>
      <c r="AY2505" s="51">
        <f t="shared" si="6417"/>
        <v>0</v>
      </c>
      <c r="AZ2505" s="51"/>
      <c r="BA2505" s="52">
        <f t="shared" si="6418"/>
        <v>92.029431174478802</v>
      </c>
      <c r="BB2505" s="53"/>
    </row>
    <row r="2506">
      <c r="B2506" s="47" t="s">
        <v>798</v>
      </c>
      <c r="C2506" s="47" t="s">
        <v>88</v>
      </c>
      <c r="D2506" s="47" t="s">
        <v>90</v>
      </c>
      <c r="E2506" s="48" t="str">
        <f t="shared" si="6412"/>
        <v>0409</v>
      </c>
      <c r="F2506" s="17" t="s">
        <v>78</v>
      </c>
      <c r="G2506" s="47"/>
      <c r="H2506" s="49" t="s">
        <v>79</v>
      </c>
      <c r="I2506" s="19"/>
      <c r="J2506" s="19"/>
      <c r="K2506" s="19"/>
      <c r="L2506" s="19"/>
      <c r="M2506" s="19"/>
      <c r="N2506" s="19"/>
      <c r="O2506" s="19">
        <f t="shared" ref="O2506:O2507" si="6455">O2507</f>
        <v>0</v>
      </c>
      <c r="P2506" s="19">
        <f t="shared" ref="P2506:P2507" si="6456">P2507</f>
        <v>1269.3800000000001</v>
      </c>
      <c r="Q2506" s="19">
        <f t="shared" ref="Q2506:Q2507" si="6457">Q2507</f>
        <v>0</v>
      </c>
      <c r="R2506" s="19">
        <f t="shared" ref="R2506:R2507" si="6458">R2507</f>
        <v>0</v>
      </c>
      <c r="S2506" s="19">
        <f t="shared" ref="S2506:S2507" si="6459">S2507</f>
        <v>0</v>
      </c>
      <c r="T2506" s="19">
        <f t="shared" si="6374"/>
        <v>1269.3800000000001</v>
      </c>
      <c r="U2506" s="19"/>
      <c r="V2506" s="19"/>
      <c r="W2506" s="19"/>
      <c r="X2506" s="19"/>
      <c r="Y2506" s="19"/>
      <c r="Z2506" s="19"/>
      <c r="AA2506" s="19"/>
      <c r="AB2506" s="19"/>
      <c r="AC2506" s="19"/>
      <c r="AD2506" s="19"/>
      <c r="AE2506" s="19"/>
      <c r="AF2506" s="50">
        <f t="shared" ref="AF2506:AF2507" si="6460">AF2507</f>
        <v>1269.3795399999999</v>
      </c>
      <c r="AG2506" s="50">
        <f t="shared" ref="AG2506:AG2507" si="6461">AG2507</f>
        <v>0</v>
      </c>
      <c r="AH2506" s="50">
        <f t="shared" ref="AH2506:AH2507" si="6462">AH2507</f>
        <v>0</v>
      </c>
      <c r="AI2506" s="50">
        <f t="shared" ref="AI2506:AI2507" si="6463">AI2507</f>
        <v>0</v>
      </c>
      <c r="AJ2506" s="50">
        <f t="shared" ref="AJ2506:AJ2507" si="6464">AJ2507</f>
        <v>0</v>
      </c>
      <c r="AK2506" s="50">
        <f t="shared" ref="AK2506:AK2507" si="6465">AK2507</f>
        <v>0</v>
      </c>
      <c r="AL2506" s="50">
        <f t="shared" ref="AL2506:AL2507" si="6466">AL2507</f>
        <v>1269.3795399999999</v>
      </c>
      <c r="AM2506" s="50">
        <f t="shared" ref="AM2506:AM2507" si="6467">AM2507</f>
        <v>0</v>
      </c>
      <c r="AN2506" s="50">
        <f t="shared" ref="AN2506:AN2507" si="6468">AN2507</f>
        <v>0</v>
      </c>
      <c r="AO2506" s="63">
        <f t="shared" ref="AO2506:AO2507" si="6469">AO2507</f>
        <v>1269.3795399999999</v>
      </c>
      <c r="AP2506" s="51">
        <f t="shared" ref="AP2506:AP2507" si="6470">AP2507</f>
        <v>1269.3800000000001</v>
      </c>
      <c r="AQ2506" s="51">
        <f t="shared" ref="AQ2506:AQ2507" si="6471">AQ2507</f>
        <v>0</v>
      </c>
      <c r="AR2506" s="51">
        <f t="shared" ref="AR2506:AR2507" si="6472">AR2507</f>
        <v>0</v>
      </c>
      <c r="AS2506" s="51">
        <f t="shared" ref="AS2506:AS2507" si="6473">AS2507</f>
        <v>0</v>
      </c>
      <c r="AT2506" s="51">
        <f t="shared" ref="AT2506:AT2507" si="6474">AT2507</f>
        <v>0</v>
      </c>
      <c r="AU2506" s="51">
        <f t="shared" si="6413"/>
        <v>1269.3800000000001</v>
      </c>
      <c r="AV2506" s="51">
        <f t="shared" si="6414"/>
        <v>0</v>
      </c>
      <c r="AW2506" s="51"/>
      <c r="AX2506" s="51"/>
      <c r="AY2506" s="51"/>
      <c r="AZ2506" s="51"/>
      <c r="BA2506" s="52">
        <f t="shared" si="6418"/>
        <v>100</v>
      </c>
      <c r="BB2506" s="53"/>
    </row>
    <row r="2507" ht="78.75">
      <c r="B2507" s="47" t="s">
        <v>798</v>
      </c>
      <c r="C2507" s="47" t="s">
        <v>88</v>
      </c>
      <c r="D2507" s="47" t="s">
        <v>90</v>
      </c>
      <c r="E2507" s="48" t="str">
        <f t="shared" si="6412"/>
        <v>0409</v>
      </c>
      <c r="F2507" s="17" t="s">
        <v>888</v>
      </c>
      <c r="G2507" s="47"/>
      <c r="H2507" s="49" t="s">
        <v>889</v>
      </c>
      <c r="I2507" s="19"/>
      <c r="J2507" s="19"/>
      <c r="K2507" s="19"/>
      <c r="L2507" s="19"/>
      <c r="M2507" s="19"/>
      <c r="N2507" s="19"/>
      <c r="O2507" s="19">
        <f t="shared" si="6455"/>
        <v>0</v>
      </c>
      <c r="P2507" s="19">
        <f t="shared" si="6456"/>
        <v>1269.3800000000001</v>
      </c>
      <c r="Q2507" s="19">
        <f t="shared" si="6457"/>
        <v>0</v>
      </c>
      <c r="R2507" s="19">
        <f t="shared" si="6458"/>
        <v>0</v>
      </c>
      <c r="S2507" s="19">
        <f t="shared" si="6459"/>
        <v>0</v>
      </c>
      <c r="T2507" s="19">
        <f t="shared" si="6374"/>
        <v>1269.3800000000001</v>
      </c>
      <c r="U2507" s="19"/>
      <c r="V2507" s="19"/>
      <c r="W2507" s="19"/>
      <c r="X2507" s="19"/>
      <c r="Y2507" s="19"/>
      <c r="Z2507" s="19"/>
      <c r="AA2507" s="19"/>
      <c r="AB2507" s="19"/>
      <c r="AC2507" s="19"/>
      <c r="AD2507" s="19"/>
      <c r="AE2507" s="19"/>
      <c r="AF2507" s="50">
        <f t="shared" si="6460"/>
        <v>1269.3795399999999</v>
      </c>
      <c r="AG2507" s="50">
        <f t="shared" si="6461"/>
        <v>0</v>
      </c>
      <c r="AH2507" s="50">
        <f t="shared" si="6462"/>
        <v>0</v>
      </c>
      <c r="AI2507" s="50">
        <f t="shared" si="6463"/>
        <v>0</v>
      </c>
      <c r="AJ2507" s="50">
        <f t="shared" si="6464"/>
        <v>0</v>
      </c>
      <c r="AK2507" s="50">
        <f t="shared" si="6465"/>
        <v>0</v>
      </c>
      <c r="AL2507" s="50">
        <f t="shared" si="6466"/>
        <v>1269.3795399999999</v>
      </c>
      <c r="AM2507" s="50">
        <f t="shared" si="6467"/>
        <v>0</v>
      </c>
      <c r="AN2507" s="50">
        <f t="shared" si="6468"/>
        <v>0</v>
      </c>
      <c r="AO2507" s="15">
        <f t="shared" si="6469"/>
        <v>1269.3795399999999</v>
      </c>
      <c r="AP2507" s="51">
        <f t="shared" si="6470"/>
        <v>1269.3800000000001</v>
      </c>
      <c r="AQ2507" s="51">
        <f t="shared" si="6471"/>
        <v>0</v>
      </c>
      <c r="AR2507" s="51">
        <f t="shared" si="6472"/>
        <v>0</v>
      </c>
      <c r="AS2507" s="51">
        <f t="shared" si="6473"/>
        <v>0</v>
      </c>
      <c r="AT2507" s="51">
        <f t="shared" si="6474"/>
        <v>0</v>
      </c>
      <c r="AU2507" s="51">
        <f t="shared" si="6413"/>
        <v>1269.3800000000001</v>
      </c>
      <c r="AV2507" s="51">
        <f t="shared" si="6414"/>
        <v>0</v>
      </c>
      <c r="AW2507" s="51"/>
      <c r="AX2507" s="51"/>
      <c r="AY2507" s="51"/>
      <c r="AZ2507" s="51"/>
      <c r="BA2507" s="52">
        <f t="shared" si="6418"/>
        <v>100</v>
      </c>
      <c r="BB2507" s="53"/>
    </row>
    <row r="2508">
      <c r="B2508" s="47" t="s">
        <v>798</v>
      </c>
      <c r="C2508" s="47" t="s">
        <v>88</v>
      </c>
      <c r="D2508" s="47" t="s">
        <v>90</v>
      </c>
      <c r="E2508" s="48" t="str">
        <f t="shared" si="6412"/>
        <v>0409</v>
      </c>
      <c r="F2508" s="17" t="s">
        <v>888</v>
      </c>
      <c r="G2508" s="47" t="s">
        <v>60</v>
      </c>
      <c r="H2508" s="49" t="s">
        <v>61</v>
      </c>
      <c r="I2508" s="19"/>
      <c r="J2508" s="19"/>
      <c r="K2508" s="19"/>
      <c r="L2508" s="19"/>
      <c r="M2508" s="19"/>
      <c r="N2508" s="19"/>
      <c r="O2508" s="19">
        <v>0</v>
      </c>
      <c r="P2508" s="19">
        <v>1269.3800000000001</v>
      </c>
      <c r="Q2508" s="19">
        <v>0</v>
      </c>
      <c r="R2508" s="19">
        <v>0</v>
      </c>
      <c r="S2508" s="19">
        <v>0</v>
      </c>
      <c r="T2508" s="19">
        <f t="shared" si="6374"/>
        <v>1269.3800000000001</v>
      </c>
      <c r="U2508" s="19"/>
      <c r="V2508" s="19"/>
      <c r="W2508" s="19"/>
      <c r="X2508" s="19"/>
      <c r="Y2508" s="19"/>
      <c r="Z2508" s="19"/>
      <c r="AA2508" s="19"/>
      <c r="AB2508" s="19"/>
      <c r="AC2508" s="19"/>
      <c r="AD2508" s="19"/>
      <c r="AE2508" s="19"/>
      <c r="AF2508" s="50">
        <v>1269.3795399999999</v>
      </c>
      <c r="AG2508" s="50"/>
      <c r="AH2508" s="50">
        <v>0</v>
      </c>
      <c r="AI2508" s="50">
        <v>0</v>
      </c>
      <c r="AJ2508" s="50">
        <v>0</v>
      </c>
      <c r="AK2508" s="50">
        <v>0</v>
      </c>
      <c r="AL2508" s="50">
        <v>1269.3795399999999</v>
      </c>
      <c r="AM2508" s="50">
        <v>0</v>
      </c>
      <c r="AN2508" s="50">
        <v>0</v>
      </c>
      <c r="AO2508" s="63">
        <v>1269.3795399999999</v>
      </c>
      <c r="AP2508" s="51">
        <v>1269.3800000000001</v>
      </c>
      <c r="AQ2508" s="51">
        <v>0</v>
      </c>
      <c r="AR2508" s="51">
        <v>0</v>
      </c>
      <c r="AS2508" s="51">
        <v>0</v>
      </c>
      <c r="AT2508" s="51">
        <v>0</v>
      </c>
      <c r="AU2508" s="51">
        <f t="shared" si="6413"/>
        <v>1269.3800000000001</v>
      </c>
      <c r="AV2508" s="51">
        <f t="shared" si="6414"/>
        <v>0</v>
      </c>
      <c r="AW2508" s="51"/>
      <c r="AX2508" s="51"/>
      <c r="AY2508" s="51"/>
      <c r="AZ2508" s="51"/>
      <c r="BA2508" s="52">
        <f t="shared" si="6418"/>
        <v>100</v>
      </c>
      <c r="BB2508" s="53"/>
    </row>
    <row r="2509" s="59" customFormat="1">
      <c r="B2509" s="60" t="s">
        <v>798</v>
      </c>
      <c r="C2509" s="60" t="s">
        <v>96</v>
      </c>
      <c r="D2509" s="60"/>
      <c r="E2509" s="61" t="str">
        <f t="shared" si="6412"/>
        <v>05</v>
      </c>
      <c r="F2509" s="31"/>
      <c r="G2509" s="61"/>
      <c r="H2509" s="33" t="s">
        <v>97</v>
      </c>
      <c r="I2509" s="34">
        <f>I2510+I2590</f>
        <v>3731781</v>
      </c>
      <c r="J2509" s="34">
        <f>J2510+J2590</f>
        <v>2734618.1999999997</v>
      </c>
      <c r="K2509" s="34">
        <f>K2510+K2590</f>
        <v>1862203.6000000001</v>
      </c>
      <c r="L2509" s="34">
        <f>L2510+L2590</f>
        <v>9423.3000000000011</v>
      </c>
      <c r="M2509" s="34">
        <f>M2510+M2590</f>
        <v>-2151.1000000000045</v>
      </c>
      <c r="N2509" s="34">
        <f>N2510+N2590</f>
        <v>-1279.4000000000001</v>
      </c>
      <c r="O2509" s="34">
        <f>O2510+O2590</f>
        <v>-99719.423999999999</v>
      </c>
      <c r="P2509" s="34">
        <f>P2510+P2590</f>
        <v>-4826.9899999999998</v>
      </c>
      <c r="Q2509" s="34">
        <f>Q2510+Q2590</f>
        <v>29565.932999999997</v>
      </c>
      <c r="R2509" s="34">
        <f>R2510+R2590</f>
        <v>-155574.19500000001</v>
      </c>
      <c r="S2509" s="34">
        <f>S2510+S2590</f>
        <v>435262.89935000002</v>
      </c>
      <c r="T2509" s="34">
        <f t="shared" si="6374"/>
        <v>3945912.5233499999</v>
      </c>
      <c r="U2509" s="34">
        <f t="shared" si="6386"/>
        <v>2732467.0999999996</v>
      </c>
      <c r="V2509" s="34">
        <f t="shared" si="6387"/>
        <v>1860924.2000000002</v>
      </c>
      <c r="W2509" s="34">
        <f>W2510+W2590</f>
        <v>28771.5</v>
      </c>
      <c r="X2509" s="34">
        <f>X2510+X2590</f>
        <v>0</v>
      </c>
      <c r="Y2509" s="34">
        <f>Y2510+Y2590</f>
        <v>0</v>
      </c>
      <c r="Z2509" s="34">
        <f>Z2510+Z2590</f>
        <v>406843.62835000007</v>
      </c>
      <c r="AA2509" s="34">
        <f>AA2510+AA2590</f>
        <v>65862.587999999989</v>
      </c>
      <c r="AB2509" s="34">
        <f>AB2510+AB2590</f>
        <v>0</v>
      </c>
      <c r="AC2509" s="34">
        <f>AC2510+AC2590</f>
        <v>41038.488999999994</v>
      </c>
      <c r="AD2509" s="34">
        <f>AD2510+AD2590</f>
        <v>0</v>
      </c>
      <c r="AE2509" s="34">
        <f>AE2510+AE2590</f>
        <v>0</v>
      </c>
      <c r="AF2509" s="35">
        <f>AF2510+AF2590</f>
        <v>4413270.8051899998</v>
      </c>
      <c r="AG2509" s="35">
        <f>AG2510+AG2590</f>
        <v>0</v>
      </c>
      <c r="AH2509" s="35">
        <f>AH2510+AH2590</f>
        <v>1992751.0887199999</v>
      </c>
      <c r="AI2509" s="35">
        <f>AI2510+AI2590</f>
        <v>0</v>
      </c>
      <c r="AJ2509" s="35">
        <f>AJ2510+AJ2590</f>
        <v>226860</v>
      </c>
      <c r="AK2509" s="35">
        <f>AK2510+AK2590</f>
        <v>0</v>
      </c>
      <c r="AL2509" s="35">
        <f>AL2510+AL2590</f>
        <v>3501971.4969300004</v>
      </c>
      <c r="AM2509" s="35">
        <f>AM2510+AM2590</f>
        <v>1162023.19212</v>
      </c>
      <c r="AN2509" s="35">
        <f>AN2510+AN2590</f>
        <v>0</v>
      </c>
      <c r="AO2509" s="54">
        <f>AO2510+AO2590</f>
        <v>2070702.0730400002</v>
      </c>
      <c r="AP2509" s="36">
        <f>AP2510+AP2590</f>
        <v>4778086.0437799999</v>
      </c>
      <c r="AQ2509" s="36">
        <f>AQ2510+AQ2590</f>
        <v>-99719.423999999999</v>
      </c>
      <c r="AR2509" s="36">
        <f>AR2510+AR2590</f>
        <v>0</v>
      </c>
      <c r="AS2509" s="36">
        <f>AS2510+AS2590</f>
        <v>0</v>
      </c>
      <c r="AT2509" s="36">
        <f>AT2510+AT2590</f>
        <v>0</v>
      </c>
      <c r="AU2509" s="36">
        <f t="shared" si="6413"/>
        <v>4678366.6197800003</v>
      </c>
      <c r="AV2509" s="36">
        <f t="shared" si="6414"/>
        <v>-732454.09643000038</v>
      </c>
      <c r="AW2509" s="36">
        <f t="shared" si="6415"/>
        <v>4381527.6517000003</v>
      </c>
      <c r="AX2509" s="36">
        <f t="shared" si="6416"/>
        <v>2798329.6879999996</v>
      </c>
      <c r="AY2509" s="36">
        <f t="shared" si="6417"/>
        <v>1901962.6890000002</v>
      </c>
      <c r="AZ2509" s="36">
        <f>AZ2510+AZ2590</f>
        <v>0</v>
      </c>
      <c r="BA2509" s="37">
        <f t="shared" si="6418"/>
        <v>79.350931576908607</v>
      </c>
      <c r="BB2509" s="25"/>
    </row>
    <row r="2510" s="39" customFormat="1">
      <c r="B2510" s="40" t="s">
        <v>798</v>
      </c>
      <c r="C2510" s="40" t="s">
        <v>96</v>
      </c>
      <c r="D2510" s="40" t="s">
        <v>98</v>
      </c>
      <c r="E2510" s="38" t="str">
        <f t="shared" si="6412"/>
        <v>0503</v>
      </c>
      <c r="F2510" s="40"/>
      <c r="G2510" s="38"/>
      <c r="H2510" s="41" t="s">
        <v>99</v>
      </c>
      <c r="I2510" s="42">
        <f>I2520</f>
        <v>2851701.2000000002</v>
      </c>
      <c r="J2510" s="42">
        <f>J2520</f>
        <v>2466416.5999999996</v>
      </c>
      <c r="K2510" s="42">
        <f>K2520</f>
        <v>1594002</v>
      </c>
      <c r="L2510" s="42">
        <f>L2520</f>
        <v>7299.4000000000015</v>
      </c>
      <c r="M2510" s="42">
        <f>M2520</f>
        <v>-4337.2000000000044</v>
      </c>
      <c r="N2510" s="42">
        <f>N2520</f>
        <v>-3465.5</v>
      </c>
      <c r="O2510" s="42">
        <f>O2520+O2511+O2586</f>
        <v>-120119.375</v>
      </c>
      <c r="P2510" s="42">
        <f>P2520+P2511+P2586</f>
        <v>-4826.9899999999998</v>
      </c>
      <c r="Q2510" s="42">
        <f>Q2520+Q2511+Q2586</f>
        <v>29565.932999999997</v>
      </c>
      <c r="R2510" s="42">
        <f>R2520+R2511+R2586</f>
        <v>-155574.19500000001</v>
      </c>
      <c r="S2510" s="42">
        <f>S2520</f>
        <v>406491.39935000002</v>
      </c>
      <c r="T2510" s="42">
        <f t="shared" si="6374"/>
        <v>3014537.3723500003</v>
      </c>
      <c r="U2510" s="42">
        <f t="shared" si="6386"/>
        <v>2462079.3999999994</v>
      </c>
      <c r="V2510" s="42">
        <f t="shared" si="6387"/>
        <v>1590536.5</v>
      </c>
      <c r="W2510" s="42">
        <f>W2520</f>
        <v>0</v>
      </c>
      <c r="X2510" s="42">
        <f>X2520</f>
        <v>0</v>
      </c>
      <c r="Y2510" s="42">
        <f>Y2520</f>
        <v>0</v>
      </c>
      <c r="Z2510" s="42">
        <f>Z2520</f>
        <v>406843.62835000007</v>
      </c>
      <c r="AA2510" s="42">
        <f>AA2520</f>
        <v>31442.387999999999</v>
      </c>
      <c r="AB2510" s="42">
        <f>AB2520</f>
        <v>0</v>
      </c>
      <c r="AC2510" s="42">
        <f>AC2520</f>
        <v>6618.2889999999998</v>
      </c>
      <c r="AD2510" s="42">
        <f>AD2520</f>
        <v>0</v>
      </c>
      <c r="AE2510" s="42">
        <f>AE2520</f>
        <v>0</v>
      </c>
      <c r="AF2510" s="43">
        <f>AF2520+AF2511+AF2586</f>
        <v>3473528.1097200001</v>
      </c>
      <c r="AG2510" s="43">
        <f>AG2520+AG2511+AG2586</f>
        <v>0</v>
      </c>
      <c r="AH2510" s="43">
        <f>AH2520+AH2511+AH2586</f>
        <v>1992751.0887199999</v>
      </c>
      <c r="AI2510" s="43">
        <f>AI2520+AI2511+AI2586</f>
        <v>0</v>
      </c>
      <c r="AJ2510" s="43">
        <f>AJ2520+AJ2511+AJ2586</f>
        <v>226860</v>
      </c>
      <c r="AK2510" s="43">
        <f>AK2520+AK2511+AK2586</f>
        <v>0</v>
      </c>
      <c r="AL2510" s="43">
        <f>AL2520+AL2511+AL2586</f>
        <v>2578977.3379900004</v>
      </c>
      <c r="AM2510" s="43">
        <f>AM2520+AM2511+AM2586</f>
        <v>1162023.19212</v>
      </c>
      <c r="AN2510" s="43">
        <f>AN2520+AN2511+AN2586</f>
        <v>0</v>
      </c>
      <c r="AO2510" s="45">
        <f>AO2520+AO2511+AO2586</f>
        <v>1415819.45435</v>
      </c>
      <c r="AP2510" s="45">
        <f>AP2520+AP2511+AP2586</f>
        <v>3863898.6037000003</v>
      </c>
      <c r="AQ2510" s="45">
        <f>AQ2520+AQ2511+AQ2586</f>
        <v>-120119.375</v>
      </c>
      <c r="AR2510" s="45">
        <f>AR2520+AR2511+AR2586</f>
        <v>0</v>
      </c>
      <c r="AS2510" s="45">
        <f>AS2520+AS2511+AS2586</f>
        <v>0</v>
      </c>
      <c r="AT2510" s="45">
        <f>AT2520+AT2511+AT2586</f>
        <v>0</v>
      </c>
      <c r="AU2510" s="45">
        <f t="shared" si="6413"/>
        <v>3743779.2287000003</v>
      </c>
      <c r="AV2510" s="45">
        <f t="shared" si="6414"/>
        <v>-729241.85635000002</v>
      </c>
      <c r="AW2510" s="45">
        <f t="shared" si="6415"/>
        <v>3421381.0007000002</v>
      </c>
      <c r="AX2510" s="45">
        <f t="shared" si="6416"/>
        <v>2493521.7879999992</v>
      </c>
      <c r="AY2510" s="45">
        <f t="shared" si="6417"/>
        <v>1597154.7890000001</v>
      </c>
      <c r="AZ2510" s="45">
        <f>AZ2520</f>
        <v>0</v>
      </c>
      <c r="BA2510" s="46">
        <f t="shared" si="6418"/>
        <v>74.246623505744154</v>
      </c>
      <c r="BB2510" s="25"/>
    </row>
    <row r="2511">
      <c r="B2511" s="47" t="s">
        <v>798</v>
      </c>
      <c r="C2511" s="47" t="s">
        <v>96</v>
      </c>
      <c r="D2511" s="47" t="s">
        <v>98</v>
      </c>
      <c r="E2511" s="48" t="str">
        <f t="shared" si="6412"/>
        <v>0503</v>
      </c>
      <c r="F2511" s="47" t="s">
        <v>195</v>
      </c>
      <c r="G2511" s="48"/>
      <c r="H2511" s="49" t="s">
        <v>196</v>
      </c>
      <c r="I2511" s="19"/>
      <c r="J2511" s="19"/>
      <c r="K2511" s="19"/>
      <c r="L2511" s="19"/>
      <c r="M2511" s="19"/>
      <c r="N2511" s="19"/>
      <c r="O2511" s="19">
        <f t="shared" ref="O2511:O2512" si="6475">O2512</f>
        <v>10940</v>
      </c>
      <c r="P2511" s="19">
        <f t="shared" ref="P2511:P2512" si="6476">P2512</f>
        <v>0</v>
      </c>
      <c r="Q2511" s="19">
        <f t="shared" ref="Q2511:Q2512" si="6477">Q2512</f>
        <v>0</v>
      </c>
      <c r="R2511" s="19">
        <f t="shared" ref="R2511:R2512" si="6478">R2512</f>
        <v>0</v>
      </c>
      <c r="S2511" s="19"/>
      <c r="T2511" s="19">
        <f t="shared" si="6374"/>
        <v>10940</v>
      </c>
      <c r="U2511" s="19"/>
      <c r="V2511" s="19"/>
      <c r="W2511" s="19"/>
      <c r="X2511" s="19"/>
      <c r="Y2511" s="19"/>
      <c r="Z2511" s="19"/>
      <c r="AA2511" s="19"/>
      <c r="AB2511" s="19"/>
      <c r="AC2511" s="19"/>
      <c r="AD2511" s="19"/>
      <c r="AE2511" s="19"/>
      <c r="AF2511" s="50">
        <f t="shared" ref="AF2511:AF2512" si="6479">AF2512</f>
        <v>16084.469430000001</v>
      </c>
      <c r="AG2511" s="50">
        <f t="shared" ref="AG2511:AG2512" si="6480">AG2512</f>
        <v>0</v>
      </c>
      <c r="AH2511" s="50">
        <f t="shared" ref="AH2511:AH2512" si="6481">AH2512</f>
        <v>1500</v>
      </c>
      <c r="AI2511" s="50">
        <f t="shared" ref="AI2511:AI2512" si="6482">AI2512</f>
        <v>0</v>
      </c>
      <c r="AJ2511" s="50">
        <f t="shared" ref="AJ2511:AJ2512" si="6483">AJ2512</f>
        <v>0</v>
      </c>
      <c r="AK2511" s="50">
        <f t="shared" ref="AK2511:AK2512" si="6484">AK2512</f>
        <v>0</v>
      </c>
      <c r="AL2511" s="50">
        <f t="shared" ref="AL2511:AL2512" si="6485">AL2512</f>
        <v>8932.8783899999999</v>
      </c>
      <c r="AM2511" s="50">
        <f t="shared" ref="AM2511:AM2512" si="6486">AM2512</f>
        <v>1500</v>
      </c>
      <c r="AN2511" s="50">
        <f t="shared" ref="AN2511:AN2512" si="6487">AN2512</f>
        <v>0</v>
      </c>
      <c r="AO2511" s="15">
        <f t="shared" ref="AO2511:AO2512" si="6488">AO2512</f>
        <v>4421.6999999999998</v>
      </c>
      <c r="AP2511" s="51">
        <f t="shared" ref="AP2511:AP2512" si="6489">AP2512</f>
        <v>16871.700000000001</v>
      </c>
      <c r="AQ2511" s="51">
        <f t="shared" ref="AQ2511:AQ2512" si="6490">AQ2512</f>
        <v>10940</v>
      </c>
      <c r="AR2511" s="51">
        <f t="shared" ref="AR2511:AR2512" si="6491">AR2512</f>
        <v>0</v>
      </c>
      <c r="AS2511" s="51">
        <f t="shared" ref="AS2511:AS2512" si="6492">AS2512</f>
        <v>0</v>
      </c>
      <c r="AT2511" s="51">
        <f t="shared" ref="AT2511:AT2512" si="6493">AT2512</f>
        <v>0</v>
      </c>
      <c r="AU2511" s="51">
        <f t="shared" si="6413"/>
        <v>27811.700000000001</v>
      </c>
      <c r="AV2511" s="51">
        <f t="shared" si="6414"/>
        <v>-16871.700000000001</v>
      </c>
      <c r="AW2511" s="51"/>
      <c r="AX2511" s="51"/>
      <c r="AY2511" s="51"/>
      <c r="AZ2511" s="51"/>
      <c r="BA2511" s="52">
        <f t="shared" si="6418"/>
        <v>55.53728973701061</v>
      </c>
      <c r="BB2511" s="25"/>
    </row>
    <row r="2512">
      <c r="B2512" s="47" t="s">
        <v>798</v>
      </c>
      <c r="C2512" s="47" t="s">
        <v>96</v>
      </c>
      <c r="D2512" s="47" t="s">
        <v>98</v>
      </c>
      <c r="E2512" s="48" t="str">
        <f t="shared" si="6412"/>
        <v>0503</v>
      </c>
      <c r="F2512" s="47" t="s">
        <v>197</v>
      </c>
      <c r="G2512" s="48"/>
      <c r="H2512" s="49" t="s">
        <v>113</v>
      </c>
      <c r="I2512" s="19"/>
      <c r="J2512" s="19"/>
      <c r="K2512" s="19"/>
      <c r="L2512" s="19"/>
      <c r="M2512" s="19"/>
      <c r="N2512" s="19"/>
      <c r="O2512" s="19">
        <f t="shared" si="6475"/>
        <v>10940</v>
      </c>
      <c r="P2512" s="19">
        <f t="shared" si="6476"/>
        <v>0</v>
      </c>
      <c r="Q2512" s="19">
        <f t="shared" si="6477"/>
        <v>0</v>
      </c>
      <c r="R2512" s="19">
        <f t="shared" si="6478"/>
        <v>0</v>
      </c>
      <c r="S2512" s="19"/>
      <c r="T2512" s="19">
        <f t="shared" si="6374"/>
        <v>10940</v>
      </c>
      <c r="U2512" s="19"/>
      <c r="V2512" s="19"/>
      <c r="W2512" s="19"/>
      <c r="X2512" s="19"/>
      <c r="Y2512" s="19"/>
      <c r="Z2512" s="19"/>
      <c r="AA2512" s="19"/>
      <c r="AB2512" s="19"/>
      <c r="AC2512" s="19"/>
      <c r="AD2512" s="19"/>
      <c r="AE2512" s="19"/>
      <c r="AF2512" s="50">
        <f t="shared" si="6479"/>
        <v>16084.469430000001</v>
      </c>
      <c r="AG2512" s="50">
        <f t="shared" si="6480"/>
        <v>0</v>
      </c>
      <c r="AH2512" s="50">
        <f t="shared" si="6481"/>
        <v>1500</v>
      </c>
      <c r="AI2512" s="50">
        <f t="shared" si="6482"/>
        <v>0</v>
      </c>
      <c r="AJ2512" s="50">
        <f t="shared" si="6483"/>
        <v>0</v>
      </c>
      <c r="AK2512" s="50">
        <f t="shared" si="6484"/>
        <v>0</v>
      </c>
      <c r="AL2512" s="50">
        <f t="shared" si="6485"/>
        <v>8932.8783899999999</v>
      </c>
      <c r="AM2512" s="50">
        <f t="shared" si="6486"/>
        <v>1500</v>
      </c>
      <c r="AN2512" s="50">
        <f t="shared" si="6487"/>
        <v>0</v>
      </c>
      <c r="AO2512" s="51">
        <f t="shared" si="6488"/>
        <v>4421.6999999999998</v>
      </c>
      <c r="AP2512" s="51">
        <f t="shared" si="6489"/>
        <v>16871.700000000001</v>
      </c>
      <c r="AQ2512" s="51">
        <f t="shared" si="6490"/>
        <v>10940</v>
      </c>
      <c r="AR2512" s="51">
        <f t="shared" si="6491"/>
        <v>0</v>
      </c>
      <c r="AS2512" s="51">
        <f t="shared" si="6492"/>
        <v>0</v>
      </c>
      <c r="AT2512" s="51">
        <f t="shared" si="6493"/>
        <v>0</v>
      </c>
      <c r="AU2512" s="51">
        <f t="shared" si="6413"/>
        <v>27811.700000000001</v>
      </c>
      <c r="AV2512" s="51">
        <f t="shared" si="6414"/>
        <v>-16871.700000000001</v>
      </c>
      <c r="AW2512" s="51"/>
      <c r="AX2512" s="51"/>
      <c r="AY2512" s="51"/>
      <c r="AZ2512" s="51"/>
      <c r="BA2512" s="52">
        <f t="shared" si="6418"/>
        <v>55.53728973701061</v>
      </c>
      <c r="BB2512" s="25"/>
    </row>
    <row r="2513" ht="47.25">
      <c r="B2513" s="47" t="s">
        <v>798</v>
      </c>
      <c r="C2513" s="47" t="s">
        <v>96</v>
      </c>
      <c r="D2513" s="47" t="s">
        <v>98</v>
      </c>
      <c r="E2513" s="48" t="str">
        <f t="shared" si="6412"/>
        <v>0503</v>
      </c>
      <c r="F2513" s="47" t="s">
        <v>198</v>
      </c>
      <c r="G2513" s="48"/>
      <c r="H2513" s="49" t="s">
        <v>199</v>
      </c>
      <c r="I2513" s="19"/>
      <c r="J2513" s="19"/>
      <c r="K2513" s="19"/>
      <c r="L2513" s="19"/>
      <c r="M2513" s="19"/>
      <c r="N2513" s="19"/>
      <c r="O2513" s="19">
        <f>O2518+O2514+O2516</f>
        <v>10940</v>
      </c>
      <c r="P2513" s="19">
        <f>P2518+P2514</f>
        <v>0</v>
      </c>
      <c r="Q2513" s="19">
        <f>Q2518+Q2514</f>
        <v>0</v>
      </c>
      <c r="R2513" s="19">
        <f>R2518+R2514</f>
        <v>0</v>
      </c>
      <c r="S2513" s="19"/>
      <c r="T2513" s="19">
        <f t="shared" si="6374"/>
        <v>10940</v>
      </c>
      <c r="U2513" s="19"/>
      <c r="V2513" s="19"/>
      <c r="W2513" s="19"/>
      <c r="X2513" s="19"/>
      <c r="Y2513" s="19"/>
      <c r="Z2513" s="19"/>
      <c r="AA2513" s="19"/>
      <c r="AB2513" s="19"/>
      <c r="AC2513" s="19"/>
      <c r="AD2513" s="19"/>
      <c r="AE2513" s="19"/>
      <c r="AF2513" s="50">
        <f>AF2518+AF2514+AF2516</f>
        <v>16084.469430000001</v>
      </c>
      <c r="AG2513" s="50">
        <f>AG2518+AG2514+AG2516</f>
        <v>0</v>
      </c>
      <c r="AH2513" s="50">
        <f>AH2518+AH2514+AH2516</f>
        <v>1500</v>
      </c>
      <c r="AI2513" s="50">
        <f>AI2518+AI2514+AI2516</f>
        <v>0</v>
      </c>
      <c r="AJ2513" s="50">
        <f>AJ2518+AJ2514+AJ2516</f>
        <v>0</v>
      </c>
      <c r="AK2513" s="50">
        <f>AK2518+AK2514+AK2516</f>
        <v>0</v>
      </c>
      <c r="AL2513" s="50">
        <f>AL2518+AL2514+AL2516</f>
        <v>8932.8783899999999</v>
      </c>
      <c r="AM2513" s="50">
        <f>AM2518+AM2514+AM2516</f>
        <v>1500</v>
      </c>
      <c r="AN2513" s="50">
        <f>AN2518+AN2514+AN2516</f>
        <v>0</v>
      </c>
      <c r="AO2513" s="15">
        <f>AO2518+AO2514+AO2516</f>
        <v>4421.6999999999998</v>
      </c>
      <c r="AP2513" s="51">
        <f>AP2518+AP2514+AP2516</f>
        <v>16871.700000000001</v>
      </c>
      <c r="AQ2513" s="51">
        <f>AQ2518+AQ2514+AQ2516</f>
        <v>10940</v>
      </c>
      <c r="AR2513" s="51">
        <f>AR2518+AR2514+AR2516</f>
        <v>0</v>
      </c>
      <c r="AS2513" s="51">
        <f>AS2518+AS2514+AS2516</f>
        <v>0</v>
      </c>
      <c r="AT2513" s="51">
        <f>AT2518+AT2514+AT2516</f>
        <v>0</v>
      </c>
      <c r="AU2513" s="51">
        <f t="shared" si="6413"/>
        <v>27811.700000000001</v>
      </c>
      <c r="AV2513" s="51">
        <f t="shared" si="6414"/>
        <v>-16871.700000000001</v>
      </c>
      <c r="AW2513" s="51"/>
      <c r="AX2513" s="51"/>
      <c r="AY2513" s="51"/>
      <c r="AZ2513" s="51"/>
      <c r="BA2513" s="52">
        <f t="shared" si="6418"/>
        <v>55.53728973701061</v>
      </c>
      <c r="BB2513" s="25"/>
    </row>
    <row r="2514" ht="31.5" hidden="1">
      <c r="B2514" s="47" t="s">
        <v>798</v>
      </c>
      <c r="C2514" s="47" t="s">
        <v>96</v>
      </c>
      <c r="D2514" s="47" t="s">
        <v>98</v>
      </c>
      <c r="E2514" s="48" t="str">
        <f t="shared" si="6412"/>
        <v>0503</v>
      </c>
      <c r="F2514" s="47" t="s">
        <v>200</v>
      </c>
      <c r="G2514" s="48"/>
      <c r="H2514" s="49" t="s">
        <v>201</v>
      </c>
      <c r="I2514" s="19"/>
      <c r="J2514" s="19"/>
      <c r="K2514" s="19"/>
      <c r="L2514" s="19"/>
      <c r="M2514" s="19"/>
      <c r="N2514" s="19"/>
      <c r="O2514" s="19">
        <f>O2515</f>
        <v>0</v>
      </c>
      <c r="P2514" s="19">
        <f>P2515</f>
        <v>0</v>
      </c>
      <c r="Q2514" s="19">
        <f>Q2515</f>
        <v>0</v>
      </c>
      <c r="R2514" s="19">
        <f>R2515</f>
        <v>0</v>
      </c>
      <c r="S2514" s="19"/>
      <c r="T2514" s="19">
        <f t="shared" si="6374"/>
        <v>0</v>
      </c>
      <c r="U2514" s="19"/>
      <c r="V2514" s="19"/>
      <c r="W2514" s="19"/>
      <c r="X2514" s="19"/>
      <c r="Y2514" s="19"/>
      <c r="Z2514" s="19"/>
      <c r="AA2514" s="19"/>
      <c r="AB2514" s="19"/>
      <c r="AC2514" s="19"/>
      <c r="AD2514" s="19"/>
      <c r="AE2514" s="19"/>
      <c r="AF2514" s="50">
        <f>AF2515</f>
        <v>0</v>
      </c>
      <c r="AG2514" s="50">
        <f>AG2515</f>
        <v>0</v>
      </c>
      <c r="AH2514" s="50">
        <f>AH2515</f>
        <v>0</v>
      </c>
      <c r="AI2514" s="50">
        <f>AI2515</f>
        <v>0</v>
      </c>
      <c r="AJ2514" s="50">
        <f>AJ2515</f>
        <v>0</v>
      </c>
      <c r="AK2514" s="50">
        <f>AK2515</f>
        <v>0</v>
      </c>
      <c r="AL2514" s="50">
        <f>AL2515</f>
        <v>0</v>
      </c>
      <c r="AM2514" s="50">
        <f>AM2515</f>
        <v>0</v>
      </c>
      <c r="AN2514" s="50">
        <f>AN2515</f>
        <v>0</v>
      </c>
      <c r="AO2514" s="51">
        <f>AO2515</f>
        <v>2755</v>
      </c>
      <c r="AP2514" s="51">
        <f>AP2515</f>
        <v>15205</v>
      </c>
      <c r="AQ2514" s="51">
        <f>AQ2515</f>
        <v>0</v>
      </c>
      <c r="AR2514" s="51">
        <f>AR2515</f>
        <v>0</v>
      </c>
      <c r="AS2514" s="51">
        <f>AS2515</f>
        <v>0</v>
      </c>
      <c r="AT2514" s="51">
        <f>AT2515</f>
        <v>0</v>
      </c>
      <c r="AU2514" s="51">
        <f t="shared" si="6413"/>
        <v>15205</v>
      </c>
      <c r="AV2514" s="51">
        <f t="shared" si="6414"/>
        <v>-15205</v>
      </c>
      <c r="AW2514" s="51"/>
      <c r="AX2514" s="51"/>
      <c r="AY2514" s="51"/>
      <c r="AZ2514" s="51"/>
      <c r="BA2514" s="52"/>
      <c r="BB2514" s="25">
        <v>0</v>
      </c>
    </row>
    <row r="2515" ht="31.5" hidden="1">
      <c r="B2515" s="47" t="s">
        <v>798</v>
      </c>
      <c r="C2515" s="47" t="s">
        <v>96</v>
      </c>
      <c r="D2515" s="47" t="s">
        <v>98</v>
      </c>
      <c r="E2515" s="48" t="str">
        <f t="shared" si="6412"/>
        <v>0503</v>
      </c>
      <c r="F2515" s="47" t="s">
        <v>200</v>
      </c>
      <c r="G2515" s="47" t="s">
        <v>58</v>
      </c>
      <c r="H2515" s="49" t="s">
        <v>59</v>
      </c>
      <c r="I2515" s="19"/>
      <c r="J2515" s="19"/>
      <c r="K2515" s="19"/>
      <c r="L2515" s="19"/>
      <c r="M2515" s="19"/>
      <c r="N2515" s="19"/>
      <c r="O2515" s="19">
        <v>0</v>
      </c>
      <c r="P2515" s="19"/>
      <c r="Q2515" s="19">
        <v>0</v>
      </c>
      <c r="R2515" s="19">
        <v>0</v>
      </c>
      <c r="S2515" s="19"/>
      <c r="T2515" s="19">
        <f t="shared" si="6374"/>
        <v>0</v>
      </c>
      <c r="U2515" s="19"/>
      <c r="V2515" s="19"/>
      <c r="W2515" s="19"/>
      <c r="X2515" s="19"/>
      <c r="Y2515" s="19"/>
      <c r="Z2515" s="19"/>
      <c r="AA2515" s="19"/>
      <c r="AB2515" s="19"/>
      <c r="AC2515" s="19"/>
      <c r="AD2515" s="19"/>
      <c r="AE2515" s="19"/>
      <c r="AF2515" s="50">
        <v>0</v>
      </c>
      <c r="AG2515" s="50"/>
      <c r="AH2515" s="50">
        <v>0</v>
      </c>
      <c r="AI2515" s="50">
        <v>0</v>
      </c>
      <c r="AJ2515" s="50">
        <v>0</v>
      </c>
      <c r="AK2515" s="50">
        <v>0</v>
      </c>
      <c r="AL2515" s="50">
        <v>0</v>
      </c>
      <c r="AM2515" s="50">
        <v>0</v>
      </c>
      <c r="AN2515" s="50">
        <v>0</v>
      </c>
      <c r="AO2515" s="15">
        <v>2755</v>
      </c>
      <c r="AP2515" s="51">
        <v>15205</v>
      </c>
      <c r="AQ2515" s="51">
        <v>0</v>
      </c>
      <c r="AR2515" s="51">
        <v>0</v>
      </c>
      <c r="AS2515" s="51">
        <v>0</v>
      </c>
      <c r="AT2515" s="51">
        <v>0</v>
      </c>
      <c r="AU2515" s="51">
        <f t="shared" si="6413"/>
        <v>15205</v>
      </c>
      <c r="AV2515" s="51">
        <f t="shared" si="6414"/>
        <v>-15205</v>
      </c>
      <c r="AW2515" s="51"/>
      <c r="AX2515" s="51"/>
      <c r="AY2515" s="51"/>
      <c r="AZ2515" s="51"/>
      <c r="BA2515" s="52"/>
      <c r="BB2515" s="25">
        <v>0</v>
      </c>
    </row>
    <row r="2516" ht="31.5">
      <c r="B2516" s="47" t="s">
        <v>798</v>
      </c>
      <c r="C2516" s="47" t="s">
        <v>96</v>
      </c>
      <c r="D2516" s="47" t="s">
        <v>98</v>
      </c>
      <c r="E2516" s="48" t="str">
        <f t="shared" si="6412"/>
        <v>0503</v>
      </c>
      <c r="F2516" s="47" t="s">
        <v>560</v>
      </c>
      <c r="G2516" s="47"/>
      <c r="H2516" s="49" t="s">
        <v>561</v>
      </c>
      <c r="I2516" s="19"/>
      <c r="J2516" s="19"/>
      <c r="K2516" s="19"/>
      <c r="L2516" s="19"/>
      <c r="M2516" s="19"/>
      <c r="N2516" s="19"/>
      <c r="O2516" s="19">
        <f>O2517</f>
        <v>10940</v>
      </c>
      <c r="P2516" s="19"/>
      <c r="Q2516" s="19"/>
      <c r="R2516" s="19"/>
      <c r="S2516" s="19"/>
      <c r="T2516" s="19">
        <f t="shared" si="6374"/>
        <v>10940</v>
      </c>
      <c r="U2516" s="19"/>
      <c r="V2516" s="19"/>
      <c r="W2516" s="19"/>
      <c r="X2516" s="19"/>
      <c r="Y2516" s="19"/>
      <c r="Z2516" s="19"/>
      <c r="AA2516" s="19"/>
      <c r="AB2516" s="19"/>
      <c r="AC2516" s="19"/>
      <c r="AD2516" s="19"/>
      <c r="AE2516" s="19"/>
      <c r="AF2516" s="50">
        <f>AF2517</f>
        <v>14417.76943</v>
      </c>
      <c r="AG2516" s="50">
        <f>AG2517</f>
        <v>0</v>
      </c>
      <c r="AH2516" s="50">
        <f>AH2517</f>
        <v>0</v>
      </c>
      <c r="AI2516" s="50">
        <f>AI2517</f>
        <v>0</v>
      </c>
      <c r="AJ2516" s="50">
        <f>AJ2517</f>
        <v>0</v>
      </c>
      <c r="AK2516" s="50">
        <f>AK2517</f>
        <v>0</v>
      </c>
      <c r="AL2516" s="50">
        <f>AL2517</f>
        <v>7266.17839</v>
      </c>
      <c r="AM2516" s="50">
        <f>AM2517</f>
        <v>0</v>
      </c>
      <c r="AN2516" s="50">
        <f>AN2517</f>
        <v>0</v>
      </c>
      <c r="AO2516" s="63">
        <f>AO2517</f>
        <v>0</v>
      </c>
      <c r="AP2516" s="15">
        <f>AP2517</f>
        <v>0</v>
      </c>
      <c r="AQ2516" s="51">
        <f>AQ2517</f>
        <v>10940</v>
      </c>
      <c r="AR2516" s="15">
        <f>AR2517</f>
        <v>0</v>
      </c>
      <c r="AS2516" s="51">
        <f>AS2517</f>
        <v>0</v>
      </c>
      <c r="AT2516" s="15">
        <f>AT2517</f>
        <v>0</v>
      </c>
      <c r="AU2516" s="51">
        <f t="shared" si="6413"/>
        <v>10940</v>
      </c>
      <c r="AV2516" s="51">
        <f t="shared" si="6414"/>
        <v>0</v>
      </c>
      <c r="AW2516" s="51"/>
      <c r="AX2516" s="51"/>
      <c r="AY2516" s="51"/>
      <c r="AZ2516" s="51"/>
      <c r="BA2516" s="52">
        <f t="shared" si="6418"/>
        <v>50.397382377892555</v>
      </c>
      <c r="BB2516" s="25"/>
    </row>
    <row r="2517" ht="31.5">
      <c r="B2517" s="47" t="s">
        <v>798</v>
      </c>
      <c r="C2517" s="47" t="s">
        <v>96</v>
      </c>
      <c r="D2517" s="47" t="s">
        <v>98</v>
      </c>
      <c r="E2517" s="48" t="str">
        <f t="shared" si="6412"/>
        <v>0503</v>
      </c>
      <c r="F2517" s="47" t="s">
        <v>560</v>
      </c>
      <c r="G2517" s="47" t="s">
        <v>58</v>
      </c>
      <c r="H2517" s="49" t="s">
        <v>59</v>
      </c>
      <c r="I2517" s="19"/>
      <c r="J2517" s="19"/>
      <c r="K2517" s="19"/>
      <c r="L2517" s="19"/>
      <c r="M2517" s="19"/>
      <c r="N2517" s="19"/>
      <c r="O2517" s="19">
        <v>10940</v>
      </c>
      <c r="P2517" s="19"/>
      <c r="Q2517" s="19"/>
      <c r="R2517" s="19"/>
      <c r="S2517" s="19"/>
      <c r="T2517" s="19">
        <f t="shared" si="6374"/>
        <v>10940</v>
      </c>
      <c r="U2517" s="19"/>
      <c r="V2517" s="19"/>
      <c r="W2517" s="19"/>
      <c r="X2517" s="19"/>
      <c r="Y2517" s="19"/>
      <c r="Z2517" s="19"/>
      <c r="AA2517" s="19"/>
      <c r="AB2517" s="19"/>
      <c r="AC2517" s="19"/>
      <c r="AD2517" s="19"/>
      <c r="AE2517" s="19"/>
      <c r="AF2517" s="50">
        <v>14417.76943</v>
      </c>
      <c r="AG2517" s="50"/>
      <c r="AH2517" s="50">
        <v>0</v>
      </c>
      <c r="AI2517" s="50">
        <v>0</v>
      </c>
      <c r="AJ2517" s="50">
        <v>0</v>
      </c>
      <c r="AK2517" s="50">
        <v>0</v>
      </c>
      <c r="AL2517" s="50">
        <v>7266.17839</v>
      </c>
      <c r="AM2517" s="50">
        <v>0</v>
      </c>
      <c r="AN2517" s="50">
        <v>0</v>
      </c>
      <c r="AO2517" s="15">
        <v>0</v>
      </c>
      <c r="AP2517" s="51">
        <v>0</v>
      </c>
      <c r="AQ2517" s="15">
        <v>10940</v>
      </c>
      <c r="AR2517" s="51">
        <v>0</v>
      </c>
      <c r="AS2517" s="15">
        <v>0</v>
      </c>
      <c r="AT2517" s="51">
        <v>0</v>
      </c>
      <c r="AU2517" s="51">
        <f t="shared" si="6413"/>
        <v>10940</v>
      </c>
      <c r="AV2517" s="51">
        <f t="shared" si="6414"/>
        <v>0</v>
      </c>
      <c r="AW2517" s="51"/>
      <c r="AX2517" s="51"/>
      <c r="AY2517" s="51"/>
      <c r="AZ2517" s="51"/>
      <c r="BA2517" s="52">
        <f t="shared" si="6418"/>
        <v>50.397382377892555</v>
      </c>
      <c r="BB2517" s="25"/>
    </row>
    <row r="2518" ht="31.5">
      <c r="B2518" s="47" t="s">
        <v>798</v>
      </c>
      <c r="C2518" s="47" t="s">
        <v>96</v>
      </c>
      <c r="D2518" s="47" t="s">
        <v>98</v>
      </c>
      <c r="E2518" s="48" t="str">
        <f t="shared" si="6412"/>
        <v>0503</v>
      </c>
      <c r="F2518" s="17" t="s">
        <v>309</v>
      </c>
      <c r="G2518" s="48"/>
      <c r="H2518" s="57" t="s">
        <v>310</v>
      </c>
      <c r="I2518" s="19"/>
      <c r="J2518" s="19"/>
      <c r="K2518" s="19"/>
      <c r="L2518" s="19"/>
      <c r="M2518" s="19"/>
      <c r="N2518" s="19"/>
      <c r="O2518" s="19">
        <f>O2519</f>
        <v>0</v>
      </c>
      <c r="P2518" s="19">
        <f>P2519</f>
        <v>0</v>
      </c>
      <c r="Q2518" s="19">
        <f>Q2519</f>
        <v>0</v>
      </c>
      <c r="R2518" s="19">
        <f>R2519</f>
        <v>0</v>
      </c>
      <c r="S2518" s="19"/>
      <c r="T2518" s="19">
        <f t="shared" si="6374"/>
        <v>0</v>
      </c>
      <c r="U2518" s="19"/>
      <c r="V2518" s="19"/>
      <c r="W2518" s="19"/>
      <c r="X2518" s="19"/>
      <c r="Y2518" s="19"/>
      <c r="Z2518" s="19"/>
      <c r="AA2518" s="19"/>
      <c r="AB2518" s="19"/>
      <c r="AC2518" s="19"/>
      <c r="AD2518" s="19"/>
      <c r="AE2518" s="19"/>
      <c r="AF2518" s="50">
        <f>AF2519</f>
        <v>1666.7</v>
      </c>
      <c r="AG2518" s="50">
        <f>AG2519</f>
        <v>0</v>
      </c>
      <c r="AH2518" s="50">
        <f>AH2519</f>
        <v>1500</v>
      </c>
      <c r="AI2518" s="50">
        <f>AI2519</f>
        <v>0</v>
      </c>
      <c r="AJ2518" s="50">
        <f>AJ2519</f>
        <v>0</v>
      </c>
      <c r="AK2518" s="50">
        <f>AK2519</f>
        <v>0</v>
      </c>
      <c r="AL2518" s="50">
        <f>AL2519</f>
        <v>1666.7</v>
      </c>
      <c r="AM2518" s="50">
        <f>AM2519</f>
        <v>1500</v>
      </c>
      <c r="AN2518" s="50">
        <f>AN2519</f>
        <v>0</v>
      </c>
      <c r="AO2518" s="51">
        <f>AO2519</f>
        <v>1666.7</v>
      </c>
      <c r="AP2518" s="51">
        <f>AP2519</f>
        <v>1666.7</v>
      </c>
      <c r="AQ2518" s="51">
        <f>AQ2519</f>
        <v>0</v>
      </c>
      <c r="AR2518" s="51">
        <f>AR2519</f>
        <v>0</v>
      </c>
      <c r="AS2518" s="51">
        <f>AS2519</f>
        <v>0</v>
      </c>
      <c r="AT2518" s="51">
        <f>AT2519</f>
        <v>0</v>
      </c>
      <c r="AU2518" s="51">
        <f t="shared" si="6413"/>
        <v>1666.7</v>
      </c>
      <c r="AV2518" s="51">
        <f t="shared" si="6414"/>
        <v>-1666.7</v>
      </c>
      <c r="AW2518" s="51"/>
      <c r="AX2518" s="51"/>
      <c r="AY2518" s="51"/>
      <c r="AZ2518" s="51"/>
      <c r="BA2518" s="52">
        <f t="shared" si="6418"/>
        <v>100</v>
      </c>
      <c r="BB2518" s="25"/>
    </row>
    <row r="2519" ht="31.5">
      <c r="B2519" s="47" t="s">
        <v>798</v>
      </c>
      <c r="C2519" s="47" t="s">
        <v>96</v>
      </c>
      <c r="D2519" s="47" t="s">
        <v>98</v>
      </c>
      <c r="E2519" s="48" t="str">
        <f t="shared" si="6412"/>
        <v>0503</v>
      </c>
      <c r="F2519" s="17" t="s">
        <v>309</v>
      </c>
      <c r="G2519" s="47" t="s">
        <v>58</v>
      </c>
      <c r="H2519" s="49" t="s">
        <v>59</v>
      </c>
      <c r="I2519" s="19"/>
      <c r="J2519" s="19"/>
      <c r="K2519" s="19"/>
      <c r="L2519" s="19"/>
      <c r="M2519" s="19"/>
      <c r="N2519" s="19"/>
      <c r="O2519" s="19">
        <v>0</v>
      </c>
      <c r="P2519" s="19"/>
      <c r="Q2519" s="19">
        <v>0</v>
      </c>
      <c r="R2519" s="19">
        <v>0</v>
      </c>
      <c r="S2519" s="19"/>
      <c r="T2519" s="19">
        <f t="shared" si="6374"/>
        <v>0</v>
      </c>
      <c r="U2519" s="19"/>
      <c r="V2519" s="19"/>
      <c r="W2519" s="19"/>
      <c r="X2519" s="19"/>
      <c r="Y2519" s="19"/>
      <c r="Z2519" s="19"/>
      <c r="AA2519" s="19"/>
      <c r="AB2519" s="19"/>
      <c r="AC2519" s="19"/>
      <c r="AD2519" s="19"/>
      <c r="AE2519" s="19"/>
      <c r="AF2519" s="50">
        <v>1666.7</v>
      </c>
      <c r="AG2519" s="50"/>
      <c r="AH2519" s="50">
        <v>1500</v>
      </c>
      <c r="AI2519" s="50"/>
      <c r="AJ2519" s="50">
        <v>0</v>
      </c>
      <c r="AK2519" s="50">
        <v>0</v>
      </c>
      <c r="AL2519" s="50">
        <v>1666.7</v>
      </c>
      <c r="AM2519" s="50">
        <v>1500</v>
      </c>
      <c r="AN2519" s="50">
        <v>0</v>
      </c>
      <c r="AO2519" s="15">
        <v>1666.7</v>
      </c>
      <c r="AP2519" s="51">
        <v>1666.7</v>
      </c>
      <c r="AQ2519" s="51">
        <v>0</v>
      </c>
      <c r="AR2519" s="51">
        <v>0</v>
      </c>
      <c r="AS2519" s="51">
        <v>0</v>
      </c>
      <c r="AT2519" s="51">
        <v>0</v>
      </c>
      <c r="AU2519" s="51">
        <f t="shared" si="6413"/>
        <v>1666.7</v>
      </c>
      <c r="AV2519" s="51">
        <f t="shared" si="6414"/>
        <v>-1666.7</v>
      </c>
      <c r="AW2519" s="51"/>
      <c r="AX2519" s="51"/>
      <c r="AY2519" s="51"/>
      <c r="AZ2519" s="51"/>
      <c r="BA2519" s="52">
        <f t="shared" si="6418"/>
        <v>100</v>
      </c>
      <c r="BB2519" s="25"/>
    </row>
    <row r="2520" ht="31.5">
      <c r="B2520" s="47" t="s">
        <v>798</v>
      </c>
      <c r="C2520" s="47" t="s">
        <v>96</v>
      </c>
      <c r="D2520" s="47" t="s">
        <v>98</v>
      </c>
      <c r="E2520" s="48" t="str">
        <f t="shared" si="6412"/>
        <v>0503</v>
      </c>
      <c r="F2520" s="47" t="s">
        <v>100</v>
      </c>
      <c r="G2520" s="48"/>
      <c r="H2520" s="49" t="s">
        <v>101</v>
      </c>
      <c r="I2520" s="19">
        <f>I2528+I2544+I2555</f>
        <v>2851701.2000000002</v>
      </c>
      <c r="J2520" s="19">
        <f>J2528+J2544+J2555</f>
        <v>2466416.5999999996</v>
      </c>
      <c r="K2520" s="19">
        <f>K2528+K2544+K2555</f>
        <v>1594002</v>
      </c>
      <c r="L2520" s="19">
        <f>L2528+L2544+L2555+L2521</f>
        <v>7299.4000000000015</v>
      </c>
      <c r="M2520" s="19">
        <f>M2528+M2544+M2555+M2521</f>
        <v>-4337.2000000000044</v>
      </c>
      <c r="N2520" s="19">
        <f>N2528+N2544+N2555+N2521</f>
        <v>-3465.5</v>
      </c>
      <c r="O2520" s="19">
        <f>O2528+O2544+O2555+O2521</f>
        <v>-131059.375</v>
      </c>
      <c r="P2520" s="19">
        <f>P2528+P2544+P2555+P2521</f>
        <v>-4826.9899999999998</v>
      </c>
      <c r="Q2520" s="19">
        <f>Q2528+Q2544+Q2555+Q2521</f>
        <v>29565.932999999997</v>
      </c>
      <c r="R2520" s="19">
        <f>R2528+R2544+R2555+R2521</f>
        <v>-155574.19500000001</v>
      </c>
      <c r="S2520" s="19">
        <f>S2528+S2544+S2555+S2521</f>
        <v>406491.39935000002</v>
      </c>
      <c r="T2520" s="19">
        <f t="shared" si="6374"/>
        <v>3003597.3723500003</v>
      </c>
      <c r="U2520" s="19">
        <f t="shared" si="6386"/>
        <v>2462079.3999999994</v>
      </c>
      <c r="V2520" s="19">
        <f t="shared" si="6387"/>
        <v>1590536.5</v>
      </c>
      <c r="W2520" s="19">
        <f>W2528+W2544+W2555+W2521</f>
        <v>0</v>
      </c>
      <c r="X2520" s="19">
        <f>X2528+X2544+X2555+X2521</f>
        <v>0</v>
      </c>
      <c r="Y2520" s="19">
        <f>Y2528+Y2544+Y2555+Y2521</f>
        <v>0</v>
      </c>
      <c r="Z2520" s="19">
        <f>Z2528+Z2544+Z2555+Z2521</f>
        <v>406843.62835000007</v>
      </c>
      <c r="AA2520" s="19">
        <f>AA2528+AA2544+AA2555+AA2521</f>
        <v>31442.387999999999</v>
      </c>
      <c r="AB2520" s="19">
        <f>AB2528+AB2544+AB2555+AB2521</f>
        <v>0</v>
      </c>
      <c r="AC2520" s="19">
        <f>AC2528+AC2544+AC2555+AC2521</f>
        <v>6618.2889999999998</v>
      </c>
      <c r="AD2520" s="19">
        <f>AD2528+AD2544+AD2555+AD2521</f>
        <v>0</v>
      </c>
      <c r="AE2520" s="19">
        <f>AE2528+AE2544+AE2555+AE2521</f>
        <v>0</v>
      </c>
      <c r="AF2520" s="50">
        <f>AF2528+AF2544+AF2555+AF2521</f>
        <v>3456454.5502900002</v>
      </c>
      <c r="AG2520" s="50">
        <f>AG2528+AG2544+AG2555+AG2521</f>
        <v>0</v>
      </c>
      <c r="AH2520" s="50">
        <f>AH2528+AH2544+AH2555+AH2521</f>
        <v>1991251.0887199999</v>
      </c>
      <c r="AI2520" s="50">
        <f>AI2528+AI2544+AI2555+AI2521</f>
        <v>0</v>
      </c>
      <c r="AJ2520" s="50">
        <f>AJ2528+AJ2544+AJ2555+AJ2521</f>
        <v>226860</v>
      </c>
      <c r="AK2520" s="50">
        <f>AK2528+AK2544+AK2555+AK2521</f>
        <v>0</v>
      </c>
      <c r="AL2520" s="50">
        <f>AL2528+AL2544+AL2555+AL2521</f>
        <v>2569055.3696000003</v>
      </c>
      <c r="AM2520" s="50">
        <f>AM2528+AM2544+AM2555+AM2521</f>
        <v>1160523.19212</v>
      </c>
      <c r="AN2520" s="50">
        <f>AN2528+AN2544+AN2555+AN2521</f>
        <v>0</v>
      </c>
      <c r="AO2520" s="51">
        <f>AO2528+AO2544+AO2555+AO2521</f>
        <v>1411397.7543500001</v>
      </c>
      <c r="AP2520" s="51">
        <f>AP2528+AP2544+AP2555+AP2521</f>
        <v>3845043.7237</v>
      </c>
      <c r="AQ2520" s="51">
        <f>AQ2528+AQ2544+AQ2555+AQ2521</f>
        <v>-131059.375</v>
      </c>
      <c r="AR2520" s="51">
        <f>AR2528+AR2544+AR2555+AR2521</f>
        <v>0</v>
      </c>
      <c r="AS2520" s="51">
        <f>AS2528+AS2544+AS2555+AS2521</f>
        <v>0</v>
      </c>
      <c r="AT2520" s="51">
        <f>AT2528+AT2544+AT2555+AT2521</f>
        <v>0</v>
      </c>
      <c r="AU2520" s="51">
        <f t="shared" si="6413"/>
        <v>3713984.3487</v>
      </c>
      <c r="AV2520" s="51">
        <f t="shared" si="6414"/>
        <v>-710386.97634999966</v>
      </c>
      <c r="AW2520" s="51">
        <f t="shared" si="6415"/>
        <v>3410441.0007000002</v>
      </c>
      <c r="AX2520" s="51">
        <f t="shared" si="6416"/>
        <v>2493521.7879999992</v>
      </c>
      <c r="AY2520" s="51">
        <f t="shared" si="6417"/>
        <v>1597154.7890000001</v>
      </c>
      <c r="AZ2520" s="51">
        <f>AZ2528+AZ2544+AZ2555+AZ2521</f>
        <v>0</v>
      </c>
      <c r="BA2520" s="52">
        <f t="shared" si="6418"/>
        <v>74.326317103879006</v>
      </c>
      <c r="BB2520" s="25"/>
    </row>
    <row r="2521" ht="31.5">
      <c r="B2521" s="47" t="s">
        <v>798</v>
      </c>
      <c r="C2521" s="47" t="s">
        <v>96</v>
      </c>
      <c r="D2521" s="47" t="s">
        <v>98</v>
      </c>
      <c r="E2521" s="48" t="str">
        <f t="shared" si="6412"/>
        <v>0503</v>
      </c>
      <c r="F2521" s="47" t="s">
        <v>814</v>
      </c>
      <c r="G2521" s="48"/>
      <c r="H2521" s="49" t="s">
        <v>312</v>
      </c>
      <c r="I2521" s="19"/>
      <c r="J2521" s="19"/>
      <c r="K2521" s="19"/>
      <c r="L2521" s="19">
        <f>L2525</f>
        <v>55339.599999999999</v>
      </c>
      <c r="M2521" s="19">
        <f>M2525</f>
        <v>53174.900000000001</v>
      </c>
      <c r="N2521" s="19">
        <f>N2525</f>
        <v>51055.099999999999</v>
      </c>
      <c r="O2521" s="19">
        <f>O2525+O2522</f>
        <v>0</v>
      </c>
      <c r="P2521" s="19">
        <f>P2525+P2522</f>
        <v>0</v>
      </c>
      <c r="Q2521" s="19">
        <f>Q2525+Q2522</f>
        <v>0</v>
      </c>
      <c r="R2521" s="19">
        <f>R2525+R2522</f>
        <v>0</v>
      </c>
      <c r="S2521" s="19">
        <f>S2525</f>
        <v>0</v>
      </c>
      <c r="T2521" s="19">
        <f t="shared" ref="T2521:T2584" si="6494">I2521+L2521+S2521+R2521+Q2521+P2521+O2521</f>
        <v>55339.599999999999</v>
      </c>
      <c r="U2521" s="19">
        <f t="shared" si="6386"/>
        <v>53174.900000000001</v>
      </c>
      <c r="V2521" s="19">
        <f t="shared" si="6387"/>
        <v>51055.099999999999</v>
      </c>
      <c r="W2521" s="19">
        <f>W2525</f>
        <v>0</v>
      </c>
      <c r="X2521" s="19">
        <f>X2525</f>
        <v>0</v>
      </c>
      <c r="Y2521" s="19">
        <f>Y2525</f>
        <v>0</v>
      </c>
      <c r="Z2521" s="19">
        <f>Z2525</f>
        <v>0</v>
      </c>
      <c r="AA2521" s="19">
        <f>AA2525</f>
        <v>0</v>
      </c>
      <c r="AB2521" s="19">
        <f>AB2525</f>
        <v>0</v>
      </c>
      <c r="AC2521" s="19">
        <f>AC2525</f>
        <v>0</v>
      </c>
      <c r="AD2521" s="19">
        <f>AD2525</f>
        <v>0</v>
      </c>
      <c r="AE2521" s="19">
        <f>AE2525</f>
        <v>0</v>
      </c>
      <c r="AF2521" s="50">
        <f>AF2525+AF2522</f>
        <v>276697.95549000002</v>
      </c>
      <c r="AG2521" s="50">
        <f>AG2525+AG2522</f>
        <v>0</v>
      </c>
      <c r="AH2521" s="50">
        <f>AH2525+AH2522</f>
        <v>221358.36439</v>
      </c>
      <c r="AI2521" s="50">
        <f>AI2525+AI2522</f>
        <v>0</v>
      </c>
      <c r="AJ2521" s="50">
        <f>AJ2525+AJ2522</f>
        <v>0</v>
      </c>
      <c r="AK2521" s="50">
        <f>AK2525+AK2522</f>
        <v>0</v>
      </c>
      <c r="AL2521" s="50">
        <f>AL2525+AL2522</f>
        <v>276697.95549000002</v>
      </c>
      <c r="AM2521" s="50">
        <f>AM2525+AM2522</f>
        <v>221358.364</v>
      </c>
      <c r="AN2521" s="50">
        <f>AN2525+AN2522</f>
        <v>0</v>
      </c>
      <c r="AO2521" s="15">
        <f>AO2525+AO2522</f>
        <v>116000</v>
      </c>
      <c r="AP2521" s="51">
        <f>AP2525+AP2522</f>
        <v>276697.96438999998</v>
      </c>
      <c r="AQ2521" s="51">
        <f>AQ2525+AQ2522</f>
        <v>0</v>
      </c>
      <c r="AR2521" s="51">
        <f>AR2525+AR2522</f>
        <v>0</v>
      </c>
      <c r="AS2521" s="51">
        <f>AS2525+AS2522</f>
        <v>0</v>
      </c>
      <c r="AT2521" s="51">
        <f>AT2525+AT2522</f>
        <v>0</v>
      </c>
      <c r="AU2521" s="51">
        <f t="shared" si="6413"/>
        <v>276697.96438999998</v>
      </c>
      <c r="AV2521" s="51">
        <f t="shared" si="6414"/>
        <v>-221358.36438999997</v>
      </c>
      <c r="AW2521" s="51">
        <f t="shared" si="6415"/>
        <v>55339.599999999999</v>
      </c>
      <c r="AX2521" s="51">
        <f t="shared" si="6416"/>
        <v>53174.900000000001</v>
      </c>
      <c r="AY2521" s="51">
        <f t="shared" si="6417"/>
        <v>51055.099999999999</v>
      </c>
      <c r="AZ2521" s="51">
        <f>AZ2525</f>
        <v>0</v>
      </c>
      <c r="BA2521" s="52">
        <f t="shared" si="6418"/>
        <v>100</v>
      </c>
      <c r="BB2521" s="25"/>
    </row>
    <row r="2522" ht="30">
      <c r="B2522" s="47" t="s">
        <v>798</v>
      </c>
      <c r="C2522" s="47" t="s">
        <v>96</v>
      </c>
      <c r="D2522" s="47" t="s">
        <v>98</v>
      </c>
      <c r="E2522" s="48" t="str">
        <f t="shared" si="6412"/>
        <v>0503</v>
      </c>
      <c r="F2522" s="47" t="s">
        <v>890</v>
      </c>
      <c r="G2522" s="48"/>
      <c r="H2522" s="66" t="s">
        <v>891</v>
      </c>
      <c r="I2522" s="19"/>
      <c r="J2522" s="19"/>
      <c r="K2522" s="19"/>
      <c r="L2522" s="19"/>
      <c r="M2522" s="19"/>
      <c r="N2522" s="19"/>
      <c r="O2522" s="19">
        <f t="shared" ref="O2522:O2528" si="6495">O2523</f>
        <v>0</v>
      </c>
      <c r="P2522" s="19">
        <f t="shared" ref="P2522:P2528" si="6496">P2523</f>
        <v>0</v>
      </c>
      <c r="Q2522" s="19">
        <f t="shared" ref="Q2522:Q2528" si="6497">Q2523</f>
        <v>0</v>
      </c>
      <c r="R2522" s="19">
        <f t="shared" ref="R2522:R2528" si="6498">R2523</f>
        <v>0</v>
      </c>
      <c r="S2522" s="19"/>
      <c r="T2522" s="19">
        <f t="shared" si="6494"/>
        <v>0</v>
      </c>
      <c r="U2522" s="19"/>
      <c r="V2522" s="19"/>
      <c r="W2522" s="19"/>
      <c r="X2522" s="19"/>
      <c r="Y2522" s="19"/>
      <c r="Z2522" s="19"/>
      <c r="AA2522" s="19"/>
      <c r="AB2522" s="19"/>
      <c r="AC2522" s="19"/>
      <c r="AD2522" s="19"/>
      <c r="AE2522" s="19"/>
      <c r="AF2522" s="50">
        <f t="shared" ref="AF2522:AF2528" si="6499">AF2523</f>
        <v>276697.95549000002</v>
      </c>
      <c r="AG2522" s="50">
        <f t="shared" ref="AG2522:AG2528" si="6500">AG2523</f>
        <v>0</v>
      </c>
      <c r="AH2522" s="50">
        <f t="shared" ref="AH2522:AH2528" si="6501">AH2523</f>
        <v>221358.36439</v>
      </c>
      <c r="AI2522" s="50">
        <f t="shared" ref="AI2522:AI2528" si="6502">AI2523</f>
        <v>0</v>
      </c>
      <c r="AJ2522" s="50">
        <f t="shared" ref="AJ2522:AJ2528" si="6503">AJ2523</f>
        <v>0</v>
      </c>
      <c r="AK2522" s="50">
        <f t="shared" ref="AK2522:AK2528" si="6504">AK2523</f>
        <v>0</v>
      </c>
      <c r="AL2522" s="50">
        <f t="shared" ref="AL2522:AL2528" si="6505">AL2523</f>
        <v>276697.95549000002</v>
      </c>
      <c r="AM2522" s="50">
        <f t="shared" ref="AM2522:AM2528" si="6506">AM2523</f>
        <v>221358.364</v>
      </c>
      <c r="AN2522" s="50">
        <f t="shared" ref="AN2522:AN2528" si="6507">AN2523</f>
        <v>0</v>
      </c>
      <c r="AO2522" s="51">
        <f t="shared" ref="AO2522:AO2528" si="6508">AO2523</f>
        <v>116000</v>
      </c>
      <c r="AP2522" s="51">
        <f t="shared" ref="AP2522:AP2528" si="6509">AP2523</f>
        <v>276697.96438999998</v>
      </c>
      <c r="AQ2522" s="51">
        <f t="shared" ref="AQ2522:AQ2528" si="6510">AQ2523</f>
        <v>0</v>
      </c>
      <c r="AR2522" s="51">
        <f t="shared" ref="AR2522:AR2528" si="6511">AR2523</f>
        <v>0</v>
      </c>
      <c r="AS2522" s="51">
        <f t="shared" ref="AS2522:AS2528" si="6512">AS2523</f>
        <v>0</v>
      </c>
      <c r="AT2522" s="51">
        <f t="shared" ref="AT2522:AT2528" si="6513">AT2523</f>
        <v>0</v>
      </c>
      <c r="AU2522" s="51">
        <f t="shared" si="6413"/>
        <v>276697.96438999998</v>
      </c>
      <c r="AV2522" s="51">
        <f t="shared" si="6414"/>
        <v>-276697.96438999998</v>
      </c>
      <c r="AW2522" s="51"/>
      <c r="AX2522" s="51"/>
      <c r="AY2522" s="51"/>
      <c r="AZ2522" s="51"/>
      <c r="BA2522" s="52">
        <f t="shared" si="6418"/>
        <v>100</v>
      </c>
      <c r="BB2522" s="25"/>
    </row>
    <row r="2523" ht="30">
      <c r="B2523" s="47" t="s">
        <v>798</v>
      </c>
      <c r="C2523" s="47" t="s">
        <v>96</v>
      </c>
      <c r="D2523" s="47" t="s">
        <v>98</v>
      </c>
      <c r="E2523" s="48" t="str">
        <f t="shared" si="6412"/>
        <v>0503</v>
      </c>
      <c r="F2523" s="47" t="s">
        <v>892</v>
      </c>
      <c r="G2523" s="48"/>
      <c r="H2523" s="66" t="s">
        <v>893</v>
      </c>
      <c r="I2523" s="19"/>
      <c r="J2523" s="19"/>
      <c r="K2523" s="19"/>
      <c r="L2523" s="19"/>
      <c r="M2523" s="19"/>
      <c r="N2523" s="19"/>
      <c r="O2523" s="19">
        <f t="shared" si="6495"/>
        <v>0</v>
      </c>
      <c r="P2523" s="19">
        <f t="shared" si="6496"/>
        <v>0</v>
      </c>
      <c r="Q2523" s="19">
        <f t="shared" si="6497"/>
        <v>0</v>
      </c>
      <c r="R2523" s="19">
        <f t="shared" si="6498"/>
        <v>0</v>
      </c>
      <c r="S2523" s="19"/>
      <c r="T2523" s="19">
        <f t="shared" si="6494"/>
        <v>0</v>
      </c>
      <c r="U2523" s="19"/>
      <c r="V2523" s="19"/>
      <c r="W2523" s="19"/>
      <c r="X2523" s="19"/>
      <c r="Y2523" s="19"/>
      <c r="Z2523" s="19"/>
      <c r="AA2523" s="19"/>
      <c r="AB2523" s="19"/>
      <c r="AC2523" s="19"/>
      <c r="AD2523" s="19"/>
      <c r="AE2523" s="19"/>
      <c r="AF2523" s="50">
        <f t="shared" si="6499"/>
        <v>276697.95549000002</v>
      </c>
      <c r="AG2523" s="50">
        <f t="shared" si="6500"/>
        <v>0</v>
      </c>
      <c r="AH2523" s="50">
        <f t="shared" si="6501"/>
        <v>221358.36439</v>
      </c>
      <c r="AI2523" s="50">
        <f t="shared" si="6502"/>
        <v>0</v>
      </c>
      <c r="AJ2523" s="50">
        <f t="shared" si="6503"/>
        <v>0</v>
      </c>
      <c r="AK2523" s="50">
        <f t="shared" si="6504"/>
        <v>0</v>
      </c>
      <c r="AL2523" s="50">
        <f t="shared" si="6505"/>
        <v>276697.95549000002</v>
      </c>
      <c r="AM2523" s="50">
        <f t="shared" si="6506"/>
        <v>221358.364</v>
      </c>
      <c r="AN2523" s="50">
        <f t="shared" si="6507"/>
        <v>0</v>
      </c>
      <c r="AO2523" s="15">
        <f t="shared" si="6508"/>
        <v>116000</v>
      </c>
      <c r="AP2523" s="51">
        <f t="shared" si="6509"/>
        <v>276697.96438999998</v>
      </c>
      <c r="AQ2523" s="51">
        <f t="shared" si="6510"/>
        <v>0</v>
      </c>
      <c r="AR2523" s="51">
        <f t="shared" si="6511"/>
        <v>0</v>
      </c>
      <c r="AS2523" s="51">
        <f t="shared" si="6512"/>
        <v>0</v>
      </c>
      <c r="AT2523" s="51">
        <f t="shared" si="6513"/>
        <v>0</v>
      </c>
      <c r="AU2523" s="51">
        <f t="shared" si="6413"/>
        <v>276697.96438999998</v>
      </c>
      <c r="AV2523" s="51">
        <f t="shared" si="6414"/>
        <v>-276697.96438999998</v>
      </c>
      <c r="AW2523" s="51"/>
      <c r="AX2523" s="51"/>
      <c r="AY2523" s="51"/>
      <c r="AZ2523" s="51"/>
      <c r="BA2523" s="52">
        <f t="shared" si="6418"/>
        <v>100</v>
      </c>
      <c r="BB2523" s="25"/>
    </row>
    <row r="2524" ht="31.5">
      <c r="B2524" s="47" t="s">
        <v>798</v>
      </c>
      <c r="C2524" s="47" t="s">
        <v>96</v>
      </c>
      <c r="D2524" s="47" t="s">
        <v>98</v>
      </c>
      <c r="E2524" s="48" t="str">
        <f t="shared" si="6412"/>
        <v>0503</v>
      </c>
      <c r="F2524" s="47" t="s">
        <v>892</v>
      </c>
      <c r="G2524" s="47" t="s">
        <v>58</v>
      </c>
      <c r="H2524" s="49" t="s">
        <v>59</v>
      </c>
      <c r="I2524" s="19"/>
      <c r="J2524" s="19"/>
      <c r="K2524" s="19"/>
      <c r="L2524" s="19"/>
      <c r="M2524" s="19"/>
      <c r="N2524" s="19"/>
      <c r="O2524" s="19">
        <v>0</v>
      </c>
      <c r="P2524" s="19"/>
      <c r="Q2524" s="19">
        <v>0</v>
      </c>
      <c r="R2524" s="19">
        <v>0</v>
      </c>
      <c r="S2524" s="19"/>
      <c r="T2524" s="19">
        <f t="shared" si="6494"/>
        <v>0</v>
      </c>
      <c r="U2524" s="19"/>
      <c r="V2524" s="19"/>
      <c r="W2524" s="19"/>
      <c r="X2524" s="19"/>
      <c r="Y2524" s="19"/>
      <c r="Z2524" s="19"/>
      <c r="AA2524" s="19"/>
      <c r="AB2524" s="19"/>
      <c r="AC2524" s="19"/>
      <c r="AD2524" s="19"/>
      <c r="AE2524" s="19"/>
      <c r="AF2524" s="50">
        <v>276697.95549000002</v>
      </c>
      <c r="AG2524" s="50"/>
      <c r="AH2524" s="50">
        <v>221358.36439</v>
      </c>
      <c r="AI2524" s="50"/>
      <c r="AJ2524" s="50">
        <v>0</v>
      </c>
      <c r="AK2524" s="50">
        <v>0</v>
      </c>
      <c r="AL2524" s="50">
        <v>276697.95549000002</v>
      </c>
      <c r="AM2524" s="50">
        <v>221358.364</v>
      </c>
      <c r="AN2524" s="50">
        <v>0</v>
      </c>
      <c r="AO2524" s="51">
        <v>116000</v>
      </c>
      <c r="AP2524" s="51">
        <v>276697.96438999998</v>
      </c>
      <c r="AQ2524" s="51">
        <v>0</v>
      </c>
      <c r="AR2524" s="51">
        <v>0</v>
      </c>
      <c r="AS2524" s="51">
        <v>0</v>
      </c>
      <c r="AT2524" s="51">
        <v>0</v>
      </c>
      <c r="AU2524" s="51">
        <f t="shared" si="6413"/>
        <v>276697.96438999998</v>
      </c>
      <c r="AV2524" s="51">
        <f t="shared" si="6414"/>
        <v>-276697.96438999998</v>
      </c>
      <c r="AW2524" s="51"/>
      <c r="AX2524" s="51"/>
      <c r="AY2524" s="51"/>
      <c r="AZ2524" s="51"/>
      <c r="BA2524" s="52">
        <f t="shared" si="6418"/>
        <v>100</v>
      </c>
      <c r="BB2524" s="25"/>
    </row>
    <row r="2525" ht="31.5" hidden="1">
      <c r="B2525" s="47" t="s">
        <v>798</v>
      </c>
      <c r="C2525" s="47" t="s">
        <v>96</v>
      </c>
      <c r="D2525" s="47" t="s">
        <v>98</v>
      </c>
      <c r="E2525" s="48" t="str">
        <f t="shared" si="6412"/>
        <v>0503</v>
      </c>
      <c r="F2525" s="47" t="s">
        <v>894</v>
      </c>
      <c r="G2525" s="48"/>
      <c r="H2525" s="49" t="s">
        <v>891</v>
      </c>
      <c r="I2525" s="19"/>
      <c r="J2525" s="19"/>
      <c r="K2525" s="19"/>
      <c r="L2525" s="19">
        <f t="shared" ref="L2525:L2528" si="6514">L2526</f>
        <v>55339.599999999999</v>
      </c>
      <c r="M2525" s="19">
        <f t="shared" ref="M2525:M2528" si="6515">M2526</f>
        <v>53174.900000000001</v>
      </c>
      <c r="N2525" s="19">
        <f t="shared" ref="N2525:N2528" si="6516">N2526</f>
        <v>51055.099999999999</v>
      </c>
      <c r="O2525" s="19">
        <f t="shared" si="6495"/>
        <v>0</v>
      </c>
      <c r="P2525" s="19">
        <f t="shared" si="6496"/>
        <v>0</v>
      </c>
      <c r="Q2525" s="19">
        <f t="shared" si="6497"/>
        <v>0</v>
      </c>
      <c r="R2525" s="19">
        <f t="shared" si="6498"/>
        <v>0</v>
      </c>
      <c r="S2525" s="19">
        <f t="shared" ref="S2525:S2528" si="6517">S2526</f>
        <v>0</v>
      </c>
      <c r="T2525" s="19">
        <f t="shared" si="6494"/>
        <v>55339.599999999999</v>
      </c>
      <c r="U2525" s="19">
        <f t="shared" ref="U2522:U2583" si="6518">J2525+M2525</f>
        <v>53174.900000000001</v>
      </c>
      <c r="V2525" s="19">
        <f t="shared" ref="V2522:V2583" si="6519">K2525+N2525</f>
        <v>51055.099999999999</v>
      </c>
      <c r="W2525" s="19">
        <f t="shared" ref="W2525:W2528" si="6520">W2526</f>
        <v>0</v>
      </c>
      <c r="X2525" s="19">
        <f t="shared" ref="X2525:X2528" si="6521">X2526</f>
        <v>0</v>
      </c>
      <c r="Y2525" s="19">
        <f t="shared" ref="Y2525:Y2528" si="6522">Y2526</f>
        <v>0</v>
      </c>
      <c r="Z2525" s="19">
        <f t="shared" ref="Z2525:Z2528" si="6523">Z2526</f>
        <v>0</v>
      </c>
      <c r="AA2525" s="19">
        <f t="shared" ref="AA2525:AA2528" si="6524">AA2526</f>
        <v>0</v>
      </c>
      <c r="AB2525" s="19">
        <f t="shared" ref="AB2525:AB2528" si="6525">AB2526</f>
        <v>0</v>
      </c>
      <c r="AC2525" s="19">
        <f t="shared" ref="AC2525:AC2528" si="6526">AC2526</f>
        <v>0</v>
      </c>
      <c r="AD2525" s="19">
        <f t="shared" ref="AD2525:AD2528" si="6527">AD2526</f>
        <v>0</v>
      </c>
      <c r="AE2525" s="19">
        <f t="shared" ref="AE2525:AE2528" si="6528">AE2526</f>
        <v>0</v>
      </c>
      <c r="AF2525" s="50">
        <f t="shared" si="6499"/>
        <v>0</v>
      </c>
      <c r="AG2525" s="50">
        <f t="shared" si="6500"/>
        <v>0</v>
      </c>
      <c r="AH2525" s="50">
        <f t="shared" si="6501"/>
        <v>0</v>
      </c>
      <c r="AI2525" s="50">
        <f t="shared" si="6502"/>
        <v>0</v>
      </c>
      <c r="AJ2525" s="50">
        <f t="shared" si="6503"/>
        <v>0</v>
      </c>
      <c r="AK2525" s="50">
        <f t="shared" si="6504"/>
        <v>0</v>
      </c>
      <c r="AL2525" s="50">
        <f t="shared" si="6505"/>
        <v>0</v>
      </c>
      <c r="AM2525" s="50">
        <f t="shared" si="6506"/>
        <v>0</v>
      </c>
      <c r="AN2525" s="50">
        <f t="shared" si="6507"/>
        <v>0</v>
      </c>
      <c r="AO2525" s="15">
        <f t="shared" si="6508"/>
        <v>0</v>
      </c>
      <c r="AP2525" s="51">
        <f t="shared" si="6509"/>
        <v>0</v>
      </c>
      <c r="AQ2525" s="51">
        <f t="shared" si="6510"/>
        <v>0</v>
      </c>
      <c r="AR2525" s="51">
        <f t="shared" si="6511"/>
        <v>0</v>
      </c>
      <c r="AS2525" s="51">
        <f t="shared" si="6512"/>
        <v>0</v>
      </c>
      <c r="AT2525" s="51">
        <f t="shared" si="6513"/>
        <v>0</v>
      </c>
      <c r="AU2525" s="51">
        <f t="shared" si="6413"/>
        <v>0</v>
      </c>
      <c r="AV2525" s="51">
        <f t="shared" si="6414"/>
        <v>55339.599999999999</v>
      </c>
      <c r="AW2525" s="51">
        <f t="shared" si="6415"/>
        <v>55339.599999999999</v>
      </c>
      <c r="AX2525" s="51">
        <f t="shared" si="6416"/>
        <v>53174.900000000001</v>
      </c>
      <c r="AY2525" s="51">
        <f t="shared" si="6417"/>
        <v>51055.099999999999</v>
      </c>
      <c r="AZ2525" s="51">
        <f t="shared" ref="AZ2525:AZ2528" si="6529">AZ2526</f>
        <v>0</v>
      </c>
      <c r="BA2525" s="52"/>
      <c r="BB2525" s="25">
        <v>0</v>
      </c>
    </row>
    <row r="2526" ht="31.5" hidden="1">
      <c r="B2526" s="47" t="s">
        <v>798</v>
      </c>
      <c r="C2526" s="47" t="s">
        <v>96</v>
      </c>
      <c r="D2526" s="47" t="s">
        <v>98</v>
      </c>
      <c r="E2526" s="48" t="str">
        <f t="shared" si="6412"/>
        <v>0503</v>
      </c>
      <c r="F2526" s="47" t="s">
        <v>895</v>
      </c>
      <c r="G2526" s="48"/>
      <c r="H2526" s="49" t="s">
        <v>893</v>
      </c>
      <c r="I2526" s="19"/>
      <c r="J2526" s="19"/>
      <c r="K2526" s="19"/>
      <c r="L2526" s="19">
        <f t="shared" si="6514"/>
        <v>55339.599999999999</v>
      </c>
      <c r="M2526" s="19">
        <f t="shared" si="6515"/>
        <v>53174.900000000001</v>
      </c>
      <c r="N2526" s="19">
        <f t="shared" si="6516"/>
        <v>51055.099999999999</v>
      </c>
      <c r="O2526" s="19">
        <f t="shared" si="6495"/>
        <v>0</v>
      </c>
      <c r="P2526" s="19">
        <f t="shared" si="6496"/>
        <v>0</v>
      </c>
      <c r="Q2526" s="19">
        <f t="shared" si="6497"/>
        <v>0</v>
      </c>
      <c r="R2526" s="19">
        <f t="shared" si="6498"/>
        <v>0</v>
      </c>
      <c r="S2526" s="19">
        <f t="shared" si="6517"/>
        <v>0</v>
      </c>
      <c r="T2526" s="19">
        <f t="shared" si="6494"/>
        <v>55339.599999999999</v>
      </c>
      <c r="U2526" s="19">
        <f t="shared" si="6518"/>
        <v>53174.900000000001</v>
      </c>
      <c r="V2526" s="19">
        <f t="shared" si="6519"/>
        <v>51055.099999999999</v>
      </c>
      <c r="W2526" s="19">
        <f t="shared" si="6520"/>
        <v>0</v>
      </c>
      <c r="X2526" s="19">
        <f t="shared" si="6521"/>
        <v>0</v>
      </c>
      <c r="Y2526" s="19">
        <f t="shared" si="6522"/>
        <v>0</v>
      </c>
      <c r="Z2526" s="19">
        <f t="shared" si="6523"/>
        <v>0</v>
      </c>
      <c r="AA2526" s="19">
        <f t="shared" si="6524"/>
        <v>0</v>
      </c>
      <c r="AB2526" s="19">
        <f t="shared" si="6525"/>
        <v>0</v>
      </c>
      <c r="AC2526" s="19">
        <f t="shared" si="6526"/>
        <v>0</v>
      </c>
      <c r="AD2526" s="19">
        <f t="shared" si="6527"/>
        <v>0</v>
      </c>
      <c r="AE2526" s="19">
        <f t="shared" si="6528"/>
        <v>0</v>
      </c>
      <c r="AF2526" s="50">
        <f t="shared" si="6499"/>
        <v>0</v>
      </c>
      <c r="AG2526" s="50">
        <f t="shared" si="6500"/>
        <v>0</v>
      </c>
      <c r="AH2526" s="50">
        <f t="shared" si="6501"/>
        <v>0</v>
      </c>
      <c r="AI2526" s="50">
        <f t="shared" si="6502"/>
        <v>0</v>
      </c>
      <c r="AJ2526" s="50">
        <f t="shared" si="6503"/>
        <v>0</v>
      </c>
      <c r="AK2526" s="50">
        <f t="shared" si="6504"/>
        <v>0</v>
      </c>
      <c r="AL2526" s="50">
        <f t="shared" si="6505"/>
        <v>0</v>
      </c>
      <c r="AM2526" s="50">
        <f t="shared" si="6506"/>
        <v>0</v>
      </c>
      <c r="AN2526" s="50">
        <f t="shared" si="6507"/>
        <v>0</v>
      </c>
      <c r="AO2526" s="51">
        <f t="shared" si="6508"/>
        <v>0</v>
      </c>
      <c r="AP2526" s="51">
        <f t="shared" si="6509"/>
        <v>0</v>
      </c>
      <c r="AQ2526" s="51">
        <f t="shared" si="6510"/>
        <v>0</v>
      </c>
      <c r="AR2526" s="51">
        <f t="shared" si="6511"/>
        <v>0</v>
      </c>
      <c r="AS2526" s="51">
        <f t="shared" si="6512"/>
        <v>0</v>
      </c>
      <c r="AT2526" s="51">
        <f t="shared" si="6513"/>
        <v>0</v>
      </c>
      <c r="AU2526" s="51">
        <f t="shared" si="6413"/>
        <v>0</v>
      </c>
      <c r="AV2526" s="51">
        <f t="shared" si="6414"/>
        <v>55339.599999999999</v>
      </c>
      <c r="AW2526" s="51">
        <f t="shared" si="6415"/>
        <v>55339.599999999999</v>
      </c>
      <c r="AX2526" s="51">
        <f t="shared" si="6416"/>
        <v>53174.900000000001</v>
      </c>
      <c r="AY2526" s="51">
        <f t="shared" si="6417"/>
        <v>51055.099999999999</v>
      </c>
      <c r="AZ2526" s="51">
        <f t="shared" si="6529"/>
        <v>0</v>
      </c>
      <c r="BA2526" s="52"/>
      <c r="BB2526" s="25">
        <v>0</v>
      </c>
    </row>
    <row r="2527" ht="31.5" hidden="1">
      <c r="B2527" s="47" t="s">
        <v>798</v>
      </c>
      <c r="C2527" s="47" t="s">
        <v>96</v>
      </c>
      <c r="D2527" s="47" t="s">
        <v>98</v>
      </c>
      <c r="E2527" s="48" t="str">
        <f t="shared" si="6412"/>
        <v>0503</v>
      </c>
      <c r="F2527" s="47" t="s">
        <v>895</v>
      </c>
      <c r="G2527" s="47" t="s">
        <v>58</v>
      </c>
      <c r="H2527" s="49" t="s">
        <v>59</v>
      </c>
      <c r="I2527" s="19"/>
      <c r="J2527" s="19"/>
      <c r="K2527" s="19"/>
      <c r="L2527" s="19">
        <v>55339.599999999999</v>
      </c>
      <c r="M2527" s="19">
        <v>53174.900000000001</v>
      </c>
      <c r="N2527" s="19">
        <v>51055.099999999999</v>
      </c>
      <c r="O2527" s="19">
        <v>0</v>
      </c>
      <c r="P2527" s="19">
        <v>0</v>
      </c>
      <c r="Q2527" s="19">
        <v>0</v>
      </c>
      <c r="R2527" s="19">
        <v>0</v>
      </c>
      <c r="S2527" s="19"/>
      <c r="T2527" s="19">
        <f t="shared" si="6494"/>
        <v>55339.599999999999</v>
      </c>
      <c r="U2527" s="19">
        <f t="shared" si="6518"/>
        <v>53174.900000000001</v>
      </c>
      <c r="V2527" s="19">
        <f t="shared" si="6519"/>
        <v>51055.099999999999</v>
      </c>
      <c r="W2527" s="19"/>
      <c r="X2527" s="19"/>
      <c r="Y2527" s="19"/>
      <c r="Z2527" s="19"/>
      <c r="AA2527" s="19"/>
      <c r="AB2527" s="19"/>
      <c r="AC2527" s="19"/>
      <c r="AD2527" s="19"/>
      <c r="AE2527" s="19"/>
      <c r="AF2527" s="50">
        <v>0</v>
      </c>
      <c r="AG2527" s="50"/>
      <c r="AH2527" s="50">
        <v>0</v>
      </c>
      <c r="AI2527" s="50">
        <v>0</v>
      </c>
      <c r="AJ2527" s="50">
        <v>0</v>
      </c>
      <c r="AK2527" s="50">
        <v>0</v>
      </c>
      <c r="AL2527" s="50">
        <v>0</v>
      </c>
      <c r="AM2527" s="50">
        <v>0</v>
      </c>
      <c r="AN2527" s="50">
        <v>0</v>
      </c>
      <c r="AO2527" s="15">
        <v>0</v>
      </c>
      <c r="AP2527" s="51">
        <v>0</v>
      </c>
      <c r="AQ2527" s="51">
        <v>0</v>
      </c>
      <c r="AR2527" s="51">
        <v>0</v>
      </c>
      <c r="AS2527" s="51">
        <v>0</v>
      </c>
      <c r="AT2527" s="51">
        <v>0</v>
      </c>
      <c r="AU2527" s="51">
        <f t="shared" si="6413"/>
        <v>0</v>
      </c>
      <c r="AV2527" s="51">
        <f t="shared" si="6414"/>
        <v>55339.599999999999</v>
      </c>
      <c r="AW2527" s="51">
        <f t="shared" si="6415"/>
        <v>55339.599999999999</v>
      </c>
      <c r="AX2527" s="51">
        <f t="shared" si="6416"/>
        <v>53174.900000000001</v>
      </c>
      <c r="AY2527" s="51">
        <f t="shared" si="6417"/>
        <v>51055.099999999999</v>
      </c>
      <c r="AZ2527" s="51"/>
      <c r="BA2527" s="52"/>
      <c r="BB2527" s="53">
        <v>0</v>
      </c>
    </row>
    <row r="2528" ht="31.5">
      <c r="B2528" s="47" t="s">
        <v>798</v>
      </c>
      <c r="C2528" s="47" t="s">
        <v>96</v>
      </c>
      <c r="D2528" s="47" t="s">
        <v>98</v>
      </c>
      <c r="E2528" s="48" t="str">
        <f t="shared" si="6412"/>
        <v>0503</v>
      </c>
      <c r="F2528" s="47" t="s">
        <v>803</v>
      </c>
      <c r="G2528" s="48"/>
      <c r="H2528" s="49" t="s">
        <v>210</v>
      </c>
      <c r="I2528" s="19">
        <f>I2529</f>
        <v>1787274.7000000002</v>
      </c>
      <c r="J2528" s="19">
        <f>J2529</f>
        <v>796678.59999999998</v>
      </c>
      <c r="K2528" s="19">
        <f>K2529</f>
        <v>99838.300000000003</v>
      </c>
      <c r="L2528" s="19">
        <f t="shared" si="6514"/>
        <v>0</v>
      </c>
      <c r="M2528" s="19">
        <f t="shared" si="6515"/>
        <v>0</v>
      </c>
      <c r="N2528" s="19">
        <f t="shared" si="6516"/>
        <v>0</v>
      </c>
      <c r="O2528" s="19">
        <f t="shared" si="6495"/>
        <v>-59415.326999999997</v>
      </c>
      <c r="P2528" s="19">
        <f t="shared" si="6496"/>
        <v>0</v>
      </c>
      <c r="Q2528" s="19">
        <f t="shared" si="6497"/>
        <v>0</v>
      </c>
      <c r="R2528" s="19">
        <f t="shared" si="6498"/>
        <v>0</v>
      </c>
      <c r="S2528" s="19">
        <f t="shared" si="6517"/>
        <v>17274.707729999998</v>
      </c>
      <c r="T2528" s="19">
        <f t="shared" si="6494"/>
        <v>1745134.08073</v>
      </c>
      <c r="U2528" s="19">
        <f t="shared" si="6518"/>
        <v>796678.59999999998</v>
      </c>
      <c r="V2528" s="19">
        <f t="shared" si="6519"/>
        <v>99838.300000000003</v>
      </c>
      <c r="W2528" s="19">
        <f t="shared" si="6520"/>
        <v>0</v>
      </c>
      <c r="X2528" s="19">
        <f t="shared" si="6521"/>
        <v>0</v>
      </c>
      <c r="Y2528" s="19">
        <f t="shared" si="6522"/>
        <v>0</v>
      </c>
      <c r="Z2528" s="19">
        <f t="shared" si="6523"/>
        <v>17274.707729999998</v>
      </c>
      <c r="AA2528" s="19">
        <f t="shared" si="6524"/>
        <v>0</v>
      </c>
      <c r="AB2528" s="19">
        <f t="shared" si="6525"/>
        <v>0</v>
      </c>
      <c r="AC2528" s="19">
        <f t="shared" si="6526"/>
        <v>0</v>
      </c>
      <c r="AD2528" s="19">
        <f t="shared" si="6527"/>
        <v>0</v>
      </c>
      <c r="AE2528" s="19">
        <f t="shared" si="6528"/>
        <v>0</v>
      </c>
      <c r="AF2528" s="50">
        <f t="shared" si="6499"/>
        <v>1996100.36433</v>
      </c>
      <c r="AG2528" s="50">
        <f t="shared" si="6500"/>
        <v>0</v>
      </c>
      <c r="AH2528" s="50">
        <f t="shared" si="6501"/>
        <v>1769892.7243299999</v>
      </c>
      <c r="AI2528" s="50">
        <f t="shared" si="6502"/>
        <v>0</v>
      </c>
      <c r="AJ2528" s="50">
        <f t="shared" si="6503"/>
        <v>226860</v>
      </c>
      <c r="AK2528" s="50">
        <f t="shared" si="6504"/>
        <v>0</v>
      </c>
      <c r="AL2528" s="50">
        <f t="shared" si="6505"/>
        <v>1150813.0876500001</v>
      </c>
      <c r="AM2528" s="50">
        <f t="shared" si="6506"/>
        <v>939164.82811999996</v>
      </c>
      <c r="AN2528" s="50">
        <f t="shared" si="6507"/>
        <v>0</v>
      </c>
      <c r="AO2528" s="51">
        <f t="shared" si="6508"/>
        <v>674565.26731000002</v>
      </c>
      <c r="AP2528" s="51">
        <f t="shared" si="6509"/>
        <v>2309332.3262999998</v>
      </c>
      <c r="AQ2528" s="51">
        <f t="shared" si="6510"/>
        <v>-59415.326999999997</v>
      </c>
      <c r="AR2528" s="51">
        <f t="shared" si="6511"/>
        <v>0</v>
      </c>
      <c r="AS2528" s="51">
        <f t="shared" si="6512"/>
        <v>0</v>
      </c>
      <c r="AT2528" s="51">
        <f t="shared" si="6513"/>
        <v>0</v>
      </c>
      <c r="AU2528" s="51">
        <f t="shared" si="6413"/>
        <v>2249916.9992999998</v>
      </c>
      <c r="AV2528" s="51">
        <f t="shared" si="6414"/>
        <v>-504782.91856999975</v>
      </c>
      <c r="AW2528" s="51">
        <f t="shared" si="6415"/>
        <v>1762408.78846</v>
      </c>
      <c r="AX2528" s="51">
        <f t="shared" si="6416"/>
        <v>796678.59999999998</v>
      </c>
      <c r="AY2528" s="51">
        <f t="shared" si="6417"/>
        <v>99838.300000000003</v>
      </c>
      <c r="AZ2528" s="51">
        <f t="shared" si="6529"/>
        <v>0</v>
      </c>
      <c r="BA2528" s="52">
        <f t="shared" si="6418"/>
        <v>57.653067361483878</v>
      </c>
      <c r="BB2528" s="25"/>
    </row>
    <row r="2529" ht="31.5">
      <c r="B2529" s="47" t="s">
        <v>798</v>
      </c>
      <c r="C2529" s="47" t="s">
        <v>96</v>
      </c>
      <c r="D2529" s="47" t="s">
        <v>98</v>
      </c>
      <c r="E2529" s="48" t="str">
        <f t="shared" si="6412"/>
        <v>0503</v>
      </c>
      <c r="F2529" s="47" t="s">
        <v>804</v>
      </c>
      <c r="G2529" s="48"/>
      <c r="H2529" s="49" t="s">
        <v>212</v>
      </c>
      <c r="I2529" s="19">
        <f>I2530+I2532+I2534+I2536</f>
        <v>1787274.7000000002</v>
      </c>
      <c r="J2529" s="19">
        <f>J2530+J2532+J2534+J2536</f>
        <v>796678.59999999998</v>
      </c>
      <c r="K2529" s="19">
        <f>K2530+K2532+K2534+K2536</f>
        <v>99838.300000000003</v>
      </c>
      <c r="L2529" s="19">
        <f>L2530+L2532+L2534+L2536</f>
        <v>0</v>
      </c>
      <c r="M2529" s="19">
        <f>M2530+M2532+M2534+M2536</f>
        <v>0</v>
      </c>
      <c r="N2529" s="19">
        <f>N2530+N2532+N2534+N2536</f>
        <v>0</v>
      </c>
      <c r="O2529" s="19">
        <f>O2530+O2532+O2534+O2536+O2539+O2541</f>
        <v>-59415.326999999997</v>
      </c>
      <c r="P2529" s="19">
        <f>P2530+P2532+P2534+P2536+P2539+P2541</f>
        <v>0</v>
      </c>
      <c r="Q2529" s="19">
        <f>Q2530+Q2532+Q2534+Q2536+Q2539+Q2541</f>
        <v>0</v>
      </c>
      <c r="R2529" s="19">
        <f>R2530+R2532+R2534+R2536+R2539+R2541</f>
        <v>0</v>
      </c>
      <c r="S2529" s="19">
        <f>S2530+S2532+S2534+S2536</f>
        <v>17274.707729999998</v>
      </c>
      <c r="T2529" s="19">
        <f t="shared" si="6494"/>
        <v>1745134.08073</v>
      </c>
      <c r="U2529" s="19">
        <f t="shared" si="6518"/>
        <v>796678.59999999998</v>
      </c>
      <c r="V2529" s="19">
        <f t="shared" si="6519"/>
        <v>99838.300000000003</v>
      </c>
      <c r="W2529" s="19">
        <f>W2530+W2532+W2534+W2536</f>
        <v>0</v>
      </c>
      <c r="X2529" s="19">
        <f>X2530+X2532+X2534+X2536</f>
        <v>0</v>
      </c>
      <c r="Y2529" s="19">
        <f>Y2530+Y2532+Y2534+Y2536</f>
        <v>0</v>
      </c>
      <c r="Z2529" s="19">
        <f>Z2530+Z2532+Z2534+Z2536</f>
        <v>17274.707729999998</v>
      </c>
      <c r="AA2529" s="19">
        <f>AA2530+AA2532+AA2534+AA2536</f>
        <v>0</v>
      </c>
      <c r="AB2529" s="19">
        <f>AB2530+AB2532+AB2534+AB2536</f>
        <v>0</v>
      </c>
      <c r="AC2529" s="19">
        <f>AC2530+AC2532+AC2534+AC2536</f>
        <v>0</v>
      </c>
      <c r="AD2529" s="19">
        <f>AD2530+AD2532+AD2534+AD2536</f>
        <v>0</v>
      </c>
      <c r="AE2529" s="19">
        <f>AE2530+AE2532+AE2534+AE2536</f>
        <v>0</v>
      </c>
      <c r="AF2529" s="50">
        <f>AF2530+AF2532+AF2534+AF2536+AF2539+AF2541</f>
        <v>1996100.36433</v>
      </c>
      <c r="AG2529" s="50">
        <f>AG2530+AG2532+AG2534+AG2536+AG2539+AG2541</f>
        <v>0</v>
      </c>
      <c r="AH2529" s="50">
        <f>AH2530+AH2532+AH2534+AH2536+AH2539+AH2541</f>
        <v>1769892.7243299999</v>
      </c>
      <c r="AI2529" s="50">
        <f>AI2530+AI2532+AI2534+AI2536+AI2539+AI2541</f>
        <v>0</v>
      </c>
      <c r="AJ2529" s="50">
        <f>AJ2530+AJ2532+AJ2534+AJ2536+AJ2539+AJ2541</f>
        <v>226860</v>
      </c>
      <c r="AK2529" s="50">
        <f>AK2530+AK2532+AK2534+AK2536+AK2539+AK2541</f>
        <v>0</v>
      </c>
      <c r="AL2529" s="50">
        <f>AL2530+AL2532+AL2534+AL2536+AL2539+AL2541</f>
        <v>1150813.0876500001</v>
      </c>
      <c r="AM2529" s="50">
        <f>AM2530+AM2532+AM2534+AM2536+AM2539+AM2541</f>
        <v>939164.82811999996</v>
      </c>
      <c r="AN2529" s="50">
        <f>AN2530+AN2532+AN2534+AN2536+AN2539+AN2541</f>
        <v>0</v>
      </c>
      <c r="AO2529" s="15">
        <f>AO2530+AO2532+AO2534+AO2536+AO2539+AO2541</f>
        <v>674565.26731000002</v>
      </c>
      <c r="AP2529" s="51">
        <f>AP2530+AP2532+AP2534+AP2536+AP2539+AP2541</f>
        <v>2309332.3262999998</v>
      </c>
      <c r="AQ2529" s="51">
        <f>AQ2530+AQ2532+AQ2534+AQ2536+AQ2539+AQ2541</f>
        <v>-59415.326999999997</v>
      </c>
      <c r="AR2529" s="51">
        <f>AR2530+AR2532+AR2534+AR2536+AR2539+AR2541</f>
        <v>0</v>
      </c>
      <c r="AS2529" s="51">
        <f>AS2530+AS2532+AS2534+AS2536+AS2539+AS2541</f>
        <v>0</v>
      </c>
      <c r="AT2529" s="51">
        <f>AT2530+AT2532+AT2534+AT2536+AT2539+AT2541</f>
        <v>0</v>
      </c>
      <c r="AU2529" s="51">
        <f t="shared" si="6413"/>
        <v>2249916.9992999998</v>
      </c>
      <c r="AV2529" s="51">
        <f t="shared" si="6414"/>
        <v>-504782.91856999975</v>
      </c>
      <c r="AW2529" s="51">
        <f t="shared" si="6415"/>
        <v>1762408.78846</v>
      </c>
      <c r="AX2529" s="51">
        <f t="shared" si="6416"/>
        <v>796678.59999999998</v>
      </c>
      <c r="AY2529" s="51">
        <f t="shared" si="6417"/>
        <v>99838.300000000003</v>
      </c>
      <c r="AZ2529" s="51">
        <f>AZ2530+AZ2532+AZ2534+AZ2536</f>
        <v>0</v>
      </c>
      <c r="BA2529" s="52">
        <f t="shared" si="6418"/>
        <v>57.653067361483878</v>
      </c>
      <c r="BB2529" s="25"/>
    </row>
    <row r="2530" hidden="1">
      <c r="B2530" s="47" t="s">
        <v>798</v>
      </c>
      <c r="C2530" s="47" t="s">
        <v>96</v>
      </c>
      <c r="D2530" s="47" t="s">
        <v>98</v>
      </c>
      <c r="E2530" s="48" t="str">
        <f t="shared" si="6412"/>
        <v>0503</v>
      </c>
      <c r="F2530" s="47" t="s">
        <v>896</v>
      </c>
      <c r="G2530" s="48"/>
      <c r="H2530" s="49" t="s">
        <v>897</v>
      </c>
      <c r="I2530" s="19">
        <f>I2531</f>
        <v>51615</v>
      </c>
      <c r="J2530" s="19">
        <f>J2531</f>
        <v>166.30000000000291</v>
      </c>
      <c r="K2530" s="19">
        <f>K2531</f>
        <v>0</v>
      </c>
      <c r="L2530" s="19">
        <f>L2531</f>
        <v>0</v>
      </c>
      <c r="M2530" s="19">
        <f>M2531</f>
        <v>0</v>
      </c>
      <c r="N2530" s="19">
        <f>N2531</f>
        <v>0</v>
      </c>
      <c r="O2530" s="19">
        <f>O2531</f>
        <v>-35985.019</v>
      </c>
      <c r="P2530" s="19">
        <f>P2531</f>
        <v>0</v>
      </c>
      <c r="Q2530" s="19">
        <f>Q2531</f>
        <v>0</v>
      </c>
      <c r="R2530" s="19">
        <f>R2531</f>
        <v>0</v>
      </c>
      <c r="S2530" s="19">
        <f>S2531</f>
        <v>0</v>
      </c>
      <c r="T2530" s="19">
        <f t="shared" si="6494"/>
        <v>15629.981</v>
      </c>
      <c r="U2530" s="19">
        <f t="shared" si="6518"/>
        <v>166.30000000000291</v>
      </c>
      <c r="V2530" s="19">
        <f t="shared" si="6519"/>
        <v>0</v>
      </c>
      <c r="W2530" s="19">
        <f>W2531</f>
        <v>0</v>
      </c>
      <c r="X2530" s="19">
        <f>X2531</f>
        <v>0</v>
      </c>
      <c r="Y2530" s="19">
        <f>Y2531</f>
        <v>0</v>
      </c>
      <c r="Z2530" s="19">
        <f>Z2531</f>
        <v>0</v>
      </c>
      <c r="AA2530" s="19">
        <f>AA2531</f>
        <v>0</v>
      </c>
      <c r="AB2530" s="19">
        <f>AB2531</f>
        <v>0</v>
      </c>
      <c r="AC2530" s="19">
        <f>AC2531</f>
        <v>0</v>
      </c>
      <c r="AD2530" s="19">
        <f>AD2531</f>
        <v>0</v>
      </c>
      <c r="AE2530" s="19">
        <f>AE2531</f>
        <v>0</v>
      </c>
      <c r="AF2530" s="50">
        <f>AF2531</f>
        <v>0</v>
      </c>
      <c r="AG2530" s="50">
        <f>AG2531</f>
        <v>0</v>
      </c>
      <c r="AH2530" s="50">
        <f>AH2531</f>
        <v>0</v>
      </c>
      <c r="AI2530" s="50">
        <f>AI2531</f>
        <v>0</v>
      </c>
      <c r="AJ2530" s="50">
        <f>AJ2531</f>
        <v>0</v>
      </c>
      <c r="AK2530" s="50">
        <f>AK2531</f>
        <v>0</v>
      </c>
      <c r="AL2530" s="50">
        <f>AL2531</f>
        <v>0</v>
      </c>
      <c r="AM2530" s="50">
        <f>AM2531</f>
        <v>0</v>
      </c>
      <c r="AN2530" s="50">
        <f>AN2531</f>
        <v>0</v>
      </c>
      <c r="AO2530" s="51">
        <f>AO2531</f>
        <v>0</v>
      </c>
      <c r="AP2530" s="51">
        <f>AP2531</f>
        <v>35985.01973</v>
      </c>
      <c r="AQ2530" s="51">
        <f>AQ2531</f>
        <v>-35985.019</v>
      </c>
      <c r="AR2530" s="51">
        <f>AR2531</f>
        <v>0</v>
      </c>
      <c r="AS2530" s="51">
        <f>AS2531</f>
        <v>0</v>
      </c>
      <c r="AT2530" s="51">
        <f>AT2531</f>
        <v>0</v>
      </c>
      <c r="AU2530" s="51">
        <f t="shared" si="6413"/>
        <v>0.0007299999997485429</v>
      </c>
      <c r="AV2530" s="51">
        <f t="shared" si="6414"/>
        <v>15629.98027</v>
      </c>
      <c r="AW2530" s="51">
        <f t="shared" si="6415"/>
        <v>15629.981</v>
      </c>
      <c r="AX2530" s="51">
        <f t="shared" si="6416"/>
        <v>166.30000000000291</v>
      </c>
      <c r="AY2530" s="51">
        <f t="shared" si="6417"/>
        <v>0</v>
      </c>
      <c r="AZ2530" s="51">
        <f>AZ2531</f>
        <v>0</v>
      </c>
      <c r="BA2530" s="52"/>
      <c r="BB2530" s="25">
        <v>0</v>
      </c>
    </row>
    <row r="2531" ht="31.5" hidden="1">
      <c r="B2531" s="47" t="s">
        <v>798</v>
      </c>
      <c r="C2531" s="47" t="s">
        <v>96</v>
      </c>
      <c r="D2531" s="47" t="s">
        <v>98</v>
      </c>
      <c r="E2531" s="48" t="str">
        <f t="shared" si="6412"/>
        <v>0503</v>
      </c>
      <c r="F2531" s="47" t="s">
        <v>896</v>
      </c>
      <c r="G2531" s="47" t="s">
        <v>58</v>
      </c>
      <c r="H2531" s="49" t="s">
        <v>59</v>
      </c>
      <c r="I2531" s="19">
        <v>51615</v>
      </c>
      <c r="J2531" s="19">
        <v>166.30000000000291</v>
      </c>
      <c r="K2531" s="19">
        <v>0</v>
      </c>
      <c r="L2531" s="19"/>
      <c r="M2531" s="19"/>
      <c r="N2531" s="19"/>
      <c r="O2531" s="19">
        <v>-35985.019</v>
      </c>
      <c r="P2531" s="19">
        <v>0</v>
      </c>
      <c r="Q2531" s="19">
        <v>0</v>
      </c>
      <c r="R2531" s="19">
        <v>0</v>
      </c>
      <c r="S2531" s="19"/>
      <c r="T2531" s="19">
        <f t="shared" si="6494"/>
        <v>15629.981</v>
      </c>
      <c r="U2531" s="19">
        <f t="shared" si="6518"/>
        <v>166.30000000000291</v>
      </c>
      <c r="V2531" s="19">
        <f t="shared" si="6519"/>
        <v>0</v>
      </c>
      <c r="W2531" s="19"/>
      <c r="X2531" s="19"/>
      <c r="Y2531" s="19"/>
      <c r="Z2531" s="19"/>
      <c r="AA2531" s="19"/>
      <c r="AB2531" s="19"/>
      <c r="AC2531" s="19"/>
      <c r="AD2531" s="19"/>
      <c r="AE2531" s="19"/>
      <c r="AF2531" s="50">
        <v>0</v>
      </c>
      <c r="AG2531" s="50"/>
      <c r="AH2531" s="50">
        <v>0</v>
      </c>
      <c r="AI2531" s="50">
        <v>0</v>
      </c>
      <c r="AJ2531" s="50">
        <v>0</v>
      </c>
      <c r="AK2531" s="50">
        <v>0</v>
      </c>
      <c r="AL2531" s="50">
        <v>0</v>
      </c>
      <c r="AM2531" s="50">
        <v>0</v>
      </c>
      <c r="AN2531" s="50">
        <v>0</v>
      </c>
      <c r="AO2531" s="15">
        <v>0</v>
      </c>
      <c r="AP2531" s="51">
        <v>35985.01973</v>
      </c>
      <c r="AQ2531" s="51">
        <v>-35985.019</v>
      </c>
      <c r="AR2531" s="51">
        <v>0</v>
      </c>
      <c r="AS2531" s="51">
        <v>0</v>
      </c>
      <c r="AT2531" s="51">
        <v>0</v>
      </c>
      <c r="AU2531" s="51">
        <f t="shared" si="6413"/>
        <v>0.0007299999997485429</v>
      </c>
      <c r="AV2531" s="51">
        <f t="shared" si="6414"/>
        <v>15629.98027</v>
      </c>
      <c r="AW2531" s="51">
        <f t="shared" si="6415"/>
        <v>15629.981</v>
      </c>
      <c r="AX2531" s="51">
        <f t="shared" si="6416"/>
        <v>166.30000000000291</v>
      </c>
      <c r="AY2531" s="51">
        <f t="shared" si="6417"/>
        <v>0</v>
      </c>
      <c r="AZ2531" s="51"/>
      <c r="BA2531" s="52"/>
      <c r="BB2531" s="53">
        <v>0</v>
      </c>
    </row>
    <row r="2532" ht="47.25">
      <c r="B2532" s="47" t="s">
        <v>798</v>
      </c>
      <c r="C2532" s="47" t="s">
        <v>96</v>
      </c>
      <c r="D2532" s="47" t="s">
        <v>98</v>
      </c>
      <c r="E2532" s="48" t="str">
        <f t="shared" si="6412"/>
        <v>0503</v>
      </c>
      <c r="F2532" s="47" t="s">
        <v>898</v>
      </c>
      <c r="G2532" s="48"/>
      <c r="H2532" s="49" t="s">
        <v>214</v>
      </c>
      <c r="I2532" s="19">
        <f>I2533</f>
        <v>99838.300000000003</v>
      </c>
      <c r="J2532" s="19">
        <f>J2533</f>
        <v>99838.300000000003</v>
      </c>
      <c r="K2532" s="19">
        <f>K2533</f>
        <v>99838.300000000003</v>
      </c>
      <c r="L2532" s="19">
        <f>L2533</f>
        <v>0</v>
      </c>
      <c r="M2532" s="19">
        <f>M2533</f>
        <v>0</v>
      </c>
      <c r="N2532" s="19">
        <f>N2533</f>
        <v>0</v>
      </c>
      <c r="O2532" s="19">
        <f>O2533</f>
        <v>0</v>
      </c>
      <c r="P2532" s="19">
        <f>P2533</f>
        <v>0</v>
      </c>
      <c r="Q2532" s="19">
        <f>Q2533</f>
        <v>0</v>
      </c>
      <c r="R2532" s="19">
        <f>R2533</f>
        <v>0</v>
      </c>
      <c r="S2532" s="19">
        <f>S2533</f>
        <v>0</v>
      </c>
      <c r="T2532" s="19">
        <f t="shared" si="6494"/>
        <v>99838.300000000003</v>
      </c>
      <c r="U2532" s="19">
        <f t="shared" si="6518"/>
        <v>99838.300000000003</v>
      </c>
      <c r="V2532" s="19">
        <f t="shared" si="6519"/>
        <v>99838.300000000003</v>
      </c>
      <c r="W2532" s="19">
        <f>W2533</f>
        <v>0</v>
      </c>
      <c r="X2532" s="19">
        <f>X2533</f>
        <v>0</v>
      </c>
      <c r="Y2532" s="19">
        <f>Y2533</f>
        <v>0</v>
      </c>
      <c r="Z2532" s="19">
        <f>Z2533</f>
        <v>0</v>
      </c>
      <c r="AA2532" s="19">
        <f>AA2533</f>
        <v>0</v>
      </c>
      <c r="AB2532" s="19">
        <f>AB2533</f>
        <v>0</v>
      </c>
      <c r="AC2532" s="19">
        <f>AC2533</f>
        <v>0</v>
      </c>
      <c r="AD2532" s="19">
        <f>AD2533</f>
        <v>0</v>
      </c>
      <c r="AE2532" s="19">
        <f>AE2533</f>
        <v>0</v>
      </c>
      <c r="AF2532" s="50">
        <f>AF2533</f>
        <v>99838.334959999993</v>
      </c>
      <c r="AG2532" s="50">
        <f>AG2533</f>
        <v>0</v>
      </c>
      <c r="AH2532" s="50">
        <f>AH2533</f>
        <v>79870.634959999996</v>
      </c>
      <c r="AI2532" s="50">
        <f>AI2533</f>
        <v>0</v>
      </c>
      <c r="AJ2532" s="50">
        <f>AJ2533</f>
        <v>0</v>
      </c>
      <c r="AK2532" s="50">
        <f>AK2533</f>
        <v>0</v>
      </c>
      <c r="AL2532" s="50">
        <f>AL2533</f>
        <v>99838.334959999993</v>
      </c>
      <c r="AM2532" s="50">
        <f>AM2533</f>
        <v>79870.634959999996</v>
      </c>
      <c r="AN2532" s="50">
        <f>AN2533</f>
        <v>0</v>
      </c>
      <c r="AO2532" s="51">
        <f>AO2533</f>
        <v>80000</v>
      </c>
      <c r="AP2532" s="51">
        <f>AP2533</f>
        <v>99838.334959999993</v>
      </c>
      <c r="AQ2532" s="51">
        <f>AQ2533</f>
        <v>0</v>
      </c>
      <c r="AR2532" s="51">
        <f>AR2533</f>
        <v>0</v>
      </c>
      <c r="AS2532" s="51">
        <f>AS2533</f>
        <v>0</v>
      </c>
      <c r="AT2532" s="51">
        <f>AT2533</f>
        <v>0</v>
      </c>
      <c r="AU2532" s="51">
        <f t="shared" si="6413"/>
        <v>99838.334959999993</v>
      </c>
      <c r="AV2532" s="51">
        <f t="shared" si="6414"/>
        <v>-0.034959999989951029</v>
      </c>
      <c r="AW2532" s="51">
        <f t="shared" si="6415"/>
        <v>99838.300000000003</v>
      </c>
      <c r="AX2532" s="51">
        <f t="shared" si="6416"/>
        <v>99838.300000000003</v>
      </c>
      <c r="AY2532" s="51">
        <f t="shared" si="6417"/>
        <v>99838.300000000003</v>
      </c>
      <c r="AZ2532" s="51">
        <f>AZ2533</f>
        <v>0</v>
      </c>
      <c r="BA2532" s="52">
        <f t="shared" si="6418"/>
        <v>100</v>
      </c>
      <c r="BB2532" s="25"/>
    </row>
    <row r="2533" ht="31.5">
      <c r="B2533" s="47" t="s">
        <v>798</v>
      </c>
      <c r="C2533" s="47" t="s">
        <v>96</v>
      </c>
      <c r="D2533" s="47" t="s">
        <v>98</v>
      </c>
      <c r="E2533" s="48" t="str">
        <f t="shared" si="6412"/>
        <v>0503</v>
      </c>
      <c r="F2533" s="47" t="s">
        <v>898</v>
      </c>
      <c r="G2533" s="47" t="s">
        <v>58</v>
      </c>
      <c r="H2533" s="49" t="s">
        <v>59</v>
      </c>
      <c r="I2533" s="19">
        <v>99838.300000000003</v>
      </c>
      <c r="J2533" s="19">
        <v>99838.300000000003</v>
      </c>
      <c r="K2533" s="19">
        <v>99838.300000000003</v>
      </c>
      <c r="L2533" s="19"/>
      <c r="M2533" s="19"/>
      <c r="N2533" s="19"/>
      <c r="O2533" s="19">
        <v>0</v>
      </c>
      <c r="P2533" s="19"/>
      <c r="Q2533" s="19">
        <v>0</v>
      </c>
      <c r="R2533" s="19">
        <v>0</v>
      </c>
      <c r="S2533" s="19"/>
      <c r="T2533" s="19">
        <f t="shared" si="6494"/>
        <v>99838.300000000003</v>
      </c>
      <c r="U2533" s="19">
        <f t="shared" si="6518"/>
        <v>99838.300000000003</v>
      </c>
      <c r="V2533" s="19">
        <f t="shared" si="6519"/>
        <v>99838.300000000003</v>
      </c>
      <c r="W2533" s="19"/>
      <c r="X2533" s="19"/>
      <c r="Y2533" s="19"/>
      <c r="Z2533" s="19"/>
      <c r="AA2533" s="19"/>
      <c r="AB2533" s="19"/>
      <c r="AC2533" s="19"/>
      <c r="AD2533" s="19"/>
      <c r="AE2533" s="19"/>
      <c r="AF2533" s="50">
        <v>99838.334959999993</v>
      </c>
      <c r="AG2533" s="50"/>
      <c r="AH2533" s="50">
        <v>79870.634959999996</v>
      </c>
      <c r="AI2533" s="50"/>
      <c r="AJ2533" s="50">
        <v>0</v>
      </c>
      <c r="AK2533" s="50">
        <v>0</v>
      </c>
      <c r="AL2533" s="50">
        <v>99838.334959999993</v>
      </c>
      <c r="AM2533" s="50">
        <v>79870.634959999996</v>
      </c>
      <c r="AN2533" s="50">
        <v>0</v>
      </c>
      <c r="AO2533" s="15">
        <v>80000</v>
      </c>
      <c r="AP2533" s="51">
        <v>99838.334959999993</v>
      </c>
      <c r="AQ2533" s="51">
        <v>0</v>
      </c>
      <c r="AR2533" s="51">
        <v>0</v>
      </c>
      <c r="AS2533" s="51">
        <v>0</v>
      </c>
      <c r="AT2533" s="51">
        <v>0</v>
      </c>
      <c r="AU2533" s="51">
        <f t="shared" si="6413"/>
        <v>99838.334959999993</v>
      </c>
      <c r="AV2533" s="51">
        <f t="shared" si="6414"/>
        <v>-0.034959999989951029</v>
      </c>
      <c r="AW2533" s="51">
        <f t="shared" si="6415"/>
        <v>99838.300000000003</v>
      </c>
      <c r="AX2533" s="51">
        <f t="shared" si="6416"/>
        <v>99838.300000000003</v>
      </c>
      <c r="AY2533" s="51">
        <f t="shared" si="6417"/>
        <v>99838.300000000003</v>
      </c>
      <c r="AZ2533" s="51"/>
      <c r="BA2533" s="52">
        <f t="shared" si="6418"/>
        <v>100</v>
      </c>
      <c r="BB2533" s="53"/>
    </row>
    <row r="2534" ht="31.5">
      <c r="B2534" s="47" t="s">
        <v>798</v>
      </c>
      <c r="C2534" s="47" t="s">
        <v>96</v>
      </c>
      <c r="D2534" s="47" t="s">
        <v>98</v>
      </c>
      <c r="E2534" s="48" t="str">
        <f t="shared" si="6412"/>
        <v>0503</v>
      </c>
      <c r="F2534" s="47" t="s">
        <v>899</v>
      </c>
      <c r="G2534" s="48"/>
      <c r="H2534" s="49" t="s">
        <v>900</v>
      </c>
      <c r="I2534" s="19">
        <f>I2535</f>
        <v>441699.29999999999</v>
      </c>
      <c r="J2534" s="19">
        <f>J2535</f>
        <v>696674</v>
      </c>
      <c r="K2534" s="19">
        <f>K2535</f>
        <v>0</v>
      </c>
      <c r="L2534" s="19">
        <f>L2535</f>
        <v>0</v>
      </c>
      <c r="M2534" s="19">
        <f>M2535</f>
        <v>0</v>
      </c>
      <c r="N2534" s="19">
        <f>N2535</f>
        <v>0</v>
      </c>
      <c r="O2534" s="19">
        <f>O2535</f>
        <v>-6426.049</v>
      </c>
      <c r="P2534" s="19">
        <f>P2535</f>
        <v>0</v>
      </c>
      <c r="Q2534" s="19">
        <f>Q2535</f>
        <v>0</v>
      </c>
      <c r="R2534" s="19">
        <f>R2535</f>
        <v>0</v>
      </c>
      <c r="S2534" s="19">
        <f>S2535</f>
        <v>0</v>
      </c>
      <c r="T2534" s="19">
        <f t="shared" si="6494"/>
        <v>435273.25099999999</v>
      </c>
      <c r="U2534" s="19">
        <f t="shared" si="6518"/>
        <v>696674</v>
      </c>
      <c r="V2534" s="19">
        <f t="shared" si="6519"/>
        <v>0</v>
      </c>
      <c r="W2534" s="19">
        <f>W2535</f>
        <v>0</v>
      </c>
      <c r="X2534" s="19">
        <f>X2535</f>
        <v>0</v>
      </c>
      <c r="Y2534" s="19">
        <f>Y2535</f>
        <v>0</v>
      </c>
      <c r="Z2534" s="19">
        <f>Z2535</f>
        <v>0</v>
      </c>
      <c r="AA2534" s="19">
        <f>AA2535</f>
        <v>0</v>
      </c>
      <c r="AB2534" s="19">
        <f>AB2535</f>
        <v>0</v>
      </c>
      <c r="AC2534" s="19">
        <f>AC2535</f>
        <v>0</v>
      </c>
      <c r="AD2534" s="19">
        <f>AD2535</f>
        <v>0</v>
      </c>
      <c r="AE2534" s="19">
        <f>AE2535</f>
        <v>0</v>
      </c>
      <c r="AF2534" s="50">
        <f>AF2535</f>
        <v>598397.54813999997</v>
      </c>
      <c r="AG2534" s="50">
        <f>AG2535</f>
        <v>0</v>
      </c>
      <c r="AH2534" s="50">
        <f>AH2535</f>
        <v>567108.61687000003</v>
      </c>
      <c r="AI2534" s="50">
        <f>AI2535</f>
        <v>0</v>
      </c>
      <c r="AJ2534" s="50">
        <f>AJ2535</f>
        <v>0</v>
      </c>
      <c r="AK2534" s="50">
        <f>AK2535</f>
        <v>0</v>
      </c>
      <c r="AL2534" s="50">
        <f>AL2535</f>
        <v>17000</v>
      </c>
      <c r="AM2534" s="50">
        <f>AM2535</f>
        <v>0</v>
      </c>
      <c r="AN2534" s="50">
        <f>AN2535</f>
        <v>0</v>
      </c>
      <c r="AO2534" s="51">
        <f>AO2535</f>
        <v>0</v>
      </c>
      <c r="AP2534" s="51">
        <f>AP2535</f>
        <v>632204.66932999995</v>
      </c>
      <c r="AQ2534" s="51">
        <f>AQ2535</f>
        <v>-6426.049</v>
      </c>
      <c r="AR2534" s="51">
        <f>AR2535</f>
        <v>0</v>
      </c>
      <c r="AS2534" s="51">
        <f>AS2535</f>
        <v>0</v>
      </c>
      <c r="AT2534" s="51">
        <f>AT2535</f>
        <v>0</v>
      </c>
      <c r="AU2534" s="51">
        <f t="shared" si="6413"/>
        <v>625778.62032999995</v>
      </c>
      <c r="AV2534" s="51">
        <f t="shared" si="6414"/>
        <v>-190505.36932999996</v>
      </c>
      <c r="AW2534" s="51">
        <f t="shared" si="6415"/>
        <v>435273.25099999999</v>
      </c>
      <c r="AX2534" s="51">
        <f t="shared" si="6416"/>
        <v>696674</v>
      </c>
      <c r="AY2534" s="51">
        <f t="shared" si="6417"/>
        <v>0</v>
      </c>
      <c r="AZ2534" s="51">
        <f>AZ2535</f>
        <v>0</v>
      </c>
      <c r="BA2534" s="52">
        <f t="shared" si="6418"/>
        <v>2.8409207311829947</v>
      </c>
      <c r="BB2534" s="25"/>
    </row>
    <row r="2535" ht="31.5">
      <c r="B2535" s="47" t="s">
        <v>798</v>
      </c>
      <c r="C2535" s="47" t="s">
        <v>96</v>
      </c>
      <c r="D2535" s="47" t="s">
        <v>98</v>
      </c>
      <c r="E2535" s="48" t="str">
        <f t="shared" si="6412"/>
        <v>0503</v>
      </c>
      <c r="F2535" s="47" t="s">
        <v>899</v>
      </c>
      <c r="G2535" s="47" t="s">
        <v>58</v>
      </c>
      <c r="H2535" s="49" t="s">
        <v>59</v>
      </c>
      <c r="I2535" s="19">
        <v>441699.29999999999</v>
      </c>
      <c r="J2535" s="19">
        <v>696674</v>
      </c>
      <c r="K2535" s="19">
        <v>0</v>
      </c>
      <c r="L2535" s="19"/>
      <c r="M2535" s="19"/>
      <c r="N2535" s="19"/>
      <c r="O2535" s="19">
        <v>-6426.049</v>
      </c>
      <c r="P2535" s="19">
        <v>0</v>
      </c>
      <c r="Q2535" s="19">
        <v>0</v>
      </c>
      <c r="R2535" s="19">
        <v>0</v>
      </c>
      <c r="S2535" s="19"/>
      <c r="T2535" s="19">
        <f t="shared" si="6494"/>
        <v>435273.25099999999</v>
      </c>
      <c r="U2535" s="19">
        <f t="shared" si="6518"/>
        <v>696674</v>
      </c>
      <c r="V2535" s="19">
        <f t="shared" si="6519"/>
        <v>0</v>
      </c>
      <c r="W2535" s="19"/>
      <c r="X2535" s="19"/>
      <c r="Y2535" s="19"/>
      <c r="Z2535" s="19"/>
      <c r="AA2535" s="19"/>
      <c r="AB2535" s="19"/>
      <c r="AC2535" s="19"/>
      <c r="AD2535" s="19"/>
      <c r="AE2535" s="19"/>
      <c r="AF2535" s="50">
        <v>598397.54813999997</v>
      </c>
      <c r="AG2535" s="50"/>
      <c r="AH2535" s="50">
        <v>567108.61687000003</v>
      </c>
      <c r="AI2535" s="50">
        <v>0</v>
      </c>
      <c r="AJ2535" s="50">
        <v>0</v>
      </c>
      <c r="AK2535" s="50">
        <v>0</v>
      </c>
      <c r="AL2535" s="50">
        <v>17000</v>
      </c>
      <c r="AM2535" s="50">
        <v>0</v>
      </c>
      <c r="AN2535" s="50">
        <v>0</v>
      </c>
      <c r="AO2535" s="15">
        <v>0</v>
      </c>
      <c r="AP2535" s="51">
        <v>632204.66932999995</v>
      </c>
      <c r="AQ2535" s="51">
        <v>-6426.049</v>
      </c>
      <c r="AR2535" s="51">
        <v>0</v>
      </c>
      <c r="AS2535" s="51">
        <v>0</v>
      </c>
      <c r="AT2535" s="51">
        <v>0</v>
      </c>
      <c r="AU2535" s="51">
        <f t="shared" si="6413"/>
        <v>625778.62032999995</v>
      </c>
      <c r="AV2535" s="51">
        <f t="shared" si="6414"/>
        <v>-190505.36932999996</v>
      </c>
      <c r="AW2535" s="51">
        <f t="shared" si="6415"/>
        <v>435273.25099999999</v>
      </c>
      <c r="AX2535" s="51">
        <f t="shared" si="6416"/>
        <v>696674</v>
      </c>
      <c r="AY2535" s="51">
        <f t="shared" si="6417"/>
        <v>0</v>
      </c>
      <c r="AZ2535" s="51"/>
      <c r="BA2535" s="52">
        <f t="shared" si="6418"/>
        <v>2.8409207311829947</v>
      </c>
      <c r="BB2535" s="53"/>
    </row>
    <row r="2536">
      <c r="B2536" s="47" t="s">
        <v>798</v>
      </c>
      <c r="C2536" s="47" t="s">
        <v>96</v>
      </c>
      <c r="D2536" s="47" t="s">
        <v>98</v>
      </c>
      <c r="E2536" s="48" t="str">
        <f t="shared" ref="E2536:E2599" si="6530">CONCATENATE(C2536,D2536)</f>
        <v>0503</v>
      </c>
      <c r="F2536" s="47" t="s">
        <v>805</v>
      </c>
      <c r="G2536" s="48"/>
      <c r="H2536" s="49" t="s">
        <v>216</v>
      </c>
      <c r="I2536" s="19">
        <f>I2537</f>
        <v>1194122.1000000001</v>
      </c>
      <c r="J2536" s="19">
        <f>J2537</f>
        <v>0</v>
      </c>
      <c r="K2536" s="19">
        <f>K2537</f>
        <v>0</v>
      </c>
      <c r="L2536" s="19">
        <f>L2537</f>
        <v>0</v>
      </c>
      <c r="M2536" s="19">
        <f>M2537</f>
        <v>0</v>
      </c>
      <c r="N2536" s="19">
        <f>N2537</f>
        <v>0</v>
      </c>
      <c r="O2536" s="19">
        <f>O2537+O2538</f>
        <v>-17004.258999999998</v>
      </c>
      <c r="P2536" s="19">
        <f>P2537+P2538</f>
        <v>0</v>
      </c>
      <c r="Q2536" s="19">
        <f>Q2537+Q2538</f>
        <v>0</v>
      </c>
      <c r="R2536" s="19">
        <f>R2537+R2538</f>
        <v>0</v>
      </c>
      <c r="S2536" s="19">
        <f>S2537</f>
        <v>17274.707729999998</v>
      </c>
      <c r="T2536" s="19">
        <f t="shared" si="6494"/>
        <v>1194392.5487299999</v>
      </c>
      <c r="U2536" s="19">
        <f t="shared" si="6518"/>
        <v>0</v>
      </c>
      <c r="V2536" s="19">
        <f t="shared" si="6519"/>
        <v>0</v>
      </c>
      <c r="W2536" s="19">
        <f>W2537</f>
        <v>0</v>
      </c>
      <c r="X2536" s="19">
        <f>X2537</f>
        <v>0</v>
      </c>
      <c r="Y2536" s="19">
        <f>Y2537</f>
        <v>0</v>
      </c>
      <c r="Z2536" s="19">
        <f>Z2537</f>
        <v>17274.707729999998</v>
      </c>
      <c r="AA2536" s="19">
        <f>AA2537</f>
        <v>0</v>
      </c>
      <c r="AB2536" s="19">
        <f>AB2537</f>
        <v>0</v>
      </c>
      <c r="AC2536" s="19">
        <f>AC2537</f>
        <v>0</v>
      </c>
      <c r="AD2536" s="19">
        <f>AD2537</f>
        <v>0</v>
      </c>
      <c r="AE2536" s="19"/>
      <c r="AF2536" s="50">
        <f>AF2537+AF2538</f>
        <v>27379.604039999998</v>
      </c>
      <c r="AG2536" s="50">
        <f>AG2537+AG2538</f>
        <v>0</v>
      </c>
      <c r="AH2536" s="50">
        <f>AH2537+AH2538</f>
        <v>27109.155309999998</v>
      </c>
      <c r="AI2536" s="50">
        <f>AI2537+AI2538</f>
        <v>0</v>
      </c>
      <c r="AJ2536" s="50">
        <f>AJ2537+AJ2538</f>
        <v>0</v>
      </c>
      <c r="AK2536" s="50">
        <f>AK2537+AK2538</f>
        <v>0</v>
      </c>
      <c r="AL2536" s="50">
        <f>AL2537+AL2538</f>
        <v>11745.1476</v>
      </c>
      <c r="AM2536" s="50">
        <f>AM2537+AM2538</f>
        <v>11745.1476</v>
      </c>
      <c r="AN2536" s="50">
        <f>AN2537+AN2538</f>
        <v>0</v>
      </c>
      <c r="AO2536" s="51">
        <f>AO2537+AO2538</f>
        <v>11745.1476</v>
      </c>
      <c r="AP2536" s="51">
        <f>AP2537+AP2538</f>
        <v>44383.863039999997</v>
      </c>
      <c r="AQ2536" s="51">
        <f>AQ2537+AQ2538</f>
        <v>-17004.258999999998</v>
      </c>
      <c r="AR2536" s="51">
        <f>AR2537+AR2538</f>
        <v>0</v>
      </c>
      <c r="AS2536" s="51">
        <f>AS2537+AS2538</f>
        <v>0</v>
      </c>
      <c r="AT2536" s="51">
        <f>AT2537+AT2538</f>
        <v>0</v>
      </c>
      <c r="AU2536" s="51">
        <f t="shared" ref="AU2536:AU2599" si="6531">AP2536+AS2536+AT2536+AR2536+AQ2536</f>
        <v>27379.604039999998</v>
      </c>
      <c r="AV2536" s="51">
        <f t="shared" ref="AV2536:AV2599" si="6532">T2536-AU2536</f>
        <v>1167012.94469</v>
      </c>
      <c r="AW2536" s="51">
        <f t="shared" ref="AW2536:AW2599" si="6533">T2536+W2536+X2536+Y2536+Z2536</f>
        <v>1211667.2564599998</v>
      </c>
      <c r="AX2536" s="51">
        <f t="shared" ref="AX2536:AX2599" si="6534">U2536+AA2536+AB2536</f>
        <v>0</v>
      </c>
      <c r="AY2536" s="51">
        <f t="shared" ref="AY2536:AY2599" si="6535">V2536+AC2536+AE2536+AD2536</f>
        <v>0</v>
      </c>
      <c r="AZ2536" s="51">
        <f>AZ2537</f>
        <v>0</v>
      </c>
      <c r="BA2536" s="52">
        <f t="shared" ref="BA2536:BA2599" si="6536">AL2536/AF2536*100</f>
        <v>42.897434100365466</v>
      </c>
      <c r="BB2536" s="25"/>
    </row>
    <row r="2537" ht="31.5">
      <c r="B2537" s="47" t="s">
        <v>798</v>
      </c>
      <c r="C2537" s="47" t="s">
        <v>96</v>
      </c>
      <c r="D2537" s="47" t="s">
        <v>98</v>
      </c>
      <c r="E2537" s="48" t="str">
        <f t="shared" si="6530"/>
        <v>0503</v>
      </c>
      <c r="F2537" s="47" t="s">
        <v>805</v>
      </c>
      <c r="G2537" s="47" t="s">
        <v>58</v>
      </c>
      <c r="H2537" s="49" t="s">
        <v>59</v>
      </c>
      <c r="I2537" s="19">
        <v>1194122.1000000001</v>
      </c>
      <c r="J2537" s="19">
        <v>0</v>
      </c>
      <c r="K2537" s="19">
        <v>0</v>
      </c>
      <c r="L2537" s="19"/>
      <c r="M2537" s="19"/>
      <c r="N2537" s="19"/>
      <c r="O2537" s="19">
        <v>-17004.258999999998</v>
      </c>
      <c r="P2537" s="19"/>
      <c r="Q2537" s="19">
        <v>0</v>
      </c>
      <c r="R2537" s="19">
        <v>0</v>
      </c>
      <c r="S2537" s="19">
        <f>17004.25969+270.44804</f>
        <v>17274.707729999998</v>
      </c>
      <c r="T2537" s="19">
        <f t="shared" si="6494"/>
        <v>1194392.5487299999</v>
      </c>
      <c r="U2537" s="19">
        <f t="shared" si="6518"/>
        <v>0</v>
      </c>
      <c r="V2537" s="19">
        <f t="shared" si="6519"/>
        <v>0</v>
      </c>
      <c r="W2537" s="19"/>
      <c r="X2537" s="19"/>
      <c r="Y2537" s="19"/>
      <c r="Z2537" s="19">
        <f>17004.25969+270.44804</f>
        <v>17274.707729999998</v>
      </c>
      <c r="AA2537" s="19"/>
      <c r="AB2537" s="19"/>
      <c r="AC2537" s="19"/>
      <c r="AD2537" s="19"/>
      <c r="AE2537" s="19"/>
      <c r="AF2537" s="50">
        <v>27379.604039999998</v>
      </c>
      <c r="AG2537" s="50"/>
      <c r="AH2537" s="50">
        <v>27109.155309999998</v>
      </c>
      <c r="AI2537" s="50"/>
      <c r="AJ2537" s="50">
        <v>0</v>
      </c>
      <c r="AK2537" s="50">
        <v>0</v>
      </c>
      <c r="AL2537" s="50">
        <v>11745.1476</v>
      </c>
      <c r="AM2537" s="50">
        <v>11745.1476</v>
      </c>
      <c r="AN2537" s="50">
        <v>0</v>
      </c>
      <c r="AO2537" s="15">
        <v>11745.1476</v>
      </c>
      <c r="AP2537" s="51">
        <v>44383.863039999997</v>
      </c>
      <c r="AQ2537" s="51">
        <v>-17004.258999999998</v>
      </c>
      <c r="AR2537" s="51">
        <v>0</v>
      </c>
      <c r="AS2537" s="51">
        <v>0</v>
      </c>
      <c r="AT2537" s="51">
        <v>0</v>
      </c>
      <c r="AU2537" s="51">
        <f t="shared" si="6531"/>
        <v>27379.604039999998</v>
      </c>
      <c r="AV2537" s="51">
        <f t="shared" si="6532"/>
        <v>1167012.94469</v>
      </c>
      <c r="AW2537" s="51">
        <f t="shared" si="6533"/>
        <v>1211667.2564599998</v>
      </c>
      <c r="AX2537" s="51">
        <f t="shared" si="6534"/>
        <v>0</v>
      </c>
      <c r="AY2537" s="51">
        <f t="shared" si="6535"/>
        <v>0</v>
      </c>
      <c r="AZ2537" s="51"/>
      <c r="BA2537" s="52">
        <f t="shared" si="6536"/>
        <v>42.897434100365466</v>
      </c>
      <c r="BB2537" s="53"/>
    </row>
    <row r="2538" ht="31.5" hidden="1">
      <c r="B2538" s="47" t="s">
        <v>798</v>
      </c>
      <c r="C2538" s="47" t="s">
        <v>96</v>
      </c>
      <c r="D2538" s="47" t="s">
        <v>98</v>
      </c>
      <c r="E2538" s="48" t="str">
        <f t="shared" si="6530"/>
        <v>0503</v>
      </c>
      <c r="F2538" s="47" t="s">
        <v>805</v>
      </c>
      <c r="G2538" s="47" t="s">
        <v>118</v>
      </c>
      <c r="H2538" s="49" t="s">
        <v>119</v>
      </c>
      <c r="I2538" s="19"/>
      <c r="J2538" s="19"/>
      <c r="K2538" s="19"/>
      <c r="L2538" s="19"/>
      <c r="M2538" s="19"/>
      <c r="N2538" s="19"/>
      <c r="O2538" s="19">
        <v>0</v>
      </c>
      <c r="P2538" s="19">
        <v>0</v>
      </c>
      <c r="Q2538" s="19">
        <v>0</v>
      </c>
      <c r="R2538" s="19">
        <v>0</v>
      </c>
      <c r="S2538" s="19"/>
      <c r="T2538" s="19">
        <f t="shared" si="6494"/>
        <v>0</v>
      </c>
      <c r="U2538" s="19"/>
      <c r="V2538" s="19"/>
      <c r="W2538" s="19"/>
      <c r="X2538" s="19"/>
      <c r="Y2538" s="19"/>
      <c r="Z2538" s="19"/>
      <c r="AA2538" s="19"/>
      <c r="AB2538" s="19"/>
      <c r="AC2538" s="19"/>
      <c r="AD2538" s="19"/>
      <c r="AE2538" s="19"/>
      <c r="AF2538" s="50">
        <v>0</v>
      </c>
      <c r="AG2538" s="50"/>
      <c r="AH2538" s="50">
        <v>0</v>
      </c>
      <c r="AI2538" s="50">
        <v>0</v>
      </c>
      <c r="AJ2538" s="50">
        <f>AF2538</f>
        <v>0</v>
      </c>
      <c r="AK2538" s="50">
        <f>AG2538</f>
        <v>0</v>
      </c>
      <c r="AL2538" s="50">
        <v>0</v>
      </c>
      <c r="AM2538" s="50">
        <v>0</v>
      </c>
      <c r="AN2538" s="50">
        <f>AL2538</f>
        <v>0</v>
      </c>
      <c r="AO2538" s="51">
        <v>0</v>
      </c>
      <c r="AP2538" s="51">
        <v>0</v>
      </c>
      <c r="AQ2538" s="51">
        <v>0</v>
      </c>
      <c r="AR2538" s="51">
        <v>0</v>
      </c>
      <c r="AS2538" s="51">
        <v>0</v>
      </c>
      <c r="AT2538" s="51">
        <v>0</v>
      </c>
      <c r="AU2538" s="51">
        <f t="shared" si="6531"/>
        <v>0</v>
      </c>
      <c r="AV2538" s="51">
        <f t="shared" si="6532"/>
        <v>0</v>
      </c>
      <c r="AW2538" s="51"/>
      <c r="AX2538" s="51"/>
      <c r="AY2538" s="51"/>
      <c r="AZ2538" s="51"/>
      <c r="BA2538" s="52"/>
      <c r="BB2538" s="25">
        <v>0</v>
      </c>
    </row>
    <row r="2539" ht="47.25">
      <c r="B2539" s="47" t="s">
        <v>798</v>
      </c>
      <c r="C2539" s="47" t="s">
        <v>96</v>
      </c>
      <c r="D2539" s="47" t="s">
        <v>98</v>
      </c>
      <c r="E2539" s="48" t="str">
        <f t="shared" si="6530"/>
        <v>0503</v>
      </c>
      <c r="F2539" s="47" t="s">
        <v>901</v>
      </c>
      <c r="G2539" s="47"/>
      <c r="H2539" s="57" t="s">
        <v>218</v>
      </c>
      <c r="I2539" s="19"/>
      <c r="J2539" s="19"/>
      <c r="K2539" s="19"/>
      <c r="L2539" s="19"/>
      <c r="M2539" s="19"/>
      <c r="N2539" s="19"/>
      <c r="O2539" s="19">
        <f>O2540</f>
        <v>0</v>
      </c>
      <c r="P2539" s="19">
        <f>P2540</f>
        <v>0</v>
      </c>
      <c r="Q2539" s="19">
        <f>Q2540</f>
        <v>0</v>
      </c>
      <c r="R2539" s="19">
        <f>R2540</f>
        <v>0</v>
      </c>
      <c r="S2539" s="19"/>
      <c r="T2539" s="19">
        <f t="shared" si="6494"/>
        <v>0</v>
      </c>
      <c r="U2539" s="19"/>
      <c r="V2539" s="19"/>
      <c r="W2539" s="19"/>
      <c r="X2539" s="19"/>
      <c r="Y2539" s="19"/>
      <c r="Z2539" s="19"/>
      <c r="AA2539" s="19"/>
      <c r="AB2539" s="19"/>
      <c r="AC2539" s="19"/>
      <c r="AD2539" s="19"/>
      <c r="AE2539" s="19"/>
      <c r="AF2539" s="50">
        <f>AF2540</f>
        <v>17790.10756</v>
      </c>
      <c r="AG2539" s="50">
        <f>AG2540</f>
        <v>0</v>
      </c>
      <c r="AH2539" s="50">
        <f>AH2540</f>
        <v>17790.10756</v>
      </c>
      <c r="AI2539" s="50">
        <f>AI2540</f>
        <v>0</v>
      </c>
      <c r="AJ2539" s="50">
        <f>AJ2540</f>
        <v>0</v>
      </c>
      <c r="AK2539" s="50">
        <f>AK2540</f>
        <v>0</v>
      </c>
      <c r="AL2539" s="50">
        <f>AL2540</f>
        <v>17790.10756</v>
      </c>
      <c r="AM2539" s="50">
        <f>AM2540</f>
        <v>17790.10756</v>
      </c>
      <c r="AN2539" s="50">
        <f>AN2540</f>
        <v>0</v>
      </c>
      <c r="AO2539" s="15">
        <f>AO2540</f>
        <v>17790.10756</v>
      </c>
      <c r="AP2539" s="51">
        <f>AP2540</f>
        <v>17790.10756</v>
      </c>
      <c r="AQ2539" s="51">
        <f>AQ2540</f>
        <v>0</v>
      </c>
      <c r="AR2539" s="51">
        <f>AR2540</f>
        <v>0</v>
      </c>
      <c r="AS2539" s="51">
        <f>AS2540</f>
        <v>0</v>
      </c>
      <c r="AT2539" s="51">
        <f>AT2540</f>
        <v>0</v>
      </c>
      <c r="AU2539" s="51">
        <f t="shared" si="6531"/>
        <v>17790.10756</v>
      </c>
      <c r="AV2539" s="51">
        <f t="shared" si="6532"/>
        <v>-17790.10756</v>
      </c>
      <c r="AW2539" s="51"/>
      <c r="AX2539" s="51"/>
      <c r="AY2539" s="51"/>
      <c r="AZ2539" s="51"/>
      <c r="BA2539" s="52">
        <f t="shared" si="6536"/>
        <v>100</v>
      </c>
      <c r="BB2539" s="53"/>
    </row>
    <row r="2540" ht="31.5">
      <c r="B2540" s="47" t="s">
        <v>798</v>
      </c>
      <c r="C2540" s="47" t="s">
        <v>96</v>
      </c>
      <c r="D2540" s="47" t="s">
        <v>98</v>
      </c>
      <c r="E2540" s="48" t="str">
        <f t="shared" si="6530"/>
        <v>0503</v>
      </c>
      <c r="F2540" s="47" t="s">
        <v>901</v>
      </c>
      <c r="G2540" s="47" t="s">
        <v>58</v>
      </c>
      <c r="H2540" s="49" t="s">
        <v>59</v>
      </c>
      <c r="I2540" s="19"/>
      <c r="J2540" s="19"/>
      <c r="K2540" s="19"/>
      <c r="L2540" s="19"/>
      <c r="M2540" s="19"/>
      <c r="N2540" s="19"/>
      <c r="O2540" s="19">
        <v>0</v>
      </c>
      <c r="P2540" s="19">
        <v>0</v>
      </c>
      <c r="Q2540" s="19">
        <v>0</v>
      </c>
      <c r="R2540" s="19">
        <v>0</v>
      </c>
      <c r="S2540" s="19"/>
      <c r="T2540" s="19">
        <f t="shared" si="6494"/>
        <v>0</v>
      </c>
      <c r="U2540" s="19"/>
      <c r="V2540" s="19"/>
      <c r="W2540" s="19"/>
      <c r="X2540" s="19"/>
      <c r="Y2540" s="19"/>
      <c r="Z2540" s="19"/>
      <c r="AA2540" s="19"/>
      <c r="AB2540" s="19"/>
      <c r="AC2540" s="19"/>
      <c r="AD2540" s="19"/>
      <c r="AE2540" s="19"/>
      <c r="AF2540" s="50">
        <v>17790.10756</v>
      </c>
      <c r="AG2540" s="50"/>
      <c r="AH2540" s="50">
        <f>AF2540</f>
        <v>17790.10756</v>
      </c>
      <c r="AI2540" s="50">
        <f>AG2540</f>
        <v>0</v>
      </c>
      <c r="AJ2540" s="50">
        <v>0</v>
      </c>
      <c r="AK2540" s="50">
        <v>0</v>
      </c>
      <c r="AL2540" s="50">
        <v>17790.10756</v>
      </c>
      <c r="AM2540" s="50">
        <f>AL2540</f>
        <v>17790.10756</v>
      </c>
      <c r="AN2540" s="50">
        <v>0</v>
      </c>
      <c r="AO2540" s="51">
        <v>17790.10756</v>
      </c>
      <c r="AP2540" s="51">
        <v>17790.10756</v>
      </c>
      <c r="AQ2540" s="51">
        <v>0</v>
      </c>
      <c r="AR2540" s="51">
        <v>0</v>
      </c>
      <c r="AS2540" s="51">
        <v>0</v>
      </c>
      <c r="AT2540" s="51">
        <v>0</v>
      </c>
      <c r="AU2540" s="51">
        <f t="shared" si="6531"/>
        <v>17790.10756</v>
      </c>
      <c r="AV2540" s="51">
        <f t="shared" si="6532"/>
        <v>-17790.10756</v>
      </c>
      <c r="AW2540" s="51"/>
      <c r="AX2540" s="51"/>
      <c r="AY2540" s="51"/>
      <c r="AZ2540" s="51"/>
      <c r="BA2540" s="52">
        <f t="shared" si="6536"/>
        <v>100</v>
      </c>
      <c r="BB2540" s="53"/>
    </row>
    <row r="2541" ht="47.25">
      <c r="B2541" s="47" t="s">
        <v>798</v>
      </c>
      <c r="C2541" s="47" t="s">
        <v>96</v>
      </c>
      <c r="D2541" s="47" t="s">
        <v>98</v>
      </c>
      <c r="E2541" s="48" t="str">
        <f t="shared" si="6530"/>
        <v>0503</v>
      </c>
      <c r="F2541" s="47" t="s">
        <v>806</v>
      </c>
      <c r="G2541" s="47"/>
      <c r="H2541" s="57" t="s">
        <v>807</v>
      </c>
      <c r="I2541" s="19"/>
      <c r="J2541" s="19"/>
      <c r="K2541" s="19"/>
      <c r="L2541" s="19"/>
      <c r="M2541" s="19"/>
      <c r="N2541" s="19"/>
      <c r="O2541" s="19">
        <f>O2542+O2543</f>
        <v>0</v>
      </c>
      <c r="P2541" s="19">
        <f>P2542+P2543</f>
        <v>0</v>
      </c>
      <c r="Q2541" s="19">
        <f>Q2542+Q2543</f>
        <v>0</v>
      </c>
      <c r="R2541" s="19">
        <f>R2542+R2543</f>
        <v>0</v>
      </c>
      <c r="S2541" s="19"/>
      <c r="T2541" s="19">
        <f t="shared" si="6494"/>
        <v>0</v>
      </c>
      <c r="U2541" s="19"/>
      <c r="V2541" s="19"/>
      <c r="W2541" s="19"/>
      <c r="X2541" s="19"/>
      <c r="Y2541" s="19"/>
      <c r="Z2541" s="19"/>
      <c r="AA2541" s="19"/>
      <c r="AB2541" s="19"/>
      <c r="AC2541" s="19"/>
      <c r="AD2541" s="19"/>
      <c r="AE2541" s="19"/>
      <c r="AF2541" s="50">
        <f>AF2542+AF2543</f>
        <v>1252694.76963</v>
      </c>
      <c r="AG2541" s="50">
        <f>AG2542+AG2543</f>
        <v>0</v>
      </c>
      <c r="AH2541" s="50">
        <f>AH2542+AH2543</f>
        <v>1078014.2096299999</v>
      </c>
      <c r="AI2541" s="50">
        <f>AI2542+AI2543</f>
        <v>0</v>
      </c>
      <c r="AJ2541" s="50">
        <f>AJ2542+AJ2543</f>
        <v>226860</v>
      </c>
      <c r="AK2541" s="50">
        <f>AK2542+AK2543</f>
        <v>0</v>
      </c>
      <c r="AL2541" s="50">
        <f>AL2542+AL2543</f>
        <v>1004439.4975300001</v>
      </c>
      <c r="AM2541" s="50">
        <f>AM2542+AM2543</f>
        <v>829758.93799999997</v>
      </c>
      <c r="AN2541" s="50">
        <f>AN2542+AN2543</f>
        <v>0</v>
      </c>
      <c r="AO2541" s="15">
        <f>AO2542+AO2543</f>
        <v>565030.01214999997</v>
      </c>
      <c r="AP2541" s="51">
        <f>AP2542+AP2543</f>
        <v>1479130.3316800001</v>
      </c>
      <c r="AQ2541" s="51">
        <f>AQ2542+AQ2543</f>
        <v>0</v>
      </c>
      <c r="AR2541" s="51">
        <f>AR2542+AR2543</f>
        <v>0</v>
      </c>
      <c r="AS2541" s="51">
        <f>AS2542+AS2543</f>
        <v>0</v>
      </c>
      <c r="AT2541" s="51">
        <f>AT2542+AT2543</f>
        <v>0</v>
      </c>
      <c r="AU2541" s="51">
        <f t="shared" si="6531"/>
        <v>1479130.3316800001</v>
      </c>
      <c r="AV2541" s="51">
        <f t="shared" si="6532"/>
        <v>-1479130.3316800001</v>
      </c>
      <c r="AW2541" s="51"/>
      <c r="AX2541" s="51"/>
      <c r="AY2541" s="51"/>
      <c r="AZ2541" s="51"/>
      <c r="BA2541" s="52">
        <f t="shared" si="6536"/>
        <v>80.182301537562466</v>
      </c>
      <c r="BB2541" s="53"/>
    </row>
    <row r="2542" ht="31.5">
      <c r="B2542" s="47" t="s">
        <v>798</v>
      </c>
      <c r="C2542" s="47" t="s">
        <v>96</v>
      </c>
      <c r="D2542" s="47" t="s">
        <v>98</v>
      </c>
      <c r="E2542" s="48" t="str">
        <f t="shared" si="6530"/>
        <v>0503</v>
      </c>
      <c r="F2542" s="47" t="s">
        <v>806</v>
      </c>
      <c r="G2542" s="47" t="s">
        <v>58</v>
      </c>
      <c r="H2542" s="49" t="s">
        <v>59</v>
      </c>
      <c r="I2542" s="19"/>
      <c r="J2542" s="19"/>
      <c r="K2542" s="19"/>
      <c r="L2542" s="19"/>
      <c r="M2542" s="19"/>
      <c r="N2542" s="19"/>
      <c r="O2542" s="19">
        <v>0</v>
      </c>
      <c r="P2542" s="19">
        <v>0</v>
      </c>
      <c r="Q2542" s="19">
        <v>0</v>
      </c>
      <c r="R2542" s="19">
        <v>0</v>
      </c>
      <c r="S2542" s="19"/>
      <c r="T2542" s="19">
        <f t="shared" si="6494"/>
        <v>0</v>
      </c>
      <c r="U2542" s="19"/>
      <c r="V2542" s="19"/>
      <c r="W2542" s="19"/>
      <c r="X2542" s="19"/>
      <c r="Y2542" s="19"/>
      <c r="Z2542" s="19"/>
      <c r="AA2542" s="19"/>
      <c r="AB2542" s="19"/>
      <c r="AC2542" s="19"/>
      <c r="AD2542" s="19"/>
      <c r="AE2542" s="19"/>
      <c r="AF2542" s="50">
        <v>1025834.76963</v>
      </c>
      <c r="AG2542" s="50"/>
      <c r="AH2542" s="50">
        <v>851154.20963000006</v>
      </c>
      <c r="AI2542" s="50"/>
      <c r="AJ2542" s="50">
        <v>0</v>
      </c>
      <c r="AK2542" s="50">
        <v>0</v>
      </c>
      <c r="AL2542" s="50">
        <v>1004439.4975300001</v>
      </c>
      <c r="AM2542" s="50">
        <v>829758.93799999997</v>
      </c>
      <c r="AN2542" s="50">
        <v>0</v>
      </c>
      <c r="AO2542" s="51">
        <v>565030.01214999997</v>
      </c>
      <c r="AP2542" s="51">
        <v>1152270.3316800001</v>
      </c>
      <c r="AQ2542" s="51">
        <v>0</v>
      </c>
      <c r="AR2542" s="51">
        <v>0</v>
      </c>
      <c r="AS2542" s="51">
        <v>0</v>
      </c>
      <c r="AT2542" s="51">
        <v>0</v>
      </c>
      <c r="AU2542" s="51">
        <f t="shared" si="6531"/>
        <v>1152270.3316800001</v>
      </c>
      <c r="AV2542" s="51">
        <f t="shared" si="6532"/>
        <v>-1152270.3316800001</v>
      </c>
      <c r="AW2542" s="51"/>
      <c r="AX2542" s="51"/>
      <c r="AY2542" s="51"/>
      <c r="AZ2542" s="51"/>
      <c r="BA2542" s="52">
        <f t="shared" si="6536"/>
        <v>97.914354949411901</v>
      </c>
      <c r="BB2542" s="53"/>
    </row>
    <row r="2543" ht="31.5">
      <c r="B2543" s="47" t="s">
        <v>798</v>
      </c>
      <c r="C2543" s="47" t="s">
        <v>96</v>
      </c>
      <c r="D2543" s="47" t="s">
        <v>98</v>
      </c>
      <c r="E2543" s="48" t="str">
        <f t="shared" si="6530"/>
        <v>0503</v>
      </c>
      <c r="F2543" s="47" t="s">
        <v>806</v>
      </c>
      <c r="G2543" s="47" t="s">
        <v>118</v>
      </c>
      <c r="H2543" s="49" t="s">
        <v>119</v>
      </c>
      <c r="I2543" s="19"/>
      <c r="J2543" s="19"/>
      <c r="K2543" s="19"/>
      <c r="L2543" s="19"/>
      <c r="M2543" s="19"/>
      <c r="N2543" s="19"/>
      <c r="O2543" s="19">
        <v>0</v>
      </c>
      <c r="P2543" s="19">
        <v>0</v>
      </c>
      <c r="Q2543" s="19">
        <v>0</v>
      </c>
      <c r="R2543" s="19">
        <v>0</v>
      </c>
      <c r="S2543" s="19"/>
      <c r="T2543" s="19">
        <f t="shared" si="6494"/>
        <v>0</v>
      </c>
      <c r="U2543" s="19"/>
      <c r="V2543" s="19"/>
      <c r="W2543" s="19"/>
      <c r="X2543" s="19"/>
      <c r="Y2543" s="19"/>
      <c r="Z2543" s="19"/>
      <c r="AA2543" s="19"/>
      <c r="AB2543" s="19"/>
      <c r="AC2543" s="19"/>
      <c r="AD2543" s="19"/>
      <c r="AE2543" s="19"/>
      <c r="AF2543" s="50">
        <v>226860</v>
      </c>
      <c r="AG2543" s="50"/>
      <c r="AH2543" s="50">
        <f>AF2543</f>
        <v>226860</v>
      </c>
      <c r="AI2543" s="50">
        <v>0</v>
      </c>
      <c r="AJ2543" s="50">
        <f>AF2543</f>
        <v>226860</v>
      </c>
      <c r="AK2543" s="50">
        <f>AG2543</f>
        <v>0</v>
      </c>
      <c r="AL2543" s="50">
        <v>0</v>
      </c>
      <c r="AM2543" s="50">
        <f>AL2543</f>
        <v>0</v>
      </c>
      <c r="AN2543" s="50">
        <f>AL2543</f>
        <v>0</v>
      </c>
      <c r="AO2543" s="15">
        <v>0</v>
      </c>
      <c r="AP2543" s="51">
        <v>326860</v>
      </c>
      <c r="AQ2543" s="51">
        <v>0</v>
      </c>
      <c r="AR2543" s="51">
        <v>0</v>
      </c>
      <c r="AS2543" s="51">
        <v>0</v>
      </c>
      <c r="AT2543" s="51">
        <v>0</v>
      </c>
      <c r="AU2543" s="51">
        <f t="shared" si="6531"/>
        <v>326860</v>
      </c>
      <c r="AV2543" s="51">
        <f t="shared" si="6532"/>
        <v>-326860</v>
      </c>
      <c r="AW2543" s="51"/>
      <c r="AX2543" s="51"/>
      <c r="AY2543" s="51"/>
      <c r="AZ2543" s="51"/>
      <c r="BA2543" s="52">
        <f t="shared" si="6536"/>
        <v>0</v>
      </c>
      <c r="BB2543" s="53"/>
    </row>
    <row r="2544">
      <c r="B2544" s="47" t="s">
        <v>798</v>
      </c>
      <c r="C2544" s="47" t="s">
        <v>96</v>
      </c>
      <c r="D2544" s="47" t="s">
        <v>98</v>
      </c>
      <c r="E2544" s="48" t="str">
        <f t="shared" si="6530"/>
        <v>0503</v>
      </c>
      <c r="F2544" s="47" t="s">
        <v>827</v>
      </c>
      <c r="G2544" s="48"/>
      <c r="H2544" s="49" t="s">
        <v>113</v>
      </c>
      <c r="I2544" s="19">
        <f>I2545+I2548</f>
        <v>169696.89999999999</v>
      </c>
      <c r="J2544" s="19">
        <f>J2545+J2548</f>
        <v>498202.20000000001</v>
      </c>
      <c r="K2544" s="19">
        <f>K2545+K2548</f>
        <v>639716.90000000002</v>
      </c>
      <c r="L2544" s="19">
        <f>L2545+L2548</f>
        <v>870.39999999999964</v>
      </c>
      <c r="M2544" s="19">
        <f>M2545+M2548</f>
        <v>-4743.3000000000002</v>
      </c>
      <c r="N2544" s="19">
        <f>N2545+N2548</f>
        <v>-610.20000000000005</v>
      </c>
      <c r="O2544" s="19">
        <f>O2545+O2548+O2552</f>
        <v>-32189.923999999999</v>
      </c>
      <c r="P2544" s="19">
        <f>P2545+P2548+P2552</f>
        <v>-4736.7569999999996</v>
      </c>
      <c r="Q2544" s="19">
        <f>Q2545+Q2548+Q2552</f>
        <v>782.13400000000001</v>
      </c>
      <c r="R2544" s="19">
        <f>R2545+R2548+R2552</f>
        <v>-56171.195000000007</v>
      </c>
      <c r="S2544" s="19">
        <f>S2545+S2548</f>
        <v>1480.4000000000001</v>
      </c>
      <c r="T2544" s="19">
        <f t="shared" si="6494"/>
        <v>79731.957999999984</v>
      </c>
      <c r="U2544" s="19">
        <f t="shared" si="6518"/>
        <v>493458.90000000002</v>
      </c>
      <c r="V2544" s="19">
        <f t="shared" si="6519"/>
        <v>639106.70000000007</v>
      </c>
      <c r="W2544" s="19">
        <f>W2545+W2548</f>
        <v>0</v>
      </c>
      <c r="X2544" s="19">
        <f>X2545+X2548</f>
        <v>1480.4000000000001</v>
      </c>
      <c r="Y2544" s="19">
        <f>Y2545+Y2548</f>
        <v>0</v>
      </c>
      <c r="Z2544" s="19">
        <f>Z2545+Z2548</f>
        <v>0</v>
      </c>
      <c r="AA2544" s="19">
        <f>AA2545+AA2548</f>
        <v>2547.0569999999998</v>
      </c>
      <c r="AB2544" s="19">
        <f>AB2545+AB2548</f>
        <v>0</v>
      </c>
      <c r="AC2544" s="19">
        <f>AC2545+AC2548</f>
        <v>6618.2889999999998</v>
      </c>
      <c r="AD2544" s="19">
        <f>AD2545+AD2548</f>
        <v>6147.1000000000004</v>
      </c>
      <c r="AE2544" s="19">
        <f>AE2545+AE2548</f>
        <v>0</v>
      </c>
      <c r="AF2544" s="50">
        <f>AF2545+AF2548+AF2552</f>
        <v>77031.95590999999</v>
      </c>
      <c r="AG2544" s="50">
        <f>AG2545+AG2548+AG2552</f>
        <v>0</v>
      </c>
      <c r="AH2544" s="50">
        <f>AH2545+AH2548+AH2552</f>
        <v>0</v>
      </c>
      <c r="AI2544" s="50">
        <f>AI2545+AI2548+AI2552</f>
        <v>0</v>
      </c>
      <c r="AJ2544" s="50">
        <f>AJ2545+AJ2548+AJ2552</f>
        <v>0</v>
      </c>
      <c r="AK2544" s="50">
        <f>AK2545+AK2548+AK2552</f>
        <v>0</v>
      </c>
      <c r="AL2544" s="50">
        <f>AL2545+AL2548+AL2552</f>
        <v>41626.224219999996</v>
      </c>
      <c r="AM2544" s="50">
        <f>AM2545+AM2548+AM2552</f>
        <v>0</v>
      </c>
      <c r="AN2544" s="50">
        <f>AN2545+AN2548+AN2552</f>
        <v>0</v>
      </c>
      <c r="AO2544" s="51">
        <f>AO2545+AO2548+AO2552</f>
        <v>35386.47193</v>
      </c>
      <c r="AP2544" s="51">
        <f>AP2545+AP2548+AP2552</f>
        <v>109221.882</v>
      </c>
      <c r="AQ2544" s="51">
        <f>AQ2545+AQ2548+AQ2552</f>
        <v>-32189.923999999999</v>
      </c>
      <c r="AR2544" s="51">
        <f>AR2545+AR2548+AR2552</f>
        <v>0</v>
      </c>
      <c r="AS2544" s="51">
        <f>AS2545+AS2548+AS2552</f>
        <v>0</v>
      </c>
      <c r="AT2544" s="51">
        <f>AT2545+AT2548+AT2552</f>
        <v>0</v>
      </c>
      <c r="AU2544" s="51">
        <f t="shared" si="6531"/>
        <v>77031.957999999999</v>
      </c>
      <c r="AV2544" s="51">
        <f t="shared" si="6532"/>
        <v>2699.9999999999854</v>
      </c>
      <c r="AW2544" s="51">
        <f t="shared" si="6533"/>
        <v>81212.357999999978</v>
      </c>
      <c r="AX2544" s="51">
        <f t="shared" si="6534"/>
        <v>496005.95699999999</v>
      </c>
      <c r="AY2544" s="51">
        <f t="shared" si="6535"/>
        <v>651872.08900000004</v>
      </c>
      <c r="AZ2544" s="51">
        <f>AZ2545+AZ2548</f>
        <v>0</v>
      </c>
      <c r="BA2544" s="52">
        <f t="shared" si="6536"/>
        <v>54.037605209757167</v>
      </c>
      <c r="BB2544" s="25"/>
    </row>
    <row r="2545" ht="31.5">
      <c r="B2545" s="47" t="s">
        <v>798</v>
      </c>
      <c r="C2545" s="47" t="s">
        <v>96</v>
      </c>
      <c r="D2545" s="47" t="s">
        <v>98</v>
      </c>
      <c r="E2545" s="48" t="str">
        <f t="shared" si="6530"/>
        <v>0503</v>
      </c>
      <c r="F2545" s="47" t="s">
        <v>902</v>
      </c>
      <c r="G2545" s="48"/>
      <c r="H2545" s="49" t="s">
        <v>903</v>
      </c>
      <c r="I2545" s="19">
        <f t="shared" ref="I2545:I2548" si="6537">I2546</f>
        <v>157212</v>
      </c>
      <c r="J2545" s="19">
        <f t="shared" ref="J2545:J2548" si="6538">J2546</f>
        <v>498202.20000000001</v>
      </c>
      <c r="K2545" s="19">
        <f t="shared" ref="K2545:K2548" si="6539">K2546</f>
        <v>160734.10000000001</v>
      </c>
      <c r="L2545" s="19">
        <f t="shared" ref="L2545:L2548" si="6540">L2546</f>
        <v>10655.299999999999</v>
      </c>
      <c r="M2545" s="19">
        <f t="shared" ref="M2545:M2548" si="6541">M2546</f>
        <v>-4743.3000000000002</v>
      </c>
      <c r="N2545" s="19">
        <f t="shared" ref="N2545:N2548" si="6542">N2546</f>
        <v>-610.20000000000005</v>
      </c>
      <c r="O2545" s="19">
        <f t="shared" ref="O2545:O2548" si="6543">O2546</f>
        <v>-32189.923999999999</v>
      </c>
      <c r="P2545" s="19">
        <f t="shared" ref="P2545:P2548" si="6544">P2546</f>
        <v>-4736.7569999999996</v>
      </c>
      <c r="Q2545" s="19">
        <f t="shared" ref="Q2545:Q2548" si="6545">Q2546</f>
        <v>782.13400000000001</v>
      </c>
      <c r="R2545" s="19">
        <f t="shared" ref="R2545:R2548" si="6546">R2546</f>
        <v>-85571.195000000007</v>
      </c>
      <c r="S2545" s="19">
        <f t="shared" ref="S2545:S2548" si="6547">S2546</f>
        <v>1480.4000000000001</v>
      </c>
      <c r="T2545" s="19">
        <f t="shared" si="6494"/>
        <v>47631.957999999984</v>
      </c>
      <c r="U2545" s="19">
        <f t="shared" si="6518"/>
        <v>493458.90000000002</v>
      </c>
      <c r="V2545" s="19">
        <f t="shared" si="6519"/>
        <v>160123.89999999999</v>
      </c>
      <c r="W2545" s="19">
        <f t="shared" ref="W2545:W2548" si="6548">W2546</f>
        <v>0</v>
      </c>
      <c r="X2545" s="19">
        <f t="shared" ref="X2545:X2548" si="6549">X2546</f>
        <v>1480.4000000000001</v>
      </c>
      <c r="Y2545" s="19">
        <f t="shared" ref="Y2545:Y2548" si="6550">Y2546</f>
        <v>0</v>
      </c>
      <c r="Z2545" s="19">
        <f t="shared" ref="Z2545:Z2548" si="6551">Z2546</f>
        <v>0</v>
      </c>
      <c r="AA2545" s="19">
        <f t="shared" ref="AA2545:AA2548" si="6552">AA2546</f>
        <v>2547.0569999999998</v>
      </c>
      <c r="AB2545" s="19">
        <f t="shared" ref="AB2545:AB2548" si="6553">AB2546</f>
        <v>0</v>
      </c>
      <c r="AC2545" s="19">
        <f t="shared" ref="AC2545:AC2548" si="6554">AC2546</f>
        <v>6618.2889999999998</v>
      </c>
      <c r="AD2545" s="19">
        <f t="shared" ref="AD2545:AD2548" si="6555">AD2546</f>
        <v>6147.1000000000004</v>
      </c>
      <c r="AE2545" s="19"/>
      <c r="AF2545" s="50">
        <f t="shared" ref="AF2545:AF2548" si="6556">AF2546</f>
        <v>47631.955909999997</v>
      </c>
      <c r="AG2545" s="50">
        <f t="shared" ref="AG2545:AG2548" si="6557">AG2546</f>
        <v>0</v>
      </c>
      <c r="AH2545" s="50">
        <f t="shared" ref="AH2545:AH2548" si="6558">AH2546</f>
        <v>0</v>
      </c>
      <c r="AI2545" s="50">
        <f t="shared" ref="AI2545:AI2548" si="6559">AI2546</f>
        <v>0</v>
      </c>
      <c r="AJ2545" s="50">
        <f t="shared" ref="AJ2545:AJ2548" si="6560">AJ2546</f>
        <v>0</v>
      </c>
      <c r="AK2545" s="50">
        <f t="shared" ref="AK2545:AK2548" si="6561">AK2546</f>
        <v>0</v>
      </c>
      <c r="AL2545" s="50">
        <f t="shared" ref="AL2545:AL2548" si="6562">AL2546</f>
        <v>41626.224219999996</v>
      </c>
      <c r="AM2545" s="50">
        <f t="shared" ref="AM2545:AM2548" si="6563">AM2546</f>
        <v>0</v>
      </c>
      <c r="AN2545" s="50">
        <f t="shared" ref="AN2545:AN2548" si="6564">AN2546</f>
        <v>0</v>
      </c>
      <c r="AO2545" s="15">
        <f t="shared" ref="AO2545:AO2548" si="6565">AO2546</f>
        <v>35386.47193</v>
      </c>
      <c r="AP2545" s="51">
        <f t="shared" ref="AP2545:AP2548" si="6566">AP2546</f>
        <v>79821.881999999998</v>
      </c>
      <c r="AQ2545" s="51">
        <f t="shared" ref="AQ2545:AQ2548" si="6567">AQ2546</f>
        <v>-32189.923999999999</v>
      </c>
      <c r="AR2545" s="51">
        <f t="shared" ref="AR2545:AR2548" si="6568">AR2546</f>
        <v>0</v>
      </c>
      <c r="AS2545" s="51">
        <f t="shared" ref="AS2545:AS2548" si="6569">AS2546</f>
        <v>0</v>
      </c>
      <c r="AT2545" s="51">
        <f t="shared" ref="AT2545:AT2548" si="6570">AT2546</f>
        <v>0</v>
      </c>
      <c r="AU2545" s="51">
        <f t="shared" si="6531"/>
        <v>47631.957999999999</v>
      </c>
      <c r="AV2545" s="51">
        <f t="shared" si="6532"/>
        <v>-1.4551915228366852e-11</v>
      </c>
      <c r="AW2545" s="51">
        <f t="shared" si="6533"/>
        <v>49112.357999999986</v>
      </c>
      <c r="AX2545" s="51">
        <f t="shared" si="6534"/>
        <v>496005.95699999999</v>
      </c>
      <c r="AY2545" s="51">
        <f t="shared" si="6535"/>
        <v>172889.28899999999</v>
      </c>
      <c r="AZ2545" s="51">
        <f t="shared" ref="AZ2545:AZ2548" si="6571">AZ2546</f>
        <v>0</v>
      </c>
      <c r="BA2545" s="52">
        <f t="shared" si="6536"/>
        <v>87.391381321086712</v>
      </c>
      <c r="BB2545" s="25"/>
    </row>
    <row r="2546" ht="31.5">
      <c r="B2546" s="47" t="s">
        <v>798</v>
      </c>
      <c r="C2546" s="47" t="s">
        <v>96</v>
      </c>
      <c r="D2546" s="47" t="s">
        <v>98</v>
      </c>
      <c r="E2546" s="48" t="str">
        <f t="shared" si="6530"/>
        <v>0503</v>
      </c>
      <c r="F2546" s="47" t="s">
        <v>904</v>
      </c>
      <c r="G2546" s="48"/>
      <c r="H2546" s="49" t="s">
        <v>905</v>
      </c>
      <c r="I2546" s="19">
        <f t="shared" si="6537"/>
        <v>157212</v>
      </c>
      <c r="J2546" s="19">
        <f t="shared" si="6538"/>
        <v>498202.20000000001</v>
      </c>
      <c r="K2546" s="19">
        <f t="shared" si="6539"/>
        <v>160734.10000000001</v>
      </c>
      <c r="L2546" s="19">
        <f t="shared" si="6540"/>
        <v>10655.299999999999</v>
      </c>
      <c r="M2546" s="19">
        <f t="shared" si="6541"/>
        <v>-4743.3000000000002</v>
      </c>
      <c r="N2546" s="19">
        <f t="shared" si="6542"/>
        <v>-610.20000000000005</v>
      </c>
      <c r="O2546" s="19">
        <f t="shared" si="6543"/>
        <v>-32189.923999999999</v>
      </c>
      <c r="P2546" s="19">
        <f t="shared" si="6544"/>
        <v>-4736.7569999999996</v>
      </c>
      <c r="Q2546" s="19">
        <f t="shared" si="6545"/>
        <v>782.13400000000001</v>
      </c>
      <c r="R2546" s="19">
        <f t="shared" si="6546"/>
        <v>-85571.195000000007</v>
      </c>
      <c r="S2546" s="19">
        <f t="shared" si="6547"/>
        <v>1480.4000000000001</v>
      </c>
      <c r="T2546" s="19">
        <f t="shared" si="6494"/>
        <v>47631.957999999984</v>
      </c>
      <c r="U2546" s="19">
        <f t="shared" si="6518"/>
        <v>493458.90000000002</v>
      </c>
      <c r="V2546" s="19">
        <f t="shared" si="6519"/>
        <v>160123.89999999999</v>
      </c>
      <c r="W2546" s="19">
        <f t="shared" si="6548"/>
        <v>0</v>
      </c>
      <c r="X2546" s="19">
        <f t="shared" si="6549"/>
        <v>1480.4000000000001</v>
      </c>
      <c r="Y2546" s="19">
        <f t="shared" si="6550"/>
        <v>0</v>
      </c>
      <c r="Z2546" s="19">
        <f t="shared" si="6551"/>
        <v>0</v>
      </c>
      <c r="AA2546" s="19">
        <f t="shared" si="6552"/>
        <v>2547.0569999999998</v>
      </c>
      <c r="AB2546" s="19">
        <f t="shared" si="6553"/>
        <v>0</v>
      </c>
      <c r="AC2546" s="19">
        <f t="shared" si="6554"/>
        <v>6618.2889999999998</v>
      </c>
      <c r="AD2546" s="19">
        <f t="shared" si="6555"/>
        <v>6147.1000000000004</v>
      </c>
      <c r="AE2546" s="19"/>
      <c r="AF2546" s="50">
        <f t="shared" si="6556"/>
        <v>47631.955909999997</v>
      </c>
      <c r="AG2546" s="50">
        <f t="shared" si="6557"/>
        <v>0</v>
      </c>
      <c r="AH2546" s="50">
        <f t="shared" si="6558"/>
        <v>0</v>
      </c>
      <c r="AI2546" s="50">
        <f t="shared" si="6559"/>
        <v>0</v>
      </c>
      <c r="AJ2546" s="50">
        <f t="shared" si="6560"/>
        <v>0</v>
      </c>
      <c r="AK2546" s="50">
        <f t="shared" si="6561"/>
        <v>0</v>
      </c>
      <c r="AL2546" s="50">
        <f t="shared" si="6562"/>
        <v>41626.224219999996</v>
      </c>
      <c r="AM2546" s="50">
        <f t="shared" si="6563"/>
        <v>0</v>
      </c>
      <c r="AN2546" s="50">
        <f t="shared" si="6564"/>
        <v>0</v>
      </c>
      <c r="AO2546" s="51">
        <f t="shared" si="6565"/>
        <v>35386.47193</v>
      </c>
      <c r="AP2546" s="51">
        <f t="shared" si="6566"/>
        <v>79821.881999999998</v>
      </c>
      <c r="AQ2546" s="51">
        <f t="shared" si="6567"/>
        <v>-32189.923999999999</v>
      </c>
      <c r="AR2546" s="51">
        <f t="shared" si="6568"/>
        <v>0</v>
      </c>
      <c r="AS2546" s="51">
        <f t="shared" si="6569"/>
        <v>0</v>
      </c>
      <c r="AT2546" s="51">
        <f t="shared" si="6570"/>
        <v>0</v>
      </c>
      <c r="AU2546" s="51">
        <f t="shared" si="6531"/>
        <v>47631.957999999999</v>
      </c>
      <c r="AV2546" s="51">
        <f t="shared" si="6532"/>
        <v>-1.4551915228366852e-11</v>
      </c>
      <c r="AW2546" s="51">
        <f t="shared" si="6533"/>
        <v>49112.357999999986</v>
      </c>
      <c r="AX2546" s="51">
        <f t="shared" si="6534"/>
        <v>496005.95699999999</v>
      </c>
      <c r="AY2546" s="51">
        <f t="shared" si="6535"/>
        <v>172889.28899999999</v>
      </c>
      <c r="AZ2546" s="51">
        <f t="shared" si="6571"/>
        <v>0</v>
      </c>
      <c r="BA2546" s="52">
        <f t="shared" si="6536"/>
        <v>87.391381321086712</v>
      </c>
      <c r="BB2546" s="25"/>
    </row>
    <row r="2547" ht="31.5">
      <c r="B2547" s="47" t="s">
        <v>798</v>
      </c>
      <c r="C2547" s="47" t="s">
        <v>96</v>
      </c>
      <c r="D2547" s="47" t="s">
        <v>98</v>
      </c>
      <c r="E2547" s="48" t="str">
        <f t="shared" si="6530"/>
        <v>0503</v>
      </c>
      <c r="F2547" s="47" t="s">
        <v>904</v>
      </c>
      <c r="G2547" s="47" t="s">
        <v>58</v>
      </c>
      <c r="H2547" s="49" t="s">
        <v>59</v>
      </c>
      <c r="I2547" s="19">
        <v>157212</v>
      </c>
      <c r="J2547" s="19">
        <v>498202.20000000001</v>
      </c>
      <c r="K2547" s="19">
        <v>160734.10000000001</v>
      </c>
      <c r="L2547" s="19">
        <v>10655.299999999999</v>
      </c>
      <c r="M2547" s="19">
        <v>-4743.3000000000002</v>
      </c>
      <c r="N2547" s="19">
        <v>-610.20000000000005</v>
      </c>
      <c r="O2547" s="19">
        <v>-32189.923999999999</v>
      </c>
      <c r="P2547" s="19">
        <v>-4736.7569999999996</v>
      </c>
      <c r="Q2547" s="19">
        <v>782.13400000000001</v>
      </c>
      <c r="R2547" s="19">
        <v>-85571.195000000007</v>
      </c>
      <c r="S2547" s="19">
        <v>1480.4000000000001</v>
      </c>
      <c r="T2547" s="19">
        <f t="shared" si="6494"/>
        <v>47631.957999999984</v>
      </c>
      <c r="U2547" s="19">
        <f t="shared" si="6518"/>
        <v>493458.90000000002</v>
      </c>
      <c r="V2547" s="19">
        <f t="shared" si="6519"/>
        <v>160123.89999999999</v>
      </c>
      <c r="W2547" s="19"/>
      <c r="X2547" s="19">
        <v>1480.4000000000001</v>
      </c>
      <c r="Y2547" s="19"/>
      <c r="Z2547" s="19"/>
      <c r="AA2547" s="19">
        <v>2547.0569999999998</v>
      </c>
      <c r="AB2547" s="19"/>
      <c r="AC2547" s="19">
        <v>6618.2889999999998</v>
      </c>
      <c r="AD2547" s="19">
        <v>6147.1000000000004</v>
      </c>
      <c r="AE2547" s="19"/>
      <c r="AF2547" s="50">
        <v>47631.955909999997</v>
      </c>
      <c r="AG2547" s="50"/>
      <c r="AH2547" s="50">
        <v>0</v>
      </c>
      <c r="AI2547" s="50">
        <v>0</v>
      </c>
      <c r="AJ2547" s="50">
        <v>0</v>
      </c>
      <c r="AK2547" s="50">
        <v>0</v>
      </c>
      <c r="AL2547" s="50">
        <v>41626.224219999996</v>
      </c>
      <c r="AM2547" s="50">
        <v>0</v>
      </c>
      <c r="AN2547" s="50">
        <v>0</v>
      </c>
      <c r="AO2547" s="15">
        <v>35386.47193</v>
      </c>
      <c r="AP2547" s="51">
        <v>79821.881999999998</v>
      </c>
      <c r="AQ2547" s="51">
        <v>-32189.923999999999</v>
      </c>
      <c r="AR2547" s="51">
        <v>0</v>
      </c>
      <c r="AS2547" s="51">
        <v>0</v>
      </c>
      <c r="AT2547" s="51">
        <v>0</v>
      </c>
      <c r="AU2547" s="51">
        <f t="shared" si="6531"/>
        <v>47631.957999999999</v>
      </c>
      <c r="AV2547" s="51">
        <f t="shared" si="6532"/>
        <v>-1.4551915228366852e-11</v>
      </c>
      <c r="AW2547" s="51">
        <f t="shared" si="6533"/>
        <v>49112.357999999986</v>
      </c>
      <c r="AX2547" s="51">
        <f t="shared" si="6534"/>
        <v>496005.95699999999</v>
      </c>
      <c r="AY2547" s="51">
        <f t="shared" si="6535"/>
        <v>172889.28899999999</v>
      </c>
      <c r="AZ2547" s="51"/>
      <c r="BA2547" s="52">
        <f t="shared" si="6536"/>
        <v>87.391381321086712</v>
      </c>
      <c r="BB2547" s="53"/>
    </row>
    <row r="2548" ht="31.5" hidden="1">
      <c r="B2548" s="47" t="s">
        <v>798</v>
      </c>
      <c r="C2548" s="47" t="s">
        <v>96</v>
      </c>
      <c r="D2548" s="47" t="s">
        <v>98</v>
      </c>
      <c r="E2548" s="48" t="str">
        <f t="shared" si="6530"/>
        <v>0503</v>
      </c>
      <c r="F2548" s="47" t="s">
        <v>906</v>
      </c>
      <c r="G2548" s="48"/>
      <c r="H2548" s="49" t="s">
        <v>907</v>
      </c>
      <c r="I2548" s="19">
        <f t="shared" si="6537"/>
        <v>12484.9</v>
      </c>
      <c r="J2548" s="19">
        <f t="shared" si="6538"/>
        <v>0</v>
      </c>
      <c r="K2548" s="19">
        <f t="shared" si="6539"/>
        <v>478982.79999999999</v>
      </c>
      <c r="L2548" s="19">
        <f t="shared" si="6540"/>
        <v>-9784.8999999999996</v>
      </c>
      <c r="M2548" s="19">
        <f t="shared" si="6541"/>
        <v>0</v>
      </c>
      <c r="N2548" s="19">
        <f t="shared" si="6542"/>
        <v>0</v>
      </c>
      <c r="O2548" s="19">
        <f t="shared" si="6543"/>
        <v>0</v>
      </c>
      <c r="P2548" s="19">
        <f t="shared" si="6544"/>
        <v>0</v>
      </c>
      <c r="Q2548" s="19">
        <f t="shared" si="6545"/>
        <v>0</v>
      </c>
      <c r="R2548" s="19">
        <f t="shared" si="6546"/>
        <v>0</v>
      </c>
      <c r="S2548" s="19">
        <f t="shared" si="6547"/>
        <v>0</v>
      </c>
      <c r="T2548" s="19">
        <f t="shared" si="6494"/>
        <v>2700</v>
      </c>
      <c r="U2548" s="19">
        <f t="shared" si="6518"/>
        <v>0</v>
      </c>
      <c r="V2548" s="19">
        <f t="shared" si="6519"/>
        <v>478982.79999999999</v>
      </c>
      <c r="W2548" s="19">
        <f t="shared" si="6548"/>
        <v>0</v>
      </c>
      <c r="X2548" s="19">
        <f t="shared" si="6549"/>
        <v>0</v>
      </c>
      <c r="Y2548" s="19">
        <f t="shared" si="6550"/>
        <v>0</v>
      </c>
      <c r="Z2548" s="19">
        <f t="shared" si="6551"/>
        <v>0</v>
      </c>
      <c r="AA2548" s="19">
        <f t="shared" si="6552"/>
        <v>0</v>
      </c>
      <c r="AB2548" s="19">
        <f t="shared" si="6553"/>
        <v>0</v>
      </c>
      <c r="AC2548" s="19">
        <f t="shared" si="6554"/>
        <v>0</v>
      </c>
      <c r="AD2548" s="19">
        <f t="shared" si="6555"/>
        <v>0</v>
      </c>
      <c r="AE2548" s="19">
        <f>AE2549</f>
        <v>0</v>
      </c>
      <c r="AF2548" s="50">
        <f t="shared" si="6556"/>
        <v>0</v>
      </c>
      <c r="AG2548" s="50">
        <f t="shared" si="6557"/>
        <v>0</v>
      </c>
      <c r="AH2548" s="50">
        <f t="shared" si="6558"/>
        <v>0</v>
      </c>
      <c r="AI2548" s="50">
        <f t="shared" si="6559"/>
        <v>0</v>
      </c>
      <c r="AJ2548" s="50">
        <f t="shared" si="6560"/>
        <v>0</v>
      </c>
      <c r="AK2548" s="50">
        <f t="shared" si="6561"/>
        <v>0</v>
      </c>
      <c r="AL2548" s="50">
        <f t="shared" si="6562"/>
        <v>0</v>
      </c>
      <c r="AM2548" s="50">
        <f t="shared" si="6563"/>
        <v>0</v>
      </c>
      <c r="AN2548" s="50">
        <f t="shared" si="6564"/>
        <v>0</v>
      </c>
      <c r="AO2548" s="51">
        <f t="shared" si="6565"/>
        <v>0</v>
      </c>
      <c r="AP2548" s="51">
        <f t="shared" si="6566"/>
        <v>0</v>
      </c>
      <c r="AQ2548" s="51">
        <f t="shared" si="6567"/>
        <v>0</v>
      </c>
      <c r="AR2548" s="51">
        <f t="shared" si="6568"/>
        <v>0</v>
      </c>
      <c r="AS2548" s="51">
        <f t="shared" si="6569"/>
        <v>0</v>
      </c>
      <c r="AT2548" s="51">
        <f t="shared" si="6570"/>
        <v>0</v>
      </c>
      <c r="AU2548" s="51">
        <f t="shared" si="6531"/>
        <v>0</v>
      </c>
      <c r="AV2548" s="51">
        <f t="shared" si="6532"/>
        <v>2700</v>
      </c>
      <c r="AW2548" s="51">
        <f t="shared" si="6533"/>
        <v>2700</v>
      </c>
      <c r="AX2548" s="51">
        <f t="shared" si="6534"/>
        <v>0</v>
      </c>
      <c r="AY2548" s="51">
        <f t="shared" si="6535"/>
        <v>478982.79999999999</v>
      </c>
      <c r="AZ2548" s="51">
        <f t="shared" si="6571"/>
        <v>0</v>
      </c>
      <c r="BA2548" s="52"/>
      <c r="BB2548" s="25">
        <v>0</v>
      </c>
    </row>
    <row r="2549" ht="31.5" hidden="1">
      <c r="B2549" s="47" t="s">
        <v>798</v>
      </c>
      <c r="C2549" s="47" t="s">
        <v>96</v>
      </c>
      <c r="D2549" s="47" t="s">
        <v>98</v>
      </c>
      <c r="E2549" s="48" t="str">
        <f t="shared" si="6530"/>
        <v>0503</v>
      </c>
      <c r="F2549" s="17" t="s">
        <v>908</v>
      </c>
      <c r="G2549" s="48"/>
      <c r="H2549" s="49" t="s">
        <v>909</v>
      </c>
      <c r="I2549" s="19">
        <f>I2550+I2551</f>
        <v>12484.9</v>
      </c>
      <c r="J2549" s="19">
        <f>J2550+J2551</f>
        <v>0</v>
      </c>
      <c r="K2549" s="19">
        <f>K2550+K2551</f>
        <v>478982.79999999999</v>
      </c>
      <c r="L2549" s="19">
        <f>L2550+L2551</f>
        <v>-9784.8999999999996</v>
      </c>
      <c r="M2549" s="19">
        <f>M2550+M2551</f>
        <v>0</v>
      </c>
      <c r="N2549" s="19">
        <f>N2550+N2551</f>
        <v>0</v>
      </c>
      <c r="O2549" s="19">
        <f>O2550+O2551</f>
        <v>0</v>
      </c>
      <c r="P2549" s="19">
        <f>P2550+P2551</f>
        <v>0</v>
      </c>
      <c r="Q2549" s="19">
        <f>Q2550+Q2551</f>
        <v>0</v>
      </c>
      <c r="R2549" s="19">
        <f>R2550+R2551</f>
        <v>0</v>
      </c>
      <c r="S2549" s="19">
        <f>S2550+S2551</f>
        <v>0</v>
      </c>
      <c r="T2549" s="19">
        <f t="shared" si="6494"/>
        <v>2700</v>
      </c>
      <c r="U2549" s="19">
        <f t="shared" si="6518"/>
        <v>0</v>
      </c>
      <c r="V2549" s="19">
        <f t="shared" si="6519"/>
        <v>478982.79999999999</v>
      </c>
      <c r="W2549" s="19">
        <f>W2550+W2551</f>
        <v>0</v>
      </c>
      <c r="X2549" s="19">
        <f>X2550+X2551</f>
        <v>0</v>
      </c>
      <c r="Y2549" s="19">
        <f>Y2550+Y2551</f>
        <v>0</v>
      </c>
      <c r="Z2549" s="19">
        <f>Z2550+Z2551</f>
        <v>0</v>
      </c>
      <c r="AA2549" s="19">
        <f>AA2550+AA2551</f>
        <v>0</v>
      </c>
      <c r="AB2549" s="19">
        <f>AB2550+AB2551</f>
        <v>0</v>
      </c>
      <c r="AC2549" s="19">
        <f>AC2550+AC2551</f>
        <v>0</v>
      </c>
      <c r="AD2549" s="19">
        <f>AD2550+AD2551</f>
        <v>0</v>
      </c>
      <c r="AE2549" s="19">
        <f>AE2550+AE2551</f>
        <v>0</v>
      </c>
      <c r="AF2549" s="50">
        <f>AF2550+AF2551</f>
        <v>0</v>
      </c>
      <c r="AG2549" s="50">
        <f>AG2550+AG2551</f>
        <v>0</v>
      </c>
      <c r="AH2549" s="50">
        <f>AH2550+AH2551</f>
        <v>0</v>
      </c>
      <c r="AI2549" s="50">
        <f>AI2550+AI2551</f>
        <v>0</v>
      </c>
      <c r="AJ2549" s="50">
        <f>AJ2550+AJ2551</f>
        <v>0</v>
      </c>
      <c r="AK2549" s="50">
        <f>AK2550+AK2551</f>
        <v>0</v>
      </c>
      <c r="AL2549" s="50">
        <f>AL2550+AL2551</f>
        <v>0</v>
      </c>
      <c r="AM2549" s="50">
        <f>AM2550+AM2551</f>
        <v>0</v>
      </c>
      <c r="AN2549" s="50">
        <f>AN2550+AN2551</f>
        <v>0</v>
      </c>
      <c r="AO2549" s="15">
        <f>AO2550+AO2551</f>
        <v>0</v>
      </c>
      <c r="AP2549" s="51">
        <f>AP2550+AP2551</f>
        <v>0</v>
      </c>
      <c r="AQ2549" s="51">
        <f>AQ2550+AQ2551</f>
        <v>0</v>
      </c>
      <c r="AR2549" s="51">
        <f>AR2550+AR2551</f>
        <v>0</v>
      </c>
      <c r="AS2549" s="51">
        <f>AS2550+AS2551</f>
        <v>0</v>
      </c>
      <c r="AT2549" s="51">
        <f>AT2550+AT2551</f>
        <v>0</v>
      </c>
      <c r="AU2549" s="51">
        <f t="shared" si="6531"/>
        <v>0</v>
      </c>
      <c r="AV2549" s="51">
        <f t="shared" si="6532"/>
        <v>2700</v>
      </c>
      <c r="AW2549" s="51">
        <f t="shared" si="6533"/>
        <v>2700</v>
      </c>
      <c r="AX2549" s="51">
        <f t="shared" si="6534"/>
        <v>0</v>
      </c>
      <c r="AY2549" s="51">
        <f t="shared" si="6535"/>
        <v>478982.79999999999</v>
      </c>
      <c r="AZ2549" s="51">
        <f>AZ2550+AZ2551</f>
        <v>0</v>
      </c>
      <c r="BA2549" s="52"/>
      <c r="BB2549" s="25">
        <v>0</v>
      </c>
    </row>
    <row r="2550" ht="31.5" hidden="1">
      <c r="B2550" s="47" t="s">
        <v>798</v>
      </c>
      <c r="C2550" s="47" t="s">
        <v>96</v>
      </c>
      <c r="D2550" s="47" t="s">
        <v>98</v>
      </c>
      <c r="E2550" s="48" t="str">
        <f t="shared" si="6530"/>
        <v>0503</v>
      </c>
      <c r="F2550" s="17" t="s">
        <v>908</v>
      </c>
      <c r="G2550" s="47" t="s">
        <v>58</v>
      </c>
      <c r="H2550" s="49" t="s">
        <v>59</v>
      </c>
      <c r="I2550" s="19">
        <v>2700</v>
      </c>
      <c r="J2550" s="19">
        <v>0</v>
      </c>
      <c r="K2550" s="19">
        <v>0</v>
      </c>
      <c r="L2550" s="19"/>
      <c r="M2550" s="19"/>
      <c r="N2550" s="19"/>
      <c r="O2550" s="19">
        <v>0</v>
      </c>
      <c r="P2550" s="19">
        <v>0</v>
      </c>
      <c r="Q2550" s="19">
        <v>0</v>
      </c>
      <c r="R2550" s="19">
        <v>0</v>
      </c>
      <c r="S2550" s="19"/>
      <c r="T2550" s="19">
        <f t="shared" si="6494"/>
        <v>2700</v>
      </c>
      <c r="U2550" s="19">
        <f t="shared" si="6518"/>
        <v>0</v>
      </c>
      <c r="V2550" s="19">
        <f t="shared" si="6519"/>
        <v>0</v>
      </c>
      <c r="W2550" s="19"/>
      <c r="X2550" s="19"/>
      <c r="Y2550" s="19"/>
      <c r="Z2550" s="19"/>
      <c r="AA2550" s="19"/>
      <c r="AB2550" s="19"/>
      <c r="AC2550" s="19"/>
      <c r="AD2550" s="19"/>
      <c r="AE2550" s="19"/>
      <c r="AF2550" s="50">
        <v>0</v>
      </c>
      <c r="AG2550" s="50"/>
      <c r="AH2550" s="50">
        <v>0</v>
      </c>
      <c r="AI2550" s="50">
        <v>0</v>
      </c>
      <c r="AJ2550" s="50">
        <v>0</v>
      </c>
      <c r="AK2550" s="50">
        <v>0</v>
      </c>
      <c r="AL2550" s="50">
        <v>0</v>
      </c>
      <c r="AM2550" s="50">
        <v>0</v>
      </c>
      <c r="AN2550" s="50">
        <v>0</v>
      </c>
      <c r="AO2550" s="51">
        <v>0</v>
      </c>
      <c r="AP2550" s="51">
        <v>0</v>
      </c>
      <c r="AQ2550" s="51">
        <v>0</v>
      </c>
      <c r="AR2550" s="51">
        <v>0</v>
      </c>
      <c r="AS2550" s="51">
        <v>0</v>
      </c>
      <c r="AT2550" s="51">
        <v>0</v>
      </c>
      <c r="AU2550" s="51">
        <f t="shared" si="6531"/>
        <v>0</v>
      </c>
      <c r="AV2550" s="51">
        <f t="shared" si="6532"/>
        <v>2700</v>
      </c>
      <c r="AW2550" s="51">
        <f t="shared" si="6533"/>
        <v>2700</v>
      </c>
      <c r="AX2550" s="51">
        <f t="shared" si="6534"/>
        <v>0</v>
      </c>
      <c r="AY2550" s="51">
        <f t="shared" si="6535"/>
        <v>0</v>
      </c>
      <c r="AZ2550" s="51"/>
      <c r="BA2550" s="52"/>
      <c r="BB2550" s="53">
        <v>0</v>
      </c>
    </row>
    <row r="2551" ht="31.5" hidden="1">
      <c r="B2551" s="47" t="s">
        <v>798</v>
      </c>
      <c r="C2551" s="47" t="s">
        <v>96</v>
      </c>
      <c r="D2551" s="47" t="s">
        <v>98</v>
      </c>
      <c r="E2551" s="48" t="str">
        <f t="shared" si="6530"/>
        <v>0503</v>
      </c>
      <c r="F2551" s="17" t="s">
        <v>908</v>
      </c>
      <c r="G2551" s="47" t="s">
        <v>118</v>
      </c>
      <c r="H2551" s="49" t="s">
        <v>119</v>
      </c>
      <c r="I2551" s="19">
        <v>9784.8999999999996</v>
      </c>
      <c r="J2551" s="19">
        <v>0</v>
      </c>
      <c r="K2551" s="19">
        <v>478982.79999999999</v>
      </c>
      <c r="L2551" s="19">
        <v>-9784.8999999999996</v>
      </c>
      <c r="M2551" s="19"/>
      <c r="N2551" s="19"/>
      <c r="O2551" s="19">
        <v>0</v>
      </c>
      <c r="P2551" s="19">
        <v>0</v>
      </c>
      <c r="Q2551" s="19">
        <v>0</v>
      </c>
      <c r="R2551" s="19">
        <v>0</v>
      </c>
      <c r="S2551" s="19"/>
      <c r="T2551" s="19">
        <f t="shared" si="6494"/>
        <v>0</v>
      </c>
      <c r="U2551" s="19">
        <f t="shared" si="6518"/>
        <v>0</v>
      </c>
      <c r="V2551" s="19">
        <f t="shared" si="6519"/>
        <v>478982.79999999999</v>
      </c>
      <c r="W2551" s="19"/>
      <c r="X2551" s="19"/>
      <c r="Y2551" s="19"/>
      <c r="Z2551" s="19"/>
      <c r="AA2551" s="19"/>
      <c r="AB2551" s="19"/>
      <c r="AC2551" s="19"/>
      <c r="AD2551" s="19"/>
      <c r="AE2551" s="19"/>
      <c r="AF2551" s="50">
        <v>0</v>
      </c>
      <c r="AG2551" s="50"/>
      <c r="AH2551" s="50">
        <v>0</v>
      </c>
      <c r="AI2551" s="50">
        <v>0</v>
      </c>
      <c r="AJ2551" s="50">
        <f>AF2551</f>
        <v>0</v>
      </c>
      <c r="AK2551" s="50">
        <f>AG2551</f>
        <v>0</v>
      </c>
      <c r="AL2551" s="50">
        <v>0</v>
      </c>
      <c r="AM2551" s="50">
        <v>0</v>
      </c>
      <c r="AN2551" s="50">
        <f>AL2551</f>
        <v>0</v>
      </c>
      <c r="AO2551" s="15">
        <v>0</v>
      </c>
      <c r="AP2551" s="51">
        <v>0</v>
      </c>
      <c r="AQ2551" s="51">
        <v>0</v>
      </c>
      <c r="AR2551" s="51">
        <v>0</v>
      </c>
      <c r="AS2551" s="51">
        <v>0</v>
      </c>
      <c r="AT2551" s="51">
        <v>0</v>
      </c>
      <c r="AU2551" s="51">
        <f t="shared" si="6531"/>
        <v>0</v>
      </c>
      <c r="AV2551" s="51">
        <f t="shared" si="6532"/>
        <v>0</v>
      </c>
      <c r="AW2551" s="51">
        <f t="shared" si="6533"/>
        <v>0</v>
      </c>
      <c r="AX2551" s="51">
        <f t="shared" si="6534"/>
        <v>0</v>
      </c>
      <c r="AY2551" s="51">
        <f t="shared" si="6535"/>
        <v>478982.79999999999</v>
      </c>
      <c r="AZ2551" s="51"/>
      <c r="BA2551" s="52"/>
      <c r="BB2551" s="25">
        <v>0</v>
      </c>
    </row>
    <row r="2552" ht="31.5">
      <c r="B2552" s="47" t="s">
        <v>798</v>
      </c>
      <c r="C2552" s="47" t="s">
        <v>96</v>
      </c>
      <c r="D2552" s="47" t="s">
        <v>98</v>
      </c>
      <c r="E2552" s="48" t="str">
        <f t="shared" si="6530"/>
        <v>0503</v>
      </c>
      <c r="F2552" s="17" t="s">
        <v>910</v>
      </c>
      <c r="G2552" s="47"/>
      <c r="H2552" s="49" t="s">
        <v>911</v>
      </c>
      <c r="I2552" s="19"/>
      <c r="J2552" s="19"/>
      <c r="K2552" s="19"/>
      <c r="L2552" s="19"/>
      <c r="M2552" s="19"/>
      <c r="N2552" s="19"/>
      <c r="O2552" s="19">
        <f t="shared" ref="O2552:O2553" si="6572">O2553</f>
        <v>0</v>
      </c>
      <c r="P2552" s="19">
        <f t="shared" ref="P2552:P2553" si="6573">P2553</f>
        <v>0</v>
      </c>
      <c r="Q2552" s="19">
        <f t="shared" ref="Q2552:Q2553" si="6574">Q2553</f>
        <v>0</v>
      </c>
      <c r="R2552" s="19">
        <f t="shared" ref="R2552:R2553" si="6575">R2553</f>
        <v>29400</v>
      </c>
      <c r="S2552" s="19"/>
      <c r="T2552" s="19">
        <f t="shared" si="6494"/>
        <v>29400</v>
      </c>
      <c r="U2552" s="19"/>
      <c r="V2552" s="19"/>
      <c r="W2552" s="19"/>
      <c r="X2552" s="19"/>
      <c r="Y2552" s="19"/>
      <c r="Z2552" s="19"/>
      <c r="AA2552" s="19"/>
      <c r="AB2552" s="19"/>
      <c r="AC2552" s="19"/>
      <c r="AD2552" s="19"/>
      <c r="AE2552" s="19"/>
      <c r="AF2552" s="50">
        <f t="shared" ref="AF2552:AF2553" si="6576">AF2553</f>
        <v>29400</v>
      </c>
      <c r="AG2552" s="50">
        <f t="shared" ref="AG2552:AG2553" si="6577">AG2553</f>
        <v>0</v>
      </c>
      <c r="AH2552" s="50">
        <f t="shared" ref="AH2552:AH2553" si="6578">AH2553</f>
        <v>0</v>
      </c>
      <c r="AI2552" s="50">
        <f t="shared" ref="AI2552:AI2553" si="6579">AI2553</f>
        <v>0</v>
      </c>
      <c r="AJ2552" s="50">
        <f t="shared" ref="AJ2552:AJ2553" si="6580">AJ2553</f>
        <v>0</v>
      </c>
      <c r="AK2552" s="50">
        <f t="shared" ref="AK2552:AK2553" si="6581">AK2553</f>
        <v>0</v>
      </c>
      <c r="AL2552" s="50">
        <f t="shared" ref="AL2552:AL2553" si="6582">AL2553</f>
        <v>0</v>
      </c>
      <c r="AM2552" s="50">
        <f t="shared" ref="AM2552:AM2553" si="6583">AM2553</f>
        <v>0</v>
      </c>
      <c r="AN2552" s="50">
        <f t="shared" ref="AN2552:AN2553" si="6584">AN2553</f>
        <v>0</v>
      </c>
      <c r="AO2552" s="51">
        <f t="shared" ref="AO2552:AO2553" si="6585">AO2553</f>
        <v>0</v>
      </c>
      <c r="AP2552" s="51">
        <f t="shared" ref="AP2552:AP2553" si="6586">AP2553</f>
        <v>29400</v>
      </c>
      <c r="AQ2552" s="51">
        <f t="shared" ref="AQ2552:AQ2553" si="6587">AQ2553</f>
        <v>0</v>
      </c>
      <c r="AR2552" s="51">
        <f t="shared" ref="AR2552:AR2553" si="6588">AR2553</f>
        <v>0</v>
      </c>
      <c r="AS2552" s="51">
        <f t="shared" ref="AS2552:AS2553" si="6589">AS2553</f>
        <v>0</v>
      </c>
      <c r="AT2552" s="51">
        <f t="shared" ref="AT2552:AT2553" si="6590">AT2553</f>
        <v>0</v>
      </c>
      <c r="AU2552" s="51">
        <f t="shared" si="6531"/>
        <v>29400</v>
      </c>
      <c r="AV2552" s="51">
        <f t="shared" si="6532"/>
        <v>0</v>
      </c>
      <c r="AW2552" s="51"/>
      <c r="AX2552" s="51"/>
      <c r="AY2552" s="51"/>
      <c r="AZ2552" s="51"/>
      <c r="BA2552" s="52">
        <f t="shared" si="6536"/>
        <v>0</v>
      </c>
      <c r="BB2552" s="53"/>
    </row>
    <row r="2553" ht="31.5">
      <c r="B2553" s="47" t="s">
        <v>798</v>
      </c>
      <c r="C2553" s="47" t="s">
        <v>96</v>
      </c>
      <c r="D2553" s="47" t="s">
        <v>98</v>
      </c>
      <c r="E2553" s="48" t="str">
        <f t="shared" si="6530"/>
        <v>0503</v>
      </c>
      <c r="F2553" s="17" t="s">
        <v>912</v>
      </c>
      <c r="G2553" s="47"/>
      <c r="H2553" s="49" t="s">
        <v>913</v>
      </c>
      <c r="I2553" s="19"/>
      <c r="J2553" s="19"/>
      <c r="K2553" s="19"/>
      <c r="L2553" s="19"/>
      <c r="M2553" s="19"/>
      <c r="N2553" s="19"/>
      <c r="O2553" s="19">
        <f t="shared" si="6572"/>
        <v>0</v>
      </c>
      <c r="P2553" s="19">
        <f t="shared" si="6573"/>
        <v>0</v>
      </c>
      <c r="Q2553" s="19">
        <f t="shared" si="6574"/>
        <v>0</v>
      </c>
      <c r="R2553" s="19">
        <f t="shared" si="6575"/>
        <v>29400</v>
      </c>
      <c r="S2553" s="19"/>
      <c r="T2553" s="19">
        <f t="shared" si="6494"/>
        <v>29400</v>
      </c>
      <c r="U2553" s="19"/>
      <c r="V2553" s="19"/>
      <c r="W2553" s="19"/>
      <c r="X2553" s="19"/>
      <c r="Y2553" s="19"/>
      <c r="Z2553" s="19"/>
      <c r="AA2553" s="19"/>
      <c r="AB2553" s="19"/>
      <c r="AC2553" s="19"/>
      <c r="AD2553" s="19"/>
      <c r="AE2553" s="19"/>
      <c r="AF2553" s="50">
        <f t="shared" si="6576"/>
        <v>29400</v>
      </c>
      <c r="AG2553" s="50">
        <f t="shared" si="6577"/>
        <v>0</v>
      </c>
      <c r="AH2553" s="50">
        <f t="shared" si="6578"/>
        <v>0</v>
      </c>
      <c r="AI2553" s="50">
        <f t="shared" si="6579"/>
        <v>0</v>
      </c>
      <c r="AJ2553" s="50">
        <f t="shared" si="6580"/>
        <v>0</v>
      </c>
      <c r="AK2553" s="50">
        <f t="shared" si="6581"/>
        <v>0</v>
      </c>
      <c r="AL2553" s="50">
        <f t="shared" si="6582"/>
        <v>0</v>
      </c>
      <c r="AM2553" s="50">
        <f t="shared" si="6583"/>
        <v>0</v>
      </c>
      <c r="AN2553" s="50">
        <f t="shared" si="6584"/>
        <v>0</v>
      </c>
      <c r="AO2553" s="15">
        <f t="shared" si="6585"/>
        <v>0</v>
      </c>
      <c r="AP2553" s="51">
        <f t="shared" si="6586"/>
        <v>29400</v>
      </c>
      <c r="AQ2553" s="51">
        <f t="shared" si="6587"/>
        <v>0</v>
      </c>
      <c r="AR2553" s="51">
        <f t="shared" si="6588"/>
        <v>0</v>
      </c>
      <c r="AS2553" s="51">
        <f t="shared" si="6589"/>
        <v>0</v>
      </c>
      <c r="AT2553" s="51">
        <f t="shared" si="6590"/>
        <v>0</v>
      </c>
      <c r="AU2553" s="51">
        <f t="shared" si="6531"/>
        <v>29400</v>
      </c>
      <c r="AV2553" s="51">
        <f t="shared" si="6532"/>
        <v>0</v>
      </c>
      <c r="AW2553" s="51"/>
      <c r="AX2553" s="51"/>
      <c r="AY2553" s="51"/>
      <c r="AZ2553" s="51"/>
      <c r="BA2553" s="52">
        <f t="shared" si="6536"/>
        <v>0</v>
      </c>
      <c r="BB2553" s="53"/>
    </row>
    <row r="2554" ht="31.5">
      <c r="B2554" s="47" t="s">
        <v>798</v>
      </c>
      <c r="C2554" s="47" t="s">
        <v>96</v>
      </c>
      <c r="D2554" s="47" t="s">
        <v>98</v>
      </c>
      <c r="E2554" s="48" t="str">
        <f t="shared" si="6530"/>
        <v>0503</v>
      </c>
      <c r="F2554" s="17" t="s">
        <v>912</v>
      </c>
      <c r="G2554" s="47" t="s">
        <v>58</v>
      </c>
      <c r="H2554" s="49" t="s">
        <v>59</v>
      </c>
      <c r="I2554" s="19"/>
      <c r="J2554" s="19"/>
      <c r="K2554" s="19"/>
      <c r="L2554" s="19"/>
      <c r="M2554" s="19"/>
      <c r="N2554" s="19"/>
      <c r="O2554" s="19">
        <v>0</v>
      </c>
      <c r="P2554" s="19">
        <v>0</v>
      </c>
      <c r="Q2554" s="19">
        <v>0</v>
      </c>
      <c r="R2554" s="19">
        <v>29400</v>
      </c>
      <c r="S2554" s="19"/>
      <c r="T2554" s="19">
        <f t="shared" si="6494"/>
        <v>29400</v>
      </c>
      <c r="U2554" s="19"/>
      <c r="V2554" s="19"/>
      <c r="W2554" s="19"/>
      <c r="X2554" s="19"/>
      <c r="Y2554" s="19"/>
      <c r="Z2554" s="19"/>
      <c r="AA2554" s="19"/>
      <c r="AB2554" s="19"/>
      <c r="AC2554" s="19"/>
      <c r="AD2554" s="19"/>
      <c r="AE2554" s="19"/>
      <c r="AF2554" s="50">
        <v>29400</v>
      </c>
      <c r="AG2554" s="50"/>
      <c r="AH2554" s="50">
        <v>0</v>
      </c>
      <c r="AI2554" s="50">
        <v>0</v>
      </c>
      <c r="AJ2554" s="50">
        <v>0</v>
      </c>
      <c r="AK2554" s="50">
        <v>0</v>
      </c>
      <c r="AL2554" s="50">
        <v>0</v>
      </c>
      <c r="AM2554" s="50">
        <v>0</v>
      </c>
      <c r="AN2554" s="50">
        <v>0</v>
      </c>
      <c r="AO2554" s="51">
        <v>0</v>
      </c>
      <c r="AP2554" s="51">
        <v>29400</v>
      </c>
      <c r="AQ2554" s="51">
        <v>0</v>
      </c>
      <c r="AR2554" s="51">
        <v>0</v>
      </c>
      <c r="AS2554" s="51">
        <v>0</v>
      </c>
      <c r="AT2554" s="51">
        <v>0</v>
      </c>
      <c r="AU2554" s="51">
        <f t="shared" si="6531"/>
        <v>29400</v>
      </c>
      <c r="AV2554" s="51">
        <f t="shared" si="6532"/>
        <v>0</v>
      </c>
      <c r="AW2554" s="51"/>
      <c r="AX2554" s="51"/>
      <c r="AY2554" s="51"/>
      <c r="AZ2554" s="51"/>
      <c r="BA2554" s="52">
        <f t="shared" si="6536"/>
        <v>0</v>
      </c>
      <c r="BB2554" s="53"/>
    </row>
    <row r="2555">
      <c r="B2555" s="47" t="s">
        <v>798</v>
      </c>
      <c r="C2555" s="47" t="s">
        <v>96</v>
      </c>
      <c r="D2555" s="47" t="s">
        <v>98</v>
      </c>
      <c r="E2555" s="48" t="str">
        <f t="shared" si="6530"/>
        <v>0503</v>
      </c>
      <c r="F2555" s="47" t="s">
        <v>102</v>
      </c>
      <c r="G2555" s="48"/>
      <c r="H2555" s="49" t="s">
        <v>53</v>
      </c>
      <c r="I2555" s="19">
        <f>I2556+I2571</f>
        <v>894729.59999999998</v>
      </c>
      <c r="J2555" s="19">
        <f>J2556+J2571</f>
        <v>1171535.7999999998</v>
      </c>
      <c r="K2555" s="19">
        <f>K2556+K2571</f>
        <v>854446.79999999993</v>
      </c>
      <c r="L2555" s="19">
        <f>L2556+L2571</f>
        <v>-48910.599999999999</v>
      </c>
      <c r="M2555" s="19">
        <f>M2556+M2571</f>
        <v>-52768.800000000003</v>
      </c>
      <c r="N2555" s="19">
        <f>N2556+N2571</f>
        <v>-53910.400000000001</v>
      </c>
      <c r="O2555" s="19">
        <f>O2556+O2571</f>
        <v>-39454.124000000003</v>
      </c>
      <c r="P2555" s="19">
        <f>P2556+P2571</f>
        <v>-90.232999999999947</v>
      </c>
      <c r="Q2555" s="19">
        <f>Q2556+Q2571</f>
        <v>28783.798999999999</v>
      </c>
      <c r="R2555" s="19">
        <f>R2556+R2571</f>
        <v>-99403</v>
      </c>
      <c r="S2555" s="19">
        <f>S2556+S2571</f>
        <v>387736.29162000003</v>
      </c>
      <c r="T2555" s="19">
        <f t="shared" si="6494"/>
        <v>1123391.7336199998</v>
      </c>
      <c r="U2555" s="19">
        <f t="shared" si="6518"/>
        <v>1118766.9999999998</v>
      </c>
      <c r="V2555" s="19">
        <f t="shared" si="6519"/>
        <v>800536.39999999991</v>
      </c>
      <c r="W2555" s="19">
        <f>W2556+W2571</f>
        <v>0</v>
      </c>
      <c r="X2555" s="19">
        <f>X2556+X2571</f>
        <v>-1480.4000000000001</v>
      </c>
      <c r="Y2555" s="19">
        <f>Y2556+Y2571</f>
        <v>0</v>
      </c>
      <c r="Z2555" s="19">
        <f>Z2556+Z2571</f>
        <v>389568.92062000005</v>
      </c>
      <c r="AA2555" s="19">
        <f>AA2556+AA2571</f>
        <v>28895.330999999998</v>
      </c>
      <c r="AB2555" s="19">
        <f>AB2556+AB2571</f>
        <v>0</v>
      </c>
      <c r="AC2555" s="19">
        <f>AC2556+AC2571</f>
        <v>0</v>
      </c>
      <c r="AD2555" s="19">
        <f>AD2556+AD2571</f>
        <v>-6147.1000000000004</v>
      </c>
      <c r="AE2555" s="19">
        <f>AE2556+AE2571</f>
        <v>0</v>
      </c>
      <c r="AF2555" s="50">
        <f>AF2556+AF2571</f>
        <v>1106624.2745599998</v>
      </c>
      <c r="AG2555" s="50">
        <f>AG2556+AG2571</f>
        <v>0</v>
      </c>
      <c r="AH2555" s="50">
        <f>AH2556+AH2571</f>
        <v>0</v>
      </c>
      <c r="AI2555" s="50">
        <f>AI2556+AI2571</f>
        <v>0</v>
      </c>
      <c r="AJ2555" s="50">
        <f>AJ2556+AJ2571</f>
        <v>0</v>
      </c>
      <c r="AK2555" s="50">
        <f>AK2556+AK2571</f>
        <v>0</v>
      </c>
      <c r="AL2555" s="50">
        <f>AL2556+AL2571</f>
        <v>1099918.1022399999</v>
      </c>
      <c r="AM2555" s="50">
        <f>AM2556+AM2571</f>
        <v>0</v>
      </c>
      <c r="AN2555" s="50">
        <f>AN2556+AN2571</f>
        <v>0</v>
      </c>
      <c r="AO2555" s="15">
        <f>AO2556+AO2571</f>
        <v>585446.01511000004</v>
      </c>
      <c r="AP2555" s="51">
        <f>AP2556+AP2571</f>
        <v>1149791.5510100001</v>
      </c>
      <c r="AQ2555" s="51">
        <f>AQ2556+AQ2571</f>
        <v>-39454.124000000003</v>
      </c>
      <c r="AR2555" s="51">
        <f>AR2556+AR2571</f>
        <v>0</v>
      </c>
      <c r="AS2555" s="51">
        <f>AS2556+AS2571</f>
        <v>0</v>
      </c>
      <c r="AT2555" s="51">
        <f>AT2556+AT2571</f>
        <v>0</v>
      </c>
      <c r="AU2555" s="51">
        <f t="shared" si="6531"/>
        <v>1110337.42701</v>
      </c>
      <c r="AV2555" s="51">
        <f t="shared" si="6532"/>
        <v>13054.306609999854</v>
      </c>
      <c r="AW2555" s="51">
        <f t="shared" si="6533"/>
        <v>1511480.2542399999</v>
      </c>
      <c r="AX2555" s="51">
        <f t="shared" si="6534"/>
        <v>1147662.3309999998</v>
      </c>
      <c r="AY2555" s="51">
        <f t="shared" si="6535"/>
        <v>794389.29999999993</v>
      </c>
      <c r="AZ2555" s="51">
        <f>AZ2556+AZ2571</f>
        <v>0</v>
      </c>
      <c r="BA2555" s="52">
        <f t="shared" si="6536"/>
        <v>99.393997359883841</v>
      </c>
      <c r="BB2555" s="25"/>
    </row>
    <row r="2556" ht="31.5">
      <c r="B2556" s="47" t="s">
        <v>798</v>
      </c>
      <c r="C2556" s="47" t="s">
        <v>96</v>
      </c>
      <c r="D2556" s="47" t="s">
        <v>98</v>
      </c>
      <c r="E2556" s="48" t="str">
        <f t="shared" si="6530"/>
        <v>0503</v>
      </c>
      <c r="F2556" s="47" t="s">
        <v>103</v>
      </c>
      <c r="G2556" s="48"/>
      <c r="H2556" s="49" t="s">
        <v>104</v>
      </c>
      <c r="I2556" s="19">
        <f>I2560+I2569+I2557+I2562+I2564+I2567</f>
        <v>680412</v>
      </c>
      <c r="J2556" s="19">
        <f>J2560+J2569+J2557+J2562+J2564+J2567</f>
        <v>907194.79999999993</v>
      </c>
      <c r="K2556" s="19">
        <f>K2560+K2569+K2557+K2562+K2564+K2567</f>
        <v>694807.19999999995</v>
      </c>
      <c r="L2556" s="19">
        <f>L2560+L2569+L2557+L2562+L2564+L2567</f>
        <v>-48910.599999999999</v>
      </c>
      <c r="M2556" s="19">
        <f>M2560+M2569+M2557+M2562+M2564+M2567</f>
        <v>-52768.800000000003</v>
      </c>
      <c r="N2556" s="19">
        <f>N2560+N2569+N2557+N2562+N2564+N2567</f>
        <v>-53910.400000000001</v>
      </c>
      <c r="O2556" s="19">
        <f>O2560+O2569+O2557+O2562+O2564+O2567</f>
        <v>-38553.428</v>
      </c>
      <c r="P2556" s="19">
        <f>P2560+P2569+P2557+P2562+P2564+P2567</f>
        <v>-90.232999999999947</v>
      </c>
      <c r="Q2556" s="19">
        <f>Q2560+Q2569+Q2557+Q2562+Q2564+Q2567</f>
        <v>32781.798999999999</v>
      </c>
      <c r="R2556" s="19">
        <f>R2560+R2569+R2557+R2562+R2564+R2567</f>
        <v>0</v>
      </c>
      <c r="S2556" s="19">
        <f>S2560+S2569+S2557+S2562+S2564+S2567</f>
        <v>374760.43335000001</v>
      </c>
      <c r="T2556" s="19">
        <f t="shared" si="6494"/>
        <v>1000399.97135</v>
      </c>
      <c r="U2556" s="19">
        <f t="shared" si="6518"/>
        <v>854425.99999999988</v>
      </c>
      <c r="V2556" s="19">
        <f t="shared" si="6519"/>
        <v>640896.79999999993</v>
      </c>
      <c r="W2556" s="19">
        <f>W2560+W2569+W2557+W2562+W2564+W2567</f>
        <v>0</v>
      </c>
      <c r="X2556" s="19">
        <f>X2560+X2569+X2557+X2562+X2564+X2567</f>
        <v>-1480.4000000000001</v>
      </c>
      <c r="Y2556" s="19">
        <f>Y2560+Y2569+Y2557+Y2562+Y2564+Y2567</f>
        <v>0</v>
      </c>
      <c r="Z2556" s="19">
        <f>Z2560+Z2569+Z2557+Z2562+Z2564+Z2567</f>
        <v>376593.06235000002</v>
      </c>
      <c r="AA2556" s="19">
        <f>AA2560+AA2569+AA2557+AA2562+AA2564+AA2567</f>
        <v>28895.330999999998</v>
      </c>
      <c r="AB2556" s="19">
        <f>AB2560+AB2569+AB2557+AB2562+AB2564+AB2567</f>
        <v>0</v>
      </c>
      <c r="AC2556" s="19">
        <f>AC2560+AC2569+AC2557+AC2562+AC2564+AC2567</f>
        <v>0</v>
      </c>
      <c r="AD2556" s="19">
        <f>AD2560+AD2569+AD2557+AD2562+AD2564+AD2567</f>
        <v>-6147.1000000000004</v>
      </c>
      <c r="AE2556" s="19">
        <f>AE2560+AE2569+AE2557+AE2562+AE2564+AE2567</f>
        <v>0</v>
      </c>
      <c r="AF2556" s="50">
        <f>AF2560+AF2569+AF2557+AF2562+AF2564+AF2567</f>
        <v>983937.42383999983</v>
      </c>
      <c r="AG2556" s="50">
        <f>AG2560+AG2569+AG2557+AG2562+AG2564+AG2567</f>
        <v>0</v>
      </c>
      <c r="AH2556" s="50">
        <f>AH2560+AH2569+AH2557+AH2562+AH2564+AH2567</f>
        <v>0</v>
      </c>
      <c r="AI2556" s="50">
        <f>AI2560+AI2569+AI2557+AI2562+AI2564+AI2567</f>
        <v>0</v>
      </c>
      <c r="AJ2556" s="50">
        <f>AJ2560+AJ2569+AJ2557+AJ2562+AJ2564+AJ2567</f>
        <v>0</v>
      </c>
      <c r="AK2556" s="50">
        <f>AK2560+AK2569+AK2557+AK2562+AK2564+AK2567</f>
        <v>0</v>
      </c>
      <c r="AL2556" s="50">
        <f>AL2560+AL2569+AL2557+AL2562+AL2564+AL2567</f>
        <v>979245.99342999991</v>
      </c>
      <c r="AM2556" s="50">
        <f>AM2560+AM2569+AM2557+AM2562+AM2564+AM2567</f>
        <v>0</v>
      </c>
      <c r="AN2556" s="50">
        <f>AN2560+AN2569+AN2557+AN2562+AN2564+AN2567</f>
        <v>0</v>
      </c>
      <c r="AO2556" s="51">
        <f>AO2560+AO2569+AO2557+AO2562+AO2564+AO2567</f>
        <v>512132.53842</v>
      </c>
      <c r="AP2556" s="51">
        <f>AP2560+AP2569+AP2557+AP2562+AP2564+AP2567</f>
        <v>1025899.09274</v>
      </c>
      <c r="AQ2556" s="51">
        <f>AQ2560+AQ2569+AQ2557+AQ2562+AQ2564+AQ2567</f>
        <v>-38553.428</v>
      </c>
      <c r="AR2556" s="51">
        <f>AR2560+AR2569+AR2557+AR2562+AR2564+AR2567</f>
        <v>0</v>
      </c>
      <c r="AS2556" s="51">
        <f>AS2560+AS2569+AS2557+AS2562+AS2564+AS2567</f>
        <v>0</v>
      </c>
      <c r="AT2556" s="51">
        <f>AT2560+AT2569+AT2557+AT2562+AT2564+AT2567</f>
        <v>0</v>
      </c>
      <c r="AU2556" s="51">
        <f t="shared" si="6531"/>
        <v>987345.66474000004</v>
      </c>
      <c r="AV2556" s="51">
        <f t="shared" si="6532"/>
        <v>13054.306609999971</v>
      </c>
      <c r="AW2556" s="51">
        <f t="shared" si="6533"/>
        <v>1375512.6337000001</v>
      </c>
      <c r="AX2556" s="51">
        <f t="shared" si="6534"/>
        <v>883321.33099999989</v>
      </c>
      <c r="AY2556" s="51">
        <f t="shared" si="6535"/>
        <v>634749.69999999995</v>
      </c>
      <c r="AZ2556" s="51">
        <f>AZ2560+AZ2569+AZ2557+AZ2562+AZ2564+AZ2567</f>
        <v>0</v>
      </c>
      <c r="BA2556" s="52">
        <f t="shared" si="6536"/>
        <v>99.523198295305122</v>
      </c>
      <c r="BB2556" s="25"/>
    </row>
    <row r="2557" ht="31.5">
      <c r="B2557" s="47" t="s">
        <v>798</v>
      </c>
      <c r="C2557" s="47" t="s">
        <v>96</v>
      </c>
      <c r="D2557" s="47" t="s">
        <v>98</v>
      </c>
      <c r="E2557" s="48" t="str">
        <f t="shared" si="6530"/>
        <v>0503</v>
      </c>
      <c r="F2557" s="47" t="s">
        <v>914</v>
      </c>
      <c r="G2557" s="48"/>
      <c r="H2557" s="49" t="s">
        <v>915</v>
      </c>
      <c r="I2557" s="19">
        <f>I2558+I2559</f>
        <v>520684.29999999999</v>
      </c>
      <c r="J2557" s="19">
        <f>J2558+J2559</f>
        <v>490684.29999999999</v>
      </c>
      <c r="K2557" s="19">
        <f>K2558+K2559</f>
        <v>491056.79999999999</v>
      </c>
      <c r="L2557" s="19">
        <f>L2558+L2559</f>
        <v>-48910.599999999999</v>
      </c>
      <c r="M2557" s="19">
        <f>M2558+M2559</f>
        <v>-52768.800000000003</v>
      </c>
      <c r="N2557" s="19">
        <f>N2558+N2559</f>
        <v>-53910.400000000001</v>
      </c>
      <c r="O2557" s="19">
        <f>O2558+O2559</f>
        <v>-29120.442999999999</v>
      </c>
      <c r="P2557" s="19">
        <f>P2558+P2559</f>
        <v>0</v>
      </c>
      <c r="Q2557" s="19">
        <f>Q2558+Q2559</f>
        <v>37708.142999999996</v>
      </c>
      <c r="R2557" s="19">
        <f>R2558+R2559</f>
        <v>0</v>
      </c>
      <c r="S2557" s="19">
        <f>S2558+S2559</f>
        <v>28753.441999999999</v>
      </c>
      <c r="T2557" s="19">
        <f t="shared" si="6494"/>
        <v>509114.84200000006</v>
      </c>
      <c r="U2557" s="19">
        <f t="shared" si="6518"/>
        <v>437915.5</v>
      </c>
      <c r="V2557" s="19">
        <f t="shared" si="6519"/>
        <v>437146.39999999997</v>
      </c>
      <c r="W2557" s="19">
        <f>W2558+W2559</f>
        <v>0</v>
      </c>
      <c r="X2557" s="19">
        <f>X2558+X2559</f>
        <v>0</v>
      </c>
      <c r="Y2557" s="19">
        <f>Y2558+Y2559</f>
        <v>0</v>
      </c>
      <c r="Z2557" s="19">
        <f>Z2558+Z2559</f>
        <v>29105.670999999998</v>
      </c>
      <c r="AA2557" s="19">
        <f>AA2558+AA2559</f>
        <v>28895.330999999998</v>
      </c>
      <c r="AB2557" s="19">
        <f>AB2558+AB2559</f>
        <v>0</v>
      </c>
      <c r="AC2557" s="19">
        <f>AC2558+AC2559</f>
        <v>0</v>
      </c>
      <c r="AD2557" s="19">
        <f>AD2558+AD2559</f>
        <v>0</v>
      </c>
      <c r="AE2557" s="19">
        <f>AE2558+AE2559</f>
        <v>0</v>
      </c>
      <c r="AF2557" s="50">
        <f>AF2558+AF2559</f>
        <v>505180.23262000002</v>
      </c>
      <c r="AG2557" s="50">
        <f>AG2558+AG2559</f>
        <v>0</v>
      </c>
      <c r="AH2557" s="50">
        <f>AH2558+AH2559</f>
        <v>0</v>
      </c>
      <c r="AI2557" s="50">
        <f>AI2558+AI2559</f>
        <v>0</v>
      </c>
      <c r="AJ2557" s="50">
        <f>AJ2558+AJ2559</f>
        <v>0</v>
      </c>
      <c r="AK2557" s="50">
        <f>AK2558+AK2559</f>
        <v>0</v>
      </c>
      <c r="AL2557" s="50">
        <f>AL2558+AL2559</f>
        <v>505180.23262000002</v>
      </c>
      <c r="AM2557" s="50">
        <f>AM2558+AM2559</f>
        <v>0</v>
      </c>
      <c r="AN2557" s="50">
        <f>AN2558+AN2559</f>
        <v>0</v>
      </c>
      <c r="AO2557" s="15">
        <f>AO2558+AO2559</f>
        <v>339837.19809000002</v>
      </c>
      <c r="AP2557" s="51">
        <f>AP2558+AP2559</f>
        <v>537003.71463000006</v>
      </c>
      <c r="AQ2557" s="51">
        <f>AQ2558+AQ2559</f>
        <v>-29120.442999999999</v>
      </c>
      <c r="AR2557" s="51">
        <f>AR2558+AR2559</f>
        <v>0</v>
      </c>
      <c r="AS2557" s="51">
        <f>AS2558+AS2559</f>
        <v>0</v>
      </c>
      <c r="AT2557" s="51">
        <f>AT2558+AT2559</f>
        <v>0</v>
      </c>
      <c r="AU2557" s="51">
        <f t="shared" si="6531"/>
        <v>507883.27163000009</v>
      </c>
      <c r="AV2557" s="51">
        <f t="shared" si="6532"/>
        <v>1231.5703699999722</v>
      </c>
      <c r="AW2557" s="51">
        <f t="shared" si="6533"/>
        <v>538220.51300000004</v>
      </c>
      <c r="AX2557" s="51">
        <f t="shared" si="6534"/>
        <v>466810.83100000001</v>
      </c>
      <c r="AY2557" s="51">
        <f t="shared" si="6535"/>
        <v>437146.39999999997</v>
      </c>
      <c r="AZ2557" s="51">
        <f>AZ2558+AZ2559</f>
        <v>0</v>
      </c>
      <c r="BA2557" s="52">
        <f t="shared" si="6536"/>
        <v>100</v>
      </c>
      <c r="BB2557" s="25"/>
    </row>
    <row r="2558" ht="31.5">
      <c r="B2558" s="47" t="s">
        <v>798</v>
      </c>
      <c r="C2558" s="47" t="s">
        <v>96</v>
      </c>
      <c r="D2558" s="47" t="s">
        <v>98</v>
      </c>
      <c r="E2558" s="48" t="str">
        <f t="shared" si="6530"/>
        <v>0503</v>
      </c>
      <c r="F2558" s="47" t="s">
        <v>914</v>
      </c>
      <c r="G2558" s="47" t="s">
        <v>58</v>
      </c>
      <c r="H2558" s="49" t="s">
        <v>59</v>
      </c>
      <c r="I2558" s="19">
        <v>519632</v>
      </c>
      <c r="J2558" s="19">
        <v>490490.5</v>
      </c>
      <c r="K2558" s="19">
        <v>490850</v>
      </c>
      <c r="L2558" s="19">
        <v>-48910.599999999999</v>
      </c>
      <c r="M2558" s="19">
        <v>-52768.800000000003</v>
      </c>
      <c r="N2558" s="19">
        <v>-53910.400000000001</v>
      </c>
      <c r="O2558" s="19">
        <v>-29986.081999999999</v>
      </c>
      <c r="P2558" s="19"/>
      <c r="Q2558" s="19">
        <f>3474.52+40177.145-5943.522</f>
        <v>37708.142999999996</v>
      </c>
      <c r="R2558" s="19">
        <v>0</v>
      </c>
      <c r="S2558" s="19">
        <f>29105.671-352.229</f>
        <v>28753.441999999999</v>
      </c>
      <c r="T2558" s="19">
        <f t="shared" si="6494"/>
        <v>507196.90299999999</v>
      </c>
      <c r="U2558" s="19">
        <f t="shared" si="6518"/>
        <v>437721.70000000001</v>
      </c>
      <c r="V2558" s="19">
        <f t="shared" si="6519"/>
        <v>436939.59999999998</v>
      </c>
      <c r="W2558" s="19"/>
      <c r="X2558" s="19"/>
      <c r="Y2558" s="19"/>
      <c r="Z2558" s="19">
        <v>29105.670999999998</v>
      </c>
      <c r="AA2558" s="19">
        <v>28895.330999999998</v>
      </c>
      <c r="AB2558" s="19"/>
      <c r="AC2558" s="19"/>
      <c r="AD2558" s="19"/>
      <c r="AE2558" s="19"/>
      <c r="AF2558" s="50">
        <v>504635.88562000002</v>
      </c>
      <c r="AG2558" s="50"/>
      <c r="AH2558" s="50">
        <v>0</v>
      </c>
      <c r="AI2558" s="50">
        <v>0</v>
      </c>
      <c r="AJ2558" s="50">
        <v>0</v>
      </c>
      <c r="AK2558" s="50">
        <v>0</v>
      </c>
      <c r="AL2558" s="50">
        <v>504635.88562000002</v>
      </c>
      <c r="AM2558" s="50">
        <v>0</v>
      </c>
      <c r="AN2558" s="50">
        <v>0</v>
      </c>
      <c r="AO2558" s="51">
        <v>339327.55909</v>
      </c>
      <c r="AP2558" s="51">
        <v>535951.41463000001</v>
      </c>
      <c r="AQ2558" s="51">
        <v>-29986.081999999999</v>
      </c>
      <c r="AR2558" s="51">
        <v>0</v>
      </c>
      <c r="AS2558" s="51">
        <v>0</v>
      </c>
      <c r="AT2558" s="51">
        <v>0</v>
      </c>
      <c r="AU2558" s="51">
        <f t="shared" si="6531"/>
        <v>505965.33263000002</v>
      </c>
      <c r="AV2558" s="51">
        <f t="shared" si="6532"/>
        <v>1231.5703699999722</v>
      </c>
      <c r="AW2558" s="51">
        <f t="shared" si="6533"/>
        <v>536302.57400000002</v>
      </c>
      <c r="AX2558" s="51">
        <f t="shared" si="6534"/>
        <v>466617.03100000002</v>
      </c>
      <c r="AY2558" s="51">
        <f t="shared" si="6535"/>
        <v>436939.59999999998</v>
      </c>
      <c r="AZ2558" s="51"/>
      <c r="BA2558" s="52">
        <f t="shared" si="6536"/>
        <v>100</v>
      </c>
      <c r="BB2558" s="53"/>
    </row>
    <row r="2559">
      <c r="B2559" s="47" t="s">
        <v>798</v>
      </c>
      <c r="C2559" s="47" t="s">
        <v>96</v>
      </c>
      <c r="D2559" s="47" t="s">
        <v>98</v>
      </c>
      <c r="E2559" s="48" t="str">
        <f t="shared" si="6530"/>
        <v>0503</v>
      </c>
      <c r="F2559" s="47" t="s">
        <v>914</v>
      </c>
      <c r="G2559" s="47" t="s">
        <v>60</v>
      </c>
      <c r="H2559" s="49" t="s">
        <v>61</v>
      </c>
      <c r="I2559" s="19">
        <v>1052.3</v>
      </c>
      <c r="J2559" s="19">
        <v>193.80000000000001</v>
      </c>
      <c r="K2559" s="19">
        <v>206.80000000000001</v>
      </c>
      <c r="L2559" s="19"/>
      <c r="M2559" s="19"/>
      <c r="N2559" s="19"/>
      <c r="O2559" s="19">
        <v>865.63900000000001</v>
      </c>
      <c r="P2559" s="19">
        <v>0</v>
      </c>
      <c r="Q2559" s="19">
        <v>0</v>
      </c>
      <c r="R2559" s="19">
        <v>0</v>
      </c>
      <c r="S2559" s="19"/>
      <c r="T2559" s="19">
        <f t="shared" si="6494"/>
        <v>1917.9389999999999</v>
      </c>
      <c r="U2559" s="19">
        <f t="shared" si="6518"/>
        <v>193.80000000000001</v>
      </c>
      <c r="V2559" s="19">
        <f t="shared" si="6519"/>
        <v>206.80000000000001</v>
      </c>
      <c r="W2559" s="19"/>
      <c r="X2559" s="19"/>
      <c r="Y2559" s="19"/>
      <c r="Z2559" s="19"/>
      <c r="AA2559" s="19"/>
      <c r="AB2559" s="19"/>
      <c r="AC2559" s="19"/>
      <c r="AD2559" s="19"/>
      <c r="AE2559" s="19"/>
      <c r="AF2559" s="50">
        <v>544.34699999999998</v>
      </c>
      <c r="AG2559" s="50"/>
      <c r="AH2559" s="50">
        <v>0</v>
      </c>
      <c r="AI2559" s="50">
        <v>0</v>
      </c>
      <c r="AJ2559" s="50">
        <v>0</v>
      </c>
      <c r="AK2559" s="50">
        <v>0</v>
      </c>
      <c r="AL2559" s="50">
        <v>544.34699999999998</v>
      </c>
      <c r="AM2559" s="50">
        <v>0</v>
      </c>
      <c r="AN2559" s="50">
        <v>0</v>
      </c>
      <c r="AO2559" s="15">
        <v>509.63900000000001</v>
      </c>
      <c r="AP2559" s="51">
        <v>1052.3</v>
      </c>
      <c r="AQ2559" s="51">
        <v>865.63900000000001</v>
      </c>
      <c r="AR2559" s="51">
        <v>0</v>
      </c>
      <c r="AS2559" s="51">
        <v>0</v>
      </c>
      <c r="AT2559" s="51">
        <v>0</v>
      </c>
      <c r="AU2559" s="51">
        <f t="shared" si="6531"/>
        <v>1917.9389999999999</v>
      </c>
      <c r="AV2559" s="51">
        <f t="shared" si="6532"/>
        <v>0</v>
      </c>
      <c r="AW2559" s="51">
        <f t="shared" si="6533"/>
        <v>1917.9389999999999</v>
      </c>
      <c r="AX2559" s="51">
        <f t="shared" si="6534"/>
        <v>193.80000000000001</v>
      </c>
      <c r="AY2559" s="51">
        <f t="shared" si="6535"/>
        <v>206.80000000000001</v>
      </c>
      <c r="AZ2559" s="51"/>
      <c r="BA2559" s="52">
        <f t="shared" si="6536"/>
        <v>100</v>
      </c>
      <c r="BB2559" s="53"/>
    </row>
    <row r="2560" ht="31.5">
      <c r="B2560" s="47" t="s">
        <v>798</v>
      </c>
      <c r="C2560" s="47" t="s">
        <v>96</v>
      </c>
      <c r="D2560" s="47" t="s">
        <v>98</v>
      </c>
      <c r="E2560" s="48" t="str">
        <f t="shared" si="6530"/>
        <v>0503</v>
      </c>
      <c r="F2560" s="17" t="s">
        <v>916</v>
      </c>
      <c r="G2560" s="48"/>
      <c r="H2560" s="49" t="s">
        <v>917</v>
      </c>
      <c r="I2560" s="19">
        <f>I2561</f>
        <v>54102.399999999994</v>
      </c>
      <c r="J2560" s="19">
        <f>J2561</f>
        <v>54362.099999999999</v>
      </c>
      <c r="K2560" s="19">
        <f>K2561</f>
        <v>54362.099999999999</v>
      </c>
      <c r="L2560" s="19">
        <f>L2561</f>
        <v>0</v>
      </c>
      <c r="M2560" s="19">
        <f>M2561</f>
        <v>0</v>
      </c>
      <c r="N2560" s="19">
        <f>N2561</f>
        <v>0</v>
      </c>
      <c r="O2560" s="19">
        <f>O2561</f>
        <v>0</v>
      </c>
      <c r="P2560" s="19">
        <f>P2561</f>
        <v>1109.7670000000001</v>
      </c>
      <c r="Q2560" s="19">
        <f>Q2561</f>
        <v>0</v>
      </c>
      <c r="R2560" s="19">
        <f>R2561</f>
        <v>0</v>
      </c>
      <c r="S2560" s="19">
        <f>S2561</f>
        <v>0</v>
      </c>
      <c r="T2560" s="19">
        <f t="shared" si="6494"/>
        <v>55212.166999999994</v>
      </c>
      <c r="U2560" s="19">
        <f t="shared" si="6518"/>
        <v>54362.099999999999</v>
      </c>
      <c r="V2560" s="19">
        <f t="shared" si="6519"/>
        <v>54362.099999999999</v>
      </c>
      <c r="W2560" s="19">
        <f>W2561</f>
        <v>0</v>
      </c>
      <c r="X2560" s="19">
        <f>X2561</f>
        <v>0</v>
      </c>
      <c r="Y2560" s="19">
        <f>Y2561</f>
        <v>0</v>
      </c>
      <c r="Z2560" s="19">
        <f>Z2561</f>
        <v>0</v>
      </c>
      <c r="AA2560" s="19">
        <f>AA2561</f>
        <v>0</v>
      </c>
      <c r="AB2560" s="19">
        <f>AB2561</f>
        <v>0</v>
      </c>
      <c r="AC2560" s="19">
        <f>AC2561</f>
        <v>0</v>
      </c>
      <c r="AD2560" s="19">
        <f>AD2561</f>
        <v>0</v>
      </c>
      <c r="AE2560" s="19">
        <f>AE2561</f>
        <v>0</v>
      </c>
      <c r="AF2560" s="50">
        <f>AF2561</f>
        <v>55212.166149999997</v>
      </c>
      <c r="AG2560" s="50">
        <f>AG2561</f>
        <v>0</v>
      </c>
      <c r="AH2560" s="50">
        <f>AH2561</f>
        <v>0</v>
      </c>
      <c r="AI2560" s="50">
        <f>AI2561</f>
        <v>0</v>
      </c>
      <c r="AJ2560" s="50">
        <f>AJ2561</f>
        <v>0</v>
      </c>
      <c r="AK2560" s="50">
        <f>AK2561</f>
        <v>0</v>
      </c>
      <c r="AL2560" s="50">
        <f>AL2561</f>
        <v>55212.166149999997</v>
      </c>
      <c r="AM2560" s="50">
        <f>AM2561</f>
        <v>0</v>
      </c>
      <c r="AN2560" s="50">
        <f>AN2561</f>
        <v>0</v>
      </c>
      <c r="AO2560" s="51">
        <f>AO2561</f>
        <v>48022.842140000001</v>
      </c>
      <c r="AP2560" s="51">
        <f>AP2561</f>
        <v>55212.167000000001</v>
      </c>
      <c r="AQ2560" s="51">
        <f>AQ2561</f>
        <v>0</v>
      </c>
      <c r="AR2560" s="51">
        <f>AR2561</f>
        <v>0</v>
      </c>
      <c r="AS2560" s="51">
        <f>AS2561</f>
        <v>0</v>
      </c>
      <c r="AT2560" s="51">
        <f>AT2561</f>
        <v>0</v>
      </c>
      <c r="AU2560" s="51">
        <f t="shared" si="6531"/>
        <v>55212.167000000001</v>
      </c>
      <c r="AV2560" s="51">
        <f t="shared" si="6532"/>
        <v>-7.2759576141834259e-12</v>
      </c>
      <c r="AW2560" s="51">
        <f t="shared" si="6533"/>
        <v>55212.166999999994</v>
      </c>
      <c r="AX2560" s="51">
        <f t="shared" si="6534"/>
        <v>54362.099999999999</v>
      </c>
      <c r="AY2560" s="51">
        <f t="shared" si="6535"/>
        <v>54362.099999999999</v>
      </c>
      <c r="AZ2560" s="51">
        <f>AZ2561</f>
        <v>0</v>
      </c>
      <c r="BA2560" s="52">
        <f t="shared" si="6536"/>
        <v>100</v>
      </c>
      <c r="BB2560" s="25"/>
    </row>
    <row r="2561" ht="31.5">
      <c r="B2561" s="47" t="s">
        <v>798</v>
      </c>
      <c r="C2561" s="47" t="s">
        <v>96</v>
      </c>
      <c r="D2561" s="47" t="s">
        <v>98</v>
      </c>
      <c r="E2561" s="48" t="str">
        <f t="shared" si="6530"/>
        <v>0503</v>
      </c>
      <c r="F2561" s="17" t="s">
        <v>916</v>
      </c>
      <c r="G2561" s="47" t="s">
        <v>58</v>
      </c>
      <c r="H2561" s="49" t="s">
        <v>59</v>
      </c>
      <c r="I2561" s="19">
        <v>54102.399999999994</v>
      </c>
      <c r="J2561" s="19">
        <v>54362.099999999999</v>
      </c>
      <c r="K2561" s="19">
        <v>54362.099999999999</v>
      </c>
      <c r="L2561" s="19"/>
      <c r="M2561" s="19"/>
      <c r="N2561" s="19"/>
      <c r="O2561" s="19">
        <v>0</v>
      </c>
      <c r="P2561" s="19">
        <v>1109.7670000000001</v>
      </c>
      <c r="Q2561" s="19">
        <v>0</v>
      </c>
      <c r="R2561" s="19">
        <v>0</v>
      </c>
      <c r="S2561" s="19"/>
      <c r="T2561" s="19">
        <f t="shared" si="6494"/>
        <v>55212.166999999994</v>
      </c>
      <c r="U2561" s="19">
        <f t="shared" si="6518"/>
        <v>54362.099999999999</v>
      </c>
      <c r="V2561" s="19">
        <f t="shared" si="6519"/>
        <v>54362.099999999999</v>
      </c>
      <c r="W2561" s="19"/>
      <c r="X2561" s="19"/>
      <c r="Y2561" s="19"/>
      <c r="Z2561" s="19"/>
      <c r="AA2561" s="19"/>
      <c r="AB2561" s="19"/>
      <c r="AC2561" s="19"/>
      <c r="AD2561" s="19"/>
      <c r="AE2561" s="19"/>
      <c r="AF2561" s="50">
        <v>55212.166149999997</v>
      </c>
      <c r="AG2561" s="50"/>
      <c r="AH2561" s="50">
        <v>0</v>
      </c>
      <c r="AI2561" s="50">
        <v>0</v>
      </c>
      <c r="AJ2561" s="50">
        <v>0</v>
      </c>
      <c r="AK2561" s="50">
        <v>0</v>
      </c>
      <c r="AL2561" s="50">
        <v>55212.166149999997</v>
      </c>
      <c r="AM2561" s="50">
        <v>0</v>
      </c>
      <c r="AN2561" s="50">
        <v>0</v>
      </c>
      <c r="AO2561" s="15">
        <v>48022.842140000001</v>
      </c>
      <c r="AP2561" s="51">
        <v>55212.167000000001</v>
      </c>
      <c r="AQ2561" s="51">
        <v>0</v>
      </c>
      <c r="AR2561" s="51">
        <v>0</v>
      </c>
      <c r="AS2561" s="51">
        <v>0</v>
      </c>
      <c r="AT2561" s="51">
        <v>0</v>
      </c>
      <c r="AU2561" s="51">
        <f t="shared" si="6531"/>
        <v>55212.167000000001</v>
      </c>
      <c r="AV2561" s="51">
        <f t="shared" si="6532"/>
        <v>-7.2759576141834259e-12</v>
      </c>
      <c r="AW2561" s="51">
        <f t="shared" si="6533"/>
        <v>55212.166999999994</v>
      </c>
      <c r="AX2561" s="51">
        <f t="shared" si="6534"/>
        <v>54362.099999999999</v>
      </c>
      <c r="AY2561" s="51">
        <f t="shared" si="6535"/>
        <v>54362.099999999999</v>
      </c>
      <c r="AZ2561" s="51"/>
      <c r="BA2561" s="52">
        <f t="shared" si="6536"/>
        <v>100</v>
      </c>
      <c r="BB2561" s="53"/>
    </row>
    <row r="2562" ht="31.5">
      <c r="B2562" s="47" t="s">
        <v>798</v>
      </c>
      <c r="C2562" s="47" t="s">
        <v>96</v>
      </c>
      <c r="D2562" s="47" t="s">
        <v>98</v>
      </c>
      <c r="E2562" s="48" t="str">
        <f t="shared" si="6530"/>
        <v>0503</v>
      </c>
      <c r="F2562" s="47" t="s">
        <v>918</v>
      </c>
      <c r="G2562" s="48"/>
      <c r="H2562" s="49" t="s">
        <v>880</v>
      </c>
      <c r="I2562" s="19">
        <f>I2563</f>
        <v>43099.699999999997</v>
      </c>
      <c r="J2562" s="19">
        <f>J2563</f>
        <v>43099.699999999997</v>
      </c>
      <c r="K2562" s="19">
        <f>K2563</f>
        <v>43099.699999999997</v>
      </c>
      <c r="L2562" s="19">
        <f>L2563</f>
        <v>0</v>
      </c>
      <c r="M2562" s="19">
        <f>M2563</f>
        <v>0</v>
      </c>
      <c r="N2562" s="19">
        <f>N2563</f>
        <v>0</v>
      </c>
      <c r="O2562" s="19">
        <f>O2563</f>
        <v>0</v>
      </c>
      <c r="P2562" s="19">
        <f>P2563</f>
        <v>0</v>
      </c>
      <c r="Q2562" s="19">
        <f>Q2563</f>
        <v>0</v>
      </c>
      <c r="R2562" s="19">
        <f>R2563</f>
        <v>0</v>
      </c>
      <c r="S2562" s="19">
        <f>S2563</f>
        <v>0</v>
      </c>
      <c r="T2562" s="19">
        <f t="shared" si="6494"/>
        <v>43099.699999999997</v>
      </c>
      <c r="U2562" s="19">
        <f t="shared" si="6518"/>
        <v>43099.699999999997</v>
      </c>
      <c r="V2562" s="19">
        <f t="shared" si="6519"/>
        <v>43099.699999999997</v>
      </c>
      <c r="W2562" s="19">
        <f>W2563</f>
        <v>0</v>
      </c>
      <c r="X2562" s="19">
        <f>X2563</f>
        <v>0</v>
      </c>
      <c r="Y2562" s="19">
        <f>Y2563</f>
        <v>0</v>
      </c>
      <c r="Z2562" s="19">
        <f>Z2563</f>
        <v>0</v>
      </c>
      <c r="AA2562" s="19">
        <f>AA2563</f>
        <v>0</v>
      </c>
      <c r="AB2562" s="19">
        <f>AB2563</f>
        <v>0</v>
      </c>
      <c r="AC2562" s="19">
        <f>AC2563</f>
        <v>0</v>
      </c>
      <c r="AD2562" s="19">
        <f>AD2563</f>
        <v>0</v>
      </c>
      <c r="AE2562" s="19">
        <f>AE2563</f>
        <v>0</v>
      </c>
      <c r="AF2562" s="50">
        <f>AF2563</f>
        <v>31336.963759999999</v>
      </c>
      <c r="AG2562" s="50">
        <f>AG2563</f>
        <v>0</v>
      </c>
      <c r="AH2562" s="50">
        <f>AH2563</f>
        <v>0</v>
      </c>
      <c r="AI2562" s="50">
        <f>AI2563</f>
        <v>0</v>
      </c>
      <c r="AJ2562" s="50">
        <f>AJ2563</f>
        <v>0</v>
      </c>
      <c r="AK2562" s="50">
        <f>AK2563</f>
        <v>0</v>
      </c>
      <c r="AL2562" s="50">
        <f>AL2563</f>
        <v>31336.963759999999</v>
      </c>
      <c r="AM2562" s="50">
        <f>AM2563</f>
        <v>0</v>
      </c>
      <c r="AN2562" s="50">
        <f>AN2563</f>
        <v>0</v>
      </c>
      <c r="AO2562" s="51">
        <f>AO2563</f>
        <v>18454.140909999998</v>
      </c>
      <c r="AP2562" s="51">
        <f>AP2563</f>
        <v>31336.963759999999</v>
      </c>
      <c r="AQ2562" s="51">
        <f>AQ2563</f>
        <v>0</v>
      </c>
      <c r="AR2562" s="51">
        <f>AR2563</f>
        <v>0</v>
      </c>
      <c r="AS2562" s="51">
        <f>AS2563</f>
        <v>0</v>
      </c>
      <c r="AT2562" s="51">
        <f>AT2563</f>
        <v>0</v>
      </c>
      <c r="AU2562" s="51">
        <f t="shared" si="6531"/>
        <v>31336.963759999999</v>
      </c>
      <c r="AV2562" s="51">
        <f t="shared" si="6532"/>
        <v>11762.736239999998</v>
      </c>
      <c r="AW2562" s="51">
        <f t="shared" si="6533"/>
        <v>43099.699999999997</v>
      </c>
      <c r="AX2562" s="51">
        <f t="shared" si="6534"/>
        <v>43099.699999999997</v>
      </c>
      <c r="AY2562" s="51">
        <f t="shared" si="6535"/>
        <v>43099.699999999997</v>
      </c>
      <c r="AZ2562" s="51">
        <f>AZ2563</f>
        <v>0</v>
      </c>
      <c r="BA2562" s="52">
        <f t="shared" si="6536"/>
        <v>100</v>
      </c>
      <c r="BB2562" s="25"/>
    </row>
    <row r="2563" ht="31.5">
      <c r="B2563" s="47" t="s">
        <v>798</v>
      </c>
      <c r="C2563" s="47" t="s">
        <v>96</v>
      </c>
      <c r="D2563" s="47" t="s">
        <v>98</v>
      </c>
      <c r="E2563" s="48" t="str">
        <f t="shared" si="6530"/>
        <v>0503</v>
      </c>
      <c r="F2563" s="47" t="s">
        <v>918</v>
      </c>
      <c r="G2563" s="47" t="s">
        <v>58</v>
      </c>
      <c r="H2563" s="49" t="s">
        <v>59</v>
      </c>
      <c r="I2563" s="19">
        <v>43099.699999999997</v>
      </c>
      <c r="J2563" s="19">
        <v>43099.699999999997</v>
      </c>
      <c r="K2563" s="19">
        <v>43099.699999999997</v>
      </c>
      <c r="L2563" s="19"/>
      <c r="M2563" s="19"/>
      <c r="N2563" s="19"/>
      <c r="O2563" s="19">
        <v>0</v>
      </c>
      <c r="P2563" s="19"/>
      <c r="Q2563" s="19">
        <v>0</v>
      </c>
      <c r="R2563" s="19">
        <v>0</v>
      </c>
      <c r="S2563" s="19"/>
      <c r="T2563" s="19">
        <f t="shared" si="6494"/>
        <v>43099.699999999997</v>
      </c>
      <c r="U2563" s="19">
        <f t="shared" si="6518"/>
        <v>43099.699999999997</v>
      </c>
      <c r="V2563" s="19">
        <f t="shared" si="6519"/>
        <v>43099.699999999997</v>
      </c>
      <c r="W2563" s="19"/>
      <c r="X2563" s="19"/>
      <c r="Y2563" s="19"/>
      <c r="Z2563" s="19"/>
      <c r="AA2563" s="19"/>
      <c r="AB2563" s="19"/>
      <c r="AC2563" s="19"/>
      <c r="AD2563" s="19"/>
      <c r="AE2563" s="19"/>
      <c r="AF2563" s="50">
        <v>31336.963759999999</v>
      </c>
      <c r="AG2563" s="50"/>
      <c r="AH2563" s="50">
        <v>0</v>
      </c>
      <c r="AI2563" s="50">
        <v>0</v>
      </c>
      <c r="AJ2563" s="50">
        <v>0</v>
      </c>
      <c r="AK2563" s="50">
        <v>0</v>
      </c>
      <c r="AL2563" s="50">
        <v>31336.963759999999</v>
      </c>
      <c r="AM2563" s="50">
        <v>0</v>
      </c>
      <c r="AN2563" s="50">
        <v>0</v>
      </c>
      <c r="AO2563" s="15">
        <v>18454.140909999998</v>
      </c>
      <c r="AP2563" s="51">
        <v>31336.963759999999</v>
      </c>
      <c r="AQ2563" s="51">
        <v>0</v>
      </c>
      <c r="AR2563" s="51">
        <v>0</v>
      </c>
      <c r="AS2563" s="51">
        <v>0</v>
      </c>
      <c r="AT2563" s="51">
        <v>0</v>
      </c>
      <c r="AU2563" s="51">
        <f t="shared" si="6531"/>
        <v>31336.963759999999</v>
      </c>
      <c r="AV2563" s="51">
        <f t="shared" si="6532"/>
        <v>11762.736239999998</v>
      </c>
      <c r="AW2563" s="51">
        <f t="shared" si="6533"/>
        <v>43099.699999999997</v>
      </c>
      <c r="AX2563" s="51">
        <f t="shared" si="6534"/>
        <v>43099.699999999997</v>
      </c>
      <c r="AY2563" s="51">
        <f t="shared" si="6535"/>
        <v>43099.699999999997</v>
      </c>
      <c r="AZ2563" s="51"/>
      <c r="BA2563" s="52">
        <f t="shared" si="6536"/>
        <v>100</v>
      </c>
      <c r="BB2563" s="53"/>
    </row>
    <row r="2564" ht="31.5">
      <c r="B2564" s="47" t="s">
        <v>798</v>
      </c>
      <c r="C2564" s="47" t="s">
        <v>96</v>
      </c>
      <c r="D2564" s="47" t="s">
        <v>98</v>
      </c>
      <c r="E2564" s="48" t="str">
        <f t="shared" si="6530"/>
        <v>0503</v>
      </c>
      <c r="F2564" s="47" t="s">
        <v>919</v>
      </c>
      <c r="G2564" s="48"/>
      <c r="H2564" s="49" t="s">
        <v>920</v>
      </c>
      <c r="I2564" s="19">
        <f>I2565</f>
        <v>13303</v>
      </c>
      <c r="J2564" s="19">
        <f>J2565</f>
        <v>6288.6000000000004</v>
      </c>
      <c r="K2564" s="19">
        <f>K2565</f>
        <v>6288.6000000000004</v>
      </c>
      <c r="L2564" s="19">
        <f>L2565</f>
        <v>0</v>
      </c>
      <c r="M2564" s="19">
        <f>M2565</f>
        <v>0</v>
      </c>
      <c r="N2564" s="19">
        <f>N2565</f>
        <v>0</v>
      </c>
      <c r="O2564" s="19">
        <f>O2565+O2566</f>
        <v>-9432.9850000000006</v>
      </c>
      <c r="P2564" s="19">
        <f>P2565+P2566</f>
        <v>0</v>
      </c>
      <c r="Q2564" s="19">
        <f>Q2565+Q2566</f>
        <v>0</v>
      </c>
      <c r="R2564" s="19">
        <f>R2565+R2566</f>
        <v>0</v>
      </c>
      <c r="S2564" s="19">
        <f>S2565</f>
        <v>26728.70117</v>
      </c>
      <c r="T2564" s="19">
        <f t="shared" si="6494"/>
        <v>30598.71617</v>
      </c>
      <c r="U2564" s="19">
        <f t="shared" si="6518"/>
        <v>6288.6000000000004</v>
      </c>
      <c r="V2564" s="19">
        <f t="shared" si="6519"/>
        <v>6288.6000000000004</v>
      </c>
      <c r="W2564" s="19">
        <f>W2565</f>
        <v>0</v>
      </c>
      <c r="X2564" s="19">
        <f>X2565</f>
        <v>0</v>
      </c>
      <c r="Y2564" s="19">
        <f>Y2565</f>
        <v>0</v>
      </c>
      <c r="Z2564" s="19">
        <f>Z2565</f>
        <v>26728.70117</v>
      </c>
      <c r="AA2564" s="19">
        <f>AA2565</f>
        <v>0</v>
      </c>
      <c r="AB2564" s="19">
        <f>AB2565</f>
        <v>0</v>
      </c>
      <c r="AC2564" s="19">
        <f>AC2565</f>
        <v>0</v>
      </c>
      <c r="AD2564" s="19">
        <f>AD2565</f>
        <v>0</v>
      </c>
      <c r="AE2564" s="19"/>
      <c r="AF2564" s="50">
        <f>AF2565+AF2566</f>
        <v>29893.51513</v>
      </c>
      <c r="AG2564" s="50">
        <f>AG2565+AG2566</f>
        <v>0</v>
      </c>
      <c r="AH2564" s="50">
        <f>AH2565+AH2566</f>
        <v>0</v>
      </c>
      <c r="AI2564" s="50">
        <f>AI2565+AI2566</f>
        <v>0</v>
      </c>
      <c r="AJ2564" s="50">
        <f>AJ2565+AJ2566</f>
        <v>0</v>
      </c>
      <c r="AK2564" s="50">
        <f>AK2565+AK2566</f>
        <v>0</v>
      </c>
      <c r="AL2564" s="50">
        <f>AL2565+AL2566</f>
        <v>29756.655699999999</v>
      </c>
      <c r="AM2564" s="50">
        <f>AM2565+AM2566</f>
        <v>0</v>
      </c>
      <c r="AN2564" s="50">
        <f>AN2565+AN2566</f>
        <v>0</v>
      </c>
      <c r="AO2564" s="51">
        <f>AO2565+AO2566</f>
        <v>27713.421330000001</v>
      </c>
      <c r="AP2564" s="51">
        <f>AP2565+AP2566</f>
        <v>40031.70117</v>
      </c>
      <c r="AQ2564" s="51">
        <f>AQ2565+AQ2566</f>
        <v>-9432.9850000000006</v>
      </c>
      <c r="AR2564" s="51">
        <f>AR2565+AR2566</f>
        <v>0</v>
      </c>
      <c r="AS2564" s="51">
        <f>AS2565+AS2566</f>
        <v>0</v>
      </c>
      <c r="AT2564" s="51">
        <f>AT2565+AT2566</f>
        <v>0</v>
      </c>
      <c r="AU2564" s="51">
        <f t="shared" si="6531"/>
        <v>30598.71617</v>
      </c>
      <c r="AV2564" s="51">
        <f t="shared" si="6532"/>
        <v>0</v>
      </c>
      <c r="AW2564" s="51">
        <f t="shared" si="6533"/>
        <v>57327.41734</v>
      </c>
      <c r="AX2564" s="51">
        <f t="shared" si="6534"/>
        <v>6288.6000000000004</v>
      </c>
      <c r="AY2564" s="51">
        <f t="shared" si="6535"/>
        <v>6288.6000000000004</v>
      </c>
      <c r="AZ2564" s="51">
        <f>AZ2565</f>
        <v>0</v>
      </c>
      <c r="BA2564" s="52">
        <f t="shared" si="6536"/>
        <v>99.542176858744014</v>
      </c>
      <c r="BB2564" s="25"/>
    </row>
    <row r="2565" ht="31.5">
      <c r="B2565" s="47" t="s">
        <v>798</v>
      </c>
      <c r="C2565" s="47" t="s">
        <v>96</v>
      </c>
      <c r="D2565" s="47" t="s">
        <v>98</v>
      </c>
      <c r="E2565" s="48" t="str">
        <f t="shared" si="6530"/>
        <v>0503</v>
      </c>
      <c r="F2565" s="47" t="s">
        <v>919</v>
      </c>
      <c r="G2565" s="47" t="s">
        <v>58</v>
      </c>
      <c r="H2565" s="49" t="s">
        <v>59</v>
      </c>
      <c r="I2565" s="19">
        <v>13303</v>
      </c>
      <c r="J2565" s="19">
        <v>6288.6000000000004</v>
      </c>
      <c r="K2565" s="19">
        <v>6288.6000000000004</v>
      </c>
      <c r="L2565" s="19"/>
      <c r="M2565" s="19"/>
      <c r="N2565" s="19"/>
      <c r="O2565" s="19">
        <v>-9432.9850000000006</v>
      </c>
      <c r="P2565" s="19"/>
      <c r="Q2565" s="19">
        <v>0</v>
      </c>
      <c r="R2565" s="19">
        <v>0</v>
      </c>
      <c r="S2565" s="19">
        <v>26728.70117</v>
      </c>
      <c r="T2565" s="19">
        <f t="shared" si="6494"/>
        <v>30598.71617</v>
      </c>
      <c r="U2565" s="19">
        <f t="shared" si="6518"/>
        <v>6288.6000000000004</v>
      </c>
      <c r="V2565" s="19">
        <f t="shared" si="6519"/>
        <v>6288.6000000000004</v>
      </c>
      <c r="W2565" s="19"/>
      <c r="X2565" s="19"/>
      <c r="Y2565" s="19"/>
      <c r="Z2565" s="19">
        <v>26728.70117</v>
      </c>
      <c r="AA2565" s="19"/>
      <c r="AB2565" s="19"/>
      <c r="AC2565" s="19"/>
      <c r="AD2565" s="19"/>
      <c r="AE2565" s="19"/>
      <c r="AF2565" s="50">
        <v>29893.262129999999</v>
      </c>
      <c r="AG2565" s="50"/>
      <c r="AH2565" s="50">
        <v>0</v>
      </c>
      <c r="AI2565" s="50">
        <v>0</v>
      </c>
      <c r="AJ2565" s="50">
        <v>0</v>
      </c>
      <c r="AK2565" s="50">
        <v>0</v>
      </c>
      <c r="AL2565" s="50">
        <v>29756.402699999999</v>
      </c>
      <c r="AM2565" s="50">
        <v>0</v>
      </c>
      <c r="AN2565" s="50">
        <v>0</v>
      </c>
      <c r="AO2565" s="15">
        <v>27713.245330000002</v>
      </c>
      <c r="AP2565" s="51">
        <v>40031.448170000003</v>
      </c>
      <c r="AQ2565" s="51">
        <v>-9432.9850000000006</v>
      </c>
      <c r="AR2565" s="51">
        <v>0</v>
      </c>
      <c r="AS2565" s="51">
        <v>0</v>
      </c>
      <c r="AT2565" s="51">
        <v>0</v>
      </c>
      <c r="AU2565" s="51">
        <f t="shared" si="6531"/>
        <v>30598.463170000003</v>
      </c>
      <c r="AV2565" s="51">
        <f t="shared" si="6532"/>
        <v>0.2529999999969732</v>
      </c>
      <c r="AW2565" s="51">
        <f t="shared" si="6533"/>
        <v>57327.41734</v>
      </c>
      <c r="AX2565" s="51">
        <f t="shared" si="6534"/>
        <v>6288.6000000000004</v>
      </c>
      <c r="AY2565" s="51">
        <f t="shared" si="6535"/>
        <v>6288.6000000000004</v>
      </c>
      <c r="AZ2565" s="51"/>
      <c r="BA2565" s="52">
        <f t="shared" si="6536"/>
        <v>99.542172983982724</v>
      </c>
      <c r="BB2565" s="53"/>
    </row>
    <row r="2566">
      <c r="B2566" s="47" t="s">
        <v>798</v>
      </c>
      <c r="C2566" s="47" t="s">
        <v>96</v>
      </c>
      <c r="D2566" s="47" t="s">
        <v>98</v>
      </c>
      <c r="E2566" s="48" t="str">
        <f t="shared" si="6530"/>
        <v>0503</v>
      </c>
      <c r="F2566" s="47" t="s">
        <v>919</v>
      </c>
      <c r="G2566" s="47" t="s">
        <v>60</v>
      </c>
      <c r="H2566" s="49" t="s">
        <v>61</v>
      </c>
      <c r="I2566" s="19"/>
      <c r="J2566" s="19"/>
      <c r="K2566" s="19"/>
      <c r="L2566" s="19"/>
      <c r="M2566" s="19"/>
      <c r="N2566" s="19"/>
      <c r="O2566" s="19">
        <v>0</v>
      </c>
      <c r="P2566" s="19">
        <v>0</v>
      </c>
      <c r="Q2566" s="19">
        <v>0</v>
      </c>
      <c r="R2566" s="19">
        <v>0</v>
      </c>
      <c r="S2566" s="19"/>
      <c r="T2566" s="19">
        <f t="shared" si="6494"/>
        <v>0</v>
      </c>
      <c r="U2566" s="19">
        <v>0</v>
      </c>
      <c r="V2566" s="19">
        <v>0</v>
      </c>
      <c r="W2566" s="19">
        <v>0</v>
      </c>
      <c r="X2566" s="19">
        <v>0</v>
      </c>
      <c r="Y2566" s="19">
        <v>0</v>
      </c>
      <c r="Z2566" s="19">
        <v>0</v>
      </c>
      <c r="AA2566" s="19">
        <v>0</v>
      </c>
      <c r="AB2566" s="19">
        <v>0</v>
      </c>
      <c r="AC2566" s="19">
        <v>0</v>
      </c>
      <c r="AD2566" s="19">
        <v>0</v>
      </c>
      <c r="AE2566" s="19">
        <v>0</v>
      </c>
      <c r="AF2566" s="50">
        <v>0.253</v>
      </c>
      <c r="AG2566" s="50"/>
      <c r="AH2566" s="50">
        <v>0</v>
      </c>
      <c r="AI2566" s="50">
        <v>0</v>
      </c>
      <c r="AJ2566" s="50">
        <v>0</v>
      </c>
      <c r="AK2566" s="50">
        <v>0</v>
      </c>
      <c r="AL2566" s="50">
        <v>0.253</v>
      </c>
      <c r="AM2566" s="50">
        <v>0</v>
      </c>
      <c r="AN2566" s="50">
        <v>0</v>
      </c>
      <c r="AO2566" s="51">
        <v>0.17599999999999999</v>
      </c>
      <c r="AP2566" s="51">
        <v>0.253</v>
      </c>
      <c r="AQ2566" s="51">
        <v>0</v>
      </c>
      <c r="AR2566" s="51">
        <v>0</v>
      </c>
      <c r="AS2566" s="51">
        <v>0</v>
      </c>
      <c r="AT2566" s="51">
        <v>0</v>
      </c>
      <c r="AU2566" s="51">
        <f t="shared" si="6531"/>
        <v>0.253</v>
      </c>
      <c r="AV2566" s="51">
        <f t="shared" si="6532"/>
        <v>-0.253</v>
      </c>
      <c r="AW2566" s="51"/>
      <c r="AX2566" s="51"/>
      <c r="AY2566" s="51"/>
      <c r="AZ2566" s="51"/>
      <c r="BA2566" s="52">
        <f t="shared" si="6536"/>
        <v>100</v>
      </c>
      <c r="BB2566" s="53"/>
    </row>
    <row r="2567" ht="31.5">
      <c r="B2567" s="47" t="s">
        <v>798</v>
      </c>
      <c r="C2567" s="47" t="s">
        <v>96</v>
      </c>
      <c r="D2567" s="47" t="s">
        <v>98</v>
      </c>
      <c r="E2567" s="48" t="str">
        <f t="shared" si="6530"/>
        <v>0503</v>
      </c>
      <c r="F2567" s="47" t="s">
        <v>921</v>
      </c>
      <c r="G2567" s="48"/>
      <c r="H2567" s="49" t="s">
        <v>922</v>
      </c>
      <c r="I2567" s="19">
        <f>I2568</f>
        <v>11943.899999999994</v>
      </c>
      <c r="J2567" s="19">
        <f>J2568</f>
        <v>312760.09999999998</v>
      </c>
      <c r="K2567" s="19">
        <f>K2568</f>
        <v>100000</v>
      </c>
      <c r="L2567" s="19">
        <f>L2568</f>
        <v>0</v>
      </c>
      <c r="M2567" s="19">
        <f>M2568</f>
        <v>0</v>
      </c>
      <c r="N2567" s="19">
        <f>N2568</f>
        <v>0</v>
      </c>
      <c r="O2567" s="19">
        <f>O2568</f>
        <v>0</v>
      </c>
      <c r="P2567" s="19">
        <f>P2568</f>
        <v>0</v>
      </c>
      <c r="Q2567" s="19">
        <f>Q2568</f>
        <v>-4926.3440000000001</v>
      </c>
      <c r="R2567" s="19">
        <f>R2568</f>
        <v>0</v>
      </c>
      <c r="S2567" s="19">
        <f>S2568</f>
        <v>-1410.16382</v>
      </c>
      <c r="T2567" s="19">
        <f t="shared" si="6494"/>
        <v>5607.3921799999944</v>
      </c>
      <c r="U2567" s="19">
        <f t="shared" si="6518"/>
        <v>312760.09999999998</v>
      </c>
      <c r="V2567" s="19">
        <f t="shared" si="6519"/>
        <v>100000</v>
      </c>
      <c r="W2567" s="19">
        <f>W2568</f>
        <v>0</v>
      </c>
      <c r="X2567" s="19">
        <f>X2568</f>
        <v>-1480.4000000000001</v>
      </c>
      <c r="Y2567" s="19">
        <f>Y2568</f>
        <v>0</v>
      </c>
      <c r="Z2567" s="19">
        <f>Z2568</f>
        <v>70.236180000000004</v>
      </c>
      <c r="AA2567" s="19">
        <f>AA2568</f>
        <v>0</v>
      </c>
      <c r="AB2567" s="19">
        <f>AB2568</f>
        <v>0</v>
      </c>
      <c r="AC2567" s="19">
        <f>AC2568</f>
        <v>0</v>
      </c>
      <c r="AD2567" s="19">
        <f>AD2568</f>
        <v>-6147.1000000000004</v>
      </c>
      <c r="AE2567" s="19"/>
      <c r="AF2567" s="50">
        <f>AF2568</f>
        <v>5547.3921799999998</v>
      </c>
      <c r="AG2567" s="50">
        <f>AG2568</f>
        <v>0</v>
      </c>
      <c r="AH2567" s="50">
        <f>AH2568</f>
        <v>0</v>
      </c>
      <c r="AI2567" s="50">
        <f>AI2568</f>
        <v>0</v>
      </c>
      <c r="AJ2567" s="50">
        <f>AJ2568</f>
        <v>0</v>
      </c>
      <c r="AK2567" s="50">
        <f>AK2568</f>
        <v>0</v>
      </c>
      <c r="AL2567" s="50">
        <f>AL2568</f>
        <v>992.82119999999998</v>
      </c>
      <c r="AM2567" s="50">
        <f>AM2568</f>
        <v>0</v>
      </c>
      <c r="AN2567" s="50">
        <f>AN2568</f>
        <v>0</v>
      </c>
      <c r="AO2567" s="15">
        <f>AO2568</f>
        <v>992.82119999999998</v>
      </c>
      <c r="AP2567" s="51">
        <f>AP2568</f>
        <v>5547.3921799999998</v>
      </c>
      <c r="AQ2567" s="51">
        <f>AQ2568</f>
        <v>0</v>
      </c>
      <c r="AR2567" s="51">
        <f>AR2568</f>
        <v>0</v>
      </c>
      <c r="AS2567" s="51">
        <f>AS2568</f>
        <v>0</v>
      </c>
      <c r="AT2567" s="51">
        <f>AT2568</f>
        <v>0</v>
      </c>
      <c r="AU2567" s="51">
        <f t="shared" si="6531"/>
        <v>5547.3921799999998</v>
      </c>
      <c r="AV2567" s="51">
        <f t="shared" si="6532"/>
        <v>59.999999999994543</v>
      </c>
      <c r="AW2567" s="51">
        <f t="shared" si="6533"/>
        <v>4197.2283599999937</v>
      </c>
      <c r="AX2567" s="51">
        <f t="shared" si="6534"/>
        <v>312760.09999999998</v>
      </c>
      <c r="AY2567" s="51">
        <f t="shared" si="6535"/>
        <v>93852.899999999994</v>
      </c>
      <c r="AZ2567" s="51">
        <f>AZ2568</f>
        <v>0</v>
      </c>
      <c r="BA2567" s="52">
        <f t="shared" si="6536"/>
        <v>17.897079704936239</v>
      </c>
      <c r="BB2567" s="25"/>
    </row>
    <row r="2568" ht="31.5">
      <c r="B2568" s="47" t="s">
        <v>798</v>
      </c>
      <c r="C2568" s="47" t="s">
        <v>96</v>
      </c>
      <c r="D2568" s="47" t="s">
        <v>98</v>
      </c>
      <c r="E2568" s="48" t="str">
        <f t="shared" si="6530"/>
        <v>0503</v>
      </c>
      <c r="F2568" s="47" t="s">
        <v>921</v>
      </c>
      <c r="G2568" s="47" t="s">
        <v>58</v>
      </c>
      <c r="H2568" s="49" t="s">
        <v>59</v>
      </c>
      <c r="I2568" s="19">
        <v>11943.899999999994</v>
      </c>
      <c r="J2568" s="19">
        <v>312760.09999999998</v>
      </c>
      <c r="K2568" s="19">
        <v>100000</v>
      </c>
      <c r="L2568" s="19"/>
      <c r="M2568" s="19"/>
      <c r="N2568" s="19"/>
      <c r="O2568" s="19">
        <v>0</v>
      </c>
      <c r="P2568" s="19">
        <v>0</v>
      </c>
      <c r="Q2568" s="19">
        <v>-4926.3440000000001</v>
      </c>
      <c r="R2568" s="19">
        <v>0</v>
      </c>
      <c r="S2568" s="19">
        <f>-1480.4+70.23618</f>
        <v>-1410.16382</v>
      </c>
      <c r="T2568" s="19">
        <f t="shared" si="6494"/>
        <v>5607.3921799999944</v>
      </c>
      <c r="U2568" s="19">
        <f t="shared" si="6518"/>
        <v>312760.09999999998</v>
      </c>
      <c r="V2568" s="19">
        <f t="shared" si="6519"/>
        <v>100000</v>
      </c>
      <c r="W2568" s="19"/>
      <c r="X2568" s="19">
        <v>-1480.4000000000001</v>
      </c>
      <c r="Y2568" s="19"/>
      <c r="Z2568" s="19">
        <v>70.236180000000004</v>
      </c>
      <c r="AA2568" s="19"/>
      <c r="AB2568" s="19"/>
      <c r="AC2568" s="19"/>
      <c r="AD2568" s="19">
        <v>-6147.1000000000004</v>
      </c>
      <c r="AE2568" s="19"/>
      <c r="AF2568" s="50">
        <v>5547.3921799999998</v>
      </c>
      <c r="AG2568" s="50"/>
      <c r="AH2568" s="50">
        <v>0</v>
      </c>
      <c r="AI2568" s="50">
        <v>0</v>
      </c>
      <c r="AJ2568" s="50">
        <v>0</v>
      </c>
      <c r="AK2568" s="50">
        <v>0</v>
      </c>
      <c r="AL2568" s="50">
        <v>992.82119999999998</v>
      </c>
      <c r="AM2568" s="50">
        <v>0</v>
      </c>
      <c r="AN2568" s="50">
        <v>0</v>
      </c>
      <c r="AO2568" s="51">
        <v>992.82119999999998</v>
      </c>
      <c r="AP2568" s="51">
        <v>5547.3921799999998</v>
      </c>
      <c r="AQ2568" s="51">
        <v>0</v>
      </c>
      <c r="AR2568" s="51">
        <v>0</v>
      </c>
      <c r="AS2568" s="51">
        <v>0</v>
      </c>
      <c r="AT2568" s="51">
        <v>0</v>
      </c>
      <c r="AU2568" s="51">
        <f t="shared" si="6531"/>
        <v>5547.3921799999998</v>
      </c>
      <c r="AV2568" s="51">
        <f t="shared" si="6532"/>
        <v>59.999999999994543</v>
      </c>
      <c r="AW2568" s="51">
        <f t="shared" si="6533"/>
        <v>4197.2283599999937</v>
      </c>
      <c r="AX2568" s="51">
        <f t="shared" si="6534"/>
        <v>312760.09999999998</v>
      </c>
      <c r="AY2568" s="51">
        <f t="shared" si="6535"/>
        <v>93852.899999999994</v>
      </c>
      <c r="AZ2568" s="51"/>
      <c r="BA2568" s="52">
        <f t="shared" si="6536"/>
        <v>17.897079704936239</v>
      </c>
      <c r="BB2568" s="53"/>
    </row>
    <row r="2569" ht="47.25">
      <c r="B2569" s="47" t="s">
        <v>798</v>
      </c>
      <c r="C2569" s="47" t="s">
        <v>96</v>
      </c>
      <c r="D2569" s="47" t="s">
        <v>98</v>
      </c>
      <c r="E2569" s="48" t="str">
        <f t="shared" si="6530"/>
        <v>0503</v>
      </c>
      <c r="F2569" s="17" t="s">
        <v>923</v>
      </c>
      <c r="G2569" s="48"/>
      <c r="H2569" s="49" t="s">
        <v>924</v>
      </c>
      <c r="I2569" s="19">
        <f>I2570</f>
        <v>37278.699999999997</v>
      </c>
      <c r="J2569" s="19">
        <f>J2570</f>
        <v>0</v>
      </c>
      <c r="K2569" s="19">
        <f>K2570</f>
        <v>0</v>
      </c>
      <c r="L2569" s="19">
        <f>L2570</f>
        <v>0</v>
      </c>
      <c r="M2569" s="19">
        <f>M2570</f>
        <v>0</v>
      </c>
      <c r="N2569" s="19">
        <f>N2570</f>
        <v>0</v>
      </c>
      <c r="O2569" s="19">
        <f>O2570</f>
        <v>0</v>
      </c>
      <c r="P2569" s="19">
        <f>P2570</f>
        <v>-1200</v>
      </c>
      <c r="Q2569" s="19">
        <f>Q2570</f>
        <v>0</v>
      </c>
      <c r="R2569" s="19">
        <f>R2570</f>
        <v>0</v>
      </c>
      <c r="S2569" s="19">
        <f>S2570</f>
        <v>320688.45400000003</v>
      </c>
      <c r="T2569" s="19">
        <f t="shared" si="6494"/>
        <v>356767.15400000004</v>
      </c>
      <c r="U2569" s="19">
        <f t="shared" si="6518"/>
        <v>0</v>
      </c>
      <c r="V2569" s="19">
        <f t="shared" si="6519"/>
        <v>0</v>
      </c>
      <c r="W2569" s="19">
        <f>W2570</f>
        <v>0</v>
      </c>
      <c r="X2569" s="19">
        <f>X2570</f>
        <v>0</v>
      </c>
      <c r="Y2569" s="19">
        <f>Y2570</f>
        <v>0</v>
      </c>
      <c r="Z2569" s="19">
        <f>Z2570</f>
        <v>320688.45400000003</v>
      </c>
      <c r="AA2569" s="19">
        <f>AA2570</f>
        <v>0</v>
      </c>
      <c r="AB2569" s="19">
        <f>AB2570</f>
        <v>0</v>
      </c>
      <c r="AC2569" s="19">
        <f>AC2570</f>
        <v>0</v>
      </c>
      <c r="AD2569" s="19">
        <f>AD2570</f>
        <v>0</v>
      </c>
      <c r="AE2569" s="19"/>
      <c r="AF2569" s="50">
        <f>AF2570</f>
        <v>356767.15399999998</v>
      </c>
      <c r="AG2569" s="50">
        <f>AG2570</f>
        <v>0</v>
      </c>
      <c r="AH2569" s="50">
        <f>AH2570</f>
        <v>0</v>
      </c>
      <c r="AI2569" s="50">
        <f>AI2570</f>
        <v>0</v>
      </c>
      <c r="AJ2569" s="50">
        <f>AJ2570</f>
        <v>0</v>
      </c>
      <c r="AK2569" s="50">
        <f>AK2570</f>
        <v>0</v>
      </c>
      <c r="AL2569" s="50">
        <f>AL2570</f>
        <v>356767.15399999998</v>
      </c>
      <c r="AM2569" s="50">
        <f>AM2570</f>
        <v>0</v>
      </c>
      <c r="AN2569" s="50">
        <f>AN2570</f>
        <v>0</v>
      </c>
      <c r="AO2569" s="15">
        <f>AO2570</f>
        <v>77112.114749999993</v>
      </c>
      <c r="AP2569" s="51">
        <f>AP2570</f>
        <v>356767.15399999998</v>
      </c>
      <c r="AQ2569" s="51">
        <f>AQ2570</f>
        <v>0</v>
      </c>
      <c r="AR2569" s="51">
        <f>AR2570</f>
        <v>0</v>
      </c>
      <c r="AS2569" s="51">
        <f>AS2570</f>
        <v>0</v>
      </c>
      <c r="AT2569" s="51">
        <f>AT2570</f>
        <v>0</v>
      </c>
      <c r="AU2569" s="51">
        <f t="shared" si="6531"/>
        <v>356767.15399999998</v>
      </c>
      <c r="AV2569" s="51">
        <f t="shared" si="6532"/>
        <v>5.8207660913467407e-11</v>
      </c>
      <c r="AW2569" s="51">
        <f t="shared" si="6533"/>
        <v>677455.60800000001</v>
      </c>
      <c r="AX2569" s="51">
        <f t="shared" si="6534"/>
        <v>0</v>
      </c>
      <c r="AY2569" s="51">
        <f t="shared" si="6535"/>
        <v>0</v>
      </c>
      <c r="AZ2569" s="51">
        <f>AZ2570</f>
        <v>0</v>
      </c>
      <c r="BA2569" s="52">
        <f t="shared" si="6536"/>
        <v>100</v>
      </c>
      <c r="BB2569" s="25"/>
    </row>
    <row r="2570" ht="31.5">
      <c r="B2570" s="47" t="s">
        <v>798</v>
      </c>
      <c r="C2570" s="47" t="s">
        <v>96</v>
      </c>
      <c r="D2570" s="47" t="s">
        <v>98</v>
      </c>
      <c r="E2570" s="48" t="str">
        <f t="shared" si="6530"/>
        <v>0503</v>
      </c>
      <c r="F2570" s="17" t="s">
        <v>923</v>
      </c>
      <c r="G2570" s="47" t="s">
        <v>58</v>
      </c>
      <c r="H2570" s="49" t="s">
        <v>59</v>
      </c>
      <c r="I2570" s="19">
        <v>37278.699999999997</v>
      </c>
      <c r="J2570" s="19">
        <v>0</v>
      </c>
      <c r="K2570" s="19">
        <v>0</v>
      </c>
      <c r="L2570" s="19"/>
      <c r="M2570" s="19"/>
      <c r="N2570" s="19"/>
      <c r="O2570" s="19">
        <v>0</v>
      </c>
      <c r="P2570" s="19">
        <v>-1200</v>
      </c>
      <c r="Q2570" s="19">
        <v>0</v>
      </c>
      <c r="R2570" s="19">
        <v>0</v>
      </c>
      <c r="S2570" s="19">
        <v>320688.45400000003</v>
      </c>
      <c r="T2570" s="19">
        <f t="shared" si="6494"/>
        <v>356767.15400000004</v>
      </c>
      <c r="U2570" s="19">
        <f t="shared" si="6518"/>
        <v>0</v>
      </c>
      <c r="V2570" s="19">
        <f t="shared" si="6519"/>
        <v>0</v>
      </c>
      <c r="W2570" s="19"/>
      <c r="X2570" s="19"/>
      <c r="Y2570" s="19"/>
      <c r="Z2570" s="19">
        <v>320688.45400000003</v>
      </c>
      <c r="AA2570" s="19"/>
      <c r="AB2570" s="19"/>
      <c r="AC2570" s="19"/>
      <c r="AD2570" s="19"/>
      <c r="AE2570" s="19"/>
      <c r="AF2570" s="50">
        <v>356767.15399999998</v>
      </c>
      <c r="AG2570" s="50"/>
      <c r="AH2570" s="50">
        <v>0</v>
      </c>
      <c r="AI2570" s="50">
        <v>0</v>
      </c>
      <c r="AJ2570" s="50">
        <v>0</v>
      </c>
      <c r="AK2570" s="50">
        <v>0</v>
      </c>
      <c r="AL2570" s="50">
        <v>356767.15399999998</v>
      </c>
      <c r="AM2570" s="50">
        <v>0</v>
      </c>
      <c r="AN2570" s="50">
        <v>0</v>
      </c>
      <c r="AO2570" s="51">
        <v>77112.114749999993</v>
      </c>
      <c r="AP2570" s="51">
        <v>356767.15399999998</v>
      </c>
      <c r="AQ2570" s="51">
        <v>0</v>
      </c>
      <c r="AR2570" s="51">
        <v>0</v>
      </c>
      <c r="AS2570" s="51">
        <v>0</v>
      </c>
      <c r="AT2570" s="51">
        <v>0</v>
      </c>
      <c r="AU2570" s="51">
        <f t="shared" si="6531"/>
        <v>356767.15399999998</v>
      </c>
      <c r="AV2570" s="51">
        <f t="shared" si="6532"/>
        <v>5.8207660913467407e-11</v>
      </c>
      <c r="AW2570" s="51">
        <f t="shared" si="6533"/>
        <v>677455.60800000001</v>
      </c>
      <c r="AX2570" s="51">
        <f t="shared" si="6534"/>
        <v>0</v>
      </c>
      <c r="AY2570" s="51">
        <f t="shared" si="6535"/>
        <v>0</v>
      </c>
      <c r="AZ2570" s="51"/>
      <c r="BA2570" s="52">
        <f t="shared" si="6536"/>
        <v>100</v>
      </c>
      <c r="BB2570" s="53"/>
    </row>
    <row r="2571" ht="31.5">
      <c r="B2571" s="47" t="s">
        <v>798</v>
      </c>
      <c r="C2571" s="47" t="s">
        <v>96</v>
      </c>
      <c r="D2571" s="47" t="s">
        <v>98</v>
      </c>
      <c r="E2571" s="48" t="str">
        <f t="shared" si="6530"/>
        <v>0503</v>
      </c>
      <c r="F2571" s="47" t="s">
        <v>925</v>
      </c>
      <c r="G2571" s="48"/>
      <c r="H2571" s="49" t="s">
        <v>926</v>
      </c>
      <c r="I2571" s="19">
        <f>I2572+I2578+I2574+I2576+I2580+I2582</f>
        <v>214317.59999999998</v>
      </c>
      <c r="J2571" s="19">
        <f>J2572+J2578+J2574+J2576+J2580+J2582</f>
        <v>264341</v>
      </c>
      <c r="K2571" s="19">
        <f>K2572+K2578+K2574+K2576+K2580+K2582</f>
        <v>159639.60000000001</v>
      </c>
      <c r="L2571" s="19">
        <f>L2572+L2578+L2574+L2576+L2580+L2582</f>
        <v>0</v>
      </c>
      <c r="M2571" s="19">
        <f>M2572+M2578+M2574+M2576+M2580+M2582</f>
        <v>0</v>
      </c>
      <c r="N2571" s="19">
        <f>N2572+N2578+N2574+N2576+N2580+N2582</f>
        <v>0</v>
      </c>
      <c r="O2571" s="19">
        <f>O2572+O2578+O2574+O2576+O2580+O2582+O2584</f>
        <v>-900.69600000000003</v>
      </c>
      <c r="P2571" s="19">
        <f>P2572+P2578+P2574+P2576+P2580+P2582+P2584</f>
        <v>0</v>
      </c>
      <c r="Q2571" s="19">
        <f>Q2572+Q2578+Q2574+Q2576+Q2580+Q2582+Q2584</f>
        <v>-3998</v>
      </c>
      <c r="R2571" s="19">
        <f>R2572+R2578+R2574+R2576+R2580+R2582+R2584</f>
        <v>-99403</v>
      </c>
      <c r="S2571" s="19">
        <f>S2572+S2578+S2574+S2576+S2580+S2582+S2584</f>
        <v>12975.858270000001</v>
      </c>
      <c r="T2571" s="19">
        <f t="shared" si="6494"/>
        <v>122991.76226999998</v>
      </c>
      <c r="U2571" s="19">
        <f t="shared" si="6518"/>
        <v>264341</v>
      </c>
      <c r="V2571" s="19">
        <f t="shared" si="6519"/>
        <v>159639.60000000001</v>
      </c>
      <c r="W2571" s="19">
        <f>W2572+W2578+W2574+W2576+W2580+W2582+W2584</f>
        <v>0</v>
      </c>
      <c r="X2571" s="19">
        <f>X2572+X2578+X2574+X2576+X2580+X2582+X2584</f>
        <v>0</v>
      </c>
      <c r="Y2571" s="19">
        <f>Y2572+Y2578+Y2574+Y2576+Y2580+Y2582+Y2584</f>
        <v>0</v>
      </c>
      <c r="Z2571" s="19">
        <f>Z2572+Z2578+Z2574+Z2576+Z2580+Z2582+Z2584</f>
        <v>12975.858270000001</v>
      </c>
      <c r="AA2571" s="19">
        <f>AA2572+AA2578+AA2574+AA2576+AA2580+AA2582+AA2584</f>
        <v>0</v>
      </c>
      <c r="AB2571" s="19">
        <f>AB2572+AB2578+AB2574+AB2576+AB2580+AB2582+AB2584</f>
        <v>0</v>
      </c>
      <c r="AC2571" s="19">
        <f>AC2572+AC2578+AC2574+AC2576+AC2580+AC2582+AC2584</f>
        <v>0</v>
      </c>
      <c r="AD2571" s="19">
        <f>AD2572+AD2578+AD2574+AD2576+AD2580+AD2582+AD2584</f>
        <v>0</v>
      </c>
      <c r="AE2571" s="19">
        <f>AE2572+AE2578+AE2574+AE2576+AE2580+AE2582+AE2584</f>
        <v>0</v>
      </c>
      <c r="AF2571" s="50">
        <f>AF2572+AF2578+AF2574+AF2576+AF2580+AF2582+AF2584</f>
        <v>122686.85072000002</v>
      </c>
      <c r="AG2571" s="50">
        <f>AG2572+AG2578+AG2574+AG2576+AG2580+AG2582+AG2584</f>
        <v>0</v>
      </c>
      <c r="AH2571" s="50">
        <f>AH2572+AH2578+AH2574+AH2576+AH2580+AH2582+AH2584</f>
        <v>0</v>
      </c>
      <c r="AI2571" s="50">
        <f>AI2572+AI2578+AI2574+AI2576+AI2580+AI2582+AI2584</f>
        <v>0</v>
      </c>
      <c r="AJ2571" s="50">
        <f>AJ2572+AJ2578+AJ2574+AJ2576+AJ2580+AJ2582+AJ2584</f>
        <v>0</v>
      </c>
      <c r="AK2571" s="50">
        <f>AK2572+AK2578+AK2574+AK2576+AK2580+AK2582+AK2584</f>
        <v>0</v>
      </c>
      <c r="AL2571" s="50">
        <f>AL2572+AL2578+AL2574+AL2576+AL2580+AL2582+AL2584</f>
        <v>120672.10881000001</v>
      </c>
      <c r="AM2571" s="50">
        <f>AM2572+AM2578+AM2574+AM2576+AM2580+AM2582+AM2584</f>
        <v>0</v>
      </c>
      <c r="AN2571" s="50">
        <f>AN2572+AN2578+AN2574+AN2576+AN2580+AN2582+AN2584</f>
        <v>0</v>
      </c>
      <c r="AO2571" s="15">
        <f>AO2572+AO2578+AO2574+AO2576+AO2580+AO2582+AO2584</f>
        <v>73313.476689999996</v>
      </c>
      <c r="AP2571" s="51">
        <f>AP2572+AP2578+AP2574+AP2576+AP2580+AP2582+AP2584</f>
        <v>123892.45826999999</v>
      </c>
      <c r="AQ2571" s="51">
        <f>AQ2572+AQ2578+AQ2574+AQ2576+AQ2580+AQ2582+AQ2584</f>
        <v>-900.69600000000003</v>
      </c>
      <c r="AR2571" s="51">
        <f>AR2572+AR2578+AR2574+AR2576+AR2580+AR2582+AR2584</f>
        <v>0</v>
      </c>
      <c r="AS2571" s="51">
        <f>AS2572+AS2578+AS2574+AS2576+AS2580+AS2582+AS2584</f>
        <v>0</v>
      </c>
      <c r="AT2571" s="51">
        <f>AT2572+AT2578+AT2574+AT2576+AT2580+AT2582+AT2584</f>
        <v>0</v>
      </c>
      <c r="AU2571" s="51">
        <f t="shared" si="6531"/>
        <v>122991.76226999999</v>
      </c>
      <c r="AV2571" s="51">
        <f t="shared" si="6532"/>
        <v>-1.4551915228366852e-11</v>
      </c>
      <c r="AW2571" s="51">
        <f t="shared" si="6533"/>
        <v>135967.62053999997</v>
      </c>
      <c r="AX2571" s="51">
        <f t="shared" si="6534"/>
        <v>264341</v>
      </c>
      <c r="AY2571" s="51">
        <f t="shared" si="6535"/>
        <v>159639.60000000001</v>
      </c>
      <c r="AZ2571" s="51">
        <f>AZ2572+AZ2578+AZ2574+AZ2576+AZ2580+AZ2582+AZ2584</f>
        <v>0</v>
      </c>
      <c r="BA2571" s="52">
        <f t="shared" si="6536"/>
        <v>98.357817567101691</v>
      </c>
      <c r="BB2571" s="25"/>
    </row>
    <row r="2572" ht="47.25">
      <c r="B2572" s="47" t="s">
        <v>798</v>
      </c>
      <c r="C2572" s="47" t="s">
        <v>96</v>
      </c>
      <c r="D2572" s="47" t="s">
        <v>98</v>
      </c>
      <c r="E2572" s="48" t="str">
        <f t="shared" si="6530"/>
        <v>0503</v>
      </c>
      <c r="F2572" s="17" t="s">
        <v>927</v>
      </c>
      <c r="G2572" s="48"/>
      <c r="H2572" s="49" t="s">
        <v>75</v>
      </c>
      <c r="I2572" s="19">
        <f>I2573</f>
        <v>1181.4000000000001</v>
      </c>
      <c r="J2572" s="19">
        <f>J2573</f>
        <v>1181.4000000000001</v>
      </c>
      <c r="K2572" s="19">
        <f>K2573</f>
        <v>1181.4000000000001</v>
      </c>
      <c r="L2572" s="19">
        <f>L2573</f>
        <v>0</v>
      </c>
      <c r="M2572" s="19">
        <f>M2573</f>
        <v>0</v>
      </c>
      <c r="N2572" s="19">
        <f>N2573</f>
        <v>0</v>
      </c>
      <c r="O2572" s="19">
        <f>O2573</f>
        <v>0</v>
      </c>
      <c r="P2572" s="19">
        <f>P2573</f>
        <v>0</v>
      </c>
      <c r="Q2572" s="19">
        <f>Q2573</f>
        <v>0</v>
      </c>
      <c r="R2572" s="19">
        <f>R2573</f>
        <v>0</v>
      </c>
      <c r="S2572" s="19">
        <f>S2573</f>
        <v>0</v>
      </c>
      <c r="T2572" s="19">
        <f t="shared" si="6494"/>
        <v>1181.4000000000001</v>
      </c>
      <c r="U2572" s="19">
        <f t="shared" si="6518"/>
        <v>1181.4000000000001</v>
      </c>
      <c r="V2572" s="19">
        <f t="shared" si="6519"/>
        <v>1181.4000000000001</v>
      </c>
      <c r="W2572" s="19">
        <f>W2573</f>
        <v>0</v>
      </c>
      <c r="X2572" s="19">
        <f>X2573</f>
        <v>0</v>
      </c>
      <c r="Y2572" s="19">
        <f>Y2573</f>
        <v>0</v>
      </c>
      <c r="Z2572" s="19">
        <f>Z2573</f>
        <v>0</v>
      </c>
      <c r="AA2572" s="19">
        <f>AA2573</f>
        <v>0</v>
      </c>
      <c r="AB2572" s="19">
        <f>AB2573</f>
        <v>0</v>
      </c>
      <c r="AC2572" s="19">
        <f>AC2573</f>
        <v>0</v>
      </c>
      <c r="AD2572" s="19">
        <f>AD2573</f>
        <v>0</v>
      </c>
      <c r="AE2572" s="19">
        <f>AE2573</f>
        <v>0</v>
      </c>
      <c r="AF2572" s="50">
        <f>AF2573</f>
        <v>1181.4000000000001</v>
      </c>
      <c r="AG2572" s="50">
        <f>AG2573</f>
        <v>0</v>
      </c>
      <c r="AH2572" s="50">
        <f>AH2573</f>
        <v>0</v>
      </c>
      <c r="AI2572" s="50">
        <f>AI2573</f>
        <v>0</v>
      </c>
      <c r="AJ2572" s="50">
        <f>AJ2573</f>
        <v>0</v>
      </c>
      <c r="AK2572" s="50">
        <f>AK2573</f>
        <v>0</v>
      </c>
      <c r="AL2572" s="50">
        <f>AL2573</f>
        <v>1181.4000000000001</v>
      </c>
      <c r="AM2572" s="50">
        <f>AM2573</f>
        <v>0</v>
      </c>
      <c r="AN2572" s="50">
        <f>AN2573</f>
        <v>0</v>
      </c>
      <c r="AO2572" s="51">
        <f>AO2573</f>
        <v>1111.4000000000001</v>
      </c>
      <c r="AP2572" s="51">
        <f>AP2573</f>
        <v>1181.4000000000001</v>
      </c>
      <c r="AQ2572" s="51">
        <f>AQ2573</f>
        <v>0</v>
      </c>
      <c r="AR2572" s="51">
        <f>AR2573</f>
        <v>0</v>
      </c>
      <c r="AS2572" s="51">
        <f>AS2573</f>
        <v>0</v>
      </c>
      <c r="AT2572" s="51">
        <f>AT2573</f>
        <v>0</v>
      </c>
      <c r="AU2572" s="51">
        <f t="shared" si="6531"/>
        <v>1181.4000000000001</v>
      </c>
      <c r="AV2572" s="51">
        <f t="shared" si="6532"/>
        <v>0</v>
      </c>
      <c r="AW2572" s="51">
        <f t="shared" si="6533"/>
        <v>1181.4000000000001</v>
      </c>
      <c r="AX2572" s="51">
        <f t="shared" si="6534"/>
        <v>1181.4000000000001</v>
      </c>
      <c r="AY2572" s="51">
        <f t="shared" si="6535"/>
        <v>1181.4000000000001</v>
      </c>
      <c r="AZ2572" s="51">
        <f>AZ2573</f>
        <v>0</v>
      </c>
      <c r="BA2572" s="52">
        <f t="shared" si="6536"/>
        <v>100</v>
      </c>
      <c r="BB2572" s="25"/>
    </row>
    <row r="2573" ht="31.5">
      <c r="B2573" s="47" t="s">
        <v>798</v>
      </c>
      <c r="C2573" s="47" t="s">
        <v>96</v>
      </c>
      <c r="D2573" s="47" t="s">
        <v>98</v>
      </c>
      <c r="E2573" s="48" t="str">
        <f t="shared" si="6530"/>
        <v>0503</v>
      </c>
      <c r="F2573" s="17" t="s">
        <v>927</v>
      </c>
      <c r="G2573" s="47" t="s">
        <v>154</v>
      </c>
      <c r="H2573" s="49" t="s">
        <v>155</v>
      </c>
      <c r="I2573" s="19">
        <v>1181.4000000000001</v>
      </c>
      <c r="J2573" s="19">
        <v>1181.4000000000001</v>
      </c>
      <c r="K2573" s="19">
        <v>1181.4000000000001</v>
      </c>
      <c r="L2573" s="19"/>
      <c r="M2573" s="19"/>
      <c r="N2573" s="19"/>
      <c r="O2573" s="19">
        <v>0</v>
      </c>
      <c r="P2573" s="19">
        <v>0</v>
      </c>
      <c r="Q2573" s="19">
        <v>0</v>
      </c>
      <c r="R2573" s="19">
        <v>0</v>
      </c>
      <c r="S2573" s="19"/>
      <c r="T2573" s="19">
        <f t="shared" si="6494"/>
        <v>1181.4000000000001</v>
      </c>
      <c r="U2573" s="19">
        <f t="shared" si="6518"/>
        <v>1181.4000000000001</v>
      </c>
      <c r="V2573" s="19">
        <f t="shared" si="6519"/>
        <v>1181.4000000000001</v>
      </c>
      <c r="W2573" s="19"/>
      <c r="X2573" s="19"/>
      <c r="Y2573" s="19"/>
      <c r="Z2573" s="19"/>
      <c r="AA2573" s="19"/>
      <c r="AB2573" s="19"/>
      <c r="AC2573" s="19"/>
      <c r="AD2573" s="19"/>
      <c r="AE2573" s="19"/>
      <c r="AF2573" s="50">
        <v>1181.4000000000001</v>
      </c>
      <c r="AG2573" s="50"/>
      <c r="AH2573" s="50">
        <v>0</v>
      </c>
      <c r="AI2573" s="50">
        <v>0</v>
      </c>
      <c r="AJ2573" s="50">
        <v>0</v>
      </c>
      <c r="AK2573" s="50">
        <v>0</v>
      </c>
      <c r="AL2573" s="50">
        <v>1181.4000000000001</v>
      </c>
      <c r="AM2573" s="50">
        <v>0</v>
      </c>
      <c r="AN2573" s="50">
        <v>0</v>
      </c>
      <c r="AO2573" s="15">
        <v>1111.4000000000001</v>
      </c>
      <c r="AP2573" s="51">
        <v>1181.4000000000001</v>
      </c>
      <c r="AQ2573" s="51">
        <v>0</v>
      </c>
      <c r="AR2573" s="51">
        <v>0</v>
      </c>
      <c r="AS2573" s="51">
        <v>0</v>
      </c>
      <c r="AT2573" s="51">
        <v>0</v>
      </c>
      <c r="AU2573" s="51">
        <f t="shared" si="6531"/>
        <v>1181.4000000000001</v>
      </c>
      <c r="AV2573" s="51">
        <f t="shared" si="6532"/>
        <v>0</v>
      </c>
      <c r="AW2573" s="51">
        <f t="shared" si="6533"/>
        <v>1181.4000000000001</v>
      </c>
      <c r="AX2573" s="51">
        <f t="shared" si="6534"/>
        <v>1181.4000000000001</v>
      </c>
      <c r="AY2573" s="51">
        <f t="shared" si="6535"/>
        <v>1181.4000000000001</v>
      </c>
      <c r="AZ2573" s="51"/>
      <c r="BA2573" s="52">
        <f t="shared" si="6536"/>
        <v>100</v>
      </c>
      <c r="BB2573" s="53"/>
    </row>
    <row r="2574" ht="78.75">
      <c r="B2574" s="47" t="s">
        <v>798</v>
      </c>
      <c r="C2574" s="47" t="s">
        <v>96</v>
      </c>
      <c r="D2574" s="47" t="s">
        <v>98</v>
      </c>
      <c r="E2574" s="48" t="str">
        <f t="shared" si="6530"/>
        <v>0503</v>
      </c>
      <c r="F2574" s="47" t="s">
        <v>928</v>
      </c>
      <c r="G2574" s="48"/>
      <c r="H2574" s="49" t="s">
        <v>929</v>
      </c>
      <c r="I2574" s="19">
        <f>I2575</f>
        <v>900</v>
      </c>
      <c r="J2574" s="19">
        <f>J2575</f>
        <v>900</v>
      </c>
      <c r="K2574" s="19">
        <f>K2575</f>
        <v>900</v>
      </c>
      <c r="L2574" s="19">
        <f>L2575</f>
        <v>0</v>
      </c>
      <c r="M2574" s="19">
        <f>M2575</f>
        <v>0</v>
      </c>
      <c r="N2574" s="19">
        <f>N2575</f>
        <v>0</v>
      </c>
      <c r="O2574" s="19">
        <f>O2575</f>
        <v>0</v>
      </c>
      <c r="P2574" s="19">
        <f>P2575</f>
        <v>0</v>
      </c>
      <c r="Q2574" s="19">
        <f>Q2575</f>
        <v>0</v>
      </c>
      <c r="R2574" s="19">
        <f>R2575</f>
        <v>0</v>
      </c>
      <c r="S2574" s="19">
        <f>S2575</f>
        <v>0</v>
      </c>
      <c r="T2574" s="19">
        <f t="shared" si="6494"/>
        <v>900</v>
      </c>
      <c r="U2574" s="19">
        <f t="shared" si="6518"/>
        <v>900</v>
      </c>
      <c r="V2574" s="19">
        <f t="shared" si="6519"/>
        <v>900</v>
      </c>
      <c r="W2574" s="19">
        <f>W2575</f>
        <v>0</v>
      </c>
      <c r="X2574" s="19">
        <f>X2575</f>
        <v>0</v>
      </c>
      <c r="Y2574" s="19">
        <f>Y2575</f>
        <v>0</v>
      </c>
      <c r="Z2574" s="19">
        <f>Z2575</f>
        <v>0</v>
      </c>
      <c r="AA2574" s="19">
        <f>AA2575</f>
        <v>0</v>
      </c>
      <c r="AB2574" s="19">
        <f>AB2575</f>
        <v>0</v>
      </c>
      <c r="AC2574" s="19">
        <f>AC2575</f>
        <v>0</v>
      </c>
      <c r="AD2574" s="19">
        <f>AD2575</f>
        <v>0</v>
      </c>
      <c r="AE2574" s="19">
        <f>AE2575</f>
        <v>0</v>
      </c>
      <c r="AF2574" s="50">
        <f>AF2575</f>
        <v>595.20000000000005</v>
      </c>
      <c r="AG2574" s="50">
        <f>AG2575</f>
        <v>0</v>
      </c>
      <c r="AH2574" s="50">
        <f>AH2575</f>
        <v>0</v>
      </c>
      <c r="AI2574" s="50">
        <f>AI2575</f>
        <v>0</v>
      </c>
      <c r="AJ2574" s="50">
        <f>AJ2575</f>
        <v>0</v>
      </c>
      <c r="AK2574" s="50">
        <f>AK2575</f>
        <v>0</v>
      </c>
      <c r="AL2574" s="50">
        <f>AL2575</f>
        <v>595.20000000000005</v>
      </c>
      <c r="AM2574" s="50">
        <f>AM2575</f>
        <v>0</v>
      </c>
      <c r="AN2574" s="50">
        <f>AN2575</f>
        <v>0</v>
      </c>
      <c r="AO2574" s="51">
        <f>AO2575</f>
        <v>389.36000000000001</v>
      </c>
      <c r="AP2574" s="51">
        <f>AP2575</f>
        <v>900</v>
      </c>
      <c r="AQ2574" s="51">
        <f>AQ2575</f>
        <v>0</v>
      </c>
      <c r="AR2574" s="51">
        <f>AR2575</f>
        <v>0</v>
      </c>
      <c r="AS2574" s="51">
        <f>AS2575</f>
        <v>0</v>
      </c>
      <c r="AT2574" s="51">
        <f>AT2575</f>
        <v>0</v>
      </c>
      <c r="AU2574" s="51">
        <f t="shared" si="6531"/>
        <v>900</v>
      </c>
      <c r="AV2574" s="51">
        <f t="shared" si="6532"/>
        <v>0</v>
      </c>
      <c r="AW2574" s="51">
        <f t="shared" si="6533"/>
        <v>900</v>
      </c>
      <c r="AX2574" s="51">
        <f t="shared" si="6534"/>
        <v>900</v>
      </c>
      <c r="AY2574" s="51">
        <f t="shared" si="6535"/>
        <v>900</v>
      </c>
      <c r="AZ2574" s="51">
        <f>AZ2575</f>
        <v>0</v>
      </c>
      <c r="BA2574" s="52">
        <f t="shared" si="6536"/>
        <v>100</v>
      </c>
      <c r="BB2574" s="25"/>
    </row>
    <row r="2575" ht="31.5">
      <c r="B2575" s="47" t="s">
        <v>798</v>
      </c>
      <c r="C2575" s="47" t="s">
        <v>96</v>
      </c>
      <c r="D2575" s="47" t="s">
        <v>98</v>
      </c>
      <c r="E2575" s="48" t="str">
        <f t="shared" si="6530"/>
        <v>0503</v>
      </c>
      <c r="F2575" s="47" t="s">
        <v>928</v>
      </c>
      <c r="G2575" s="47" t="s">
        <v>58</v>
      </c>
      <c r="H2575" s="49" t="s">
        <v>59</v>
      </c>
      <c r="I2575" s="19">
        <v>900</v>
      </c>
      <c r="J2575" s="19">
        <v>900</v>
      </c>
      <c r="K2575" s="19">
        <v>900</v>
      </c>
      <c r="L2575" s="19"/>
      <c r="M2575" s="19"/>
      <c r="N2575" s="19"/>
      <c r="O2575" s="19">
        <v>0</v>
      </c>
      <c r="P2575" s="19">
        <v>0</v>
      </c>
      <c r="Q2575" s="19">
        <v>0</v>
      </c>
      <c r="R2575" s="19">
        <v>0</v>
      </c>
      <c r="S2575" s="19"/>
      <c r="T2575" s="19">
        <f t="shared" si="6494"/>
        <v>900</v>
      </c>
      <c r="U2575" s="19">
        <f t="shared" si="6518"/>
        <v>900</v>
      </c>
      <c r="V2575" s="19">
        <f t="shared" si="6519"/>
        <v>900</v>
      </c>
      <c r="W2575" s="19"/>
      <c r="X2575" s="19"/>
      <c r="Y2575" s="19"/>
      <c r="Z2575" s="19"/>
      <c r="AA2575" s="19"/>
      <c r="AB2575" s="19"/>
      <c r="AC2575" s="19"/>
      <c r="AD2575" s="19"/>
      <c r="AE2575" s="19"/>
      <c r="AF2575" s="50">
        <v>595.20000000000005</v>
      </c>
      <c r="AG2575" s="50"/>
      <c r="AH2575" s="50">
        <v>0</v>
      </c>
      <c r="AI2575" s="50">
        <v>0</v>
      </c>
      <c r="AJ2575" s="50">
        <v>0</v>
      </c>
      <c r="AK2575" s="50">
        <v>0</v>
      </c>
      <c r="AL2575" s="50">
        <v>595.20000000000005</v>
      </c>
      <c r="AM2575" s="50">
        <v>0</v>
      </c>
      <c r="AN2575" s="50">
        <v>0</v>
      </c>
      <c r="AO2575" s="15">
        <v>389.36000000000001</v>
      </c>
      <c r="AP2575" s="51">
        <v>900</v>
      </c>
      <c r="AQ2575" s="51">
        <v>0</v>
      </c>
      <c r="AR2575" s="51">
        <v>0</v>
      </c>
      <c r="AS2575" s="51">
        <v>0</v>
      </c>
      <c r="AT2575" s="51">
        <v>0</v>
      </c>
      <c r="AU2575" s="51">
        <f t="shared" si="6531"/>
        <v>900</v>
      </c>
      <c r="AV2575" s="51">
        <f t="shared" si="6532"/>
        <v>0</v>
      </c>
      <c r="AW2575" s="51">
        <f t="shared" si="6533"/>
        <v>900</v>
      </c>
      <c r="AX2575" s="51">
        <f t="shared" si="6534"/>
        <v>900</v>
      </c>
      <c r="AY2575" s="51">
        <f t="shared" si="6535"/>
        <v>900</v>
      </c>
      <c r="AZ2575" s="51"/>
      <c r="BA2575" s="52">
        <f t="shared" si="6536"/>
        <v>100</v>
      </c>
      <c r="BB2575" s="53"/>
    </row>
    <row r="2576" ht="31.5">
      <c r="B2576" s="47" t="s">
        <v>798</v>
      </c>
      <c r="C2576" s="47" t="s">
        <v>96</v>
      </c>
      <c r="D2576" s="47" t="s">
        <v>98</v>
      </c>
      <c r="E2576" s="48" t="str">
        <f t="shared" si="6530"/>
        <v>0503</v>
      </c>
      <c r="F2576" s="47" t="s">
        <v>930</v>
      </c>
      <c r="G2576" s="48"/>
      <c r="H2576" s="49" t="s">
        <v>931</v>
      </c>
      <c r="I2576" s="19">
        <f>I2577</f>
        <v>99403</v>
      </c>
      <c r="J2576" s="19">
        <f>J2577</f>
        <v>104701.39999999999</v>
      </c>
      <c r="K2576" s="19">
        <f>K2577</f>
        <v>0</v>
      </c>
      <c r="L2576" s="19">
        <f>L2577</f>
        <v>0</v>
      </c>
      <c r="M2576" s="19">
        <f>M2577</f>
        <v>0</v>
      </c>
      <c r="N2576" s="19">
        <f>N2577</f>
        <v>0</v>
      </c>
      <c r="O2576" s="19">
        <f>O2577</f>
        <v>0</v>
      </c>
      <c r="P2576" s="19">
        <f>P2577</f>
        <v>0</v>
      </c>
      <c r="Q2576" s="19">
        <f>Q2577</f>
        <v>0</v>
      </c>
      <c r="R2576" s="19">
        <f>R2577</f>
        <v>-99403</v>
      </c>
      <c r="S2576" s="19">
        <f>S2577</f>
        <v>597</v>
      </c>
      <c r="T2576" s="19">
        <f t="shared" si="6494"/>
        <v>597</v>
      </c>
      <c r="U2576" s="19">
        <f t="shared" si="6518"/>
        <v>104701.39999999999</v>
      </c>
      <c r="V2576" s="19">
        <f t="shared" si="6519"/>
        <v>0</v>
      </c>
      <c r="W2576" s="19">
        <f>W2577</f>
        <v>0</v>
      </c>
      <c r="X2576" s="19">
        <f>X2577</f>
        <v>0</v>
      </c>
      <c r="Y2576" s="19">
        <f>Y2577</f>
        <v>0</v>
      </c>
      <c r="Z2576" s="19">
        <f>Z2577</f>
        <v>597</v>
      </c>
      <c r="AA2576" s="19">
        <f>AA2577</f>
        <v>0</v>
      </c>
      <c r="AB2576" s="19">
        <f>AB2577</f>
        <v>0</v>
      </c>
      <c r="AC2576" s="19">
        <f>AC2577</f>
        <v>0</v>
      </c>
      <c r="AD2576" s="19">
        <f>AD2577</f>
        <v>0</v>
      </c>
      <c r="AE2576" s="19"/>
      <c r="AF2576" s="50">
        <f>AF2577</f>
        <v>597</v>
      </c>
      <c r="AG2576" s="50">
        <f>AG2577</f>
        <v>0</v>
      </c>
      <c r="AH2576" s="50">
        <f>AH2577</f>
        <v>0</v>
      </c>
      <c r="AI2576" s="50">
        <f>AI2577</f>
        <v>0</v>
      </c>
      <c r="AJ2576" s="50">
        <f>AJ2577</f>
        <v>0</v>
      </c>
      <c r="AK2576" s="50">
        <f>AK2577</f>
        <v>0</v>
      </c>
      <c r="AL2576" s="50">
        <f>AL2577</f>
        <v>0</v>
      </c>
      <c r="AM2576" s="50">
        <f>AM2577</f>
        <v>0</v>
      </c>
      <c r="AN2576" s="50">
        <f>AN2577</f>
        <v>0</v>
      </c>
      <c r="AO2576" s="51">
        <f>AO2577</f>
        <v>0</v>
      </c>
      <c r="AP2576" s="51">
        <f>AP2577</f>
        <v>597</v>
      </c>
      <c r="AQ2576" s="51">
        <f>AQ2577</f>
        <v>0</v>
      </c>
      <c r="AR2576" s="51">
        <f>AR2577</f>
        <v>0</v>
      </c>
      <c r="AS2576" s="51">
        <f>AS2577</f>
        <v>0</v>
      </c>
      <c r="AT2576" s="51">
        <f>AT2577</f>
        <v>0</v>
      </c>
      <c r="AU2576" s="51">
        <f t="shared" si="6531"/>
        <v>597</v>
      </c>
      <c r="AV2576" s="51">
        <f t="shared" si="6532"/>
        <v>0</v>
      </c>
      <c r="AW2576" s="51">
        <f t="shared" si="6533"/>
        <v>1194</v>
      </c>
      <c r="AX2576" s="51">
        <f t="shared" si="6534"/>
        <v>104701.39999999999</v>
      </c>
      <c r="AY2576" s="51">
        <f t="shared" si="6535"/>
        <v>0</v>
      </c>
      <c r="AZ2576" s="51">
        <f>AZ2577</f>
        <v>0</v>
      </c>
      <c r="BA2576" s="52">
        <f t="shared" si="6536"/>
        <v>0</v>
      </c>
      <c r="BB2576" s="25"/>
    </row>
    <row r="2577" ht="31.5">
      <c r="B2577" s="47" t="s">
        <v>798</v>
      </c>
      <c r="C2577" s="47" t="s">
        <v>96</v>
      </c>
      <c r="D2577" s="47" t="s">
        <v>98</v>
      </c>
      <c r="E2577" s="48" t="str">
        <f t="shared" si="6530"/>
        <v>0503</v>
      </c>
      <c r="F2577" s="47" t="s">
        <v>930</v>
      </c>
      <c r="G2577" s="47" t="s">
        <v>58</v>
      </c>
      <c r="H2577" s="49" t="s">
        <v>59</v>
      </c>
      <c r="I2577" s="19">
        <v>99403</v>
      </c>
      <c r="J2577" s="19">
        <v>104701.39999999999</v>
      </c>
      <c r="K2577" s="19">
        <v>0</v>
      </c>
      <c r="L2577" s="19"/>
      <c r="M2577" s="19"/>
      <c r="N2577" s="19"/>
      <c r="O2577" s="19">
        <v>0</v>
      </c>
      <c r="P2577" s="19">
        <v>0</v>
      </c>
      <c r="Q2577" s="19">
        <v>0</v>
      </c>
      <c r="R2577" s="19">
        <v>-99403</v>
      </c>
      <c r="S2577" s="19">
        <v>597</v>
      </c>
      <c r="T2577" s="19">
        <f t="shared" si="6494"/>
        <v>597</v>
      </c>
      <c r="U2577" s="19">
        <f t="shared" si="6518"/>
        <v>104701.39999999999</v>
      </c>
      <c r="V2577" s="19">
        <f t="shared" si="6519"/>
        <v>0</v>
      </c>
      <c r="W2577" s="19"/>
      <c r="X2577" s="19"/>
      <c r="Y2577" s="19"/>
      <c r="Z2577" s="19">
        <v>597</v>
      </c>
      <c r="AA2577" s="19"/>
      <c r="AB2577" s="19"/>
      <c r="AC2577" s="19"/>
      <c r="AD2577" s="19"/>
      <c r="AE2577" s="19"/>
      <c r="AF2577" s="50">
        <v>597</v>
      </c>
      <c r="AG2577" s="50"/>
      <c r="AH2577" s="50">
        <v>0</v>
      </c>
      <c r="AI2577" s="50">
        <v>0</v>
      </c>
      <c r="AJ2577" s="50">
        <v>0</v>
      </c>
      <c r="AK2577" s="50">
        <v>0</v>
      </c>
      <c r="AL2577" s="50">
        <v>0</v>
      </c>
      <c r="AM2577" s="50">
        <v>0</v>
      </c>
      <c r="AN2577" s="50">
        <v>0</v>
      </c>
      <c r="AO2577" s="15">
        <v>0</v>
      </c>
      <c r="AP2577" s="51">
        <v>597</v>
      </c>
      <c r="AQ2577" s="51">
        <v>0</v>
      </c>
      <c r="AR2577" s="51">
        <v>0</v>
      </c>
      <c r="AS2577" s="51">
        <v>0</v>
      </c>
      <c r="AT2577" s="51">
        <v>0</v>
      </c>
      <c r="AU2577" s="51">
        <f t="shared" si="6531"/>
        <v>597</v>
      </c>
      <c r="AV2577" s="51">
        <f t="shared" si="6532"/>
        <v>0</v>
      </c>
      <c r="AW2577" s="51">
        <f t="shared" si="6533"/>
        <v>1194</v>
      </c>
      <c r="AX2577" s="51">
        <f t="shared" si="6534"/>
        <v>104701.39999999999</v>
      </c>
      <c r="AY2577" s="51">
        <f t="shared" si="6535"/>
        <v>0</v>
      </c>
      <c r="AZ2577" s="51"/>
      <c r="BA2577" s="52">
        <f t="shared" si="6536"/>
        <v>0</v>
      </c>
      <c r="BB2577" s="53"/>
    </row>
    <row r="2578" ht="31.5">
      <c r="B2578" s="47" t="s">
        <v>798</v>
      </c>
      <c r="C2578" s="47" t="s">
        <v>96</v>
      </c>
      <c r="D2578" s="47" t="s">
        <v>98</v>
      </c>
      <c r="E2578" s="48" t="str">
        <f t="shared" si="6530"/>
        <v>0503</v>
      </c>
      <c r="F2578" s="17" t="s">
        <v>932</v>
      </c>
      <c r="G2578" s="48"/>
      <c r="H2578" s="49" t="s">
        <v>933</v>
      </c>
      <c r="I2578" s="19">
        <f>I2579</f>
        <v>5275</v>
      </c>
      <c r="J2578" s="19">
        <f>J2579</f>
        <v>0</v>
      </c>
      <c r="K2578" s="19">
        <f>K2579</f>
        <v>0</v>
      </c>
      <c r="L2578" s="19">
        <f>L2579</f>
        <v>0</v>
      </c>
      <c r="M2578" s="19">
        <f>M2579</f>
        <v>0</v>
      </c>
      <c r="N2578" s="19">
        <f>N2579</f>
        <v>0</v>
      </c>
      <c r="O2578" s="19">
        <f>O2579</f>
        <v>0</v>
      </c>
      <c r="P2578" s="19">
        <f>P2579</f>
        <v>0</v>
      </c>
      <c r="Q2578" s="19">
        <f>Q2579</f>
        <v>-3998</v>
      </c>
      <c r="R2578" s="19">
        <f>R2579</f>
        <v>0</v>
      </c>
      <c r="S2578" s="19">
        <f>S2579</f>
        <v>1328</v>
      </c>
      <c r="T2578" s="19">
        <f t="shared" si="6494"/>
        <v>2605</v>
      </c>
      <c r="U2578" s="19">
        <f t="shared" si="6518"/>
        <v>0</v>
      </c>
      <c r="V2578" s="19">
        <f t="shared" si="6519"/>
        <v>0</v>
      </c>
      <c r="W2578" s="19">
        <f>W2579</f>
        <v>0</v>
      </c>
      <c r="X2578" s="19">
        <f>X2579</f>
        <v>0</v>
      </c>
      <c r="Y2578" s="19">
        <f>Y2579</f>
        <v>0</v>
      </c>
      <c r="Z2578" s="19">
        <f>Z2579</f>
        <v>1328</v>
      </c>
      <c r="AA2578" s="19">
        <f>AA2579</f>
        <v>0</v>
      </c>
      <c r="AB2578" s="19">
        <f>AB2579</f>
        <v>0</v>
      </c>
      <c r="AC2578" s="19">
        <f>AC2579</f>
        <v>0</v>
      </c>
      <c r="AD2578" s="19">
        <f>AD2579</f>
        <v>0</v>
      </c>
      <c r="AE2578" s="19"/>
      <c r="AF2578" s="50">
        <f>AF2579</f>
        <v>2605</v>
      </c>
      <c r="AG2578" s="50">
        <f>AG2579</f>
        <v>0</v>
      </c>
      <c r="AH2578" s="50">
        <f>AH2579</f>
        <v>0</v>
      </c>
      <c r="AI2578" s="50">
        <f>AI2579</f>
        <v>0</v>
      </c>
      <c r="AJ2578" s="50">
        <f>AJ2579</f>
        <v>0</v>
      </c>
      <c r="AK2578" s="50">
        <f>AK2579</f>
        <v>0</v>
      </c>
      <c r="AL2578" s="50">
        <f>AL2579</f>
        <v>1277</v>
      </c>
      <c r="AM2578" s="50">
        <f>AM2579</f>
        <v>0</v>
      </c>
      <c r="AN2578" s="50">
        <f>AN2579</f>
        <v>0</v>
      </c>
      <c r="AO2578" s="51">
        <f>AO2579</f>
        <v>0</v>
      </c>
      <c r="AP2578" s="51">
        <f>AP2579</f>
        <v>2605</v>
      </c>
      <c r="AQ2578" s="51">
        <f>AQ2579</f>
        <v>0</v>
      </c>
      <c r="AR2578" s="51">
        <f>AR2579</f>
        <v>0</v>
      </c>
      <c r="AS2578" s="51">
        <f>AS2579</f>
        <v>0</v>
      </c>
      <c r="AT2578" s="51">
        <f>AT2579</f>
        <v>0</v>
      </c>
      <c r="AU2578" s="51">
        <f t="shared" si="6531"/>
        <v>2605</v>
      </c>
      <c r="AV2578" s="51">
        <f t="shared" si="6532"/>
        <v>0</v>
      </c>
      <c r="AW2578" s="51">
        <f t="shared" si="6533"/>
        <v>3933</v>
      </c>
      <c r="AX2578" s="51">
        <f t="shared" si="6534"/>
        <v>0</v>
      </c>
      <c r="AY2578" s="51">
        <f t="shared" si="6535"/>
        <v>0</v>
      </c>
      <c r="AZ2578" s="51">
        <f>AZ2579</f>
        <v>0</v>
      </c>
      <c r="BA2578" s="52">
        <f t="shared" si="6536"/>
        <v>49.021113243761995</v>
      </c>
      <c r="BB2578" s="25"/>
    </row>
    <row r="2579" ht="31.5">
      <c r="B2579" s="47" t="s">
        <v>798</v>
      </c>
      <c r="C2579" s="47" t="s">
        <v>96</v>
      </c>
      <c r="D2579" s="47" t="s">
        <v>98</v>
      </c>
      <c r="E2579" s="48" t="str">
        <f t="shared" si="6530"/>
        <v>0503</v>
      </c>
      <c r="F2579" s="17" t="s">
        <v>932</v>
      </c>
      <c r="G2579" s="47" t="s">
        <v>58</v>
      </c>
      <c r="H2579" s="49" t="s">
        <v>59</v>
      </c>
      <c r="I2579" s="19">
        <v>5275</v>
      </c>
      <c r="J2579" s="19">
        <v>0</v>
      </c>
      <c r="K2579" s="19">
        <v>0</v>
      </c>
      <c r="L2579" s="19"/>
      <c r="M2579" s="19"/>
      <c r="N2579" s="19"/>
      <c r="O2579" s="19">
        <v>0</v>
      </c>
      <c r="P2579" s="19">
        <v>0</v>
      </c>
      <c r="Q2579" s="19">
        <v>-3998</v>
      </c>
      <c r="R2579" s="19">
        <v>0</v>
      </c>
      <c r="S2579" s="19">
        <v>1328</v>
      </c>
      <c r="T2579" s="19">
        <f t="shared" si="6494"/>
        <v>2605</v>
      </c>
      <c r="U2579" s="19">
        <f t="shared" si="6518"/>
        <v>0</v>
      </c>
      <c r="V2579" s="19">
        <f t="shared" si="6519"/>
        <v>0</v>
      </c>
      <c r="W2579" s="19"/>
      <c r="X2579" s="19"/>
      <c r="Y2579" s="19"/>
      <c r="Z2579" s="19">
        <v>1328</v>
      </c>
      <c r="AA2579" s="19"/>
      <c r="AB2579" s="19"/>
      <c r="AC2579" s="19"/>
      <c r="AD2579" s="19"/>
      <c r="AE2579" s="19"/>
      <c r="AF2579" s="50">
        <v>2605</v>
      </c>
      <c r="AG2579" s="50"/>
      <c r="AH2579" s="50">
        <v>0</v>
      </c>
      <c r="AI2579" s="50">
        <v>0</v>
      </c>
      <c r="AJ2579" s="50">
        <v>0</v>
      </c>
      <c r="AK2579" s="50">
        <v>0</v>
      </c>
      <c r="AL2579" s="50">
        <v>1277</v>
      </c>
      <c r="AM2579" s="50">
        <v>0</v>
      </c>
      <c r="AN2579" s="50">
        <v>0</v>
      </c>
      <c r="AO2579" s="15">
        <v>0</v>
      </c>
      <c r="AP2579" s="51">
        <v>2605</v>
      </c>
      <c r="AQ2579" s="51">
        <v>0</v>
      </c>
      <c r="AR2579" s="51">
        <v>0</v>
      </c>
      <c r="AS2579" s="51">
        <v>0</v>
      </c>
      <c r="AT2579" s="51">
        <v>0</v>
      </c>
      <c r="AU2579" s="51">
        <f t="shared" si="6531"/>
        <v>2605</v>
      </c>
      <c r="AV2579" s="51">
        <f t="shared" si="6532"/>
        <v>0</v>
      </c>
      <c r="AW2579" s="51">
        <f t="shared" si="6533"/>
        <v>3933</v>
      </c>
      <c r="AX2579" s="51">
        <f t="shared" si="6534"/>
        <v>0</v>
      </c>
      <c r="AY2579" s="51">
        <f t="shared" si="6535"/>
        <v>0</v>
      </c>
      <c r="AZ2579" s="51"/>
      <c r="BA2579" s="52">
        <f t="shared" si="6536"/>
        <v>49.021113243761995</v>
      </c>
      <c r="BB2579" s="53"/>
    </row>
    <row r="2580">
      <c r="B2580" s="47" t="s">
        <v>798</v>
      </c>
      <c r="C2580" s="47" t="s">
        <v>96</v>
      </c>
      <c r="D2580" s="47" t="s">
        <v>98</v>
      </c>
      <c r="E2580" s="48" t="str">
        <f t="shared" si="6530"/>
        <v>0503</v>
      </c>
      <c r="F2580" s="47" t="s">
        <v>934</v>
      </c>
      <c r="G2580" s="48"/>
      <c r="H2580" s="49" t="s">
        <v>935</v>
      </c>
      <c r="I2580" s="19">
        <f>I2581</f>
        <v>106932.7</v>
      </c>
      <c r="J2580" s="19">
        <f>J2581</f>
        <v>156932.70000000001</v>
      </c>
      <c r="K2580" s="19">
        <f>K2581</f>
        <v>156932.70000000001</v>
      </c>
      <c r="L2580" s="19">
        <f>L2581</f>
        <v>0</v>
      </c>
      <c r="M2580" s="19">
        <f>M2581</f>
        <v>0</v>
      </c>
      <c r="N2580" s="19">
        <f>N2581</f>
        <v>0</v>
      </c>
      <c r="O2580" s="19">
        <f>O2581</f>
        <v>-900.69600000000003</v>
      </c>
      <c r="P2580" s="19">
        <f>P2581</f>
        <v>0</v>
      </c>
      <c r="Q2580" s="19">
        <f>Q2581</f>
        <v>0</v>
      </c>
      <c r="R2580" s="19">
        <f>R2581</f>
        <v>0</v>
      </c>
      <c r="S2580" s="19">
        <f>S2581</f>
        <v>9797.3660500000005</v>
      </c>
      <c r="T2580" s="19">
        <f t="shared" si="6494"/>
        <v>115829.37005</v>
      </c>
      <c r="U2580" s="19">
        <f t="shared" si="6518"/>
        <v>156932.70000000001</v>
      </c>
      <c r="V2580" s="19">
        <f t="shared" si="6519"/>
        <v>156932.70000000001</v>
      </c>
      <c r="W2580" s="19">
        <f>W2581</f>
        <v>0</v>
      </c>
      <c r="X2580" s="19">
        <f>X2581</f>
        <v>0</v>
      </c>
      <c r="Y2580" s="19">
        <f>Y2581</f>
        <v>0</v>
      </c>
      <c r="Z2580" s="19">
        <f>Z2581</f>
        <v>9797.3660500000005</v>
      </c>
      <c r="AA2580" s="19">
        <f>AA2581</f>
        <v>0</v>
      </c>
      <c r="AB2580" s="19">
        <f>AB2581</f>
        <v>0</v>
      </c>
      <c r="AC2580" s="19">
        <f>AC2581</f>
        <v>0</v>
      </c>
      <c r="AD2580" s="19">
        <f>AD2581</f>
        <v>0</v>
      </c>
      <c r="AE2580" s="19"/>
      <c r="AF2580" s="50">
        <f>AF2581</f>
        <v>115829.25866000001</v>
      </c>
      <c r="AG2580" s="50">
        <f>AG2581</f>
        <v>0</v>
      </c>
      <c r="AH2580" s="50">
        <f>AH2581</f>
        <v>0</v>
      </c>
      <c r="AI2580" s="50">
        <f>AI2581</f>
        <v>0</v>
      </c>
      <c r="AJ2580" s="50">
        <f>AJ2581</f>
        <v>0</v>
      </c>
      <c r="AK2580" s="50">
        <f>AK2581</f>
        <v>0</v>
      </c>
      <c r="AL2580" s="50">
        <f>AL2581</f>
        <v>115739.51675</v>
      </c>
      <c r="AM2580" s="50">
        <f>AM2581</f>
        <v>0</v>
      </c>
      <c r="AN2580" s="50">
        <f>AN2581</f>
        <v>0</v>
      </c>
      <c r="AO2580" s="51">
        <f>AO2581</f>
        <v>70073.922869999995</v>
      </c>
      <c r="AP2580" s="51">
        <f>AP2581</f>
        <v>116730.06604999999</v>
      </c>
      <c r="AQ2580" s="51">
        <f>AQ2581</f>
        <v>-900.69600000000003</v>
      </c>
      <c r="AR2580" s="51">
        <f>AR2581</f>
        <v>0</v>
      </c>
      <c r="AS2580" s="51">
        <f>AS2581</f>
        <v>0</v>
      </c>
      <c r="AT2580" s="51">
        <f>AT2581</f>
        <v>0</v>
      </c>
      <c r="AU2580" s="51">
        <f t="shared" si="6531"/>
        <v>115829.37005</v>
      </c>
      <c r="AV2580" s="51">
        <f t="shared" si="6532"/>
        <v>0</v>
      </c>
      <c r="AW2580" s="51">
        <f t="shared" si="6533"/>
        <v>125626.73609999999</v>
      </c>
      <c r="AX2580" s="51">
        <f t="shared" si="6534"/>
        <v>156932.70000000001</v>
      </c>
      <c r="AY2580" s="51">
        <f t="shared" si="6535"/>
        <v>156932.70000000001</v>
      </c>
      <c r="AZ2580" s="51">
        <f>AZ2581</f>
        <v>0</v>
      </c>
      <c r="BA2580" s="52">
        <f t="shared" si="6536"/>
        <v>99.922522244346368</v>
      </c>
      <c r="BB2580" s="25"/>
    </row>
    <row r="2581" ht="31.5">
      <c r="B2581" s="47" t="s">
        <v>798</v>
      </c>
      <c r="C2581" s="47" t="s">
        <v>96</v>
      </c>
      <c r="D2581" s="47" t="s">
        <v>98</v>
      </c>
      <c r="E2581" s="48" t="str">
        <f t="shared" si="6530"/>
        <v>0503</v>
      </c>
      <c r="F2581" s="47" t="s">
        <v>934</v>
      </c>
      <c r="G2581" s="47" t="s">
        <v>58</v>
      </c>
      <c r="H2581" s="49" t="s">
        <v>59</v>
      </c>
      <c r="I2581" s="19">
        <v>106932.7</v>
      </c>
      <c r="J2581" s="19">
        <v>156932.70000000001</v>
      </c>
      <c r="K2581" s="19">
        <v>156932.70000000001</v>
      </c>
      <c r="L2581" s="19"/>
      <c r="M2581" s="19"/>
      <c r="N2581" s="19"/>
      <c r="O2581" s="19">
        <v>-900.69600000000003</v>
      </c>
      <c r="P2581" s="19">
        <v>0</v>
      </c>
      <c r="Q2581" s="19">
        <v>0</v>
      </c>
      <c r="R2581" s="19">
        <v>0</v>
      </c>
      <c r="S2581" s="19">
        <f>2230.00305+4081.416+3485.947</f>
        <v>9797.3660500000005</v>
      </c>
      <c r="T2581" s="19">
        <f t="shared" si="6494"/>
        <v>115829.37005</v>
      </c>
      <c r="U2581" s="19">
        <f t="shared" si="6518"/>
        <v>156932.70000000001</v>
      </c>
      <c r="V2581" s="19">
        <f t="shared" si="6519"/>
        <v>156932.70000000001</v>
      </c>
      <c r="W2581" s="19"/>
      <c r="X2581" s="19"/>
      <c r="Y2581" s="19"/>
      <c r="Z2581" s="19">
        <f>2230.00305+4081.416+3485.947</f>
        <v>9797.3660500000005</v>
      </c>
      <c r="AA2581" s="19"/>
      <c r="AB2581" s="19"/>
      <c r="AC2581" s="19"/>
      <c r="AD2581" s="19"/>
      <c r="AE2581" s="19"/>
      <c r="AF2581" s="50">
        <v>115829.25866000001</v>
      </c>
      <c r="AG2581" s="50"/>
      <c r="AH2581" s="50">
        <v>0</v>
      </c>
      <c r="AI2581" s="50">
        <v>0</v>
      </c>
      <c r="AJ2581" s="50">
        <v>0</v>
      </c>
      <c r="AK2581" s="50">
        <v>0</v>
      </c>
      <c r="AL2581" s="50">
        <v>115739.51675</v>
      </c>
      <c r="AM2581" s="50">
        <v>0</v>
      </c>
      <c r="AN2581" s="50">
        <v>0</v>
      </c>
      <c r="AO2581" s="15">
        <v>70073.922869999995</v>
      </c>
      <c r="AP2581" s="51">
        <v>116730.06604999999</v>
      </c>
      <c r="AQ2581" s="51">
        <v>-900.69600000000003</v>
      </c>
      <c r="AR2581" s="51">
        <v>0</v>
      </c>
      <c r="AS2581" s="51">
        <v>0</v>
      </c>
      <c r="AT2581" s="51">
        <v>0</v>
      </c>
      <c r="AU2581" s="51">
        <f t="shared" si="6531"/>
        <v>115829.37005</v>
      </c>
      <c r="AV2581" s="51">
        <f t="shared" si="6532"/>
        <v>0</v>
      </c>
      <c r="AW2581" s="51">
        <f t="shared" si="6533"/>
        <v>125626.73609999999</v>
      </c>
      <c r="AX2581" s="51">
        <f t="shared" si="6534"/>
        <v>156932.70000000001</v>
      </c>
      <c r="AY2581" s="51">
        <f t="shared" si="6535"/>
        <v>156932.70000000001</v>
      </c>
      <c r="AZ2581" s="51"/>
      <c r="BA2581" s="52">
        <f t="shared" si="6536"/>
        <v>99.922522244346368</v>
      </c>
      <c r="BB2581" s="53"/>
    </row>
    <row r="2582" ht="63">
      <c r="B2582" s="47" t="s">
        <v>798</v>
      </c>
      <c r="C2582" s="47" t="s">
        <v>96</v>
      </c>
      <c r="D2582" s="47" t="s">
        <v>98</v>
      </c>
      <c r="E2582" s="48" t="str">
        <f t="shared" si="6530"/>
        <v>0503</v>
      </c>
      <c r="F2582" s="47" t="s">
        <v>936</v>
      </c>
      <c r="G2582" s="48"/>
      <c r="H2582" s="49" t="s">
        <v>937</v>
      </c>
      <c r="I2582" s="19">
        <f>I2583</f>
        <v>625.5</v>
      </c>
      <c r="J2582" s="19">
        <f>J2583</f>
        <v>625.5</v>
      </c>
      <c r="K2582" s="19">
        <f>K2583</f>
        <v>625.5</v>
      </c>
      <c r="L2582" s="19">
        <f>L2583</f>
        <v>0</v>
      </c>
      <c r="M2582" s="19">
        <f>M2583</f>
        <v>0</v>
      </c>
      <c r="N2582" s="19">
        <f>N2583</f>
        <v>0</v>
      </c>
      <c r="O2582" s="19">
        <f>O2583</f>
        <v>0</v>
      </c>
      <c r="P2582" s="19">
        <f>P2583</f>
        <v>0</v>
      </c>
      <c r="Q2582" s="19">
        <f>Q2583</f>
        <v>0</v>
      </c>
      <c r="R2582" s="19">
        <f>R2583</f>
        <v>0</v>
      </c>
      <c r="S2582" s="19">
        <f>S2583</f>
        <v>0</v>
      </c>
      <c r="T2582" s="19">
        <f t="shared" si="6494"/>
        <v>625.5</v>
      </c>
      <c r="U2582" s="19">
        <f t="shared" si="6518"/>
        <v>625.5</v>
      </c>
      <c r="V2582" s="19">
        <f t="shared" si="6519"/>
        <v>625.5</v>
      </c>
      <c r="W2582" s="19">
        <f>W2583</f>
        <v>0</v>
      </c>
      <c r="X2582" s="19">
        <f>X2583</f>
        <v>0</v>
      </c>
      <c r="Y2582" s="19">
        <f>Y2583</f>
        <v>0</v>
      </c>
      <c r="Z2582" s="19">
        <f>Z2583</f>
        <v>0</v>
      </c>
      <c r="AA2582" s="19">
        <f>AA2583</f>
        <v>0</v>
      </c>
      <c r="AB2582" s="19">
        <f>AB2583</f>
        <v>0</v>
      </c>
      <c r="AC2582" s="19">
        <f>AC2583</f>
        <v>0</v>
      </c>
      <c r="AD2582" s="19">
        <f>AD2583</f>
        <v>0</v>
      </c>
      <c r="AE2582" s="19">
        <f>AE2583</f>
        <v>0</v>
      </c>
      <c r="AF2582" s="50">
        <f>AF2583</f>
        <v>625.49983999999995</v>
      </c>
      <c r="AG2582" s="50">
        <f>AG2583</f>
        <v>0</v>
      </c>
      <c r="AH2582" s="50">
        <f>AH2583</f>
        <v>0</v>
      </c>
      <c r="AI2582" s="50">
        <f>AI2583</f>
        <v>0</v>
      </c>
      <c r="AJ2582" s="50">
        <f>AJ2583</f>
        <v>0</v>
      </c>
      <c r="AK2582" s="50">
        <f>AK2583</f>
        <v>0</v>
      </c>
      <c r="AL2582" s="50">
        <f>AL2583</f>
        <v>625.49983999999995</v>
      </c>
      <c r="AM2582" s="50">
        <f>AM2583</f>
        <v>0</v>
      </c>
      <c r="AN2582" s="50">
        <f>AN2583</f>
        <v>0</v>
      </c>
      <c r="AO2582" s="51">
        <f>AO2583</f>
        <v>485.30160000000001</v>
      </c>
      <c r="AP2582" s="51">
        <f>AP2583</f>
        <v>625.5</v>
      </c>
      <c r="AQ2582" s="51">
        <f>AQ2583</f>
        <v>0</v>
      </c>
      <c r="AR2582" s="51">
        <f>AR2583</f>
        <v>0</v>
      </c>
      <c r="AS2582" s="51">
        <f>AS2583</f>
        <v>0</v>
      </c>
      <c r="AT2582" s="51">
        <f>AT2583</f>
        <v>0</v>
      </c>
      <c r="AU2582" s="51">
        <f t="shared" si="6531"/>
        <v>625.5</v>
      </c>
      <c r="AV2582" s="51">
        <f t="shared" si="6532"/>
        <v>0</v>
      </c>
      <c r="AW2582" s="51">
        <f t="shared" si="6533"/>
        <v>625.5</v>
      </c>
      <c r="AX2582" s="51">
        <f t="shared" si="6534"/>
        <v>625.5</v>
      </c>
      <c r="AY2582" s="51">
        <f t="shared" si="6535"/>
        <v>625.5</v>
      </c>
      <c r="AZ2582" s="51">
        <f>AZ2583</f>
        <v>0</v>
      </c>
      <c r="BA2582" s="52">
        <f t="shared" si="6536"/>
        <v>100</v>
      </c>
      <c r="BB2582" s="25"/>
    </row>
    <row r="2583" ht="31.5">
      <c r="B2583" s="47" t="s">
        <v>798</v>
      </c>
      <c r="C2583" s="47" t="s">
        <v>96</v>
      </c>
      <c r="D2583" s="47" t="s">
        <v>98</v>
      </c>
      <c r="E2583" s="48" t="str">
        <f t="shared" si="6530"/>
        <v>0503</v>
      </c>
      <c r="F2583" s="47" t="s">
        <v>936</v>
      </c>
      <c r="G2583" s="47" t="s">
        <v>58</v>
      </c>
      <c r="H2583" s="49" t="s">
        <v>59</v>
      </c>
      <c r="I2583" s="19">
        <v>625.5</v>
      </c>
      <c r="J2583" s="19">
        <v>625.5</v>
      </c>
      <c r="K2583" s="19">
        <v>625.5</v>
      </c>
      <c r="L2583" s="19"/>
      <c r="M2583" s="19"/>
      <c r="N2583" s="19"/>
      <c r="O2583" s="19">
        <v>0</v>
      </c>
      <c r="P2583" s="19">
        <v>0</v>
      </c>
      <c r="Q2583" s="19">
        <v>0</v>
      </c>
      <c r="R2583" s="19">
        <v>0</v>
      </c>
      <c r="S2583" s="19"/>
      <c r="T2583" s="19">
        <f t="shared" si="6494"/>
        <v>625.5</v>
      </c>
      <c r="U2583" s="19">
        <f t="shared" si="6518"/>
        <v>625.5</v>
      </c>
      <c r="V2583" s="19">
        <f t="shared" si="6519"/>
        <v>625.5</v>
      </c>
      <c r="W2583" s="19"/>
      <c r="X2583" s="19"/>
      <c r="Y2583" s="19"/>
      <c r="Z2583" s="19"/>
      <c r="AA2583" s="19"/>
      <c r="AB2583" s="19"/>
      <c r="AC2583" s="19"/>
      <c r="AD2583" s="19"/>
      <c r="AE2583" s="19"/>
      <c r="AF2583" s="50">
        <v>625.49983999999995</v>
      </c>
      <c r="AG2583" s="50"/>
      <c r="AH2583" s="50">
        <v>0</v>
      </c>
      <c r="AI2583" s="50">
        <v>0</v>
      </c>
      <c r="AJ2583" s="50">
        <v>0</v>
      </c>
      <c r="AK2583" s="50">
        <v>0</v>
      </c>
      <c r="AL2583" s="50">
        <v>625.49983999999995</v>
      </c>
      <c r="AM2583" s="50">
        <v>0</v>
      </c>
      <c r="AN2583" s="50">
        <v>0</v>
      </c>
      <c r="AO2583" s="15">
        <v>485.30160000000001</v>
      </c>
      <c r="AP2583" s="51">
        <v>625.5</v>
      </c>
      <c r="AQ2583" s="51">
        <v>0</v>
      </c>
      <c r="AR2583" s="51">
        <v>0</v>
      </c>
      <c r="AS2583" s="51">
        <v>0</v>
      </c>
      <c r="AT2583" s="51">
        <v>0</v>
      </c>
      <c r="AU2583" s="51">
        <f t="shared" si="6531"/>
        <v>625.5</v>
      </c>
      <c r="AV2583" s="51">
        <f t="shared" si="6532"/>
        <v>0</v>
      </c>
      <c r="AW2583" s="51">
        <f t="shared" si="6533"/>
        <v>625.5</v>
      </c>
      <c r="AX2583" s="51">
        <f t="shared" si="6534"/>
        <v>625.5</v>
      </c>
      <c r="AY2583" s="51">
        <f t="shared" si="6535"/>
        <v>625.5</v>
      </c>
      <c r="AZ2583" s="51"/>
      <c r="BA2583" s="52">
        <f t="shared" si="6536"/>
        <v>100</v>
      </c>
      <c r="BB2583" s="53"/>
    </row>
    <row r="2584" ht="31.5">
      <c r="B2584" s="47" t="s">
        <v>798</v>
      </c>
      <c r="C2584" s="47" t="s">
        <v>96</v>
      </c>
      <c r="D2584" s="47" t="s">
        <v>98</v>
      </c>
      <c r="E2584" s="48" t="str">
        <f t="shared" si="6530"/>
        <v>0503</v>
      </c>
      <c r="F2584" s="47" t="s">
        <v>938</v>
      </c>
      <c r="G2584" s="47"/>
      <c r="H2584" s="49" t="s">
        <v>939</v>
      </c>
      <c r="I2584" s="19"/>
      <c r="J2584" s="19"/>
      <c r="K2584" s="19"/>
      <c r="L2584" s="19"/>
      <c r="M2584" s="19"/>
      <c r="N2584" s="19"/>
      <c r="O2584" s="19">
        <f>O2585</f>
        <v>0</v>
      </c>
      <c r="P2584" s="19">
        <f>P2585</f>
        <v>0</v>
      </c>
      <c r="Q2584" s="19">
        <f>Q2585</f>
        <v>0</v>
      </c>
      <c r="R2584" s="19">
        <f>R2585</f>
        <v>0</v>
      </c>
      <c r="S2584" s="19">
        <f>S2585</f>
        <v>1253.4922200000001</v>
      </c>
      <c r="T2584" s="19">
        <f t="shared" si="6494"/>
        <v>1253.4922200000001</v>
      </c>
      <c r="U2584" s="19"/>
      <c r="V2584" s="19"/>
      <c r="W2584" s="19">
        <f>W2585</f>
        <v>0</v>
      </c>
      <c r="X2584" s="19">
        <f>X2585</f>
        <v>0</v>
      </c>
      <c r="Y2584" s="19">
        <f>Y2585</f>
        <v>0</v>
      </c>
      <c r="Z2584" s="19">
        <f>Z2585</f>
        <v>1253.4922200000001</v>
      </c>
      <c r="AA2584" s="19">
        <f>AA2585</f>
        <v>0</v>
      </c>
      <c r="AB2584" s="19">
        <f>AB2585</f>
        <v>0</v>
      </c>
      <c r="AC2584" s="19">
        <f>AC2585</f>
        <v>0</v>
      </c>
      <c r="AD2584" s="19">
        <f>AD2585</f>
        <v>0</v>
      </c>
      <c r="AE2584" s="19"/>
      <c r="AF2584" s="50">
        <f>AF2585</f>
        <v>1253.4922200000001</v>
      </c>
      <c r="AG2584" s="50">
        <f>AG2585</f>
        <v>0</v>
      </c>
      <c r="AH2584" s="50">
        <f>AH2585</f>
        <v>0</v>
      </c>
      <c r="AI2584" s="50">
        <f>AI2585</f>
        <v>0</v>
      </c>
      <c r="AJ2584" s="50">
        <f>AJ2585</f>
        <v>0</v>
      </c>
      <c r="AK2584" s="50">
        <f>AK2585</f>
        <v>0</v>
      </c>
      <c r="AL2584" s="50">
        <f>AL2585</f>
        <v>1253.4922200000001</v>
      </c>
      <c r="AM2584" s="50">
        <f>AM2585</f>
        <v>0</v>
      </c>
      <c r="AN2584" s="50">
        <f>AN2585</f>
        <v>0</v>
      </c>
      <c r="AO2584" s="51">
        <f>AO2585</f>
        <v>1253.4922200000001</v>
      </c>
      <c r="AP2584" s="51">
        <f>AP2585</f>
        <v>1253.4922200000001</v>
      </c>
      <c r="AQ2584" s="51">
        <f>AQ2585</f>
        <v>0</v>
      </c>
      <c r="AR2584" s="51">
        <f>AR2585</f>
        <v>0</v>
      </c>
      <c r="AS2584" s="51">
        <f>AS2585</f>
        <v>0</v>
      </c>
      <c r="AT2584" s="51">
        <f>AT2585</f>
        <v>0</v>
      </c>
      <c r="AU2584" s="51">
        <f t="shared" si="6531"/>
        <v>1253.4922200000001</v>
      </c>
      <c r="AV2584" s="51">
        <f t="shared" si="6532"/>
        <v>0</v>
      </c>
      <c r="AW2584" s="51">
        <f t="shared" si="6533"/>
        <v>2506.9844400000002</v>
      </c>
      <c r="AX2584" s="51">
        <f t="shared" si="6534"/>
        <v>0</v>
      </c>
      <c r="AY2584" s="51">
        <f t="shared" si="6535"/>
        <v>0</v>
      </c>
      <c r="AZ2584" s="51">
        <f>AZ2585</f>
        <v>0</v>
      </c>
      <c r="BA2584" s="52">
        <f t="shared" si="6536"/>
        <v>100</v>
      </c>
      <c r="BB2584" s="25"/>
    </row>
    <row r="2585" ht="31.5">
      <c r="B2585" s="47" t="s">
        <v>798</v>
      </c>
      <c r="C2585" s="47" t="s">
        <v>96</v>
      </c>
      <c r="D2585" s="47" t="s">
        <v>98</v>
      </c>
      <c r="E2585" s="48" t="str">
        <f t="shared" si="6530"/>
        <v>0503</v>
      </c>
      <c r="F2585" s="47" t="s">
        <v>938</v>
      </c>
      <c r="G2585" s="47" t="s">
        <v>58</v>
      </c>
      <c r="H2585" s="49" t="s">
        <v>59</v>
      </c>
      <c r="I2585" s="19"/>
      <c r="J2585" s="19"/>
      <c r="K2585" s="19"/>
      <c r="L2585" s="19"/>
      <c r="M2585" s="19"/>
      <c r="N2585" s="19"/>
      <c r="O2585" s="19">
        <v>0</v>
      </c>
      <c r="P2585" s="19">
        <v>0</v>
      </c>
      <c r="Q2585" s="19">
        <v>0</v>
      </c>
      <c r="R2585" s="19">
        <v>0</v>
      </c>
      <c r="S2585" s="19">
        <v>1253.4922200000001</v>
      </c>
      <c r="T2585" s="19">
        <f t="shared" ref="T2585:T2648" si="6591">I2585+L2585+S2585+R2585+Q2585+P2585+O2585</f>
        <v>1253.4922200000001</v>
      </c>
      <c r="U2585" s="19"/>
      <c r="V2585" s="19"/>
      <c r="W2585" s="19"/>
      <c r="X2585" s="19"/>
      <c r="Y2585" s="19"/>
      <c r="Z2585" s="19">
        <v>1253.4922200000001</v>
      </c>
      <c r="AA2585" s="19"/>
      <c r="AB2585" s="19"/>
      <c r="AC2585" s="19"/>
      <c r="AD2585" s="19"/>
      <c r="AE2585" s="19"/>
      <c r="AF2585" s="50">
        <v>1253.4922200000001</v>
      </c>
      <c r="AG2585" s="50"/>
      <c r="AH2585" s="50">
        <v>0</v>
      </c>
      <c r="AI2585" s="50">
        <v>0</v>
      </c>
      <c r="AJ2585" s="50">
        <v>0</v>
      </c>
      <c r="AK2585" s="50">
        <v>0</v>
      </c>
      <c r="AL2585" s="50">
        <v>1253.4922200000001</v>
      </c>
      <c r="AM2585" s="50">
        <v>0</v>
      </c>
      <c r="AN2585" s="50">
        <v>0</v>
      </c>
      <c r="AO2585" s="15">
        <v>1253.4922200000001</v>
      </c>
      <c r="AP2585" s="51">
        <v>1253.4922200000001</v>
      </c>
      <c r="AQ2585" s="51">
        <v>0</v>
      </c>
      <c r="AR2585" s="51">
        <v>0</v>
      </c>
      <c r="AS2585" s="51">
        <v>0</v>
      </c>
      <c r="AT2585" s="51">
        <v>0</v>
      </c>
      <c r="AU2585" s="51">
        <f t="shared" si="6531"/>
        <v>1253.4922200000001</v>
      </c>
      <c r="AV2585" s="51">
        <f t="shared" si="6532"/>
        <v>0</v>
      </c>
      <c r="AW2585" s="51">
        <f t="shared" si="6533"/>
        <v>2506.9844400000002</v>
      </c>
      <c r="AX2585" s="51">
        <f t="shared" si="6534"/>
        <v>0</v>
      </c>
      <c r="AY2585" s="51">
        <f t="shared" si="6535"/>
        <v>0</v>
      </c>
      <c r="AZ2585" s="51"/>
      <c r="BA2585" s="52">
        <f t="shared" si="6536"/>
        <v>100</v>
      </c>
      <c r="BB2585" s="53"/>
    </row>
    <row r="2586" ht="31.5">
      <c r="B2586" s="47" t="s">
        <v>798</v>
      </c>
      <c r="C2586" s="47" t="s">
        <v>96</v>
      </c>
      <c r="D2586" s="47" t="s">
        <v>98</v>
      </c>
      <c r="E2586" s="48" t="str">
        <f t="shared" si="6530"/>
        <v>0503</v>
      </c>
      <c r="F2586" s="47" t="s">
        <v>76</v>
      </c>
      <c r="G2586" s="48"/>
      <c r="H2586" s="49" t="s">
        <v>77</v>
      </c>
      <c r="I2586" s="19"/>
      <c r="J2586" s="19"/>
      <c r="K2586" s="19"/>
      <c r="L2586" s="19"/>
      <c r="M2586" s="19"/>
      <c r="N2586" s="19"/>
      <c r="O2586" s="19">
        <f t="shared" ref="O2586:O2588" si="6592">O2587</f>
        <v>0</v>
      </c>
      <c r="P2586" s="19">
        <f t="shared" ref="P2586:P2588" si="6593">P2587</f>
        <v>0</v>
      </c>
      <c r="Q2586" s="19">
        <f t="shared" ref="Q2586:Q2588" si="6594">Q2587</f>
        <v>0</v>
      </c>
      <c r="R2586" s="19">
        <f t="shared" ref="R2586:R2588" si="6595">R2587</f>
        <v>0</v>
      </c>
      <c r="S2586" s="19"/>
      <c r="T2586" s="19">
        <f t="shared" si="6591"/>
        <v>0</v>
      </c>
      <c r="U2586" s="19">
        <f t="shared" ref="U2586:U2587" si="6596">U2587</f>
        <v>0</v>
      </c>
      <c r="V2586" s="19">
        <f t="shared" ref="V2586:V2587" si="6597">V2587</f>
        <v>0</v>
      </c>
      <c r="W2586" s="19">
        <f t="shared" ref="W2586:W2587" si="6598">W2587</f>
        <v>0</v>
      </c>
      <c r="X2586" s="19">
        <f t="shared" ref="X2586:X2587" si="6599">X2587</f>
        <v>0</v>
      </c>
      <c r="Y2586" s="19">
        <f t="shared" ref="Y2586:Y2587" si="6600">Y2587</f>
        <v>0</v>
      </c>
      <c r="Z2586" s="19">
        <f t="shared" ref="Z2586:Z2587" si="6601">Z2587</f>
        <v>0</v>
      </c>
      <c r="AA2586" s="19">
        <f t="shared" ref="AA2586:AA2587" si="6602">AA2587</f>
        <v>0</v>
      </c>
      <c r="AB2586" s="19">
        <f t="shared" ref="AB2586:AB2587" si="6603">AB2587</f>
        <v>0</v>
      </c>
      <c r="AC2586" s="19">
        <f t="shared" ref="AC2586:AC2587" si="6604">AC2587</f>
        <v>0</v>
      </c>
      <c r="AD2586" s="19">
        <f t="shared" ref="AD2586:AD2587" si="6605">AD2587</f>
        <v>0</v>
      </c>
      <c r="AE2586" s="19">
        <f t="shared" ref="AE2586:AE2587" si="6606">AE2587</f>
        <v>0</v>
      </c>
      <c r="AF2586" s="50">
        <f t="shared" ref="AF2586:AF2588" si="6607">AF2587</f>
        <v>989.09000000000003</v>
      </c>
      <c r="AG2586" s="50">
        <f t="shared" ref="AG2586:AG2588" si="6608">AG2587</f>
        <v>0</v>
      </c>
      <c r="AH2586" s="50">
        <f t="shared" ref="AH2586:AH2588" si="6609">AH2587</f>
        <v>0</v>
      </c>
      <c r="AI2586" s="50">
        <f t="shared" ref="AI2586:AI2588" si="6610">AI2587</f>
        <v>0</v>
      </c>
      <c r="AJ2586" s="50">
        <f t="shared" ref="AJ2586:AJ2588" si="6611">AJ2587</f>
        <v>0</v>
      </c>
      <c r="AK2586" s="50">
        <f t="shared" ref="AK2586:AK2588" si="6612">AK2587</f>
        <v>0</v>
      </c>
      <c r="AL2586" s="50">
        <f t="shared" ref="AL2586:AL2588" si="6613">AL2587</f>
        <v>989.09000000000003</v>
      </c>
      <c r="AM2586" s="50">
        <f t="shared" ref="AM2586:AM2588" si="6614">AM2587</f>
        <v>0</v>
      </c>
      <c r="AN2586" s="50">
        <f t="shared" ref="AN2586:AN2588" si="6615">AN2587</f>
        <v>0</v>
      </c>
      <c r="AO2586" s="51">
        <f t="shared" ref="AO2586:AO2588" si="6616">AO2587</f>
        <v>0</v>
      </c>
      <c r="AP2586" s="51">
        <f t="shared" ref="AP2586:AP2588" si="6617">AP2587</f>
        <v>1983.1800000000001</v>
      </c>
      <c r="AQ2586" s="51">
        <f t="shared" ref="AQ2586:AQ2588" si="6618">AQ2587</f>
        <v>0</v>
      </c>
      <c r="AR2586" s="51">
        <f t="shared" ref="AR2586:AR2588" si="6619">AR2587</f>
        <v>0</v>
      </c>
      <c r="AS2586" s="51">
        <f t="shared" ref="AS2586:AS2588" si="6620">AS2587</f>
        <v>0</v>
      </c>
      <c r="AT2586" s="51">
        <f t="shared" ref="AT2586:AT2588" si="6621">AT2587</f>
        <v>0</v>
      </c>
      <c r="AU2586" s="51">
        <f t="shared" si="6531"/>
        <v>1983.1800000000001</v>
      </c>
      <c r="AV2586" s="51">
        <f t="shared" si="6532"/>
        <v>-1983.1800000000001</v>
      </c>
      <c r="AW2586" s="51"/>
      <c r="AX2586" s="51"/>
      <c r="AY2586" s="51"/>
      <c r="AZ2586" s="51"/>
      <c r="BA2586" s="52">
        <f t="shared" si="6536"/>
        <v>100</v>
      </c>
      <c r="BB2586" s="53"/>
    </row>
    <row r="2587" ht="47.25">
      <c r="B2587" s="47" t="s">
        <v>798</v>
      </c>
      <c r="C2587" s="47" t="s">
        <v>96</v>
      </c>
      <c r="D2587" s="47" t="s">
        <v>98</v>
      </c>
      <c r="E2587" s="48" t="str">
        <f t="shared" si="6530"/>
        <v>0503</v>
      </c>
      <c r="F2587" s="17" t="s">
        <v>296</v>
      </c>
      <c r="G2587" s="48"/>
      <c r="H2587" s="64" t="s">
        <v>297</v>
      </c>
      <c r="I2587" s="19"/>
      <c r="J2587" s="19"/>
      <c r="K2587" s="19"/>
      <c r="L2587" s="19"/>
      <c r="M2587" s="19"/>
      <c r="N2587" s="19"/>
      <c r="O2587" s="19">
        <f t="shared" si="6592"/>
        <v>0</v>
      </c>
      <c r="P2587" s="19">
        <f t="shared" si="6593"/>
        <v>0</v>
      </c>
      <c r="Q2587" s="19">
        <f t="shared" si="6594"/>
        <v>0</v>
      </c>
      <c r="R2587" s="19">
        <f t="shared" si="6595"/>
        <v>0</v>
      </c>
      <c r="S2587" s="19"/>
      <c r="T2587" s="19">
        <f t="shared" si="6591"/>
        <v>0</v>
      </c>
      <c r="U2587" s="19">
        <f t="shared" si="6596"/>
        <v>0</v>
      </c>
      <c r="V2587" s="19">
        <f t="shared" si="6597"/>
        <v>0</v>
      </c>
      <c r="W2587" s="19">
        <f t="shared" si="6598"/>
        <v>0</v>
      </c>
      <c r="X2587" s="19">
        <f t="shared" si="6599"/>
        <v>0</v>
      </c>
      <c r="Y2587" s="19">
        <f t="shared" si="6600"/>
        <v>0</v>
      </c>
      <c r="Z2587" s="19">
        <f t="shared" si="6601"/>
        <v>0</v>
      </c>
      <c r="AA2587" s="19">
        <f t="shared" si="6602"/>
        <v>0</v>
      </c>
      <c r="AB2587" s="19">
        <f t="shared" si="6603"/>
        <v>0</v>
      </c>
      <c r="AC2587" s="19">
        <f t="shared" si="6604"/>
        <v>0</v>
      </c>
      <c r="AD2587" s="19">
        <f t="shared" si="6605"/>
        <v>0</v>
      </c>
      <c r="AE2587" s="19">
        <f t="shared" si="6606"/>
        <v>0</v>
      </c>
      <c r="AF2587" s="50">
        <f t="shared" si="6607"/>
        <v>989.09000000000003</v>
      </c>
      <c r="AG2587" s="50">
        <f t="shared" si="6608"/>
        <v>0</v>
      </c>
      <c r="AH2587" s="50">
        <f t="shared" si="6609"/>
        <v>0</v>
      </c>
      <c r="AI2587" s="50">
        <f t="shared" si="6610"/>
        <v>0</v>
      </c>
      <c r="AJ2587" s="50">
        <f t="shared" si="6611"/>
        <v>0</v>
      </c>
      <c r="AK2587" s="50">
        <f t="shared" si="6612"/>
        <v>0</v>
      </c>
      <c r="AL2587" s="50">
        <f t="shared" si="6613"/>
        <v>989.09000000000003</v>
      </c>
      <c r="AM2587" s="50">
        <f t="shared" si="6614"/>
        <v>0</v>
      </c>
      <c r="AN2587" s="50">
        <f t="shared" si="6615"/>
        <v>0</v>
      </c>
      <c r="AO2587" s="15">
        <f t="shared" si="6616"/>
        <v>0</v>
      </c>
      <c r="AP2587" s="51">
        <f t="shared" si="6617"/>
        <v>1983.1800000000001</v>
      </c>
      <c r="AQ2587" s="51">
        <f t="shared" si="6618"/>
        <v>0</v>
      </c>
      <c r="AR2587" s="51">
        <f t="shared" si="6619"/>
        <v>0</v>
      </c>
      <c r="AS2587" s="51">
        <f t="shared" si="6620"/>
        <v>0</v>
      </c>
      <c r="AT2587" s="51">
        <f t="shared" si="6621"/>
        <v>0</v>
      </c>
      <c r="AU2587" s="51">
        <f t="shared" si="6531"/>
        <v>1983.1800000000001</v>
      </c>
      <c r="AV2587" s="51">
        <f t="shared" si="6532"/>
        <v>-1983.1800000000001</v>
      </c>
      <c r="AW2587" s="51"/>
      <c r="AX2587" s="51"/>
      <c r="AY2587" s="51"/>
      <c r="AZ2587" s="51"/>
      <c r="BA2587" s="52">
        <f t="shared" si="6536"/>
        <v>100</v>
      </c>
      <c r="BB2587" s="53"/>
    </row>
    <row r="2588" ht="47.25">
      <c r="B2588" s="47" t="s">
        <v>798</v>
      </c>
      <c r="C2588" s="47" t="s">
        <v>96</v>
      </c>
      <c r="D2588" s="47" t="s">
        <v>98</v>
      </c>
      <c r="E2588" s="48" t="str">
        <f t="shared" si="6530"/>
        <v>0503</v>
      </c>
      <c r="F2588" s="17" t="s">
        <v>298</v>
      </c>
      <c r="G2588" s="48"/>
      <c r="H2588" s="64" t="s">
        <v>299</v>
      </c>
      <c r="I2588" s="19"/>
      <c r="J2588" s="19"/>
      <c r="K2588" s="19"/>
      <c r="L2588" s="19"/>
      <c r="M2588" s="19"/>
      <c r="N2588" s="19"/>
      <c r="O2588" s="19">
        <f t="shared" si="6592"/>
        <v>0</v>
      </c>
      <c r="P2588" s="19">
        <f t="shared" si="6593"/>
        <v>0</v>
      </c>
      <c r="Q2588" s="19">
        <f t="shared" si="6594"/>
        <v>0</v>
      </c>
      <c r="R2588" s="19">
        <f t="shared" si="6595"/>
        <v>0</v>
      </c>
      <c r="S2588" s="19"/>
      <c r="T2588" s="19">
        <f t="shared" si="6591"/>
        <v>0</v>
      </c>
      <c r="U2588" s="19"/>
      <c r="V2588" s="19"/>
      <c r="W2588" s="19"/>
      <c r="X2588" s="19"/>
      <c r="Y2588" s="19"/>
      <c r="Z2588" s="19"/>
      <c r="AA2588" s="19"/>
      <c r="AB2588" s="19"/>
      <c r="AC2588" s="19"/>
      <c r="AD2588" s="19"/>
      <c r="AE2588" s="19"/>
      <c r="AF2588" s="50">
        <f t="shared" si="6607"/>
        <v>989.09000000000003</v>
      </c>
      <c r="AG2588" s="50">
        <f t="shared" si="6608"/>
        <v>0</v>
      </c>
      <c r="AH2588" s="50">
        <f t="shared" si="6609"/>
        <v>0</v>
      </c>
      <c r="AI2588" s="50">
        <f t="shared" si="6610"/>
        <v>0</v>
      </c>
      <c r="AJ2588" s="50">
        <f t="shared" si="6611"/>
        <v>0</v>
      </c>
      <c r="AK2588" s="50">
        <f t="shared" si="6612"/>
        <v>0</v>
      </c>
      <c r="AL2588" s="50">
        <f t="shared" si="6613"/>
        <v>989.09000000000003</v>
      </c>
      <c r="AM2588" s="50">
        <f t="shared" si="6614"/>
        <v>0</v>
      </c>
      <c r="AN2588" s="50">
        <f t="shared" si="6615"/>
        <v>0</v>
      </c>
      <c r="AO2588" s="51">
        <f t="shared" si="6616"/>
        <v>0</v>
      </c>
      <c r="AP2588" s="51">
        <f t="shared" si="6617"/>
        <v>1983.1800000000001</v>
      </c>
      <c r="AQ2588" s="51">
        <f t="shared" si="6618"/>
        <v>0</v>
      </c>
      <c r="AR2588" s="51">
        <f t="shared" si="6619"/>
        <v>0</v>
      </c>
      <c r="AS2588" s="51">
        <f t="shared" si="6620"/>
        <v>0</v>
      </c>
      <c r="AT2588" s="51">
        <f t="shared" si="6621"/>
        <v>0</v>
      </c>
      <c r="AU2588" s="51">
        <f t="shared" si="6531"/>
        <v>1983.1800000000001</v>
      </c>
      <c r="AV2588" s="51">
        <f t="shared" si="6532"/>
        <v>-1983.1800000000001</v>
      </c>
      <c r="AW2588" s="51"/>
      <c r="AX2588" s="51"/>
      <c r="AY2588" s="51"/>
      <c r="AZ2588" s="51"/>
      <c r="BA2588" s="52">
        <f t="shared" si="6536"/>
        <v>100</v>
      </c>
      <c r="BB2588" s="53"/>
    </row>
    <row r="2589" ht="31.5">
      <c r="B2589" s="47" t="s">
        <v>798</v>
      </c>
      <c r="C2589" s="47" t="s">
        <v>96</v>
      </c>
      <c r="D2589" s="47" t="s">
        <v>98</v>
      </c>
      <c r="E2589" s="48" t="str">
        <f t="shared" si="6530"/>
        <v>0503</v>
      </c>
      <c r="F2589" s="17" t="s">
        <v>298</v>
      </c>
      <c r="G2589" s="47" t="s">
        <v>58</v>
      </c>
      <c r="H2589" s="49" t="s">
        <v>59</v>
      </c>
      <c r="I2589" s="19"/>
      <c r="J2589" s="19"/>
      <c r="K2589" s="19"/>
      <c r="L2589" s="19"/>
      <c r="M2589" s="19"/>
      <c r="N2589" s="19"/>
      <c r="O2589" s="19">
        <v>0</v>
      </c>
      <c r="P2589" s="19">
        <v>0</v>
      </c>
      <c r="Q2589" s="19">
        <v>0</v>
      </c>
      <c r="R2589" s="19">
        <v>0</v>
      </c>
      <c r="S2589" s="19"/>
      <c r="T2589" s="19">
        <f t="shared" si="6591"/>
        <v>0</v>
      </c>
      <c r="U2589" s="19"/>
      <c r="V2589" s="19"/>
      <c r="W2589" s="19"/>
      <c r="X2589" s="19"/>
      <c r="Y2589" s="19"/>
      <c r="Z2589" s="19"/>
      <c r="AA2589" s="19"/>
      <c r="AB2589" s="19"/>
      <c r="AC2589" s="19"/>
      <c r="AD2589" s="19"/>
      <c r="AE2589" s="19"/>
      <c r="AF2589" s="50">
        <v>989.09000000000003</v>
      </c>
      <c r="AG2589" s="50"/>
      <c r="AH2589" s="50">
        <v>0</v>
      </c>
      <c r="AI2589" s="50">
        <v>0</v>
      </c>
      <c r="AJ2589" s="50">
        <v>0</v>
      </c>
      <c r="AK2589" s="50">
        <v>0</v>
      </c>
      <c r="AL2589" s="50">
        <v>989.09000000000003</v>
      </c>
      <c r="AM2589" s="50">
        <v>0</v>
      </c>
      <c r="AN2589" s="50">
        <v>0</v>
      </c>
      <c r="AO2589" s="15">
        <v>0</v>
      </c>
      <c r="AP2589" s="51">
        <v>1983.1800000000001</v>
      </c>
      <c r="AQ2589" s="51">
        <v>0</v>
      </c>
      <c r="AR2589" s="51">
        <v>0</v>
      </c>
      <c r="AS2589" s="51">
        <v>0</v>
      </c>
      <c r="AT2589" s="51">
        <v>0</v>
      </c>
      <c r="AU2589" s="51">
        <f t="shared" si="6531"/>
        <v>1983.1800000000001</v>
      </c>
      <c r="AV2589" s="51">
        <f t="shared" si="6532"/>
        <v>-1983.1800000000001</v>
      </c>
      <c r="AW2589" s="51"/>
      <c r="AX2589" s="51"/>
      <c r="AY2589" s="51"/>
      <c r="AZ2589" s="51"/>
      <c r="BA2589" s="52">
        <f t="shared" si="6536"/>
        <v>100</v>
      </c>
      <c r="BB2589" s="53"/>
    </row>
    <row r="2590" s="39" customFormat="1" ht="31.5">
      <c r="B2590" s="40" t="s">
        <v>798</v>
      </c>
      <c r="C2590" s="40" t="s">
        <v>96</v>
      </c>
      <c r="D2590" s="40" t="s">
        <v>96</v>
      </c>
      <c r="E2590" s="38" t="str">
        <f t="shared" si="6530"/>
        <v>0505</v>
      </c>
      <c r="F2590" s="40"/>
      <c r="G2590" s="38"/>
      <c r="H2590" s="41" t="s">
        <v>231</v>
      </c>
      <c r="I2590" s="42">
        <f>I2591+I2603</f>
        <v>880079.80000000005</v>
      </c>
      <c r="J2590" s="42">
        <f>J2591+J2603</f>
        <v>268201.59999999998</v>
      </c>
      <c r="K2590" s="42">
        <f>K2591+K2603</f>
        <v>268201.59999999998</v>
      </c>
      <c r="L2590" s="42">
        <f>L2591+L2603</f>
        <v>2123.9000000000001</v>
      </c>
      <c r="M2590" s="42">
        <f>M2591+M2603</f>
        <v>2186.0999999999999</v>
      </c>
      <c r="N2590" s="42">
        <f>N2591+N2603</f>
        <v>2186.0999999999999</v>
      </c>
      <c r="O2590" s="42">
        <f>O2591+O2603</f>
        <v>20399.951000000001</v>
      </c>
      <c r="P2590" s="42">
        <f>P2591+P2603</f>
        <v>0</v>
      </c>
      <c r="Q2590" s="42">
        <f>Q2591+Q2603</f>
        <v>0</v>
      </c>
      <c r="R2590" s="42">
        <f>R2591+R2603</f>
        <v>0</v>
      </c>
      <c r="S2590" s="42">
        <f>S2591+S2603</f>
        <v>28771.5</v>
      </c>
      <c r="T2590" s="42">
        <f t="shared" si="6591"/>
        <v>931375.15100000007</v>
      </c>
      <c r="U2590" s="42">
        <f t="shared" ref="U2590:U2639" si="6622">J2590+M2590</f>
        <v>270387.69999999995</v>
      </c>
      <c r="V2590" s="42">
        <f t="shared" ref="V2590:V2639" si="6623">K2590+N2590</f>
        <v>270387.69999999995</v>
      </c>
      <c r="W2590" s="42">
        <f>W2591+W2603</f>
        <v>28771.5</v>
      </c>
      <c r="X2590" s="42">
        <f>X2591+X2603</f>
        <v>0</v>
      </c>
      <c r="Y2590" s="42">
        <f>Y2591+Y2603</f>
        <v>0</v>
      </c>
      <c r="Z2590" s="42">
        <f>Z2591+Z2603</f>
        <v>0</v>
      </c>
      <c r="AA2590" s="42">
        <f>AA2591+AA2603</f>
        <v>34420.199999999997</v>
      </c>
      <c r="AB2590" s="42">
        <f>AB2591+AB2603</f>
        <v>0</v>
      </c>
      <c r="AC2590" s="42">
        <f>AC2591+AC2603</f>
        <v>34420.199999999997</v>
      </c>
      <c r="AD2590" s="42">
        <f>AD2591+AD2603</f>
        <v>0</v>
      </c>
      <c r="AE2590" s="42">
        <f>AE2591+AE2603</f>
        <v>0</v>
      </c>
      <c r="AF2590" s="43">
        <f>AF2591+AF2603</f>
        <v>939742.69546999992</v>
      </c>
      <c r="AG2590" s="43">
        <f>AG2591+AG2603</f>
        <v>0</v>
      </c>
      <c r="AH2590" s="43">
        <f>AH2591+AH2603</f>
        <v>0</v>
      </c>
      <c r="AI2590" s="43">
        <f>AI2591+AI2603</f>
        <v>0</v>
      </c>
      <c r="AJ2590" s="43">
        <f>AJ2591+AJ2603</f>
        <v>0</v>
      </c>
      <c r="AK2590" s="43">
        <f>AK2591+AK2603</f>
        <v>0</v>
      </c>
      <c r="AL2590" s="43">
        <f>AL2591+AL2603</f>
        <v>922994.15893999999</v>
      </c>
      <c r="AM2590" s="43">
        <f>AM2591+AM2603</f>
        <v>0</v>
      </c>
      <c r="AN2590" s="43">
        <f>AN2591+AN2603</f>
        <v>0</v>
      </c>
      <c r="AO2590" s="45">
        <f>AO2591+AO2603</f>
        <v>654882.61869000003</v>
      </c>
      <c r="AP2590" s="45">
        <f>AP2591+AP2603</f>
        <v>914187.44007999997</v>
      </c>
      <c r="AQ2590" s="45">
        <f>AQ2591+AQ2603</f>
        <v>20399.951000000001</v>
      </c>
      <c r="AR2590" s="45">
        <f>AR2591+AR2603</f>
        <v>0</v>
      </c>
      <c r="AS2590" s="45">
        <f>AS2591+AS2603</f>
        <v>0</v>
      </c>
      <c r="AT2590" s="45">
        <f>AT2591+AT2603</f>
        <v>0</v>
      </c>
      <c r="AU2590" s="45">
        <f t="shared" si="6531"/>
        <v>934587.39107999997</v>
      </c>
      <c r="AV2590" s="45">
        <f t="shared" si="6532"/>
        <v>-3212.2400799999014</v>
      </c>
      <c r="AW2590" s="45">
        <f t="shared" si="6533"/>
        <v>960146.65100000007</v>
      </c>
      <c r="AX2590" s="45">
        <f t="shared" si="6534"/>
        <v>304807.89999999997</v>
      </c>
      <c r="AY2590" s="45">
        <f t="shared" si="6535"/>
        <v>304807.89999999997</v>
      </c>
      <c r="AZ2590" s="45">
        <f>AZ2591+AZ2603</f>
        <v>0</v>
      </c>
      <c r="BA2590" s="46">
        <f t="shared" si="6536"/>
        <v>98.217752943360381</v>
      </c>
      <c r="BB2590" s="25"/>
    </row>
    <row r="2591" ht="31.5">
      <c r="B2591" s="47" t="s">
        <v>798</v>
      </c>
      <c r="C2591" s="47" t="s">
        <v>96</v>
      </c>
      <c r="D2591" s="47" t="s">
        <v>96</v>
      </c>
      <c r="E2591" s="48" t="str">
        <f t="shared" si="6530"/>
        <v>0505</v>
      </c>
      <c r="F2591" s="47" t="s">
        <v>100</v>
      </c>
      <c r="G2591" s="48"/>
      <c r="H2591" s="49" t="s">
        <v>101</v>
      </c>
      <c r="I2591" s="19">
        <f t="shared" ref="I2591:I2592" si="6624">I2592</f>
        <v>874579.80000000005</v>
      </c>
      <c r="J2591" s="19">
        <f t="shared" ref="J2591:J2592" si="6625">J2592</f>
        <v>268201.59999999998</v>
      </c>
      <c r="K2591" s="19">
        <f t="shared" ref="K2591:K2592" si="6626">K2592</f>
        <v>268201.59999999998</v>
      </c>
      <c r="L2591" s="19">
        <f t="shared" ref="L2591:L2592" si="6627">L2592</f>
        <v>2123.9000000000001</v>
      </c>
      <c r="M2591" s="19">
        <f t="shared" ref="M2591:M2592" si="6628">M2592</f>
        <v>2186.0999999999999</v>
      </c>
      <c r="N2591" s="19">
        <f t="shared" ref="N2591:N2592" si="6629">N2592</f>
        <v>2186.0999999999999</v>
      </c>
      <c r="O2591" s="19">
        <f t="shared" ref="O2591:O2592" si="6630">O2592</f>
        <v>20399.951000000001</v>
      </c>
      <c r="P2591" s="19">
        <f t="shared" ref="P2591:P2592" si="6631">P2592</f>
        <v>0</v>
      </c>
      <c r="Q2591" s="19">
        <f t="shared" ref="Q2591:Q2592" si="6632">Q2592</f>
        <v>0</v>
      </c>
      <c r="R2591" s="19">
        <f t="shared" ref="R2591:R2592" si="6633">R2592</f>
        <v>0</v>
      </c>
      <c r="S2591" s="19">
        <f t="shared" ref="S2591:S2592" si="6634">S2592</f>
        <v>28771.5</v>
      </c>
      <c r="T2591" s="19">
        <f t="shared" si="6591"/>
        <v>925875.15100000007</v>
      </c>
      <c r="U2591" s="19">
        <f t="shared" si="6622"/>
        <v>270387.69999999995</v>
      </c>
      <c r="V2591" s="19">
        <f t="shared" si="6623"/>
        <v>270387.69999999995</v>
      </c>
      <c r="W2591" s="19">
        <f t="shared" ref="W2591:W2592" si="6635">W2592</f>
        <v>28771.5</v>
      </c>
      <c r="X2591" s="19">
        <f t="shared" ref="X2591:X2592" si="6636">X2592</f>
        <v>0</v>
      </c>
      <c r="Y2591" s="19">
        <f t="shared" ref="Y2591:Y2592" si="6637">Y2592</f>
        <v>0</v>
      </c>
      <c r="Z2591" s="19">
        <f t="shared" ref="Z2591:Z2592" si="6638">Z2592</f>
        <v>0</v>
      </c>
      <c r="AA2591" s="19">
        <f t="shared" ref="AA2591:AA2592" si="6639">AA2592</f>
        <v>34420.199999999997</v>
      </c>
      <c r="AB2591" s="19">
        <f t="shared" ref="AB2591:AB2592" si="6640">AB2592</f>
        <v>0</v>
      </c>
      <c r="AC2591" s="19">
        <f t="shared" ref="AC2591:AC2592" si="6641">AC2592</f>
        <v>34420.199999999997</v>
      </c>
      <c r="AD2591" s="19">
        <f t="shared" ref="AD2591:AD2592" si="6642">AD2592</f>
        <v>0</v>
      </c>
      <c r="AE2591" s="19">
        <f t="shared" ref="AE2591:AE2592" si="6643">AE2592</f>
        <v>0</v>
      </c>
      <c r="AF2591" s="50">
        <f t="shared" ref="AF2591:AF2592" si="6644">AF2592</f>
        <v>928420.11330999993</v>
      </c>
      <c r="AG2591" s="50">
        <f t="shared" ref="AG2591:AG2592" si="6645">AG2592</f>
        <v>0</v>
      </c>
      <c r="AH2591" s="50">
        <f t="shared" ref="AH2591:AH2592" si="6646">AH2592</f>
        <v>0</v>
      </c>
      <c r="AI2591" s="50">
        <f t="shared" ref="AI2591:AI2592" si="6647">AI2592</f>
        <v>0</v>
      </c>
      <c r="AJ2591" s="50">
        <f t="shared" ref="AJ2591:AJ2592" si="6648">AJ2592</f>
        <v>0</v>
      </c>
      <c r="AK2591" s="50">
        <f t="shared" ref="AK2591:AK2592" si="6649">AK2592</f>
        <v>0</v>
      </c>
      <c r="AL2591" s="50">
        <f t="shared" ref="AL2591:AL2592" si="6650">AL2592</f>
        <v>916721.57678</v>
      </c>
      <c r="AM2591" s="50">
        <f t="shared" ref="AM2591:AM2592" si="6651">AM2592</f>
        <v>0</v>
      </c>
      <c r="AN2591" s="50">
        <f t="shared" ref="AN2591:AN2592" si="6652">AN2592</f>
        <v>0</v>
      </c>
      <c r="AO2591" s="15">
        <f t="shared" ref="AO2591:AO2592" si="6653">AO2592</f>
        <v>651128.78092000005</v>
      </c>
      <c r="AP2591" s="51">
        <f t="shared" ref="AP2591:AP2592" si="6654">AP2592</f>
        <v>905383.60230999999</v>
      </c>
      <c r="AQ2591" s="51">
        <f t="shared" ref="AQ2591:AQ2592" si="6655">AQ2592</f>
        <v>20399.951000000001</v>
      </c>
      <c r="AR2591" s="51">
        <f t="shared" ref="AR2591:AR2592" si="6656">AR2592</f>
        <v>0</v>
      </c>
      <c r="AS2591" s="51">
        <f t="shared" ref="AS2591:AS2592" si="6657">AS2592</f>
        <v>0</v>
      </c>
      <c r="AT2591" s="51">
        <f t="shared" ref="AT2591:AT2592" si="6658">AT2592</f>
        <v>0</v>
      </c>
      <c r="AU2591" s="51">
        <f t="shared" si="6531"/>
        <v>925783.55330999999</v>
      </c>
      <c r="AV2591" s="51">
        <f t="shared" si="6532"/>
        <v>91.597690000082366</v>
      </c>
      <c r="AW2591" s="51">
        <f t="shared" si="6533"/>
        <v>954646.65100000007</v>
      </c>
      <c r="AX2591" s="51">
        <f t="shared" si="6534"/>
        <v>304807.89999999997</v>
      </c>
      <c r="AY2591" s="51">
        <f t="shared" si="6535"/>
        <v>304807.89999999997</v>
      </c>
      <c r="AZ2591" s="51">
        <f t="shared" ref="AZ2591:AZ2592" si="6659">AZ2592</f>
        <v>0</v>
      </c>
      <c r="BA2591" s="52">
        <f t="shared" si="6536"/>
        <v>98.739952273514149</v>
      </c>
      <c r="BB2591" s="25"/>
    </row>
    <row r="2592">
      <c r="B2592" s="47" t="s">
        <v>798</v>
      </c>
      <c r="C2592" s="47" t="s">
        <v>96</v>
      </c>
      <c r="D2592" s="47" t="s">
        <v>96</v>
      </c>
      <c r="E2592" s="48" t="str">
        <f t="shared" si="6530"/>
        <v>0505</v>
      </c>
      <c r="F2592" s="47" t="s">
        <v>102</v>
      </c>
      <c r="G2592" s="48"/>
      <c r="H2592" s="49" t="s">
        <v>53</v>
      </c>
      <c r="I2592" s="19">
        <f t="shared" si="6624"/>
        <v>874579.80000000005</v>
      </c>
      <c r="J2592" s="19">
        <f t="shared" si="6625"/>
        <v>268201.59999999998</v>
      </c>
      <c r="K2592" s="19">
        <f t="shared" si="6626"/>
        <v>268201.59999999998</v>
      </c>
      <c r="L2592" s="19">
        <f t="shared" si="6627"/>
        <v>2123.9000000000001</v>
      </c>
      <c r="M2592" s="19">
        <f t="shared" si="6628"/>
        <v>2186.0999999999999</v>
      </c>
      <c r="N2592" s="19">
        <f t="shared" si="6629"/>
        <v>2186.0999999999999</v>
      </c>
      <c r="O2592" s="19">
        <f t="shared" si="6630"/>
        <v>20399.951000000001</v>
      </c>
      <c r="P2592" s="19">
        <f t="shared" si="6631"/>
        <v>0</v>
      </c>
      <c r="Q2592" s="19">
        <f t="shared" si="6632"/>
        <v>0</v>
      </c>
      <c r="R2592" s="19">
        <f t="shared" si="6633"/>
        <v>0</v>
      </c>
      <c r="S2592" s="19">
        <f t="shared" si="6634"/>
        <v>28771.5</v>
      </c>
      <c r="T2592" s="19">
        <f t="shared" si="6591"/>
        <v>925875.15100000007</v>
      </c>
      <c r="U2592" s="19">
        <f t="shared" si="6622"/>
        <v>270387.69999999995</v>
      </c>
      <c r="V2592" s="19">
        <f t="shared" si="6623"/>
        <v>270387.69999999995</v>
      </c>
      <c r="W2592" s="19">
        <f t="shared" si="6635"/>
        <v>28771.5</v>
      </c>
      <c r="X2592" s="19">
        <f t="shared" si="6636"/>
        <v>0</v>
      </c>
      <c r="Y2592" s="19">
        <f t="shared" si="6637"/>
        <v>0</v>
      </c>
      <c r="Z2592" s="19">
        <f t="shared" si="6638"/>
        <v>0</v>
      </c>
      <c r="AA2592" s="19">
        <f t="shared" si="6639"/>
        <v>34420.199999999997</v>
      </c>
      <c r="AB2592" s="19">
        <f t="shared" si="6640"/>
        <v>0</v>
      </c>
      <c r="AC2592" s="19">
        <f t="shared" si="6641"/>
        <v>34420.199999999997</v>
      </c>
      <c r="AD2592" s="19">
        <f t="shared" si="6642"/>
        <v>0</v>
      </c>
      <c r="AE2592" s="19">
        <f t="shared" si="6643"/>
        <v>0</v>
      </c>
      <c r="AF2592" s="50">
        <f t="shared" si="6644"/>
        <v>928420.11330999993</v>
      </c>
      <c r="AG2592" s="50">
        <f t="shared" si="6645"/>
        <v>0</v>
      </c>
      <c r="AH2592" s="50">
        <f t="shared" si="6646"/>
        <v>0</v>
      </c>
      <c r="AI2592" s="50">
        <f t="shared" si="6647"/>
        <v>0</v>
      </c>
      <c r="AJ2592" s="50">
        <f t="shared" si="6648"/>
        <v>0</v>
      </c>
      <c r="AK2592" s="50">
        <f t="shared" si="6649"/>
        <v>0</v>
      </c>
      <c r="AL2592" s="50">
        <f t="shared" si="6650"/>
        <v>916721.57678</v>
      </c>
      <c r="AM2592" s="50">
        <f t="shared" si="6651"/>
        <v>0</v>
      </c>
      <c r="AN2592" s="50">
        <f t="shared" si="6652"/>
        <v>0</v>
      </c>
      <c r="AO2592" s="51">
        <f t="shared" si="6653"/>
        <v>651128.78092000005</v>
      </c>
      <c r="AP2592" s="51">
        <f t="shared" si="6654"/>
        <v>905383.60230999999</v>
      </c>
      <c r="AQ2592" s="51">
        <f t="shared" si="6655"/>
        <v>20399.951000000001</v>
      </c>
      <c r="AR2592" s="51">
        <f t="shared" si="6656"/>
        <v>0</v>
      </c>
      <c r="AS2592" s="51">
        <f t="shared" si="6657"/>
        <v>0</v>
      </c>
      <c r="AT2592" s="51">
        <f t="shared" si="6658"/>
        <v>0</v>
      </c>
      <c r="AU2592" s="51">
        <f t="shared" si="6531"/>
        <v>925783.55330999999</v>
      </c>
      <c r="AV2592" s="51">
        <f t="shared" si="6532"/>
        <v>91.597690000082366</v>
      </c>
      <c r="AW2592" s="51">
        <f t="shared" si="6533"/>
        <v>954646.65100000007</v>
      </c>
      <c r="AX2592" s="51">
        <f t="shared" si="6534"/>
        <v>304807.89999999997</v>
      </c>
      <c r="AY2592" s="51">
        <f t="shared" si="6535"/>
        <v>304807.89999999997</v>
      </c>
      <c r="AZ2592" s="51">
        <f t="shared" si="6659"/>
        <v>0</v>
      </c>
      <c r="BA2592" s="52">
        <f t="shared" si="6536"/>
        <v>98.739952273514149</v>
      </c>
      <c r="BB2592" s="25"/>
    </row>
    <row r="2593" ht="63">
      <c r="B2593" s="47" t="s">
        <v>798</v>
      </c>
      <c r="C2593" s="47" t="s">
        <v>96</v>
      </c>
      <c r="D2593" s="47" t="s">
        <v>96</v>
      </c>
      <c r="E2593" s="48" t="str">
        <f t="shared" si="6530"/>
        <v>0505</v>
      </c>
      <c r="F2593" s="47" t="s">
        <v>940</v>
      </c>
      <c r="G2593" s="48"/>
      <c r="H2593" s="49" t="s">
        <v>941</v>
      </c>
      <c r="I2593" s="19">
        <f>I2598+I2594</f>
        <v>874579.80000000005</v>
      </c>
      <c r="J2593" s="19">
        <f>J2598+J2594</f>
        <v>268201.59999999998</v>
      </c>
      <c r="K2593" s="19">
        <f>K2598+K2594</f>
        <v>268201.59999999998</v>
      </c>
      <c r="L2593" s="19">
        <f>L2598+L2594</f>
        <v>2123.9000000000001</v>
      </c>
      <c r="M2593" s="19">
        <f>M2598+M2594</f>
        <v>2186.0999999999999</v>
      </c>
      <c r="N2593" s="19">
        <f>N2598+N2594</f>
        <v>2186.0999999999999</v>
      </c>
      <c r="O2593" s="19">
        <f>O2598+O2594</f>
        <v>20399.951000000001</v>
      </c>
      <c r="P2593" s="19">
        <f>P2598+P2594</f>
        <v>0</v>
      </c>
      <c r="Q2593" s="19">
        <f>Q2598+Q2594</f>
        <v>0</v>
      </c>
      <c r="R2593" s="19">
        <f>R2598+R2594</f>
        <v>0</v>
      </c>
      <c r="S2593" s="19">
        <f>S2598+S2594</f>
        <v>28771.5</v>
      </c>
      <c r="T2593" s="19">
        <f t="shared" si="6591"/>
        <v>925875.15100000007</v>
      </c>
      <c r="U2593" s="19">
        <f t="shared" si="6622"/>
        <v>270387.69999999995</v>
      </c>
      <c r="V2593" s="19">
        <f t="shared" si="6623"/>
        <v>270387.69999999995</v>
      </c>
      <c r="W2593" s="19">
        <f>W2598+W2594</f>
        <v>28771.5</v>
      </c>
      <c r="X2593" s="19">
        <f>X2598+X2594</f>
        <v>0</v>
      </c>
      <c r="Y2593" s="19">
        <f>Y2598+Y2594</f>
        <v>0</v>
      </c>
      <c r="Z2593" s="19">
        <f>Z2598+Z2594</f>
        <v>0</v>
      </c>
      <c r="AA2593" s="19">
        <f>AA2598+AA2594</f>
        <v>34420.199999999997</v>
      </c>
      <c r="AB2593" s="19">
        <f>AB2598+AB2594</f>
        <v>0</v>
      </c>
      <c r="AC2593" s="19">
        <f>AC2598+AC2594</f>
        <v>34420.199999999997</v>
      </c>
      <c r="AD2593" s="19">
        <f>AD2598+AD2594</f>
        <v>0</v>
      </c>
      <c r="AE2593" s="19">
        <f>AE2598+AE2594</f>
        <v>0</v>
      </c>
      <c r="AF2593" s="50">
        <f>AF2598+AF2594</f>
        <v>928420.11330999993</v>
      </c>
      <c r="AG2593" s="50">
        <f>AG2598+AG2594</f>
        <v>0</v>
      </c>
      <c r="AH2593" s="50">
        <f>AH2598+AH2594</f>
        <v>0</v>
      </c>
      <c r="AI2593" s="50">
        <f>AI2598+AI2594</f>
        <v>0</v>
      </c>
      <c r="AJ2593" s="50">
        <f>AJ2598+AJ2594</f>
        <v>0</v>
      </c>
      <c r="AK2593" s="50">
        <f>AK2598+AK2594</f>
        <v>0</v>
      </c>
      <c r="AL2593" s="50">
        <f>AL2598+AL2594</f>
        <v>916721.57678</v>
      </c>
      <c r="AM2593" s="50">
        <f>AM2598+AM2594</f>
        <v>0</v>
      </c>
      <c r="AN2593" s="50">
        <f>AN2598+AN2594</f>
        <v>0</v>
      </c>
      <c r="AO2593" s="15">
        <f>AO2598+AO2594</f>
        <v>651128.78092000005</v>
      </c>
      <c r="AP2593" s="51">
        <f>AP2598+AP2594</f>
        <v>905383.60230999999</v>
      </c>
      <c r="AQ2593" s="51">
        <f>AQ2598+AQ2594</f>
        <v>20399.951000000001</v>
      </c>
      <c r="AR2593" s="51">
        <f>AR2598+AR2594</f>
        <v>0</v>
      </c>
      <c r="AS2593" s="51">
        <f>AS2598+AS2594</f>
        <v>0</v>
      </c>
      <c r="AT2593" s="51">
        <f>AT2598+AT2594</f>
        <v>0</v>
      </c>
      <c r="AU2593" s="51">
        <f t="shared" si="6531"/>
        <v>925783.55330999999</v>
      </c>
      <c r="AV2593" s="51">
        <f t="shared" si="6532"/>
        <v>91.597690000082366</v>
      </c>
      <c r="AW2593" s="51">
        <f t="shared" si="6533"/>
        <v>954646.65100000007</v>
      </c>
      <c r="AX2593" s="51">
        <f t="shared" si="6534"/>
        <v>304807.89999999997</v>
      </c>
      <c r="AY2593" s="51">
        <f t="shared" si="6535"/>
        <v>304807.89999999997</v>
      </c>
      <c r="AZ2593" s="51">
        <f>AZ2598+AZ2594</f>
        <v>0</v>
      </c>
      <c r="BA2593" s="52">
        <f t="shared" si="6536"/>
        <v>98.739952273514149</v>
      </c>
      <c r="BB2593" s="25"/>
    </row>
    <row r="2594">
      <c r="B2594" s="47" t="s">
        <v>798</v>
      </c>
      <c r="C2594" s="47" t="s">
        <v>96</v>
      </c>
      <c r="D2594" s="47" t="s">
        <v>96</v>
      </c>
      <c r="E2594" s="48" t="str">
        <f t="shared" si="6530"/>
        <v>0505</v>
      </c>
      <c r="F2594" s="47" t="s">
        <v>942</v>
      </c>
      <c r="G2594" s="48"/>
      <c r="H2594" s="49" t="s">
        <v>69</v>
      </c>
      <c r="I2594" s="19">
        <f>I2595+I2596</f>
        <v>60501.299999999996</v>
      </c>
      <c r="J2594" s="19">
        <f>J2595+J2596</f>
        <v>62278</v>
      </c>
      <c r="K2594" s="19">
        <f>K2595+K2596</f>
        <v>62278</v>
      </c>
      <c r="L2594" s="19">
        <f>L2595+L2596</f>
        <v>2123.9000000000001</v>
      </c>
      <c r="M2594" s="19">
        <f>M2595+M2596</f>
        <v>2186.0999999999999</v>
      </c>
      <c r="N2594" s="19">
        <f>N2595+N2596</f>
        <v>2186.0999999999999</v>
      </c>
      <c r="O2594" s="19">
        <f>O2595+O2596+O2597</f>
        <v>0</v>
      </c>
      <c r="P2594" s="19">
        <f>P2595+P2596+P2597</f>
        <v>0</v>
      </c>
      <c r="Q2594" s="19">
        <f>Q2595+Q2596+Q2597</f>
        <v>0</v>
      </c>
      <c r="R2594" s="19">
        <f>R2595+R2596+R2597</f>
        <v>0</v>
      </c>
      <c r="S2594" s="19">
        <f>S2595+S2596</f>
        <v>8838.6000000000004</v>
      </c>
      <c r="T2594" s="19">
        <f t="shared" si="6591"/>
        <v>71463.800000000003</v>
      </c>
      <c r="U2594" s="19">
        <f t="shared" si="6622"/>
        <v>64464.099999999999</v>
      </c>
      <c r="V2594" s="19">
        <f t="shared" si="6623"/>
        <v>64464.099999999999</v>
      </c>
      <c r="W2594" s="19">
        <f>W2595+W2596</f>
        <v>8838.6000000000004</v>
      </c>
      <c r="X2594" s="19">
        <f>X2595+X2596</f>
        <v>0</v>
      </c>
      <c r="Y2594" s="19">
        <f>Y2595+Y2596</f>
        <v>0</v>
      </c>
      <c r="Z2594" s="19">
        <f>Z2595+Z2596</f>
        <v>0</v>
      </c>
      <c r="AA2594" s="19">
        <f>AA2595+AA2596</f>
        <v>10769.1</v>
      </c>
      <c r="AB2594" s="19">
        <f>AB2595+AB2596</f>
        <v>0</v>
      </c>
      <c r="AC2594" s="19">
        <f>AC2595+AC2596</f>
        <v>10769.1</v>
      </c>
      <c r="AD2594" s="19">
        <f>AD2595+AD2596</f>
        <v>0</v>
      </c>
      <c r="AE2594" s="19">
        <f>AE2595+AE2596</f>
        <v>0</v>
      </c>
      <c r="AF2594" s="50">
        <f>AF2595+AF2596+AF2597</f>
        <v>72276.699999999997</v>
      </c>
      <c r="AG2594" s="50">
        <f>AG2595+AG2596+AG2597</f>
        <v>0</v>
      </c>
      <c r="AH2594" s="50">
        <f>AH2595+AH2596+AH2597</f>
        <v>0</v>
      </c>
      <c r="AI2594" s="50">
        <f>AI2595+AI2596+AI2597</f>
        <v>0</v>
      </c>
      <c r="AJ2594" s="50">
        <f>AJ2595+AJ2596+AJ2597</f>
        <v>0</v>
      </c>
      <c r="AK2594" s="50">
        <f>AK2595+AK2596+AK2597</f>
        <v>0</v>
      </c>
      <c r="AL2594" s="50">
        <f>AL2595+AL2596+AL2597</f>
        <v>68818.049830000004</v>
      </c>
      <c r="AM2594" s="50">
        <f>AM2595+AM2596+AM2597</f>
        <v>0</v>
      </c>
      <c r="AN2594" s="50">
        <f>AN2595+AN2596+AN2597</f>
        <v>0</v>
      </c>
      <c r="AO2594" s="51">
        <f>AO2595+AO2596+AO2597</f>
        <v>43108.890169999999</v>
      </c>
      <c r="AP2594" s="51">
        <f>AP2595+AP2596+AP2597</f>
        <v>71376.699999999997</v>
      </c>
      <c r="AQ2594" s="51">
        <f>AQ2595+AQ2596+AQ2597</f>
        <v>0</v>
      </c>
      <c r="AR2594" s="51">
        <f>AR2595+AR2596+AR2597</f>
        <v>0</v>
      </c>
      <c r="AS2594" s="51">
        <f>AS2595+AS2596+AS2597</f>
        <v>0</v>
      </c>
      <c r="AT2594" s="51">
        <f>AT2595+AT2596+AT2597</f>
        <v>0</v>
      </c>
      <c r="AU2594" s="51">
        <f t="shared" si="6531"/>
        <v>71376.699999999997</v>
      </c>
      <c r="AV2594" s="51">
        <f t="shared" si="6532"/>
        <v>87.100000000005821</v>
      </c>
      <c r="AW2594" s="51">
        <f t="shared" si="6533"/>
        <v>80302.400000000009</v>
      </c>
      <c r="AX2594" s="51">
        <f t="shared" si="6534"/>
        <v>75233.199999999997</v>
      </c>
      <c r="AY2594" s="51">
        <f t="shared" si="6535"/>
        <v>75233.199999999997</v>
      </c>
      <c r="AZ2594" s="51">
        <f>AZ2595+AZ2596</f>
        <v>0</v>
      </c>
      <c r="BA2594" s="52">
        <f t="shared" si="6536"/>
        <v>95.214709346165506</v>
      </c>
      <c r="BB2594" s="25"/>
    </row>
    <row r="2595" ht="78.75">
      <c r="B2595" s="47" t="s">
        <v>798</v>
      </c>
      <c r="C2595" s="47" t="s">
        <v>96</v>
      </c>
      <c r="D2595" s="47" t="s">
        <v>96</v>
      </c>
      <c r="E2595" s="48" t="str">
        <f t="shared" si="6530"/>
        <v>0505</v>
      </c>
      <c r="F2595" s="47" t="s">
        <v>942</v>
      </c>
      <c r="G2595" s="47" t="s">
        <v>70</v>
      </c>
      <c r="H2595" s="49" t="s">
        <v>71</v>
      </c>
      <c r="I2595" s="19">
        <v>57771.199999999997</v>
      </c>
      <c r="J2595" s="19">
        <v>59547.900000000001</v>
      </c>
      <c r="K2595" s="19">
        <v>59547.900000000001</v>
      </c>
      <c r="L2595" s="19">
        <v>2021.9000000000001</v>
      </c>
      <c r="M2595" s="19">
        <v>2084.0999999999999</v>
      </c>
      <c r="N2595" s="19">
        <v>2084.0999999999999</v>
      </c>
      <c r="O2595" s="19">
        <v>0</v>
      </c>
      <c r="P2595" s="19">
        <v>0</v>
      </c>
      <c r="Q2595" s="19">
        <v>0</v>
      </c>
      <c r="R2595" s="19">
        <v>0</v>
      </c>
      <c r="S2595" s="19">
        <v>8838.6000000000004</v>
      </c>
      <c r="T2595" s="19">
        <f t="shared" si="6591"/>
        <v>68631.699999999997</v>
      </c>
      <c r="U2595" s="19">
        <f t="shared" si="6622"/>
        <v>61632</v>
      </c>
      <c r="V2595" s="19">
        <f t="shared" si="6623"/>
        <v>61632</v>
      </c>
      <c r="W2595" s="19">
        <v>8838.6000000000004</v>
      </c>
      <c r="X2595" s="19"/>
      <c r="Y2595" s="19"/>
      <c r="Z2595" s="19"/>
      <c r="AA2595" s="19">
        <v>10769.1</v>
      </c>
      <c r="AB2595" s="19"/>
      <c r="AC2595" s="19">
        <v>10769.1</v>
      </c>
      <c r="AD2595" s="19"/>
      <c r="AE2595" s="19"/>
      <c r="AF2595" s="50">
        <v>67852.713000000003</v>
      </c>
      <c r="AG2595" s="50"/>
      <c r="AH2595" s="50">
        <v>0</v>
      </c>
      <c r="AI2595" s="50">
        <v>0</v>
      </c>
      <c r="AJ2595" s="50">
        <v>0</v>
      </c>
      <c r="AK2595" s="50">
        <v>0</v>
      </c>
      <c r="AL2595" s="50">
        <v>64394.062830000003</v>
      </c>
      <c r="AM2595" s="50">
        <v>0</v>
      </c>
      <c r="AN2595" s="50">
        <v>0</v>
      </c>
      <c r="AO2595" s="15">
        <v>40345.506699999998</v>
      </c>
      <c r="AP2595" s="51">
        <v>67815.5</v>
      </c>
      <c r="AQ2595" s="51">
        <v>0</v>
      </c>
      <c r="AR2595" s="51">
        <v>0</v>
      </c>
      <c r="AS2595" s="51">
        <v>0</v>
      </c>
      <c r="AT2595" s="51">
        <v>0</v>
      </c>
      <c r="AU2595" s="51">
        <f t="shared" si="6531"/>
        <v>67815.5</v>
      </c>
      <c r="AV2595" s="51">
        <f t="shared" si="6532"/>
        <v>816.19999999999709</v>
      </c>
      <c r="AW2595" s="51">
        <f t="shared" si="6533"/>
        <v>77470.300000000003</v>
      </c>
      <c r="AX2595" s="51">
        <f t="shared" si="6534"/>
        <v>72401.100000000006</v>
      </c>
      <c r="AY2595" s="51">
        <f t="shared" si="6535"/>
        <v>72401.100000000006</v>
      </c>
      <c r="AZ2595" s="51"/>
      <c r="BA2595" s="52">
        <f t="shared" si="6536"/>
        <v>94.902709092855289</v>
      </c>
      <c r="BB2595" s="53"/>
    </row>
    <row r="2596" ht="31.5">
      <c r="B2596" s="47" t="s">
        <v>798</v>
      </c>
      <c r="C2596" s="47" t="s">
        <v>96</v>
      </c>
      <c r="D2596" s="47" t="s">
        <v>96</v>
      </c>
      <c r="E2596" s="48" t="str">
        <f t="shared" si="6530"/>
        <v>0505</v>
      </c>
      <c r="F2596" s="47" t="s">
        <v>942</v>
      </c>
      <c r="G2596" s="47" t="s">
        <v>58</v>
      </c>
      <c r="H2596" s="49" t="s">
        <v>59</v>
      </c>
      <c r="I2596" s="19">
        <v>2730.0999999999999</v>
      </c>
      <c r="J2596" s="19">
        <v>2730.0999999999999</v>
      </c>
      <c r="K2596" s="19">
        <v>2730.0999999999999</v>
      </c>
      <c r="L2596" s="19">
        <v>102</v>
      </c>
      <c r="M2596" s="19">
        <v>102</v>
      </c>
      <c r="N2596" s="19">
        <v>102</v>
      </c>
      <c r="O2596" s="19">
        <v>0</v>
      </c>
      <c r="P2596" s="19">
        <v>0</v>
      </c>
      <c r="Q2596" s="19">
        <v>0</v>
      </c>
      <c r="R2596" s="19">
        <v>0</v>
      </c>
      <c r="S2596" s="19"/>
      <c r="T2596" s="19">
        <f t="shared" si="6591"/>
        <v>2832.0999999999999</v>
      </c>
      <c r="U2596" s="19">
        <f t="shared" si="6622"/>
        <v>2832.0999999999999</v>
      </c>
      <c r="V2596" s="19">
        <f t="shared" si="6623"/>
        <v>2832.0999999999999</v>
      </c>
      <c r="W2596" s="19"/>
      <c r="X2596" s="19"/>
      <c r="Y2596" s="19"/>
      <c r="Z2596" s="19"/>
      <c r="AA2596" s="19"/>
      <c r="AB2596" s="19"/>
      <c r="AC2596" s="19"/>
      <c r="AD2596" s="19"/>
      <c r="AE2596" s="19"/>
      <c r="AF2596" s="50">
        <v>2773.9870000000001</v>
      </c>
      <c r="AG2596" s="50"/>
      <c r="AH2596" s="50">
        <v>0</v>
      </c>
      <c r="AI2596" s="50">
        <v>0</v>
      </c>
      <c r="AJ2596" s="50">
        <v>0</v>
      </c>
      <c r="AK2596" s="50">
        <v>0</v>
      </c>
      <c r="AL2596" s="50">
        <v>2773.9870000000001</v>
      </c>
      <c r="AM2596" s="50">
        <v>0</v>
      </c>
      <c r="AN2596" s="50">
        <v>0</v>
      </c>
      <c r="AO2596" s="51">
        <v>2013.38347</v>
      </c>
      <c r="AP2596" s="51">
        <v>2811.1999999999998</v>
      </c>
      <c r="AQ2596" s="51">
        <v>0</v>
      </c>
      <c r="AR2596" s="51">
        <v>0</v>
      </c>
      <c r="AS2596" s="51">
        <v>0</v>
      </c>
      <c r="AT2596" s="51">
        <v>0</v>
      </c>
      <c r="AU2596" s="51">
        <f t="shared" si="6531"/>
        <v>2811.1999999999998</v>
      </c>
      <c r="AV2596" s="51">
        <f t="shared" si="6532"/>
        <v>20.900000000000091</v>
      </c>
      <c r="AW2596" s="51">
        <f t="shared" si="6533"/>
        <v>2832.0999999999999</v>
      </c>
      <c r="AX2596" s="51">
        <f t="shared" si="6534"/>
        <v>2832.0999999999999</v>
      </c>
      <c r="AY2596" s="51">
        <f t="shared" si="6535"/>
        <v>2832.0999999999999</v>
      </c>
      <c r="AZ2596" s="51"/>
      <c r="BA2596" s="52">
        <f t="shared" si="6536"/>
        <v>100</v>
      </c>
      <c r="BB2596" s="53"/>
    </row>
    <row r="2597">
      <c r="B2597" s="47" t="s">
        <v>798</v>
      </c>
      <c r="C2597" s="47" t="s">
        <v>96</v>
      </c>
      <c r="D2597" s="47" t="s">
        <v>96</v>
      </c>
      <c r="E2597" s="48" t="str">
        <f t="shared" si="6530"/>
        <v>0505</v>
      </c>
      <c r="F2597" s="47" t="s">
        <v>942</v>
      </c>
      <c r="G2597" s="47" t="s">
        <v>60</v>
      </c>
      <c r="H2597" s="49" t="s">
        <v>61</v>
      </c>
      <c r="I2597" s="19"/>
      <c r="J2597" s="19"/>
      <c r="K2597" s="19"/>
      <c r="L2597" s="19"/>
      <c r="M2597" s="19"/>
      <c r="N2597" s="19"/>
      <c r="O2597" s="19">
        <v>0</v>
      </c>
      <c r="P2597" s="19">
        <v>0</v>
      </c>
      <c r="Q2597" s="19">
        <v>0</v>
      </c>
      <c r="R2597" s="19">
        <v>0</v>
      </c>
      <c r="S2597" s="19"/>
      <c r="T2597" s="19">
        <f t="shared" si="6591"/>
        <v>0</v>
      </c>
      <c r="U2597" s="19">
        <v>0</v>
      </c>
      <c r="V2597" s="19">
        <v>0</v>
      </c>
      <c r="W2597" s="19">
        <v>0</v>
      </c>
      <c r="X2597" s="19">
        <v>0</v>
      </c>
      <c r="Y2597" s="19">
        <v>0</v>
      </c>
      <c r="Z2597" s="19">
        <v>0</v>
      </c>
      <c r="AA2597" s="19">
        <v>0</v>
      </c>
      <c r="AB2597" s="19">
        <v>0</v>
      </c>
      <c r="AC2597" s="19">
        <v>0</v>
      </c>
      <c r="AD2597" s="19">
        <v>0</v>
      </c>
      <c r="AE2597" s="19">
        <v>0</v>
      </c>
      <c r="AF2597" s="50">
        <v>1650</v>
      </c>
      <c r="AG2597" s="50"/>
      <c r="AH2597" s="50">
        <v>0</v>
      </c>
      <c r="AI2597" s="50">
        <v>0</v>
      </c>
      <c r="AJ2597" s="50">
        <v>0</v>
      </c>
      <c r="AK2597" s="50">
        <v>0</v>
      </c>
      <c r="AL2597" s="50">
        <v>1650</v>
      </c>
      <c r="AM2597" s="50">
        <v>0</v>
      </c>
      <c r="AN2597" s="50">
        <v>0</v>
      </c>
      <c r="AO2597" s="15">
        <v>750</v>
      </c>
      <c r="AP2597" s="51">
        <v>750</v>
      </c>
      <c r="AQ2597" s="51">
        <v>0</v>
      </c>
      <c r="AR2597" s="51">
        <v>0</v>
      </c>
      <c r="AS2597" s="51">
        <v>0</v>
      </c>
      <c r="AT2597" s="51">
        <v>0</v>
      </c>
      <c r="AU2597" s="51">
        <f t="shared" si="6531"/>
        <v>750</v>
      </c>
      <c r="AV2597" s="51">
        <f t="shared" si="6532"/>
        <v>-750</v>
      </c>
      <c r="AW2597" s="51"/>
      <c r="AX2597" s="51"/>
      <c r="AY2597" s="51"/>
      <c r="AZ2597" s="51"/>
      <c r="BA2597" s="52">
        <f t="shared" si="6536"/>
        <v>100</v>
      </c>
      <c r="BB2597" s="53"/>
    </row>
    <row r="2598" ht="47.25">
      <c r="B2598" s="47" t="s">
        <v>798</v>
      </c>
      <c r="C2598" s="47" t="s">
        <v>96</v>
      </c>
      <c r="D2598" s="47" t="s">
        <v>96</v>
      </c>
      <c r="E2598" s="48" t="str">
        <f t="shared" si="6530"/>
        <v>0505</v>
      </c>
      <c r="F2598" s="47" t="s">
        <v>943</v>
      </c>
      <c r="G2598" s="48"/>
      <c r="H2598" s="49" t="s">
        <v>75</v>
      </c>
      <c r="I2598" s="19">
        <f>I2599+I2600+I2602</f>
        <v>814078.5</v>
      </c>
      <c r="J2598" s="19">
        <f>J2599+J2600+J2602</f>
        <v>205923.60000000001</v>
      </c>
      <c r="K2598" s="19">
        <f>K2599+K2600+K2602</f>
        <v>205923.60000000001</v>
      </c>
      <c r="L2598" s="19">
        <f>L2599+L2600+L2602</f>
        <v>0</v>
      </c>
      <c r="M2598" s="19">
        <f>M2599+M2600+M2602</f>
        <v>0</v>
      </c>
      <c r="N2598" s="19">
        <f>N2599+N2600+N2602</f>
        <v>0</v>
      </c>
      <c r="O2598" s="19">
        <f>O2599+O2600+O2602+O2601</f>
        <v>20399.951000000001</v>
      </c>
      <c r="P2598" s="19">
        <f>P2599+P2600+P2602+P2601</f>
        <v>0</v>
      </c>
      <c r="Q2598" s="19">
        <f>Q2599+Q2600+Q2602</f>
        <v>0</v>
      </c>
      <c r="R2598" s="19">
        <f>R2599+R2600+R2602</f>
        <v>0</v>
      </c>
      <c r="S2598" s="19">
        <f>S2599+S2600+S2602</f>
        <v>19932.900000000001</v>
      </c>
      <c r="T2598" s="19">
        <f t="shared" si="6591"/>
        <v>854411.35100000002</v>
      </c>
      <c r="U2598" s="19">
        <f t="shared" si="6622"/>
        <v>205923.60000000001</v>
      </c>
      <c r="V2598" s="19">
        <f t="shared" si="6623"/>
        <v>205923.60000000001</v>
      </c>
      <c r="W2598" s="19">
        <f>W2599+W2600+W2602</f>
        <v>19932.900000000001</v>
      </c>
      <c r="X2598" s="19">
        <f>X2599+X2600+X2602</f>
        <v>0</v>
      </c>
      <c r="Y2598" s="19">
        <f>Y2599+Y2600+Y2602</f>
        <v>0</v>
      </c>
      <c r="Z2598" s="19">
        <f>Z2599+Z2600+Z2602</f>
        <v>0</v>
      </c>
      <c r="AA2598" s="19">
        <f>AA2599+AA2600+AA2602</f>
        <v>23651.099999999999</v>
      </c>
      <c r="AB2598" s="19">
        <f>AB2599+AB2600+AB2602</f>
        <v>0</v>
      </c>
      <c r="AC2598" s="19">
        <f>AC2599+AC2600+AC2602</f>
        <v>23651.099999999999</v>
      </c>
      <c r="AD2598" s="19">
        <f>AD2599+AD2600+AD2602</f>
        <v>0</v>
      </c>
      <c r="AE2598" s="19">
        <f>AE2599+AE2600+AE2602</f>
        <v>0</v>
      </c>
      <c r="AF2598" s="50">
        <f>AF2599+AF2600+AF2602+AF2601</f>
        <v>856143.41330999997</v>
      </c>
      <c r="AG2598" s="50">
        <f>AG2599+AG2600+AG2602+AG2601</f>
        <v>0</v>
      </c>
      <c r="AH2598" s="50">
        <f>AH2599+AH2600+AH2602+AH2601</f>
        <v>0</v>
      </c>
      <c r="AI2598" s="50">
        <f>AI2599+AI2600+AI2602+AI2601</f>
        <v>0</v>
      </c>
      <c r="AJ2598" s="50">
        <f>AJ2599+AJ2600+AJ2602+AJ2601</f>
        <v>0</v>
      </c>
      <c r="AK2598" s="50">
        <f>AK2599+AK2600+AK2602+AK2601</f>
        <v>0</v>
      </c>
      <c r="AL2598" s="50">
        <f>AL2599+AL2600+AL2602+AL2601</f>
        <v>847903.52694999997</v>
      </c>
      <c r="AM2598" s="50">
        <f>AM2599+AM2600+AM2602+AM2601</f>
        <v>0</v>
      </c>
      <c r="AN2598" s="50">
        <f>AN2599+AN2600+AN2602+AN2601</f>
        <v>0</v>
      </c>
      <c r="AO2598" s="51">
        <f>AO2599+AO2600+AO2602+AO2601</f>
        <v>608019.89075000002</v>
      </c>
      <c r="AP2598" s="51">
        <f>AP2599+AP2600+AP2602+AP2601</f>
        <v>834006.90231000003</v>
      </c>
      <c r="AQ2598" s="51">
        <f>AQ2599+AQ2600+AQ2602+AQ2601</f>
        <v>20399.951000000001</v>
      </c>
      <c r="AR2598" s="51">
        <f>AR2599+AR2600+AR2602+AR2601</f>
        <v>0</v>
      </c>
      <c r="AS2598" s="51">
        <f>AS2599+AS2600+AS2602+AS2601</f>
        <v>0</v>
      </c>
      <c r="AT2598" s="51">
        <f>AT2599+AT2600+AT2602+AT2601</f>
        <v>0</v>
      </c>
      <c r="AU2598" s="51">
        <f t="shared" si="6531"/>
        <v>854406.85331000003</v>
      </c>
      <c r="AV2598" s="51">
        <f t="shared" si="6532"/>
        <v>4.4976899999892339</v>
      </c>
      <c r="AW2598" s="51">
        <f t="shared" si="6533"/>
        <v>874344.25100000005</v>
      </c>
      <c r="AX2598" s="51">
        <f t="shared" si="6534"/>
        <v>229574.70000000001</v>
      </c>
      <c r="AY2598" s="51">
        <f t="shared" si="6535"/>
        <v>229574.70000000001</v>
      </c>
      <c r="AZ2598" s="51">
        <f>AZ2599+AZ2600+AZ2602</f>
        <v>0</v>
      </c>
      <c r="BA2598" s="52">
        <f t="shared" si="6536"/>
        <v>99.03755769980836</v>
      </c>
      <c r="BB2598" s="25"/>
    </row>
    <row r="2599" ht="78.75">
      <c r="B2599" s="47" t="s">
        <v>798</v>
      </c>
      <c r="C2599" s="47" t="s">
        <v>96</v>
      </c>
      <c r="D2599" s="47" t="s">
        <v>96</v>
      </c>
      <c r="E2599" s="48" t="str">
        <f t="shared" si="6530"/>
        <v>0505</v>
      </c>
      <c r="F2599" s="47" t="s">
        <v>943</v>
      </c>
      <c r="G2599" s="47" t="s">
        <v>70</v>
      </c>
      <c r="H2599" s="49" t="s">
        <v>71</v>
      </c>
      <c r="I2599" s="19">
        <v>172259</v>
      </c>
      <c r="J2599" s="19">
        <v>177555.5</v>
      </c>
      <c r="K2599" s="19">
        <v>177555.5</v>
      </c>
      <c r="L2599" s="19"/>
      <c r="M2599" s="19"/>
      <c r="N2599" s="19"/>
      <c r="O2599" s="19">
        <v>0</v>
      </c>
      <c r="P2599" s="19">
        <v>0</v>
      </c>
      <c r="Q2599" s="19">
        <v>0</v>
      </c>
      <c r="R2599" s="19">
        <v>0</v>
      </c>
      <c r="S2599" s="19">
        <v>19932.900000000001</v>
      </c>
      <c r="T2599" s="19">
        <f t="shared" si="6591"/>
        <v>192191.89999999999</v>
      </c>
      <c r="U2599" s="19">
        <f t="shared" si="6622"/>
        <v>177555.5</v>
      </c>
      <c r="V2599" s="19">
        <f t="shared" si="6623"/>
        <v>177555.5</v>
      </c>
      <c r="W2599" s="19">
        <v>19932.900000000001</v>
      </c>
      <c r="X2599" s="19"/>
      <c r="Y2599" s="19"/>
      <c r="Z2599" s="19"/>
      <c r="AA2599" s="19">
        <v>23651.099999999999</v>
      </c>
      <c r="AB2599" s="19"/>
      <c r="AC2599" s="19">
        <v>23651.099999999999</v>
      </c>
      <c r="AD2599" s="19"/>
      <c r="AE2599" s="19"/>
      <c r="AF2599" s="50">
        <v>194189.27961</v>
      </c>
      <c r="AG2599" s="50"/>
      <c r="AH2599" s="50">
        <v>0</v>
      </c>
      <c r="AI2599" s="50">
        <v>0</v>
      </c>
      <c r="AJ2599" s="50">
        <v>0</v>
      </c>
      <c r="AK2599" s="50">
        <v>0</v>
      </c>
      <c r="AL2599" s="50">
        <v>185986.39324999999</v>
      </c>
      <c r="AM2599" s="50">
        <v>0</v>
      </c>
      <c r="AN2599" s="50">
        <v>0</v>
      </c>
      <c r="AO2599" s="15">
        <v>119095.20913</v>
      </c>
      <c r="AP2599" s="51">
        <v>192264.1704</v>
      </c>
      <c r="AQ2599" s="51">
        <v>0</v>
      </c>
      <c r="AR2599" s="51">
        <v>0</v>
      </c>
      <c r="AS2599" s="51">
        <v>0</v>
      </c>
      <c r="AT2599" s="51">
        <v>0</v>
      </c>
      <c r="AU2599" s="51">
        <f t="shared" si="6531"/>
        <v>192264.1704</v>
      </c>
      <c r="AV2599" s="51">
        <f t="shared" si="6532"/>
        <v>-72.270400000008522</v>
      </c>
      <c r="AW2599" s="51">
        <f t="shared" si="6533"/>
        <v>212124.79999999999</v>
      </c>
      <c r="AX2599" s="51">
        <f t="shared" si="6534"/>
        <v>201206.60000000001</v>
      </c>
      <c r="AY2599" s="51">
        <f t="shared" si="6535"/>
        <v>201206.60000000001</v>
      </c>
      <c r="AZ2599" s="51"/>
      <c r="BA2599" s="52">
        <f t="shared" si="6536"/>
        <v>95.775829450279502</v>
      </c>
      <c r="BB2599" s="53"/>
    </row>
    <row r="2600" ht="31.5">
      <c r="B2600" s="47" t="s">
        <v>798</v>
      </c>
      <c r="C2600" s="47" t="s">
        <v>96</v>
      </c>
      <c r="D2600" s="47" t="s">
        <v>96</v>
      </c>
      <c r="E2600" s="48" t="str">
        <f t="shared" ref="E2600:E2663" si="6660">CONCATENATE(C2600,D2600)</f>
        <v>0505</v>
      </c>
      <c r="F2600" s="47" t="s">
        <v>943</v>
      </c>
      <c r="G2600" s="47" t="s">
        <v>58</v>
      </c>
      <c r="H2600" s="49" t="s">
        <v>59</v>
      </c>
      <c r="I2600" s="19">
        <v>28368.099999999999</v>
      </c>
      <c r="J2600" s="19">
        <v>28368.099999999999</v>
      </c>
      <c r="K2600" s="19">
        <v>28368.099999999999</v>
      </c>
      <c r="L2600" s="19"/>
      <c r="M2600" s="19"/>
      <c r="N2600" s="19"/>
      <c r="O2600" s="19">
        <v>0</v>
      </c>
      <c r="P2600" s="19"/>
      <c r="Q2600" s="19">
        <v>0</v>
      </c>
      <c r="R2600" s="19">
        <v>0</v>
      </c>
      <c r="S2600" s="19"/>
      <c r="T2600" s="19">
        <f t="shared" si="6591"/>
        <v>28368.099999999999</v>
      </c>
      <c r="U2600" s="19">
        <f t="shared" si="6622"/>
        <v>28368.099999999999</v>
      </c>
      <c r="V2600" s="19">
        <f t="shared" si="6623"/>
        <v>28368.099999999999</v>
      </c>
      <c r="W2600" s="19"/>
      <c r="X2600" s="19"/>
      <c r="Y2600" s="19"/>
      <c r="Z2600" s="19"/>
      <c r="AA2600" s="19"/>
      <c r="AB2600" s="19"/>
      <c r="AC2600" s="19"/>
      <c r="AD2600" s="19"/>
      <c r="AE2600" s="19"/>
      <c r="AF2600" s="50">
        <v>26348.642100000001</v>
      </c>
      <c r="AG2600" s="50"/>
      <c r="AH2600" s="50">
        <v>0</v>
      </c>
      <c r="AI2600" s="50">
        <v>0</v>
      </c>
      <c r="AJ2600" s="50">
        <v>0</v>
      </c>
      <c r="AK2600" s="50">
        <v>0</v>
      </c>
      <c r="AL2600" s="50">
        <v>26311.642100000001</v>
      </c>
      <c r="AM2600" s="50">
        <v>0</v>
      </c>
      <c r="AN2600" s="50">
        <v>0</v>
      </c>
      <c r="AO2600" s="51">
        <v>17731.137019999998</v>
      </c>
      <c r="AP2600" s="51">
        <v>28273.75131</v>
      </c>
      <c r="AQ2600" s="51">
        <v>0</v>
      </c>
      <c r="AR2600" s="51">
        <v>0</v>
      </c>
      <c r="AS2600" s="51">
        <v>0</v>
      </c>
      <c r="AT2600" s="51">
        <v>0</v>
      </c>
      <c r="AU2600" s="51">
        <f t="shared" ref="AU2600:AU2663" si="6661">AP2600+AS2600+AT2600+AR2600+AQ2600</f>
        <v>28273.75131</v>
      </c>
      <c r="AV2600" s="51">
        <f t="shared" ref="AV2600:AV2663" si="6662">T2600-AU2600</f>
        <v>94.348689999998896</v>
      </c>
      <c r="AW2600" s="51">
        <f t="shared" ref="AW2600:AW2663" si="6663">T2600+W2600+X2600+Y2600+Z2600</f>
        <v>28368.099999999999</v>
      </c>
      <c r="AX2600" s="51">
        <f t="shared" ref="AX2600:AX2663" si="6664">U2600+AA2600+AB2600</f>
        <v>28368.099999999999</v>
      </c>
      <c r="AY2600" s="51">
        <f t="shared" ref="AY2600:AY2663" si="6665">V2600+AC2600+AE2600+AD2600</f>
        <v>28368.099999999999</v>
      </c>
      <c r="AZ2600" s="51"/>
      <c r="BA2600" s="52">
        <f t="shared" ref="BA2600:BA2663" si="6666">AL2600/AF2600*100</f>
        <v>99.859575306159712</v>
      </c>
      <c r="BB2600" s="53"/>
    </row>
    <row r="2601">
      <c r="B2601" s="47" t="s">
        <v>798</v>
      </c>
      <c r="C2601" s="47" t="s">
        <v>96</v>
      </c>
      <c r="D2601" s="47" t="s">
        <v>96</v>
      </c>
      <c r="E2601" s="48" t="str">
        <f t="shared" si="6660"/>
        <v>0505</v>
      </c>
      <c r="F2601" s="47" t="s">
        <v>943</v>
      </c>
      <c r="G2601" s="47" t="s">
        <v>72</v>
      </c>
      <c r="H2601" s="49" t="s">
        <v>73</v>
      </c>
      <c r="I2601" s="19"/>
      <c r="J2601" s="19"/>
      <c r="K2601" s="19"/>
      <c r="L2601" s="19"/>
      <c r="M2601" s="19"/>
      <c r="N2601" s="19"/>
      <c r="O2601" s="19">
        <v>0</v>
      </c>
      <c r="P2601" s="19">
        <v>0</v>
      </c>
      <c r="Q2601" s="19"/>
      <c r="R2601" s="19"/>
      <c r="S2601" s="19"/>
      <c r="T2601" s="19">
        <f t="shared" si="6591"/>
        <v>0</v>
      </c>
      <c r="U2601" s="19">
        <v>0</v>
      </c>
      <c r="V2601" s="19">
        <v>0</v>
      </c>
      <c r="W2601" s="19">
        <v>0</v>
      </c>
      <c r="X2601" s="19">
        <v>0</v>
      </c>
      <c r="Y2601" s="19">
        <v>0</v>
      </c>
      <c r="Z2601" s="19">
        <v>0</v>
      </c>
      <c r="AA2601" s="19">
        <v>0</v>
      </c>
      <c r="AB2601" s="19">
        <v>0</v>
      </c>
      <c r="AC2601" s="19">
        <v>0</v>
      </c>
      <c r="AD2601" s="19">
        <v>0</v>
      </c>
      <c r="AE2601" s="19">
        <v>0</v>
      </c>
      <c r="AF2601" s="50">
        <v>2.5806</v>
      </c>
      <c r="AG2601" s="50"/>
      <c r="AH2601" s="50">
        <v>0</v>
      </c>
      <c r="AI2601" s="50">
        <v>0</v>
      </c>
      <c r="AJ2601" s="50">
        <v>0</v>
      </c>
      <c r="AK2601" s="50">
        <v>0</v>
      </c>
      <c r="AL2601" s="50">
        <v>2.5806</v>
      </c>
      <c r="AM2601" s="50">
        <v>0</v>
      </c>
      <c r="AN2601" s="50">
        <v>0</v>
      </c>
      <c r="AO2601" s="15">
        <v>2.5806</v>
      </c>
      <c r="AP2601" s="51">
        <v>2.5806</v>
      </c>
      <c r="AQ2601" s="51">
        <v>0</v>
      </c>
      <c r="AR2601" s="51">
        <v>0</v>
      </c>
      <c r="AS2601" s="51">
        <v>0</v>
      </c>
      <c r="AT2601" s="51">
        <v>0</v>
      </c>
      <c r="AU2601" s="51">
        <f t="shared" si="6661"/>
        <v>2.5806</v>
      </c>
      <c r="AV2601" s="51">
        <f t="shared" si="6662"/>
        <v>-2.5806</v>
      </c>
      <c r="AW2601" s="51"/>
      <c r="AX2601" s="51"/>
      <c r="AY2601" s="51"/>
      <c r="AZ2601" s="51"/>
      <c r="BA2601" s="52">
        <f t="shared" si="6666"/>
        <v>100</v>
      </c>
      <c r="BB2601" s="53"/>
    </row>
    <row r="2602">
      <c r="B2602" s="47" t="s">
        <v>798</v>
      </c>
      <c r="C2602" s="47" t="s">
        <v>96</v>
      </c>
      <c r="D2602" s="47" t="s">
        <v>96</v>
      </c>
      <c r="E2602" s="48" t="str">
        <f t="shared" si="6660"/>
        <v>0505</v>
      </c>
      <c r="F2602" s="47" t="s">
        <v>943</v>
      </c>
      <c r="G2602" s="47" t="s">
        <v>60</v>
      </c>
      <c r="H2602" s="49" t="s">
        <v>61</v>
      </c>
      <c r="I2602" s="19">
        <v>613451.40000000002</v>
      </c>
      <c r="J2602" s="19">
        <v>0</v>
      </c>
      <c r="K2602" s="19">
        <v>0</v>
      </c>
      <c r="L2602" s="19"/>
      <c r="M2602" s="19"/>
      <c r="N2602" s="19"/>
      <c r="O2602" s="19">
        <v>20399.951000000001</v>
      </c>
      <c r="P2602" s="19">
        <v>0</v>
      </c>
      <c r="Q2602" s="19">
        <v>0</v>
      </c>
      <c r="R2602" s="19">
        <v>0</v>
      </c>
      <c r="S2602" s="19"/>
      <c r="T2602" s="19">
        <f t="shared" si="6591"/>
        <v>633851.35100000002</v>
      </c>
      <c r="U2602" s="19">
        <f t="shared" si="6622"/>
        <v>0</v>
      </c>
      <c r="V2602" s="19">
        <f t="shared" si="6623"/>
        <v>0</v>
      </c>
      <c r="W2602" s="19"/>
      <c r="X2602" s="19"/>
      <c r="Y2602" s="19"/>
      <c r="Z2602" s="19"/>
      <c r="AA2602" s="19"/>
      <c r="AB2602" s="19"/>
      <c r="AC2602" s="19"/>
      <c r="AD2602" s="19"/>
      <c r="AE2602" s="19"/>
      <c r="AF2602" s="50">
        <v>635602.91099999996</v>
      </c>
      <c r="AG2602" s="50"/>
      <c r="AH2602" s="50">
        <v>0</v>
      </c>
      <c r="AI2602" s="50">
        <v>0</v>
      </c>
      <c r="AJ2602" s="50">
        <v>0</v>
      </c>
      <c r="AK2602" s="50">
        <v>0</v>
      </c>
      <c r="AL2602" s="50">
        <v>635602.91099999996</v>
      </c>
      <c r="AM2602" s="50">
        <v>0</v>
      </c>
      <c r="AN2602" s="50">
        <v>0</v>
      </c>
      <c r="AO2602" s="51">
        <v>471190.96399999998</v>
      </c>
      <c r="AP2602" s="51">
        <v>613466.40000000002</v>
      </c>
      <c r="AQ2602" s="51">
        <v>20399.951000000001</v>
      </c>
      <c r="AR2602" s="51">
        <v>0</v>
      </c>
      <c r="AS2602" s="51">
        <v>0</v>
      </c>
      <c r="AT2602" s="51">
        <v>0</v>
      </c>
      <c r="AU2602" s="51">
        <f t="shared" si="6661"/>
        <v>633866.35100000002</v>
      </c>
      <c r="AV2602" s="51">
        <f t="shared" si="6662"/>
        <v>-15</v>
      </c>
      <c r="AW2602" s="51">
        <f t="shared" si="6663"/>
        <v>633851.35100000002</v>
      </c>
      <c r="AX2602" s="51">
        <f t="shared" si="6664"/>
        <v>0</v>
      </c>
      <c r="AY2602" s="51">
        <f t="shared" si="6665"/>
        <v>0</v>
      </c>
      <c r="AZ2602" s="51"/>
      <c r="BA2602" s="52">
        <f t="shared" si="6666"/>
        <v>100</v>
      </c>
      <c r="BB2602" s="53"/>
    </row>
    <row r="2603" ht="47.25">
      <c r="B2603" s="47" t="s">
        <v>798</v>
      </c>
      <c r="C2603" s="47" t="s">
        <v>96</v>
      </c>
      <c r="D2603" s="47" t="s">
        <v>96</v>
      </c>
      <c r="E2603" s="48" t="str">
        <f t="shared" si="6660"/>
        <v>0505</v>
      </c>
      <c r="F2603" s="47" t="s">
        <v>82</v>
      </c>
      <c r="G2603" s="48"/>
      <c r="H2603" s="49" t="s">
        <v>83</v>
      </c>
      <c r="I2603" s="19">
        <f t="shared" ref="I2603:I2613" si="6667">I2604</f>
        <v>5500</v>
      </c>
      <c r="J2603" s="19">
        <f t="shared" ref="J2603:J2613" si="6668">J2604</f>
        <v>0</v>
      </c>
      <c r="K2603" s="19">
        <f t="shared" ref="K2603:K2613" si="6669">K2604</f>
        <v>0</v>
      </c>
      <c r="L2603" s="19">
        <f t="shared" ref="L2603:L2613" si="6670">L2604</f>
        <v>0</v>
      </c>
      <c r="M2603" s="19">
        <f t="shared" ref="M2603:M2613" si="6671">M2604</f>
        <v>0</v>
      </c>
      <c r="N2603" s="19">
        <f t="shared" ref="N2603:N2613" si="6672">N2604</f>
        <v>0</v>
      </c>
      <c r="O2603" s="19">
        <f t="shared" ref="O2603:O2604" si="6673">O2604</f>
        <v>0</v>
      </c>
      <c r="P2603" s="19">
        <f t="shared" ref="P2603:P2604" si="6674">P2604</f>
        <v>0</v>
      </c>
      <c r="Q2603" s="19">
        <f t="shared" ref="Q2603:Q2604" si="6675">Q2604</f>
        <v>0</v>
      </c>
      <c r="R2603" s="19">
        <f t="shared" ref="R2603:R2604" si="6676">R2604</f>
        <v>0</v>
      </c>
      <c r="S2603" s="19">
        <f t="shared" ref="S2603:S2613" si="6677">S2604</f>
        <v>0</v>
      </c>
      <c r="T2603" s="19">
        <f t="shared" si="6591"/>
        <v>5500</v>
      </c>
      <c r="U2603" s="19">
        <f t="shared" si="6622"/>
        <v>0</v>
      </c>
      <c r="V2603" s="19">
        <f t="shared" si="6623"/>
        <v>0</v>
      </c>
      <c r="W2603" s="19">
        <f t="shared" ref="W2603:W2613" si="6678">W2604</f>
        <v>0</v>
      </c>
      <c r="X2603" s="19">
        <f t="shared" ref="X2603:X2613" si="6679">X2604</f>
        <v>0</v>
      </c>
      <c r="Y2603" s="19">
        <f t="shared" ref="Y2603:Y2613" si="6680">Y2604</f>
        <v>0</v>
      </c>
      <c r="Z2603" s="19">
        <f t="shared" ref="Z2603:Z2613" si="6681">Z2604</f>
        <v>0</v>
      </c>
      <c r="AA2603" s="19">
        <f t="shared" ref="AA2603:AA2613" si="6682">AA2604</f>
        <v>0</v>
      </c>
      <c r="AB2603" s="19">
        <f t="shared" ref="AB2603:AB2613" si="6683">AB2604</f>
        <v>0</v>
      </c>
      <c r="AC2603" s="19">
        <f t="shared" ref="AC2603:AC2613" si="6684">AC2604</f>
        <v>0</v>
      </c>
      <c r="AD2603" s="19">
        <f t="shared" ref="AD2603:AD2613" si="6685">AD2604</f>
        <v>0</v>
      </c>
      <c r="AE2603" s="19">
        <f t="shared" ref="AE2603:AE2613" si="6686">AE2604</f>
        <v>0</v>
      </c>
      <c r="AF2603" s="50">
        <f t="shared" ref="AF2603:AF2604" si="6687">AF2604</f>
        <v>11322.58216</v>
      </c>
      <c r="AG2603" s="50">
        <f t="shared" ref="AG2603:AG2604" si="6688">AG2604</f>
        <v>0</v>
      </c>
      <c r="AH2603" s="50">
        <f t="shared" ref="AH2603:AH2604" si="6689">AH2604</f>
        <v>0</v>
      </c>
      <c r="AI2603" s="50">
        <f t="shared" ref="AI2603:AI2604" si="6690">AI2604</f>
        <v>0</v>
      </c>
      <c r="AJ2603" s="50">
        <f t="shared" ref="AJ2603:AJ2604" si="6691">AJ2604</f>
        <v>0</v>
      </c>
      <c r="AK2603" s="50">
        <f t="shared" ref="AK2603:AK2604" si="6692">AK2604</f>
        <v>0</v>
      </c>
      <c r="AL2603" s="50">
        <f t="shared" ref="AL2603:AL2604" si="6693">AL2604</f>
        <v>6272.5821599999999</v>
      </c>
      <c r="AM2603" s="50">
        <f t="shared" ref="AM2603:AM2604" si="6694">AM2604</f>
        <v>0</v>
      </c>
      <c r="AN2603" s="50">
        <f t="shared" ref="AN2603:AN2604" si="6695">AN2604</f>
        <v>0</v>
      </c>
      <c r="AO2603" s="15">
        <f t="shared" ref="AO2603:AO2604" si="6696">AO2604</f>
        <v>3753.8377700000001</v>
      </c>
      <c r="AP2603" s="51">
        <f t="shared" ref="AP2603:AP2604" si="6697">AP2604</f>
        <v>8803.8377700000001</v>
      </c>
      <c r="AQ2603" s="51">
        <f t="shared" ref="AQ2603:AQ2604" si="6698">AQ2604</f>
        <v>0</v>
      </c>
      <c r="AR2603" s="51">
        <f t="shared" ref="AR2603:AR2604" si="6699">AR2604</f>
        <v>0</v>
      </c>
      <c r="AS2603" s="51">
        <f t="shared" ref="AS2603:AS2604" si="6700">AS2604</f>
        <v>0</v>
      </c>
      <c r="AT2603" s="51">
        <f t="shared" ref="AT2603:AT2604" si="6701">AT2604</f>
        <v>0</v>
      </c>
      <c r="AU2603" s="51">
        <f t="shared" si="6661"/>
        <v>8803.8377700000001</v>
      </c>
      <c r="AV2603" s="51">
        <f t="shared" si="6662"/>
        <v>-3303.8377700000001</v>
      </c>
      <c r="AW2603" s="51">
        <f t="shared" si="6663"/>
        <v>5500</v>
      </c>
      <c r="AX2603" s="51">
        <f t="shared" si="6664"/>
        <v>0</v>
      </c>
      <c r="AY2603" s="51">
        <f t="shared" si="6665"/>
        <v>0</v>
      </c>
      <c r="AZ2603" s="51">
        <f t="shared" ref="AZ2603:AZ2613" si="6702">AZ2604</f>
        <v>0</v>
      </c>
      <c r="BA2603" s="52">
        <f t="shared" si="6666"/>
        <v>55.398866366009216</v>
      </c>
      <c r="BB2603" s="25"/>
    </row>
    <row r="2604" ht="31.5">
      <c r="B2604" s="47" t="s">
        <v>798</v>
      </c>
      <c r="C2604" s="47" t="s">
        <v>96</v>
      </c>
      <c r="D2604" s="47" t="s">
        <v>96</v>
      </c>
      <c r="E2604" s="48" t="str">
        <f t="shared" si="6660"/>
        <v>0505</v>
      </c>
      <c r="F2604" s="47" t="s">
        <v>84</v>
      </c>
      <c r="G2604" s="48"/>
      <c r="H2604" s="49" t="s">
        <v>85</v>
      </c>
      <c r="I2604" s="19">
        <f t="shared" si="6667"/>
        <v>5500</v>
      </c>
      <c r="J2604" s="19">
        <f t="shared" si="6668"/>
        <v>0</v>
      </c>
      <c r="K2604" s="19">
        <f t="shared" si="6669"/>
        <v>0</v>
      </c>
      <c r="L2604" s="19">
        <f t="shared" si="6670"/>
        <v>0</v>
      </c>
      <c r="M2604" s="19">
        <f t="shared" si="6671"/>
        <v>0</v>
      </c>
      <c r="N2604" s="19">
        <f t="shared" si="6672"/>
        <v>0</v>
      </c>
      <c r="O2604" s="19">
        <f t="shared" si="6673"/>
        <v>0</v>
      </c>
      <c r="P2604" s="19">
        <f t="shared" si="6674"/>
        <v>0</v>
      </c>
      <c r="Q2604" s="19">
        <f t="shared" si="6675"/>
        <v>0</v>
      </c>
      <c r="R2604" s="19">
        <f t="shared" si="6676"/>
        <v>0</v>
      </c>
      <c r="S2604" s="19">
        <f t="shared" si="6677"/>
        <v>0</v>
      </c>
      <c r="T2604" s="19">
        <f t="shared" si="6591"/>
        <v>5500</v>
      </c>
      <c r="U2604" s="19">
        <f t="shared" si="6622"/>
        <v>0</v>
      </c>
      <c r="V2604" s="19">
        <f t="shared" si="6623"/>
        <v>0</v>
      </c>
      <c r="W2604" s="19">
        <f t="shared" si="6678"/>
        <v>0</v>
      </c>
      <c r="X2604" s="19">
        <f t="shared" si="6679"/>
        <v>0</v>
      </c>
      <c r="Y2604" s="19">
        <f t="shared" si="6680"/>
        <v>0</v>
      </c>
      <c r="Z2604" s="19">
        <f t="shared" si="6681"/>
        <v>0</v>
      </c>
      <c r="AA2604" s="19">
        <f t="shared" si="6682"/>
        <v>0</v>
      </c>
      <c r="AB2604" s="19">
        <f t="shared" si="6683"/>
        <v>0</v>
      </c>
      <c r="AC2604" s="19">
        <f t="shared" si="6684"/>
        <v>0</v>
      </c>
      <c r="AD2604" s="19">
        <f t="shared" si="6685"/>
        <v>0</v>
      </c>
      <c r="AE2604" s="19">
        <f t="shared" si="6686"/>
        <v>0</v>
      </c>
      <c r="AF2604" s="50">
        <f t="shared" si="6687"/>
        <v>11322.58216</v>
      </c>
      <c r="AG2604" s="50">
        <f t="shared" si="6688"/>
        <v>0</v>
      </c>
      <c r="AH2604" s="50">
        <f t="shared" si="6689"/>
        <v>0</v>
      </c>
      <c r="AI2604" s="50">
        <f t="shared" si="6690"/>
        <v>0</v>
      </c>
      <c r="AJ2604" s="50">
        <f t="shared" si="6691"/>
        <v>0</v>
      </c>
      <c r="AK2604" s="50">
        <f t="shared" si="6692"/>
        <v>0</v>
      </c>
      <c r="AL2604" s="50">
        <f t="shared" si="6693"/>
        <v>6272.5821599999999</v>
      </c>
      <c r="AM2604" s="50">
        <f t="shared" si="6694"/>
        <v>0</v>
      </c>
      <c r="AN2604" s="50">
        <f t="shared" si="6695"/>
        <v>0</v>
      </c>
      <c r="AO2604" s="51">
        <f t="shared" si="6696"/>
        <v>3753.8377700000001</v>
      </c>
      <c r="AP2604" s="51">
        <f t="shared" si="6697"/>
        <v>8803.8377700000001</v>
      </c>
      <c r="AQ2604" s="51">
        <f t="shared" si="6698"/>
        <v>0</v>
      </c>
      <c r="AR2604" s="51">
        <f t="shared" si="6699"/>
        <v>0</v>
      </c>
      <c r="AS2604" s="51">
        <f t="shared" si="6700"/>
        <v>0</v>
      </c>
      <c r="AT2604" s="51">
        <f t="shared" si="6701"/>
        <v>0</v>
      </c>
      <c r="AU2604" s="51">
        <f t="shared" si="6661"/>
        <v>8803.8377700000001</v>
      </c>
      <c r="AV2604" s="51">
        <f t="shared" si="6662"/>
        <v>-3303.8377700000001</v>
      </c>
      <c r="AW2604" s="51">
        <f t="shared" si="6663"/>
        <v>5500</v>
      </c>
      <c r="AX2604" s="51">
        <f t="shared" si="6664"/>
        <v>0</v>
      </c>
      <c r="AY2604" s="51">
        <f t="shared" si="6665"/>
        <v>0</v>
      </c>
      <c r="AZ2604" s="51">
        <f t="shared" si="6702"/>
        <v>0</v>
      </c>
      <c r="BA2604" s="52">
        <f t="shared" si="6666"/>
        <v>55.398866366009216</v>
      </c>
      <c r="BB2604" s="25"/>
    </row>
    <row r="2605" ht="31.5">
      <c r="B2605" s="47" t="s">
        <v>798</v>
      </c>
      <c r="C2605" s="47" t="s">
        <v>96</v>
      </c>
      <c r="D2605" s="47" t="s">
        <v>96</v>
      </c>
      <c r="E2605" s="48" t="str">
        <f t="shared" si="6660"/>
        <v>0505</v>
      </c>
      <c r="F2605" s="47" t="s">
        <v>86</v>
      </c>
      <c r="G2605" s="48"/>
      <c r="H2605" s="49" t="s">
        <v>87</v>
      </c>
      <c r="I2605" s="19">
        <f t="shared" si="6667"/>
        <v>5500</v>
      </c>
      <c r="J2605" s="19">
        <f t="shared" si="6668"/>
        <v>0</v>
      </c>
      <c r="K2605" s="19">
        <f t="shared" si="6669"/>
        <v>0</v>
      </c>
      <c r="L2605" s="19">
        <f t="shared" si="6670"/>
        <v>0</v>
      </c>
      <c r="M2605" s="19">
        <f t="shared" si="6671"/>
        <v>0</v>
      </c>
      <c r="N2605" s="19">
        <f t="shared" si="6672"/>
        <v>0</v>
      </c>
      <c r="O2605" s="19">
        <f>O2606+O2607</f>
        <v>0</v>
      </c>
      <c r="P2605" s="19">
        <f>P2606+P2607</f>
        <v>0</v>
      </c>
      <c r="Q2605" s="19">
        <f>Q2606+Q2607</f>
        <v>0</v>
      </c>
      <c r="R2605" s="19">
        <f>R2606+R2607</f>
        <v>0</v>
      </c>
      <c r="S2605" s="19">
        <f t="shared" si="6677"/>
        <v>0</v>
      </c>
      <c r="T2605" s="19">
        <f t="shared" si="6591"/>
        <v>5500</v>
      </c>
      <c r="U2605" s="19">
        <f t="shared" si="6622"/>
        <v>0</v>
      </c>
      <c r="V2605" s="19">
        <f t="shared" si="6623"/>
        <v>0</v>
      </c>
      <c r="W2605" s="19">
        <f t="shared" si="6678"/>
        <v>0</v>
      </c>
      <c r="X2605" s="19">
        <f t="shared" si="6679"/>
        <v>0</v>
      </c>
      <c r="Y2605" s="19">
        <f t="shared" si="6680"/>
        <v>0</v>
      </c>
      <c r="Z2605" s="19">
        <f t="shared" si="6681"/>
        <v>0</v>
      </c>
      <c r="AA2605" s="19">
        <f t="shared" si="6682"/>
        <v>0</v>
      </c>
      <c r="AB2605" s="19">
        <f t="shared" si="6683"/>
        <v>0</v>
      </c>
      <c r="AC2605" s="19">
        <f t="shared" si="6684"/>
        <v>0</v>
      </c>
      <c r="AD2605" s="19">
        <f t="shared" si="6685"/>
        <v>0</v>
      </c>
      <c r="AE2605" s="19">
        <f t="shared" si="6686"/>
        <v>0</v>
      </c>
      <c r="AF2605" s="50">
        <f>AF2606+AF2607</f>
        <v>11322.58216</v>
      </c>
      <c r="AG2605" s="50">
        <f>AG2606+AG2607</f>
        <v>0</v>
      </c>
      <c r="AH2605" s="50">
        <f>AH2606+AH2607</f>
        <v>0</v>
      </c>
      <c r="AI2605" s="50">
        <f>AI2606+AI2607</f>
        <v>0</v>
      </c>
      <c r="AJ2605" s="50">
        <f>AJ2606+AJ2607</f>
        <v>0</v>
      </c>
      <c r="AK2605" s="50">
        <f>AK2606+AK2607</f>
        <v>0</v>
      </c>
      <c r="AL2605" s="50">
        <f>AL2606+AL2607</f>
        <v>6272.5821599999999</v>
      </c>
      <c r="AM2605" s="50">
        <f>AM2606+AM2607</f>
        <v>0</v>
      </c>
      <c r="AN2605" s="50">
        <f>AN2606+AN2607</f>
        <v>0</v>
      </c>
      <c r="AO2605" s="15">
        <f>AO2606+AO2607</f>
        <v>3753.8377700000001</v>
      </c>
      <c r="AP2605" s="51">
        <f>AP2606+AP2607</f>
        <v>8803.8377700000001</v>
      </c>
      <c r="AQ2605" s="51">
        <f>AQ2606+AQ2607</f>
        <v>0</v>
      </c>
      <c r="AR2605" s="51">
        <f>AR2606+AR2607</f>
        <v>0</v>
      </c>
      <c r="AS2605" s="51">
        <f>AS2606+AS2607</f>
        <v>0</v>
      </c>
      <c r="AT2605" s="51">
        <f>AT2606+AT2607</f>
        <v>0</v>
      </c>
      <c r="AU2605" s="51">
        <f t="shared" si="6661"/>
        <v>8803.8377700000001</v>
      </c>
      <c r="AV2605" s="51">
        <f t="shared" si="6662"/>
        <v>-3303.8377700000001</v>
      </c>
      <c r="AW2605" s="51">
        <f t="shared" si="6663"/>
        <v>5500</v>
      </c>
      <c r="AX2605" s="51">
        <f t="shared" si="6664"/>
        <v>0</v>
      </c>
      <c r="AY2605" s="51">
        <f t="shared" si="6665"/>
        <v>0</v>
      </c>
      <c r="AZ2605" s="51">
        <f t="shared" si="6702"/>
        <v>0</v>
      </c>
      <c r="BA2605" s="52">
        <f t="shared" si="6666"/>
        <v>55.398866366009216</v>
      </c>
      <c r="BB2605" s="25"/>
    </row>
    <row r="2606" ht="31.5">
      <c r="B2606" s="47" t="s">
        <v>798</v>
      </c>
      <c r="C2606" s="47" t="s">
        <v>96</v>
      </c>
      <c r="D2606" s="47" t="s">
        <v>96</v>
      </c>
      <c r="E2606" s="48" t="str">
        <f t="shared" si="6660"/>
        <v>0505</v>
      </c>
      <c r="F2606" s="47" t="s">
        <v>86</v>
      </c>
      <c r="G2606" s="47" t="s">
        <v>58</v>
      </c>
      <c r="H2606" s="49" t="s">
        <v>59</v>
      </c>
      <c r="I2606" s="19">
        <v>5500</v>
      </c>
      <c r="J2606" s="19">
        <v>0</v>
      </c>
      <c r="K2606" s="19">
        <v>0</v>
      </c>
      <c r="L2606" s="19"/>
      <c r="M2606" s="19"/>
      <c r="N2606" s="19"/>
      <c r="O2606" s="19">
        <v>0</v>
      </c>
      <c r="P2606" s="19">
        <v>0</v>
      </c>
      <c r="Q2606" s="19">
        <v>0</v>
      </c>
      <c r="R2606" s="19">
        <v>0</v>
      </c>
      <c r="S2606" s="19"/>
      <c r="T2606" s="19">
        <f t="shared" si="6591"/>
        <v>5500</v>
      </c>
      <c r="U2606" s="19">
        <f t="shared" si="6622"/>
        <v>0</v>
      </c>
      <c r="V2606" s="19">
        <f t="shared" si="6623"/>
        <v>0</v>
      </c>
      <c r="W2606" s="19"/>
      <c r="X2606" s="19"/>
      <c r="Y2606" s="19"/>
      <c r="Z2606" s="19"/>
      <c r="AA2606" s="19"/>
      <c r="AB2606" s="19"/>
      <c r="AC2606" s="19"/>
      <c r="AD2606" s="19"/>
      <c r="AE2606" s="19"/>
      <c r="AF2606" s="50">
        <v>5050</v>
      </c>
      <c r="AG2606" s="50"/>
      <c r="AH2606" s="50">
        <v>0</v>
      </c>
      <c r="AI2606" s="50">
        <v>0</v>
      </c>
      <c r="AJ2606" s="50">
        <v>0</v>
      </c>
      <c r="AK2606" s="50">
        <v>0</v>
      </c>
      <c r="AL2606" s="50">
        <v>0</v>
      </c>
      <c r="AM2606" s="50">
        <v>0</v>
      </c>
      <c r="AN2606" s="50">
        <v>0</v>
      </c>
      <c r="AO2606" s="51">
        <v>0</v>
      </c>
      <c r="AP2606" s="51">
        <v>5050</v>
      </c>
      <c r="AQ2606" s="51">
        <v>0</v>
      </c>
      <c r="AR2606" s="51">
        <v>0</v>
      </c>
      <c r="AS2606" s="51">
        <v>0</v>
      </c>
      <c r="AT2606" s="51">
        <v>0</v>
      </c>
      <c r="AU2606" s="51">
        <f t="shared" si="6661"/>
        <v>5050</v>
      </c>
      <c r="AV2606" s="51">
        <f t="shared" si="6662"/>
        <v>450</v>
      </c>
      <c r="AW2606" s="51">
        <f t="shared" si="6663"/>
        <v>5500</v>
      </c>
      <c r="AX2606" s="51">
        <f t="shared" si="6664"/>
        <v>0</v>
      </c>
      <c r="AY2606" s="51">
        <f t="shared" si="6665"/>
        <v>0</v>
      </c>
      <c r="AZ2606" s="51"/>
      <c r="BA2606" s="52">
        <f t="shared" si="6666"/>
        <v>0</v>
      </c>
      <c r="BB2606" s="53"/>
    </row>
    <row r="2607">
      <c r="B2607" s="47" t="s">
        <v>798</v>
      </c>
      <c r="C2607" s="47" t="s">
        <v>96</v>
      </c>
      <c r="D2607" s="47" t="s">
        <v>96</v>
      </c>
      <c r="E2607" s="48" t="str">
        <f t="shared" si="6660"/>
        <v>0505</v>
      </c>
      <c r="F2607" s="47" t="s">
        <v>86</v>
      </c>
      <c r="G2607" s="47" t="s">
        <v>60</v>
      </c>
      <c r="H2607" s="49" t="s">
        <v>61</v>
      </c>
      <c r="I2607" s="19"/>
      <c r="J2607" s="19"/>
      <c r="K2607" s="19"/>
      <c r="L2607" s="19"/>
      <c r="M2607" s="19"/>
      <c r="N2607" s="19"/>
      <c r="O2607" s="19">
        <v>0</v>
      </c>
      <c r="P2607" s="19">
        <v>0</v>
      </c>
      <c r="Q2607" s="19">
        <v>0</v>
      </c>
      <c r="R2607" s="19">
        <v>0</v>
      </c>
      <c r="S2607" s="19"/>
      <c r="T2607" s="19">
        <f t="shared" si="6591"/>
        <v>0</v>
      </c>
      <c r="U2607" s="19">
        <v>0</v>
      </c>
      <c r="V2607" s="19">
        <v>0</v>
      </c>
      <c r="W2607" s="19">
        <v>0</v>
      </c>
      <c r="X2607" s="19">
        <v>0</v>
      </c>
      <c r="Y2607" s="19">
        <v>0</v>
      </c>
      <c r="Z2607" s="19">
        <v>0</v>
      </c>
      <c r="AA2607" s="19">
        <v>0</v>
      </c>
      <c r="AB2607" s="19">
        <v>0</v>
      </c>
      <c r="AC2607" s="19">
        <v>0</v>
      </c>
      <c r="AD2607" s="19">
        <v>0</v>
      </c>
      <c r="AE2607" s="19">
        <v>0</v>
      </c>
      <c r="AF2607" s="50">
        <v>6272.5821599999999</v>
      </c>
      <c r="AG2607" s="50"/>
      <c r="AH2607" s="50">
        <v>0</v>
      </c>
      <c r="AI2607" s="50">
        <v>0</v>
      </c>
      <c r="AJ2607" s="50">
        <v>0</v>
      </c>
      <c r="AK2607" s="50">
        <v>0</v>
      </c>
      <c r="AL2607" s="50">
        <v>6272.5821599999999</v>
      </c>
      <c r="AM2607" s="50">
        <v>0</v>
      </c>
      <c r="AN2607" s="50">
        <v>0</v>
      </c>
      <c r="AO2607" s="15">
        <v>3753.8377700000001</v>
      </c>
      <c r="AP2607" s="51">
        <v>3753.8377700000001</v>
      </c>
      <c r="AQ2607" s="51">
        <v>0</v>
      </c>
      <c r="AR2607" s="51">
        <v>0</v>
      </c>
      <c r="AS2607" s="51">
        <v>0</v>
      </c>
      <c r="AT2607" s="51">
        <v>0</v>
      </c>
      <c r="AU2607" s="51">
        <f t="shared" si="6661"/>
        <v>3753.8377700000001</v>
      </c>
      <c r="AV2607" s="51">
        <f t="shared" si="6662"/>
        <v>-3753.8377700000001</v>
      </c>
      <c r="AW2607" s="51"/>
      <c r="AX2607" s="51"/>
      <c r="AY2607" s="51"/>
      <c r="AZ2607" s="51"/>
      <c r="BA2607" s="52">
        <f t="shared" si="6666"/>
        <v>100</v>
      </c>
      <c r="BB2607" s="53"/>
    </row>
    <row r="2608" s="30" customFormat="1">
      <c r="B2608" s="31" t="s">
        <v>798</v>
      </c>
      <c r="C2608" s="31" t="s">
        <v>122</v>
      </c>
      <c r="D2608" s="31"/>
      <c r="E2608" s="32" t="str">
        <f t="shared" si="6660"/>
        <v>06</v>
      </c>
      <c r="F2608" s="31"/>
      <c r="G2608" s="32"/>
      <c r="H2608" s="33" t="s">
        <v>233</v>
      </c>
      <c r="I2608" s="34">
        <f t="shared" si="6667"/>
        <v>233.80000000000001</v>
      </c>
      <c r="J2608" s="34">
        <f t="shared" si="6668"/>
        <v>233.80000000000001</v>
      </c>
      <c r="K2608" s="34">
        <f t="shared" si="6669"/>
        <v>233.80000000000001</v>
      </c>
      <c r="L2608" s="34">
        <f t="shared" si="6670"/>
        <v>0</v>
      </c>
      <c r="M2608" s="34">
        <f t="shared" si="6671"/>
        <v>0</v>
      </c>
      <c r="N2608" s="34">
        <f t="shared" si="6672"/>
        <v>0</v>
      </c>
      <c r="O2608" s="34">
        <f t="shared" ref="O2608:O2613" si="6703">O2609</f>
        <v>0</v>
      </c>
      <c r="P2608" s="34">
        <f t="shared" ref="P2608:P2613" si="6704">P2609</f>
        <v>0</v>
      </c>
      <c r="Q2608" s="34">
        <f t="shared" ref="Q2608:Q2613" si="6705">Q2609</f>
        <v>0</v>
      </c>
      <c r="R2608" s="34">
        <f t="shared" ref="R2608:R2613" si="6706">R2609</f>
        <v>0</v>
      </c>
      <c r="S2608" s="34">
        <f t="shared" si="6677"/>
        <v>0</v>
      </c>
      <c r="T2608" s="34">
        <f t="shared" si="6591"/>
        <v>233.80000000000001</v>
      </c>
      <c r="U2608" s="34">
        <f t="shared" si="6622"/>
        <v>233.80000000000001</v>
      </c>
      <c r="V2608" s="34">
        <f t="shared" si="6623"/>
        <v>233.80000000000001</v>
      </c>
      <c r="W2608" s="34">
        <f t="shared" si="6678"/>
        <v>0</v>
      </c>
      <c r="X2608" s="34">
        <f t="shared" si="6679"/>
        <v>0</v>
      </c>
      <c r="Y2608" s="34">
        <f t="shared" si="6680"/>
        <v>0</v>
      </c>
      <c r="Z2608" s="34">
        <f t="shared" si="6681"/>
        <v>0</v>
      </c>
      <c r="AA2608" s="34">
        <f t="shared" si="6682"/>
        <v>0</v>
      </c>
      <c r="AB2608" s="34">
        <f t="shared" si="6683"/>
        <v>0</v>
      </c>
      <c r="AC2608" s="34">
        <f t="shared" si="6684"/>
        <v>0</v>
      </c>
      <c r="AD2608" s="34">
        <f t="shared" si="6685"/>
        <v>0</v>
      </c>
      <c r="AE2608" s="34">
        <f t="shared" si="6686"/>
        <v>0</v>
      </c>
      <c r="AF2608" s="35">
        <f t="shared" ref="AF2608:AF2613" si="6707">AF2609</f>
        <v>233.80000000000001</v>
      </c>
      <c r="AG2608" s="35">
        <f t="shared" ref="AG2608:AG2613" si="6708">AG2609</f>
        <v>0</v>
      </c>
      <c r="AH2608" s="35">
        <f t="shared" ref="AH2608:AH2613" si="6709">AH2609</f>
        <v>0</v>
      </c>
      <c r="AI2608" s="35">
        <f t="shared" ref="AI2608:AI2613" si="6710">AI2609</f>
        <v>0</v>
      </c>
      <c r="AJ2608" s="35">
        <f t="shared" ref="AJ2608:AJ2613" si="6711">AJ2609</f>
        <v>0</v>
      </c>
      <c r="AK2608" s="35">
        <f t="shared" ref="AK2608:AK2613" si="6712">AK2609</f>
        <v>0</v>
      </c>
      <c r="AL2608" s="35">
        <f t="shared" ref="AL2608:AL2613" si="6713">AL2609</f>
        <v>233.80000000000001</v>
      </c>
      <c r="AM2608" s="35">
        <f t="shared" ref="AM2608:AM2613" si="6714">AM2609</f>
        <v>0</v>
      </c>
      <c r="AN2608" s="35">
        <f t="shared" ref="AN2608:AN2613" si="6715">AN2609</f>
        <v>0</v>
      </c>
      <c r="AO2608" s="36">
        <f t="shared" ref="AO2608:AO2613" si="6716">AO2609</f>
        <v>233.80000000000001</v>
      </c>
      <c r="AP2608" s="36">
        <f t="shared" ref="AP2608:AP2613" si="6717">AP2609</f>
        <v>233.80000000000001</v>
      </c>
      <c r="AQ2608" s="36">
        <f t="shared" ref="AQ2608:AQ2613" si="6718">AQ2609</f>
        <v>0</v>
      </c>
      <c r="AR2608" s="36">
        <f t="shared" ref="AR2608:AR2613" si="6719">AR2609</f>
        <v>0</v>
      </c>
      <c r="AS2608" s="36">
        <f t="shared" ref="AS2608:AS2613" si="6720">AS2609</f>
        <v>0</v>
      </c>
      <c r="AT2608" s="36">
        <f t="shared" ref="AT2608:AT2613" si="6721">AT2609</f>
        <v>0</v>
      </c>
      <c r="AU2608" s="36">
        <f t="shared" si="6661"/>
        <v>233.80000000000001</v>
      </c>
      <c r="AV2608" s="36">
        <f t="shared" si="6662"/>
        <v>0</v>
      </c>
      <c r="AW2608" s="36">
        <f t="shared" si="6663"/>
        <v>233.80000000000001</v>
      </c>
      <c r="AX2608" s="36">
        <f t="shared" si="6664"/>
        <v>233.80000000000001</v>
      </c>
      <c r="AY2608" s="36">
        <f t="shared" si="6665"/>
        <v>233.80000000000001</v>
      </c>
      <c r="AZ2608" s="36">
        <f t="shared" si="6702"/>
        <v>0</v>
      </c>
      <c r="BA2608" s="37">
        <f t="shared" si="6666"/>
        <v>100</v>
      </c>
      <c r="BB2608" s="25"/>
    </row>
    <row r="2609" s="39" customFormat="1" ht="31.5">
      <c r="B2609" s="40" t="s">
        <v>798</v>
      </c>
      <c r="C2609" s="40" t="s">
        <v>122</v>
      </c>
      <c r="D2609" s="40" t="s">
        <v>98</v>
      </c>
      <c r="E2609" s="38" t="str">
        <f t="shared" si="6660"/>
        <v>0603</v>
      </c>
      <c r="F2609" s="40"/>
      <c r="G2609" s="38"/>
      <c r="H2609" s="41" t="s">
        <v>234</v>
      </c>
      <c r="I2609" s="42">
        <f t="shared" si="6667"/>
        <v>233.80000000000001</v>
      </c>
      <c r="J2609" s="42">
        <f t="shared" si="6668"/>
        <v>233.80000000000001</v>
      </c>
      <c r="K2609" s="42">
        <f t="shared" si="6669"/>
        <v>233.80000000000001</v>
      </c>
      <c r="L2609" s="42">
        <f t="shared" si="6670"/>
        <v>0</v>
      </c>
      <c r="M2609" s="42">
        <f t="shared" si="6671"/>
        <v>0</v>
      </c>
      <c r="N2609" s="42">
        <f t="shared" si="6672"/>
        <v>0</v>
      </c>
      <c r="O2609" s="42">
        <f t="shared" si="6703"/>
        <v>0</v>
      </c>
      <c r="P2609" s="42">
        <f t="shared" si="6704"/>
        <v>0</v>
      </c>
      <c r="Q2609" s="42">
        <f t="shared" si="6705"/>
        <v>0</v>
      </c>
      <c r="R2609" s="42">
        <f t="shared" si="6706"/>
        <v>0</v>
      </c>
      <c r="S2609" s="42">
        <f t="shared" si="6677"/>
        <v>0</v>
      </c>
      <c r="T2609" s="42">
        <f t="shared" si="6591"/>
        <v>233.80000000000001</v>
      </c>
      <c r="U2609" s="42">
        <f t="shared" si="6622"/>
        <v>233.80000000000001</v>
      </c>
      <c r="V2609" s="42">
        <f t="shared" si="6623"/>
        <v>233.80000000000001</v>
      </c>
      <c r="W2609" s="42">
        <f t="shared" si="6678"/>
        <v>0</v>
      </c>
      <c r="X2609" s="42">
        <f t="shared" si="6679"/>
        <v>0</v>
      </c>
      <c r="Y2609" s="42">
        <f t="shared" si="6680"/>
        <v>0</v>
      </c>
      <c r="Z2609" s="42">
        <f t="shared" si="6681"/>
        <v>0</v>
      </c>
      <c r="AA2609" s="42">
        <f t="shared" si="6682"/>
        <v>0</v>
      </c>
      <c r="AB2609" s="42">
        <f t="shared" si="6683"/>
        <v>0</v>
      </c>
      <c r="AC2609" s="42">
        <f t="shared" si="6684"/>
        <v>0</v>
      </c>
      <c r="AD2609" s="42">
        <f t="shared" si="6685"/>
        <v>0</v>
      </c>
      <c r="AE2609" s="42">
        <f t="shared" si="6686"/>
        <v>0</v>
      </c>
      <c r="AF2609" s="43">
        <f t="shared" si="6707"/>
        <v>233.80000000000001</v>
      </c>
      <c r="AG2609" s="43">
        <f t="shared" si="6708"/>
        <v>0</v>
      </c>
      <c r="AH2609" s="43">
        <f t="shared" si="6709"/>
        <v>0</v>
      </c>
      <c r="AI2609" s="43">
        <f t="shared" si="6710"/>
        <v>0</v>
      </c>
      <c r="AJ2609" s="43">
        <f t="shared" si="6711"/>
        <v>0</v>
      </c>
      <c r="AK2609" s="43">
        <f t="shared" si="6712"/>
        <v>0</v>
      </c>
      <c r="AL2609" s="43">
        <f t="shared" si="6713"/>
        <v>233.80000000000001</v>
      </c>
      <c r="AM2609" s="43">
        <f t="shared" si="6714"/>
        <v>0</v>
      </c>
      <c r="AN2609" s="43">
        <f t="shared" si="6715"/>
        <v>0</v>
      </c>
      <c r="AO2609" s="44">
        <f t="shared" si="6716"/>
        <v>233.80000000000001</v>
      </c>
      <c r="AP2609" s="45">
        <f t="shared" si="6717"/>
        <v>233.80000000000001</v>
      </c>
      <c r="AQ2609" s="45">
        <f t="shared" si="6718"/>
        <v>0</v>
      </c>
      <c r="AR2609" s="45">
        <f t="shared" si="6719"/>
        <v>0</v>
      </c>
      <c r="AS2609" s="45">
        <f t="shared" si="6720"/>
        <v>0</v>
      </c>
      <c r="AT2609" s="45">
        <f t="shared" si="6721"/>
        <v>0</v>
      </c>
      <c r="AU2609" s="45">
        <f t="shared" si="6661"/>
        <v>233.80000000000001</v>
      </c>
      <c r="AV2609" s="45">
        <f t="shared" si="6662"/>
        <v>0</v>
      </c>
      <c r="AW2609" s="45">
        <f t="shared" si="6663"/>
        <v>233.80000000000001</v>
      </c>
      <c r="AX2609" s="45">
        <f t="shared" si="6664"/>
        <v>233.80000000000001</v>
      </c>
      <c r="AY2609" s="45">
        <f t="shared" si="6665"/>
        <v>233.80000000000001</v>
      </c>
      <c r="AZ2609" s="45">
        <f t="shared" si="6702"/>
        <v>0</v>
      </c>
      <c r="BA2609" s="46">
        <f t="shared" si="6666"/>
        <v>100</v>
      </c>
      <c r="BB2609" s="25"/>
    </row>
    <row r="2610" ht="31.5">
      <c r="B2610" s="47" t="s">
        <v>798</v>
      </c>
      <c r="C2610" s="47" t="s">
        <v>122</v>
      </c>
      <c r="D2610" s="47" t="s">
        <v>98</v>
      </c>
      <c r="E2610" s="48" t="str">
        <f t="shared" si="6660"/>
        <v>0603</v>
      </c>
      <c r="F2610" s="47" t="s">
        <v>181</v>
      </c>
      <c r="G2610" s="48"/>
      <c r="H2610" s="49" t="s">
        <v>182</v>
      </c>
      <c r="I2610" s="19">
        <f t="shared" si="6667"/>
        <v>233.80000000000001</v>
      </c>
      <c r="J2610" s="19">
        <f t="shared" si="6668"/>
        <v>233.80000000000001</v>
      </c>
      <c r="K2610" s="19">
        <f t="shared" si="6669"/>
        <v>233.80000000000001</v>
      </c>
      <c r="L2610" s="19">
        <f t="shared" si="6670"/>
        <v>0</v>
      </c>
      <c r="M2610" s="19">
        <f t="shared" si="6671"/>
        <v>0</v>
      </c>
      <c r="N2610" s="19">
        <f t="shared" si="6672"/>
        <v>0</v>
      </c>
      <c r="O2610" s="19">
        <f t="shared" si="6703"/>
        <v>0</v>
      </c>
      <c r="P2610" s="19">
        <f t="shared" si="6704"/>
        <v>0</v>
      </c>
      <c r="Q2610" s="19">
        <f t="shared" si="6705"/>
        <v>0</v>
      </c>
      <c r="R2610" s="19">
        <f t="shared" si="6706"/>
        <v>0</v>
      </c>
      <c r="S2610" s="19">
        <f t="shared" si="6677"/>
        <v>0</v>
      </c>
      <c r="T2610" s="19">
        <f t="shared" si="6591"/>
        <v>233.80000000000001</v>
      </c>
      <c r="U2610" s="19">
        <f t="shared" si="6622"/>
        <v>233.80000000000001</v>
      </c>
      <c r="V2610" s="19">
        <f t="shared" si="6623"/>
        <v>233.80000000000001</v>
      </c>
      <c r="W2610" s="19">
        <f t="shared" si="6678"/>
        <v>0</v>
      </c>
      <c r="X2610" s="19">
        <f t="shared" si="6679"/>
        <v>0</v>
      </c>
      <c r="Y2610" s="19">
        <f t="shared" si="6680"/>
        <v>0</v>
      </c>
      <c r="Z2610" s="19">
        <f t="shared" si="6681"/>
        <v>0</v>
      </c>
      <c r="AA2610" s="19">
        <f t="shared" si="6682"/>
        <v>0</v>
      </c>
      <c r="AB2610" s="19">
        <f t="shared" si="6683"/>
        <v>0</v>
      </c>
      <c r="AC2610" s="19">
        <f t="shared" si="6684"/>
        <v>0</v>
      </c>
      <c r="AD2610" s="19">
        <f t="shared" si="6685"/>
        <v>0</v>
      </c>
      <c r="AE2610" s="19">
        <f t="shared" si="6686"/>
        <v>0</v>
      </c>
      <c r="AF2610" s="50">
        <f t="shared" si="6707"/>
        <v>233.80000000000001</v>
      </c>
      <c r="AG2610" s="50">
        <f t="shared" si="6708"/>
        <v>0</v>
      </c>
      <c r="AH2610" s="50">
        <f t="shared" si="6709"/>
        <v>0</v>
      </c>
      <c r="AI2610" s="50">
        <f t="shared" si="6710"/>
        <v>0</v>
      </c>
      <c r="AJ2610" s="50">
        <f t="shared" si="6711"/>
        <v>0</v>
      </c>
      <c r="AK2610" s="50">
        <f t="shared" si="6712"/>
        <v>0</v>
      </c>
      <c r="AL2610" s="50">
        <f t="shared" si="6713"/>
        <v>233.80000000000001</v>
      </c>
      <c r="AM2610" s="50">
        <f t="shared" si="6714"/>
        <v>0</v>
      </c>
      <c r="AN2610" s="50">
        <f t="shared" si="6715"/>
        <v>0</v>
      </c>
      <c r="AO2610" s="51">
        <f t="shared" si="6716"/>
        <v>233.80000000000001</v>
      </c>
      <c r="AP2610" s="51">
        <f t="shared" si="6717"/>
        <v>233.80000000000001</v>
      </c>
      <c r="AQ2610" s="51">
        <f t="shared" si="6718"/>
        <v>0</v>
      </c>
      <c r="AR2610" s="51">
        <f t="shared" si="6719"/>
        <v>0</v>
      </c>
      <c r="AS2610" s="51">
        <f t="shared" si="6720"/>
        <v>0</v>
      </c>
      <c r="AT2610" s="51">
        <f t="shared" si="6721"/>
        <v>0</v>
      </c>
      <c r="AU2610" s="51">
        <f t="shared" si="6661"/>
        <v>233.80000000000001</v>
      </c>
      <c r="AV2610" s="51">
        <f t="shared" si="6662"/>
        <v>0</v>
      </c>
      <c r="AW2610" s="51">
        <f t="shared" si="6663"/>
        <v>233.80000000000001</v>
      </c>
      <c r="AX2610" s="51">
        <f t="shared" si="6664"/>
        <v>233.80000000000001</v>
      </c>
      <c r="AY2610" s="51">
        <f t="shared" si="6665"/>
        <v>233.80000000000001</v>
      </c>
      <c r="AZ2610" s="51">
        <f t="shared" si="6702"/>
        <v>0</v>
      </c>
      <c r="BA2610" s="52">
        <f t="shared" si="6666"/>
        <v>100</v>
      </c>
      <c r="BB2610" s="25"/>
    </row>
    <row r="2611">
      <c r="B2611" s="47" t="s">
        <v>798</v>
      </c>
      <c r="C2611" s="47" t="s">
        <v>122</v>
      </c>
      <c r="D2611" s="47" t="s">
        <v>98</v>
      </c>
      <c r="E2611" s="48" t="str">
        <f t="shared" si="6660"/>
        <v>0603</v>
      </c>
      <c r="F2611" s="47" t="s">
        <v>183</v>
      </c>
      <c r="G2611" s="48"/>
      <c r="H2611" s="49" t="s">
        <v>53</v>
      </c>
      <c r="I2611" s="19">
        <f t="shared" si="6667"/>
        <v>233.80000000000001</v>
      </c>
      <c r="J2611" s="19">
        <f t="shared" si="6668"/>
        <v>233.80000000000001</v>
      </c>
      <c r="K2611" s="19">
        <f t="shared" si="6669"/>
        <v>233.80000000000001</v>
      </c>
      <c r="L2611" s="19">
        <f t="shared" si="6670"/>
        <v>0</v>
      </c>
      <c r="M2611" s="19">
        <f t="shared" si="6671"/>
        <v>0</v>
      </c>
      <c r="N2611" s="19">
        <f t="shared" si="6672"/>
        <v>0</v>
      </c>
      <c r="O2611" s="19">
        <f t="shared" si="6703"/>
        <v>0</v>
      </c>
      <c r="P2611" s="19">
        <f t="shared" si="6704"/>
        <v>0</v>
      </c>
      <c r="Q2611" s="19">
        <f t="shared" si="6705"/>
        <v>0</v>
      </c>
      <c r="R2611" s="19">
        <f t="shared" si="6706"/>
        <v>0</v>
      </c>
      <c r="S2611" s="19">
        <f t="shared" si="6677"/>
        <v>0</v>
      </c>
      <c r="T2611" s="19">
        <f t="shared" si="6591"/>
        <v>233.80000000000001</v>
      </c>
      <c r="U2611" s="19">
        <f t="shared" si="6622"/>
        <v>233.80000000000001</v>
      </c>
      <c r="V2611" s="19">
        <f t="shared" si="6623"/>
        <v>233.80000000000001</v>
      </c>
      <c r="W2611" s="19">
        <f t="shared" si="6678"/>
        <v>0</v>
      </c>
      <c r="X2611" s="19">
        <f t="shared" si="6679"/>
        <v>0</v>
      </c>
      <c r="Y2611" s="19">
        <f t="shared" si="6680"/>
        <v>0</v>
      </c>
      <c r="Z2611" s="19">
        <f t="shared" si="6681"/>
        <v>0</v>
      </c>
      <c r="AA2611" s="19">
        <f t="shared" si="6682"/>
        <v>0</v>
      </c>
      <c r="AB2611" s="19">
        <f t="shared" si="6683"/>
        <v>0</v>
      </c>
      <c r="AC2611" s="19">
        <f t="shared" si="6684"/>
        <v>0</v>
      </c>
      <c r="AD2611" s="19">
        <f t="shared" si="6685"/>
        <v>0</v>
      </c>
      <c r="AE2611" s="19">
        <f t="shared" si="6686"/>
        <v>0</v>
      </c>
      <c r="AF2611" s="50">
        <f t="shared" si="6707"/>
        <v>233.80000000000001</v>
      </c>
      <c r="AG2611" s="50">
        <f t="shared" si="6708"/>
        <v>0</v>
      </c>
      <c r="AH2611" s="50">
        <f t="shared" si="6709"/>
        <v>0</v>
      </c>
      <c r="AI2611" s="50">
        <f t="shared" si="6710"/>
        <v>0</v>
      </c>
      <c r="AJ2611" s="50">
        <f t="shared" si="6711"/>
        <v>0</v>
      </c>
      <c r="AK2611" s="50">
        <f t="shared" si="6712"/>
        <v>0</v>
      </c>
      <c r="AL2611" s="50">
        <f t="shared" si="6713"/>
        <v>233.80000000000001</v>
      </c>
      <c r="AM2611" s="50">
        <f t="shared" si="6714"/>
        <v>0</v>
      </c>
      <c r="AN2611" s="50">
        <f t="shared" si="6715"/>
        <v>0</v>
      </c>
      <c r="AO2611" s="15">
        <f t="shared" si="6716"/>
        <v>233.80000000000001</v>
      </c>
      <c r="AP2611" s="51">
        <f t="shared" si="6717"/>
        <v>233.80000000000001</v>
      </c>
      <c r="AQ2611" s="51">
        <f t="shared" si="6718"/>
        <v>0</v>
      </c>
      <c r="AR2611" s="51">
        <f t="shared" si="6719"/>
        <v>0</v>
      </c>
      <c r="AS2611" s="51">
        <f t="shared" si="6720"/>
        <v>0</v>
      </c>
      <c r="AT2611" s="51">
        <f t="shared" si="6721"/>
        <v>0</v>
      </c>
      <c r="AU2611" s="51">
        <f t="shared" si="6661"/>
        <v>233.80000000000001</v>
      </c>
      <c r="AV2611" s="51">
        <f t="shared" si="6662"/>
        <v>0</v>
      </c>
      <c r="AW2611" s="51">
        <f t="shared" si="6663"/>
        <v>233.80000000000001</v>
      </c>
      <c r="AX2611" s="51">
        <f t="shared" si="6664"/>
        <v>233.80000000000001</v>
      </c>
      <c r="AY2611" s="51">
        <f t="shared" si="6665"/>
        <v>233.80000000000001</v>
      </c>
      <c r="AZ2611" s="51">
        <f t="shared" si="6702"/>
        <v>0</v>
      </c>
      <c r="BA2611" s="52">
        <f t="shared" si="6666"/>
        <v>100</v>
      </c>
      <c r="BB2611" s="25"/>
    </row>
    <row r="2612" ht="47.25">
      <c r="B2612" s="47" t="s">
        <v>798</v>
      </c>
      <c r="C2612" s="47" t="s">
        <v>122</v>
      </c>
      <c r="D2612" s="47" t="s">
        <v>98</v>
      </c>
      <c r="E2612" s="48" t="str">
        <f t="shared" si="6660"/>
        <v>0603</v>
      </c>
      <c r="F2612" s="47" t="s">
        <v>219</v>
      </c>
      <c r="G2612" s="48"/>
      <c r="H2612" s="49" t="s">
        <v>220</v>
      </c>
      <c r="I2612" s="19">
        <f t="shared" si="6667"/>
        <v>233.80000000000001</v>
      </c>
      <c r="J2612" s="19">
        <f t="shared" si="6668"/>
        <v>233.80000000000001</v>
      </c>
      <c r="K2612" s="19">
        <f t="shared" si="6669"/>
        <v>233.80000000000001</v>
      </c>
      <c r="L2612" s="19">
        <f t="shared" si="6670"/>
        <v>0</v>
      </c>
      <c r="M2612" s="19">
        <f t="shared" si="6671"/>
        <v>0</v>
      </c>
      <c r="N2612" s="19">
        <f t="shared" si="6672"/>
        <v>0</v>
      </c>
      <c r="O2612" s="19">
        <f t="shared" si="6703"/>
        <v>0</v>
      </c>
      <c r="P2612" s="19">
        <f t="shared" si="6704"/>
        <v>0</v>
      </c>
      <c r="Q2612" s="19">
        <f t="shared" si="6705"/>
        <v>0</v>
      </c>
      <c r="R2612" s="19">
        <f t="shared" si="6706"/>
        <v>0</v>
      </c>
      <c r="S2612" s="19">
        <f t="shared" si="6677"/>
        <v>0</v>
      </c>
      <c r="T2612" s="19">
        <f t="shared" si="6591"/>
        <v>233.80000000000001</v>
      </c>
      <c r="U2612" s="19">
        <f t="shared" si="6622"/>
        <v>233.80000000000001</v>
      </c>
      <c r="V2612" s="19">
        <f t="shared" si="6623"/>
        <v>233.80000000000001</v>
      </c>
      <c r="W2612" s="19">
        <f t="shared" si="6678"/>
        <v>0</v>
      </c>
      <c r="X2612" s="19">
        <f t="shared" si="6679"/>
        <v>0</v>
      </c>
      <c r="Y2612" s="19">
        <f t="shared" si="6680"/>
        <v>0</v>
      </c>
      <c r="Z2612" s="19">
        <f t="shared" si="6681"/>
        <v>0</v>
      </c>
      <c r="AA2612" s="19">
        <f t="shared" si="6682"/>
        <v>0</v>
      </c>
      <c r="AB2612" s="19">
        <f t="shared" si="6683"/>
        <v>0</v>
      </c>
      <c r="AC2612" s="19">
        <f t="shared" si="6684"/>
        <v>0</v>
      </c>
      <c r="AD2612" s="19">
        <f t="shared" si="6685"/>
        <v>0</v>
      </c>
      <c r="AE2612" s="19">
        <f t="shared" si="6686"/>
        <v>0</v>
      </c>
      <c r="AF2612" s="50">
        <f t="shared" si="6707"/>
        <v>233.80000000000001</v>
      </c>
      <c r="AG2612" s="50">
        <f t="shared" si="6708"/>
        <v>0</v>
      </c>
      <c r="AH2612" s="50">
        <f t="shared" si="6709"/>
        <v>0</v>
      </c>
      <c r="AI2612" s="50">
        <f t="shared" si="6710"/>
        <v>0</v>
      </c>
      <c r="AJ2612" s="50">
        <f t="shared" si="6711"/>
        <v>0</v>
      </c>
      <c r="AK2612" s="50">
        <f t="shared" si="6712"/>
        <v>0</v>
      </c>
      <c r="AL2612" s="50">
        <f t="shared" si="6713"/>
        <v>233.80000000000001</v>
      </c>
      <c r="AM2612" s="50">
        <f t="shared" si="6714"/>
        <v>0</v>
      </c>
      <c r="AN2612" s="50">
        <f t="shared" si="6715"/>
        <v>0</v>
      </c>
      <c r="AO2612" s="51">
        <f t="shared" si="6716"/>
        <v>233.80000000000001</v>
      </c>
      <c r="AP2612" s="51">
        <f t="shared" si="6717"/>
        <v>233.80000000000001</v>
      </c>
      <c r="AQ2612" s="51">
        <f t="shared" si="6718"/>
        <v>0</v>
      </c>
      <c r="AR2612" s="51">
        <f t="shared" si="6719"/>
        <v>0</v>
      </c>
      <c r="AS2612" s="51">
        <f t="shared" si="6720"/>
        <v>0</v>
      </c>
      <c r="AT2612" s="51">
        <f t="shared" si="6721"/>
        <v>0</v>
      </c>
      <c r="AU2612" s="51">
        <f t="shared" si="6661"/>
        <v>233.80000000000001</v>
      </c>
      <c r="AV2612" s="51">
        <f t="shared" si="6662"/>
        <v>0</v>
      </c>
      <c r="AW2612" s="51">
        <f t="shared" si="6663"/>
        <v>233.80000000000001</v>
      </c>
      <c r="AX2612" s="51">
        <f t="shared" si="6664"/>
        <v>233.80000000000001</v>
      </c>
      <c r="AY2612" s="51">
        <f t="shared" si="6665"/>
        <v>233.80000000000001</v>
      </c>
      <c r="AZ2612" s="51">
        <f t="shared" si="6702"/>
        <v>0</v>
      </c>
      <c r="BA2612" s="52">
        <f t="shared" si="6666"/>
        <v>100</v>
      </c>
      <c r="BB2612" s="25"/>
    </row>
    <row r="2613">
      <c r="B2613" s="47" t="s">
        <v>798</v>
      </c>
      <c r="C2613" s="47" t="s">
        <v>122</v>
      </c>
      <c r="D2613" s="47" t="s">
        <v>98</v>
      </c>
      <c r="E2613" s="48" t="str">
        <f t="shared" si="6660"/>
        <v>0603</v>
      </c>
      <c r="F2613" s="47" t="s">
        <v>235</v>
      </c>
      <c r="G2613" s="48"/>
      <c r="H2613" s="49" t="s">
        <v>236</v>
      </c>
      <c r="I2613" s="19">
        <f t="shared" si="6667"/>
        <v>233.80000000000001</v>
      </c>
      <c r="J2613" s="19">
        <f t="shared" si="6668"/>
        <v>233.80000000000001</v>
      </c>
      <c r="K2613" s="19">
        <f t="shared" si="6669"/>
        <v>233.80000000000001</v>
      </c>
      <c r="L2613" s="19">
        <f t="shared" si="6670"/>
        <v>0</v>
      </c>
      <c r="M2613" s="19">
        <f t="shared" si="6671"/>
        <v>0</v>
      </c>
      <c r="N2613" s="19">
        <f t="shared" si="6672"/>
        <v>0</v>
      </c>
      <c r="O2613" s="19">
        <f t="shared" si="6703"/>
        <v>0</v>
      </c>
      <c r="P2613" s="19">
        <f t="shared" si="6704"/>
        <v>0</v>
      </c>
      <c r="Q2613" s="19">
        <f t="shared" si="6705"/>
        <v>0</v>
      </c>
      <c r="R2613" s="19">
        <f t="shared" si="6706"/>
        <v>0</v>
      </c>
      <c r="S2613" s="19">
        <f t="shared" si="6677"/>
        <v>0</v>
      </c>
      <c r="T2613" s="19">
        <f t="shared" si="6591"/>
        <v>233.80000000000001</v>
      </c>
      <c r="U2613" s="19">
        <f t="shared" si="6622"/>
        <v>233.80000000000001</v>
      </c>
      <c r="V2613" s="19">
        <f t="shared" si="6623"/>
        <v>233.80000000000001</v>
      </c>
      <c r="W2613" s="19">
        <f t="shared" si="6678"/>
        <v>0</v>
      </c>
      <c r="X2613" s="19">
        <f t="shared" si="6679"/>
        <v>0</v>
      </c>
      <c r="Y2613" s="19">
        <f t="shared" si="6680"/>
        <v>0</v>
      </c>
      <c r="Z2613" s="19">
        <f t="shared" si="6681"/>
        <v>0</v>
      </c>
      <c r="AA2613" s="19">
        <f t="shared" si="6682"/>
        <v>0</v>
      </c>
      <c r="AB2613" s="19">
        <f t="shared" si="6683"/>
        <v>0</v>
      </c>
      <c r="AC2613" s="19">
        <f t="shared" si="6684"/>
        <v>0</v>
      </c>
      <c r="AD2613" s="19">
        <f t="shared" si="6685"/>
        <v>0</v>
      </c>
      <c r="AE2613" s="19">
        <f t="shared" si="6686"/>
        <v>0</v>
      </c>
      <c r="AF2613" s="50">
        <f t="shared" si="6707"/>
        <v>233.80000000000001</v>
      </c>
      <c r="AG2613" s="50">
        <f t="shared" si="6708"/>
        <v>0</v>
      </c>
      <c r="AH2613" s="50">
        <f t="shared" si="6709"/>
        <v>0</v>
      </c>
      <c r="AI2613" s="50">
        <f t="shared" si="6710"/>
        <v>0</v>
      </c>
      <c r="AJ2613" s="50">
        <f t="shared" si="6711"/>
        <v>0</v>
      </c>
      <c r="AK2613" s="50">
        <f t="shared" si="6712"/>
        <v>0</v>
      </c>
      <c r="AL2613" s="50">
        <f t="shared" si="6713"/>
        <v>233.80000000000001</v>
      </c>
      <c r="AM2613" s="50">
        <f t="shared" si="6714"/>
        <v>0</v>
      </c>
      <c r="AN2613" s="50">
        <f t="shared" si="6715"/>
        <v>0</v>
      </c>
      <c r="AO2613" s="15">
        <f t="shared" si="6716"/>
        <v>233.80000000000001</v>
      </c>
      <c r="AP2613" s="51">
        <f t="shared" si="6717"/>
        <v>233.80000000000001</v>
      </c>
      <c r="AQ2613" s="51">
        <f t="shared" si="6718"/>
        <v>0</v>
      </c>
      <c r="AR2613" s="51">
        <f t="shared" si="6719"/>
        <v>0</v>
      </c>
      <c r="AS2613" s="51">
        <f t="shared" si="6720"/>
        <v>0</v>
      </c>
      <c r="AT2613" s="51">
        <f t="shared" si="6721"/>
        <v>0</v>
      </c>
      <c r="AU2613" s="51">
        <f t="shared" si="6661"/>
        <v>233.80000000000001</v>
      </c>
      <c r="AV2613" s="51">
        <f t="shared" si="6662"/>
        <v>0</v>
      </c>
      <c r="AW2613" s="51">
        <f t="shared" si="6663"/>
        <v>233.80000000000001</v>
      </c>
      <c r="AX2613" s="51">
        <f t="shared" si="6664"/>
        <v>233.80000000000001</v>
      </c>
      <c r="AY2613" s="51">
        <f t="shared" si="6665"/>
        <v>233.80000000000001</v>
      </c>
      <c r="AZ2613" s="51">
        <f t="shared" si="6702"/>
        <v>0</v>
      </c>
      <c r="BA2613" s="52">
        <f t="shared" si="6666"/>
        <v>100</v>
      </c>
      <c r="BB2613" s="25"/>
    </row>
    <row r="2614" ht="31.5">
      <c r="B2614" s="47" t="s">
        <v>798</v>
      </c>
      <c r="C2614" s="47" t="s">
        <v>122</v>
      </c>
      <c r="D2614" s="47" t="s">
        <v>98</v>
      </c>
      <c r="E2614" s="48" t="str">
        <f t="shared" si="6660"/>
        <v>0603</v>
      </c>
      <c r="F2614" s="47" t="s">
        <v>235</v>
      </c>
      <c r="G2614" s="47" t="s">
        <v>58</v>
      </c>
      <c r="H2614" s="49" t="s">
        <v>59</v>
      </c>
      <c r="I2614" s="71">
        <v>233.80000000000001</v>
      </c>
      <c r="J2614" s="71">
        <v>233.80000000000001</v>
      </c>
      <c r="K2614" s="71">
        <v>233.80000000000001</v>
      </c>
      <c r="L2614" s="71"/>
      <c r="M2614" s="71"/>
      <c r="N2614" s="71"/>
      <c r="O2614" s="71">
        <v>0</v>
      </c>
      <c r="P2614" s="71"/>
      <c r="Q2614" s="71">
        <v>0</v>
      </c>
      <c r="R2614" s="71">
        <v>0</v>
      </c>
      <c r="S2614" s="71"/>
      <c r="T2614" s="71">
        <f t="shared" si="6591"/>
        <v>233.80000000000001</v>
      </c>
      <c r="U2614" s="71">
        <f t="shared" si="6622"/>
        <v>233.80000000000001</v>
      </c>
      <c r="V2614" s="71">
        <f t="shared" si="6623"/>
        <v>233.80000000000001</v>
      </c>
      <c r="W2614" s="71"/>
      <c r="X2614" s="71"/>
      <c r="Y2614" s="71"/>
      <c r="Z2614" s="71"/>
      <c r="AA2614" s="71"/>
      <c r="AB2614" s="71"/>
      <c r="AC2614" s="71"/>
      <c r="AD2614" s="71"/>
      <c r="AE2614" s="71"/>
      <c r="AF2614" s="50">
        <v>233.80000000000001</v>
      </c>
      <c r="AG2614" s="50"/>
      <c r="AH2614" s="50">
        <v>0</v>
      </c>
      <c r="AI2614" s="50">
        <v>0</v>
      </c>
      <c r="AJ2614" s="50">
        <v>0</v>
      </c>
      <c r="AK2614" s="50">
        <v>0</v>
      </c>
      <c r="AL2614" s="50">
        <v>233.80000000000001</v>
      </c>
      <c r="AM2614" s="50">
        <v>0</v>
      </c>
      <c r="AN2614" s="50">
        <v>0</v>
      </c>
      <c r="AO2614" s="73">
        <v>233.80000000000001</v>
      </c>
      <c r="AP2614" s="73">
        <v>233.80000000000001</v>
      </c>
      <c r="AQ2614" s="73">
        <v>0</v>
      </c>
      <c r="AR2614" s="51">
        <v>0</v>
      </c>
      <c r="AS2614" s="51">
        <v>0</v>
      </c>
      <c r="AT2614" s="51">
        <v>0</v>
      </c>
      <c r="AU2614" s="73">
        <f t="shared" si="6661"/>
        <v>233.80000000000001</v>
      </c>
      <c r="AV2614" s="73">
        <f t="shared" si="6662"/>
        <v>0</v>
      </c>
      <c r="AW2614" s="51">
        <f t="shared" si="6663"/>
        <v>233.80000000000001</v>
      </c>
      <c r="AX2614" s="51">
        <f t="shared" si="6664"/>
        <v>233.80000000000001</v>
      </c>
      <c r="AY2614" s="51">
        <f t="shared" si="6665"/>
        <v>233.80000000000001</v>
      </c>
      <c r="AZ2614" s="73"/>
      <c r="BA2614" s="52">
        <f t="shared" si="6666"/>
        <v>100</v>
      </c>
      <c r="BB2614" s="53"/>
    </row>
    <row r="2615" s="30" customFormat="1" ht="31.5">
      <c r="B2615" s="31" t="s">
        <v>944</v>
      </c>
      <c r="C2615" s="31"/>
      <c r="D2615" s="31"/>
      <c r="E2615" s="32" t="str">
        <f t="shared" si="6660"/>
        <v/>
      </c>
      <c r="F2615" s="31"/>
      <c r="G2615" s="31"/>
      <c r="H2615" s="33" t="s">
        <v>945</v>
      </c>
      <c r="I2615" s="34">
        <f>I2633+I2622</f>
        <v>9539363.3999999985</v>
      </c>
      <c r="J2615" s="34">
        <f>J2633+J2622</f>
        <v>10300980.800000003</v>
      </c>
      <c r="K2615" s="34">
        <f>K2633+K2622</f>
        <v>10900157.299999999</v>
      </c>
      <c r="L2615" s="34">
        <f>L2633+L2622</f>
        <v>40792.500000000015</v>
      </c>
      <c r="M2615" s="34">
        <f>M2633+M2622</f>
        <v>25118.799999999967</v>
      </c>
      <c r="N2615" s="34">
        <f>N2633+N2622</f>
        <v>8326.1000000000004</v>
      </c>
      <c r="O2615" s="34">
        <f>O2633+O2622+O2690+O2616</f>
        <v>-118917.859</v>
      </c>
      <c r="P2615" s="34">
        <f>P2633+P2622+P2690+P2616</f>
        <v>-15031.548000000008</v>
      </c>
      <c r="Q2615" s="34">
        <f>Q2633+Q2622+Q2690</f>
        <v>0</v>
      </c>
      <c r="R2615" s="34">
        <f>R2633+R2622+R2690</f>
        <v>418323.16600000003</v>
      </c>
      <c r="S2615" s="34">
        <f>S2633+S2622</f>
        <v>326396.05410000001</v>
      </c>
      <c r="T2615" s="34">
        <f t="shared" si="6591"/>
        <v>10190925.713099997</v>
      </c>
      <c r="U2615" s="34">
        <f t="shared" si="6622"/>
        <v>10326099.600000003</v>
      </c>
      <c r="V2615" s="34">
        <f t="shared" si="6623"/>
        <v>10908483.399999999</v>
      </c>
      <c r="W2615" s="34">
        <f>W2633+W2622</f>
        <v>128781.177</v>
      </c>
      <c r="X2615" s="34">
        <f>X2633+X2622</f>
        <v>0</v>
      </c>
      <c r="Y2615" s="34">
        <f>Y2633+Y2622</f>
        <v>126753.448</v>
      </c>
      <c r="Z2615" s="34">
        <f>Z2633+Z2622</f>
        <v>309917.3541</v>
      </c>
      <c r="AA2615" s="34">
        <f>AA2633+AA2622</f>
        <v>108356.60399999999</v>
      </c>
      <c r="AB2615" s="34">
        <f>AB2633+AB2622</f>
        <v>489054.55800000002</v>
      </c>
      <c r="AC2615" s="34">
        <f>AC2633+AC2622</f>
        <v>186810.65100000001</v>
      </c>
      <c r="AD2615" s="34">
        <f>AD2633+AD2622</f>
        <v>0</v>
      </c>
      <c r="AE2615" s="34">
        <f>AE2633+AE2622</f>
        <v>385091.59499999997</v>
      </c>
      <c r="AF2615" s="35">
        <f>AF2633+AF2622+AF2690+AF2616</f>
        <v>10595009.395620001</v>
      </c>
      <c r="AG2615" s="35">
        <f>AG2633+AG2622+AG2690+AG2616</f>
        <v>0</v>
      </c>
      <c r="AH2615" s="35">
        <f>AH2633+AH2622+AH2690+AH2616</f>
        <v>1332737.84968</v>
      </c>
      <c r="AI2615" s="35">
        <f>AI2633+AI2622+AI2690+AI2616</f>
        <v>0</v>
      </c>
      <c r="AJ2615" s="35">
        <f>AJ2633+AJ2622+AJ2690+AJ2616</f>
        <v>0</v>
      </c>
      <c r="AK2615" s="35">
        <f>AK2633+AK2622+AK2690+AK2616</f>
        <v>0</v>
      </c>
      <c r="AL2615" s="35">
        <f>AL2633+AL2622+AL2690+AL2616</f>
        <v>10148325.633579999</v>
      </c>
      <c r="AM2615" s="35">
        <f>AM2633+AM2622+AM2690+AM2616</f>
        <v>1332737.6718900001</v>
      </c>
      <c r="AN2615" s="35">
        <f>AN2633+AN2622+AN2690+AN2616</f>
        <v>0</v>
      </c>
      <c r="AO2615" s="54">
        <f>AO2633+AO2622+AO2690+AO2616</f>
        <v>7129900.6882699998</v>
      </c>
      <c r="AP2615" s="36">
        <f>AP2633+AP2622+AP2690+AP2616</f>
        <v>10974517.375559999</v>
      </c>
      <c r="AQ2615" s="36">
        <f>AQ2633+AQ2622+AQ2690+AQ2616</f>
        <v>-118917.859</v>
      </c>
      <c r="AR2615" s="36">
        <f>AR2633+AR2622+AR2690+AR2616</f>
        <v>-153898.5</v>
      </c>
      <c r="AS2615" s="36">
        <f>AS2633+AS2622+AS2690+AS2616</f>
        <v>0</v>
      </c>
      <c r="AT2615" s="36">
        <f>AT2633+AT2622+AT2690+AT2616</f>
        <v>0</v>
      </c>
      <c r="AU2615" s="36">
        <f t="shared" si="6661"/>
        <v>10701701.016559999</v>
      </c>
      <c r="AV2615" s="36">
        <f t="shared" si="6662"/>
        <v>-510775.30346000195</v>
      </c>
      <c r="AW2615" s="36">
        <f t="shared" si="6663"/>
        <v>10756377.692199998</v>
      </c>
      <c r="AX2615" s="36">
        <f t="shared" si="6664"/>
        <v>10923510.762000004</v>
      </c>
      <c r="AY2615" s="36">
        <f t="shared" si="6665"/>
        <v>11480385.646</v>
      </c>
      <c r="AZ2615" s="36">
        <f>AZ2633+AZ2622</f>
        <v>0</v>
      </c>
      <c r="BA2615" s="37">
        <f t="shared" si="6666"/>
        <v>95.784017310785373</v>
      </c>
      <c r="BB2615" s="25"/>
    </row>
    <row r="2616" s="30" customFormat="1">
      <c r="B2616" s="31" t="s">
        <v>944</v>
      </c>
      <c r="C2616" s="31" t="s">
        <v>46</v>
      </c>
      <c r="D2616" s="31"/>
      <c r="E2616" s="32" t="str">
        <f t="shared" si="6660"/>
        <v>01</v>
      </c>
      <c r="F2616" s="31"/>
      <c r="G2616" s="32"/>
      <c r="H2616" s="33" t="s">
        <v>47</v>
      </c>
      <c r="I2616" s="34"/>
      <c r="J2616" s="34"/>
      <c r="K2616" s="34"/>
      <c r="L2616" s="34"/>
      <c r="M2616" s="34"/>
      <c r="N2616" s="34"/>
      <c r="O2616" s="34">
        <f t="shared" ref="O2616:O2624" si="6722">O2617</f>
        <v>0</v>
      </c>
      <c r="P2616" s="34">
        <f t="shared" ref="P2616:P2624" si="6723">P2617</f>
        <v>0</v>
      </c>
      <c r="Q2616" s="34"/>
      <c r="R2616" s="34"/>
      <c r="S2616" s="34"/>
      <c r="T2616" s="34">
        <f t="shared" si="6591"/>
        <v>0</v>
      </c>
      <c r="U2616" s="34"/>
      <c r="V2616" s="34"/>
      <c r="W2616" s="34"/>
      <c r="X2616" s="34"/>
      <c r="Y2616" s="34"/>
      <c r="Z2616" s="34"/>
      <c r="AA2616" s="34"/>
      <c r="AB2616" s="34"/>
      <c r="AC2616" s="34"/>
      <c r="AD2616" s="34"/>
      <c r="AE2616" s="34"/>
      <c r="AF2616" s="35">
        <f t="shared" ref="AF2616:AF2624" si="6724">AF2617</f>
        <v>55</v>
      </c>
      <c r="AG2616" s="35">
        <f t="shared" ref="AG2616:AG2624" si="6725">AG2617</f>
        <v>0</v>
      </c>
      <c r="AH2616" s="35">
        <f t="shared" ref="AH2616:AH2620" si="6726">AH2617</f>
        <v>55</v>
      </c>
      <c r="AI2616" s="35">
        <f t="shared" ref="AI2616:AI2620" si="6727">AI2617</f>
        <v>0</v>
      </c>
      <c r="AJ2616" s="35">
        <f t="shared" ref="AJ2616:AJ2624" si="6728">AJ2617</f>
        <v>0</v>
      </c>
      <c r="AK2616" s="35">
        <f t="shared" ref="AK2616:AK2624" si="6729">AK2617</f>
        <v>0</v>
      </c>
      <c r="AL2616" s="35">
        <f t="shared" ref="AL2616:AL2624" si="6730">AL2617</f>
        <v>55</v>
      </c>
      <c r="AM2616" s="35">
        <f t="shared" ref="AM2616:AM2620" si="6731">AM2617</f>
        <v>55</v>
      </c>
      <c r="AN2616" s="35">
        <f t="shared" ref="AN2616:AN2624" si="6732">AN2617</f>
        <v>0</v>
      </c>
      <c r="AO2616" s="36">
        <f t="shared" ref="AO2616:AO2624" si="6733">AO2617</f>
        <v>55</v>
      </c>
      <c r="AP2616" s="36">
        <f t="shared" ref="AP2616:AP2624" si="6734">AP2617</f>
        <v>55</v>
      </c>
      <c r="AQ2616" s="36">
        <f t="shared" ref="AQ2616:AQ2624" si="6735">AQ2617</f>
        <v>0</v>
      </c>
      <c r="AR2616" s="36">
        <f t="shared" ref="AR2616:AR2624" si="6736">AR2617</f>
        <v>0</v>
      </c>
      <c r="AS2616" s="36">
        <f t="shared" ref="AS2616:AS2624" si="6737">AS2617</f>
        <v>0</v>
      </c>
      <c r="AT2616" s="36">
        <f t="shared" ref="AT2616:AT2624" si="6738">AT2617</f>
        <v>0</v>
      </c>
      <c r="AU2616" s="36">
        <f t="shared" si="6661"/>
        <v>55</v>
      </c>
      <c r="AV2616" s="36">
        <f t="shared" si="6662"/>
        <v>-55</v>
      </c>
      <c r="AW2616" s="36"/>
      <c r="AX2616" s="36"/>
      <c r="AY2616" s="36"/>
      <c r="AZ2616" s="36"/>
      <c r="BA2616" s="37">
        <f t="shared" si="6666"/>
        <v>100</v>
      </c>
      <c r="BB2616" s="25"/>
    </row>
    <row r="2617" s="59" customFormat="1">
      <c r="B2617" s="40" t="s">
        <v>944</v>
      </c>
      <c r="C2617" s="40" t="s">
        <v>46</v>
      </c>
      <c r="D2617" s="40" t="s">
        <v>48</v>
      </c>
      <c r="E2617" s="38" t="str">
        <f t="shared" si="6660"/>
        <v>0113</v>
      </c>
      <c r="F2617" s="40"/>
      <c r="G2617" s="38"/>
      <c r="H2617" s="41" t="s">
        <v>49</v>
      </c>
      <c r="I2617" s="75"/>
      <c r="J2617" s="75"/>
      <c r="K2617" s="75"/>
      <c r="L2617" s="75"/>
      <c r="M2617" s="75"/>
      <c r="N2617" s="75"/>
      <c r="O2617" s="75">
        <f t="shared" si="6722"/>
        <v>0</v>
      </c>
      <c r="P2617" s="42">
        <f t="shared" si="6723"/>
        <v>0</v>
      </c>
      <c r="Q2617" s="75"/>
      <c r="R2617" s="75"/>
      <c r="S2617" s="75"/>
      <c r="T2617" s="42">
        <f t="shared" si="6591"/>
        <v>0</v>
      </c>
      <c r="U2617" s="42"/>
      <c r="V2617" s="42"/>
      <c r="W2617" s="42"/>
      <c r="X2617" s="42"/>
      <c r="Y2617" s="42"/>
      <c r="Z2617" s="42"/>
      <c r="AA2617" s="42"/>
      <c r="AB2617" s="42"/>
      <c r="AC2617" s="42"/>
      <c r="AD2617" s="42"/>
      <c r="AE2617" s="42"/>
      <c r="AF2617" s="43">
        <f t="shared" si="6724"/>
        <v>55</v>
      </c>
      <c r="AG2617" s="43">
        <f t="shared" si="6725"/>
        <v>0</v>
      </c>
      <c r="AH2617" s="43">
        <f t="shared" si="6726"/>
        <v>55</v>
      </c>
      <c r="AI2617" s="43">
        <f t="shared" si="6727"/>
        <v>0</v>
      </c>
      <c r="AJ2617" s="43">
        <f t="shared" si="6728"/>
        <v>0</v>
      </c>
      <c r="AK2617" s="43">
        <f t="shared" si="6729"/>
        <v>0</v>
      </c>
      <c r="AL2617" s="43">
        <f t="shared" si="6730"/>
        <v>55</v>
      </c>
      <c r="AM2617" s="43">
        <f t="shared" si="6731"/>
        <v>55</v>
      </c>
      <c r="AN2617" s="43">
        <f t="shared" si="6732"/>
        <v>0</v>
      </c>
      <c r="AO2617" s="44">
        <f t="shared" si="6733"/>
        <v>55</v>
      </c>
      <c r="AP2617" s="45">
        <f t="shared" si="6734"/>
        <v>55</v>
      </c>
      <c r="AQ2617" s="45">
        <f t="shared" si="6735"/>
        <v>0</v>
      </c>
      <c r="AR2617" s="45">
        <f t="shared" si="6736"/>
        <v>0</v>
      </c>
      <c r="AS2617" s="45">
        <f t="shared" si="6737"/>
        <v>0</v>
      </c>
      <c r="AT2617" s="45">
        <f t="shared" si="6738"/>
        <v>0</v>
      </c>
      <c r="AU2617" s="45">
        <f t="shared" si="6661"/>
        <v>55</v>
      </c>
      <c r="AV2617" s="45">
        <f t="shared" si="6662"/>
        <v>-55</v>
      </c>
      <c r="AW2617" s="79"/>
      <c r="AX2617" s="79"/>
      <c r="AY2617" s="79"/>
      <c r="AZ2617" s="79"/>
      <c r="BA2617" s="46">
        <f t="shared" si="6666"/>
        <v>100</v>
      </c>
      <c r="BB2617" s="70"/>
    </row>
    <row r="2618" s="30" customFormat="1" ht="31.5">
      <c r="B2618" s="47" t="s">
        <v>944</v>
      </c>
      <c r="C2618" s="47" t="s">
        <v>46</v>
      </c>
      <c r="D2618" s="47" t="s">
        <v>48</v>
      </c>
      <c r="E2618" s="48" t="str">
        <f t="shared" si="6660"/>
        <v>0113</v>
      </c>
      <c r="F2618" s="47" t="s">
        <v>76</v>
      </c>
      <c r="G2618" s="48"/>
      <c r="H2618" s="49" t="s">
        <v>77</v>
      </c>
      <c r="I2618" s="34"/>
      <c r="J2618" s="34"/>
      <c r="K2618" s="34"/>
      <c r="L2618" s="34"/>
      <c r="M2618" s="34"/>
      <c r="N2618" s="34"/>
      <c r="O2618" s="34">
        <f t="shared" si="6722"/>
        <v>0</v>
      </c>
      <c r="P2618" s="19">
        <f t="shared" si="6723"/>
        <v>0</v>
      </c>
      <c r="Q2618" s="34"/>
      <c r="R2618" s="34"/>
      <c r="S2618" s="34"/>
      <c r="T2618" s="19">
        <f t="shared" si="6591"/>
        <v>0</v>
      </c>
      <c r="U2618" s="19"/>
      <c r="V2618" s="19"/>
      <c r="W2618" s="19"/>
      <c r="X2618" s="19"/>
      <c r="Y2618" s="19"/>
      <c r="Z2618" s="19"/>
      <c r="AA2618" s="19"/>
      <c r="AB2618" s="19"/>
      <c r="AC2618" s="19"/>
      <c r="AD2618" s="19"/>
      <c r="AE2618" s="19"/>
      <c r="AF2618" s="50">
        <f t="shared" si="6724"/>
        <v>55</v>
      </c>
      <c r="AG2618" s="50">
        <f t="shared" si="6725"/>
        <v>0</v>
      </c>
      <c r="AH2618" s="50">
        <f t="shared" si="6726"/>
        <v>55</v>
      </c>
      <c r="AI2618" s="50">
        <f t="shared" si="6727"/>
        <v>0</v>
      </c>
      <c r="AJ2618" s="50">
        <f t="shared" si="6728"/>
        <v>0</v>
      </c>
      <c r="AK2618" s="50">
        <f t="shared" si="6729"/>
        <v>0</v>
      </c>
      <c r="AL2618" s="50">
        <f t="shared" si="6730"/>
        <v>55</v>
      </c>
      <c r="AM2618" s="50">
        <f t="shared" si="6731"/>
        <v>55</v>
      </c>
      <c r="AN2618" s="50">
        <f t="shared" si="6732"/>
        <v>0</v>
      </c>
      <c r="AO2618" s="51">
        <f t="shared" si="6733"/>
        <v>55</v>
      </c>
      <c r="AP2618" s="51">
        <f t="shared" si="6734"/>
        <v>55</v>
      </c>
      <c r="AQ2618" s="51">
        <f t="shared" si="6735"/>
        <v>0</v>
      </c>
      <c r="AR2618" s="51">
        <f t="shared" si="6736"/>
        <v>0</v>
      </c>
      <c r="AS2618" s="51">
        <f t="shared" si="6737"/>
        <v>0</v>
      </c>
      <c r="AT2618" s="51">
        <f t="shared" si="6738"/>
        <v>0</v>
      </c>
      <c r="AU2618" s="51">
        <f t="shared" si="6661"/>
        <v>55</v>
      </c>
      <c r="AV2618" s="51">
        <f t="shared" si="6662"/>
        <v>-55</v>
      </c>
      <c r="AW2618" s="36"/>
      <c r="AX2618" s="36"/>
      <c r="AY2618" s="36"/>
      <c r="AZ2618" s="36"/>
      <c r="BA2618" s="52">
        <f t="shared" si="6666"/>
        <v>100</v>
      </c>
      <c r="BB2618" s="25"/>
    </row>
    <row r="2619" s="30" customFormat="1">
      <c r="B2619" s="47" t="s">
        <v>944</v>
      </c>
      <c r="C2619" s="47" t="s">
        <v>46</v>
      </c>
      <c r="D2619" s="47" t="s">
        <v>48</v>
      </c>
      <c r="E2619" s="48" t="str">
        <f t="shared" si="6660"/>
        <v>0113</v>
      </c>
      <c r="F2619" s="47" t="s">
        <v>78</v>
      </c>
      <c r="G2619" s="48"/>
      <c r="H2619" s="49" t="s">
        <v>79</v>
      </c>
      <c r="I2619" s="34"/>
      <c r="J2619" s="34"/>
      <c r="K2619" s="34"/>
      <c r="L2619" s="34"/>
      <c r="M2619" s="34"/>
      <c r="N2619" s="34"/>
      <c r="O2619" s="34">
        <f t="shared" si="6722"/>
        <v>0</v>
      </c>
      <c r="P2619" s="19">
        <f t="shared" si="6723"/>
        <v>0</v>
      </c>
      <c r="Q2619" s="34"/>
      <c r="R2619" s="34"/>
      <c r="S2619" s="34"/>
      <c r="T2619" s="19">
        <f t="shared" si="6591"/>
        <v>0</v>
      </c>
      <c r="U2619" s="19"/>
      <c r="V2619" s="19"/>
      <c r="W2619" s="19"/>
      <c r="X2619" s="19"/>
      <c r="Y2619" s="19"/>
      <c r="Z2619" s="19"/>
      <c r="AA2619" s="19"/>
      <c r="AB2619" s="19"/>
      <c r="AC2619" s="19"/>
      <c r="AD2619" s="19"/>
      <c r="AE2619" s="19"/>
      <c r="AF2619" s="50">
        <f t="shared" si="6724"/>
        <v>55</v>
      </c>
      <c r="AG2619" s="50">
        <f t="shared" si="6725"/>
        <v>0</v>
      </c>
      <c r="AH2619" s="50">
        <f t="shared" si="6726"/>
        <v>55</v>
      </c>
      <c r="AI2619" s="50">
        <f t="shared" si="6727"/>
        <v>0</v>
      </c>
      <c r="AJ2619" s="50">
        <f t="shared" si="6728"/>
        <v>0</v>
      </c>
      <c r="AK2619" s="50">
        <f t="shared" si="6729"/>
        <v>0</v>
      </c>
      <c r="AL2619" s="50">
        <f t="shared" si="6730"/>
        <v>55</v>
      </c>
      <c r="AM2619" s="50">
        <f t="shared" si="6731"/>
        <v>55</v>
      </c>
      <c r="AN2619" s="50">
        <f t="shared" si="6732"/>
        <v>0</v>
      </c>
      <c r="AO2619" s="15">
        <f t="shared" si="6733"/>
        <v>55</v>
      </c>
      <c r="AP2619" s="51">
        <f t="shared" si="6734"/>
        <v>55</v>
      </c>
      <c r="AQ2619" s="51">
        <f t="shared" si="6735"/>
        <v>0</v>
      </c>
      <c r="AR2619" s="51">
        <f t="shared" si="6736"/>
        <v>0</v>
      </c>
      <c r="AS2619" s="51">
        <f t="shared" si="6737"/>
        <v>0</v>
      </c>
      <c r="AT2619" s="51">
        <f t="shared" si="6738"/>
        <v>0</v>
      </c>
      <c r="AU2619" s="51">
        <f t="shared" si="6661"/>
        <v>55</v>
      </c>
      <c r="AV2619" s="51">
        <f t="shared" si="6662"/>
        <v>-55</v>
      </c>
      <c r="AW2619" s="36"/>
      <c r="AX2619" s="36"/>
      <c r="AY2619" s="36"/>
      <c r="AZ2619" s="36"/>
      <c r="BA2619" s="52">
        <f t="shared" si="6666"/>
        <v>100</v>
      </c>
      <c r="BB2619" s="25"/>
    </row>
    <row r="2620" s="30" customFormat="1" ht="31.5">
      <c r="B2620" s="47" t="s">
        <v>944</v>
      </c>
      <c r="C2620" s="47" t="s">
        <v>46</v>
      </c>
      <c r="D2620" s="47" t="s">
        <v>48</v>
      </c>
      <c r="E2620" s="48" t="str">
        <f t="shared" si="6660"/>
        <v>0113</v>
      </c>
      <c r="F2620" s="17" t="s">
        <v>946</v>
      </c>
      <c r="G2620" s="31"/>
      <c r="H2620" s="57" t="s">
        <v>947</v>
      </c>
      <c r="I2620" s="34"/>
      <c r="J2620" s="34"/>
      <c r="K2620" s="34"/>
      <c r="L2620" s="34"/>
      <c r="M2620" s="34"/>
      <c r="N2620" s="34"/>
      <c r="O2620" s="34">
        <f t="shared" si="6722"/>
        <v>0</v>
      </c>
      <c r="P2620" s="19">
        <f t="shared" si="6723"/>
        <v>0</v>
      </c>
      <c r="Q2620" s="34"/>
      <c r="R2620" s="34"/>
      <c r="S2620" s="34"/>
      <c r="T2620" s="19">
        <f t="shared" si="6591"/>
        <v>0</v>
      </c>
      <c r="U2620" s="19"/>
      <c r="V2620" s="19"/>
      <c r="W2620" s="19"/>
      <c r="X2620" s="19"/>
      <c r="Y2620" s="19"/>
      <c r="Z2620" s="19"/>
      <c r="AA2620" s="19"/>
      <c r="AB2620" s="19"/>
      <c r="AC2620" s="19"/>
      <c r="AD2620" s="19"/>
      <c r="AE2620" s="19"/>
      <c r="AF2620" s="50">
        <f t="shared" si="6724"/>
        <v>55</v>
      </c>
      <c r="AG2620" s="50">
        <f t="shared" si="6725"/>
        <v>0</v>
      </c>
      <c r="AH2620" s="50">
        <f t="shared" si="6726"/>
        <v>55</v>
      </c>
      <c r="AI2620" s="50">
        <f t="shared" si="6727"/>
        <v>0</v>
      </c>
      <c r="AJ2620" s="50">
        <f t="shared" si="6728"/>
        <v>0</v>
      </c>
      <c r="AK2620" s="50">
        <f t="shared" si="6729"/>
        <v>0</v>
      </c>
      <c r="AL2620" s="50">
        <f t="shared" si="6730"/>
        <v>55</v>
      </c>
      <c r="AM2620" s="50">
        <f t="shared" si="6731"/>
        <v>55</v>
      </c>
      <c r="AN2620" s="50">
        <f t="shared" si="6732"/>
        <v>0</v>
      </c>
      <c r="AO2620" s="51">
        <f t="shared" si="6733"/>
        <v>55</v>
      </c>
      <c r="AP2620" s="51">
        <f t="shared" si="6734"/>
        <v>55</v>
      </c>
      <c r="AQ2620" s="51">
        <f t="shared" si="6735"/>
        <v>0</v>
      </c>
      <c r="AR2620" s="51">
        <f t="shared" si="6736"/>
        <v>0</v>
      </c>
      <c r="AS2620" s="51">
        <f t="shared" si="6737"/>
        <v>0</v>
      </c>
      <c r="AT2620" s="51">
        <f t="shared" si="6738"/>
        <v>0</v>
      </c>
      <c r="AU2620" s="51">
        <f t="shared" si="6661"/>
        <v>55</v>
      </c>
      <c r="AV2620" s="51">
        <f t="shared" si="6662"/>
        <v>-55</v>
      </c>
      <c r="AW2620" s="36"/>
      <c r="AX2620" s="36"/>
      <c r="AY2620" s="36"/>
      <c r="AZ2620" s="36"/>
      <c r="BA2620" s="52">
        <f t="shared" si="6666"/>
        <v>100</v>
      </c>
      <c r="BB2620" s="25"/>
    </row>
    <row r="2621" s="30" customFormat="1">
      <c r="B2621" s="47" t="s">
        <v>944</v>
      </c>
      <c r="C2621" s="47" t="s">
        <v>46</v>
      </c>
      <c r="D2621" s="47" t="s">
        <v>48</v>
      </c>
      <c r="E2621" s="48" t="str">
        <f t="shared" si="6660"/>
        <v>0113</v>
      </c>
      <c r="F2621" s="17" t="s">
        <v>946</v>
      </c>
      <c r="G2621" s="47" t="s">
        <v>72</v>
      </c>
      <c r="H2621" s="49" t="s">
        <v>73</v>
      </c>
      <c r="I2621" s="34"/>
      <c r="J2621" s="34"/>
      <c r="K2621" s="34"/>
      <c r="L2621" s="34"/>
      <c r="M2621" s="34"/>
      <c r="N2621" s="34"/>
      <c r="O2621" s="34">
        <v>0</v>
      </c>
      <c r="P2621" s="19">
        <v>0</v>
      </c>
      <c r="Q2621" s="34"/>
      <c r="R2621" s="34"/>
      <c r="S2621" s="34"/>
      <c r="T2621" s="19">
        <f t="shared" si="6591"/>
        <v>0</v>
      </c>
      <c r="U2621" s="19"/>
      <c r="V2621" s="19"/>
      <c r="W2621" s="19"/>
      <c r="X2621" s="19"/>
      <c r="Y2621" s="19"/>
      <c r="Z2621" s="19"/>
      <c r="AA2621" s="19"/>
      <c r="AB2621" s="19"/>
      <c r="AC2621" s="19"/>
      <c r="AD2621" s="19"/>
      <c r="AE2621" s="19"/>
      <c r="AF2621" s="50">
        <v>55</v>
      </c>
      <c r="AG2621" s="50"/>
      <c r="AH2621" s="50">
        <f>AF2621</f>
        <v>55</v>
      </c>
      <c r="AI2621" s="50">
        <f>AG2621</f>
        <v>0</v>
      </c>
      <c r="AJ2621" s="50">
        <v>0</v>
      </c>
      <c r="AK2621" s="50">
        <v>0</v>
      </c>
      <c r="AL2621" s="50">
        <v>55</v>
      </c>
      <c r="AM2621" s="50">
        <f>AL2621</f>
        <v>55</v>
      </c>
      <c r="AN2621" s="50">
        <v>0</v>
      </c>
      <c r="AO2621" s="15">
        <v>55</v>
      </c>
      <c r="AP2621" s="51">
        <v>55</v>
      </c>
      <c r="AQ2621" s="51">
        <v>0</v>
      </c>
      <c r="AR2621" s="51">
        <v>0</v>
      </c>
      <c r="AS2621" s="51">
        <v>0</v>
      </c>
      <c r="AT2621" s="51">
        <v>0</v>
      </c>
      <c r="AU2621" s="51">
        <f t="shared" si="6661"/>
        <v>55</v>
      </c>
      <c r="AV2621" s="51">
        <f t="shared" si="6662"/>
        <v>-55</v>
      </c>
      <c r="AW2621" s="36"/>
      <c r="AX2621" s="36"/>
      <c r="AY2621" s="36"/>
      <c r="AZ2621" s="36"/>
      <c r="BA2621" s="52">
        <f t="shared" si="6666"/>
        <v>100</v>
      </c>
      <c r="BB2621" s="25"/>
    </row>
    <row r="2622" s="30" customFormat="1" ht="31.5">
      <c r="B2622" s="31" t="s">
        <v>944</v>
      </c>
      <c r="C2622" s="31" t="s">
        <v>98</v>
      </c>
      <c r="D2622" s="31"/>
      <c r="E2622" s="32" t="str">
        <f t="shared" si="6660"/>
        <v>03</v>
      </c>
      <c r="F2622" s="31"/>
      <c r="G2622" s="32"/>
      <c r="H2622" s="33" t="s">
        <v>175</v>
      </c>
      <c r="I2622" s="34">
        <f t="shared" ref="I2622:I2624" si="6739">I2623</f>
        <v>5916.1999999999998</v>
      </c>
      <c r="J2622" s="34">
        <f t="shared" ref="J2622:J2624" si="6740">J2623</f>
        <v>6007.3999999999996</v>
      </c>
      <c r="K2622" s="34">
        <f t="shared" ref="K2622:K2624" si="6741">K2623</f>
        <v>6007.3999999999996</v>
      </c>
      <c r="L2622" s="34">
        <f t="shared" ref="L2622:L2624" si="6742">L2623</f>
        <v>0</v>
      </c>
      <c r="M2622" s="34">
        <f t="shared" ref="M2622:M2624" si="6743">M2623</f>
        <v>0</v>
      </c>
      <c r="N2622" s="34">
        <f t="shared" ref="N2622:N2624" si="6744">N2623</f>
        <v>0</v>
      </c>
      <c r="O2622" s="34">
        <f t="shared" si="6722"/>
        <v>655</v>
      </c>
      <c r="P2622" s="34">
        <f t="shared" si="6723"/>
        <v>0</v>
      </c>
      <c r="Q2622" s="34">
        <f t="shared" ref="Q2622:Q2624" si="6745">Q2623</f>
        <v>0</v>
      </c>
      <c r="R2622" s="34">
        <f t="shared" ref="R2622:R2624" si="6746">R2623</f>
        <v>0</v>
      </c>
      <c r="S2622" s="34">
        <f t="shared" ref="S2622:S2624" si="6747">S2623</f>
        <v>0</v>
      </c>
      <c r="T2622" s="34">
        <f t="shared" si="6591"/>
        <v>6571.1999999999998</v>
      </c>
      <c r="U2622" s="34">
        <f t="shared" si="6622"/>
        <v>6007.3999999999996</v>
      </c>
      <c r="V2622" s="34">
        <f t="shared" si="6623"/>
        <v>6007.3999999999996</v>
      </c>
      <c r="W2622" s="34">
        <f t="shared" ref="W2622:W2624" si="6748">W2623</f>
        <v>0</v>
      </c>
      <c r="X2622" s="34">
        <f t="shared" ref="X2622:X2624" si="6749">X2623</f>
        <v>0</v>
      </c>
      <c r="Y2622" s="34">
        <f t="shared" ref="Y2622:Y2624" si="6750">Y2623</f>
        <v>0</v>
      </c>
      <c r="Z2622" s="34">
        <f t="shared" ref="Z2622:Z2624" si="6751">Z2623</f>
        <v>0</v>
      </c>
      <c r="AA2622" s="34">
        <f t="shared" ref="AA2622:AA2624" si="6752">AA2623</f>
        <v>0</v>
      </c>
      <c r="AB2622" s="34">
        <f t="shared" ref="AB2622:AB2624" si="6753">AB2623</f>
        <v>0</v>
      </c>
      <c r="AC2622" s="34">
        <f t="shared" ref="AC2622:AC2624" si="6754">AC2623</f>
        <v>0</v>
      </c>
      <c r="AD2622" s="34">
        <f t="shared" ref="AD2622:AD2624" si="6755">AD2623</f>
        <v>0</v>
      </c>
      <c r="AE2622" s="34">
        <f t="shared" ref="AE2622:AE2624" si="6756">AE2623</f>
        <v>0</v>
      </c>
      <c r="AF2622" s="35">
        <f t="shared" si="6724"/>
        <v>6342.4690000000001</v>
      </c>
      <c r="AG2622" s="35">
        <f t="shared" si="6725"/>
        <v>0</v>
      </c>
      <c r="AH2622" s="35">
        <f t="shared" ref="AH2622:AH2624" si="6757">AH2623</f>
        <v>5687.4690000000001</v>
      </c>
      <c r="AI2622" s="35">
        <f t="shared" ref="AI2622:AI2624" si="6758">AI2623</f>
        <v>0</v>
      </c>
      <c r="AJ2622" s="35">
        <f t="shared" si="6728"/>
        <v>0</v>
      </c>
      <c r="AK2622" s="35">
        <f t="shared" si="6729"/>
        <v>0</v>
      </c>
      <c r="AL2622" s="35">
        <f t="shared" si="6730"/>
        <v>6342.4609999999993</v>
      </c>
      <c r="AM2622" s="35">
        <f t="shared" ref="AM2622:AM2624" si="6759">AM2623</f>
        <v>5687.4609999999993</v>
      </c>
      <c r="AN2622" s="35">
        <f t="shared" si="6732"/>
        <v>0</v>
      </c>
      <c r="AO2622" s="36">
        <f t="shared" si="6733"/>
        <v>4223.6570200000006</v>
      </c>
      <c r="AP2622" s="36">
        <f t="shared" si="6734"/>
        <v>5687.4690000000001</v>
      </c>
      <c r="AQ2622" s="36">
        <f t="shared" si="6735"/>
        <v>655</v>
      </c>
      <c r="AR2622" s="36">
        <f t="shared" si="6736"/>
        <v>0</v>
      </c>
      <c r="AS2622" s="36">
        <f t="shared" si="6737"/>
        <v>0</v>
      </c>
      <c r="AT2622" s="36">
        <f t="shared" si="6738"/>
        <v>0</v>
      </c>
      <c r="AU2622" s="36">
        <f t="shared" si="6661"/>
        <v>6342.4690000000001</v>
      </c>
      <c r="AV2622" s="36">
        <f t="shared" si="6662"/>
        <v>228.73099999999977</v>
      </c>
      <c r="AW2622" s="36">
        <f t="shared" si="6663"/>
        <v>6571.1999999999998</v>
      </c>
      <c r="AX2622" s="36">
        <f t="shared" si="6664"/>
        <v>6007.3999999999996</v>
      </c>
      <c r="AY2622" s="36">
        <f t="shared" si="6665"/>
        <v>6007.3999999999996</v>
      </c>
      <c r="AZ2622" s="36">
        <f t="shared" ref="AZ2622:AZ2624" si="6760">AZ2623</f>
        <v>0</v>
      </c>
      <c r="BA2622" s="37">
        <f t="shared" si="6666"/>
        <v>99.999873866155269</v>
      </c>
      <c r="BB2622" s="25"/>
    </row>
    <row r="2623" s="39" customFormat="1" ht="31.5">
      <c r="B2623" s="40" t="s">
        <v>944</v>
      </c>
      <c r="C2623" s="40" t="s">
        <v>98</v>
      </c>
      <c r="D2623" s="40" t="s">
        <v>176</v>
      </c>
      <c r="E2623" s="38" t="str">
        <f t="shared" si="6660"/>
        <v>0314</v>
      </c>
      <c r="F2623" s="40"/>
      <c r="G2623" s="38"/>
      <c r="H2623" s="41" t="s">
        <v>177</v>
      </c>
      <c r="I2623" s="42">
        <f t="shared" si="6739"/>
        <v>5916.1999999999998</v>
      </c>
      <c r="J2623" s="42">
        <f t="shared" si="6740"/>
        <v>6007.3999999999996</v>
      </c>
      <c r="K2623" s="42">
        <f t="shared" si="6741"/>
        <v>6007.3999999999996</v>
      </c>
      <c r="L2623" s="42">
        <f t="shared" si="6742"/>
        <v>0</v>
      </c>
      <c r="M2623" s="42">
        <f t="shared" si="6743"/>
        <v>0</v>
      </c>
      <c r="N2623" s="42">
        <f t="shared" si="6744"/>
        <v>0</v>
      </c>
      <c r="O2623" s="42">
        <f t="shared" si="6722"/>
        <v>655</v>
      </c>
      <c r="P2623" s="42">
        <f t="shared" si="6723"/>
        <v>0</v>
      </c>
      <c r="Q2623" s="42">
        <f t="shared" si="6745"/>
        <v>0</v>
      </c>
      <c r="R2623" s="42">
        <f t="shared" si="6746"/>
        <v>0</v>
      </c>
      <c r="S2623" s="42">
        <f t="shared" si="6747"/>
        <v>0</v>
      </c>
      <c r="T2623" s="42">
        <f t="shared" si="6591"/>
        <v>6571.1999999999998</v>
      </c>
      <c r="U2623" s="42">
        <f t="shared" si="6622"/>
        <v>6007.3999999999996</v>
      </c>
      <c r="V2623" s="42">
        <f t="shared" si="6623"/>
        <v>6007.3999999999996</v>
      </c>
      <c r="W2623" s="42">
        <f t="shared" si="6748"/>
        <v>0</v>
      </c>
      <c r="X2623" s="42">
        <f t="shared" si="6749"/>
        <v>0</v>
      </c>
      <c r="Y2623" s="42">
        <f t="shared" si="6750"/>
        <v>0</v>
      </c>
      <c r="Z2623" s="42">
        <f t="shared" si="6751"/>
        <v>0</v>
      </c>
      <c r="AA2623" s="42">
        <f t="shared" si="6752"/>
        <v>0</v>
      </c>
      <c r="AB2623" s="42">
        <f t="shared" si="6753"/>
        <v>0</v>
      </c>
      <c r="AC2623" s="42">
        <f t="shared" si="6754"/>
        <v>0</v>
      </c>
      <c r="AD2623" s="42">
        <f t="shared" si="6755"/>
        <v>0</v>
      </c>
      <c r="AE2623" s="42">
        <f t="shared" si="6756"/>
        <v>0</v>
      </c>
      <c r="AF2623" s="43">
        <f t="shared" si="6724"/>
        <v>6342.4690000000001</v>
      </c>
      <c r="AG2623" s="43">
        <f t="shared" si="6725"/>
        <v>0</v>
      </c>
      <c r="AH2623" s="43">
        <f t="shared" si="6757"/>
        <v>5687.4690000000001</v>
      </c>
      <c r="AI2623" s="43">
        <f t="shared" si="6758"/>
        <v>0</v>
      </c>
      <c r="AJ2623" s="43">
        <f t="shared" si="6728"/>
        <v>0</v>
      </c>
      <c r="AK2623" s="43">
        <f t="shared" si="6729"/>
        <v>0</v>
      </c>
      <c r="AL2623" s="43">
        <f t="shared" si="6730"/>
        <v>6342.4609999999993</v>
      </c>
      <c r="AM2623" s="43">
        <f t="shared" si="6759"/>
        <v>5687.4609999999993</v>
      </c>
      <c r="AN2623" s="43">
        <f t="shared" si="6732"/>
        <v>0</v>
      </c>
      <c r="AO2623" s="44">
        <f t="shared" si="6733"/>
        <v>4223.6570200000006</v>
      </c>
      <c r="AP2623" s="45">
        <f t="shared" si="6734"/>
        <v>5687.4690000000001</v>
      </c>
      <c r="AQ2623" s="45">
        <f t="shared" si="6735"/>
        <v>655</v>
      </c>
      <c r="AR2623" s="45">
        <f t="shared" si="6736"/>
        <v>0</v>
      </c>
      <c r="AS2623" s="45">
        <f t="shared" si="6737"/>
        <v>0</v>
      </c>
      <c r="AT2623" s="45">
        <f t="shared" si="6738"/>
        <v>0</v>
      </c>
      <c r="AU2623" s="45">
        <f t="shared" si="6661"/>
        <v>6342.4690000000001</v>
      </c>
      <c r="AV2623" s="45">
        <f t="shared" si="6662"/>
        <v>228.73099999999977</v>
      </c>
      <c r="AW2623" s="45">
        <f t="shared" si="6663"/>
        <v>6571.1999999999998</v>
      </c>
      <c r="AX2623" s="45">
        <f t="shared" si="6664"/>
        <v>6007.3999999999996</v>
      </c>
      <c r="AY2623" s="45">
        <f t="shared" si="6665"/>
        <v>6007.3999999999996</v>
      </c>
      <c r="AZ2623" s="45">
        <f t="shared" si="6760"/>
        <v>0</v>
      </c>
      <c r="BA2623" s="46">
        <f t="shared" si="6666"/>
        <v>99.999873866155269</v>
      </c>
      <c r="BB2623" s="25"/>
    </row>
    <row r="2624" ht="31.5">
      <c r="B2624" s="47" t="s">
        <v>944</v>
      </c>
      <c r="C2624" s="47" t="s">
        <v>98</v>
      </c>
      <c r="D2624" s="47" t="s">
        <v>176</v>
      </c>
      <c r="E2624" s="48" t="str">
        <f t="shared" si="6660"/>
        <v>0314</v>
      </c>
      <c r="F2624" s="47" t="s">
        <v>76</v>
      </c>
      <c r="G2624" s="48"/>
      <c r="H2624" s="49" t="s">
        <v>77</v>
      </c>
      <c r="I2624" s="19">
        <f t="shared" si="6739"/>
        <v>5916.1999999999998</v>
      </c>
      <c r="J2624" s="19">
        <f t="shared" si="6740"/>
        <v>6007.3999999999996</v>
      </c>
      <c r="K2624" s="19">
        <f t="shared" si="6741"/>
        <v>6007.3999999999996</v>
      </c>
      <c r="L2624" s="19">
        <f t="shared" si="6742"/>
        <v>0</v>
      </c>
      <c r="M2624" s="19">
        <f t="shared" si="6743"/>
        <v>0</v>
      </c>
      <c r="N2624" s="19">
        <f t="shared" si="6744"/>
        <v>0</v>
      </c>
      <c r="O2624" s="19">
        <f t="shared" si="6722"/>
        <v>655</v>
      </c>
      <c r="P2624" s="19">
        <f t="shared" si="6723"/>
        <v>0</v>
      </c>
      <c r="Q2624" s="19">
        <f t="shared" si="6745"/>
        <v>0</v>
      </c>
      <c r="R2624" s="19">
        <f t="shared" si="6746"/>
        <v>0</v>
      </c>
      <c r="S2624" s="19">
        <f t="shared" si="6747"/>
        <v>0</v>
      </c>
      <c r="T2624" s="19">
        <f t="shared" si="6591"/>
        <v>6571.1999999999998</v>
      </c>
      <c r="U2624" s="19">
        <f t="shared" si="6622"/>
        <v>6007.3999999999996</v>
      </c>
      <c r="V2624" s="19">
        <f t="shared" si="6623"/>
        <v>6007.3999999999996</v>
      </c>
      <c r="W2624" s="19">
        <f t="shared" si="6748"/>
        <v>0</v>
      </c>
      <c r="X2624" s="19">
        <f t="shared" si="6749"/>
        <v>0</v>
      </c>
      <c r="Y2624" s="19">
        <f t="shared" si="6750"/>
        <v>0</v>
      </c>
      <c r="Z2624" s="19">
        <f t="shared" si="6751"/>
        <v>0</v>
      </c>
      <c r="AA2624" s="19">
        <f t="shared" si="6752"/>
        <v>0</v>
      </c>
      <c r="AB2624" s="19">
        <f t="shared" si="6753"/>
        <v>0</v>
      </c>
      <c r="AC2624" s="19">
        <f t="shared" si="6754"/>
        <v>0</v>
      </c>
      <c r="AD2624" s="19">
        <f t="shared" si="6755"/>
        <v>0</v>
      </c>
      <c r="AE2624" s="19">
        <f t="shared" si="6756"/>
        <v>0</v>
      </c>
      <c r="AF2624" s="50">
        <f t="shared" si="6724"/>
        <v>6342.4690000000001</v>
      </c>
      <c r="AG2624" s="50">
        <f t="shared" si="6725"/>
        <v>0</v>
      </c>
      <c r="AH2624" s="50">
        <f t="shared" si="6757"/>
        <v>5687.4690000000001</v>
      </c>
      <c r="AI2624" s="50">
        <f t="shared" si="6758"/>
        <v>0</v>
      </c>
      <c r="AJ2624" s="50">
        <f t="shared" si="6728"/>
        <v>0</v>
      </c>
      <c r="AK2624" s="50">
        <f t="shared" si="6729"/>
        <v>0</v>
      </c>
      <c r="AL2624" s="50">
        <f t="shared" si="6730"/>
        <v>6342.4609999999993</v>
      </c>
      <c r="AM2624" s="50">
        <f t="shared" si="6759"/>
        <v>5687.4609999999993</v>
      </c>
      <c r="AN2624" s="50">
        <f t="shared" si="6732"/>
        <v>0</v>
      </c>
      <c r="AO2624" s="51">
        <f t="shared" si="6733"/>
        <v>4223.6570200000006</v>
      </c>
      <c r="AP2624" s="51">
        <f t="shared" si="6734"/>
        <v>5687.4690000000001</v>
      </c>
      <c r="AQ2624" s="51">
        <f t="shared" si="6735"/>
        <v>655</v>
      </c>
      <c r="AR2624" s="51">
        <f t="shared" si="6736"/>
        <v>0</v>
      </c>
      <c r="AS2624" s="51">
        <f t="shared" si="6737"/>
        <v>0</v>
      </c>
      <c r="AT2624" s="51">
        <f t="shared" si="6738"/>
        <v>0</v>
      </c>
      <c r="AU2624" s="51">
        <f t="shared" si="6661"/>
        <v>6342.4690000000001</v>
      </c>
      <c r="AV2624" s="51">
        <f t="shared" si="6662"/>
        <v>228.73099999999977</v>
      </c>
      <c r="AW2624" s="51">
        <f t="shared" si="6663"/>
        <v>6571.1999999999998</v>
      </c>
      <c r="AX2624" s="51">
        <f t="shared" si="6664"/>
        <v>6007.3999999999996</v>
      </c>
      <c r="AY2624" s="51">
        <f t="shared" si="6665"/>
        <v>6007.3999999999996</v>
      </c>
      <c r="AZ2624" s="51">
        <f t="shared" si="6760"/>
        <v>0</v>
      </c>
      <c r="BA2624" s="52">
        <f t="shared" si="6666"/>
        <v>99.999873866155269</v>
      </c>
      <c r="BB2624" s="25"/>
    </row>
    <row r="2625">
      <c r="B2625" s="47" t="s">
        <v>944</v>
      </c>
      <c r="C2625" s="47" t="s">
        <v>98</v>
      </c>
      <c r="D2625" s="47" t="s">
        <v>176</v>
      </c>
      <c r="E2625" s="48" t="str">
        <f t="shared" si="6660"/>
        <v>0314</v>
      </c>
      <c r="F2625" s="47" t="s">
        <v>78</v>
      </c>
      <c r="G2625" s="48"/>
      <c r="H2625" s="49" t="s">
        <v>79</v>
      </c>
      <c r="I2625" s="19">
        <f>I2628+I2630</f>
        <v>5916.1999999999998</v>
      </c>
      <c r="J2625" s="19">
        <f>J2628+J2630</f>
        <v>6007.3999999999996</v>
      </c>
      <c r="K2625" s="19">
        <f>K2628+K2630</f>
        <v>6007.3999999999996</v>
      </c>
      <c r="L2625" s="19">
        <f>L2628+L2630</f>
        <v>0</v>
      </c>
      <c r="M2625" s="19">
        <f>M2628+M2630</f>
        <v>0</v>
      </c>
      <c r="N2625" s="19">
        <f>N2628+N2630</f>
        <v>0</v>
      </c>
      <c r="O2625" s="19">
        <f>O2628+O2630+O2626</f>
        <v>655</v>
      </c>
      <c r="P2625" s="19">
        <f>P2628+P2630</f>
        <v>0</v>
      </c>
      <c r="Q2625" s="19">
        <f>Q2628+Q2630</f>
        <v>0</v>
      </c>
      <c r="R2625" s="19">
        <f>R2628+R2630</f>
        <v>0</v>
      </c>
      <c r="S2625" s="19">
        <f>S2628+S2630</f>
        <v>0</v>
      </c>
      <c r="T2625" s="19">
        <f t="shared" si="6591"/>
        <v>6571.1999999999998</v>
      </c>
      <c r="U2625" s="19">
        <f t="shared" si="6622"/>
        <v>6007.3999999999996</v>
      </c>
      <c r="V2625" s="19">
        <f t="shared" si="6623"/>
        <v>6007.3999999999996</v>
      </c>
      <c r="W2625" s="19">
        <f>W2628+W2630</f>
        <v>0</v>
      </c>
      <c r="X2625" s="19">
        <f>X2628+X2630</f>
        <v>0</v>
      </c>
      <c r="Y2625" s="19">
        <f>Y2628+Y2630</f>
        <v>0</v>
      </c>
      <c r="Z2625" s="19">
        <f>Z2628+Z2630</f>
        <v>0</v>
      </c>
      <c r="AA2625" s="19">
        <f>AA2628+AA2630</f>
        <v>0</v>
      </c>
      <c r="AB2625" s="19">
        <f>AB2628+AB2630</f>
        <v>0</v>
      </c>
      <c r="AC2625" s="19">
        <f>AC2628+AC2630</f>
        <v>0</v>
      </c>
      <c r="AD2625" s="19">
        <f>AD2628+AD2630</f>
        <v>0</v>
      </c>
      <c r="AE2625" s="19">
        <f>AE2628+AE2630</f>
        <v>0</v>
      </c>
      <c r="AF2625" s="50">
        <f>AF2628+AF2630+AF2626</f>
        <v>6342.4690000000001</v>
      </c>
      <c r="AG2625" s="50">
        <f>AG2628+AG2630+AG2626</f>
        <v>0</v>
      </c>
      <c r="AH2625" s="50">
        <f>AH2628+AH2630+AH2626</f>
        <v>5687.4690000000001</v>
      </c>
      <c r="AI2625" s="50">
        <f>AI2628+AI2630+AI2626</f>
        <v>0</v>
      </c>
      <c r="AJ2625" s="50">
        <f>AJ2628+AJ2630+AJ2626</f>
        <v>0</v>
      </c>
      <c r="AK2625" s="50">
        <f>AK2628+AK2630+AK2626</f>
        <v>0</v>
      </c>
      <c r="AL2625" s="50">
        <f>AL2628+AL2630+AL2626</f>
        <v>6342.4609999999993</v>
      </c>
      <c r="AM2625" s="50">
        <f>AM2628+AM2630+AM2626</f>
        <v>5687.4609999999993</v>
      </c>
      <c r="AN2625" s="50">
        <f>AN2628+AN2630+AN2626</f>
        <v>0</v>
      </c>
      <c r="AO2625" s="15">
        <f>AO2628+AO2630+AO2626</f>
        <v>4223.6570200000006</v>
      </c>
      <c r="AP2625" s="51">
        <f>AP2628+AP2630+AP2626</f>
        <v>5687.4690000000001</v>
      </c>
      <c r="AQ2625" s="51">
        <f>AQ2628+AQ2630+AQ2626</f>
        <v>655</v>
      </c>
      <c r="AR2625" s="51">
        <f>AR2628+AR2630+AR2626</f>
        <v>0</v>
      </c>
      <c r="AS2625" s="51">
        <f>AS2628+AS2630+AS2626</f>
        <v>0</v>
      </c>
      <c r="AT2625" s="51">
        <f>AT2628+AT2630+AT2626</f>
        <v>0</v>
      </c>
      <c r="AU2625" s="51">
        <f t="shared" si="6661"/>
        <v>6342.4690000000001</v>
      </c>
      <c r="AV2625" s="51">
        <f t="shared" si="6662"/>
        <v>228.73099999999977</v>
      </c>
      <c r="AW2625" s="51">
        <f t="shared" si="6663"/>
        <v>6571.1999999999998</v>
      </c>
      <c r="AX2625" s="51">
        <f t="shared" si="6664"/>
        <v>6007.3999999999996</v>
      </c>
      <c r="AY2625" s="51">
        <f t="shared" si="6665"/>
        <v>6007.3999999999996</v>
      </c>
      <c r="AZ2625" s="51">
        <f>AZ2628+AZ2630</f>
        <v>0</v>
      </c>
      <c r="BA2625" s="52">
        <f t="shared" si="6666"/>
        <v>99.999873866155269</v>
      </c>
      <c r="BB2625" s="25"/>
    </row>
    <row r="2626" ht="63">
      <c r="B2626" s="47" t="s">
        <v>944</v>
      </c>
      <c r="C2626" s="47" t="s">
        <v>98</v>
      </c>
      <c r="D2626" s="47" t="s">
        <v>176</v>
      </c>
      <c r="E2626" s="48" t="str">
        <f t="shared" si="6660"/>
        <v>0314</v>
      </c>
      <c r="F2626" s="47" t="s">
        <v>800</v>
      </c>
      <c r="G2626" s="48"/>
      <c r="H2626" s="49" t="s">
        <v>801</v>
      </c>
      <c r="I2626" s="19"/>
      <c r="J2626" s="19"/>
      <c r="K2626" s="19"/>
      <c r="L2626" s="19"/>
      <c r="M2626" s="19"/>
      <c r="N2626" s="19"/>
      <c r="O2626" s="19">
        <f>O2627</f>
        <v>655</v>
      </c>
      <c r="P2626" s="19"/>
      <c r="Q2626" s="19"/>
      <c r="R2626" s="19"/>
      <c r="S2626" s="19"/>
      <c r="T2626" s="19">
        <f t="shared" si="6591"/>
        <v>655</v>
      </c>
      <c r="U2626" s="19"/>
      <c r="V2626" s="19"/>
      <c r="W2626" s="19"/>
      <c r="X2626" s="19"/>
      <c r="Y2626" s="19"/>
      <c r="Z2626" s="19"/>
      <c r="AA2626" s="19"/>
      <c r="AB2626" s="19"/>
      <c r="AC2626" s="19"/>
      <c r="AD2626" s="19"/>
      <c r="AE2626" s="19"/>
      <c r="AF2626" s="50">
        <f>AF2627</f>
        <v>655</v>
      </c>
      <c r="AG2626" s="50">
        <f>AG2627</f>
        <v>0</v>
      </c>
      <c r="AH2626" s="50">
        <f>AH2627</f>
        <v>0</v>
      </c>
      <c r="AI2626" s="50">
        <f>AI2627</f>
        <v>0</v>
      </c>
      <c r="AJ2626" s="50">
        <f>AJ2627</f>
        <v>0</v>
      </c>
      <c r="AK2626" s="50">
        <f>AK2627</f>
        <v>0</v>
      </c>
      <c r="AL2626" s="50">
        <f>AL2627</f>
        <v>655</v>
      </c>
      <c r="AM2626" s="50">
        <f>AM2627</f>
        <v>0</v>
      </c>
      <c r="AN2626" s="50">
        <f>AN2627</f>
        <v>0</v>
      </c>
      <c r="AO2626" s="63">
        <f>AO2627</f>
        <v>0</v>
      </c>
      <c r="AP2626" s="15">
        <f>AP2627</f>
        <v>0</v>
      </c>
      <c r="AQ2626" s="51">
        <f>AQ2627</f>
        <v>655</v>
      </c>
      <c r="AR2626" s="15">
        <f>AR2627</f>
        <v>0</v>
      </c>
      <c r="AS2626" s="51">
        <f>AS2627</f>
        <v>0</v>
      </c>
      <c r="AT2626" s="15">
        <f>AT2627</f>
        <v>0</v>
      </c>
      <c r="AU2626" s="51">
        <f t="shared" si="6661"/>
        <v>655</v>
      </c>
      <c r="AV2626" s="51">
        <f t="shared" si="6662"/>
        <v>0</v>
      </c>
      <c r="AW2626" s="51"/>
      <c r="AX2626" s="51"/>
      <c r="AY2626" s="51"/>
      <c r="AZ2626" s="51"/>
      <c r="BA2626" s="52">
        <f t="shared" si="6666"/>
        <v>100</v>
      </c>
      <c r="BB2626" s="25"/>
    </row>
    <row r="2627" ht="31.5">
      <c r="B2627" s="47" t="s">
        <v>944</v>
      </c>
      <c r="C2627" s="47" t="s">
        <v>98</v>
      </c>
      <c r="D2627" s="47" t="s">
        <v>176</v>
      </c>
      <c r="E2627" s="48" t="str">
        <f t="shared" si="6660"/>
        <v>0314</v>
      </c>
      <c r="F2627" s="47" t="s">
        <v>800</v>
      </c>
      <c r="G2627" s="17" t="s">
        <v>58</v>
      </c>
      <c r="H2627" s="49" t="s">
        <v>59</v>
      </c>
      <c r="I2627" s="19"/>
      <c r="J2627" s="19"/>
      <c r="K2627" s="19"/>
      <c r="L2627" s="19"/>
      <c r="M2627" s="19"/>
      <c r="N2627" s="19"/>
      <c r="O2627" s="19">
        <v>655</v>
      </c>
      <c r="P2627" s="19"/>
      <c r="Q2627" s="19"/>
      <c r="R2627" s="19"/>
      <c r="S2627" s="19"/>
      <c r="T2627" s="19">
        <f t="shared" si="6591"/>
        <v>655</v>
      </c>
      <c r="U2627" s="19"/>
      <c r="V2627" s="19"/>
      <c r="W2627" s="19"/>
      <c r="X2627" s="19"/>
      <c r="Y2627" s="19"/>
      <c r="Z2627" s="19"/>
      <c r="AA2627" s="19"/>
      <c r="AB2627" s="19"/>
      <c r="AC2627" s="19"/>
      <c r="AD2627" s="19"/>
      <c r="AE2627" s="19"/>
      <c r="AF2627" s="50">
        <v>655</v>
      </c>
      <c r="AG2627" s="50"/>
      <c r="AH2627" s="50">
        <v>0</v>
      </c>
      <c r="AI2627" s="50">
        <v>0</v>
      </c>
      <c r="AJ2627" s="50">
        <v>0</v>
      </c>
      <c r="AK2627" s="50">
        <v>0</v>
      </c>
      <c r="AL2627" s="50">
        <v>655</v>
      </c>
      <c r="AM2627" s="50">
        <v>0</v>
      </c>
      <c r="AN2627" s="50">
        <v>0</v>
      </c>
      <c r="AO2627" s="15">
        <v>0</v>
      </c>
      <c r="AP2627" s="51">
        <v>0</v>
      </c>
      <c r="AQ2627" s="15">
        <v>655</v>
      </c>
      <c r="AR2627" s="51">
        <v>0</v>
      </c>
      <c r="AS2627" s="15">
        <v>0</v>
      </c>
      <c r="AT2627" s="51">
        <v>0</v>
      </c>
      <c r="AU2627" s="51">
        <f t="shared" si="6661"/>
        <v>655</v>
      </c>
      <c r="AV2627" s="51">
        <f t="shared" si="6662"/>
        <v>0</v>
      </c>
      <c r="AW2627" s="51"/>
      <c r="AX2627" s="51"/>
      <c r="AY2627" s="51"/>
      <c r="AZ2627" s="51"/>
      <c r="BA2627" s="52">
        <f t="shared" si="6666"/>
        <v>100</v>
      </c>
      <c r="BB2627" s="25"/>
    </row>
    <row r="2628" ht="31.5">
      <c r="B2628" s="47" t="s">
        <v>944</v>
      </c>
      <c r="C2628" s="47" t="s">
        <v>98</v>
      </c>
      <c r="D2628" s="47" t="s">
        <v>176</v>
      </c>
      <c r="E2628" s="48" t="str">
        <f t="shared" si="6660"/>
        <v>0314</v>
      </c>
      <c r="F2628" s="47" t="s">
        <v>178</v>
      </c>
      <c r="G2628" s="48"/>
      <c r="H2628" s="49" t="s">
        <v>179</v>
      </c>
      <c r="I2628" s="19">
        <f>I2629</f>
        <v>1900</v>
      </c>
      <c r="J2628" s="19">
        <f>J2629</f>
        <v>1900</v>
      </c>
      <c r="K2628" s="19">
        <f>K2629</f>
        <v>1900</v>
      </c>
      <c r="L2628" s="19">
        <f>L2629</f>
        <v>0</v>
      </c>
      <c r="M2628" s="19">
        <f>M2629</f>
        <v>0</v>
      </c>
      <c r="N2628" s="19">
        <f>N2629</f>
        <v>0</v>
      </c>
      <c r="O2628" s="19">
        <f>O2629</f>
        <v>0</v>
      </c>
      <c r="P2628" s="19">
        <f>P2629</f>
        <v>0</v>
      </c>
      <c r="Q2628" s="19">
        <f>Q2629</f>
        <v>0</v>
      </c>
      <c r="R2628" s="19">
        <f>R2629</f>
        <v>0</v>
      </c>
      <c r="S2628" s="19">
        <f>S2629</f>
        <v>0</v>
      </c>
      <c r="T2628" s="19">
        <f t="shared" si="6591"/>
        <v>1900</v>
      </c>
      <c r="U2628" s="19">
        <f t="shared" si="6622"/>
        <v>1900</v>
      </c>
      <c r="V2628" s="19">
        <f t="shared" si="6623"/>
        <v>1900</v>
      </c>
      <c r="W2628" s="19">
        <f>W2629</f>
        <v>0</v>
      </c>
      <c r="X2628" s="19">
        <f>X2629</f>
        <v>0</v>
      </c>
      <c r="Y2628" s="19">
        <f>Y2629</f>
        <v>0</v>
      </c>
      <c r="Z2628" s="19">
        <f>Z2629</f>
        <v>0</v>
      </c>
      <c r="AA2628" s="19">
        <f>AA2629</f>
        <v>0</v>
      </c>
      <c r="AB2628" s="19">
        <f>AB2629</f>
        <v>0</v>
      </c>
      <c r="AC2628" s="19">
        <f>AC2629</f>
        <v>0</v>
      </c>
      <c r="AD2628" s="19">
        <f>AD2629</f>
        <v>0</v>
      </c>
      <c r="AE2628" s="19">
        <f>AE2629</f>
        <v>0</v>
      </c>
      <c r="AF2628" s="50">
        <f>AF2629</f>
        <v>1900</v>
      </c>
      <c r="AG2628" s="50">
        <f>AG2629</f>
        <v>0</v>
      </c>
      <c r="AH2628" s="50">
        <f>AH2629</f>
        <v>1900</v>
      </c>
      <c r="AI2628" s="50">
        <f>AI2629</f>
        <v>0</v>
      </c>
      <c r="AJ2628" s="50">
        <f>AJ2629</f>
        <v>0</v>
      </c>
      <c r="AK2628" s="50">
        <f>AK2629</f>
        <v>0</v>
      </c>
      <c r="AL2628" s="50">
        <f>AL2629</f>
        <v>1900</v>
      </c>
      <c r="AM2628" s="50">
        <f>AM2629</f>
        <v>1900</v>
      </c>
      <c r="AN2628" s="50">
        <f>AN2629</f>
        <v>0</v>
      </c>
      <c r="AO2628" s="51">
        <f>AO2629</f>
        <v>1424.7635</v>
      </c>
      <c r="AP2628" s="51">
        <f>AP2629</f>
        <v>1900</v>
      </c>
      <c r="AQ2628" s="51">
        <f>AQ2629</f>
        <v>0</v>
      </c>
      <c r="AR2628" s="51">
        <f>AR2629</f>
        <v>0</v>
      </c>
      <c r="AS2628" s="51">
        <f>AS2629</f>
        <v>0</v>
      </c>
      <c r="AT2628" s="51">
        <f>AT2629</f>
        <v>0</v>
      </c>
      <c r="AU2628" s="51">
        <f t="shared" si="6661"/>
        <v>1900</v>
      </c>
      <c r="AV2628" s="51">
        <f t="shared" si="6662"/>
        <v>0</v>
      </c>
      <c r="AW2628" s="51">
        <f t="shared" si="6663"/>
        <v>1900</v>
      </c>
      <c r="AX2628" s="51">
        <f t="shared" si="6664"/>
        <v>1900</v>
      </c>
      <c r="AY2628" s="51">
        <f t="shared" si="6665"/>
        <v>1900</v>
      </c>
      <c r="AZ2628" s="51">
        <f>AZ2629</f>
        <v>0</v>
      </c>
      <c r="BA2628" s="52">
        <f t="shared" si="6666"/>
        <v>100</v>
      </c>
      <c r="BB2628" s="25"/>
    </row>
    <row r="2629" ht="31.5">
      <c r="B2629" s="47" t="s">
        <v>944</v>
      </c>
      <c r="C2629" s="47" t="s">
        <v>98</v>
      </c>
      <c r="D2629" s="47" t="s">
        <v>176</v>
      </c>
      <c r="E2629" s="48" t="str">
        <f t="shared" si="6660"/>
        <v>0314</v>
      </c>
      <c r="F2629" s="47" t="s">
        <v>178</v>
      </c>
      <c r="G2629" s="47" t="s">
        <v>58</v>
      </c>
      <c r="H2629" s="49" t="s">
        <v>59</v>
      </c>
      <c r="I2629" s="19">
        <v>1900</v>
      </c>
      <c r="J2629" s="19">
        <v>1900</v>
      </c>
      <c r="K2629" s="19">
        <v>1900</v>
      </c>
      <c r="L2629" s="19"/>
      <c r="M2629" s="19"/>
      <c r="N2629" s="19"/>
      <c r="O2629" s="19">
        <v>0</v>
      </c>
      <c r="P2629" s="19">
        <v>0</v>
      </c>
      <c r="Q2629" s="19">
        <v>0</v>
      </c>
      <c r="R2629" s="19">
        <v>0</v>
      </c>
      <c r="S2629" s="19"/>
      <c r="T2629" s="19">
        <f t="shared" si="6591"/>
        <v>1900</v>
      </c>
      <c r="U2629" s="19">
        <f t="shared" si="6622"/>
        <v>1900</v>
      </c>
      <c r="V2629" s="19">
        <f t="shared" si="6623"/>
        <v>1900</v>
      </c>
      <c r="W2629" s="19"/>
      <c r="X2629" s="19"/>
      <c r="Y2629" s="19"/>
      <c r="Z2629" s="19"/>
      <c r="AA2629" s="19"/>
      <c r="AB2629" s="19"/>
      <c r="AC2629" s="19"/>
      <c r="AD2629" s="19"/>
      <c r="AE2629" s="19"/>
      <c r="AF2629" s="50">
        <v>1900</v>
      </c>
      <c r="AG2629" s="50"/>
      <c r="AH2629" s="50">
        <f>AF2629</f>
        <v>1900</v>
      </c>
      <c r="AI2629" s="50">
        <f>AG2629</f>
        <v>0</v>
      </c>
      <c r="AJ2629" s="50">
        <v>0</v>
      </c>
      <c r="AK2629" s="50">
        <v>0</v>
      </c>
      <c r="AL2629" s="50">
        <v>1900</v>
      </c>
      <c r="AM2629" s="50">
        <f>AL2629</f>
        <v>1900</v>
      </c>
      <c r="AN2629" s="50">
        <v>0</v>
      </c>
      <c r="AO2629" s="15">
        <v>1424.7635</v>
      </c>
      <c r="AP2629" s="51">
        <v>1900</v>
      </c>
      <c r="AQ2629" s="51">
        <v>0</v>
      </c>
      <c r="AR2629" s="51">
        <v>0</v>
      </c>
      <c r="AS2629" s="51">
        <v>0</v>
      </c>
      <c r="AT2629" s="51">
        <v>0</v>
      </c>
      <c r="AU2629" s="51">
        <f t="shared" si="6661"/>
        <v>1900</v>
      </c>
      <c r="AV2629" s="51">
        <f t="shared" si="6662"/>
        <v>0</v>
      </c>
      <c r="AW2629" s="51">
        <f t="shared" si="6663"/>
        <v>1900</v>
      </c>
      <c r="AX2629" s="51">
        <f t="shared" si="6664"/>
        <v>1900</v>
      </c>
      <c r="AY2629" s="51">
        <f t="shared" si="6665"/>
        <v>1900</v>
      </c>
      <c r="AZ2629" s="51"/>
      <c r="BA2629" s="52">
        <f t="shared" si="6666"/>
        <v>100</v>
      </c>
      <c r="BB2629" s="53"/>
    </row>
    <row r="2630" ht="47.25">
      <c r="B2630" s="47" t="s">
        <v>944</v>
      </c>
      <c r="C2630" s="47" t="s">
        <v>98</v>
      </c>
      <c r="D2630" s="47" t="s">
        <v>176</v>
      </c>
      <c r="E2630" s="48" t="str">
        <f t="shared" si="6660"/>
        <v>0314</v>
      </c>
      <c r="F2630" s="47" t="s">
        <v>511</v>
      </c>
      <c r="G2630" s="48"/>
      <c r="H2630" s="49" t="s">
        <v>512</v>
      </c>
      <c r="I2630" s="19">
        <f>I2631+I2632</f>
        <v>4016.1999999999998</v>
      </c>
      <c r="J2630" s="19">
        <f>J2631+J2632</f>
        <v>4107.3999999999996</v>
      </c>
      <c r="K2630" s="19">
        <f>K2631+K2632</f>
        <v>4107.3999999999996</v>
      </c>
      <c r="L2630" s="19">
        <f>L2631+L2632</f>
        <v>0</v>
      </c>
      <c r="M2630" s="19">
        <f>M2631+M2632</f>
        <v>0</v>
      </c>
      <c r="N2630" s="19">
        <f>N2631+N2632</f>
        <v>0</v>
      </c>
      <c r="O2630" s="19">
        <f>O2631+O2632</f>
        <v>0</v>
      </c>
      <c r="P2630" s="19">
        <f>P2631+P2632</f>
        <v>0</v>
      </c>
      <c r="Q2630" s="19">
        <f>Q2631+Q2632</f>
        <v>0</v>
      </c>
      <c r="R2630" s="19">
        <f>R2631+R2632</f>
        <v>0</v>
      </c>
      <c r="S2630" s="19">
        <f>S2631+S2632</f>
        <v>0</v>
      </c>
      <c r="T2630" s="19">
        <f t="shared" si="6591"/>
        <v>4016.1999999999998</v>
      </c>
      <c r="U2630" s="19">
        <f t="shared" si="6622"/>
        <v>4107.3999999999996</v>
      </c>
      <c r="V2630" s="19">
        <f t="shared" si="6623"/>
        <v>4107.3999999999996</v>
      </c>
      <c r="W2630" s="19">
        <f>W2631+W2632</f>
        <v>0</v>
      </c>
      <c r="X2630" s="19">
        <f>X2631+X2632</f>
        <v>0</v>
      </c>
      <c r="Y2630" s="19">
        <f>Y2631+Y2632</f>
        <v>0</v>
      </c>
      <c r="Z2630" s="19">
        <f>Z2631+Z2632</f>
        <v>0</v>
      </c>
      <c r="AA2630" s="19">
        <f>AA2631+AA2632</f>
        <v>0</v>
      </c>
      <c r="AB2630" s="19">
        <f>AB2631+AB2632</f>
        <v>0</v>
      </c>
      <c r="AC2630" s="19">
        <f>AC2631+AC2632</f>
        <v>0</v>
      </c>
      <c r="AD2630" s="19">
        <f>AD2631+AD2632</f>
        <v>0</v>
      </c>
      <c r="AE2630" s="19">
        <f>AE2631+AE2632</f>
        <v>0</v>
      </c>
      <c r="AF2630" s="50">
        <f>AF2631+AF2632</f>
        <v>3787.4690000000001</v>
      </c>
      <c r="AG2630" s="50">
        <f>AG2631+AG2632</f>
        <v>0</v>
      </c>
      <c r="AH2630" s="50">
        <f>AH2631+AH2632</f>
        <v>3787.4690000000001</v>
      </c>
      <c r="AI2630" s="50">
        <f>AI2631+AI2632</f>
        <v>0</v>
      </c>
      <c r="AJ2630" s="50">
        <f>AJ2631+AJ2632</f>
        <v>0</v>
      </c>
      <c r="AK2630" s="50">
        <f>AK2631+AK2632</f>
        <v>0</v>
      </c>
      <c r="AL2630" s="50">
        <f>AL2631+AL2632</f>
        <v>3787.4609999999998</v>
      </c>
      <c r="AM2630" s="50">
        <f>AM2631+AM2632</f>
        <v>3787.4609999999998</v>
      </c>
      <c r="AN2630" s="50">
        <f>AN2631+AN2632</f>
        <v>0</v>
      </c>
      <c r="AO2630" s="51">
        <f>AO2631+AO2632</f>
        <v>2798.8935200000001</v>
      </c>
      <c r="AP2630" s="51">
        <f>AP2631+AP2632</f>
        <v>3787.4690000000001</v>
      </c>
      <c r="AQ2630" s="51">
        <f>AQ2631+AQ2632</f>
        <v>0</v>
      </c>
      <c r="AR2630" s="51">
        <f>AR2631+AR2632</f>
        <v>0</v>
      </c>
      <c r="AS2630" s="51">
        <f>AS2631+AS2632</f>
        <v>0</v>
      </c>
      <c r="AT2630" s="51">
        <f>AT2631+AT2632</f>
        <v>0</v>
      </c>
      <c r="AU2630" s="51">
        <f t="shared" si="6661"/>
        <v>3787.4690000000001</v>
      </c>
      <c r="AV2630" s="51">
        <f t="shared" si="6662"/>
        <v>228.73099999999977</v>
      </c>
      <c r="AW2630" s="51">
        <f t="shared" si="6663"/>
        <v>4016.1999999999998</v>
      </c>
      <c r="AX2630" s="51">
        <f t="shared" si="6664"/>
        <v>4107.3999999999996</v>
      </c>
      <c r="AY2630" s="51">
        <f t="shared" si="6665"/>
        <v>4107.3999999999996</v>
      </c>
      <c r="AZ2630" s="51">
        <f>AZ2631+AZ2632</f>
        <v>0</v>
      </c>
      <c r="BA2630" s="52">
        <f t="shared" si="6666"/>
        <v>99.999788777149064</v>
      </c>
      <c r="BB2630" s="25"/>
    </row>
    <row r="2631" ht="78.75">
      <c r="B2631" s="47" t="s">
        <v>944</v>
      </c>
      <c r="C2631" s="47" t="s">
        <v>98</v>
      </c>
      <c r="D2631" s="47" t="s">
        <v>176</v>
      </c>
      <c r="E2631" s="48" t="str">
        <f t="shared" si="6660"/>
        <v>0314</v>
      </c>
      <c r="F2631" s="47" t="s">
        <v>511</v>
      </c>
      <c r="G2631" s="47" t="s">
        <v>70</v>
      </c>
      <c r="H2631" s="49" t="s">
        <v>71</v>
      </c>
      <c r="I2631" s="19">
        <v>1048.8</v>
      </c>
      <c r="J2631" s="19">
        <v>1140</v>
      </c>
      <c r="K2631" s="19">
        <v>1140</v>
      </c>
      <c r="L2631" s="19"/>
      <c r="M2631" s="19"/>
      <c r="N2631" s="19"/>
      <c r="O2631" s="19">
        <v>0</v>
      </c>
      <c r="P2631" s="19">
        <v>0</v>
      </c>
      <c r="Q2631" s="19">
        <v>0</v>
      </c>
      <c r="R2631" s="19">
        <v>0</v>
      </c>
      <c r="S2631" s="19"/>
      <c r="T2631" s="19">
        <f t="shared" si="6591"/>
        <v>1048.8</v>
      </c>
      <c r="U2631" s="19">
        <f t="shared" si="6622"/>
        <v>1140</v>
      </c>
      <c r="V2631" s="19">
        <f t="shared" si="6623"/>
        <v>1140</v>
      </c>
      <c r="W2631" s="19"/>
      <c r="X2631" s="19"/>
      <c r="Y2631" s="19"/>
      <c r="Z2631" s="19"/>
      <c r="AA2631" s="19"/>
      <c r="AB2631" s="19"/>
      <c r="AC2631" s="19"/>
      <c r="AD2631" s="19"/>
      <c r="AE2631" s="19"/>
      <c r="AF2631" s="50">
        <v>942.09704999999997</v>
      </c>
      <c r="AG2631" s="50"/>
      <c r="AH2631" s="50">
        <f t="shared" ref="AH2631:AH2632" si="6761">AF2631</f>
        <v>942.09704999999997</v>
      </c>
      <c r="AI2631" s="50">
        <f t="shared" ref="AI2631:AI2632" si="6762">AG2631</f>
        <v>0</v>
      </c>
      <c r="AJ2631" s="50">
        <v>0</v>
      </c>
      <c r="AK2631" s="50">
        <v>0</v>
      </c>
      <c r="AL2631" s="50">
        <v>942.09704999999997</v>
      </c>
      <c r="AM2631" s="50">
        <f t="shared" ref="AM2631:AM2632" si="6763">AL2631</f>
        <v>942.09704999999997</v>
      </c>
      <c r="AN2631" s="50">
        <v>0</v>
      </c>
      <c r="AO2631" s="15">
        <v>581.92852000000005</v>
      </c>
      <c r="AP2631" s="51">
        <v>942.09704999999997</v>
      </c>
      <c r="AQ2631" s="51">
        <v>0</v>
      </c>
      <c r="AR2631" s="51">
        <v>0</v>
      </c>
      <c r="AS2631" s="51">
        <v>0</v>
      </c>
      <c r="AT2631" s="51">
        <v>0</v>
      </c>
      <c r="AU2631" s="51">
        <f t="shared" si="6661"/>
        <v>942.09704999999997</v>
      </c>
      <c r="AV2631" s="51">
        <f t="shared" si="6662"/>
        <v>106.70294999999999</v>
      </c>
      <c r="AW2631" s="51">
        <f t="shared" si="6663"/>
        <v>1048.8</v>
      </c>
      <c r="AX2631" s="51">
        <f t="shared" si="6664"/>
        <v>1140</v>
      </c>
      <c r="AY2631" s="51">
        <f t="shared" si="6665"/>
        <v>1140</v>
      </c>
      <c r="AZ2631" s="51"/>
      <c r="BA2631" s="52">
        <f t="shared" si="6666"/>
        <v>100</v>
      </c>
      <c r="BB2631" s="53"/>
    </row>
    <row r="2632" ht="31.5">
      <c r="B2632" s="47" t="s">
        <v>944</v>
      </c>
      <c r="C2632" s="47" t="s">
        <v>98</v>
      </c>
      <c r="D2632" s="47" t="s">
        <v>176</v>
      </c>
      <c r="E2632" s="48" t="str">
        <f t="shared" si="6660"/>
        <v>0314</v>
      </c>
      <c r="F2632" s="47" t="s">
        <v>511</v>
      </c>
      <c r="G2632" s="47" t="s">
        <v>58</v>
      </c>
      <c r="H2632" s="49" t="s">
        <v>59</v>
      </c>
      <c r="I2632" s="19">
        <v>2967.4000000000001</v>
      </c>
      <c r="J2632" s="19">
        <v>2967.4000000000001</v>
      </c>
      <c r="K2632" s="19">
        <v>2967.4000000000001</v>
      </c>
      <c r="L2632" s="19"/>
      <c r="M2632" s="19"/>
      <c r="N2632" s="19"/>
      <c r="O2632" s="19">
        <v>0</v>
      </c>
      <c r="P2632" s="19">
        <v>0</v>
      </c>
      <c r="Q2632" s="19">
        <v>0</v>
      </c>
      <c r="R2632" s="19">
        <v>0</v>
      </c>
      <c r="S2632" s="19"/>
      <c r="T2632" s="19">
        <f t="shared" si="6591"/>
        <v>2967.4000000000001</v>
      </c>
      <c r="U2632" s="19">
        <f t="shared" si="6622"/>
        <v>2967.4000000000001</v>
      </c>
      <c r="V2632" s="19">
        <f t="shared" si="6623"/>
        <v>2967.4000000000001</v>
      </c>
      <c r="W2632" s="19"/>
      <c r="X2632" s="19"/>
      <c r="Y2632" s="19"/>
      <c r="Z2632" s="19"/>
      <c r="AA2632" s="19"/>
      <c r="AB2632" s="19"/>
      <c r="AC2632" s="19"/>
      <c r="AD2632" s="19"/>
      <c r="AE2632" s="19"/>
      <c r="AF2632" s="50">
        <v>2845.3719500000002</v>
      </c>
      <c r="AG2632" s="50"/>
      <c r="AH2632" s="50">
        <f t="shared" si="6761"/>
        <v>2845.3719500000002</v>
      </c>
      <c r="AI2632" s="50">
        <f t="shared" si="6762"/>
        <v>0</v>
      </c>
      <c r="AJ2632" s="50">
        <v>0</v>
      </c>
      <c r="AK2632" s="50">
        <v>0</v>
      </c>
      <c r="AL2632" s="50">
        <v>2845.3639499999999</v>
      </c>
      <c r="AM2632" s="50">
        <f t="shared" si="6763"/>
        <v>2845.3639499999999</v>
      </c>
      <c r="AN2632" s="50">
        <v>0</v>
      </c>
      <c r="AO2632" s="51">
        <v>2216.9650000000001</v>
      </c>
      <c r="AP2632" s="51">
        <v>2845.3719500000002</v>
      </c>
      <c r="AQ2632" s="51">
        <v>0</v>
      </c>
      <c r="AR2632" s="51">
        <v>0</v>
      </c>
      <c r="AS2632" s="51">
        <v>0</v>
      </c>
      <c r="AT2632" s="51">
        <v>0</v>
      </c>
      <c r="AU2632" s="51">
        <f t="shared" si="6661"/>
        <v>2845.3719500000002</v>
      </c>
      <c r="AV2632" s="51">
        <f t="shared" si="6662"/>
        <v>122.02804999999989</v>
      </c>
      <c r="AW2632" s="51">
        <f t="shared" si="6663"/>
        <v>2967.4000000000001</v>
      </c>
      <c r="AX2632" s="51">
        <f t="shared" si="6664"/>
        <v>2967.4000000000001</v>
      </c>
      <c r="AY2632" s="51">
        <f t="shared" si="6665"/>
        <v>2967.4000000000001</v>
      </c>
      <c r="AZ2632" s="51"/>
      <c r="BA2632" s="52">
        <f t="shared" si="6666"/>
        <v>99.999718841679027</v>
      </c>
      <c r="BB2632" s="53"/>
    </row>
    <row r="2633" s="30" customFormat="1">
      <c r="B2633" s="31" t="s">
        <v>944</v>
      </c>
      <c r="C2633" s="31" t="s">
        <v>88</v>
      </c>
      <c r="D2633" s="31"/>
      <c r="E2633" s="32" t="str">
        <f t="shared" si="6660"/>
        <v>04</v>
      </c>
      <c r="F2633" s="31"/>
      <c r="G2633" s="31"/>
      <c r="H2633" s="33" t="s">
        <v>89</v>
      </c>
      <c r="I2633" s="34">
        <f>I2634+I2682</f>
        <v>9533447.1999999993</v>
      </c>
      <c r="J2633" s="34">
        <f>J2634+J2682</f>
        <v>10294973.400000002</v>
      </c>
      <c r="K2633" s="34">
        <f>K2634+K2682</f>
        <v>10894149.899999999</v>
      </c>
      <c r="L2633" s="34">
        <f>L2634+L2682</f>
        <v>40792.500000000015</v>
      </c>
      <c r="M2633" s="34">
        <f>M2634+M2682</f>
        <v>25118.799999999967</v>
      </c>
      <c r="N2633" s="34">
        <f>N2634+N2682</f>
        <v>8326.1000000000004</v>
      </c>
      <c r="O2633" s="34">
        <f>O2634+O2682</f>
        <v>-119572.859</v>
      </c>
      <c r="P2633" s="34">
        <f>P2634+P2682</f>
        <v>-15031.548000000008</v>
      </c>
      <c r="Q2633" s="34">
        <f>Q2634+Q2682</f>
        <v>0</v>
      </c>
      <c r="R2633" s="34">
        <f>R2634+R2682</f>
        <v>418323.16600000003</v>
      </c>
      <c r="S2633" s="34">
        <f>S2634+S2682</f>
        <v>326396.05410000001</v>
      </c>
      <c r="T2633" s="34">
        <f t="shared" si="6591"/>
        <v>10184354.513099998</v>
      </c>
      <c r="U2633" s="34">
        <f t="shared" si="6622"/>
        <v>10320092.200000003</v>
      </c>
      <c r="V2633" s="34">
        <f t="shared" si="6623"/>
        <v>10902475.999999998</v>
      </c>
      <c r="W2633" s="34">
        <f>W2634+W2682</f>
        <v>128781.177</v>
      </c>
      <c r="X2633" s="34">
        <f>X2634+X2682</f>
        <v>0</v>
      </c>
      <c r="Y2633" s="34">
        <f>Y2634+Y2682</f>
        <v>126753.448</v>
      </c>
      <c r="Z2633" s="34">
        <f>Z2634+Z2682</f>
        <v>309917.3541</v>
      </c>
      <c r="AA2633" s="34">
        <f>AA2634+AA2682</f>
        <v>108356.60399999999</v>
      </c>
      <c r="AB2633" s="34">
        <f>AB2634+AB2682</f>
        <v>489054.55800000002</v>
      </c>
      <c r="AC2633" s="34">
        <f>AC2634+AC2682</f>
        <v>186810.65100000001</v>
      </c>
      <c r="AD2633" s="34">
        <f>AD2634+AD2682</f>
        <v>0</v>
      </c>
      <c r="AE2633" s="34">
        <f>AE2634+AE2682</f>
        <v>385091.59499999997</v>
      </c>
      <c r="AF2633" s="35">
        <f>AF2634+AF2682</f>
        <v>10124917.412560001</v>
      </c>
      <c r="AG2633" s="35">
        <f>AG2634+AG2682</f>
        <v>0</v>
      </c>
      <c r="AH2633" s="35">
        <f>AH2634+AH2682</f>
        <v>869164.02746000001</v>
      </c>
      <c r="AI2633" s="35">
        <f>AI2634+AI2682</f>
        <v>0</v>
      </c>
      <c r="AJ2633" s="35">
        <f>AJ2634+AJ2682</f>
        <v>0</v>
      </c>
      <c r="AK2633" s="35">
        <f>AK2634+AK2682</f>
        <v>0</v>
      </c>
      <c r="AL2633" s="35">
        <f>AL2634+AL2682</f>
        <v>9678553.7993199993</v>
      </c>
      <c r="AM2633" s="35">
        <f>AM2634+AM2682</f>
        <v>869163.85767000006</v>
      </c>
      <c r="AN2633" s="35">
        <f>AN2634+AN2682</f>
        <v>0</v>
      </c>
      <c r="AO2633" s="54">
        <f>AO2634+AO2682</f>
        <v>6842634.3749000002</v>
      </c>
      <c r="AP2633" s="36">
        <f>AP2634+AP2682</f>
        <v>10560621.799559997</v>
      </c>
      <c r="AQ2633" s="36">
        <f>AQ2634+AQ2682</f>
        <v>-119572.859</v>
      </c>
      <c r="AR2633" s="36">
        <f>AR2634+AR2682</f>
        <v>-153898.5</v>
      </c>
      <c r="AS2633" s="36">
        <f>AS2634+AS2682</f>
        <v>0</v>
      </c>
      <c r="AT2633" s="36">
        <f>AT2634+AT2682</f>
        <v>0</v>
      </c>
      <c r="AU2633" s="36">
        <f t="shared" si="6661"/>
        <v>10287150.440559998</v>
      </c>
      <c r="AV2633" s="36">
        <f t="shared" si="6662"/>
        <v>-102795.92745999992</v>
      </c>
      <c r="AW2633" s="36">
        <f t="shared" si="6663"/>
        <v>10749806.492199998</v>
      </c>
      <c r="AX2633" s="36">
        <f t="shared" si="6664"/>
        <v>10917503.362000003</v>
      </c>
      <c r="AY2633" s="36">
        <f t="shared" si="6665"/>
        <v>11474378.245999999</v>
      </c>
      <c r="AZ2633" s="36">
        <f>AZ2634+AZ2682</f>
        <v>0</v>
      </c>
      <c r="BA2633" s="37">
        <f t="shared" si="6666"/>
        <v>95.591434526801308</v>
      </c>
      <c r="BB2633" s="25"/>
    </row>
    <row r="2634" s="39" customFormat="1">
      <c r="B2634" s="40" t="s">
        <v>944</v>
      </c>
      <c r="C2634" s="40" t="s">
        <v>88</v>
      </c>
      <c r="D2634" s="40" t="s">
        <v>107</v>
      </c>
      <c r="E2634" s="38" t="str">
        <f t="shared" si="6660"/>
        <v>0408</v>
      </c>
      <c r="F2634" s="40"/>
      <c r="G2634" s="40"/>
      <c r="H2634" s="41" t="s">
        <v>948</v>
      </c>
      <c r="I2634" s="42">
        <f>I2635+I2674</f>
        <v>9302126.0999999996</v>
      </c>
      <c r="J2634" s="42">
        <f>J2635+J2674</f>
        <v>10066305.000000002</v>
      </c>
      <c r="K2634" s="42">
        <f>K2635+K2674</f>
        <v>10551160.599999998</v>
      </c>
      <c r="L2634" s="42">
        <f>L2635+L2674</f>
        <v>64707.700000000012</v>
      </c>
      <c r="M2634" s="42">
        <f>M2635+M2674</f>
        <v>42844.899999999965</v>
      </c>
      <c r="N2634" s="42">
        <f>N2635+N2674</f>
        <v>24220</v>
      </c>
      <c r="O2634" s="42">
        <f>O2635+O2674+O2678</f>
        <v>-56454.569000000003</v>
      </c>
      <c r="P2634" s="42">
        <f>P2635+P2674+P2678</f>
        <v>-15031.548000000008</v>
      </c>
      <c r="Q2634" s="42">
        <f>Q2635+Q2674</f>
        <v>0</v>
      </c>
      <c r="R2634" s="42">
        <f>R2635+R2674</f>
        <v>418243.16600000003</v>
      </c>
      <c r="S2634" s="42">
        <f>S2635+S2674</f>
        <v>226972.80000000002</v>
      </c>
      <c r="T2634" s="42">
        <f t="shared" si="6591"/>
        <v>9940563.6489999983</v>
      </c>
      <c r="U2634" s="42">
        <f t="shared" si="6622"/>
        <v>10109149.900000002</v>
      </c>
      <c r="V2634" s="42">
        <f t="shared" si="6623"/>
        <v>10575380.599999998</v>
      </c>
      <c r="W2634" s="42">
        <f>W2635+W2674</f>
        <v>128781.177</v>
      </c>
      <c r="X2634" s="42">
        <f>X2635+X2674</f>
        <v>0</v>
      </c>
      <c r="Y2634" s="42">
        <f>Y2635+Y2674</f>
        <v>126753.448</v>
      </c>
      <c r="Z2634" s="42">
        <f>Z2635+Z2674</f>
        <v>210494.10000000001</v>
      </c>
      <c r="AA2634" s="42">
        <f>AA2635+AA2674</f>
        <v>108356.60399999999</v>
      </c>
      <c r="AB2634" s="42">
        <f>AB2635+AB2674</f>
        <v>489054.55800000002</v>
      </c>
      <c r="AC2634" s="42">
        <f>AC2635+AC2674</f>
        <v>186810.65100000001</v>
      </c>
      <c r="AD2634" s="42">
        <f>AD2635+AD2674</f>
        <v>0</v>
      </c>
      <c r="AE2634" s="42">
        <f>AE2635+AE2674</f>
        <v>385091.59499999997</v>
      </c>
      <c r="AF2634" s="43">
        <f>AF2635+AF2674+AF2678</f>
        <v>9890055.3577900007</v>
      </c>
      <c r="AG2634" s="43">
        <f>AG2635+AG2674+AG2678</f>
        <v>0</v>
      </c>
      <c r="AH2634" s="43">
        <f>AH2635+AH2674+AH2678</f>
        <v>869164.02746000001</v>
      </c>
      <c r="AI2634" s="43">
        <f>AI2635+AI2674+AI2678</f>
        <v>0</v>
      </c>
      <c r="AJ2634" s="43">
        <f>AJ2635+AJ2674+AJ2678</f>
        <v>0</v>
      </c>
      <c r="AK2634" s="43">
        <f>AK2635+AK2674+AK2678</f>
        <v>0</v>
      </c>
      <c r="AL2634" s="43">
        <f>AL2635+AL2674+AL2678</f>
        <v>9509113.2885299996</v>
      </c>
      <c r="AM2634" s="43">
        <f>AM2635+AM2674+AM2678</f>
        <v>869163.85767000006</v>
      </c>
      <c r="AN2634" s="43">
        <f>AN2635+AN2674+AN2678</f>
        <v>0</v>
      </c>
      <c r="AO2634" s="45">
        <f>AO2635+AO2674+AO2678</f>
        <v>6753367.14561</v>
      </c>
      <c r="AP2634" s="45">
        <f>AP2635+AP2674+AP2678</f>
        <v>10256787.845459998</v>
      </c>
      <c r="AQ2634" s="45">
        <f>AQ2635+AQ2674+AQ2678</f>
        <v>-56454.569000000003</v>
      </c>
      <c r="AR2634" s="45">
        <f>AR2635+AR2674+AR2678</f>
        <v>-153898.5</v>
      </c>
      <c r="AS2634" s="45">
        <f>AS2635+AS2674+AS2678</f>
        <v>0</v>
      </c>
      <c r="AT2634" s="45">
        <f>AT2635+AT2674+AT2678</f>
        <v>0</v>
      </c>
      <c r="AU2634" s="45">
        <f t="shared" si="6661"/>
        <v>10046434.776459998</v>
      </c>
      <c r="AV2634" s="45">
        <f t="shared" si="6662"/>
        <v>-105871.12745999917</v>
      </c>
      <c r="AW2634" s="45">
        <f t="shared" si="6663"/>
        <v>10406592.373999998</v>
      </c>
      <c r="AX2634" s="45">
        <f t="shared" si="6664"/>
        <v>10706561.062000003</v>
      </c>
      <c r="AY2634" s="45">
        <f t="shared" si="6665"/>
        <v>11147282.845999999</v>
      </c>
      <c r="AZ2634" s="45">
        <f>AZ2635+AZ2674</f>
        <v>0</v>
      </c>
      <c r="BA2634" s="46">
        <f t="shared" si="6666"/>
        <v>96.14823117284223</v>
      </c>
      <c r="BB2634" s="25"/>
    </row>
    <row r="2635" ht="47.25">
      <c r="B2635" s="47" t="s">
        <v>944</v>
      </c>
      <c r="C2635" s="47" t="s">
        <v>88</v>
      </c>
      <c r="D2635" s="47" t="s">
        <v>107</v>
      </c>
      <c r="E2635" s="48" t="str">
        <f t="shared" si="6660"/>
        <v>0408</v>
      </c>
      <c r="F2635" s="47" t="s">
        <v>881</v>
      </c>
      <c r="G2635" s="48"/>
      <c r="H2635" s="49" t="s">
        <v>882</v>
      </c>
      <c r="I2635" s="19">
        <f>I2636+I2643+I2647</f>
        <v>9302061.5999999996</v>
      </c>
      <c r="J2635" s="19">
        <f>J2636+J2643+J2647</f>
        <v>10066238.500000002</v>
      </c>
      <c r="K2635" s="19">
        <f>K2636+K2643+K2647</f>
        <v>10551094.099999998</v>
      </c>
      <c r="L2635" s="19">
        <f>L2636+L2643+L2647</f>
        <v>64707.700000000012</v>
      </c>
      <c r="M2635" s="19">
        <f>M2636+M2643+M2647</f>
        <v>42844.899999999965</v>
      </c>
      <c r="N2635" s="19">
        <f>N2636+N2643+N2647</f>
        <v>24220</v>
      </c>
      <c r="O2635" s="19">
        <f>O2636+O2643+O2647</f>
        <v>-56454.569000000003</v>
      </c>
      <c r="P2635" s="19">
        <f>P2636+P2643+P2647</f>
        <v>-15031.548000000008</v>
      </c>
      <c r="Q2635" s="19">
        <f>Q2636+Q2643+Q2647</f>
        <v>0</v>
      </c>
      <c r="R2635" s="19">
        <f>R2636+R2643+R2647</f>
        <v>418243.16600000003</v>
      </c>
      <c r="S2635" s="19">
        <f>S2636+S2643+S2647</f>
        <v>226972.80000000002</v>
      </c>
      <c r="T2635" s="19">
        <f t="shared" si="6591"/>
        <v>9940499.1489999983</v>
      </c>
      <c r="U2635" s="19">
        <f t="shared" si="6622"/>
        <v>10109083.400000002</v>
      </c>
      <c r="V2635" s="19">
        <f t="shared" si="6623"/>
        <v>10575314.099999998</v>
      </c>
      <c r="W2635" s="19">
        <f>W2636+W2643+W2647</f>
        <v>128781.177</v>
      </c>
      <c r="X2635" s="19">
        <f>X2636+X2643+X2647</f>
        <v>0</v>
      </c>
      <c r="Y2635" s="19">
        <f>Y2636+Y2643+Y2647</f>
        <v>126753.448</v>
      </c>
      <c r="Z2635" s="19">
        <f>Z2636+Z2643+Z2647</f>
        <v>210494.10000000001</v>
      </c>
      <c r="AA2635" s="19">
        <f>AA2636+AA2643+AA2647</f>
        <v>108356.60399999999</v>
      </c>
      <c r="AB2635" s="19">
        <f>AB2636+AB2643+AB2647</f>
        <v>489054.55800000002</v>
      </c>
      <c r="AC2635" s="19">
        <f>AC2636+AC2643+AC2647</f>
        <v>186810.65100000001</v>
      </c>
      <c r="AD2635" s="19">
        <f>AD2636+AD2643+AD2647</f>
        <v>0</v>
      </c>
      <c r="AE2635" s="19">
        <f>AE2636+AE2643+AE2647</f>
        <v>385091.59499999997</v>
      </c>
      <c r="AF2635" s="50">
        <f>AF2636+AF2643+AF2647</f>
        <v>9889909.7734600008</v>
      </c>
      <c r="AG2635" s="50">
        <f>AG2636+AG2643+AG2647</f>
        <v>0</v>
      </c>
      <c r="AH2635" s="50">
        <f>AH2636+AH2643+AH2647</f>
        <v>869097.72745999997</v>
      </c>
      <c r="AI2635" s="50">
        <f>AI2636+AI2643+AI2647</f>
        <v>0</v>
      </c>
      <c r="AJ2635" s="50">
        <f>AJ2636+AJ2643+AJ2647</f>
        <v>0</v>
      </c>
      <c r="AK2635" s="50">
        <f>AK2636+AK2643+AK2647</f>
        <v>0</v>
      </c>
      <c r="AL2635" s="50">
        <f>AL2636+AL2643+AL2647</f>
        <v>9508967.7041999996</v>
      </c>
      <c r="AM2635" s="50">
        <f>AM2636+AM2643+AM2647</f>
        <v>869097.55767000001</v>
      </c>
      <c r="AN2635" s="50">
        <f>AN2636+AN2643+AN2647</f>
        <v>0</v>
      </c>
      <c r="AO2635" s="15">
        <f>AO2636+AO2643+AO2647</f>
        <v>6753222.1577899996</v>
      </c>
      <c r="AP2635" s="51">
        <f>AP2636+AP2643+AP2647</f>
        <v>10256642.261129998</v>
      </c>
      <c r="AQ2635" s="51">
        <f>AQ2636+AQ2643+AQ2647</f>
        <v>-56454.569000000003</v>
      </c>
      <c r="AR2635" s="51">
        <f>AR2636+AR2643+AR2647</f>
        <v>-153898.5</v>
      </c>
      <c r="AS2635" s="51">
        <f>AS2636+AS2643+AS2647</f>
        <v>0</v>
      </c>
      <c r="AT2635" s="51">
        <f>AT2636+AT2643+AT2647</f>
        <v>0</v>
      </c>
      <c r="AU2635" s="51">
        <f t="shared" si="6661"/>
        <v>10046289.192129998</v>
      </c>
      <c r="AV2635" s="51">
        <f t="shared" si="6662"/>
        <v>-105790.04312999919</v>
      </c>
      <c r="AW2635" s="51">
        <f t="shared" si="6663"/>
        <v>10406527.873999998</v>
      </c>
      <c r="AX2635" s="51">
        <f t="shared" si="6664"/>
        <v>10706494.562000003</v>
      </c>
      <c r="AY2635" s="51">
        <f t="shared" si="6665"/>
        <v>11147216.345999999</v>
      </c>
      <c r="AZ2635" s="51">
        <f>AZ2636+AZ2643+AZ2647</f>
        <v>0</v>
      </c>
      <c r="BA2635" s="52">
        <f t="shared" si="6666"/>
        <v>96.148174472913027</v>
      </c>
      <c r="BB2635" s="25"/>
    </row>
    <row r="2636" ht="31.5">
      <c r="B2636" s="47" t="s">
        <v>944</v>
      </c>
      <c r="C2636" s="47" t="s">
        <v>88</v>
      </c>
      <c r="D2636" s="47" t="s">
        <v>107</v>
      </c>
      <c r="E2636" s="48" t="str">
        <f t="shared" si="6660"/>
        <v>0408</v>
      </c>
      <c r="F2636" s="47" t="s">
        <v>949</v>
      </c>
      <c r="G2636" s="48"/>
      <c r="H2636" s="49" t="s">
        <v>312</v>
      </c>
      <c r="I2636" s="19">
        <f t="shared" ref="I2636:I2645" si="6764">I2637</f>
        <v>367188.09999999998</v>
      </c>
      <c r="J2636" s="19">
        <f t="shared" ref="J2636:J2645" si="6765">J2637</f>
        <v>0</v>
      </c>
      <c r="K2636" s="19">
        <f t="shared" ref="K2636:K2645" si="6766">K2637</f>
        <v>0</v>
      </c>
      <c r="L2636" s="19">
        <f t="shared" ref="L2636:L2645" si="6767">L2637</f>
        <v>0</v>
      </c>
      <c r="M2636" s="19">
        <f t="shared" ref="M2636:M2645" si="6768">M2637</f>
        <v>0</v>
      </c>
      <c r="N2636" s="19">
        <f t="shared" ref="N2636:N2645" si="6769">N2637</f>
        <v>0</v>
      </c>
      <c r="O2636" s="19">
        <f>O2637+O2640</f>
        <v>0</v>
      </c>
      <c r="P2636" s="19">
        <f>P2637+P2640</f>
        <v>0</v>
      </c>
      <c r="Q2636" s="19">
        <f>Q2637+Q2640</f>
        <v>0</v>
      </c>
      <c r="R2636" s="19">
        <f>R2637+R2640</f>
        <v>0</v>
      </c>
      <c r="S2636" s="19">
        <f t="shared" ref="S2636:S2645" si="6770">S2637</f>
        <v>0</v>
      </c>
      <c r="T2636" s="19">
        <f t="shared" si="6591"/>
        <v>367188.09999999998</v>
      </c>
      <c r="U2636" s="19">
        <f t="shared" si="6622"/>
        <v>0</v>
      </c>
      <c r="V2636" s="19">
        <f t="shared" si="6623"/>
        <v>0</v>
      </c>
      <c r="W2636" s="19">
        <f t="shared" ref="W2636:W2645" si="6771">W2637</f>
        <v>0</v>
      </c>
      <c r="X2636" s="19">
        <f t="shared" ref="X2636:X2645" si="6772">X2637</f>
        <v>0</v>
      </c>
      <c r="Y2636" s="19">
        <f t="shared" ref="Y2636:Y2645" si="6773">Y2637</f>
        <v>0</v>
      </c>
      <c r="Z2636" s="19">
        <f t="shared" ref="Z2636:Z2645" si="6774">Z2637</f>
        <v>0</v>
      </c>
      <c r="AA2636" s="19">
        <f t="shared" ref="AA2636:AA2645" si="6775">AA2637</f>
        <v>0</v>
      </c>
      <c r="AB2636" s="19">
        <f t="shared" ref="AB2636:AB2645" si="6776">AB2637</f>
        <v>0</v>
      </c>
      <c r="AC2636" s="19">
        <f t="shared" ref="AC2636:AC2645" si="6777">AC2637</f>
        <v>0</v>
      </c>
      <c r="AD2636" s="19">
        <f t="shared" ref="AD2636:AD2645" si="6778">AD2637</f>
        <v>0</v>
      </c>
      <c r="AE2636" s="19">
        <f t="shared" ref="AE2636:AE2645" si="6779">AE2637</f>
        <v>0</v>
      </c>
      <c r="AF2636" s="50">
        <f>AF2637+AF2640</f>
        <v>371049.29501</v>
      </c>
      <c r="AG2636" s="50">
        <f>AG2637+AG2640</f>
        <v>0</v>
      </c>
      <c r="AH2636" s="50">
        <f>AH2637+AH2640</f>
        <v>370678.19501000002</v>
      </c>
      <c r="AI2636" s="50">
        <f>AI2637+AI2640</f>
        <v>0</v>
      </c>
      <c r="AJ2636" s="50">
        <f>AJ2637+AJ2640</f>
        <v>0</v>
      </c>
      <c r="AK2636" s="50">
        <f>AK2637+AK2640</f>
        <v>0</v>
      </c>
      <c r="AL2636" s="50">
        <f>AL2637+AL2640</f>
        <v>371049.24462999997</v>
      </c>
      <c r="AM2636" s="50">
        <f>AM2637+AM2640</f>
        <v>370678.19500999997</v>
      </c>
      <c r="AN2636" s="50">
        <f>AN2637+AN2640</f>
        <v>0</v>
      </c>
      <c r="AO2636" s="51">
        <f>AO2637+AO2640</f>
        <v>371049.24462999997</v>
      </c>
      <c r="AP2636" s="51">
        <f>AP2637+AP2640</f>
        <v>371049.29501</v>
      </c>
      <c r="AQ2636" s="51">
        <f>AQ2637+AQ2640</f>
        <v>0</v>
      </c>
      <c r="AR2636" s="51">
        <f>AR2637+AR2640</f>
        <v>0</v>
      </c>
      <c r="AS2636" s="51">
        <f>AS2637+AS2640</f>
        <v>0</v>
      </c>
      <c r="AT2636" s="51">
        <f>AT2637+AT2640</f>
        <v>0</v>
      </c>
      <c r="AU2636" s="51">
        <f t="shared" si="6661"/>
        <v>371049.29501</v>
      </c>
      <c r="AV2636" s="51">
        <f t="shared" si="6662"/>
        <v>-3861.1950100000249</v>
      </c>
      <c r="AW2636" s="51">
        <f t="shared" si="6663"/>
        <v>367188.09999999998</v>
      </c>
      <c r="AX2636" s="51">
        <f t="shared" si="6664"/>
        <v>0</v>
      </c>
      <c r="AY2636" s="51">
        <f t="shared" si="6665"/>
        <v>0</v>
      </c>
      <c r="AZ2636" s="51">
        <f t="shared" ref="AZ2636:AZ2645" si="6780">AZ2637</f>
        <v>0</v>
      </c>
      <c r="BA2636" s="52">
        <f t="shared" si="6666"/>
        <v>99.99998642228924</v>
      </c>
      <c r="BB2636" s="25"/>
    </row>
    <row r="2637" ht="31.5" hidden="1">
      <c r="B2637" s="47" t="s">
        <v>944</v>
      </c>
      <c r="C2637" s="47" t="s">
        <v>88</v>
      </c>
      <c r="D2637" s="47" t="s">
        <v>107</v>
      </c>
      <c r="E2637" s="48" t="str">
        <f t="shared" si="6660"/>
        <v>0408</v>
      </c>
      <c r="F2637" s="47" t="s">
        <v>950</v>
      </c>
      <c r="G2637" s="48"/>
      <c r="H2637" s="49" t="s">
        <v>951</v>
      </c>
      <c r="I2637" s="19">
        <f t="shared" si="6764"/>
        <v>367188.09999999998</v>
      </c>
      <c r="J2637" s="19">
        <f t="shared" si="6765"/>
        <v>0</v>
      </c>
      <c r="K2637" s="19">
        <f t="shared" si="6766"/>
        <v>0</v>
      </c>
      <c r="L2637" s="19">
        <f t="shared" si="6767"/>
        <v>0</v>
      </c>
      <c r="M2637" s="19">
        <f t="shared" si="6768"/>
        <v>0</v>
      </c>
      <c r="N2637" s="19">
        <f t="shared" si="6769"/>
        <v>0</v>
      </c>
      <c r="O2637" s="19">
        <f t="shared" ref="O2637:O2645" si="6781">O2638</f>
        <v>0</v>
      </c>
      <c r="P2637" s="19">
        <f t="shared" ref="P2637:P2645" si="6782">P2638</f>
        <v>0</v>
      </c>
      <c r="Q2637" s="19">
        <f t="shared" ref="Q2637:Q2645" si="6783">Q2638</f>
        <v>0</v>
      </c>
      <c r="R2637" s="19">
        <f t="shared" ref="R2637:R2645" si="6784">R2638</f>
        <v>0</v>
      </c>
      <c r="S2637" s="19">
        <f t="shared" si="6770"/>
        <v>0</v>
      </c>
      <c r="T2637" s="19">
        <f t="shared" si="6591"/>
        <v>367188.09999999998</v>
      </c>
      <c r="U2637" s="19">
        <f t="shared" si="6622"/>
        <v>0</v>
      </c>
      <c r="V2637" s="19">
        <f t="shared" si="6623"/>
        <v>0</v>
      </c>
      <c r="W2637" s="19">
        <f t="shared" si="6771"/>
        <v>0</v>
      </c>
      <c r="X2637" s="19">
        <f t="shared" si="6772"/>
        <v>0</v>
      </c>
      <c r="Y2637" s="19">
        <f t="shared" si="6773"/>
        <v>0</v>
      </c>
      <c r="Z2637" s="19">
        <f t="shared" si="6774"/>
        <v>0</v>
      </c>
      <c r="AA2637" s="19">
        <f t="shared" si="6775"/>
        <v>0</v>
      </c>
      <c r="AB2637" s="19">
        <f t="shared" si="6776"/>
        <v>0</v>
      </c>
      <c r="AC2637" s="19">
        <f t="shared" si="6777"/>
        <v>0</v>
      </c>
      <c r="AD2637" s="19">
        <f t="shared" si="6778"/>
        <v>0</v>
      </c>
      <c r="AE2637" s="19">
        <f t="shared" si="6779"/>
        <v>0</v>
      </c>
      <c r="AF2637" s="50">
        <f t="shared" ref="AF2637:AF2645" si="6785">AF2638</f>
        <v>0</v>
      </c>
      <c r="AG2637" s="50">
        <f t="shared" ref="AG2637:AG2645" si="6786">AG2638</f>
        <v>0</v>
      </c>
      <c r="AH2637" s="50">
        <f t="shared" ref="AH2637:AH2645" si="6787">AH2638</f>
        <v>0</v>
      </c>
      <c r="AI2637" s="50">
        <f t="shared" ref="AI2637:AI2645" si="6788">AI2638</f>
        <v>0</v>
      </c>
      <c r="AJ2637" s="50">
        <f t="shared" ref="AJ2637:AJ2645" si="6789">AJ2638</f>
        <v>0</v>
      </c>
      <c r="AK2637" s="50">
        <f t="shared" ref="AK2637:AK2645" si="6790">AK2638</f>
        <v>0</v>
      </c>
      <c r="AL2637" s="50">
        <f t="shared" ref="AL2637:AL2645" si="6791">AL2638</f>
        <v>0</v>
      </c>
      <c r="AM2637" s="50">
        <f t="shared" ref="AM2637:AM2645" si="6792">AM2638</f>
        <v>0</v>
      </c>
      <c r="AN2637" s="50">
        <f t="shared" ref="AN2637:AN2645" si="6793">AN2638</f>
        <v>0</v>
      </c>
      <c r="AO2637" s="15">
        <f t="shared" ref="AO2637:AO2645" si="6794">AO2638</f>
        <v>0</v>
      </c>
      <c r="AP2637" s="51">
        <f t="shared" ref="AP2637:AP2645" si="6795">AP2638</f>
        <v>0</v>
      </c>
      <c r="AQ2637" s="51">
        <f t="shared" ref="AQ2637:AQ2645" si="6796">AQ2638</f>
        <v>0</v>
      </c>
      <c r="AR2637" s="51">
        <f t="shared" ref="AR2637:AR2645" si="6797">AR2638</f>
        <v>0</v>
      </c>
      <c r="AS2637" s="51">
        <f t="shared" ref="AS2637:AS2645" si="6798">AS2638</f>
        <v>0</v>
      </c>
      <c r="AT2637" s="51">
        <f t="shared" ref="AT2637:AT2645" si="6799">AT2638</f>
        <v>0</v>
      </c>
      <c r="AU2637" s="51">
        <f t="shared" si="6661"/>
        <v>0</v>
      </c>
      <c r="AV2637" s="51">
        <f t="shared" si="6662"/>
        <v>367188.09999999998</v>
      </c>
      <c r="AW2637" s="51">
        <f t="shared" si="6663"/>
        <v>367188.09999999998</v>
      </c>
      <c r="AX2637" s="51">
        <f t="shared" si="6664"/>
        <v>0</v>
      </c>
      <c r="AY2637" s="51">
        <f t="shared" si="6665"/>
        <v>0</v>
      </c>
      <c r="AZ2637" s="51">
        <f t="shared" si="6780"/>
        <v>0</v>
      </c>
      <c r="BA2637" s="52"/>
      <c r="BB2637" s="25">
        <v>0</v>
      </c>
    </row>
    <row r="2638" ht="126" hidden="1">
      <c r="B2638" s="47" t="s">
        <v>944</v>
      </c>
      <c r="C2638" s="47" t="s">
        <v>88</v>
      </c>
      <c r="D2638" s="47" t="s">
        <v>107</v>
      </c>
      <c r="E2638" s="48" t="str">
        <f t="shared" si="6660"/>
        <v>0408</v>
      </c>
      <c r="F2638" s="47" t="s">
        <v>952</v>
      </c>
      <c r="G2638" s="48"/>
      <c r="H2638" s="49" t="s">
        <v>953</v>
      </c>
      <c r="I2638" s="19">
        <f t="shared" si="6764"/>
        <v>367188.09999999998</v>
      </c>
      <c r="J2638" s="19">
        <f t="shared" si="6765"/>
        <v>0</v>
      </c>
      <c r="K2638" s="19">
        <f t="shared" si="6766"/>
        <v>0</v>
      </c>
      <c r="L2638" s="19">
        <f t="shared" si="6767"/>
        <v>0</v>
      </c>
      <c r="M2638" s="19">
        <f t="shared" si="6768"/>
        <v>0</v>
      </c>
      <c r="N2638" s="19">
        <f t="shared" si="6769"/>
        <v>0</v>
      </c>
      <c r="O2638" s="19">
        <f t="shared" si="6781"/>
        <v>0</v>
      </c>
      <c r="P2638" s="19">
        <f t="shared" si="6782"/>
        <v>0</v>
      </c>
      <c r="Q2638" s="19">
        <f t="shared" si="6783"/>
        <v>0</v>
      </c>
      <c r="R2638" s="19">
        <f t="shared" si="6784"/>
        <v>0</v>
      </c>
      <c r="S2638" s="19">
        <f t="shared" si="6770"/>
        <v>0</v>
      </c>
      <c r="T2638" s="19">
        <f t="shared" si="6591"/>
        <v>367188.09999999998</v>
      </c>
      <c r="U2638" s="19">
        <f t="shared" si="6622"/>
        <v>0</v>
      </c>
      <c r="V2638" s="19">
        <f t="shared" si="6623"/>
        <v>0</v>
      </c>
      <c r="W2638" s="19">
        <f t="shared" si="6771"/>
        <v>0</v>
      </c>
      <c r="X2638" s="19">
        <f t="shared" si="6772"/>
        <v>0</v>
      </c>
      <c r="Y2638" s="19">
        <f t="shared" si="6773"/>
        <v>0</v>
      </c>
      <c r="Z2638" s="19">
        <f t="shared" si="6774"/>
        <v>0</v>
      </c>
      <c r="AA2638" s="19">
        <f t="shared" si="6775"/>
        <v>0</v>
      </c>
      <c r="AB2638" s="19">
        <f t="shared" si="6776"/>
        <v>0</v>
      </c>
      <c r="AC2638" s="19">
        <f t="shared" si="6777"/>
        <v>0</v>
      </c>
      <c r="AD2638" s="19">
        <f t="shared" si="6778"/>
        <v>0</v>
      </c>
      <c r="AE2638" s="19">
        <f t="shared" si="6779"/>
        <v>0</v>
      </c>
      <c r="AF2638" s="50">
        <f t="shared" si="6785"/>
        <v>0</v>
      </c>
      <c r="AG2638" s="50">
        <f t="shared" si="6786"/>
        <v>0</v>
      </c>
      <c r="AH2638" s="50">
        <f t="shared" si="6787"/>
        <v>0</v>
      </c>
      <c r="AI2638" s="50">
        <f t="shared" si="6788"/>
        <v>0</v>
      </c>
      <c r="AJ2638" s="50">
        <f t="shared" si="6789"/>
        <v>0</v>
      </c>
      <c r="AK2638" s="50">
        <f t="shared" si="6790"/>
        <v>0</v>
      </c>
      <c r="AL2638" s="50">
        <f t="shared" si="6791"/>
        <v>0</v>
      </c>
      <c r="AM2638" s="50">
        <f t="shared" si="6792"/>
        <v>0</v>
      </c>
      <c r="AN2638" s="50">
        <f t="shared" si="6793"/>
        <v>0</v>
      </c>
      <c r="AO2638" s="51">
        <f t="shared" si="6794"/>
        <v>0</v>
      </c>
      <c r="AP2638" s="51">
        <f t="shared" si="6795"/>
        <v>0</v>
      </c>
      <c r="AQ2638" s="51">
        <f t="shared" si="6796"/>
        <v>0</v>
      </c>
      <c r="AR2638" s="51">
        <f t="shared" si="6797"/>
        <v>0</v>
      </c>
      <c r="AS2638" s="51">
        <f t="shared" si="6798"/>
        <v>0</v>
      </c>
      <c r="AT2638" s="51">
        <f t="shared" si="6799"/>
        <v>0</v>
      </c>
      <c r="AU2638" s="51">
        <f t="shared" si="6661"/>
        <v>0</v>
      </c>
      <c r="AV2638" s="51">
        <f t="shared" si="6662"/>
        <v>367188.09999999998</v>
      </c>
      <c r="AW2638" s="51">
        <f t="shared" si="6663"/>
        <v>367188.09999999998</v>
      </c>
      <c r="AX2638" s="51">
        <f t="shared" si="6664"/>
        <v>0</v>
      </c>
      <c r="AY2638" s="51">
        <f t="shared" si="6665"/>
        <v>0</v>
      </c>
      <c r="AZ2638" s="51">
        <f t="shared" si="6780"/>
        <v>0</v>
      </c>
      <c r="BA2638" s="52"/>
      <c r="BB2638" s="25">
        <v>0</v>
      </c>
    </row>
    <row r="2639" hidden="1">
      <c r="B2639" s="47" t="s">
        <v>944</v>
      </c>
      <c r="C2639" s="47" t="s">
        <v>88</v>
      </c>
      <c r="D2639" s="47" t="s">
        <v>107</v>
      </c>
      <c r="E2639" s="48" t="str">
        <f t="shared" si="6660"/>
        <v>0408</v>
      </c>
      <c r="F2639" s="47" t="s">
        <v>952</v>
      </c>
      <c r="G2639" s="47" t="s">
        <v>60</v>
      </c>
      <c r="H2639" s="49" t="s">
        <v>61</v>
      </c>
      <c r="I2639" s="19">
        <v>367188.09999999998</v>
      </c>
      <c r="J2639" s="19">
        <v>0</v>
      </c>
      <c r="K2639" s="19">
        <v>0</v>
      </c>
      <c r="L2639" s="19"/>
      <c r="M2639" s="19"/>
      <c r="N2639" s="19"/>
      <c r="O2639" s="19">
        <v>0</v>
      </c>
      <c r="P2639" s="19">
        <v>0</v>
      </c>
      <c r="Q2639" s="19">
        <v>0</v>
      </c>
      <c r="R2639" s="19">
        <v>0</v>
      </c>
      <c r="S2639" s="19"/>
      <c r="T2639" s="19">
        <f t="shared" si="6591"/>
        <v>367188.09999999998</v>
      </c>
      <c r="U2639" s="19">
        <f t="shared" si="6622"/>
        <v>0</v>
      </c>
      <c r="V2639" s="19">
        <f t="shared" si="6623"/>
        <v>0</v>
      </c>
      <c r="W2639" s="19"/>
      <c r="X2639" s="19"/>
      <c r="Y2639" s="19"/>
      <c r="Z2639" s="19"/>
      <c r="AA2639" s="19"/>
      <c r="AB2639" s="19"/>
      <c r="AC2639" s="19"/>
      <c r="AD2639" s="19"/>
      <c r="AE2639" s="19"/>
      <c r="AF2639" s="50">
        <v>0</v>
      </c>
      <c r="AG2639" s="50"/>
      <c r="AH2639" s="50">
        <v>0</v>
      </c>
      <c r="AI2639" s="50">
        <v>0</v>
      </c>
      <c r="AJ2639" s="50">
        <v>0</v>
      </c>
      <c r="AK2639" s="50">
        <v>0</v>
      </c>
      <c r="AL2639" s="50">
        <v>0</v>
      </c>
      <c r="AM2639" s="50">
        <v>0</v>
      </c>
      <c r="AN2639" s="50">
        <v>0</v>
      </c>
      <c r="AO2639" s="15">
        <v>0</v>
      </c>
      <c r="AP2639" s="51">
        <v>0</v>
      </c>
      <c r="AQ2639" s="51">
        <v>0</v>
      </c>
      <c r="AR2639" s="51">
        <v>0</v>
      </c>
      <c r="AS2639" s="51">
        <v>0</v>
      </c>
      <c r="AT2639" s="51">
        <v>0</v>
      </c>
      <c r="AU2639" s="51">
        <f t="shared" si="6661"/>
        <v>0</v>
      </c>
      <c r="AV2639" s="51">
        <f t="shared" si="6662"/>
        <v>367188.09999999998</v>
      </c>
      <c r="AW2639" s="51">
        <f t="shared" si="6663"/>
        <v>367188.09999999998</v>
      </c>
      <c r="AX2639" s="51">
        <f t="shared" si="6664"/>
        <v>0</v>
      </c>
      <c r="AY2639" s="51">
        <f t="shared" si="6665"/>
        <v>0</v>
      </c>
      <c r="AZ2639" s="51"/>
      <c r="BA2639" s="52"/>
      <c r="BB2639" s="53">
        <v>0</v>
      </c>
    </row>
    <row r="2640" ht="31.5">
      <c r="B2640" s="47" t="s">
        <v>944</v>
      </c>
      <c r="C2640" s="47" t="s">
        <v>88</v>
      </c>
      <c r="D2640" s="47" t="s">
        <v>107</v>
      </c>
      <c r="E2640" s="48" t="str">
        <f t="shared" si="6660"/>
        <v>0408</v>
      </c>
      <c r="F2640" s="47" t="s">
        <v>954</v>
      </c>
      <c r="G2640" s="47"/>
      <c r="H2640" s="49" t="s">
        <v>951</v>
      </c>
      <c r="I2640" s="19"/>
      <c r="J2640" s="19"/>
      <c r="K2640" s="19"/>
      <c r="L2640" s="19"/>
      <c r="M2640" s="19"/>
      <c r="N2640" s="19"/>
      <c r="O2640" s="19">
        <f t="shared" si="6781"/>
        <v>0</v>
      </c>
      <c r="P2640" s="19">
        <f t="shared" si="6782"/>
        <v>0</v>
      </c>
      <c r="Q2640" s="19">
        <f t="shared" si="6783"/>
        <v>0</v>
      </c>
      <c r="R2640" s="19">
        <f t="shared" si="6784"/>
        <v>0</v>
      </c>
      <c r="S2640" s="19"/>
      <c r="T2640" s="19">
        <f t="shared" si="6591"/>
        <v>0</v>
      </c>
      <c r="U2640" s="19">
        <f t="shared" ref="U2640:U2641" si="6800">U2641</f>
        <v>0</v>
      </c>
      <c r="V2640" s="19">
        <f t="shared" ref="V2640:V2641" si="6801">V2641</f>
        <v>0</v>
      </c>
      <c r="W2640" s="19">
        <f t="shared" si="6771"/>
        <v>0</v>
      </c>
      <c r="X2640" s="19">
        <f t="shared" si="6772"/>
        <v>0</v>
      </c>
      <c r="Y2640" s="19">
        <f t="shared" si="6773"/>
        <v>0</v>
      </c>
      <c r="Z2640" s="19">
        <f t="shared" si="6774"/>
        <v>0</v>
      </c>
      <c r="AA2640" s="19">
        <f t="shared" si="6775"/>
        <v>0</v>
      </c>
      <c r="AB2640" s="19">
        <f t="shared" si="6776"/>
        <v>0</v>
      </c>
      <c r="AC2640" s="19">
        <f t="shared" si="6777"/>
        <v>0</v>
      </c>
      <c r="AD2640" s="19">
        <f t="shared" si="6778"/>
        <v>0</v>
      </c>
      <c r="AE2640" s="19">
        <f t="shared" si="6779"/>
        <v>0</v>
      </c>
      <c r="AF2640" s="50">
        <f t="shared" si="6785"/>
        <v>371049.29501</v>
      </c>
      <c r="AG2640" s="50">
        <f t="shared" si="6786"/>
        <v>0</v>
      </c>
      <c r="AH2640" s="50">
        <f t="shared" si="6787"/>
        <v>370678.19501000002</v>
      </c>
      <c r="AI2640" s="50">
        <f t="shared" si="6788"/>
        <v>0</v>
      </c>
      <c r="AJ2640" s="50">
        <f t="shared" si="6789"/>
        <v>0</v>
      </c>
      <c r="AK2640" s="50">
        <f t="shared" si="6790"/>
        <v>0</v>
      </c>
      <c r="AL2640" s="50">
        <f t="shared" si="6791"/>
        <v>371049.24462999997</v>
      </c>
      <c r="AM2640" s="50">
        <f t="shared" si="6792"/>
        <v>370678.19500999997</v>
      </c>
      <c r="AN2640" s="50">
        <f t="shared" si="6793"/>
        <v>0</v>
      </c>
      <c r="AO2640" s="51">
        <f t="shared" si="6794"/>
        <v>371049.24462999997</v>
      </c>
      <c r="AP2640" s="51">
        <f t="shared" si="6795"/>
        <v>371049.29501</v>
      </c>
      <c r="AQ2640" s="51">
        <f t="shared" si="6796"/>
        <v>0</v>
      </c>
      <c r="AR2640" s="51">
        <f t="shared" si="6797"/>
        <v>0</v>
      </c>
      <c r="AS2640" s="51">
        <f t="shared" si="6798"/>
        <v>0</v>
      </c>
      <c r="AT2640" s="51">
        <f t="shared" si="6799"/>
        <v>0</v>
      </c>
      <c r="AU2640" s="51">
        <f t="shared" si="6661"/>
        <v>371049.29501</v>
      </c>
      <c r="AV2640" s="51">
        <f t="shared" si="6662"/>
        <v>-371049.29501</v>
      </c>
      <c r="AW2640" s="51"/>
      <c r="AX2640" s="51"/>
      <c r="AY2640" s="51"/>
      <c r="AZ2640" s="51"/>
      <c r="BA2640" s="52">
        <f t="shared" si="6666"/>
        <v>99.99998642228924</v>
      </c>
      <c r="BB2640" s="53"/>
    </row>
    <row r="2641" ht="120">
      <c r="B2641" s="47" t="s">
        <v>944</v>
      </c>
      <c r="C2641" s="47" t="s">
        <v>88</v>
      </c>
      <c r="D2641" s="47" t="s">
        <v>107</v>
      </c>
      <c r="E2641" s="48" t="str">
        <f t="shared" si="6660"/>
        <v>0408</v>
      </c>
      <c r="F2641" s="47" t="s">
        <v>955</v>
      </c>
      <c r="G2641" s="47"/>
      <c r="H2641" s="66" t="s">
        <v>953</v>
      </c>
      <c r="I2641" s="19"/>
      <c r="J2641" s="19"/>
      <c r="K2641" s="19"/>
      <c r="L2641" s="19"/>
      <c r="M2641" s="19"/>
      <c r="N2641" s="19"/>
      <c r="O2641" s="19">
        <f t="shared" si="6781"/>
        <v>0</v>
      </c>
      <c r="P2641" s="19">
        <f t="shared" si="6782"/>
        <v>0</v>
      </c>
      <c r="Q2641" s="19">
        <f t="shared" si="6783"/>
        <v>0</v>
      </c>
      <c r="R2641" s="19">
        <f t="shared" si="6784"/>
        <v>0</v>
      </c>
      <c r="S2641" s="19"/>
      <c r="T2641" s="19">
        <f t="shared" si="6591"/>
        <v>0</v>
      </c>
      <c r="U2641" s="19">
        <f t="shared" si="6800"/>
        <v>0</v>
      </c>
      <c r="V2641" s="19">
        <f t="shared" si="6801"/>
        <v>0</v>
      </c>
      <c r="W2641" s="19">
        <f t="shared" si="6771"/>
        <v>0</v>
      </c>
      <c r="X2641" s="19">
        <f t="shared" si="6772"/>
        <v>0</v>
      </c>
      <c r="Y2641" s="19">
        <f t="shared" si="6773"/>
        <v>0</v>
      </c>
      <c r="Z2641" s="19">
        <f t="shared" si="6774"/>
        <v>0</v>
      </c>
      <c r="AA2641" s="19">
        <f t="shared" si="6775"/>
        <v>0</v>
      </c>
      <c r="AB2641" s="19">
        <f t="shared" si="6776"/>
        <v>0</v>
      </c>
      <c r="AC2641" s="19">
        <f t="shared" si="6777"/>
        <v>0</v>
      </c>
      <c r="AD2641" s="19">
        <f t="shared" si="6778"/>
        <v>0</v>
      </c>
      <c r="AE2641" s="19">
        <f t="shared" si="6779"/>
        <v>0</v>
      </c>
      <c r="AF2641" s="50">
        <f t="shared" si="6785"/>
        <v>371049.29501</v>
      </c>
      <c r="AG2641" s="50">
        <f t="shared" si="6786"/>
        <v>0</v>
      </c>
      <c r="AH2641" s="50">
        <f t="shared" si="6787"/>
        <v>370678.19501000002</v>
      </c>
      <c r="AI2641" s="50">
        <f t="shared" si="6788"/>
        <v>0</v>
      </c>
      <c r="AJ2641" s="50">
        <f t="shared" si="6789"/>
        <v>0</v>
      </c>
      <c r="AK2641" s="50">
        <f t="shared" si="6790"/>
        <v>0</v>
      </c>
      <c r="AL2641" s="50">
        <f t="shared" si="6791"/>
        <v>371049.24462999997</v>
      </c>
      <c r="AM2641" s="50">
        <f t="shared" si="6792"/>
        <v>370678.19500999997</v>
      </c>
      <c r="AN2641" s="50">
        <f t="shared" si="6793"/>
        <v>0</v>
      </c>
      <c r="AO2641" s="15">
        <f t="shared" si="6794"/>
        <v>371049.24462999997</v>
      </c>
      <c r="AP2641" s="51">
        <f t="shared" si="6795"/>
        <v>371049.29501</v>
      </c>
      <c r="AQ2641" s="51">
        <f t="shared" si="6796"/>
        <v>0</v>
      </c>
      <c r="AR2641" s="51">
        <f t="shared" si="6797"/>
        <v>0</v>
      </c>
      <c r="AS2641" s="51">
        <f t="shared" si="6798"/>
        <v>0</v>
      </c>
      <c r="AT2641" s="51">
        <f t="shared" si="6799"/>
        <v>0</v>
      </c>
      <c r="AU2641" s="51">
        <f t="shared" si="6661"/>
        <v>371049.29501</v>
      </c>
      <c r="AV2641" s="51">
        <f t="shared" si="6662"/>
        <v>-371049.29501</v>
      </c>
      <c r="AW2641" s="51"/>
      <c r="AX2641" s="51"/>
      <c r="AY2641" s="51"/>
      <c r="AZ2641" s="51"/>
      <c r="BA2641" s="52">
        <f t="shared" si="6666"/>
        <v>99.99998642228924</v>
      </c>
      <c r="BB2641" s="53"/>
    </row>
    <row r="2642">
      <c r="B2642" s="47" t="s">
        <v>944</v>
      </c>
      <c r="C2642" s="47" t="s">
        <v>88</v>
      </c>
      <c r="D2642" s="47" t="s">
        <v>107</v>
      </c>
      <c r="E2642" s="48" t="str">
        <f t="shared" si="6660"/>
        <v>0408</v>
      </c>
      <c r="F2642" s="47" t="s">
        <v>955</v>
      </c>
      <c r="G2642" s="47" t="s">
        <v>60</v>
      </c>
      <c r="H2642" s="49" t="s">
        <v>61</v>
      </c>
      <c r="I2642" s="19"/>
      <c r="J2642" s="19"/>
      <c r="K2642" s="19"/>
      <c r="L2642" s="19"/>
      <c r="M2642" s="19"/>
      <c r="N2642" s="19"/>
      <c r="O2642" s="19">
        <v>0</v>
      </c>
      <c r="P2642" s="19">
        <v>0</v>
      </c>
      <c r="Q2642" s="19">
        <v>0</v>
      </c>
      <c r="R2642" s="19">
        <v>0</v>
      </c>
      <c r="S2642" s="19"/>
      <c r="T2642" s="19">
        <f t="shared" si="6591"/>
        <v>0</v>
      </c>
      <c r="U2642" s="19"/>
      <c r="V2642" s="19"/>
      <c r="W2642" s="19"/>
      <c r="X2642" s="19"/>
      <c r="Y2642" s="19"/>
      <c r="Z2642" s="19"/>
      <c r="AA2642" s="19"/>
      <c r="AB2642" s="19"/>
      <c r="AC2642" s="19"/>
      <c r="AD2642" s="19"/>
      <c r="AE2642" s="19"/>
      <c r="AF2642" s="50">
        <v>371049.29501</v>
      </c>
      <c r="AG2642" s="50"/>
      <c r="AH2642" s="50">
        <v>370678.19501000002</v>
      </c>
      <c r="AI2642" s="50"/>
      <c r="AJ2642" s="50">
        <v>0</v>
      </c>
      <c r="AK2642" s="50">
        <v>0</v>
      </c>
      <c r="AL2642" s="50">
        <v>371049.24462999997</v>
      </c>
      <c r="AM2642" s="50">
        <v>370678.19500999997</v>
      </c>
      <c r="AN2642" s="50">
        <v>0</v>
      </c>
      <c r="AO2642" s="51">
        <v>371049.24462999997</v>
      </c>
      <c r="AP2642" s="51">
        <v>371049.29501</v>
      </c>
      <c r="AQ2642" s="51">
        <v>0</v>
      </c>
      <c r="AR2642" s="51">
        <v>0</v>
      </c>
      <c r="AS2642" s="51">
        <v>0</v>
      </c>
      <c r="AT2642" s="51">
        <v>0</v>
      </c>
      <c r="AU2642" s="51">
        <f t="shared" si="6661"/>
        <v>371049.29501</v>
      </c>
      <c r="AV2642" s="51">
        <f t="shared" si="6662"/>
        <v>-371049.29501</v>
      </c>
      <c r="AW2642" s="51"/>
      <c r="AX2642" s="51"/>
      <c r="AY2642" s="51"/>
      <c r="AZ2642" s="51"/>
      <c r="BA2642" s="52">
        <f t="shared" si="6666"/>
        <v>99.99998642228924</v>
      </c>
      <c r="BB2642" s="53"/>
    </row>
    <row r="2643" ht="31.5">
      <c r="B2643" s="47" t="s">
        <v>944</v>
      </c>
      <c r="C2643" s="47" t="s">
        <v>88</v>
      </c>
      <c r="D2643" s="47" t="s">
        <v>107</v>
      </c>
      <c r="E2643" s="48" t="str">
        <f t="shared" si="6660"/>
        <v>0408</v>
      </c>
      <c r="F2643" s="47" t="s">
        <v>956</v>
      </c>
      <c r="G2643" s="48"/>
      <c r="H2643" s="49" t="s">
        <v>210</v>
      </c>
      <c r="I2643" s="19">
        <f t="shared" si="6764"/>
        <v>882299.09999999998</v>
      </c>
      <c r="J2643" s="19">
        <f t="shared" si="6765"/>
        <v>1399738.3999999999</v>
      </c>
      <c r="K2643" s="19">
        <f t="shared" si="6766"/>
        <v>1355736.2999999998</v>
      </c>
      <c r="L2643" s="19">
        <f t="shared" si="6767"/>
        <v>0</v>
      </c>
      <c r="M2643" s="19">
        <f t="shared" si="6768"/>
        <v>0</v>
      </c>
      <c r="N2643" s="19">
        <f t="shared" si="6769"/>
        <v>0</v>
      </c>
      <c r="O2643" s="19">
        <f t="shared" si="6781"/>
        <v>-46799.569000000003</v>
      </c>
      <c r="P2643" s="19">
        <f t="shared" si="6782"/>
        <v>0</v>
      </c>
      <c r="Q2643" s="19">
        <f t="shared" si="6783"/>
        <v>0</v>
      </c>
      <c r="R2643" s="19">
        <f t="shared" si="6784"/>
        <v>0</v>
      </c>
      <c r="S2643" s="19">
        <f t="shared" si="6770"/>
        <v>0</v>
      </c>
      <c r="T2643" s="19">
        <f t="shared" si="6591"/>
        <v>835499.53099999996</v>
      </c>
      <c r="U2643" s="19">
        <f t="shared" ref="U2643:U2660" si="6802">J2643+M2643</f>
        <v>1399738.3999999999</v>
      </c>
      <c r="V2643" s="19">
        <f t="shared" ref="V2643:V2660" si="6803">K2643+N2643</f>
        <v>1355736.2999999998</v>
      </c>
      <c r="W2643" s="19">
        <f t="shared" si="6771"/>
        <v>0</v>
      </c>
      <c r="X2643" s="19">
        <f t="shared" si="6772"/>
        <v>0</v>
      </c>
      <c r="Y2643" s="19">
        <f t="shared" si="6773"/>
        <v>0</v>
      </c>
      <c r="Z2643" s="19">
        <f t="shared" si="6774"/>
        <v>0</v>
      </c>
      <c r="AA2643" s="19">
        <f t="shared" si="6775"/>
        <v>0</v>
      </c>
      <c r="AB2643" s="19">
        <f t="shared" si="6776"/>
        <v>0</v>
      </c>
      <c r="AC2643" s="19">
        <f t="shared" si="6777"/>
        <v>0</v>
      </c>
      <c r="AD2643" s="19">
        <f t="shared" si="6778"/>
        <v>0</v>
      </c>
      <c r="AE2643" s="19">
        <f t="shared" si="6779"/>
        <v>0</v>
      </c>
      <c r="AF2643" s="50">
        <f t="shared" si="6785"/>
        <v>784838.8959</v>
      </c>
      <c r="AG2643" s="50">
        <f t="shared" si="6786"/>
        <v>0</v>
      </c>
      <c r="AH2643" s="50">
        <f t="shared" si="6787"/>
        <v>392419.53245</v>
      </c>
      <c r="AI2643" s="50">
        <f t="shared" si="6788"/>
        <v>0</v>
      </c>
      <c r="AJ2643" s="50">
        <f t="shared" si="6789"/>
        <v>0</v>
      </c>
      <c r="AK2643" s="50">
        <f t="shared" si="6790"/>
        <v>0</v>
      </c>
      <c r="AL2643" s="50">
        <f t="shared" si="6791"/>
        <v>784838.72533000004</v>
      </c>
      <c r="AM2643" s="50">
        <f t="shared" si="6792"/>
        <v>392419.36265999998</v>
      </c>
      <c r="AN2643" s="50">
        <f t="shared" si="6793"/>
        <v>0</v>
      </c>
      <c r="AO2643" s="15">
        <f t="shared" si="6794"/>
        <v>338290.85174000001</v>
      </c>
      <c r="AP2643" s="51">
        <f t="shared" si="6795"/>
        <v>878437.86490000004</v>
      </c>
      <c r="AQ2643" s="51">
        <f t="shared" si="6796"/>
        <v>-46799.569000000003</v>
      </c>
      <c r="AR2643" s="51">
        <f t="shared" si="6797"/>
        <v>0</v>
      </c>
      <c r="AS2643" s="51">
        <f t="shared" si="6798"/>
        <v>0</v>
      </c>
      <c r="AT2643" s="51">
        <f t="shared" si="6799"/>
        <v>0</v>
      </c>
      <c r="AU2643" s="51">
        <f t="shared" si="6661"/>
        <v>831638.29590000003</v>
      </c>
      <c r="AV2643" s="51">
        <f t="shared" si="6662"/>
        <v>3861.2350999999326</v>
      </c>
      <c r="AW2643" s="51">
        <f t="shared" si="6663"/>
        <v>835499.53099999996</v>
      </c>
      <c r="AX2643" s="51">
        <f t="shared" si="6664"/>
        <v>1399738.3999999999</v>
      </c>
      <c r="AY2643" s="51">
        <f t="shared" si="6665"/>
        <v>1355736.2999999998</v>
      </c>
      <c r="AZ2643" s="51">
        <f t="shared" si="6780"/>
        <v>0</v>
      </c>
      <c r="BA2643" s="52">
        <f t="shared" si="6666"/>
        <v>99.999978266877335</v>
      </c>
      <c r="BB2643" s="25"/>
    </row>
    <row r="2644" ht="31.5">
      <c r="B2644" s="47" t="s">
        <v>944</v>
      </c>
      <c r="C2644" s="47" t="s">
        <v>88</v>
      </c>
      <c r="D2644" s="47" t="s">
        <v>107</v>
      </c>
      <c r="E2644" s="48" t="str">
        <f t="shared" si="6660"/>
        <v>0408</v>
      </c>
      <c r="F2644" s="47" t="s">
        <v>957</v>
      </c>
      <c r="G2644" s="48"/>
      <c r="H2644" s="49" t="s">
        <v>958</v>
      </c>
      <c r="I2644" s="19">
        <f t="shared" si="6764"/>
        <v>882299.09999999998</v>
      </c>
      <c r="J2644" s="19">
        <f t="shared" si="6765"/>
        <v>1399738.3999999999</v>
      </c>
      <c r="K2644" s="19">
        <f t="shared" si="6766"/>
        <v>1355736.2999999998</v>
      </c>
      <c r="L2644" s="19">
        <f t="shared" si="6767"/>
        <v>0</v>
      </c>
      <c r="M2644" s="19">
        <f t="shared" si="6768"/>
        <v>0</v>
      </c>
      <c r="N2644" s="19">
        <f t="shared" si="6769"/>
        <v>0</v>
      </c>
      <c r="O2644" s="19">
        <f t="shared" si="6781"/>
        <v>-46799.569000000003</v>
      </c>
      <c r="P2644" s="19">
        <f t="shared" si="6782"/>
        <v>0</v>
      </c>
      <c r="Q2644" s="19">
        <f t="shared" si="6783"/>
        <v>0</v>
      </c>
      <c r="R2644" s="19">
        <f t="shared" si="6784"/>
        <v>0</v>
      </c>
      <c r="S2644" s="19">
        <f t="shared" si="6770"/>
        <v>0</v>
      </c>
      <c r="T2644" s="19">
        <f t="shared" si="6591"/>
        <v>835499.53099999996</v>
      </c>
      <c r="U2644" s="19">
        <f t="shared" si="6802"/>
        <v>1399738.3999999999</v>
      </c>
      <c r="V2644" s="19">
        <f t="shared" si="6803"/>
        <v>1355736.2999999998</v>
      </c>
      <c r="W2644" s="19">
        <f t="shared" si="6771"/>
        <v>0</v>
      </c>
      <c r="X2644" s="19">
        <f t="shared" si="6772"/>
        <v>0</v>
      </c>
      <c r="Y2644" s="19">
        <f t="shared" si="6773"/>
        <v>0</v>
      </c>
      <c r="Z2644" s="19">
        <f t="shared" si="6774"/>
        <v>0</v>
      </c>
      <c r="AA2644" s="19">
        <f t="shared" si="6775"/>
        <v>0</v>
      </c>
      <c r="AB2644" s="19">
        <f t="shared" si="6776"/>
        <v>0</v>
      </c>
      <c r="AC2644" s="19">
        <f t="shared" si="6777"/>
        <v>0</v>
      </c>
      <c r="AD2644" s="19">
        <f t="shared" si="6778"/>
        <v>0</v>
      </c>
      <c r="AE2644" s="19">
        <f t="shared" si="6779"/>
        <v>0</v>
      </c>
      <c r="AF2644" s="50">
        <f t="shared" si="6785"/>
        <v>784838.8959</v>
      </c>
      <c r="AG2644" s="50">
        <f t="shared" si="6786"/>
        <v>0</v>
      </c>
      <c r="AH2644" s="50">
        <f t="shared" si="6787"/>
        <v>392419.53245</v>
      </c>
      <c r="AI2644" s="50">
        <f t="shared" si="6788"/>
        <v>0</v>
      </c>
      <c r="AJ2644" s="50">
        <f t="shared" si="6789"/>
        <v>0</v>
      </c>
      <c r="AK2644" s="50">
        <f t="shared" si="6790"/>
        <v>0</v>
      </c>
      <c r="AL2644" s="50">
        <f t="shared" si="6791"/>
        <v>784838.72533000004</v>
      </c>
      <c r="AM2644" s="50">
        <f t="shared" si="6792"/>
        <v>392419.36265999998</v>
      </c>
      <c r="AN2644" s="50">
        <f t="shared" si="6793"/>
        <v>0</v>
      </c>
      <c r="AO2644" s="51">
        <f t="shared" si="6794"/>
        <v>338290.85174000001</v>
      </c>
      <c r="AP2644" s="51">
        <f t="shared" si="6795"/>
        <v>878437.86490000004</v>
      </c>
      <c r="AQ2644" s="51">
        <f t="shared" si="6796"/>
        <v>-46799.569000000003</v>
      </c>
      <c r="AR2644" s="51">
        <f t="shared" si="6797"/>
        <v>0</v>
      </c>
      <c r="AS2644" s="51">
        <f t="shared" si="6798"/>
        <v>0</v>
      </c>
      <c r="AT2644" s="51">
        <f t="shared" si="6799"/>
        <v>0</v>
      </c>
      <c r="AU2644" s="51">
        <f t="shared" si="6661"/>
        <v>831638.29590000003</v>
      </c>
      <c r="AV2644" s="51">
        <f t="shared" si="6662"/>
        <v>3861.2350999999326</v>
      </c>
      <c r="AW2644" s="51">
        <f t="shared" si="6663"/>
        <v>835499.53099999996</v>
      </c>
      <c r="AX2644" s="51">
        <f t="shared" si="6664"/>
        <v>1399738.3999999999</v>
      </c>
      <c r="AY2644" s="51">
        <f t="shared" si="6665"/>
        <v>1355736.2999999998</v>
      </c>
      <c r="AZ2644" s="51">
        <f t="shared" si="6780"/>
        <v>0</v>
      </c>
      <c r="BA2644" s="52">
        <f t="shared" si="6666"/>
        <v>99.999978266877335</v>
      </c>
      <c r="BB2644" s="25"/>
    </row>
    <row r="2645" ht="94.5">
      <c r="B2645" s="47" t="s">
        <v>944</v>
      </c>
      <c r="C2645" s="47" t="s">
        <v>88</v>
      </c>
      <c r="D2645" s="47" t="s">
        <v>107</v>
      </c>
      <c r="E2645" s="48" t="str">
        <f t="shared" si="6660"/>
        <v>0408</v>
      </c>
      <c r="F2645" s="47" t="s">
        <v>959</v>
      </c>
      <c r="G2645" s="48"/>
      <c r="H2645" s="49" t="s">
        <v>960</v>
      </c>
      <c r="I2645" s="19">
        <f t="shared" si="6764"/>
        <v>882299.09999999998</v>
      </c>
      <c r="J2645" s="19">
        <f t="shared" si="6765"/>
        <v>1399738.3999999999</v>
      </c>
      <c r="K2645" s="19">
        <f t="shared" si="6766"/>
        <v>1355736.2999999998</v>
      </c>
      <c r="L2645" s="19">
        <f t="shared" si="6767"/>
        <v>0</v>
      </c>
      <c r="M2645" s="19">
        <f t="shared" si="6768"/>
        <v>0</v>
      </c>
      <c r="N2645" s="19">
        <f t="shared" si="6769"/>
        <v>0</v>
      </c>
      <c r="O2645" s="19">
        <f t="shared" si="6781"/>
        <v>-46799.569000000003</v>
      </c>
      <c r="P2645" s="19">
        <f t="shared" si="6782"/>
        <v>0</v>
      </c>
      <c r="Q2645" s="19">
        <f t="shared" si="6783"/>
        <v>0</v>
      </c>
      <c r="R2645" s="19">
        <f t="shared" si="6784"/>
        <v>0</v>
      </c>
      <c r="S2645" s="19">
        <f t="shared" si="6770"/>
        <v>0</v>
      </c>
      <c r="T2645" s="19">
        <f t="shared" si="6591"/>
        <v>835499.53099999996</v>
      </c>
      <c r="U2645" s="19">
        <f t="shared" si="6802"/>
        <v>1399738.3999999999</v>
      </c>
      <c r="V2645" s="19">
        <f t="shared" si="6803"/>
        <v>1355736.2999999998</v>
      </c>
      <c r="W2645" s="19">
        <f t="shared" si="6771"/>
        <v>0</v>
      </c>
      <c r="X2645" s="19">
        <f t="shared" si="6772"/>
        <v>0</v>
      </c>
      <c r="Y2645" s="19">
        <f t="shared" si="6773"/>
        <v>0</v>
      </c>
      <c r="Z2645" s="19">
        <f t="shared" si="6774"/>
        <v>0</v>
      </c>
      <c r="AA2645" s="19">
        <f t="shared" si="6775"/>
        <v>0</v>
      </c>
      <c r="AB2645" s="19">
        <f t="shared" si="6776"/>
        <v>0</v>
      </c>
      <c r="AC2645" s="19">
        <f t="shared" si="6777"/>
        <v>0</v>
      </c>
      <c r="AD2645" s="19">
        <f t="shared" si="6778"/>
        <v>0</v>
      </c>
      <c r="AE2645" s="19">
        <f t="shared" si="6779"/>
        <v>0</v>
      </c>
      <c r="AF2645" s="50">
        <f t="shared" si="6785"/>
        <v>784838.8959</v>
      </c>
      <c r="AG2645" s="50">
        <f t="shared" si="6786"/>
        <v>0</v>
      </c>
      <c r="AH2645" s="50">
        <f t="shared" si="6787"/>
        <v>392419.53245</v>
      </c>
      <c r="AI2645" s="50">
        <f t="shared" si="6788"/>
        <v>0</v>
      </c>
      <c r="AJ2645" s="50">
        <f t="shared" si="6789"/>
        <v>0</v>
      </c>
      <c r="AK2645" s="50">
        <f t="shared" si="6790"/>
        <v>0</v>
      </c>
      <c r="AL2645" s="50">
        <f t="shared" si="6791"/>
        <v>784838.72533000004</v>
      </c>
      <c r="AM2645" s="50">
        <f t="shared" si="6792"/>
        <v>392419.36265999998</v>
      </c>
      <c r="AN2645" s="50">
        <f t="shared" si="6793"/>
        <v>0</v>
      </c>
      <c r="AO2645" s="15">
        <f t="shared" si="6794"/>
        <v>338290.85174000001</v>
      </c>
      <c r="AP2645" s="51">
        <f t="shared" si="6795"/>
        <v>878437.86490000004</v>
      </c>
      <c r="AQ2645" s="51">
        <f t="shared" si="6796"/>
        <v>-46799.569000000003</v>
      </c>
      <c r="AR2645" s="51">
        <f t="shared" si="6797"/>
        <v>0</v>
      </c>
      <c r="AS2645" s="51">
        <f t="shared" si="6798"/>
        <v>0</v>
      </c>
      <c r="AT2645" s="51">
        <f t="shared" si="6799"/>
        <v>0</v>
      </c>
      <c r="AU2645" s="51">
        <f t="shared" si="6661"/>
        <v>831638.29590000003</v>
      </c>
      <c r="AV2645" s="51">
        <f t="shared" si="6662"/>
        <v>3861.2350999999326</v>
      </c>
      <c r="AW2645" s="51">
        <f t="shared" si="6663"/>
        <v>835499.53099999996</v>
      </c>
      <c r="AX2645" s="51">
        <f t="shared" si="6664"/>
        <v>1399738.3999999999</v>
      </c>
      <c r="AY2645" s="51">
        <f t="shared" si="6665"/>
        <v>1355736.2999999998</v>
      </c>
      <c r="AZ2645" s="51">
        <f t="shared" si="6780"/>
        <v>0</v>
      </c>
      <c r="BA2645" s="52">
        <f t="shared" si="6666"/>
        <v>99.999978266877335</v>
      </c>
      <c r="BB2645" s="25"/>
    </row>
    <row r="2646">
      <c r="B2646" s="47" t="s">
        <v>944</v>
      </c>
      <c r="C2646" s="47" t="s">
        <v>88</v>
      </c>
      <c r="D2646" s="47" t="s">
        <v>107</v>
      </c>
      <c r="E2646" s="48" t="str">
        <f t="shared" si="6660"/>
        <v>0408</v>
      </c>
      <c r="F2646" s="47" t="s">
        <v>959</v>
      </c>
      <c r="G2646" s="47" t="s">
        <v>60</v>
      </c>
      <c r="H2646" s="49" t="s">
        <v>61</v>
      </c>
      <c r="I2646" s="19">
        <f>886160.4-3861.3</f>
        <v>882299.09999999998</v>
      </c>
      <c r="J2646" s="19">
        <v>1399738.3999999999</v>
      </c>
      <c r="K2646" s="19">
        <v>1355736.2999999998</v>
      </c>
      <c r="L2646" s="19"/>
      <c r="M2646" s="19"/>
      <c r="N2646" s="19"/>
      <c r="O2646" s="19">
        <v>-46799.569000000003</v>
      </c>
      <c r="P2646" s="19">
        <v>0</v>
      </c>
      <c r="Q2646" s="19">
        <v>0</v>
      </c>
      <c r="R2646" s="19">
        <v>0</v>
      </c>
      <c r="S2646" s="19"/>
      <c r="T2646" s="19">
        <f t="shared" si="6591"/>
        <v>835499.53099999996</v>
      </c>
      <c r="U2646" s="19">
        <f t="shared" si="6802"/>
        <v>1399738.3999999999</v>
      </c>
      <c r="V2646" s="19">
        <f t="shared" si="6803"/>
        <v>1355736.2999999998</v>
      </c>
      <c r="W2646" s="19"/>
      <c r="X2646" s="19"/>
      <c r="Y2646" s="19"/>
      <c r="Z2646" s="19"/>
      <c r="AA2646" s="19"/>
      <c r="AB2646" s="19"/>
      <c r="AC2646" s="19"/>
      <c r="AD2646" s="19"/>
      <c r="AE2646" s="19"/>
      <c r="AF2646" s="50">
        <v>784838.8959</v>
      </c>
      <c r="AG2646" s="50"/>
      <c r="AH2646" s="50">
        <v>392419.53245</v>
      </c>
      <c r="AI2646" s="50"/>
      <c r="AJ2646" s="50">
        <v>0</v>
      </c>
      <c r="AK2646" s="50">
        <v>0</v>
      </c>
      <c r="AL2646" s="50">
        <v>784838.72533000004</v>
      </c>
      <c r="AM2646" s="50">
        <v>392419.36265999998</v>
      </c>
      <c r="AN2646" s="50">
        <v>0</v>
      </c>
      <c r="AO2646" s="51">
        <v>338290.85174000001</v>
      </c>
      <c r="AP2646" s="51">
        <v>878437.86490000004</v>
      </c>
      <c r="AQ2646" s="51">
        <v>-46799.569000000003</v>
      </c>
      <c r="AR2646" s="51">
        <v>0</v>
      </c>
      <c r="AS2646" s="51">
        <v>0</v>
      </c>
      <c r="AT2646" s="51">
        <v>0</v>
      </c>
      <c r="AU2646" s="51">
        <f t="shared" si="6661"/>
        <v>831638.29590000003</v>
      </c>
      <c r="AV2646" s="51">
        <f t="shared" si="6662"/>
        <v>3861.2350999999326</v>
      </c>
      <c r="AW2646" s="51">
        <f t="shared" si="6663"/>
        <v>835499.53099999996</v>
      </c>
      <c r="AX2646" s="51">
        <f t="shared" si="6664"/>
        <v>1399738.3999999999</v>
      </c>
      <c r="AY2646" s="51">
        <f t="shared" si="6665"/>
        <v>1355736.2999999998</v>
      </c>
      <c r="AZ2646" s="51"/>
      <c r="BA2646" s="52">
        <f t="shared" si="6666"/>
        <v>99.999978266877335</v>
      </c>
      <c r="BB2646" s="53"/>
    </row>
    <row r="2647">
      <c r="B2647" s="47" t="s">
        <v>944</v>
      </c>
      <c r="C2647" s="47" t="s">
        <v>88</v>
      </c>
      <c r="D2647" s="47" t="s">
        <v>107</v>
      </c>
      <c r="E2647" s="48" t="str">
        <f t="shared" si="6660"/>
        <v>0408</v>
      </c>
      <c r="F2647" s="47" t="s">
        <v>883</v>
      </c>
      <c r="G2647" s="48"/>
      <c r="H2647" s="49" t="s">
        <v>53</v>
      </c>
      <c r="I2647" s="19">
        <f>I2648+I2665</f>
        <v>8052574.4000000004</v>
      </c>
      <c r="J2647" s="19">
        <f>J2648+J2665</f>
        <v>8666500.1000000015</v>
      </c>
      <c r="K2647" s="19">
        <f>K2648+K2665</f>
        <v>9195357.7999999989</v>
      </c>
      <c r="L2647" s="19">
        <f>L2648+L2665</f>
        <v>64707.700000000012</v>
      </c>
      <c r="M2647" s="19">
        <f>M2648+M2665</f>
        <v>42844.899999999965</v>
      </c>
      <c r="N2647" s="19">
        <f>N2648+N2665</f>
        <v>24220</v>
      </c>
      <c r="O2647" s="19">
        <f>O2648+O2665</f>
        <v>-9655</v>
      </c>
      <c r="P2647" s="19">
        <f>P2648+P2665</f>
        <v>-15031.548000000008</v>
      </c>
      <c r="Q2647" s="19">
        <f>Q2648+Q2665</f>
        <v>0</v>
      </c>
      <c r="R2647" s="19">
        <f>R2648+R2665</f>
        <v>418243.16600000003</v>
      </c>
      <c r="S2647" s="19">
        <f>S2648+S2665</f>
        <v>226972.80000000002</v>
      </c>
      <c r="T2647" s="19">
        <f t="shared" si="6591"/>
        <v>8737811.5179999992</v>
      </c>
      <c r="U2647" s="19">
        <f t="shared" si="6802"/>
        <v>8709345.0000000019</v>
      </c>
      <c r="V2647" s="19">
        <f t="shared" si="6803"/>
        <v>9219577.7999999989</v>
      </c>
      <c r="W2647" s="19">
        <f>W2648+W2665</f>
        <v>128781.177</v>
      </c>
      <c r="X2647" s="19">
        <f>X2648+X2665</f>
        <v>0</v>
      </c>
      <c r="Y2647" s="19">
        <f>Y2648+Y2665</f>
        <v>126753.448</v>
      </c>
      <c r="Z2647" s="19">
        <f>Z2648+Z2665</f>
        <v>210494.10000000001</v>
      </c>
      <c r="AA2647" s="19">
        <f>AA2648+AA2665</f>
        <v>108356.60399999999</v>
      </c>
      <c r="AB2647" s="19">
        <f>AB2648+AB2665</f>
        <v>489054.55800000002</v>
      </c>
      <c r="AC2647" s="19">
        <f>AC2648+AC2665</f>
        <v>186810.65100000001</v>
      </c>
      <c r="AD2647" s="19">
        <f>AD2648+AD2665</f>
        <v>0</v>
      </c>
      <c r="AE2647" s="19">
        <f>AE2648+AE2665</f>
        <v>385091.59499999997</v>
      </c>
      <c r="AF2647" s="50">
        <f>AF2648+AF2665</f>
        <v>8734021.5825500004</v>
      </c>
      <c r="AG2647" s="50">
        <f>AG2648+AG2665</f>
        <v>0</v>
      </c>
      <c r="AH2647" s="50">
        <f>AH2648+AH2665</f>
        <v>106000</v>
      </c>
      <c r="AI2647" s="50">
        <f>AI2648+AI2665</f>
        <v>0</v>
      </c>
      <c r="AJ2647" s="50">
        <f>AJ2648+AJ2665</f>
        <v>0</v>
      </c>
      <c r="AK2647" s="50">
        <f>AK2648+AK2665</f>
        <v>0</v>
      </c>
      <c r="AL2647" s="50">
        <f>AL2648+AL2665</f>
        <v>8353079.7342400001</v>
      </c>
      <c r="AM2647" s="50">
        <f>AM2648+AM2665</f>
        <v>106000</v>
      </c>
      <c r="AN2647" s="50">
        <f>AN2648+AN2665</f>
        <v>0</v>
      </c>
      <c r="AO2647" s="15">
        <f>AO2648+AO2665</f>
        <v>6043882.0614200002</v>
      </c>
      <c r="AP2647" s="51">
        <f>AP2648+AP2665</f>
        <v>9007155.1012199987</v>
      </c>
      <c r="AQ2647" s="51">
        <f>AQ2648+AQ2665</f>
        <v>-9655</v>
      </c>
      <c r="AR2647" s="51">
        <f>AR2648+AR2665</f>
        <v>-153898.5</v>
      </c>
      <c r="AS2647" s="51">
        <f>AS2648+AS2665</f>
        <v>0</v>
      </c>
      <c r="AT2647" s="51">
        <f>AT2648+AT2665</f>
        <v>0</v>
      </c>
      <c r="AU2647" s="51">
        <f t="shared" si="6661"/>
        <v>8843601.6012199987</v>
      </c>
      <c r="AV2647" s="51">
        <f t="shared" si="6662"/>
        <v>-105790.08321999945</v>
      </c>
      <c r="AW2647" s="51">
        <f t="shared" si="6663"/>
        <v>9203840.2429999989</v>
      </c>
      <c r="AX2647" s="51">
        <f t="shared" si="6664"/>
        <v>9306756.1620000023</v>
      </c>
      <c r="AY2647" s="51">
        <f t="shared" si="6665"/>
        <v>9791480.0460000001</v>
      </c>
      <c r="AZ2647" s="51">
        <f>AZ2648+AZ2665</f>
        <v>0</v>
      </c>
      <c r="BA2647" s="52">
        <f t="shared" si="6666"/>
        <v>95.638414163401009</v>
      </c>
      <c r="BB2647" s="25"/>
    </row>
    <row r="2648" ht="31.5">
      <c r="B2648" s="47" t="s">
        <v>944</v>
      </c>
      <c r="C2648" s="47" t="s">
        <v>88</v>
      </c>
      <c r="D2648" s="47" t="s">
        <v>107</v>
      </c>
      <c r="E2648" s="48" t="str">
        <f t="shared" si="6660"/>
        <v>0408</v>
      </c>
      <c r="F2648" s="47" t="s">
        <v>884</v>
      </c>
      <c r="G2648" s="48"/>
      <c r="H2648" s="49" t="s">
        <v>885</v>
      </c>
      <c r="I2648" s="19">
        <f>I2649+I2651+I2653+I2659</f>
        <v>7875084.2000000002</v>
      </c>
      <c r="J2648" s="19">
        <f>J2649+J2651+J2653+J2659</f>
        <v>8483855.1000000015</v>
      </c>
      <c r="K2648" s="19">
        <f>K2649+K2651+K2653+K2659</f>
        <v>9012712.7999999989</v>
      </c>
      <c r="L2648" s="19">
        <f>L2649+L2651+L2653+L2659+L2657</f>
        <v>64707.700000000012</v>
      </c>
      <c r="M2648" s="19">
        <f>M2649+M2651+M2653+M2659+M2657</f>
        <v>42844.899999999965</v>
      </c>
      <c r="N2648" s="19">
        <f>N2649+N2651+N2653+N2659+N2657</f>
        <v>24220</v>
      </c>
      <c r="O2648" s="19">
        <f>O2649+O2651+O2653+O2659+O2657+O2661+O2663</f>
        <v>-9655</v>
      </c>
      <c r="P2648" s="19">
        <f>P2649+P2651+P2653+P2659+P2657+P2661+P2663</f>
        <v>-23180.233000000007</v>
      </c>
      <c r="Q2648" s="19">
        <f>Q2649+Q2651+Q2653+Q2659+Q2657+Q2661+Q2663</f>
        <v>0</v>
      </c>
      <c r="R2648" s="19">
        <f>R2649+R2651+R2653+R2659+R2657+R2661+R2663</f>
        <v>418243.16600000003</v>
      </c>
      <c r="S2648" s="19">
        <f>S2649+S2651+S2653+S2659+S2657+S2661</f>
        <v>210494.10000000001</v>
      </c>
      <c r="T2648" s="19">
        <f t="shared" si="6591"/>
        <v>8535693.9329999983</v>
      </c>
      <c r="U2648" s="19">
        <f t="shared" si="6802"/>
        <v>8526700.0000000019</v>
      </c>
      <c r="V2648" s="19">
        <f t="shared" si="6803"/>
        <v>9036932.7999999989</v>
      </c>
      <c r="W2648" s="19">
        <f>W2649+W2651+W2653+W2659+W2657+W2661</f>
        <v>112302.477</v>
      </c>
      <c r="X2648" s="19">
        <f>X2649+X2651+X2653+X2659+X2657+X2661</f>
        <v>0</v>
      </c>
      <c r="Y2648" s="19">
        <f>Y2649+Y2651+Y2653+Y2659+Y2657+Y2661</f>
        <v>126753.448</v>
      </c>
      <c r="Z2648" s="19">
        <f>Z2649+Z2651+Z2653+Z2659+Z2657+Z2661</f>
        <v>210494.10000000001</v>
      </c>
      <c r="AA2648" s="19">
        <f>AA2649+AA2651+AA2653+AA2659+AA2657+AA2661</f>
        <v>89228.903999999995</v>
      </c>
      <c r="AB2648" s="19">
        <f>AB2649+AB2651+AB2653+AB2659+AB2657+AB2661</f>
        <v>489054.55800000002</v>
      </c>
      <c r="AC2648" s="19">
        <f>AC2649+AC2651+AC2653+AC2659+AC2657+AC2661</f>
        <v>167682.951</v>
      </c>
      <c r="AD2648" s="19">
        <f>AD2649+AD2651+AD2653+AD2659+AD2657+AD2661</f>
        <v>0</v>
      </c>
      <c r="AE2648" s="19">
        <f>AE2649+AE2651+AE2653+AE2659+AE2657+AE2661</f>
        <v>385091.59499999997</v>
      </c>
      <c r="AF2648" s="50">
        <f>AF2649+AF2651+AF2653+AF2659+AF2657+AF2661+AF2663</f>
        <v>8532034.597550001</v>
      </c>
      <c r="AG2648" s="50">
        <f>AG2649+AG2651+AG2653+AG2659+AG2657+AG2661+AG2663</f>
        <v>0</v>
      </c>
      <c r="AH2648" s="50">
        <f>AH2649+AH2651+AH2653+AH2659+AH2657+AH2661+AH2663</f>
        <v>106000</v>
      </c>
      <c r="AI2648" s="50">
        <f>AI2649+AI2651+AI2653+AI2659+AI2657+AI2661+AI2663</f>
        <v>0</v>
      </c>
      <c r="AJ2648" s="50">
        <f>AJ2649+AJ2651+AJ2653+AJ2659+AJ2657+AJ2661+AJ2663</f>
        <v>0</v>
      </c>
      <c r="AK2648" s="50">
        <f>AK2649+AK2651+AK2653+AK2659+AK2657+AK2661+AK2663</f>
        <v>0</v>
      </c>
      <c r="AL2648" s="50">
        <f>AL2649+AL2651+AL2653+AL2659+AL2657+AL2661+AL2663</f>
        <v>8166707.8908200003</v>
      </c>
      <c r="AM2648" s="50">
        <f>AM2649+AM2651+AM2653+AM2659+AM2657+AM2661+AM2663</f>
        <v>106000</v>
      </c>
      <c r="AN2648" s="50">
        <f>AN2649+AN2651+AN2653+AN2659+AN2657+AN2661+AN2663</f>
        <v>0</v>
      </c>
      <c r="AO2648" s="51">
        <f>AO2649+AO2651+AO2653+AO2659+AO2657+AO2661+AO2663</f>
        <v>5927143.58672</v>
      </c>
      <c r="AP2648" s="51">
        <f>AP2649+AP2651+AP2653+AP2659+AP2657+AP2661+AP2663</f>
        <v>8805168.1162199993</v>
      </c>
      <c r="AQ2648" s="51">
        <f>AQ2649+AQ2651+AQ2653+AQ2659+AQ2657+AQ2661+AQ2663</f>
        <v>-9655</v>
      </c>
      <c r="AR2648" s="51">
        <f>AR2649+AR2651+AR2653+AR2659+AR2657+AR2661+AR2663</f>
        <v>-153898.5</v>
      </c>
      <c r="AS2648" s="51">
        <f>AS2649+AS2651+AS2653+AS2659+AS2657+AS2661+AS2663</f>
        <v>0</v>
      </c>
      <c r="AT2648" s="51">
        <f>AT2649+AT2651+AT2653+AT2659+AT2657+AT2661+AT2663</f>
        <v>0</v>
      </c>
      <c r="AU2648" s="51">
        <f t="shared" si="6661"/>
        <v>8641614.6162199993</v>
      </c>
      <c r="AV2648" s="51">
        <f t="shared" si="6662"/>
        <v>-105920.68322000094</v>
      </c>
      <c r="AW2648" s="51">
        <f t="shared" si="6663"/>
        <v>8985243.9579999987</v>
      </c>
      <c r="AX2648" s="51">
        <f t="shared" si="6664"/>
        <v>9104983.4620000012</v>
      </c>
      <c r="AY2648" s="51">
        <f t="shared" si="6665"/>
        <v>9589707.345999999</v>
      </c>
      <c r="AZ2648" s="51">
        <f>AZ2649+AZ2651+AZ2653+AZ2659+AZ2657+AZ2661</f>
        <v>0</v>
      </c>
      <c r="BA2648" s="52">
        <f t="shared" si="6666"/>
        <v>95.718175980733761</v>
      </c>
      <c r="BB2648" s="25"/>
    </row>
    <row r="2649" ht="31.5">
      <c r="B2649" s="47" t="s">
        <v>944</v>
      </c>
      <c r="C2649" s="47" t="s">
        <v>88</v>
      </c>
      <c r="D2649" s="47" t="s">
        <v>107</v>
      </c>
      <c r="E2649" s="48" t="str">
        <f t="shared" si="6660"/>
        <v>0408</v>
      </c>
      <c r="F2649" s="47" t="s">
        <v>961</v>
      </c>
      <c r="G2649" s="48"/>
      <c r="H2649" s="49" t="s">
        <v>962</v>
      </c>
      <c r="I2649" s="19">
        <f>I2650</f>
        <v>180169.70000000001</v>
      </c>
      <c r="J2649" s="19">
        <f>J2650</f>
        <v>103992.39999999999</v>
      </c>
      <c r="K2649" s="19">
        <f>K2650</f>
        <v>103988.20000000001</v>
      </c>
      <c r="L2649" s="19">
        <f>L2650</f>
        <v>-328.80000000000001</v>
      </c>
      <c r="M2649" s="19">
        <f>M2650</f>
        <v>-297.69999999999999</v>
      </c>
      <c r="N2649" s="19">
        <f>N2650</f>
        <v>-297.69999999999999</v>
      </c>
      <c r="O2649" s="19">
        <f>O2650</f>
        <v>-9655</v>
      </c>
      <c r="P2649" s="19">
        <f>P2650</f>
        <v>0</v>
      </c>
      <c r="Q2649" s="19">
        <f>Q2650</f>
        <v>0</v>
      </c>
      <c r="R2649" s="19">
        <f>R2650</f>
        <v>0</v>
      </c>
      <c r="S2649" s="19">
        <f>S2650</f>
        <v>10494.1</v>
      </c>
      <c r="T2649" s="19">
        <f t="shared" ref="T2649:T2712" si="6804">I2649+L2649+S2649+R2649+Q2649+P2649+O2649</f>
        <v>180680.00000000003</v>
      </c>
      <c r="U2649" s="19">
        <f t="shared" si="6802"/>
        <v>103694.7</v>
      </c>
      <c r="V2649" s="19">
        <f t="shared" si="6803"/>
        <v>103690.50000000001</v>
      </c>
      <c r="W2649" s="19">
        <f>W2650</f>
        <v>0</v>
      </c>
      <c r="X2649" s="19">
        <f>X2650</f>
        <v>0</v>
      </c>
      <c r="Y2649" s="19">
        <f>Y2650</f>
        <v>0</v>
      </c>
      <c r="Z2649" s="19">
        <f>Z2650</f>
        <v>10494.1</v>
      </c>
      <c r="AA2649" s="19">
        <f>AA2650</f>
        <v>13770.200000000001</v>
      </c>
      <c r="AB2649" s="19">
        <f>AB2650</f>
        <v>0</v>
      </c>
      <c r="AC2649" s="19">
        <f>AC2650</f>
        <v>14609.9</v>
      </c>
      <c r="AD2649" s="19">
        <f>AD2650</f>
        <v>0</v>
      </c>
      <c r="AE2649" s="19"/>
      <c r="AF2649" s="50">
        <f>AF2650</f>
        <v>180680</v>
      </c>
      <c r="AG2649" s="50">
        <f>AG2650</f>
        <v>0</v>
      </c>
      <c r="AH2649" s="50">
        <f>AH2650</f>
        <v>0</v>
      </c>
      <c r="AI2649" s="50">
        <f>AI2650</f>
        <v>0</v>
      </c>
      <c r="AJ2649" s="50">
        <f>AJ2650</f>
        <v>0</v>
      </c>
      <c r="AK2649" s="50">
        <f>AK2650</f>
        <v>0</v>
      </c>
      <c r="AL2649" s="50">
        <f>AL2650</f>
        <v>168528.83296999999</v>
      </c>
      <c r="AM2649" s="50">
        <f>AM2650</f>
        <v>0</v>
      </c>
      <c r="AN2649" s="50">
        <f>AN2650</f>
        <v>0</v>
      </c>
      <c r="AO2649" s="15">
        <f>AO2650</f>
        <v>127431.47563</v>
      </c>
      <c r="AP2649" s="51">
        <f>AP2650</f>
        <v>190335</v>
      </c>
      <c r="AQ2649" s="51">
        <f>AQ2650</f>
        <v>-9655</v>
      </c>
      <c r="AR2649" s="51">
        <f>AR2650</f>
        <v>0</v>
      </c>
      <c r="AS2649" s="51">
        <f>AS2650</f>
        <v>0</v>
      </c>
      <c r="AT2649" s="51">
        <f>AT2650</f>
        <v>0</v>
      </c>
      <c r="AU2649" s="51">
        <f t="shared" si="6661"/>
        <v>180680</v>
      </c>
      <c r="AV2649" s="51">
        <f t="shared" si="6662"/>
        <v>2.9103830456733704e-11</v>
      </c>
      <c r="AW2649" s="51">
        <f t="shared" si="6663"/>
        <v>191174.10000000003</v>
      </c>
      <c r="AX2649" s="51">
        <f t="shared" si="6664"/>
        <v>117464.89999999999</v>
      </c>
      <c r="AY2649" s="51">
        <f t="shared" si="6665"/>
        <v>118300.40000000001</v>
      </c>
      <c r="AZ2649" s="51">
        <f>AZ2650</f>
        <v>0</v>
      </c>
      <c r="BA2649" s="52">
        <f t="shared" si="6666"/>
        <v>93.274758119326989</v>
      </c>
      <c r="BB2649" s="25"/>
    </row>
    <row r="2650" ht="31.5">
      <c r="B2650" s="47" t="s">
        <v>944</v>
      </c>
      <c r="C2650" s="47" t="s">
        <v>88</v>
      </c>
      <c r="D2650" s="47" t="s">
        <v>107</v>
      </c>
      <c r="E2650" s="48" t="str">
        <f t="shared" si="6660"/>
        <v>0408</v>
      </c>
      <c r="F2650" s="47" t="s">
        <v>961</v>
      </c>
      <c r="G2650" s="47" t="s">
        <v>58</v>
      </c>
      <c r="H2650" s="49" t="s">
        <v>59</v>
      </c>
      <c r="I2650" s="19">
        <v>180169.70000000001</v>
      </c>
      <c r="J2650" s="19">
        <v>103992.39999999999</v>
      </c>
      <c r="K2650" s="19">
        <v>103988.20000000001</v>
      </c>
      <c r="L2650" s="19">
        <v>-328.80000000000001</v>
      </c>
      <c r="M2650" s="19">
        <v>-297.69999999999999</v>
      </c>
      <c r="N2650" s="19">
        <v>-297.69999999999999</v>
      </c>
      <c r="O2650" s="19">
        <v>-9655</v>
      </c>
      <c r="P2650" s="19">
        <v>0</v>
      </c>
      <c r="Q2650" s="19">
        <v>0</v>
      </c>
      <c r="R2650" s="19">
        <v>0</v>
      </c>
      <c r="S2650" s="19">
        <v>10494.1</v>
      </c>
      <c r="T2650" s="19">
        <f t="shared" si="6804"/>
        <v>180680.00000000003</v>
      </c>
      <c r="U2650" s="19">
        <f t="shared" si="6802"/>
        <v>103694.7</v>
      </c>
      <c r="V2650" s="19">
        <f t="shared" si="6803"/>
        <v>103690.50000000001</v>
      </c>
      <c r="W2650" s="19"/>
      <c r="X2650" s="19"/>
      <c r="Y2650" s="19"/>
      <c r="Z2650" s="19">
        <v>10494.1</v>
      </c>
      <c r="AA2650" s="19">
        <v>13770.200000000001</v>
      </c>
      <c r="AB2650" s="19"/>
      <c r="AC2650" s="19">
        <v>14609.9</v>
      </c>
      <c r="AD2650" s="19"/>
      <c r="AE2650" s="19"/>
      <c r="AF2650" s="50">
        <v>180680</v>
      </c>
      <c r="AG2650" s="50"/>
      <c r="AH2650" s="50">
        <v>0</v>
      </c>
      <c r="AI2650" s="50">
        <v>0</v>
      </c>
      <c r="AJ2650" s="50">
        <v>0</v>
      </c>
      <c r="AK2650" s="50">
        <v>0</v>
      </c>
      <c r="AL2650" s="50">
        <v>168528.83296999999</v>
      </c>
      <c r="AM2650" s="50">
        <v>0</v>
      </c>
      <c r="AN2650" s="50">
        <v>0</v>
      </c>
      <c r="AO2650" s="51">
        <v>127431.47563</v>
      </c>
      <c r="AP2650" s="51">
        <v>190335</v>
      </c>
      <c r="AQ2650" s="51">
        <v>-9655</v>
      </c>
      <c r="AR2650" s="51">
        <v>0</v>
      </c>
      <c r="AS2650" s="51">
        <v>0</v>
      </c>
      <c r="AT2650" s="51">
        <v>0</v>
      </c>
      <c r="AU2650" s="51">
        <f t="shared" si="6661"/>
        <v>180680</v>
      </c>
      <c r="AV2650" s="51">
        <f t="shared" si="6662"/>
        <v>2.9103830456733704e-11</v>
      </c>
      <c r="AW2650" s="51">
        <f t="shared" si="6663"/>
        <v>191174.10000000003</v>
      </c>
      <c r="AX2650" s="51">
        <f t="shared" si="6664"/>
        <v>117464.89999999999</v>
      </c>
      <c r="AY2650" s="51">
        <f t="shared" si="6665"/>
        <v>118300.40000000001</v>
      </c>
      <c r="AZ2650" s="51"/>
      <c r="BA2650" s="52">
        <f t="shared" si="6666"/>
        <v>93.274758119326989</v>
      </c>
      <c r="BB2650" s="53"/>
    </row>
    <row r="2651" ht="78.75">
      <c r="B2651" s="47" t="s">
        <v>944</v>
      </c>
      <c r="C2651" s="47" t="s">
        <v>88</v>
      </c>
      <c r="D2651" s="47" t="s">
        <v>107</v>
      </c>
      <c r="E2651" s="48" t="str">
        <f t="shared" si="6660"/>
        <v>0408</v>
      </c>
      <c r="F2651" s="47" t="s">
        <v>963</v>
      </c>
      <c r="G2651" s="48"/>
      <c r="H2651" s="49" t="s">
        <v>964</v>
      </c>
      <c r="I2651" s="19">
        <f>I2652</f>
        <v>7563551.7999999998</v>
      </c>
      <c r="J2651" s="19">
        <f>J2652</f>
        <v>8263112.9000000004</v>
      </c>
      <c r="K2651" s="19">
        <f>K2652</f>
        <v>8810093.3000000007</v>
      </c>
      <c r="L2651" s="19">
        <f>L2652</f>
        <v>-153898.5</v>
      </c>
      <c r="M2651" s="19">
        <f>M2652</f>
        <v>-320108.79999999999</v>
      </c>
      <c r="N2651" s="19">
        <f>N2652</f>
        <v>-332913.20000000001</v>
      </c>
      <c r="O2651" s="19">
        <f>O2652</f>
        <v>0</v>
      </c>
      <c r="P2651" s="19">
        <f>P2652</f>
        <v>130718.26699999999</v>
      </c>
      <c r="Q2651" s="19">
        <f>Q2652</f>
        <v>0</v>
      </c>
      <c r="R2651" s="19">
        <f>R2652</f>
        <v>312243.16600000003</v>
      </c>
      <c r="S2651" s="19">
        <f>S2652</f>
        <v>200000</v>
      </c>
      <c r="T2651" s="19">
        <f t="shared" si="6804"/>
        <v>8052614.733</v>
      </c>
      <c r="U2651" s="19">
        <f t="shared" si="6802"/>
        <v>7943004.1000000006</v>
      </c>
      <c r="V2651" s="19">
        <f t="shared" si="6803"/>
        <v>8477180.1000000015</v>
      </c>
      <c r="W2651" s="19">
        <f>W2652</f>
        <v>112302.477</v>
      </c>
      <c r="X2651" s="19">
        <f>X2652</f>
        <v>0</v>
      </c>
      <c r="Y2651" s="19">
        <f>Y2652</f>
        <v>126753.448</v>
      </c>
      <c r="Z2651" s="19">
        <f>Z2652</f>
        <v>200000</v>
      </c>
      <c r="AA2651" s="19">
        <f>AA2652</f>
        <v>75458.703999999998</v>
      </c>
      <c r="AB2651" s="19">
        <f>AB2652</f>
        <v>452176.93400000001</v>
      </c>
      <c r="AC2651" s="19">
        <f>AC2652</f>
        <v>153073.05100000001</v>
      </c>
      <c r="AD2651" s="19">
        <f>AD2652</f>
        <v>0</v>
      </c>
      <c r="AE2651" s="19">
        <f>AE2652</f>
        <v>385091.59499999997</v>
      </c>
      <c r="AF2651" s="50">
        <f>AF2652</f>
        <v>7942955.3975499999</v>
      </c>
      <c r="AG2651" s="50">
        <f>AG2652</f>
        <v>0</v>
      </c>
      <c r="AH2651" s="50">
        <f>AH2652</f>
        <v>0</v>
      </c>
      <c r="AI2651" s="50">
        <f>AI2652</f>
        <v>0</v>
      </c>
      <c r="AJ2651" s="50">
        <f>AJ2652</f>
        <v>0</v>
      </c>
      <c r="AK2651" s="50">
        <f>AK2652</f>
        <v>0</v>
      </c>
      <c r="AL2651" s="50">
        <f>AL2652</f>
        <v>7589898.5629500002</v>
      </c>
      <c r="AM2651" s="50">
        <f>AM2652</f>
        <v>0</v>
      </c>
      <c r="AN2651" s="50">
        <f>AN2652</f>
        <v>0</v>
      </c>
      <c r="AO2651" s="15">
        <f>AO2652</f>
        <v>5658910.03278</v>
      </c>
      <c r="AP2651" s="51">
        <f>AP2652</f>
        <v>8052535.41622</v>
      </c>
      <c r="AQ2651" s="51">
        <f>AQ2652</f>
        <v>0</v>
      </c>
      <c r="AR2651" s="51">
        <f>AR2652</f>
        <v>0</v>
      </c>
      <c r="AS2651" s="51">
        <f>AS2652</f>
        <v>0</v>
      </c>
      <c r="AT2651" s="51">
        <f>AT2652</f>
        <v>0</v>
      </c>
      <c r="AU2651" s="51">
        <f t="shared" si="6661"/>
        <v>8052535.41622</v>
      </c>
      <c r="AV2651" s="51">
        <f t="shared" si="6662"/>
        <v>79.316779999993742</v>
      </c>
      <c r="AW2651" s="51">
        <f t="shared" si="6663"/>
        <v>8491670.6579999998</v>
      </c>
      <c r="AX2651" s="51">
        <f t="shared" si="6664"/>
        <v>8470639.7379999999</v>
      </c>
      <c r="AY2651" s="51">
        <f t="shared" si="6665"/>
        <v>9015344.7460000031</v>
      </c>
      <c r="AZ2651" s="51">
        <f>AZ2652</f>
        <v>0</v>
      </c>
      <c r="BA2651" s="52">
        <f t="shared" si="6666"/>
        <v>95.555094836502548</v>
      </c>
      <c r="BB2651" s="25"/>
    </row>
    <row r="2652" ht="31.5">
      <c r="B2652" s="47" t="s">
        <v>944</v>
      </c>
      <c r="C2652" s="47" t="s">
        <v>88</v>
      </c>
      <c r="D2652" s="47" t="s">
        <v>107</v>
      </c>
      <c r="E2652" s="48" t="str">
        <f t="shared" si="6660"/>
        <v>0408</v>
      </c>
      <c r="F2652" s="47" t="s">
        <v>963</v>
      </c>
      <c r="G2652" s="47" t="s">
        <v>58</v>
      </c>
      <c r="H2652" s="49" t="s">
        <v>59</v>
      </c>
      <c r="I2652" s="19">
        <f>7559690.5+3861.3</f>
        <v>7563551.7999999998</v>
      </c>
      <c r="J2652" s="19">
        <v>8263112.9000000004</v>
      </c>
      <c r="K2652" s="19">
        <v>8810093.3000000007</v>
      </c>
      <c r="L2652" s="19">
        <v>-153898.5</v>
      </c>
      <c r="M2652" s="19">
        <v>-320108.79999999999</v>
      </c>
      <c r="N2652" s="19">
        <v>-332913.20000000001</v>
      </c>
      <c r="O2652" s="19">
        <v>0</v>
      </c>
      <c r="P2652" s="19">
        <f>-8180.233+138898.5</f>
        <v>130718.26699999999</v>
      </c>
      <c r="Q2652" s="19">
        <v>0</v>
      </c>
      <c r="R2652" s="19">
        <f>418243.166-106000</f>
        <v>312243.16600000003</v>
      </c>
      <c r="S2652" s="19">
        <f>112302.477+126753.448+200000-239055.925</f>
        <v>200000</v>
      </c>
      <c r="T2652" s="19">
        <f t="shared" si="6804"/>
        <v>8052614.733</v>
      </c>
      <c r="U2652" s="19">
        <f t="shared" si="6802"/>
        <v>7943004.1000000006</v>
      </c>
      <c r="V2652" s="19">
        <f t="shared" si="6803"/>
        <v>8477180.1000000015</v>
      </c>
      <c r="W2652" s="19">
        <v>112302.477</v>
      </c>
      <c r="X2652" s="19"/>
      <c r="Y2652" s="19">
        <v>126753.448</v>
      </c>
      <c r="Z2652" s="19">
        <v>200000</v>
      </c>
      <c r="AA2652" s="19">
        <v>75458.703999999998</v>
      </c>
      <c r="AB2652" s="19">
        <f>200000+252176.934</f>
        <v>452176.93400000001</v>
      </c>
      <c r="AC2652" s="19">
        <v>153073.05100000001</v>
      </c>
      <c r="AD2652" s="19"/>
      <c r="AE2652" s="19">
        <f>200000+185091.595</f>
        <v>385091.59499999997</v>
      </c>
      <c r="AF2652" s="50">
        <v>7942955.3975499999</v>
      </c>
      <c r="AG2652" s="50"/>
      <c r="AH2652" s="50">
        <v>0</v>
      </c>
      <c r="AI2652" s="50">
        <v>0</v>
      </c>
      <c r="AJ2652" s="50">
        <v>0</v>
      </c>
      <c r="AK2652" s="50">
        <v>0</v>
      </c>
      <c r="AL2652" s="50">
        <v>7589898.5629500002</v>
      </c>
      <c r="AM2652" s="50">
        <v>0</v>
      </c>
      <c r="AN2652" s="50">
        <v>0</v>
      </c>
      <c r="AO2652" s="51">
        <v>5658910.03278</v>
      </c>
      <c r="AP2652" s="51">
        <v>8052535.41622</v>
      </c>
      <c r="AQ2652" s="51">
        <v>0</v>
      </c>
      <c r="AR2652" s="51">
        <v>0</v>
      </c>
      <c r="AS2652" s="51">
        <v>0</v>
      </c>
      <c r="AT2652" s="51">
        <v>0</v>
      </c>
      <c r="AU2652" s="51">
        <f t="shared" si="6661"/>
        <v>8052535.41622</v>
      </c>
      <c r="AV2652" s="51">
        <f t="shared" si="6662"/>
        <v>79.316779999993742</v>
      </c>
      <c r="AW2652" s="51">
        <f t="shared" si="6663"/>
        <v>8491670.6579999998</v>
      </c>
      <c r="AX2652" s="51">
        <f t="shared" si="6664"/>
        <v>8470639.7379999999</v>
      </c>
      <c r="AY2652" s="51">
        <f t="shared" si="6665"/>
        <v>9015344.7460000031</v>
      </c>
      <c r="AZ2652" s="51"/>
      <c r="BA2652" s="52">
        <f t="shared" si="6666"/>
        <v>95.555094836502548</v>
      </c>
      <c r="BB2652" s="53"/>
    </row>
    <row r="2653">
      <c r="B2653" s="47" t="s">
        <v>944</v>
      </c>
      <c r="C2653" s="47" t="s">
        <v>88</v>
      </c>
      <c r="D2653" s="47" t="s">
        <v>107</v>
      </c>
      <c r="E2653" s="48" t="str">
        <f t="shared" si="6660"/>
        <v>0408</v>
      </c>
      <c r="F2653" s="47" t="s">
        <v>965</v>
      </c>
      <c r="G2653" s="48"/>
      <c r="H2653" s="49" t="s">
        <v>966</v>
      </c>
      <c r="I2653" s="19">
        <f>I2654+I2655+I2656</f>
        <v>36141.699999999997</v>
      </c>
      <c r="J2653" s="19">
        <f>J2654+J2655+J2656</f>
        <v>37973.899999999994</v>
      </c>
      <c r="K2653" s="19">
        <f>K2654+K2655+K2656</f>
        <v>39806.099999999999</v>
      </c>
      <c r="L2653" s="19">
        <f>L2654+L2655+L2656</f>
        <v>-22597.400000000001</v>
      </c>
      <c r="M2653" s="19">
        <f>M2654+M2655+M2656</f>
        <v>-37973.899999999994</v>
      </c>
      <c r="N2653" s="19">
        <f>N2654+N2655+N2656</f>
        <v>-39806.099999999999</v>
      </c>
      <c r="O2653" s="19">
        <f>O2654+O2655+O2656</f>
        <v>0</v>
      </c>
      <c r="P2653" s="19">
        <f>P2654+P2655+P2656</f>
        <v>0</v>
      </c>
      <c r="Q2653" s="19">
        <f>Q2654+Q2655+Q2656</f>
        <v>0</v>
      </c>
      <c r="R2653" s="19">
        <f>R2654+R2655+R2656</f>
        <v>0</v>
      </c>
      <c r="S2653" s="19">
        <f>S2654+S2655+S2656</f>
        <v>0</v>
      </c>
      <c r="T2653" s="19">
        <f t="shared" si="6804"/>
        <v>13544.299999999996</v>
      </c>
      <c r="U2653" s="19">
        <f t="shared" si="6802"/>
        <v>0</v>
      </c>
      <c r="V2653" s="19">
        <f t="shared" si="6803"/>
        <v>0</v>
      </c>
      <c r="W2653" s="19">
        <f>W2654+W2655+W2656</f>
        <v>0</v>
      </c>
      <c r="X2653" s="19">
        <f>X2654+X2655+X2656</f>
        <v>0</v>
      </c>
      <c r="Y2653" s="19">
        <f>Y2654+Y2655+Y2656</f>
        <v>0</v>
      </c>
      <c r="Z2653" s="19">
        <f>Z2654+Z2655+Z2656</f>
        <v>0</v>
      </c>
      <c r="AA2653" s="19">
        <f>AA2654+AA2655+AA2656</f>
        <v>0</v>
      </c>
      <c r="AB2653" s="19">
        <f>AB2654+AB2655+AB2656</f>
        <v>0</v>
      </c>
      <c r="AC2653" s="19">
        <f>AC2654+AC2655+AC2656</f>
        <v>0</v>
      </c>
      <c r="AD2653" s="19">
        <f>AD2654+AD2655+AD2656</f>
        <v>0</v>
      </c>
      <c r="AE2653" s="19">
        <f>AE2654+AE2655+AE2656</f>
        <v>0</v>
      </c>
      <c r="AF2653" s="50">
        <f>AF2654+AF2655+AF2656</f>
        <v>13544.299999999999</v>
      </c>
      <c r="AG2653" s="50">
        <f>AG2654+AG2655+AG2656</f>
        <v>0</v>
      </c>
      <c r="AH2653" s="50">
        <f>AH2654+AH2655+AH2656</f>
        <v>0</v>
      </c>
      <c r="AI2653" s="50">
        <f>AI2654+AI2655+AI2656</f>
        <v>0</v>
      </c>
      <c r="AJ2653" s="50">
        <f>AJ2654+AJ2655+AJ2656</f>
        <v>0</v>
      </c>
      <c r="AK2653" s="50">
        <f>AK2654+AK2655+AK2656</f>
        <v>0</v>
      </c>
      <c r="AL2653" s="50">
        <f>AL2654+AL2655+AL2656</f>
        <v>13535.549999999999</v>
      </c>
      <c r="AM2653" s="50">
        <f>AM2654+AM2655+AM2656</f>
        <v>0</v>
      </c>
      <c r="AN2653" s="50">
        <f>AN2654+AN2655+AN2656</f>
        <v>0</v>
      </c>
      <c r="AO2653" s="15">
        <f>AO2654+AO2655+AO2656</f>
        <v>1741.25</v>
      </c>
      <c r="AP2653" s="51">
        <f>AP2654+AP2655+AP2656</f>
        <v>13544.299999999999</v>
      </c>
      <c r="AQ2653" s="51">
        <f>AQ2654+AQ2655+AQ2656</f>
        <v>0</v>
      </c>
      <c r="AR2653" s="51">
        <f>AR2654+AR2655+AR2656</f>
        <v>0</v>
      </c>
      <c r="AS2653" s="51">
        <f>AS2654+AS2655+AS2656</f>
        <v>0</v>
      </c>
      <c r="AT2653" s="51">
        <f>AT2654+AT2655+AT2656</f>
        <v>0</v>
      </c>
      <c r="AU2653" s="51">
        <f t="shared" si="6661"/>
        <v>13544.299999999999</v>
      </c>
      <c r="AV2653" s="51">
        <f t="shared" si="6662"/>
        <v>-3.637978807091713e-12</v>
      </c>
      <c r="AW2653" s="51">
        <f t="shared" si="6663"/>
        <v>13544.299999999996</v>
      </c>
      <c r="AX2653" s="51">
        <f t="shared" si="6664"/>
        <v>0</v>
      </c>
      <c r="AY2653" s="51">
        <f t="shared" si="6665"/>
        <v>0</v>
      </c>
      <c r="AZ2653" s="51">
        <f>AZ2654+AZ2655+AZ2656</f>
        <v>0</v>
      </c>
      <c r="BA2653" s="52">
        <f t="shared" si="6666"/>
        <v>99.935397178148747</v>
      </c>
      <c r="BB2653" s="25"/>
    </row>
    <row r="2654" ht="31.5">
      <c r="B2654" s="47" t="s">
        <v>944</v>
      </c>
      <c r="C2654" s="47" t="s">
        <v>88</v>
      </c>
      <c r="D2654" s="47" t="s">
        <v>107</v>
      </c>
      <c r="E2654" s="48" t="str">
        <f t="shared" si="6660"/>
        <v>0408</v>
      </c>
      <c r="F2654" s="47" t="s">
        <v>965</v>
      </c>
      <c r="G2654" s="47" t="s">
        <v>58</v>
      </c>
      <c r="H2654" s="49" t="s">
        <v>59</v>
      </c>
      <c r="I2654" s="19">
        <v>2050</v>
      </c>
      <c r="J2654" s="19">
        <v>2050</v>
      </c>
      <c r="K2654" s="19">
        <v>2050</v>
      </c>
      <c r="L2654" s="19"/>
      <c r="M2654" s="19">
        <v>-2050</v>
      </c>
      <c r="N2654" s="19">
        <v>-2050</v>
      </c>
      <c r="O2654" s="19">
        <v>0</v>
      </c>
      <c r="P2654" s="19">
        <v>0</v>
      </c>
      <c r="Q2654" s="19">
        <v>0</v>
      </c>
      <c r="R2654" s="19">
        <v>0</v>
      </c>
      <c r="S2654" s="19"/>
      <c r="T2654" s="19">
        <f t="shared" si="6804"/>
        <v>2050</v>
      </c>
      <c r="U2654" s="19">
        <f t="shared" si="6802"/>
        <v>0</v>
      </c>
      <c r="V2654" s="19">
        <f t="shared" si="6803"/>
        <v>0</v>
      </c>
      <c r="W2654" s="19"/>
      <c r="X2654" s="19"/>
      <c r="Y2654" s="19"/>
      <c r="Z2654" s="19"/>
      <c r="AA2654" s="19"/>
      <c r="AB2654" s="19"/>
      <c r="AC2654" s="19"/>
      <c r="AD2654" s="19"/>
      <c r="AE2654" s="19"/>
      <c r="AF2654" s="50">
        <v>1750</v>
      </c>
      <c r="AG2654" s="50"/>
      <c r="AH2654" s="50">
        <v>0</v>
      </c>
      <c r="AI2654" s="50">
        <v>0</v>
      </c>
      <c r="AJ2654" s="50">
        <v>0</v>
      </c>
      <c r="AK2654" s="50">
        <v>0</v>
      </c>
      <c r="AL2654" s="50">
        <v>1741.25</v>
      </c>
      <c r="AM2654" s="50">
        <v>0</v>
      </c>
      <c r="AN2654" s="50">
        <v>0</v>
      </c>
      <c r="AO2654" s="51">
        <v>1741.25</v>
      </c>
      <c r="AP2654" s="51">
        <v>1750</v>
      </c>
      <c r="AQ2654" s="51">
        <v>0</v>
      </c>
      <c r="AR2654" s="51">
        <v>0</v>
      </c>
      <c r="AS2654" s="51">
        <v>0</v>
      </c>
      <c r="AT2654" s="51">
        <v>0</v>
      </c>
      <c r="AU2654" s="51">
        <f t="shared" si="6661"/>
        <v>1750</v>
      </c>
      <c r="AV2654" s="51">
        <f t="shared" si="6662"/>
        <v>300</v>
      </c>
      <c r="AW2654" s="51">
        <f t="shared" si="6663"/>
        <v>2050</v>
      </c>
      <c r="AX2654" s="51">
        <f t="shared" si="6664"/>
        <v>0</v>
      </c>
      <c r="AY2654" s="51">
        <f t="shared" si="6665"/>
        <v>0</v>
      </c>
      <c r="AZ2654" s="51"/>
      <c r="BA2654" s="52">
        <f t="shared" si="6666"/>
        <v>99.5</v>
      </c>
      <c r="BB2654" s="53"/>
    </row>
    <row r="2655">
      <c r="B2655" s="47" t="s">
        <v>944</v>
      </c>
      <c r="C2655" s="47" t="s">
        <v>88</v>
      </c>
      <c r="D2655" s="47" t="s">
        <v>107</v>
      </c>
      <c r="E2655" s="48" t="str">
        <f t="shared" si="6660"/>
        <v>0408</v>
      </c>
      <c r="F2655" s="47" t="s">
        <v>965</v>
      </c>
      <c r="G2655" s="47" t="s">
        <v>72</v>
      </c>
      <c r="H2655" s="49" t="s">
        <v>73</v>
      </c>
      <c r="I2655" s="19">
        <v>11494.299999999999</v>
      </c>
      <c r="J2655" s="19">
        <v>11494.299999999999</v>
      </c>
      <c r="K2655" s="19">
        <v>11494.299999999999</v>
      </c>
      <c r="L2655" s="19"/>
      <c r="M2655" s="19">
        <v>-11494.299999999999</v>
      </c>
      <c r="N2655" s="19">
        <v>-11494.299999999999</v>
      </c>
      <c r="O2655" s="19">
        <v>0</v>
      </c>
      <c r="P2655" s="19">
        <v>0</v>
      </c>
      <c r="Q2655" s="19">
        <v>0</v>
      </c>
      <c r="R2655" s="19">
        <v>0</v>
      </c>
      <c r="S2655" s="19"/>
      <c r="T2655" s="19">
        <f t="shared" si="6804"/>
        <v>11494.299999999999</v>
      </c>
      <c r="U2655" s="19">
        <f t="shared" si="6802"/>
        <v>0</v>
      </c>
      <c r="V2655" s="19">
        <f t="shared" si="6803"/>
        <v>0</v>
      </c>
      <c r="W2655" s="19"/>
      <c r="X2655" s="19"/>
      <c r="Y2655" s="19"/>
      <c r="Z2655" s="19"/>
      <c r="AA2655" s="19"/>
      <c r="AB2655" s="19"/>
      <c r="AC2655" s="19"/>
      <c r="AD2655" s="19"/>
      <c r="AE2655" s="19"/>
      <c r="AF2655" s="50">
        <v>11794.299999999999</v>
      </c>
      <c r="AG2655" s="50"/>
      <c r="AH2655" s="50">
        <v>0</v>
      </c>
      <c r="AI2655" s="50">
        <v>0</v>
      </c>
      <c r="AJ2655" s="50">
        <v>0</v>
      </c>
      <c r="AK2655" s="50">
        <v>0</v>
      </c>
      <c r="AL2655" s="50">
        <v>11794.299999999999</v>
      </c>
      <c r="AM2655" s="50">
        <v>0</v>
      </c>
      <c r="AN2655" s="50">
        <v>0</v>
      </c>
      <c r="AO2655" s="15">
        <v>0</v>
      </c>
      <c r="AP2655" s="51">
        <v>11794.299999999999</v>
      </c>
      <c r="AQ2655" s="51">
        <v>0</v>
      </c>
      <c r="AR2655" s="51">
        <v>0</v>
      </c>
      <c r="AS2655" s="51">
        <v>0</v>
      </c>
      <c r="AT2655" s="51">
        <v>0</v>
      </c>
      <c r="AU2655" s="51">
        <f t="shared" si="6661"/>
        <v>11794.299999999999</v>
      </c>
      <c r="AV2655" s="51">
        <f t="shared" si="6662"/>
        <v>-300</v>
      </c>
      <c r="AW2655" s="51">
        <f t="shared" si="6663"/>
        <v>11494.299999999999</v>
      </c>
      <c r="AX2655" s="51">
        <f t="shared" si="6664"/>
        <v>0</v>
      </c>
      <c r="AY2655" s="51">
        <f t="shared" si="6665"/>
        <v>0</v>
      </c>
      <c r="AZ2655" s="51"/>
      <c r="BA2655" s="52">
        <f t="shared" si="6666"/>
        <v>100</v>
      </c>
      <c r="BB2655" s="53"/>
    </row>
    <row r="2656" hidden="1">
      <c r="B2656" s="47" t="s">
        <v>944</v>
      </c>
      <c r="C2656" s="47" t="s">
        <v>88</v>
      </c>
      <c r="D2656" s="47" t="s">
        <v>107</v>
      </c>
      <c r="E2656" s="48" t="str">
        <f t="shared" si="6660"/>
        <v>0408</v>
      </c>
      <c r="F2656" s="47" t="s">
        <v>965</v>
      </c>
      <c r="G2656" s="47" t="s">
        <v>60</v>
      </c>
      <c r="H2656" s="49" t="s">
        <v>61</v>
      </c>
      <c r="I2656" s="19">
        <v>22597.400000000001</v>
      </c>
      <c r="J2656" s="19">
        <v>24429.599999999999</v>
      </c>
      <c r="K2656" s="19">
        <v>26261.799999999999</v>
      </c>
      <c r="L2656" s="19">
        <v>-22597.400000000001</v>
      </c>
      <c r="M2656" s="19">
        <v>-24429.599999999999</v>
      </c>
      <c r="N2656" s="19">
        <v>-26261.799999999999</v>
      </c>
      <c r="O2656" s="19">
        <v>0</v>
      </c>
      <c r="P2656" s="19">
        <v>0</v>
      </c>
      <c r="Q2656" s="19">
        <v>0</v>
      </c>
      <c r="R2656" s="19">
        <v>0</v>
      </c>
      <c r="S2656" s="19"/>
      <c r="T2656" s="19">
        <f t="shared" si="6804"/>
        <v>0</v>
      </c>
      <c r="U2656" s="19">
        <f t="shared" si="6802"/>
        <v>0</v>
      </c>
      <c r="V2656" s="19">
        <f t="shared" si="6803"/>
        <v>0</v>
      </c>
      <c r="W2656" s="19"/>
      <c r="X2656" s="19"/>
      <c r="Y2656" s="19"/>
      <c r="Z2656" s="19"/>
      <c r="AA2656" s="19"/>
      <c r="AB2656" s="19"/>
      <c r="AC2656" s="19"/>
      <c r="AD2656" s="19"/>
      <c r="AE2656" s="19"/>
      <c r="AF2656" s="50">
        <v>0</v>
      </c>
      <c r="AG2656" s="50"/>
      <c r="AH2656" s="50">
        <v>0</v>
      </c>
      <c r="AI2656" s="50">
        <v>0</v>
      </c>
      <c r="AJ2656" s="50">
        <v>0</v>
      </c>
      <c r="AK2656" s="50">
        <v>0</v>
      </c>
      <c r="AL2656" s="50">
        <v>0</v>
      </c>
      <c r="AM2656" s="50">
        <v>0</v>
      </c>
      <c r="AN2656" s="50">
        <v>0</v>
      </c>
      <c r="AO2656" s="51">
        <v>0</v>
      </c>
      <c r="AP2656" s="51">
        <v>0</v>
      </c>
      <c r="AQ2656" s="51">
        <v>0</v>
      </c>
      <c r="AR2656" s="51">
        <v>0</v>
      </c>
      <c r="AS2656" s="51">
        <v>0</v>
      </c>
      <c r="AT2656" s="51">
        <v>0</v>
      </c>
      <c r="AU2656" s="51">
        <f t="shared" si="6661"/>
        <v>0</v>
      </c>
      <c r="AV2656" s="51">
        <f t="shared" si="6662"/>
        <v>0</v>
      </c>
      <c r="AW2656" s="51">
        <f t="shared" si="6663"/>
        <v>0</v>
      </c>
      <c r="AX2656" s="51">
        <f t="shared" si="6664"/>
        <v>0</v>
      </c>
      <c r="AY2656" s="51">
        <f t="shared" si="6665"/>
        <v>0</v>
      </c>
      <c r="AZ2656" s="51"/>
      <c r="BA2656" s="52"/>
      <c r="BB2656" s="25">
        <v>0</v>
      </c>
    </row>
    <row r="2657" ht="31.5" hidden="1">
      <c r="B2657" s="47" t="s">
        <v>944</v>
      </c>
      <c r="C2657" s="47" t="s">
        <v>88</v>
      </c>
      <c r="D2657" s="47" t="s">
        <v>107</v>
      </c>
      <c r="E2657" s="48" t="str">
        <f t="shared" si="6660"/>
        <v>0408</v>
      </c>
      <c r="F2657" s="47" t="s">
        <v>967</v>
      </c>
      <c r="G2657" s="47"/>
      <c r="H2657" s="49" t="s">
        <v>968</v>
      </c>
      <c r="I2657" s="19"/>
      <c r="J2657" s="19"/>
      <c r="K2657" s="19"/>
      <c r="L2657" s="19">
        <f>L2658</f>
        <v>153898.5</v>
      </c>
      <c r="M2657" s="19">
        <f>M2658</f>
        <v>320108.79999999999</v>
      </c>
      <c r="N2657" s="19">
        <f>N2658</f>
        <v>332913.20000000001</v>
      </c>
      <c r="O2657" s="19">
        <f>O2658</f>
        <v>0</v>
      </c>
      <c r="P2657" s="19">
        <f>P2658</f>
        <v>-153898.5</v>
      </c>
      <c r="Q2657" s="19">
        <f>Q2658</f>
        <v>0</v>
      </c>
      <c r="R2657" s="19">
        <f>R2658</f>
        <v>0</v>
      </c>
      <c r="S2657" s="19">
        <f>S2658</f>
        <v>0</v>
      </c>
      <c r="T2657" s="19">
        <f t="shared" si="6804"/>
        <v>0</v>
      </c>
      <c r="U2657" s="19">
        <f t="shared" si="6802"/>
        <v>320108.79999999999</v>
      </c>
      <c r="V2657" s="19">
        <f t="shared" si="6803"/>
        <v>332913.20000000001</v>
      </c>
      <c r="W2657" s="19">
        <f>W2658</f>
        <v>0</v>
      </c>
      <c r="X2657" s="19">
        <f>X2658</f>
        <v>0</v>
      </c>
      <c r="Y2657" s="19">
        <f>Y2658</f>
        <v>0</v>
      </c>
      <c r="Z2657" s="19">
        <f>Z2658</f>
        <v>0</v>
      </c>
      <c r="AA2657" s="19">
        <f>AA2658</f>
        <v>0</v>
      </c>
      <c r="AB2657" s="19">
        <f>AB2658</f>
        <v>0</v>
      </c>
      <c r="AC2657" s="19">
        <f>AC2658</f>
        <v>0</v>
      </c>
      <c r="AD2657" s="19">
        <f>AD2658</f>
        <v>0</v>
      </c>
      <c r="AE2657" s="19">
        <f>AE2658</f>
        <v>0</v>
      </c>
      <c r="AF2657" s="50">
        <f>AF2658</f>
        <v>0</v>
      </c>
      <c r="AG2657" s="50">
        <f>AG2658</f>
        <v>0</v>
      </c>
      <c r="AH2657" s="50">
        <f>AH2658</f>
        <v>0</v>
      </c>
      <c r="AI2657" s="50">
        <f>AI2658</f>
        <v>0</v>
      </c>
      <c r="AJ2657" s="50">
        <f>AJ2658</f>
        <v>0</v>
      </c>
      <c r="AK2657" s="50">
        <f>AK2658</f>
        <v>0</v>
      </c>
      <c r="AL2657" s="50">
        <f>AL2658</f>
        <v>0</v>
      </c>
      <c r="AM2657" s="50">
        <f>AM2658</f>
        <v>0</v>
      </c>
      <c r="AN2657" s="50">
        <f>AN2658</f>
        <v>0</v>
      </c>
      <c r="AO2657" s="15">
        <f>AO2658</f>
        <v>0</v>
      </c>
      <c r="AP2657" s="51">
        <f>AP2658</f>
        <v>153898.5</v>
      </c>
      <c r="AQ2657" s="51">
        <f>AQ2658</f>
        <v>0</v>
      </c>
      <c r="AR2657" s="51">
        <f>AR2658</f>
        <v>-153898.5</v>
      </c>
      <c r="AS2657" s="51">
        <f>AS2658</f>
        <v>0</v>
      </c>
      <c r="AT2657" s="51">
        <f>AT2658</f>
        <v>0</v>
      </c>
      <c r="AU2657" s="51">
        <f t="shared" si="6661"/>
        <v>0</v>
      </c>
      <c r="AV2657" s="51">
        <f t="shared" si="6662"/>
        <v>0</v>
      </c>
      <c r="AW2657" s="51">
        <f t="shared" si="6663"/>
        <v>0</v>
      </c>
      <c r="AX2657" s="51">
        <f t="shared" si="6664"/>
        <v>320108.79999999999</v>
      </c>
      <c r="AY2657" s="51">
        <f t="shared" si="6665"/>
        <v>332913.20000000001</v>
      </c>
      <c r="AZ2657" s="51">
        <f>AZ2658</f>
        <v>0</v>
      </c>
      <c r="BA2657" s="52"/>
      <c r="BB2657" s="25">
        <v>0</v>
      </c>
    </row>
    <row r="2658" hidden="1">
      <c r="B2658" s="47" t="s">
        <v>944</v>
      </c>
      <c r="C2658" s="47" t="s">
        <v>88</v>
      </c>
      <c r="D2658" s="47" t="s">
        <v>107</v>
      </c>
      <c r="E2658" s="48" t="str">
        <f t="shared" si="6660"/>
        <v>0408</v>
      </c>
      <c r="F2658" s="47" t="s">
        <v>967</v>
      </c>
      <c r="G2658" s="47" t="s">
        <v>60</v>
      </c>
      <c r="H2658" s="49" t="s">
        <v>61</v>
      </c>
      <c r="I2658" s="19"/>
      <c r="J2658" s="19"/>
      <c r="K2658" s="19"/>
      <c r="L2658" s="19">
        <v>153898.5</v>
      </c>
      <c r="M2658" s="19">
        <v>320108.79999999999</v>
      </c>
      <c r="N2658" s="19">
        <v>332913.20000000001</v>
      </c>
      <c r="O2658" s="19">
        <v>0</v>
      </c>
      <c r="P2658" s="19">
        <v>-153898.5</v>
      </c>
      <c r="Q2658" s="19">
        <v>0</v>
      </c>
      <c r="R2658" s="19">
        <v>0</v>
      </c>
      <c r="S2658" s="19"/>
      <c r="T2658" s="19">
        <f t="shared" si="6804"/>
        <v>0</v>
      </c>
      <c r="U2658" s="19">
        <f t="shared" si="6802"/>
        <v>320108.79999999999</v>
      </c>
      <c r="V2658" s="19">
        <f t="shared" si="6803"/>
        <v>332913.20000000001</v>
      </c>
      <c r="W2658" s="19"/>
      <c r="X2658" s="19"/>
      <c r="Y2658" s="19"/>
      <c r="Z2658" s="19"/>
      <c r="AA2658" s="19"/>
      <c r="AB2658" s="19"/>
      <c r="AC2658" s="19"/>
      <c r="AD2658" s="19"/>
      <c r="AE2658" s="19"/>
      <c r="AF2658" s="50">
        <v>0</v>
      </c>
      <c r="AG2658" s="50"/>
      <c r="AH2658" s="50">
        <v>0</v>
      </c>
      <c r="AI2658" s="50">
        <v>0</v>
      </c>
      <c r="AJ2658" s="50">
        <v>0</v>
      </c>
      <c r="AK2658" s="50">
        <v>0</v>
      </c>
      <c r="AL2658" s="50">
        <v>0</v>
      </c>
      <c r="AM2658" s="50">
        <v>0</v>
      </c>
      <c r="AN2658" s="50">
        <v>0</v>
      </c>
      <c r="AO2658" s="51">
        <v>0</v>
      </c>
      <c r="AP2658" s="51">
        <v>153898.5</v>
      </c>
      <c r="AQ2658" s="51">
        <v>0</v>
      </c>
      <c r="AR2658" s="51">
        <v>-153898.5</v>
      </c>
      <c r="AS2658" s="51">
        <v>0</v>
      </c>
      <c r="AT2658" s="51">
        <v>0</v>
      </c>
      <c r="AU2658" s="51">
        <f t="shared" si="6661"/>
        <v>0</v>
      </c>
      <c r="AV2658" s="51">
        <f t="shared" si="6662"/>
        <v>0</v>
      </c>
      <c r="AW2658" s="51">
        <f t="shared" si="6663"/>
        <v>0</v>
      </c>
      <c r="AX2658" s="51">
        <f t="shared" si="6664"/>
        <v>320108.79999999999</v>
      </c>
      <c r="AY2658" s="51">
        <f t="shared" si="6665"/>
        <v>332913.20000000001</v>
      </c>
      <c r="AZ2658" s="51"/>
      <c r="BA2658" s="52"/>
      <c r="BB2658" s="53">
        <v>0</v>
      </c>
    </row>
    <row r="2659" ht="31.5">
      <c r="B2659" s="47" t="s">
        <v>944</v>
      </c>
      <c r="C2659" s="47" t="s">
        <v>88</v>
      </c>
      <c r="D2659" s="47" t="s">
        <v>107</v>
      </c>
      <c r="E2659" s="48" t="str">
        <f t="shared" si="6660"/>
        <v>0408</v>
      </c>
      <c r="F2659" s="47" t="s">
        <v>969</v>
      </c>
      <c r="G2659" s="48"/>
      <c r="H2659" s="49" t="s">
        <v>970</v>
      </c>
      <c r="I2659" s="19">
        <f>I2660</f>
        <v>95221</v>
      </c>
      <c r="J2659" s="19">
        <f>J2660</f>
        <v>78775.899999999994</v>
      </c>
      <c r="K2659" s="19">
        <f>K2660</f>
        <v>58825.199999999997</v>
      </c>
      <c r="L2659" s="19">
        <f>L2660</f>
        <v>87633.899999999994</v>
      </c>
      <c r="M2659" s="19">
        <f>M2660</f>
        <v>81116.5</v>
      </c>
      <c r="N2659" s="19">
        <f>N2660</f>
        <v>64323.800000000003</v>
      </c>
      <c r="O2659" s="19">
        <f>O2660</f>
        <v>0</v>
      </c>
      <c r="P2659" s="19">
        <f>P2660</f>
        <v>0</v>
      </c>
      <c r="Q2659" s="19">
        <f>Q2660</f>
        <v>0</v>
      </c>
      <c r="R2659" s="19">
        <f>R2660</f>
        <v>0</v>
      </c>
      <c r="S2659" s="19">
        <f>S2660</f>
        <v>0</v>
      </c>
      <c r="T2659" s="19">
        <f t="shared" si="6804"/>
        <v>182854.89999999999</v>
      </c>
      <c r="U2659" s="19">
        <f t="shared" si="6802"/>
        <v>159892.39999999999</v>
      </c>
      <c r="V2659" s="19">
        <f t="shared" si="6803"/>
        <v>123149</v>
      </c>
      <c r="W2659" s="19">
        <f>W2660</f>
        <v>0</v>
      </c>
      <c r="X2659" s="19">
        <f>X2660</f>
        <v>0</v>
      </c>
      <c r="Y2659" s="19">
        <f>Y2660</f>
        <v>0</v>
      </c>
      <c r="Z2659" s="19">
        <f>Z2660</f>
        <v>0</v>
      </c>
      <c r="AA2659" s="19">
        <f>AA2660</f>
        <v>0</v>
      </c>
      <c r="AB2659" s="19">
        <f>AB2660</f>
        <v>0</v>
      </c>
      <c r="AC2659" s="19">
        <f>AC2660</f>
        <v>0</v>
      </c>
      <c r="AD2659" s="19">
        <f>AD2660</f>
        <v>0</v>
      </c>
      <c r="AE2659" s="19">
        <f>AE2660</f>
        <v>0</v>
      </c>
      <c r="AF2659" s="50">
        <f>AF2660</f>
        <v>182854.89999999999</v>
      </c>
      <c r="AG2659" s="50">
        <f>AG2660</f>
        <v>0</v>
      </c>
      <c r="AH2659" s="50">
        <f>AH2660</f>
        <v>0</v>
      </c>
      <c r="AI2659" s="50">
        <f>AI2660</f>
        <v>0</v>
      </c>
      <c r="AJ2659" s="50">
        <f>AJ2660</f>
        <v>0</v>
      </c>
      <c r="AK2659" s="50">
        <f>AK2660</f>
        <v>0</v>
      </c>
      <c r="AL2659" s="50">
        <f>AL2660</f>
        <v>182744.9449</v>
      </c>
      <c r="AM2659" s="50">
        <f>AM2660</f>
        <v>0</v>
      </c>
      <c r="AN2659" s="50">
        <f>AN2660</f>
        <v>0</v>
      </c>
      <c r="AO2659" s="15">
        <f>AO2660</f>
        <v>139060.82831000001</v>
      </c>
      <c r="AP2659" s="51">
        <f>AP2660</f>
        <v>182854.89999999999</v>
      </c>
      <c r="AQ2659" s="51">
        <f>AQ2660</f>
        <v>0</v>
      </c>
      <c r="AR2659" s="51">
        <f>AR2660</f>
        <v>0</v>
      </c>
      <c r="AS2659" s="51">
        <f>AS2660</f>
        <v>0</v>
      </c>
      <c r="AT2659" s="51">
        <f>AT2660</f>
        <v>0</v>
      </c>
      <c r="AU2659" s="51">
        <f t="shared" si="6661"/>
        <v>182854.89999999999</v>
      </c>
      <c r="AV2659" s="51">
        <f t="shared" si="6662"/>
        <v>0</v>
      </c>
      <c r="AW2659" s="51">
        <f t="shared" si="6663"/>
        <v>182854.89999999999</v>
      </c>
      <c r="AX2659" s="51">
        <f t="shared" si="6664"/>
        <v>159892.39999999999</v>
      </c>
      <c r="AY2659" s="51">
        <f t="shared" si="6665"/>
        <v>123149</v>
      </c>
      <c r="AZ2659" s="51">
        <f>AZ2660</f>
        <v>0</v>
      </c>
      <c r="BA2659" s="52">
        <f t="shared" si="6666"/>
        <v>99.939867567125631</v>
      </c>
      <c r="BB2659" s="25"/>
    </row>
    <row r="2660">
      <c r="B2660" s="47" t="s">
        <v>944</v>
      </c>
      <c r="C2660" s="47" t="s">
        <v>88</v>
      </c>
      <c r="D2660" s="47" t="s">
        <v>107</v>
      </c>
      <c r="E2660" s="48" t="str">
        <f t="shared" si="6660"/>
        <v>0408</v>
      </c>
      <c r="F2660" s="47" t="s">
        <v>969</v>
      </c>
      <c r="G2660" s="47" t="s">
        <v>60</v>
      </c>
      <c r="H2660" s="49" t="s">
        <v>61</v>
      </c>
      <c r="I2660" s="19">
        <v>95221</v>
      </c>
      <c r="J2660" s="19">
        <v>78775.899999999994</v>
      </c>
      <c r="K2660" s="19">
        <v>58825.199999999997</v>
      </c>
      <c r="L2660" s="19">
        <v>87633.899999999994</v>
      </c>
      <c r="M2660" s="19">
        <v>81116.5</v>
      </c>
      <c r="N2660" s="19">
        <v>64323.800000000003</v>
      </c>
      <c r="O2660" s="19">
        <v>0</v>
      </c>
      <c r="P2660" s="19">
        <v>0</v>
      </c>
      <c r="Q2660" s="19">
        <v>0</v>
      </c>
      <c r="R2660" s="19">
        <v>0</v>
      </c>
      <c r="S2660" s="19"/>
      <c r="T2660" s="19">
        <f t="shared" si="6804"/>
        <v>182854.89999999999</v>
      </c>
      <c r="U2660" s="19">
        <f t="shared" si="6802"/>
        <v>159892.39999999999</v>
      </c>
      <c r="V2660" s="19">
        <f t="shared" si="6803"/>
        <v>123149</v>
      </c>
      <c r="W2660" s="19"/>
      <c r="X2660" s="19"/>
      <c r="Y2660" s="19"/>
      <c r="Z2660" s="19"/>
      <c r="AA2660" s="19"/>
      <c r="AB2660" s="19"/>
      <c r="AC2660" s="19"/>
      <c r="AD2660" s="19"/>
      <c r="AE2660" s="19"/>
      <c r="AF2660" s="50">
        <v>182854.89999999999</v>
      </c>
      <c r="AG2660" s="50"/>
      <c r="AH2660" s="50">
        <v>0</v>
      </c>
      <c r="AI2660" s="50">
        <v>0</v>
      </c>
      <c r="AJ2660" s="50">
        <v>0</v>
      </c>
      <c r="AK2660" s="50">
        <v>0</v>
      </c>
      <c r="AL2660" s="50">
        <v>182744.9449</v>
      </c>
      <c r="AM2660" s="50">
        <v>0</v>
      </c>
      <c r="AN2660" s="50">
        <v>0</v>
      </c>
      <c r="AO2660" s="51">
        <v>139060.82831000001</v>
      </c>
      <c r="AP2660" s="51">
        <v>182854.89999999999</v>
      </c>
      <c r="AQ2660" s="51">
        <v>0</v>
      </c>
      <c r="AR2660" s="51">
        <v>0</v>
      </c>
      <c r="AS2660" s="51">
        <v>0</v>
      </c>
      <c r="AT2660" s="51">
        <v>0</v>
      </c>
      <c r="AU2660" s="51">
        <f t="shared" si="6661"/>
        <v>182854.89999999999</v>
      </c>
      <c r="AV2660" s="51">
        <f t="shared" si="6662"/>
        <v>0</v>
      </c>
      <c r="AW2660" s="51">
        <f t="shared" si="6663"/>
        <v>182854.89999999999</v>
      </c>
      <c r="AX2660" s="51">
        <f t="shared" si="6664"/>
        <v>159892.39999999999</v>
      </c>
      <c r="AY2660" s="51">
        <f t="shared" si="6665"/>
        <v>123149</v>
      </c>
      <c r="AZ2660" s="51"/>
      <c r="BA2660" s="52">
        <f t="shared" si="6666"/>
        <v>99.939867567125631</v>
      </c>
      <c r="BB2660" s="53"/>
    </row>
    <row r="2661" ht="31.5" hidden="1">
      <c r="B2661" s="47" t="s">
        <v>944</v>
      </c>
      <c r="C2661" s="47" t="s">
        <v>88</v>
      </c>
      <c r="D2661" s="47" t="s">
        <v>107</v>
      </c>
      <c r="E2661" s="48" t="str">
        <f t="shared" si="6660"/>
        <v>0408</v>
      </c>
      <c r="F2661" s="47" t="s">
        <v>971</v>
      </c>
      <c r="G2661" s="47"/>
      <c r="H2661" s="49" t="s">
        <v>972</v>
      </c>
      <c r="I2661" s="19"/>
      <c r="J2661" s="19"/>
      <c r="K2661" s="19"/>
      <c r="L2661" s="19"/>
      <c r="M2661" s="19"/>
      <c r="N2661" s="19"/>
      <c r="O2661" s="19">
        <f>O2662</f>
        <v>0</v>
      </c>
      <c r="P2661" s="19">
        <f>P2662</f>
        <v>0</v>
      </c>
      <c r="Q2661" s="19">
        <f>Q2662</f>
        <v>0</v>
      </c>
      <c r="R2661" s="19">
        <f>R2662</f>
        <v>0</v>
      </c>
      <c r="S2661" s="19">
        <f>S2662</f>
        <v>0</v>
      </c>
      <c r="T2661" s="19">
        <f t="shared" si="6804"/>
        <v>0</v>
      </c>
      <c r="U2661" s="19">
        <f>U2662</f>
        <v>0</v>
      </c>
      <c r="V2661" s="19">
        <f>V2662</f>
        <v>0</v>
      </c>
      <c r="W2661" s="19">
        <f>W2662</f>
        <v>0</v>
      </c>
      <c r="X2661" s="19">
        <f>X2662</f>
        <v>0</v>
      </c>
      <c r="Y2661" s="19">
        <f>Y2662</f>
        <v>0</v>
      </c>
      <c r="Z2661" s="19">
        <f>Z2662</f>
        <v>0</v>
      </c>
      <c r="AA2661" s="19">
        <f>AA2662</f>
        <v>0</v>
      </c>
      <c r="AB2661" s="19">
        <f>AB2662</f>
        <v>36877.624000000003</v>
      </c>
      <c r="AC2661" s="19">
        <f>AC2662</f>
        <v>0</v>
      </c>
      <c r="AD2661" s="19">
        <f>AD2662</f>
        <v>0</v>
      </c>
      <c r="AE2661" s="19">
        <f>AE2662</f>
        <v>0</v>
      </c>
      <c r="AF2661" s="50">
        <f>AF2662</f>
        <v>0</v>
      </c>
      <c r="AG2661" s="50">
        <f>AG2662</f>
        <v>0</v>
      </c>
      <c r="AH2661" s="50">
        <f>AH2662</f>
        <v>0</v>
      </c>
      <c r="AI2661" s="50">
        <f>AI2662</f>
        <v>0</v>
      </c>
      <c r="AJ2661" s="50">
        <f>AJ2662</f>
        <v>0</v>
      </c>
      <c r="AK2661" s="50">
        <f>AK2662</f>
        <v>0</v>
      </c>
      <c r="AL2661" s="50">
        <f>AL2662</f>
        <v>0</v>
      </c>
      <c r="AM2661" s="50">
        <f>AM2662</f>
        <v>0</v>
      </c>
      <c r="AN2661" s="50">
        <f>AN2662</f>
        <v>0</v>
      </c>
      <c r="AO2661" s="15">
        <f>AO2662</f>
        <v>0</v>
      </c>
      <c r="AP2661" s="51">
        <f>AP2662</f>
        <v>0</v>
      </c>
      <c r="AQ2661" s="51">
        <f>AQ2662</f>
        <v>0</v>
      </c>
      <c r="AR2661" s="51">
        <f>AR2662</f>
        <v>0</v>
      </c>
      <c r="AS2661" s="51">
        <f>AS2662</f>
        <v>0</v>
      </c>
      <c r="AT2661" s="51">
        <f>AT2662</f>
        <v>0</v>
      </c>
      <c r="AU2661" s="51">
        <f t="shared" si="6661"/>
        <v>0</v>
      </c>
      <c r="AV2661" s="51">
        <f t="shared" si="6662"/>
        <v>0</v>
      </c>
      <c r="AW2661" s="51">
        <f t="shared" si="6663"/>
        <v>0</v>
      </c>
      <c r="AX2661" s="51">
        <f t="shared" si="6664"/>
        <v>36877.624000000003</v>
      </c>
      <c r="AY2661" s="51">
        <f t="shared" si="6665"/>
        <v>0</v>
      </c>
      <c r="AZ2661" s="51">
        <f>AZ2662</f>
        <v>0</v>
      </c>
      <c r="BA2661" s="52"/>
      <c r="BB2661" s="25">
        <v>0</v>
      </c>
    </row>
    <row r="2662" ht="31.5" hidden="1">
      <c r="B2662" s="47" t="s">
        <v>944</v>
      </c>
      <c r="C2662" s="47" t="s">
        <v>88</v>
      </c>
      <c r="D2662" s="47" t="s">
        <v>107</v>
      </c>
      <c r="E2662" s="48" t="str">
        <f t="shared" si="6660"/>
        <v>0408</v>
      </c>
      <c r="F2662" s="47" t="s">
        <v>971</v>
      </c>
      <c r="G2662" s="47" t="s">
        <v>58</v>
      </c>
      <c r="H2662" s="49" t="s">
        <v>59</v>
      </c>
      <c r="I2662" s="19"/>
      <c r="J2662" s="19"/>
      <c r="K2662" s="19"/>
      <c r="L2662" s="19"/>
      <c r="M2662" s="19"/>
      <c r="N2662" s="19"/>
      <c r="O2662" s="19">
        <v>0</v>
      </c>
      <c r="P2662" s="19">
        <v>0</v>
      </c>
      <c r="Q2662" s="19">
        <v>0</v>
      </c>
      <c r="R2662" s="19">
        <v>0</v>
      </c>
      <c r="S2662" s="19"/>
      <c r="T2662" s="19">
        <f t="shared" si="6804"/>
        <v>0</v>
      </c>
      <c r="U2662" s="19"/>
      <c r="V2662" s="19"/>
      <c r="W2662" s="19"/>
      <c r="X2662" s="19"/>
      <c r="Y2662" s="19"/>
      <c r="Z2662" s="19"/>
      <c r="AA2662" s="19"/>
      <c r="AB2662" s="19">
        <v>36877.624000000003</v>
      </c>
      <c r="AC2662" s="19"/>
      <c r="AD2662" s="19"/>
      <c r="AE2662" s="19"/>
      <c r="AF2662" s="50">
        <v>0</v>
      </c>
      <c r="AG2662" s="50"/>
      <c r="AH2662" s="50">
        <v>0</v>
      </c>
      <c r="AI2662" s="50">
        <v>0</v>
      </c>
      <c r="AJ2662" s="50">
        <v>0</v>
      </c>
      <c r="AK2662" s="50">
        <v>0</v>
      </c>
      <c r="AL2662" s="50">
        <v>0</v>
      </c>
      <c r="AM2662" s="50">
        <v>0</v>
      </c>
      <c r="AN2662" s="50">
        <v>0</v>
      </c>
      <c r="AO2662" s="51">
        <v>0</v>
      </c>
      <c r="AP2662" s="51">
        <v>0</v>
      </c>
      <c r="AQ2662" s="51">
        <v>0</v>
      </c>
      <c r="AR2662" s="51">
        <v>0</v>
      </c>
      <c r="AS2662" s="51">
        <v>0</v>
      </c>
      <c r="AT2662" s="51">
        <v>0</v>
      </c>
      <c r="AU2662" s="51">
        <f t="shared" si="6661"/>
        <v>0</v>
      </c>
      <c r="AV2662" s="51">
        <f t="shared" si="6662"/>
        <v>0</v>
      </c>
      <c r="AW2662" s="51">
        <f t="shared" si="6663"/>
        <v>0</v>
      </c>
      <c r="AX2662" s="51">
        <f t="shared" si="6664"/>
        <v>36877.624000000003</v>
      </c>
      <c r="AY2662" s="51">
        <f t="shared" si="6665"/>
        <v>0</v>
      </c>
      <c r="AZ2662" s="51"/>
      <c r="BA2662" s="52"/>
      <c r="BB2662" s="25">
        <v>0</v>
      </c>
    </row>
    <row r="2663" ht="47.25">
      <c r="B2663" s="47" t="s">
        <v>944</v>
      </c>
      <c r="C2663" s="47" t="s">
        <v>88</v>
      </c>
      <c r="D2663" s="47" t="s">
        <v>107</v>
      </c>
      <c r="E2663" s="48" t="str">
        <f t="shared" si="6660"/>
        <v>0408</v>
      </c>
      <c r="F2663" s="17" t="s">
        <v>973</v>
      </c>
      <c r="G2663" s="47"/>
      <c r="H2663" s="57" t="s">
        <v>974</v>
      </c>
      <c r="I2663" s="19"/>
      <c r="J2663" s="19"/>
      <c r="K2663" s="19"/>
      <c r="L2663" s="19"/>
      <c r="M2663" s="19"/>
      <c r="N2663" s="19"/>
      <c r="O2663" s="19">
        <f>O2664</f>
        <v>0</v>
      </c>
      <c r="P2663" s="19">
        <f>P2664</f>
        <v>0</v>
      </c>
      <c r="Q2663" s="19">
        <f>Q2664</f>
        <v>0</v>
      </c>
      <c r="R2663" s="19">
        <f>R2664</f>
        <v>106000</v>
      </c>
      <c r="S2663" s="19"/>
      <c r="T2663" s="19">
        <f t="shared" si="6804"/>
        <v>106000</v>
      </c>
      <c r="U2663" s="19"/>
      <c r="V2663" s="19"/>
      <c r="W2663" s="19"/>
      <c r="X2663" s="19"/>
      <c r="Y2663" s="19"/>
      <c r="Z2663" s="19"/>
      <c r="AA2663" s="19"/>
      <c r="AB2663" s="19"/>
      <c r="AC2663" s="19"/>
      <c r="AD2663" s="19"/>
      <c r="AE2663" s="19"/>
      <c r="AF2663" s="50">
        <f>AF2664</f>
        <v>212000</v>
      </c>
      <c r="AG2663" s="50">
        <f>AG2664</f>
        <v>0</v>
      </c>
      <c r="AH2663" s="50">
        <f>AH2664</f>
        <v>106000</v>
      </c>
      <c r="AI2663" s="50">
        <f>AI2664</f>
        <v>0</v>
      </c>
      <c r="AJ2663" s="50">
        <f>AJ2664</f>
        <v>0</v>
      </c>
      <c r="AK2663" s="50">
        <f>AK2664</f>
        <v>0</v>
      </c>
      <c r="AL2663" s="50">
        <f>AL2664</f>
        <v>212000</v>
      </c>
      <c r="AM2663" s="50">
        <f>AM2664</f>
        <v>106000</v>
      </c>
      <c r="AN2663" s="50">
        <f>AN2664</f>
        <v>0</v>
      </c>
      <c r="AO2663" s="15">
        <f>AO2664</f>
        <v>0</v>
      </c>
      <c r="AP2663" s="51">
        <f>AP2664</f>
        <v>212000</v>
      </c>
      <c r="AQ2663" s="51">
        <f>AQ2664</f>
        <v>0</v>
      </c>
      <c r="AR2663" s="51">
        <f>AR2664</f>
        <v>0</v>
      </c>
      <c r="AS2663" s="51">
        <f>AS2664</f>
        <v>0</v>
      </c>
      <c r="AT2663" s="51">
        <f>AT2664</f>
        <v>0</v>
      </c>
      <c r="AU2663" s="51">
        <f t="shared" si="6661"/>
        <v>212000</v>
      </c>
      <c r="AV2663" s="51">
        <f t="shared" si="6662"/>
        <v>-106000</v>
      </c>
      <c r="AW2663" s="51"/>
      <c r="AX2663" s="51"/>
      <c r="AY2663" s="51"/>
      <c r="AZ2663" s="51"/>
      <c r="BA2663" s="52">
        <f t="shared" si="6666"/>
        <v>100</v>
      </c>
      <c r="BB2663" s="53"/>
    </row>
    <row r="2664">
      <c r="B2664" s="47" t="s">
        <v>944</v>
      </c>
      <c r="C2664" s="47" t="s">
        <v>88</v>
      </c>
      <c r="D2664" s="47" t="s">
        <v>107</v>
      </c>
      <c r="E2664" s="48" t="str">
        <f t="shared" ref="E2664:E2727" si="6805">CONCATENATE(C2664,D2664)</f>
        <v>0408</v>
      </c>
      <c r="F2664" s="17" t="s">
        <v>973</v>
      </c>
      <c r="G2664" s="47" t="s">
        <v>60</v>
      </c>
      <c r="H2664" s="49" t="s">
        <v>61</v>
      </c>
      <c r="I2664" s="19"/>
      <c r="J2664" s="19"/>
      <c r="K2664" s="19"/>
      <c r="L2664" s="19"/>
      <c r="M2664" s="19"/>
      <c r="N2664" s="19"/>
      <c r="O2664" s="19">
        <v>0</v>
      </c>
      <c r="P2664" s="19">
        <v>0</v>
      </c>
      <c r="Q2664" s="19">
        <v>0</v>
      </c>
      <c r="R2664" s="19">
        <v>106000</v>
      </c>
      <c r="S2664" s="19"/>
      <c r="T2664" s="19">
        <f t="shared" si="6804"/>
        <v>106000</v>
      </c>
      <c r="U2664" s="19"/>
      <c r="V2664" s="19"/>
      <c r="W2664" s="19"/>
      <c r="X2664" s="19"/>
      <c r="Y2664" s="19"/>
      <c r="Z2664" s="19"/>
      <c r="AA2664" s="19"/>
      <c r="AB2664" s="19"/>
      <c r="AC2664" s="19"/>
      <c r="AD2664" s="19"/>
      <c r="AE2664" s="19"/>
      <c r="AF2664" s="50">
        <v>212000</v>
      </c>
      <c r="AG2664" s="50"/>
      <c r="AH2664" s="50">
        <v>106000</v>
      </c>
      <c r="AI2664" s="50">
        <v>0</v>
      </c>
      <c r="AJ2664" s="50">
        <v>0</v>
      </c>
      <c r="AK2664" s="50">
        <v>0</v>
      </c>
      <c r="AL2664" s="50">
        <v>212000</v>
      </c>
      <c r="AM2664" s="50">
        <v>106000</v>
      </c>
      <c r="AN2664" s="50">
        <v>0</v>
      </c>
      <c r="AO2664" s="51">
        <v>0</v>
      </c>
      <c r="AP2664" s="51">
        <v>212000</v>
      </c>
      <c r="AQ2664" s="51">
        <v>0</v>
      </c>
      <c r="AR2664" s="51">
        <v>0</v>
      </c>
      <c r="AS2664" s="51">
        <v>0</v>
      </c>
      <c r="AT2664" s="51">
        <v>0</v>
      </c>
      <c r="AU2664" s="51">
        <f t="shared" ref="AU2664:AU2727" si="6806">AP2664+AS2664+AT2664+AR2664+AQ2664</f>
        <v>212000</v>
      </c>
      <c r="AV2664" s="51">
        <f t="shared" ref="AV2664:AV2727" si="6807">T2664-AU2664</f>
        <v>-106000</v>
      </c>
      <c r="AW2664" s="51"/>
      <c r="AX2664" s="51"/>
      <c r="AY2664" s="51"/>
      <c r="AZ2664" s="51"/>
      <c r="BA2664" s="52">
        <f t="shared" ref="BA2664:BA2727" si="6808">AL2664/AF2664*100</f>
        <v>100</v>
      </c>
      <c r="BB2664" s="53"/>
    </row>
    <row r="2665" ht="63">
      <c r="B2665" s="47" t="s">
        <v>944</v>
      </c>
      <c r="C2665" s="47" t="s">
        <v>88</v>
      </c>
      <c r="D2665" s="47" t="s">
        <v>107</v>
      </c>
      <c r="E2665" s="48" t="str">
        <f t="shared" si="6805"/>
        <v>0408</v>
      </c>
      <c r="F2665" s="47" t="s">
        <v>975</v>
      </c>
      <c r="G2665" s="48"/>
      <c r="H2665" s="49" t="s">
        <v>976</v>
      </c>
      <c r="I2665" s="19">
        <f>I2669+I2666</f>
        <v>177490.19999999998</v>
      </c>
      <c r="J2665" s="19">
        <f>J2669+J2666</f>
        <v>182645</v>
      </c>
      <c r="K2665" s="19">
        <f>K2669+K2666</f>
        <v>182645</v>
      </c>
      <c r="L2665" s="19">
        <f>L2669+L2666</f>
        <v>0</v>
      </c>
      <c r="M2665" s="19">
        <f>M2669+M2666</f>
        <v>0</v>
      </c>
      <c r="N2665" s="19">
        <f>N2669+N2666</f>
        <v>0</v>
      </c>
      <c r="O2665" s="19">
        <f>O2669+O2666</f>
        <v>0</v>
      </c>
      <c r="P2665" s="19">
        <f>P2669+P2666</f>
        <v>8148.6849999999995</v>
      </c>
      <c r="Q2665" s="19">
        <f>Q2669+Q2666</f>
        <v>0</v>
      </c>
      <c r="R2665" s="19">
        <f>R2669+R2666</f>
        <v>0</v>
      </c>
      <c r="S2665" s="19">
        <f>S2669+S2666</f>
        <v>16478.700000000001</v>
      </c>
      <c r="T2665" s="19">
        <f t="shared" si="6804"/>
        <v>202117.58499999999</v>
      </c>
      <c r="U2665" s="19">
        <f t="shared" ref="U2665:U2689" si="6809">J2665+M2665</f>
        <v>182645</v>
      </c>
      <c r="V2665" s="19">
        <f t="shared" ref="V2665:V2689" si="6810">K2665+N2665</f>
        <v>182645</v>
      </c>
      <c r="W2665" s="19">
        <f>W2669+W2666</f>
        <v>16478.700000000001</v>
      </c>
      <c r="X2665" s="19">
        <f>X2669+X2666</f>
        <v>0</v>
      </c>
      <c r="Y2665" s="19">
        <f>Y2669+Y2666</f>
        <v>0</v>
      </c>
      <c r="Z2665" s="19">
        <f>Z2669+Z2666</f>
        <v>0</v>
      </c>
      <c r="AA2665" s="19">
        <f>AA2669+AA2666</f>
        <v>19127.700000000001</v>
      </c>
      <c r="AB2665" s="19">
        <f>AB2669+AB2666</f>
        <v>0</v>
      </c>
      <c r="AC2665" s="19">
        <f>AC2669+AC2666</f>
        <v>19127.700000000001</v>
      </c>
      <c r="AD2665" s="19">
        <f>AD2669+AD2666</f>
        <v>0</v>
      </c>
      <c r="AE2665" s="19">
        <f>AE2669+AE2666</f>
        <v>0</v>
      </c>
      <c r="AF2665" s="50">
        <f>AF2669+AF2666</f>
        <v>201986.98499999999</v>
      </c>
      <c r="AG2665" s="50">
        <f>AG2669+AG2666</f>
        <v>0</v>
      </c>
      <c r="AH2665" s="50">
        <f>AH2669+AH2666</f>
        <v>0</v>
      </c>
      <c r="AI2665" s="50">
        <f>AI2669+AI2666</f>
        <v>0</v>
      </c>
      <c r="AJ2665" s="50">
        <f>AJ2669+AJ2666</f>
        <v>0</v>
      </c>
      <c r="AK2665" s="50">
        <f>AK2669+AK2666</f>
        <v>0</v>
      </c>
      <c r="AL2665" s="50">
        <f>AL2669+AL2666</f>
        <v>186371.84342000002</v>
      </c>
      <c r="AM2665" s="50">
        <f>AM2669+AM2666</f>
        <v>0</v>
      </c>
      <c r="AN2665" s="50">
        <f>AN2669+AN2666</f>
        <v>0</v>
      </c>
      <c r="AO2665" s="15">
        <f>AO2669+AO2666</f>
        <v>116738.47470000001</v>
      </c>
      <c r="AP2665" s="51">
        <f>AP2669+AP2666</f>
        <v>201986.98500000002</v>
      </c>
      <c r="AQ2665" s="51">
        <f>AQ2669+AQ2666</f>
        <v>0</v>
      </c>
      <c r="AR2665" s="51">
        <f>AR2669+AR2666</f>
        <v>0</v>
      </c>
      <c r="AS2665" s="51">
        <f>AS2669+AS2666</f>
        <v>0</v>
      </c>
      <c r="AT2665" s="51">
        <f>AT2669+AT2666</f>
        <v>0</v>
      </c>
      <c r="AU2665" s="51">
        <f t="shared" si="6806"/>
        <v>201986.98500000002</v>
      </c>
      <c r="AV2665" s="51">
        <f t="shared" si="6807"/>
        <v>130.59999999997672</v>
      </c>
      <c r="AW2665" s="51">
        <f t="shared" ref="AW2664:AW2727" si="6811">T2665+W2665+X2665+Y2665+Z2665</f>
        <v>218596.285</v>
      </c>
      <c r="AX2665" s="51">
        <f t="shared" ref="AX2664:AX2727" si="6812">U2665+AA2665+AB2665</f>
        <v>201772.70000000001</v>
      </c>
      <c r="AY2665" s="51">
        <f t="shared" ref="AY2664:AY2727" si="6813">V2665+AC2665+AE2665+AD2665</f>
        <v>201772.70000000001</v>
      </c>
      <c r="AZ2665" s="51">
        <f>AZ2669+AZ2666</f>
        <v>0</v>
      </c>
      <c r="BA2665" s="52">
        <f t="shared" si="6808"/>
        <v>92.269233792464405</v>
      </c>
      <c r="BB2665" s="25"/>
    </row>
    <row r="2666">
      <c r="B2666" s="47" t="s">
        <v>944</v>
      </c>
      <c r="C2666" s="47" t="s">
        <v>88</v>
      </c>
      <c r="D2666" s="47" t="s">
        <v>107</v>
      </c>
      <c r="E2666" s="48" t="str">
        <f t="shared" si="6805"/>
        <v>0408</v>
      </c>
      <c r="F2666" s="47" t="s">
        <v>977</v>
      </c>
      <c r="G2666" s="48"/>
      <c r="H2666" s="49" t="s">
        <v>69</v>
      </c>
      <c r="I2666" s="19">
        <f>I2667+I2668</f>
        <v>32296.899999999998</v>
      </c>
      <c r="J2666" s="19">
        <f>J2667+J2668</f>
        <v>33207</v>
      </c>
      <c r="K2666" s="19">
        <f>K2667+K2668</f>
        <v>33207</v>
      </c>
      <c r="L2666" s="19">
        <f>L2667+L2668</f>
        <v>0</v>
      </c>
      <c r="M2666" s="19">
        <f>M2667+M2668</f>
        <v>0</v>
      </c>
      <c r="N2666" s="19">
        <f>N2667+N2668</f>
        <v>0</v>
      </c>
      <c r="O2666" s="19">
        <f>O2667+O2668</f>
        <v>0</v>
      </c>
      <c r="P2666" s="19">
        <f>P2667+P2668</f>
        <v>1116.5439999999999</v>
      </c>
      <c r="Q2666" s="19">
        <f>Q2667+Q2668</f>
        <v>0</v>
      </c>
      <c r="R2666" s="19">
        <f>R2667+R2668</f>
        <v>0</v>
      </c>
      <c r="S2666" s="19">
        <f>S2667+S2668</f>
        <v>4467.6000000000004</v>
      </c>
      <c r="T2666" s="19">
        <f t="shared" si="6804"/>
        <v>37881.044000000002</v>
      </c>
      <c r="U2666" s="19">
        <f t="shared" si="6809"/>
        <v>33207</v>
      </c>
      <c r="V2666" s="19">
        <f t="shared" si="6810"/>
        <v>33207</v>
      </c>
      <c r="W2666" s="19">
        <f>W2667+W2668</f>
        <v>4467.6000000000004</v>
      </c>
      <c r="X2666" s="19">
        <f>X2667+X2668</f>
        <v>0</v>
      </c>
      <c r="Y2666" s="19">
        <f>Y2667+Y2668</f>
        <v>0</v>
      </c>
      <c r="Z2666" s="19">
        <f>Z2667+Z2668</f>
        <v>0</v>
      </c>
      <c r="AA2666" s="19">
        <f>AA2667+AA2668</f>
        <v>5454.1000000000004</v>
      </c>
      <c r="AB2666" s="19">
        <f>AB2667+AB2668</f>
        <v>0</v>
      </c>
      <c r="AC2666" s="19">
        <f>AC2667+AC2668</f>
        <v>5454.1000000000004</v>
      </c>
      <c r="AD2666" s="19">
        <f>AD2667+AD2668</f>
        <v>0</v>
      </c>
      <c r="AE2666" s="19">
        <f>AE2667+AE2668</f>
        <v>0</v>
      </c>
      <c r="AF2666" s="50">
        <f>AF2667+AF2668</f>
        <v>37750.444000000003</v>
      </c>
      <c r="AG2666" s="50">
        <f>AG2667+AG2668</f>
        <v>0</v>
      </c>
      <c r="AH2666" s="50">
        <f>AH2667+AH2668</f>
        <v>0</v>
      </c>
      <c r="AI2666" s="50">
        <f>AI2667+AI2668</f>
        <v>0</v>
      </c>
      <c r="AJ2666" s="50">
        <f>AJ2667+AJ2668</f>
        <v>0</v>
      </c>
      <c r="AK2666" s="50">
        <f>AK2667+AK2668</f>
        <v>0</v>
      </c>
      <c r="AL2666" s="50">
        <f>AL2667+AL2668</f>
        <v>36018.474269999999</v>
      </c>
      <c r="AM2666" s="50">
        <f>AM2667+AM2668</f>
        <v>0</v>
      </c>
      <c r="AN2666" s="50">
        <f>AN2667+AN2668</f>
        <v>0</v>
      </c>
      <c r="AO2666" s="51">
        <f>AO2667+AO2668</f>
        <v>21322.683509999999</v>
      </c>
      <c r="AP2666" s="51">
        <f>AP2667+AP2668</f>
        <v>37750.443999999996</v>
      </c>
      <c r="AQ2666" s="51">
        <f>AQ2667+AQ2668</f>
        <v>0</v>
      </c>
      <c r="AR2666" s="51">
        <f>AR2667+AR2668</f>
        <v>0</v>
      </c>
      <c r="AS2666" s="51">
        <f>AS2667+AS2668</f>
        <v>0</v>
      </c>
      <c r="AT2666" s="51">
        <f>AT2667+AT2668</f>
        <v>0</v>
      </c>
      <c r="AU2666" s="51">
        <f t="shared" si="6806"/>
        <v>37750.443999999996</v>
      </c>
      <c r="AV2666" s="51">
        <f t="shared" si="6807"/>
        <v>130.60000000000582</v>
      </c>
      <c r="AW2666" s="51">
        <f t="shared" si="6811"/>
        <v>42348.644</v>
      </c>
      <c r="AX2666" s="51">
        <f t="shared" si="6812"/>
        <v>38661.099999999999</v>
      </c>
      <c r="AY2666" s="51">
        <f t="shared" si="6813"/>
        <v>38661.099999999999</v>
      </c>
      <c r="AZ2666" s="51">
        <f>AZ2667+AZ2668</f>
        <v>0</v>
      </c>
      <c r="BA2666" s="52">
        <f t="shared" si="6808"/>
        <v>95.412054676760874</v>
      </c>
      <c r="BB2666" s="25"/>
    </row>
    <row r="2667" ht="78.75">
      <c r="B2667" s="47" t="s">
        <v>944</v>
      </c>
      <c r="C2667" s="47" t="s">
        <v>88</v>
      </c>
      <c r="D2667" s="47" t="s">
        <v>107</v>
      </c>
      <c r="E2667" s="48" t="str">
        <f t="shared" si="6805"/>
        <v>0408</v>
      </c>
      <c r="F2667" s="47" t="s">
        <v>977</v>
      </c>
      <c r="G2667" s="47" t="s">
        <v>70</v>
      </c>
      <c r="H2667" s="49" t="s">
        <v>71</v>
      </c>
      <c r="I2667" s="19">
        <v>29753.599999999999</v>
      </c>
      <c r="J2667" s="19">
        <v>30663.700000000001</v>
      </c>
      <c r="K2667" s="19">
        <v>30663.700000000001</v>
      </c>
      <c r="L2667" s="19"/>
      <c r="M2667" s="19"/>
      <c r="N2667" s="19"/>
      <c r="O2667" s="19">
        <v>0</v>
      </c>
      <c r="P2667" s="19">
        <v>0</v>
      </c>
      <c r="Q2667" s="19">
        <v>0</v>
      </c>
      <c r="R2667" s="19">
        <v>0</v>
      </c>
      <c r="S2667" s="19">
        <v>4467.6000000000004</v>
      </c>
      <c r="T2667" s="19">
        <f t="shared" si="6804"/>
        <v>34221.199999999997</v>
      </c>
      <c r="U2667" s="19">
        <f t="shared" si="6809"/>
        <v>30663.700000000001</v>
      </c>
      <c r="V2667" s="19">
        <f t="shared" si="6810"/>
        <v>30663.700000000001</v>
      </c>
      <c r="W2667" s="19">
        <v>4467.6000000000004</v>
      </c>
      <c r="X2667" s="19"/>
      <c r="Y2667" s="19"/>
      <c r="Z2667" s="19"/>
      <c r="AA2667" s="19">
        <v>5454.1000000000004</v>
      </c>
      <c r="AB2667" s="19"/>
      <c r="AC2667" s="19">
        <v>5454.1000000000004</v>
      </c>
      <c r="AD2667" s="19"/>
      <c r="AE2667" s="19"/>
      <c r="AF2667" s="50">
        <v>34142.349900000001</v>
      </c>
      <c r="AG2667" s="50"/>
      <c r="AH2667" s="50">
        <v>0</v>
      </c>
      <c r="AI2667" s="50">
        <v>0</v>
      </c>
      <c r="AJ2667" s="50">
        <v>0</v>
      </c>
      <c r="AK2667" s="50">
        <v>0</v>
      </c>
      <c r="AL2667" s="50">
        <v>32410.38017</v>
      </c>
      <c r="AM2667" s="50">
        <v>0</v>
      </c>
      <c r="AN2667" s="50">
        <v>0</v>
      </c>
      <c r="AO2667" s="15">
        <v>20063.491770000001</v>
      </c>
      <c r="AP2667" s="51">
        <v>34090.599999999999</v>
      </c>
      <c r="AQ2667" s="51">
        <v>0</v>
      </c>
      <c r="AR2667" s="51">
        <v>0</v>
      </c>
      <c r="AS2667" s="51">
        <v>0</v>
      </c>
      <c r="AT2667" s="51">
        <v>0</v>
      </c>
      <c r="AU2667" s="51">
        <f t="shared" si="6806"/>
        <v>34090.599999999999</v>
      </c>
      <c r="AV2667" s="51">
        <f t="shared" si="6807"/>
        <v>130.59999999999854</v>
      </c>
      <c r="AW2667" s="51">
        <f t="shared" si="6811"/>
        <v>38688.799999999996</v>
      </c>
      <c r="AX2667" s="51">
        <f t="shared" si="6812"/>
        <v>36117.800000000003</v>
      </c>
      <c r="AY2667" s="51">
        <f t="shared" si="6813"/>
        <v>36117.800000000003</v>
      </c>
      <c r="AZ2667" s="51"/>
      <c r="BA2667" s="52">
        <f t="shared" si="6808"/>
        <v>94.927209945792285</v>
      </c>
      <c r="BB2667" s="53"/>
    </row>
    <row r="2668" ht="31.5">
      <c r="B2668" s="47" t="s">
        <v>944</v>
      </c>
      <c r="C2668" s="47" t="s">
        <v>88</v>
      </c>
      <c r="D2668" s="47" t="s">
        <v>107</v>
      </c>
      <c r="E2668" s="48" t="str">
        <f t="shared" si="6805"/>
        <v>0408</v>
      </c>
      <c r="F2668" s="47" t="s">
        <v>977</v>
      </c>
      <c r="G2668" s="47" t="s">
        <v>58</v>
      </c>
      <c r="H2668" s="49" t="s">
        <v>59</v>
      </c>
      <c r="I2668" s="19">
        <v>2543.3000000000002</v>
      </c>
      <c r="J2668" s="19">
        <v>2543.3000000000002</v>
      </c>
      <c r="K2668" s="19">
        <v>2543.3000000000002</v>
      </c>
      <c r="L2668" s="19"/>
      <c r="M2668" s="19"/>
      <c r="N2668" s="19"/>
      <c r="O2668" s="19">
        <v>0</v>
      </c>
      <c r="P2668" s="19">
        <f>1146.658-30.114</f>
        <v>1116.5439999999999</v>
      </c>
      <c r="Q2668" s="19">
        <v>0</v>
      </c>
      <c r="R2668" s="19">
        <v>0</v>
      </c>
      <c r="S2668" s="19"/>
      <c r="T2668" s="19">
        <f t="shared" si="6804"/>
        <v>3659.8440000000001</v>
      </c>
      <c r="U2668" s="19">
        <f t="shared" si="6809"/>
        <v>2543.3000000000002</v>
      </c>
      <c r="V2668" s="19">
        <f t="shared" si="6810"/>
        <v>2543.3000000000002</v>
      </c>
      <c r="W2668" s="19"/>
      <c r="X2668" s="19"/>
      <c r="Y2668" s="19"/>
      <c r="Z2668" s="19"/>
      <c r="AA2668" s="19"/>
      <c r="AB2668" s="19"/>
      <c r="AC2668" s="19"/>
      <c r="AD2668" s="19"/>
      <c r="AE2668" s="19"/>
      <c r="AF2668" s="50">
        <v>3608.0940999999998</v>
      </c>
      <c r="AG2668" s="50"/>
      <c r="AH2668" s="50">
        <v>0</v>
      </c>
      <c r="AI2668" s="50">
        <v>0</v>
      </c>
      <c r="AJ2668" s="50">
        <v>0</v>
      </c>
      <c r="AK2668" s="50">
        <v>0</v>
      </c>
      <c r="AL2668" s="50">
        <v>3608.0940999999998</v>
      </c>
      <c r="AM2668" s="50">
        <v>0</v>
      </c>
      <c r="AN2668" s="50">
        <v>0</v>
      </c>
      <c r="AO2668" s="51">
        <v>1259.19174</v>
      </c>
      <c r="AP2668" s="51">
        <v>3659.8440000000001</v>
      </c>
      <c r="AQ2668" s="51">
        <v>0</v>
      </c>
      <c r="AR2668" s="51">
        <v>0</v>
      </c>
      <c r="AS2668" s="51">
        <v>0</v>
      </c>
      <c r="AT2668" s="51">
        <v>0</v>
      </c>
      <c r="AU2668" s="51">
        <f t="shared" si="6806"/>
        <v>3659.8440000000001</v>
      </c>
      <c r="AV2668" s="51">
        <f t="shared" si="6807"/>
        <v>0</v>
      </c>
      <c r="AW2668" s="51">
        <f t="shared" si="6811"/>
        <v>3659.8440000000001</v>
      </c>
      <c r="AX2668" s="51">
        <f t="shared" si="6812"/>
        <v>2543.3000000000002</v>
      </c>
      <c r="AY2668" s="51">
        <f t="shared" si="6813"/>
        <v>2543.3000000000002</v>
      </c>
      <c r="AZ2668" s="51"/>
      <c r="BA2668" s="52">
        <f t="shared" si="6808"/>
        <v>100</v>
      </c>
      <c r="BB2668" s="53"/>
    </row>
    <row r="2669" ht="47.25">
      <c r="B2669" s="47" t="s">
        <v>944</v>
      </c>
      <c r="C2669" s="47" t="s">
        <v>88</v>
      </c>
      <c r="D2669" s="47" t="s">
        <v>107</v>
      </c>
      <c r="E2669" s="48" t="str">
        <f t="shared" si="6805"/>
        <v>0408</v>
      </c>
      <c r="F2669" s="17" t="s">
        <v>978</v>
      </c>
      <c r="G2669" s="48"/>
      <c r="H2669" s="49" t="s">
        <v>75</v>
      </c>
      <c r="I2669" s="19">
        <f>I2670+I2671+I2673</f>
        <v>145193.29999999999</v>
      </c>
      <c r="J2669" s="19">
        <f>J2670+J2671+J2673</f>
        <v>149438</v>
      </c>
      <c r="K2669" s="19">
        <f>K2670+K2671+K2673</f>
        <v>149438</v>
      </c>
      <c r="L2669" s="19">
        <f>L2670+L2671+L2673</f>
        <v>0</v>
      </c>
      <c r="M2669" s="19">
        <f>M2670+M2671+M2673</f>
        <v>0</v>
      </c>
      <c r="N2669" s="19">
        <f>N2670+N2671+N2673</f>
        <v>0</v>
      </c>
      <c r="O2669" s="19">
        <f>O2670+O2671+O2673</f>
        <v>0</v>
      </c>
      <c r="P2669" s="19">
        <f>P2670+P2671+P2673</f>
        <v>7032.1409999999996</v>
      </c>
      <c r="Q2669" s="19">
        <f>Q2670+Q2671+Q2673</f>
        <v>0</v>
      </c>
      <c r="R2669" s="19">
        <f>R2670+R2671+R2673</f>
        <v>0</v>
      </c>
      <c r="S2669" s="19">
        <f>S2670+S2671+S2673</f>
        <v>12011.1</v>
      </c>
      <c r="T2669" s="19">
        <f t="shared" si="6804"/>
        <v>164236.541</v>
      </c>
      <c r="U2669" s="19">
        <f t="shared" si="6809"/>
        <v>149438</v>
      </c>
      <c r="V2669" s="19">
        <f t="shared" si="6810"/>
        <v>149438</v>
      </c>
      <c r="W2669" s="19">
        <f>W2670+W2671+W2673</f>
        <v>12011.1</v>
      </c>
      <c r="X2669" s="19">
        <f>X2670+X2671+X2673</f>
        <v>0</v>
      </c>
      <c r="Y2669" s="19">
        <f>Y2670+Y2671+Y2673</f>
        <v>0</v>
      </c>
      <c r="Z2669" s="19">
        <f>Z2670+Z2671+Z2673</f>
        <v>0</v>
      </c>
      <c r="AA2669" s="19">
        <f>AA2670+AA2671+AA2673</f>
        <v>13673.6</v>
      </c>
      <c r="AB2669" s="19">
        <f>AB2670+AB2671+AB2673</f>
        <v>0</v>
      </c>
      <c r="AC2669" s="19">
        <f>AC2670+AC2671+AC2673</f>
        <v>13673.6</v>
      </c>
      <c r="AD2669" s="19">
        <f>AD2670+AD2671+AD2673</f>
        <v>0</v>
      </c>
      <c r="AE2669" s="19">
        <f>AE2670+AE2671+AE2673</f>
        <v>0</v>
      </c>
      <c r="AF2669" s="50">
        <f>AF2670+AF2671+AF2673+AF2672</f>
        <v>164236.541</v>
      </c>
      <c r="AG2669" s="50">
        <f>AG2670+AG2671+AG2673+AG2672</f>
        <v>0</v>
      </c>
      <c r="AH2669" s="50">
        <f>AH2670+AH2671+AH2673+AH2672</f>
        <v>0</v>
      </c>
      <c r="AI2669" s="50">
        <f>AI2670+AI2671+AI2673+AI2672</f>
        <v>0</v>
      </c>
      <c r="AJ2669" s="50">
        <f>AJ2670+AJ2671+AJ2673+AJ2672</f>
        <v>0</v>
      </c>
      <c r="AK2669" s="50">
        <f>AK2670+AK2671+AK2673+AK2672</f>
        <v>0</v>
      </c>
      <c r="AL2669" s="50">
        <f>AL2670+AL2671+AL2673+AL2672</f>
        <v>150353.36915000001</v>
      </c>
      <c r="AM2669" s="50">
        <f>AM2670+AM2671+AM2673+AM2672</f>
        <v>0</v>
      </c>
      <c r="AN2669" s="50">
        <f>AN2670+AN2671+AN2673+AN2672</f>
        <v>0</v>
      </c>
      <c r="AO2669" s="15">
        <f>AO2670+AO2671+AO2673</f>
        <v>95415.791190000004</v>
      </c>
      <c r="AP2669" s="51">
        <f>AP2670+AP2671+AP2673</f>
        <v>164236.54100000003</v>
      </c>
      <c r="AQ2669" s="51">
        <f>AQ2670+AQ2671+AQ2673</f>
        <v>0</v>
      </c>
      <c r="AR2669" s="51">
        <f>AR2670+AR2671+AR2673</f>
        <v>0</v>
      </c>
      <c r="AS2669" s="51">
        <f>AS2670+AS2671+AS2673</f>
        <v>0</v>
      </c>
      <c r="AT2669" s="51">
        <f>AT2670+AT2671+AT2673</f>
        <v>0</v>
      </c>
      <c r="AU2669" s="51">
        <f t="shared" si="6806"/>
        <v>164236.54100000003</v>
      </c>
      <c r="AV2669" s="51">
        <f t="shared" si="6807"/>
        <v>-2.9103830456733704e-11</v>
      </c>
      <c r="AW2669" s="51">
        <f t="shared" si="6811"/>
        <v>176247.641</v>
      </c>
      <c r="AX2669" s="51">
        <f t="shared" si="6812"/>
        <v>163111.60000000001</v>
      </c>
      <c r="AY2669" s="51">
        <f t="shared" si="6813"/>
        <v>163111.60000000001</v>
      </c>
      <c r="AZ2669" s="51">
        <f>AZ2670+AZ2671+AZ2673</f>
        <v>0</v>
      </c>
      <c r="BA2669" s="52">
        <f t="shared" si="6808"/>
        <v>91.546843494469371</v>
      </c>
      <c r="BB2669" s="25"/>
    </row>
    <row r="2670" ht="78.75">
      <c r="B2670" s="47" t="s">
        <v>944</v>
      </c>
      <c r="C2670" s="47" t="s">
        <v>88</v>
      </c>
      <c r="D2670" s="47" t="s">
        <v>107</v>
      </c>
      <c r="E2670" s="48" t="str">
        <f t="shared" si="6805"/>
        <v>0408</v>
      </c>
      <c r="F2670" s="17" t="s">
        <v>978</v>
      </c>
      <c r="G2670" s="47" t="s">
        <v>70</v>
      </c>
      <c r="H2670" s="49" t="s">
        <v>71</v>
      </c>
      <c r="I2670" s="19">
        <v>138052.29999999999</v>
      </c>
      <c r="J2670" s="19">
        <v>142297</v>
      </c>
      <c r="K2670" s="19">
        <v>142297</v>
      </c>
      <c r="L2670" s="19"/>
      <c r="M2670" s="19"/>
      <c r="N2670" s="19"/>
      <c r="O2670" s="19">
        <v>0</v>
      </c>
      <c r="P2670" s="19">
        <v>0</v>
      </c>
      <c r="Q2670" s="19">
        <v>0</v>
      </c>
      <c r="R2670" s="19">
        <v>0</v>
      </c>
      <c r="S2670" s="19">
        <v>12011.1</v>
      </c>
      <c r="T2670" s="19">
        <f t="shared" si="6804"/>
        <v>150063.39999999999</v>
      </c>
      <c r="U2670" s="19">
        <f t="shared" si="6809"/>
        <v>142297</v>
      </c>
      <c r="V2670" s="19">
        <f t="shared" si="6810"/>
        <v>142297</v>
      </c>
      <c r="W2670" s="19">
        <v>12011.1</v>
      </c>
      <c r="X2670" s="19"/>
      <c r="Y2670" s="19"/>
      <c r="Z2670" s="19"/>
      <c r="AA2670" s="19">
        <v>13673.6</v>
      </c>
      <c r="AB2670" s="19"/>
      <c r="AC2670" s="19">
        <v>13673.6</v>
      </c>
      <c r="AD2670" s="19"/>
      <c r="AE2670" s="19"/>
      <c r="AF2670" s="50">
        <v>150420.685</v>
      </c>
      <c r="AG2670" s="50"/>
      <c r="AH2670" s="50">
        <v>0</v>
      </c>
      <c r="AI2670" s="50">
        <v>0</v>
      </c>
      <c r="AJ2670" s="50">
        <v>0</v>
      </c>
      <c r="AK2670" s="50">
        <v>0</v>
      </c>
      <c r="AL2670" s="50">
        <v>141549.57750000001</v>
      </c>
      <c r="AM2670" s="50">
        <v>0</v>
      </c>
      <c r="AN2670" s="50">
        <v>0</v>
      </c>
      <c r="AO2670" s="51">
        <v>90272.814809999996</v>
      </c>
      <c r="AP2670" s="51">
        <v>150086.89678000001</v>
      </c>
      <c r="AQ2670" s="51">
        <v>0</v>
      </c>
      <c r="AR2670" s="51">
        <v>0</v>
      </c>
      <c r="AS2670" s="51">
        <v>0</v>
      </c>
      <c r="AT2670" s="51">
        <v>0</v>
      </c>
      <c r="AU2670" s="51">
        <f t="shared" si="6806"/>
        <v>150086.89678000001</v>
      </c>
      <c r="AV2670" s="51">
        <f t="shared" si="6807"/>
        <v>-23.49678000001586</v>
      </c>
      <c r="AW2670" s="51">
        <f t="shared" si="6811"/>
        <v>162074.5</v>
      </c>
      <c r="AX2670" s="51">
        <f t="shared" si="6812"/>
        <v>155970.60000000001</v>
      </c>
      <c r="AY2670" s="51">
        <f t="shared" si="6813"/>
        <v>155970.60000000001</v>
      </c>
      <c r="AZ2670" s="51"/>
      <c r="BA2670" s="52">
        <f t="shared" si="6808"/>
        <v>94.102468354003321</v>
      </c>
      <c r="BB2670" s="53"/>
    </row>
    <row r="2671" ht="31.5">
      <c r="B2671" s="47" t="s">
        <v>944</v>
      </c>
      <c r="C2671" s="47" t="s">
        <v>88</v>
      </c>
      <c r="D2671" s="47" t="s">
        <v>107</v>
      </c>
      <c r="E2671" s="48" t="str">
        <f t="shared" si="6805"/>
        <v>0408</v>
      </c>
      <c r="F2671" s="17" t="s">
        <v>978</v>
      </c>
      <c r="G2671" s="47" t="s">
        <v>58</v>
      </c>
      <c r="H2671" s="49" t="s">
        <v>59</v>
      </c>
      <c r="I2671" s="19">
        <v>7130.3000000000002</v>
      </c>
      <c r="J2671" s="19">
        <v>7130.3000000000002</v>
      </c>
      <c r="K2671" s="19">
        <v>7130.3000000000002</v>
      </c>
      <c r="L2671" s="19"/>
      <c r="M2671" s="19"/>
      <c r="N2671" s="19"/>
      <c r="O2671" s="19">
        <v>0</v>
      </c>
      <c r="P2671" s="19">
        <f>7033.575-1.434</f>
        <v>7032.1409999999996</v>
      </c>
      <c r="Q2671" s="19">
        <v>0</v>
      </c>
      <c r="R2671" s="19">
        <v>0</v>
      </c>
      <c r="S2671" s="19"/>
      <c r="T2671" s="19">
        <f t="shared" si="6804"/>
        <v>14162.440999999999</v>
      </c>
      <c r="U2671" s="19">
        <f t="shared" si="6809"/>
        <v>7130.3000000000002</v>
      </c>
      <c r="V2671" s="19">
        <f t="shared" si="6810"/>
        <v>7130.3000000000002</v>
      </c>
      <c r="W2671" s="19"/>
      <c r="X2671" s="19"/>
      <c r="Y2671" s="19"/>
      <c r="Z2671" s="19"/>
      <c r="AA2671" s="19"/>
      <c r="AB2671" s="19"/>
      <c r="AC2671" s="19"/>
      <c r="AD2671" s="19"/>
      <c r="AE2671" s="19"/>
      <c r="AF2671" s="50">
        <v>13797.720649999999</v>
      </c>
      <c r="AG2671" s="50"/>
      <c r="AH2671" s="50">
        <v>0</v>
      </c>
      <c r="AI2671" s="50">
        <v>0</v>
      </c>
      <c r="AJ2671" s="50">
        <v>0</v>
      </c>
      <c r="AK2671" s="50">
        <v>0</v>
      </c>
      <c r="AL2671" s="50">
        <v>8790.1563000000006</v>
      </c>
      <c r="AM2671" s="50">
        <v>0</v>
      </c>
      <c r="AN2671" s="50">
        <v>0</v>
      </c>
      <c r="AO2671" s="15">
        <v>5134.49838</v>
      </c>
      <c r="AP2671" s="51">
        <v>14138.444219999999</v>
      </c>
      <c r="AQ2671" s="51">
        <v>0</v>
      </c>
      <c r="AR2671" s="51">
        <v>0</v>
      </c>
      <c r="AS2671" s="51">
        <v>0</v>
      </c>
      <c r="AT2671" s="51">
        <v>0</v>
      </c>
      <c r="AU2671" s="51">
        <f t="shared" si="6806"/>
        <v>14138.444219999999</v>
      </c>
      <c r="AV2671" s="51">
        <f t="shared" si="6807"/>
        <v>23.99677999999949</v>
      </c>
      <c r="AW2671" s="51">
        <f t="shared" si="6811"/>
        <v>14162.440999999999</v>
      </c>
      <c r="AX2671" s="51">
        <f t="shared" si="6812"/>
        <v>7130.3000000000002</v>
      </c>
      <c r="AY2671" s="51">
        <f t="shared" si="6813"/>
        <v>7130.3000000000002</v>
      </c>
      <c r="AZ2671" s="51"/>
      <c r="BA2671" s="52">
        <f t="shared" si="6808"/>
        <v>63.707307337027444</v>
      </c>
      <c r="BB2671" s="53"/>
    </row>
    <row r="2672" ht="31.5">
      <c r="B2672" s="47" t="s">
        <v>944</v>
      </c>
      <c r="C2672" s="47" t="s">
        <v>88</v>
      </c>
      <c r="D2672" s="47" t="s">
        <v>107</v>
      </c>
      <c r="E2672" s="48" t="str">
        <f t="shared" si="6805"/>
        <v>0408</v>
      </c>
      <c r="F2672" s="17" t="s">
        <v>978</v>
      </c>
      <c r="G2672" s="47" t="s">
        <v>72</v>
      </c>
      <c r="H2672" s="49" t="s">
        <v>73</v>
      </c>
      <c r="I2672" s="19"/>
      <c r="J2672" s="19"/>
      <c r="K2672" s="19"/>
      <c r="L2672" s="19"/>
      <c r="M2672" s="19"/>
      <c r="N2672" s="19"/>
      <c r="O2672" s="19"/>
      <c r="P2672" s="19"/>
      <c r="Q2672" s="19"/>
      <c r="R2672" s="19"/>
      <c r="S2672" s="19"/>
      <c r="T2672" s="19">
        <v>0</v>
      </c>
      <c r="U2672" s="19">
        <v>0</v>
      </c>
      <c r="V2672" s="19">
        <v>0</v>
      </c>
      <c r="W2672" s="19">
        <v>0</v>
      </c>
      <c r="X2672" s="19">
        <v>0</v>
      </c>
      <c r="Y2672" s="19">
        <v>0</v>
      </c>
      <c r="Z2672" s="19">
        <v>0</v>
      </c>
      <c r="AA2672" s="19">
        <v>0</v>
      </c>
      <c r="AB2672" s="19">
        <v>0</v>
      </c>
      <c r="AC2672" s="19">
        <v>0</v>
      </c>
      <c r="AD2672" s="19">
        <v>0</v>
      </c>
      <c r="AE2672" s="19">
        <v>0</v>
      </c>
      <c r="AF2672" s="51">
        <v>2.49735</v>
      </c>
      <c r="AG2672" s="51"/>
      <c r="AH2672" s="51">
        <v>0</v>
      </c>
      <c r="AI2672" s="51">
        <v>0</v>
      </c>
      <c r="AJ2672" s="51">
        <v>0</v>
      </c>
      <c r="AK2672" s="51">
        <v>0</v>
      </c>
      <c r="AL2672" s="51">
        <v>2.49735</v>
      </c>
      <c r="AM2672" s="51">
        <v>0</v>
      </c>
      <c r="AN2672" s="51">
        <v>0</v>
      </c>
      <c r="AO2672" s="15"/>
      <c r="AP2672" s="51"/>
      <c r="AQ2672" s="51"/>
      <c r="AR2672" s="51"/>
      <c r="AS2672" s="51"/>
      <c r="AT2672" s="51"/>
      <c r="AU2672" s="51"/>
      <c r="AV2672" s="51"/>
      <c r="AW2672" s="51"/>
      <c r="AX2672" s="51"/>
      <c r="AY2672" s="51"/>
      <c r="AZ2672" s="51"/>
      <c r="BA2672" s="58">
        <f t="shared" si="6808"/>
        <v>100</v>
      </c>
      <c r="BB2672" s="53"/>
    </row>
    <row r="2673">
      <c r="B2673" s="47" t="s">
        <v>944</v>
      </c>
      <c r="C2673" s="47" t="s">
        <v>88</v>
      </c>
      <c r="D2673" s="47" t="s">
        <v>107</v>
      </c>
      <c r="E2673" s="48" t="str">
        <f t="shared" si="6805"/>
        <v>0408</v>
      </c>
      <c r="F2673" s="17" t="s">
        <v>978</v>
      </c>
      <c r="G2673" s="47" t="s">
        <v>60</v>
      </c>
      <c r="H2673" s="49" t="s">
        <v>61</v>
      </c>
      <c r="I2673" s="19">
        <v>10.699999999999999</v>
      </c>
      <c r="J2673" s="19">
        <v>10.699999999999999</v>
      </c>
      <c r="K2673" s="19">
        <v>10.699999999999999</v>
      </c>
      <c r="L2673" s="19"/>
      <c r="M2673" s="19"/>
      <c r="N2673" s="19"/>
      <c r="O2673" s="19">
        <v>0</v>
      </c>
      <c r="P2673" s="19">
        <v>0</v>
      </c>
      <c r="Q2673" s="19">
        <v>0</v>
      </c>
      <c r="R2673" s="19">
        <v>0</v>
      </c>
      <c r="S2673" s="19"/>
      <c r="T2673" s="19">
        <f t="shared" si="6804"/>
        <v>10.699999999999999</v>
      </c>
      <c r="U2673" s="19">
        <f t="shared" si="6809"/>
        <v>10.699999999999999</v>
      </c>
      <c r="V2673" s="19">
        <f t="shared" si="6810"/>
        <v>10.699999999999999</v>
      </c>
      <c r="W2673" s="19"/>
      <c r="X2673" s="19"/>
      <c r="Y2673" s="19"/>
      <c r="Z2673" s="19"/>
      <c r="AA2673" s="19"/>
      <c r="AB2673" s="19"/>
      <c r="AC2673" s="19"/>
      <c r="AD2673" s="19"/>
      <c r="AE2673" s="19"/>
      <c r="AF2673" s="50">
        <v>15.638</v>
      </c>
      <c r="AG2673" s="50"/>
      <c r="AH2673" s="50">
        <v>0</v>
      </c>
      <c r="AI2673" s="50">
        <v>0</v>
      </c>
      <c r="AJ2673" s="50">
        <v>0</v>
      </c>
      <c r="AK2673" s="50">
        <v>0</v>
      </c>
      <c r="AL2673" s="50">
        <v>11.138</v>
      </c>
      <c r="AM2673" s="50">
        <v>0</v>
      </c>
      <c r="AN2673" s="50">
        <v>0</v>
      </c>
      <c r="AO2673" s="51">
        <v>8.4779999999999998</v>
      </c>
      <c r="AP2673" s="51">
        <v>11.199999999999999</v>
      </c>
      <c r="AQ2673" s="51">
        <v>0</v>
      </c>
      <c r="AR2673" s="51">
        <v>0</v>
      </c>
      <c r="AS2673" s="51">
        <v>0</v>
      </c>
      <c r="AT2673" s="51">
        <v>0</v>
      </c>
      <c r="AU2673" s="51">
        <f t="shared" si="6806"/>
        <v>11.199999999999999</v>
      </c>
      <c r="AV2673" s="51">
        <f t="shared" si="6807"/>
        <v>-0.5</v>
      </c>
      <c r="AW2673" s="51">
        <f t="shared" si="6811"/>
        <v>10.699999999999999</v>
      </c>
      <c r="AX2673" s="51">
        <f t="shared" si="6812"/>
        <v>10.699999999999999</v>
      </c>
      <c r="AY2673" s="51">
        <f t="shared" si="6813"/>
        <v>10.699999999999999</v>
      </c>
      <c r="AZ2673" s="51"/>
      <c r="BA2673" s="52">
        <f t="shared" si="6808"/>
        <v>71.223941680521804</v>
      </c>
      <c r="BB2673" s="53"/>
    </row>
    <row r="2674" ht="31.5">
      <c r="B2674" s="47" t="s">
        <v>944</v>
      </c>
      <c r="C2674" s="47" t="s">
        <v>88</v>
      </c>
      <c r="D2674" s="47" t="s">
        <v>107</v>
      </c>
      <c r="E2674" s="48" t="str">
        <f t="shared" si="6805"/>
        <v>0408</v>
      </c>
      <c r="F2674" s="47" t="s">
        <v>76</v>
      </c>
      <c r="G2674" s="48"/>
      <c r="H2674" s="49" t="s">
        <v>77</v>
      </c>
      <c r="I2674" s="19">
        <f t="shared" ref="I2674:I2684" si="6814">I2675</f>
        <v>64.5</v>
      </c>
      <c r="J2674" s="19">
        <f t="shared" ref="J2674:J2684" si="6815">J2675</f>
        <v>66.5</v>
      </c>
      <c r="K2674" s="19">
        <f t="shared" ref="K2674:K2684" si="6816">K2675</f>
        <v>66.5</v>
      </c>
      <c r="L2674" s="19">
        <f t="shared" ref="L2674:L2684" si="6817">L2675</f>
        <v>0</v>
      </c>
      <c r="M2674" s="19">
        <f t="shared" ref="M2674:M2684" si="6818">M2675</f>
        <v>0</v>
      </c>
      <c r="N2674" s="19">
        <f t="shared" ref="N2674:N2684" si="6819">N2675</f>
        <v>0</v>
      </c>
      <c r="O2674" s="19">
        <f t="shared" ref="O2674:O2684" si="6820">O2675</f>
        <v>0</v>
      </c>
      <c r="P2674" s="19">
        <f t="shared" ref="P2674:P2684" si="6821">P2675</f>
        <v>0</v>
      </c>
      <c r="Q2674" s="19">
        <f t="shared" ref="Q2674:Q2684" si="6822">Q2675</f>
        <v>0</v>
      </c>
      <c r="R2674" s="19">
        <f t="shared" ref="R2674:R2684" si="6823">R2675</f>
        <v>0</v>
      </c>
      <c r="S2674" s="19">
        <f t="shared" ref="S2674:S2684" si="6824">S2675</f>
        <v>0</v>
      </c>
      <c r="T2674" s="19">
        <f t="shared" si="6804"/>
        <v>64.5</v>
      </c>
      <c r="U2674" s="19">
        <f t="shared" si="6809"/>
        <v>66.5</v>
      </c>
      <c r="V2674" s="19">
        <f t="shared" si="6810"/>
        <v>66.5</v>
      </c>
      <c r="W2674" s="19">
        <f t="shared" ref="W2674:W2684" si="6825">W2675</f>
        <v>0</v>
      </c>
      <c r="X2674" s="19">
        <f t="shared" ref="X2674:X2684" si="6826">X2675</f>
        <v>0</v>
      </c>
      <c r="Y2674" s="19">
        <f t="shared" ref="Y2674:Y2684" si="6827">Y2675</f>
        <v>0</v>
      </c>
      <c r="Z2674" s="19">
        <f t="shared" ref="Z2674:Z2684" si="6828">Z2675</f>
        <v>0</v>
      </c>
      <c r="AA2674" s="19">
        <f t="shared" ref="AA2674:AA2684" si="6829">AA2675</f>
        <v>0</v>
      </c>
      <c r="AB2674" s="19">
        <f t="shared" ref="AB2674:AB2684" si="6830">AB2675</f>
        <v>0</v>
      </c>
      <c r="AC2674" s="19">
        <f t="shared" ref="AC2674:AC2684" si="6831">AC2675</f>
        <v>0</v>
      </c>
      <c r="AD2674" s="19">
        <f t="shared" ref="AD2674:AD2684" si="6832">AD2675</f>
        <v>0</v>
      </c>
      <c r="AE2674" s="19">
        <f t="shared" ref="AE2674:AE2684" si="6833">AE2675</f>
        <v>0</v>
      </c>
      <c r="AF2674" s="50">
        <f t="shared" ref="AF2674:AF2684" si="6834">AF2675</f>
        <v>66.299999999999997</v>
      </c>
      <c r="AG2674" s="50">
        <f t="shared" ref="AG2674:AG2684" si="6835">AG2675</f>
        <v>0</v>
      </c>
      <c r="AH2674" s="50">
        <f t="shared" ref="AH2674:AH2676" si="6836">AH2675</f>
        <v>66.299999999999997</v>
      </c>
      <c r="AI2674" s="50">
        <f t="shared" ref="AI2674:AI2676" si="6837">AI2675</f>
        <v>0</v>
      </c>
      <c r="AJ2674" s="50">
        <f t="shared" ref="AJ2674:AJ2684" si="6838">AJ2675</f>
        <v>0</v>
      </c>
      <c r="AK2674" s="50">
        <f t="shared" ref="AK2674:AK2684" si="6839">AK2675</f>
        <v>0</v>
      </c>
      <c r="AL2674" s="50">
        <f t="shared" ref="AL2674:AL2684" si="6840">AL2675</f>
        <v>66.299999999999997</v>
      </c>
      <c r="AM2674" s="50">
        <f t="shared" ref="AM2674:AM2676" si="6841">AM2675</f>
        <v>66.299999999999997</v>
      </c>
      <c r="AN2674" s="50">
        <f t="shared" ref="AN2674:AN2684" si="6842">AN2675</f>
        <v>0</v>
      </c>
      <c r="AO2674" s="15">
        <f t="shared" ref="AO2674:AO2684" si="6843">AO2675</f>
        <v>65.703490000000002</v>
      </c>
      <c r="AP2674" s="51">
        <f t="shared" ref="AP2674:AP2684" si="6844">AP2675</f>
        <v>66.299999999999997</v>
      </c>
      <c r="AQ2674" s="51">
        <f t="shared" ref="AQ2674:AQ2684" si="6845">AQ2675</f>
        <v>0</v>
      </c>
      <c r="AR2674" s="51">
        <f t="shared" ref="AR2674:AR2684" si="6846">AR2675</f>
        <v>0</v>
      </c>
      <c r="AS2674" s="51">
        <f t="shared" ref="AS2674:AS2684" si="6847">AS2675</f>
        <v>0</v>
      </c>
      <c r="AT2674" s="51">
        <f t="shared" ref="AT2674:AT2684" si="6848">AT2675</f>
        <v>0</v>
      </c>
      <c r="AU2674" s="51">
        <f t="shared" si="6806"/>
        <v>66.299999999999997</v>
      </c>
      <c r="AV2674" s="51">
        <f t="shared" si="6807"/>
        <v>-1.7999999999999972</v>
      </c>
      <c r="AW2674" s="51">
        <f t="shared" si="6811"/>
        <v>64.5</v>
      </c>
      <c r="AX2674" s="51">
        <f t="shared" si="6812"/>
        <v>66.5</v>
      </c>
      <c r="AY2674" s="51">
        <f t="shared" si="6813"/>
        <v>66.5</v>
      </c>
      <c r="AZ2674" s="51">
        <f t="shared" ref="AZ2674:AZ2684" si="6849">AZ2675</f>
        <v>0</v>
      </c>
      <c r="BA2674" s="52">
        <f t="shared" si="6808"/>
        <v>100</v>
      </c>
      <c r="BB2674" s="25"/>
    </row>
    <row r="2675">
      <c r="B2675" s="47" t="s">
        <v>944</v>
      </c>
      <c r="C2675" s="47" t="s">
        <v>88</v>
      </c>
      <c r="D2675" s="47" t="s">
        <v>107</v>
      </c>
      <c r="E2675" s="48" t="str">
        <f t="shared" si="6805"/>
        <v>0408</v>
      </c>
      <c r="F2675" s="47" t="s">
        <v>78</v>
      </c>
      <c r="G2675" s="48"/>
      <c r="H2675" s="49" t="s">
        <v>79</v>
      </c>
      <c r="I2675" s="19">
        <f t="shared" si="6814"/>
        <v>64.5</v>
      </c>
      <c r="J2675" s="19">
        <f t="shared" si="6815"/>
        <v>66.5</v>
      </c>
      <c r="K2675" s="19">
        <f t="shared" si="6816"/>
        <v>66.5</v>
      </c>
      <c r="L2675" s="19">
        <f t="shared" si="6817"/>
        <v>0</v>
      </c>
      <c r="M2675" s="19">
        <f t="shared" si="6818"/>
        <v>0</v>
      </c>
      <c r="N2675" s="19">
        <f t="shared" si="6819"/>
        <v>0</v>
      </c>
      <c r="O2675" s="19">
        <f t="shared" si="6820"/>
        <v>0</v>
      </c>
      <c r="P2675" s="19">
        <f t="shared" si="6821"/>
        <v>0</v>
      </c>
      <c r="Q2675" s="19">
        <f t="shared" si="6822"/>
        <v>0</v>
      </c>
      <c r="R2675" s="19">
        <f t="shared" si="6823"/>
        <v>0</v>
      </c>
      <c r="S2675" s="19">
        <f t="shared" si="6824"/>
        <v>0</v>
      </c>
      <c r="T2675" s="19">
        <f t="shared" si="6804"/>
        <v>64.5</v>
      </c>
      <c r="U2675" s="19">
        <f t="shared" si="6809"/>
        <v>66.5</v>
      </c>
      <c r="V2675" s="19">
        <f t="shared" si="6810"/>
        <v>66.5</v>
      </c>
      <c r="W2675" s="19">
        <f t="shared" si="6825"/>
        <v>0</v>
      </c>
      <c r="X2675" s="19">
        <f t="shared" si="6826"/>
        <v>0</v>
      </c>
      <c r="Y2675" s="19">
        <f t="shared" si="6827"/>
        <v>0</v>
      </c>
      <c r="Z2675" s="19">
        <f t="shared" si="6828"/>
        <v>0</v>
      </c>
      <c r="AA2675" s="19">
        <f t="shared" si="6829"/>
        <v>0</v>
      </c>
      <c r="AB2675" s="19">
        <f t="shared" si="6830"/>
        <v>0</v>
      </c>
      <c r="AC2675" s="19">
        <f t="shared" si="6831"/>
        <v>0</v>
      </c>
      <c r="AD2675" s="19">
        <f t="shared" si="6832"/>
        <v>0</v>
      </c>
      <c r="AE2675" s="19">
        <f t="shared" si="6833"/>
        <v>0</v>
      </c>
      <c r="AF2675" s="50">
        <f t="shared" si="6834"/>
        <v>66.299999999999997</v>
      </c>
      <c r="AG2675" s="50">
        <f t="shared" si="6835"/>
        <v>0</v>
      </c>
      <c r="AH2675" s="50">
        <f t="shared" si="6836"/>
        <v>66.299999999999997</v>
      </c>
      <c r="AI2675" s="50">
        <f t="shared" si="6837"/>
        <v>0</v>
      </c>
      <c r="AJ2675" s="50">
        <f t="shared" si="6838"/>
        <v>0</v>
      </c>
      <c r="AK2675" s="50">
        <f t="shared" si="6839"/>
        <v>0</v>
      </c>
      <c r="AL2675" s="50">
        <f t="shared" si="6840"/>
        <v>66.299999999999997</v>
      </c>
      <c r="AM2675" s="50">
        <f t="shared" si="6841"/>
        <v>66.299999999999997</v>
      </c>
      <c r="AN2675" s="50">
        <f t="shared" si="6842"/>
        <v>0</v>
      </c>
      <c r="AO2675" s="51">
        <f t="shared" si="6843"/>
        <v>65.703490000000002</v>
      </c>
      <c r="AP2675" s="51">
        <f t="shared" si="6844"/>
        <v>66.299999999999997</v>
      </c>
      <c r="AQ2675" s="51">
        <f t="shared" si="6845"/>
        <v>0</v>
      </c>
      <c r="AR2675" s="51">
        <f t="shared" si="6846"/>
        <v>0</v>
      </c>
      <c r="AS2675" s="51">
        <f t="shared" si="6847"/>
        <v>0</v>
      </c>
      <c r="AT2675" s="51">
        <f t="shared" si="6848"/>
        <v>0</v>
      </c>
      <c r="AU2675" s="51">
        <f t="shared" si="6806"/>
        <v>66.299999999999997</v>
      </c>
      <c r="AV2675" s="51">
        <f t="shared" si="6807"/>
        <v>-1.7999999999999972</v>
      </c>
      <c r="AW2675" s="51">
        <f t="shared" si="6811"/>
        <v>64.5</v>
      </c>
      <c r="AX2675" s="51">
        <f t="shared" si="6812"/>
        <v>66.5</v>
      </c>
      <c r="AY2675" s="51">
        <f t="shared" si="6813"/>
        <v>66.5</v>
      </c>
      <c r="AZ2675" s="51">
        <f t="shared" si="6849"/>
        <v>0</v>
      </c>
      <c r="BA2675" s="52">
        <f t="shared" si="6808"/>
        <v>100</v>
      </c>
      <c r="BB2675" s="25"/>
    </row>
    <row r="2676" ht="78.75">
      <c r="B2676" s="47" t="s">
        <v>944</v>
      </c>
      <c r="C2676" s="47" t="s">
        <v>88</v>
      </c>
      <c r="D2676" s="47" t="s">
        <v>107</v>
      </c>
      <c r="E2676" s="48" t="str">
        <f t="shared" si="6805"/>
        <v>0408</v>
      </c>
      <c r="F2676" s="47" t="s">
        <v>979</v>
      </c>
      <c r="G2676" s="48"/>
      <c r="H2676" s="49" t="s">
        <v>980</v>
      </c>
      <c r="I2676" s="19">
        <f t="shared" si="6814"/>
        <v>64.5</v>
      </c>
      <c r="J2676" s="19">
        <f t="shared" si="6815"/>
        <v>66.5</v>
      </c>
      <c r="K2676" s="19">
        <f t="shared" si="6816"/>
        <v>66.5</v>
      </c>
      <c r="L2676" s="19">
        <f t="shared" si="6817"/>
        <v>0</v>
      </c>
      <c r="M2676" s="19">
        <f t="shared" si="6818"/>
        <v>0</v>
      </c>
      <c r="N2676" s="19">
        <f t="shared" si="6819"/>
        <v>0</v>
      </c>
      <c r="O2676" s="19">
        <f t="shared" si="6820"/>
        <v>0</v>
      </c>
      <c r="P2676" s="19">
        <f t="shared" si="6821"/>
        <v>0</v>
      </c>
      <c r="Q2676" s="19">
        <f t="shared" si="6822"/>
        <v>0</v>
      </c>
      <c r="R2676" s="19">
        <f t="shared" si="6823"/>
        <v>0</v>
      </c>
      <c r="S2676" s="19">
        <f t="shared" si="6824"/>
        <v>0</v>
      </c>
      <c r="T2676" s="19">
        <f t="shared" si="6804"/>
        <v>64.5</v>
      </c>
      <c r="U2676" s="19">
        <f t="shared" si="6809"/>
        <v>66.5</v>
      </c>
      <c r="V2676" s="19">
        <f t="shared" si="6810"/>
        <v>66.5</v>
      </c>
      <c r="W2676" s="19">
        <f t="shared" si="6825"/>
        <v>0</v>
      </c>
      <c r="X2676" s="19">
        <f t="shared" si="6826"/>
        <v>0</v>
      </c>
      <c r="Y2676" s="19">
        <f t="shared" si="6827"/>
        <v>0</v>
      </c>
      <c r="Z2676" s="19">
        <f t="shared" si="6828"/>
        <v>0</v>
      </c>
      <c r="AA2676" s="19">
        <f t="shared" si="6829"/>
        <v>0</v>
      </c>
      <c r="AB2676" s="19">
        <f t="shared" si="6830"/>
        <v>0</v>
      </c>
      <c r="AC2676" s="19">
        <f t="shared" si="6831"/>
        <v>0</v>
      </c>
      <c r="AD2676" s="19">
        <f t="shared" si="6832"/>
        <v>0</v>
      </c>
      <c r="AE2676" s="19">
        <f t="shared" si="6833"/>
        <v>0</v>
      </c>
      <c r="AF2676" s="50">
        <f t="shared" si="6834"/>
        <v>66.299999999999997</v>
      </c>
      <c r="AG2676" s="50">
        <f t="shared" si="6835"/>
        <v>0</v>
      </c>
      <c r="AH2676" s="50">
        <f t="shared" si="6836"/>
        <v>66.299999999999997</v>
      </c>
      <c r="AI2676" s="50">
        <f t="shared" si="6837"/>
        <v>0</v>
      </c>
      <c r="AJ2676" s="50">
        <f t="shared" si="6838"/>
        <v>0</v>
      </c>
      <c r="AK2676" s="50">
        <f t="shared" si="6839"/>
        <v>0</v>
      </c>
      <c r="AL2676" s="50">
        <f t="shared" si="6840"/>
        <v>66.299999999999997</v>
      </c>
      <c r="AM2676" s="50">
        <f t="shared" si="6841"/>
        <v>66.299999999999997</v>
      </c>
      <c r="AN2676" s="50">
        <f t="shared" si="6842"/>
        <v>0</v>
      </c>
      <c r="AO2676" s="15">
        <f t="shared" si="6843"/>
        <v>65.703490000000002</v>
      </c>
      <c r="AP2676" s="51">
        <f t="shared" si="6844"/>
        <v>66.299999999999997</v>
      </c>
      <c r="AQ2676" s="51">
        <f t="shared" si="6845"/>
        <v>0</v>
      </c>
      <c r="AR2676" s="51">
        <f t="shared" si="6846"/>
        <v>0</v>
      </c>
      <c r="AS2676" s="51">
        <f t="shared" si="6847"/>
        <v>0</v>
      </c>
      <c r="AT2676" s="51">
        <f t="shared" si="6848"/>
        <v>0</v>
      </c>
      <c r="AU2676" s="51">
        <f t="shared" si="6806"/>
        <v>66.299999999999997</v>
      </c>
      <c r="AV2676" s="51">
        <f t="shared" si="6807"/>
        <v>-1.7999999999999972</v>
      </c>
      <c r="AW2676" s="51">
        <f t="shared" si="6811"/>
        <v>64.5</v>
      </c>
      <c r="AX2676" s="51">
        <f t="shared" si="6812"/>
        <v>66.5</v>
      </c>
      <c r="AY2676" s="51">
        <f t="shared" si="6813"/>
        <v>66.5</v>
      </c>
      <c r="AZ2676" s="51">
        <f t="shared" si="6849"/>
        <v>0</v>
      </c>
      <c r="BA2676" s="52">
        <f t="shared" si="6808"/>
        <v>100</v>
      </c>
      <c r="BB2676" s="25"/>
    </row>
    <row r="2677" ht="78.75">
      <c r="B2677" s="47" t="s">
        <v>944</v>
      </c>
      <c r="C2677" s="47" t="s">
        <v>88</v>
      </c>
      <c r="D2677" s="47" t="s">
        <v>107</v>
      </c>
      <c r="E2677" s="48" t="str">
        <f t="shared" si="6805"/>
        <v>0408</v>
      </c>
      <c r="F2677" s="47" t="s">
        <v>979</v>
      </c>
      <c r="G2677" s="47" t="s">
        <v>70</v>
      </c>
      <c r="H2677" s="49" t="s">
        <v>71</v>
      </c>
      <c r="I2677" s="19">
        <v>64.5</v>
      </c>
      <c r="J2677" s="19">
        <v>66.5</v>
      </c>
      <c r="K2677" s="19">
        <v>66.5</v>
      </c>
      <c r="L2677" s="19"/>
      <c r="M2677" s="19"/>
      <c r="N2677" s="19"/>
      <c r="O2677" s="19">
        <v>0</v>
      </c>
      <c r="P2677" s="19">
        <v>0</v>
      </c>
      <c r="Q2677" s="19">
        <v>0</v>
      </c>
      <c r="R2677" s="19">
        <v>0</v>
      </c>
      <c r="S2677" s="19"/>
      <c r="T2677" s="19">
        <f t="shared" si="6804"/>
        <v>64.5</v>
      </c>
      <c r="U2677" s="19">
        <f t="shared" si="6809"/>
        <v>66.5</v>
      </c>
      <c r="V2677" s="19">
        <f t="shared" si="6810"/>
        <v>66.5</v>
      </c>
      <c r="W2677" s="19"/>
      <c r="X2677" s="19"/>
      <c r="Y2677" s="19"/>
      <c r="Z2677" s="19"/>
      <c r="AA2677" s="19"/>
      <c r="AB2677" s="19"/>
      <c r="AC2677" s="19"/>
      <c r="AD2677" s="19"/>
      <c r="AE2677" s="19"/>
      <c r="AF2677" s="50">
        <v>66.299999999999997</v>
      </c>
      <c r="AG2677" s="50"/>
      <c r="AH2677" s="50">
        <f>AF2677</f>
        <v>66.299999999999997</v>
      </c>
      <c r="AI2677" s="50">
        <f>AG2677</f>
        <v>0</v>
      </c>
      <c r="AJ2677" s="50">
        <v>0</v>
      </c>
      <c r="AK2677" s="50">
        <v>0</v>
      </c>
      <c r="AL2677" s="50">
        <v>66.299999999999997</v>
      </c>
      <c r="AM2677" s="50">
        <f>AL2677</f>
        <v>66.299999999999997</v>
      </c>
      <c r="AN2677" s="50">
        <v>0</v>
      </c>
      <c r="AO2677" s="51">
        <v>65.703490000000002</v>
      </c>
      <c r="AP2677" s="51">
        <v>66.299999999999997</v>
      </c>
      <c r="AQ2677" s="51">
        <v>0</v>
      </c>
      <c r="AR2677" s="51">
        <v>0</v>
      </c>
      <c r="AS2677" s="51">
        <v>0</v>
      </c>
      <c r="AT2677" s="51">
        <v>0</v>
      </c>
      <c r="AU2677" s="51">
        <f t="shared" si="6806"/>
        <v>66.299999999999997</v>
      </c>
      <c r="AV2677" s="51">
        <f t="shared" si="6807"/>
        <v>-1.7999999999999972</v>
      </c>
      <c r="AW2677" s="51">
        <f t="shared" si="6811"/>
        <v>64.5</v>
      </c>
      <c r="AX2677" s="51">
        <f t="shared" si="6812"/>
        <v>66.5</v>
      </c>
      <c r="AY2677" s="51">
        <f t="shared" si="6813"/>
        <v>66.5</v>
      </c>
      <c r="AZ2677" s="51"/>
      <c r="BA2677" s="52">
        <f t="shared" si="6808"/>
        <v>100</v>
      </c>
      <c r="BB2677" s="53"/>
    </row>
    <row r="2678" ht="47.25">
      <c r="B2678" s="47" t="s">
        <v>944</v>
      </c>
      <c r="C2678" s="47" t="s">
        <v>88</v>
      </c>
      <c r="D2678" s="47" t="s">
        <v>107</v>
      </c>
      <c r="E2678" s="48" t="str">
        <f t="shared" si="6805"/>
        <v>0408</v>
      </c>
      <c r="F2678" s="47" t="s">
        <v>82</v>
      </c>
      <c r="G2678" s="48"/>
      <c r="H2678" s="49" t="s">
        <v>83</v>
      </c>
      <c r="I2678" s="19"/>
      <c r="J2678" s="19"/>
      <c r="K2678" s="19"/>
      <c r="L2678" s="19"/>
      <c r="M2678" s="19"/>
      <c r="N2678" s="19"/>
      <c r="O2678" s="19">
        <f t="shared" si="6820"/>
        <v>0</v>
      </c>
      <c r="P2678" s="19">
        <f t="shared" si="6821"/>
        <v>0</v>
      </c>
      <c r="Q2678" s="19"/>
      <c r="R2678" s="19"/>
      <c r="S2678" s="19"/>
      <c r="T2678" s="19">
        <f t="shared" si="6804"/>
        <v>0</v>
      </c>
      <c r="U2678" s="19"/>
      <c r="V2678" s="19"/>
      <c r="W2678" s="19"/>
      <c r="X2678" s="19"/>
      <c r="Y2678" s="19"/>
      <c r="Z2678" s="19"/>
      <c r="AA2678" s="19"/>
      <c r="AB2678" s="19"/>
      <c r="AC2678" s="19"/>
      <c r="AD2678" s="19"/>
      <c r="AE2678" s="19"/>
      <c r="AF2678" s="50">
        <f t="shared" si="6834"/>
        <v>79.284329999999997</v>
      </c>
      <c r="AG2678" s="50">
        <f t="shared" si="6835"/>
        <v>0</v>
      </c>
      <c r="AH2678" s="50">
        <f t="shared" ref="AH2678:AH2684" si="6850">AH2679</f>
        <v>0</v>
      </c>
      <c r="AI2678" s="50">
        <f t="shared" ref="AI2678:AI2684" si="6851">AI2679</f>
        <v>0</v>
      </c>
      <c r="AJ2678" s="50">
        <f t="shared" si="6838"/>
        <v>0</v>
      </c>
      <c r="AK2678" s="50">
        <f t="shared" si="6839"/>
        <v>0</v>
      </c>
      <c r="AL2678" s="50">
        <f t="shared" si="6840"/>
        <v>79.284329999999997</v>
      </c>
      <c r="AM2678" s="50">
        <f t="shared" ref="AM2678:AM2684" si="6852">AM2679</f>
        <v>0</v>
      </c>
      <c r="AN2678" s="50">
        <f t="shared" si="6842"/>
        <v>0</v>
      </c>
      <c r="AO2678" s="15">
        <f t="shared" si="6843"/>
        <v>79.284329999999997</v>
      </c>
      <c r="AP2678" s="51">
        <f t="shared" si="6844"/>
        <v>79.284329999999997</v>
      </c>
      <c r="AQ2678" s="51">
        <f t="shared" si="6845"/>
        <v>0</v>
      </c>
      <c r="AR2678" s="51">
        <f t="shared" si="6846"/>
        <v>0</v>
      </c>
      <c r="AS2678" s="51">
        <f t="shared" si="6847"/>
        <v>0</v>
      </c>
      <c r="AT2678" s="51">
        <f t="shared" si="6848"/>
        <v>0</v>
      </c>
      <c r="AU2678" s="51">
        <f t="shared" si="6806"/>
        <v>79.284329999999997</v>
      </c>
      <c r="AV2678" s="51">
        <f t="shared" si="6807"/>
        <v>-79.284329999999997</v>
      </c>
      <c r="AW2678" s="51"/>
      <c r="AX2678" s="51"/>
      <c r="AY2678" s="51"/>
      <c r="AZ2678" s="51"/>
      <c r="BA2678" s="52">
        <f t="shared" si="6808"/>
        <v>100</v>
      </c>
      <c r="BB2678" s="53"/>
    </row>
    <row r="2679" ht="31.5">
      <c r="B2679" s="47" t="s">
        <v>944</v>
      </c>
      <c r="C2679" s="47" t="s">
        <v>88</v>
      </c>
      <c r="D2679" s="47" t="s">
        <v>107</v>
      </c>
      <c r="E2679" s="48" t="str">
        <f t="shared" si="6805"/>
        <v>0408</v>
      </c>
      <c r="F2679" s="47" t="s">
        <v>84</v>
      </c>
      <c r="G2679" s="48"/>
      <c r="H2679" s="49" t="s">
        <v>85</v>
      </c>
      <c r="I2679" s="19"/>
      <c r="J2679" s="19"/>
      <c r="K2679" s="19"/>
      <c r="L2679" s="19"/>
      <c r="M2679" s="19"/>
      <c r="N2679" s="19"/>
      <c r="O2679" s="19">
        <f t="shared" si="6820"/>
        <v>0</v>
      </c>
      <c r="P2679" s="19">
        <f t="shared" si="6821"/>
        <v>0</v>
      </c>
      <c r="Q2679" s="19"/>
      <c r="R2679" s="19"/>
      <c r="S2679" s="19"/>
      <c r="T2679" s="19">
        <f t="shared" si="6804"/>
        <v>0</v>
      </c>
      <c r="U2679" s="19"/>
      <c r="V2679" s="19"/>
      <c r="W2679" s="19"/>
      <c r="X2679" s="19"/>
      <c r="Y2679" s="19"/>
      <c r="Z2679" s="19"/>
      <c r="AA2679" s="19"/>
      <c r="AB2679" s="19"/>
      <c r="AC2679" s="19"/>
      <c r="AD2679" s="19"/>
      <c r="AE2679" s="19"/>
      <c r="AF2679" s="50">
        <f t="shared" si="6834"/>
        <v>79.284329999999997</v>
      </c>
      <c r="AG2679" s="50">
        <f t="shared" si="6835"/>
        <v>0</v>
      </c>
      <c r="AH2679" s="50">
        <f t="shared" si="6850"/>
        <v>0</v>
      </c>
      <c r="AI2679" s="50">
        <f t="shared" si="6851"/>
        <v>0</v>
      </c>
      <c r="AJ2679" s="50">
        <f t="shared" si="6838"/>
        <v>0</v>
      </c>
      <c r="AK2679" s="50">
        <f t="shared" si="6839"/>
        <v>0</v>
      </c>
      <c r="AL2679" s="50">
        <f t="shared" si="6840"/>
        <v>79.284329999999997</v>
      </c>
      <c r="AM2679" s="50">
        <f t="shared" si="6852"/>
        <v>0</v>
      </c>
      <c r="AN2679" s="50">
        <f t="shared" si="6842"/>
        <v>0</v>
      </c>
      <c r="AO2679" s="51">
        <f t="shared" si="6843"/>
        <v>79.284329999999997</v>
      </c>
      <c r="AP2679" s="51">
        <f t="shared" si="6844"/>
        <v>79.284329999999997</v>
      </c>
      <c r="AQ2679" s="51">
        <f t="shared" si="6845"/>
        <v>0</v>
      </c>
      <c r="AR2679" s="51">
        <f t="shared" si="6846"/>
        <v>0</v>
      </c>
      <c r="AS2679" s="51">
        <f t="shared" si="6847"/>
        <v>0</v>
      </c>
      <c r="AT2679" s="51">
        <f t="shared" si="6848"/>
        <v>0</v>
      </c>
      <c r="AU2679" s="51">
        <f t="shared" si="6806"/>
        <v>79.284329999999997</v>
      </c>
      <c r="AV2679" s="51">
        <f t="shared" si="6807"/>
        <v>-79.284329999999997</v>
      </c>
      <c r="AW2679" s="51"/>
      <c r="AX2679" s="51"/>
      <c r="AY2679" s="51"/>
      <c r="AZ2679" s="51"/>
      <c r="BA2679" s="52">
        <f t="shared" si="6808"/>
        <v>100</v>
      </c>
      <c r="BB2679" s="53"/>
    </row>
    <row r="2680" ht="31.5">
      <c r="B2680" s="47" t="s">
        <v>944</v>
      </c>
      <c r="C2680" s="47" t="s">
        <v>88</v>
      </c>
      <c r="D2680" s="47" t="s">
        <v>107</v>
      </c>
      <c r="E2680" s="48" t="str">
        <f t="shared" si="6805"/>
        <v>0408</v>
      </c>
      <c r="F2680" s="47" t="s">
        <v>86</v>
      </c>
      <c r="G2680" s="48"/>
      <c r="H2680" s="49" t="s">
        <v>87</v>
      </c>
      <c r="I2680" s="19"/>
      <c r="J2680" s="19"/>
      <c r="K2680" s="19"/>
      <c r="L2680" s="19"/>
      <c r="M2680" s="19"/>
      <c r="N2680" s="19"/>
      <c r="O2680" s="19">
        <f t="shared" si="6820"/>
        <v>0</v>
      </c>
      <c r="P2680" s="19">
        <f t="shared" si="6821"/>
        <v>0</v>
      </c>
      <c r="Q2680" s="19"/>
      <c r="R2680" s="19"/>
      <c r="S2680" s="19"/>
      <c r="T2680" s="19">
        <f t="shared" si="6804"/>
        <v>0</v>
      </c>
      <c r="U2680" s="19"/>
      <c r="V2680" s="19"/>
      <c r="W2680" s="19"/>
      <c r="X2680" s="19"/>
      <c r="Y2680" s="19"/>
      <c r="Z2680" s="19"/>
      <c r="AA2680" s="19"/>
      <c r="AB2680" s="19"/>
      <c r="AC2680" s="19"/>
      <c r="AD2680" s="19"/>
      <c r="AE2680" s="19"/>
      <c r="AF2680" s="50">
        <f t="shared" si="6834"/>
        <v>79.284329999999997</v>
      </c>
      <c r="AG2680" s="50">
        <f t="shared" si="6835"/>
        <v>0</v>
      </c>
      <c r="AH2680" s="50">
        <f t="shared" si="6850"/>
        <v>0</v>
      </c>
      <c r="AI2680" s="50">
        <f t="shared" si="6851"/>
        <v>0</v>
      </c>
      <c r="AJ2680" s="50">
        <f t="shared" si="6838"/>
        <v>0</v>
      </c>
      <c r="AK2680" s="50">
        <f t="shared" si="6839"/>
        <v>0</v>
      </c>
      <c r="AL2680" s="50">
        <f t="shared" si="6840"/>
        <v>79.284329999999997</v>
      </c>
      <c r="AM2680" s="50">
        <f t="shared" si="6852"/>
        <v>0</v>
      </c>
      <c r="AN2680" s="50">
        <f t="shared" si="6842"/>
        <v>0</v>
      </c>
      <c r="AO2680" s="15">
        <f t="shared" si="6843"/>
        <v>79.284329999999997</v>
      </c>
      <c r="AP2680" s="51">
        <f t="shared" si="6844"/>
        <v>79.284329999999997</v>
      </c>
      <c r="AQ2680" s="51">
        <f t="shared" si="6845"/>
        <v>0</v>
      </c>
      <c r="AR2680" s="51">
        <f t="shared" si="6846"/>
        <v>0</v>
      </c>
      <c r="AS2680" s="51">
        <f t="shared" si="6847"/>
        <v>0</v>
      </c>
      <c r="AT2680" s="51">
        <f t="shared" si="6848"/>
        <v>0</v>
      </c>
      <c r="AU2680" s="51">
        <f t="shared" si="6806"/>
        <v>79.284329999999997</v>
      </c>
      <c r="AV2680" s="51">
        <f t="shared" si="6807"/>
        <v>-79.284329999999997</v>
      </c>
      <c r="AW2680" s="51"/>
      <c r="AX2680" s="51"/>
      <c r="AY2680" s="51"/>
      <c r="AZ2680" s="51"/>
      <c r="BA2680" s="52">
        <f t="shared" si="6808"/>
        <v>100</v>
      </c>
      <c r="BB2680" s="53"/>
    </row>
    <row r="2681">
      <c r="B2681" s="47" t="s">
        <v>944</v>
      </c>
      <c r="C2681" s="47" t="s">
        <v>88</v>
      </c>
      <c r="D2681" s="47" t="s">
        <v>107</v>
      </c>
      <c r="E2681" s="48" t="str">
        <f t="shared" si="6805"/>
        <v>0408</v>
      </c>
      <c r="F2681" s="47" t="s">
        <v>86</v>
      </c>
      <c r="G2681" s="47" t="s">
        <v>60</v>
      </c>
      <c r="H2681" s="49" t="s">
        <v>61</v>
      </c>
      <c r="I2681" s="19"/>
      <c r="J2681" s="19"/>
      <c r="K2681" s="19"/>
      <c r="L2681" s="19"/>
      <c r="M2681" s="19"/>
      <c r="N2681" s="19"/>
      <c r="O2681" s="19">
        <v>0</v>
      </c>
      <c r="P2681" s="19">
        <v>0</v>
      </c>
      <c r="Q2681" s="19"/>
      <c r="R2681" s="19"/>
      <c r="S2681" s="19"/>
      <c r="T2681" s="19">
        <f t="shared" si="6804"/>
        <v>0</v>
      </c>
      <c r="U2681" s="19"/>
      <c r="V2681" s="19"/>
      <c r="W2681" s="19"/>
      <c r="X2681" s="19"/>
      <c r="Y2681" s="19"/>
      <c r="Z2681" s="19"/>
      <c r="AA2681" s="19"/>
      <c r="AB2681" s="19"/>
      <c r="AC2681" s="19"/>
      <c r="AD2681" s="19"/>
      <c r="AE2681" s="19"/>
      <c r="AF2681" s="50">
        <v>79.284329999999997</v>
      </c>
      <c r="AG2681" s="50"/>
      <c r="AH2681" s="50">
        <v>0</v>
      </c>
      <c r="AI2681" s="50">
        <v>0</v>
      </c>
      <c r="AJ2681" s="50">
        <v>0</v>
      </c>
      <c r="AK2681" s="50">
        <v>0</v>
      </c>
      <c r="AL2681" s="50">
        <v>79.284329999999997</v>
      </c>
      <c r="AM2681" s="50">
        <v>0</v>
      </c>
      <c r="AN2681" s="50">
        <v>0</v>
      </c>
      <c r="AO2681" s="51">
        <v>79.284329999999997</v>
      </c>
      <c r="AP2681" s="51">
        <v>79.284329999999997</v>
      </c>
      <c r="AQ2681" s="51">
        <v>0</v>
      </c>
      <c r="AR2681" s="51">
        <v>0</v>
      </c>
      <c r="AS2681" s="51">
        <v>0</v>
      </c>
      <c r="AT2681" s="51">
        <v>0</v>
      </c>
      <c r="AU2681" s="51">
        <f t="shared" si="6806"/>
        <v>79.284329999999997</v>
      </c>
      <c r="AV2681" s="51">
        <f t="shared" si="6807"/>
        <v>-79.284329999999997</v>
      </c>
      <c r="AW2681" s="51"/>
      <c r="AX2681" s="51"/>
      <c r="AY2681" s="51"/>
      <c r="AZ2681" s="51"/>
      <c r="BA2681" s="52">
        <f t="shared" si="6808"/>
        <v>100</v>
      </c>
      <c r="BB2681" s="53"/>
    </row>
    <row r="2682" s="39" customFormat="1">
      <c r="B2682" s="40" t="s">
        <v>944</v>
      </c>
      <c r="C2682" s="40" t="s">
        <v>88</v>
      </c>
      <c r="D2682" s="40" t="s">
        <v>90</v>
      </c>
      <c r="E2682" s="38" t="str">
        <f t="shared" si="6805"/>
        <v>0409</v>
      </c>
      <c r="F2682" s="40"/>
      <c r="G2682" s="40"/>
      <c r="H2682" s="41" t="s">
        <v>91</v>
      </c>
      <c r="I2682" s="42">
        <f t="shared" si="6814"/>
        <v>231321.10000000001</v>
      </c>
      <c r="J2682" s="42">
        <f t="shared" si="6815"/>
        <v>228668.39999999999</v>
      </c>
      <c r="K2682" s="42">
        <f t="shared" si="6816"/>
        <v>342989.29999999999</v>
      </c>
      <c r="L2682" s="42">
        <f t="shared" si="6817"/>
        <v>-23915.200000000001</v>
      </c>
      <c r="M2682" s="42">
        <f t="shared" si="6818"/>
        <v>-17726.099999999999</v>
      </c>
      <c r="N2682" s="42">
        <f t="shared" si="6819"/>
        <v>-15893.9</v>
      </c>
      <c r="O2682" s="42">
        <f t="shared" si="6820"/>
        <v>-63118.290000000001</v>
      </c>
      <c r="P2682" s="42">
        <f t="shared" si="6821"/>
        <v>0</v>
      </c>
      <c r="Q2682" s="42">
        <f t="shared" si="6822"/>
        <v>0</v>
      </c>
      <c r="R2682" s="42">
        <f t="shared" si="6823"/>
        <v>80</v>
      </c>
      <c r="S2682" s="42">
        <f t="shared" si="6824"/>
        <v>99423.254099999991</v>
      </c>
      <c r="T2682" s="42">
        <f t="shared" si="6804"/>
        <v>243790.86409999998</v>
      </c>
      <c r="U2682" s="42">
        <f t="shared" si="6809"/>
        <v>210942.29999999999</v>
      </c>
      <c r="V2682" s="42">
        <f t="shared" si="6810"/>
        <v>327095.39999999997</v>
      </c>
      <c r="W2682" s="42">
        <f t="shared" si="6825"/>
        <v>0</v>
      </c>
      <c r="X2682" s="42">
        <f t="shared" si="6826"/>
        <v>0</v>
      </c>
      <c r="Y2682" s="42">
        <f t="shared" si="6827"/>
        <v>0</v>
      </c>
      <c r="Z2682" s="42">
        <f t="shared" si="6828"/>
        <v>99423.254099999991</v>
      </c>
      <c r="AA2682" s="42">
        <f t="shared" si="6829"/>
        <v>0</v>
      </c>
      <c r="AB2682" s="42">
        <f t="shared" si="6830"/>
        <v>0</v>
      </c>
      <c r="AC2682" s="42">
        <f t="shared" si="6831"/>
        <v>0</v>
      </c>
      <c r="AD2682" s="42">
        <f t="shared" si="6832"/>
        <v>0</v>
      </c>
      <c r="AE2682" s="42">
        <f t="shared" si="6833"/>
        <v>0</v>
      </c>
      <c r="AF2682" s="43">
        <f t="shared" si="6834"/>
        <v>234862.05476999999</v>
      </c>
      <c r="AG2682" s="43">
        <f t="shared" si="6835"/>
        <v>0</v>
      </c>
      <c r="AH2682" s="43">
        <f t="shared" si="6850"/>
        <v>0</v>
      </c>
      <c r="AI2682" s="43">
        <f t="shared" si="6851"/>
        <v>0</v>
      </c>
      <c r="AJ2682" s="43">
        <f t="shared" si="6838"/>
        <v>0</v>
      </c>
      <c r="AK2682" s="43">
        <f t="shared" si="6839"/>
        <v>0</v>
      </c>
      <c r="AL2682" s="43">
        <f t="shared" si="6840"/>
        <v>169440.51079</v>
      </c>
      <c r="AM2682" s="43">
        <f t="shared" si="6852"/>
        <v>0</v>
      </c>
      <c r="AN2682" s="43">
        <f t="shared" si="6842"/>
        <v>0</v>
      </c>
      <c r="AO2682" s="44">
        <f t="shared" si="6843"/>
        <v>89267.229290000003</v>
      </c>
      <c r="AP2682" s="45">
        <f t="shared" si="6844"/>
        <v>303833.95409999997</v>
      </c>
      <c r="AQ2682" s="45">
        <f t="shared" si="6845"/>
        <v>-63118.290000000001</v>
      </c>
      <c r="AR2682" s="45">
        <f t="shared" si="6846"/>
        <v>0</v>
      </c>
      <c r="AS2682" s="45">
        <f t="shared" si="6847"/>
        <v>0</v>
      </c>
      <c r="AT2682" s="45">
        <f t="shared" si="6848"/>
        <v>0</v>
      </c>
      <c r="AU2682" s="45">
        <f t="shared" si="6806"/>
        <v>240715.66409999997</v>
      </c>
      <c r="AV2682" s="45">
        <f t="shared" si="6807"/>
        <v>3075.2000000000116</v>
      </c>
      <c r="AW2682" s="45">
        <f t="shared" si="6811"/>
        <v>343214.11819999997</v>
      </c>
      <c r="AX2682" s="45">
        <f t="shared" si="6812"/>
        <v>210942.29999999999</v>
      </c>
      <c r="AY2682" s="45">
        <f t="shared" si="6813"/>
        <v>327095.39999999997</v>
      </c>
      <c r="AZ2682" s="45">
        <f t="shared" si="6849"/>
        <v>0</v>
      </c>
      <c r="BA2682" s="46">
        <f t="shared" si="6808"/>
        <v>72.144694023022495</v>
      </c>
      <c r="BB2682" s="25"/>
    </row>
    <row r="2683" ht="47.25">
      <c r="B2683" s="47" t="s">
        <v>944</v>
      </c>
      <c r="C2683" s="47" t="s">
        <v>88</v>
      </c>
      <c r="D2683" s="47" t="s">
        <v>90</v>
      </c>
      <c r="E2683" s="48" t="str">
        <f t="shared" si="6805"/>
        <v>0409</v>
      </c>
      <c r="F2683" s="47" t="s">
        <v>881</v>
      </c>
      <c r="G2683" s="48"/>
      <c r="H2683" s="49" t="s">
        <v>882</v>
      </c>
      <c r="I2683" s="19">
        <f t="shared" si="6814"/>
        <v>231321.10000000001</v>
      </c>
      <c r="J2683" s="19">
        <f t="shared" si="6815"/>
        <v>228668.39999999999</v>
      </c>
      <c r="K2683" s="19">
        <f t="shared" si="6816"/>
        <v>342989.29999999999</v>
      </c>
      <c r="L2683" s="19">
        <f t="shared" si="6817"/>
        <v>-23915.200000000001</v>
      </c>
      <c r="M2683" s="19">
        <f t="shared" si="6818"/>
        <v>-17726.099999999999</v>
      </c>
      <c r="N2683" s="19">
        <f t="shared" si="6819"/>
        <v>-15893.9</v>
      </c>
      <c r="O2683" s="19">
        <f t="shared" si="6820"/>
        <v>-63118.290000000001</v>
      </c>
      <c r="P2683" s="19">
        <f t="shared" si="6821"/>
        <v>0</v>
      </c>
      <c r="Q2683" s="19">
        <f t="shared" si="6822"/>
        <v>0</v>
      </c>
      <c r="R2683" s="19">
        <f t="shared" si="6823"/>
        <v>80</v>
      </c>
      <c r="S2683" s="19">
        <f t="shared" si="6824"/>
        <v>99423.254099999991</v>
      </c>
      <c r="T2683" s="19">
        <f t="shared" si="6804"/>
        <v>243790.86409999998</v>
      </c>
      <c r="U2683" s="19">
        <f t="shared" si="6809"/>
        <v>210942.29999999999</v>
      </c>
      <c r="V2683" s="19">
        <f t="shared" si="6810"/>
        <v>327095.39999999997</v>
      </c>
      <c r="W2683" s="19">
        <f t="shared" si="6825"/>
        <v>0</v>
      </c>
      <c r="X2683" s="19">
        <f t="shared" si="6826"/>
        <v>0</v>
      </c>
      <c r="Y2683" s="19">
        <f t="shared" si="6827"/>
        <v>0</v>
      </c>
      <c r="Z2683" s="19">
        <f t="shared" si="6828"/>
        <v>99423.254099999991</v>
      </c>
      <c r="AA2683" s="19">
        <f t="shared" si="6829"/>
        <v>0</v>
      </c>
      <c r="AB2683" s="19">
        <f t="shared" si="6830"/>
        <v>0</v>
      </c>
      <c r="AC2683" s="19">
        <f t="shared" si="6831"/>
        <v>0</v>
      </c>
      <c r="AD2683" s="19">
        <f t="shared" si="6832"/>
        <v>0</v>
      </c>
      <c r="AE2683" s="19">
        <f t="shared" si="6833"/>
        <v>0</v>
      </c>
      <c r="AF2683" s="50">
        <f t="shared" si="6834"/>
        <v>234862.05476999999</v>
      </c>
      <c r="AG2683" s="50">
        <f t="shared" si="6835"/>
        <v>0</v>
      </c>
      <c r="AH2683" s="50">
        <f t="shared" si="6850"/>
        <v>0</v>
      </c>
      <c r="AI2683" s="50">
        <f t="shared" si="6851"/>
        <v>0</v>
      </c>
      <c r="AJ2683" s="50">
        <f t="shared" si="6838"/>
        <v>0</v>
      </c>
      <c r="AK2683" s="50">
        <f t="shared" si="6839"/>
        <v>0</v>
      </c>
      <c r="AL2683" s="50">
        <f t="shared" si="6840"/>
        <v>169440.51079</v>
      </c>
      <c r="AM2683" s="50">
        <f t="shared" si="6852"/>
        <v>0</v>
      </c>
      <c r="AN2683" s="50">
        <f t="shared" si="6842"/>
        <v>0</v>
      </c>
      <c r="AO2683" s="51">
        <f t="shared" si="6843"/>
        <v>89267.229290000003</v>
      </c>
      <c r="AP2683" s="51">
        <f t="shared" si="6844"/>
        <v>303833.95409999997</v>
      </c>
      <c r="AQ2683" s="51">
        <f t="shared" si="6845"/>
        <v>-63118.290000000001</v>
      </c>
      <c r="AR2683" s="51">
        <f t="shared" si="6846"/>
        <v>0</v>
      </c>
      <c r="AS2683" s="51">
        <f t="shared" si="6847"/>
        <v>0</v>
      </c>
      <c r="AT2683" s="51">
        <f t="shared" si="6848"/>
        <v>0</v>
      </c>
      <c r="AU2683" s="51">
        <f t="shared" si="6806"/>
        <v>240715.66409999997</v>
      </c>
      <c r="AV2683" s="51">
        <f t="shared" si="6807"/>
        <v>3075.2000000000116</v>
      </c>
      <c r="AW2683" s="51">
        <f t="shared" si="6811"/>
        <v>343214.11819999997</v>
      </c>
      <c r="AX2683" s="51">
        <f t="shared" si="6812"/>
        <v>210942.29999999999</v>
      </c>
      <c r="AY2683" s="51">
        <f t="shared" si="6813"/>
        <v>327095.39999999997</v>
      </c>
      <c r="AZ2683" s="51">
        <f t="shared" si="6849"/>
        <v>0</v>
      </c>
      <c r="BA2683" s="52">
        <f t="shared" si="6808"/>
        <v>72.144694023022495</v>
      </c>
      <c r="BB2683" s="25"/>
    </row>
    <row r="2684">
      <c r="B2684" s="47" t="s">
        <v>944</v>
      </c>
      <c r="C2684" s="47" t="s">
        <v>88</v>
      </c>
      <c r="D2684" s="47" t="s">
        <v>90</v>
      </c>
      <c r="E2684" s="48" t="str">
        <f t="shared" si="6805"/>
        <v>0409</v>
      </c>
      <c r="F2684" s="47" t="s">
        <v>883</v>
      </c>
      <c r="G2684" s="48"/>
      <c r="H2684" s="49" t="s">
        <v>53</v>
      </c>
      <c r="I2684" s="19">
        <f t="shared" si="6814"/>
        <v>231321.10000000001</v>
      </c>
      <c r="J2684" s="19">
        <f t="shared" si="6815"/>
        <v>228668.39999999999</v>
      </c>
      <c r="K2684" s="19">
        <f t="shared" si="6816"/>
        <v>342989.29999999999</v>
      </c>
      <c r="L2684" s="19">
        <f t="shared" si="6817"/>
        <v>-23915.200000000001</v>
      </c>
      <c r="M2684" s="19">
        <f t="shared" si="6818"/>
        <v>-17726.099999999999</v>
      </c>
      <c r="N2684" s="19">
        <f t="shared" si="6819"/>
        <v>-15893.9</v>
      </c>
      <c r="O2684" s="19">
        <f t="shared" si="6820"/>
        <v>-63118.290000000001</v>
      </c>
      <c r="P2684" s="19">
        <f t="shared" si="6821"/>
        <v>0</v>
      </c>
      <c r="Q2684" s="19">
        <f t="shared" si="6822"/>
        <v>0</v>
      </c>
      <c r="R2684" s="19">
        <f t="shared" si="6823"/>
        <v>80</v>
      </c>
      <c r="S2684" s="19">
        <f t="shared" si="6824"/>
        <v>99423.254099999991</v>
      </c>
      <c r="T2684" s="19">
        <f t="shared" si="6804"/>
        <v>243790.86409999998</v>
      </c>
      <c r="U2684" s="19">
        <f t="shared" si="6809"/>
        <v>210942.29999999999</v>
      </c>
      <c r="V2684" s="19">
        <f t="shared" si="6810"/>
        <v>327095.39999999997</v>
      </c>
      <c r="W2684" s="19">
        <f t="shared" si="6825"/>
        <v>0</v>
      </c>
      <c r="X2684" s="19">
        <f t="shared" si="6826"/>
        <v>0</v>
      </c>
      <c r="Y2684" s="19">
        <f t="shared" si="6827"/>
        <v>0</v>
      </c>
      <c r="Z2684" s="19">
        <f t="shared" si="6828"/>
        <v>99423.254099999991</v>
      </c>
      <c r="AA2684" s="19">
        <f t="shared" si="6829"/>
        <v>0</v>
      </c>
      <c r="AB2684" s="19">
        <f t="shared" si="6830"/>
        <v>0</v>
      </c>
      <c r="AC2684" s="19">
        <f t="shared" si="6831"/>
        <v>0</v>
      </c>
      <c r="AD2684" s="19">
        <f t="shared" si="6832"/>
        <v>0</v>
      </c>
      <c r="AE2684" s="19">
        <f t="shared" si="6833"/>
        <v>0</v>
      </c>
      <c r="AF2684" s="50">
        <f t="shared" si="6834"/>
        <v>234862.05476999999</v>
      </c>
      <c r="AG2684" s="50">
        <f t="shared" si="6835"/>
        <v>0</v>
      </c>
      <c r="AH2684" s="50">
        <f t="shared" si="6850"/>
        <v>0</v>
      </c>
      <c r="AI2684" s="50">
        <f t="shared" si="6851"/>
        <v>0</v>
      </c>
      <c r="AJ2684" s="50">
        <f t="shared" si="6838"/>
        <v>0</v>
      </c>
      <c r="AK2684" s="50">
        <f t="shared" si="6839"/>
        <v>0</v>
      </c>
      <c r="AL2684" s="50">
        <f t="shared" si="6840"/>
        <v>169440.51079</v>
      </c>
      <c r="AM2684" s="50">
        <f t="shared" si="6852"/>
        <v>0</v>
      </c>
      <c r="AN2684" s="50">
        <f t="shared" si="6842"/>
        <v>0</v>
      </c>
      <c r="AO2684" s="15">
        <f t="shared" si="6843"/>
        <v>89267.229290000003</v>
      </c>
      <c r="AP2684" s="51">
        <f t="shared" si="6844"/>
        <v>303833.95409999997</v>
      </c>
      <c r="AQ2684" s="51">
        <f t="shared" si="6845"/>
        <v>-63118.290000000001</v>
      </c>
      <c r="AR2684" s="51">
        <f t="shared" si="6846"/>
        <v>0</v>
      </c>
      <c r="AS2684" s="51">
        <f t="shared" si="6847"/>
        <v>0</v>
      </c>
      <c r="AT2684" s="51">
        <f t="shared" si="6848"/>
        <v>0</v>
      </c>
      <c r="AU2684" s="51">
        <f t="shared" si="6806"/>
        <v>240715.66409999997</v>
      </c>
      <c r="AV2684" s="51">
        <f t="shared" si="6807"/>
        <v>3075.2000000000116</v>
      </c>
      <c r="AW2684" s="51">
        <f t="shared" si="6811"/>
        <v>343214.11819999997</v>
      </c>
      <c r="AX2684" s="51">
        <f t="shared" si="6812"/>
        <v>210942.29999999999</v>
      </c>
      <c r="AY2684" s="51">
        <f t="shared" si="6813"/>
        <v>327095.39999999997</v>
      </c>
      <c r="AZ2684" s="51">
        <f t="shared" si="6849"/>
        <v>0</v>
      </c>
      <c r="BA2684" s="52">
        <f t="shared" si="6808"/>
        <v>72.144694023022495</v>
      </c>
      <c r="BB2684" s="25"/>
    </row>
    <row r="2685" ht="31.5">
      <c r="B2685" s="47" t="s">
        <v>944</v>
      </c>
      <c r="C2685" s="47" t="s">
        <v>88</v>
      </c>
      <c r="D2685" s="47" t="s">
        <v>90</v>
      </c>
      <c r="E2685" s="48" t="str">
        <f t="shared" si="6805"/>
        <v>0409</v>
      </c>
      <c r="F2685" s="47" t="s">
        <v>884</v>
      </c>
      <c r="G2685" s="48"/>
      <c r="H2685" s="49" t="s">
        <v>885</v>
      </c>
      <c r="I2685" s="19">
        <f>I2686+I2688</f>
        <v>231321.10000000001</v>
      </c>
      <c r="J2685" s="19">
        <f>J2686+J2688</f>
        <v>228668.39999999999</v>
      </c>
      <c r="K2685" s="19">
        <f>K2686+K2688</f>
        <v>342989.29999999999</v>
      </c>
      <c r="L2685" s="19">
        <f>L2686+L2688</f>
        <v>-23915.200000000001</v>
      </c>
      <c r="M2685" s="19">
        <f>M2686+M2688</f>
        <v>-17726.099999999999</v>
      </c>
      <c r="N2685" s="19">
        <f>N2686+N2688</f>
        <v>-15893.9</v>
      </c>
      <c r="O2685" s="19">
        <f>O2686+O2688</f>
        <v>-63118.290000000001</v>
      </c>
      <c r="P2685" s="19">
        <f>P2686+P2688</f>
        <v>0</v>
      </c>
      <c r="Q2685" s="19">
        <f>Q2686+Q2688</f>
        <v>0</v>
      </c>
      <c r="R2685" s="19">
        <f>R2686+R2688</f>
        <v>80</v>
      </c>
      <c r="S2685" s="19">
        <f>S2686+S2688</f>
        <v>99423.254099999991</v>
      </c>
      <c r="T2685" s="19">
        <f t="shared" si="6804"/>
        <v>243790.86409999998</v>
      </c>
      <c r="U2685" s="19">
        <f t="shared" si="6809"/>
        <v>210942.29999999999</v>
      </c>
      <c r="V2685" s="19">
        <f t="shared" si="6810"/>
        <v>327095.39999999997</v>
      </c>
      <c r="W2685" s="19">
        <f>W2686+W2688</f>
        <v>0</v>
      </c>
      <c r="X2685" s="19">
        <f>X2686+X2688</f>
        <v>0</v>
      </c>
      <c r="Y2685" s="19">
        <f>Y2686+Y2688</f>
        <v>0</v>
      </c>
      <c r="Z2685" s="19">
        <f>Z2686+Z2688</f>
        <v>99423.254099999991</v>
      </c>
      <c r="AA2685" s="19">
        <f>AA2686+AA2688</f>
        <v>0</v>
      </c>
      <c r="AB2685" s="19">
        <f>AB2686+AB2688</f>
        <v>0</v>
      </c>
      <c r="AC2685" s="19">
        <f>AC2686+AC2688</f>
        <v>0</v>
      </c>
      <c r="AD2685" s="19">
        <f>AD2686+AD2688</f>
        <v>0</v>
      </c>
      <c r="AE2685" s="19">
        <f>AE2686+AE2688</f>
        <v>0</v>
      </c>
      <c r="AF2685" s="50">
        <f>AF2686+AF2688</f>
        <v>234862.05476999999</v>
      </c>
      <c r="AG2685" s="50">
        <f>AG2686+AG2688</f>
        <v>0</v>
      </c>
      <c r="AH2685" s="50">
        <f>AH2686+AH2688</f>
        <v>0</v>
      </c>
      <c r="AI2685" s="50">
        <f>AI2686+AI2688</f>
        <v>0</v>
      </c>
      <c r="AJ2685" s="50">
        <f>AJ2686+AJ2688</f>
        <v>0</v>
      </c>
      <c r="AK2685" s="50">
        <f>AK2686+AK2688</f>
        <v>0</v>
      </c>
      <c r="AL2685" s="50">
        <f>AL2686+AL2688</f>
        <v>169440.51079</v>
      </c>
      <c r="AM2685" s="50">
        <f>AM2686+AM2688</f>
        <v>0</v>
      </c>
      <c r="AN2685" s="50">
        <f>AN2686+AN2688</f>
        <v>0</v>
      </c>
      <c r="AO2685" s="51">
        <f>AO2686+AO2688</f>
        <v>89267.229290000003</v>
      </c>
      <c r="AP2685" s="51">
        <f>AP2686+AP2688</f>
        <v>303833.95409999997</v>
      </c>
      <c r="AQ2685" s="51">
        <f>AQ2686+AQ2688</f>
        <v>-63118.290000000001</v>
      </c>
      <c r="AR2685" s="51">
        <f>AR2686+AR2688</f>
        <v>0</v>
      </c>
      <c r="AS2685" s="51">
        <f>AS2686+AS2688</f>
        <v>0</v>
      </c>
      <c r="AT2685" s="51">
        <f>AT2686+AT2688</f>
        <v>0</v>
      </c>
      <c r="AU2685" s="51">
        <f t="shared" si="6806"/>
        <v>240715.66409999997</v>
      </c>
      <c r="AV2685" s="51">
        <f t="shared" si="6807"/>
        <v>3075.2000000000116</v>
      </c>
      <c r="AW2685" s="51">
        <f t="shared" si="6811"/>
        <v>343214.11819999997</v>
      </c>
      <c r="AX2685" s="51">
        <f t="shared" si="6812"/>
        <v>210942.29999999999</v>
      </c>
      <c r="AY2685" s="51">
        <f t="shared" si="6813"/>
        <v>327095.39999999997</v>
      </c>
      <c r="AZ2685" s="51">
        <f>AZ2686+AZ2688</f>
        <v>0</v>
      </c>
      <c r="BA2685" s="52">
        <f t="shared" si="6808"/>
        <v>72.144694023022495</v>
      </c>
      <c r="BB2685" s="25"/>
    </row>
    <row r="2686" ht="31.5">
      <c r="B2686" s="47" t="s">
        <v>944</v>
      </c>
      <c r="C2686" s="47" t="s">
        <v>88</v>
      </c>
      <c r="D2686" s="47" t="s">
        <v>90</v>
      </c>
      <c r="E2686" s="48" t="str">
        <f t="shared" si="6805"/>
        <v>0409</v>
      </c>
      <c r="F2686" s="47" t="s">
        <v>971</v>
      </c>
      <c r="G2686" s="48"/>
      <c r="H2686" s="49" t="s">
        <v>972</v>
      </c>
      <c r="I2686" s="19">
        <f>I2687</f>
        <v>143760.5</v>
      </c>
      <c r="J2686" s="19">
        <f>J2687</f>
        <v>134516.5</v>
      </c>
      <c r="K2686" s="19">
        <f>K2687</f>
        <v>247955.5</v>
      </c>
      <c r="L2686" s="19">
        <f>L2687</f>
        <v>-22604.400000000001</v>
      </c>
      <c r="M2686" s="19">
        <f>M2687</f>
        <v>-17726.099999999999</v>
      </c>
      <c r="N2686" s="19">
        <f>N2687</f>
        <v>-15893.9</v>
      </c>
      <c r="O2686" s="19">
        <f>O2687</f>
        <v>-63118.290000000001</v>
      </c>
      <c r="P2686" s="19">
        <f>P2687</f>
        <v>0</v>
      </c>
      <c r="Q2686" s="19">
        <f>Q2687</f>
        <v>0</v>
      </c>
      <c r="R2686" s="19">
        <f>R2687</f>
        <v>0</v>
      </c>
      <c r="S2686" s="19">
        <f>S2687</f>
        <v>99423.254099999991</v>
      </c>
      <c r="T2686" s="19">
        <f t="shared" si="6804"/>
        <v>157461.06409999999</v>
      </c>
      <c r="U2686" s="19">
        <f t="shared" si="6809"/>
        <v>116790.39999999999</v>
      </c>
      <c r="V2686" s="19">
        <f t="shared" si="6810"/>
        <v>232061.60000000001</v>
      </c>
      <c r="W2686" s="19">
        <f>W2687</f>
        <v>0</v>
      </c>
      <c r="X2686" s="19">
        <f>X2687</f>
        <v>0</v>
      </c>
      <c r="Y2686" s="19">
        <f>Y2687</f>
        <v>0</v>
      </c>
      <c r="Z2686" s="19">
        <f>Z2687</f>
        <v>99423.254099999991</v>
      </c>
      <c r="AA2686" s="19">
        <f>AA2687</f>
        <v>0</v>
      </c>
      <c r="AB2686" s="19">
        <f>AB2687</f>
        <v>0</v>
      </c>
      <c r="AC2686" s="19">
        <f>AC2687</f>
        <v>0</v>
      </c>
      <c r="AD2686" s="19">
        <f>AD2687</f>
        <v>0</v>
      </c>
      <c r="AE2686" s="19"/>
      <c r="AF2686" s="50">
        <f>AF2687</f>
        <v>156682.16310000001</v>
      </c>
      <c r="AG2686" s="50">
        <f>AG2687</f>
        <v>0</v>
      </c>
      <c r="AH2686" s="50">
        <f>AH2687</f>
        <v>0</v>
      </c>
      <c r="AI2686" s="50">
        <f>AI2687</f>
        <v>0</v>
      </c>
      <c r="AJ2686" s="50">
        <f>AJ2687</f>
        <v>0</v>
      </c>
      <c r="AK2686" s="50">
        <f>AK2687</f>
        <v>0</v>
      </c>
      <c r="AL2686" s="50">
        <f>AL2687</f>
        <v>92175.233600000007</v>
      </c>
      <c r="AM2686" s="50">
        <f>AM2687</f>
        <v>0</v>
      </c>
      <c r="AN2686" s="50">
        <f>AN2687</f>
        <v>0</v>
      </c>
      <c r="AO2686" s="15">
        <f>AO2687</f>
        <v>44251.459430000003</v>
      </c>
      <c r="AP2686" s="51">
        <f>AP2687</f>
        <v>220579.3541</v>
      </c>
      <c r="AQ2686" s="51">
        <f>AQ2687</f>
        <v>-63118.290000000001</v>
      </c>
      <c r="AR2686" s="51">
        <f>AR2687</f>
        <v>0</v>
      </c>
      <c r="AS2686" s="51">
        <f>AS2687</f>
        <v>0</v>
      </c>
      <c r="AT2686" s="51">
        <f>AT2687</f>
        <v>0</v>
      </c>
      <c r="AU2686" s="51">
        <f t="shared" si="6806"/>
        <v>157461.06409999999</v>
      </c>
      <c r="AV2686" s="51">
        <f t="shared" si="6807"/>
        <v>0</v>
      </c>
      <c r="AW2686" s="51">
        <f t="shared" si="6811"/>
        <v>256884.31819999998</v>
      </c>
      <c r="AX2686" s="51">
        <f t="shared" si="6812"/>
        <v>116790.39999999999</v>
      </c>
      <c r="AY2686" s="51">
        <f t="shared" si="6813"/>
        <v>232061.60000000001</v>
      </c>
      <c r="AZ2686" s="51">
        <f>AZ2687</f>
        <v>0</v>
      </c>
      <c r="BA2686" s="52">
        <f t="shared" si="6808"/>
        <v>58.82943646953008</v>
      </c>
      <c r="BB2686" s="25"/>
    </row>
    <row r="2687" ht="31.5">
      <c r="B2687" s="47" t="s">
        <v>944</v>
      </c>
      <c r="C2687" s="47" t="s">
        <v>88</v>
      </c>
      <c r="D2687" s="47" t="s">
        <v>90</v>
      </c>
      <c r="E2687" s="48" t="str">
        <f t="shared" si="6805"/>
        <v>0409</v>
      </c>
      <c r="F2687" s="47" t="s">
        <v>971</v>
      </c>
      <c r="G2687" s="47" t="s">
        <v>58</v>
      </c>
      <c r="H2687" s="49" t="s">
        <v>59</v>
      </c>
      <c r="I2687" s="19">
        <v>143760.5</v>
      </c>
      <c r="J2687" s="19">
        <v>134516.5</v>
      </c>
      <c r="K2687" s="19">
        <v>247955.5</v>
      </c>
      <c r="L2687" s="19">
        <f>-3046-19558.4</f>
        <v>-22604.400000000001</v>
      </c>
      <c r="M2687" s="19">
        <v>-17726.099999999999</v>
      </c>
      <c r="N2687" s="19">
        <v>-15893.9</v>
      </c>
      <c r="O2687" s="19">
        <f>-7120.8-55997.49</f>
        <v>-63118.290000000001</v>
      </c>
      <c r="P2687" s="19">
        <v>0</v>
      </c>
      <c r="Q2687" s="19">
        <v>0</v>
      </c>
      <c r="R2687" s="19">
        <v>0</v>
      </c>
      <c r="S2687" s="19">
        <f>1931.65+97491.6041</f>
        <v>99423.254099999991</v>
      </c>
      <c r="T2687" s="19">
        <f t="shared" si="6804"/>
        <v>157461.06409999999</v>
      </c>
      <c r="U2687" s="19">
        <f t="shared" si="6809"/>
        <v>116790.39999999999</v>
      </c>
      <c r="V2687" s="19">
        <f t="shared" si="6810"/>
        <v>232061.60000000001</v>
      </c>
      <c r="W2687" s="19"/>
      <c r="X2687" s="19"/>
      <c r="Y2687" s="19"/>
      <c r="Z2687" s="19">
        <f>1931.65+97491.6041</f>
        <v>99423.254099999991</v>
      </c>
      <c r="AA2687" s="19"/>
      <c r="AB2687" s="19"/>
      <c r="AC2687" s="19"/>
      <c r="AD2687" s="19"/>
      <c r="AE2687" s="19"/>
      <c r="AF2687" s="50">
        <v>156682.16310000001</v>
      </c>
      <c r="AG2687" s="50"/>
      <c r="AH2687" s="50">
        <v>0</v>
      </c>
      <c r="AI2687" s="50">
        <v>0</v>
      </c>
      <c r="AJ2687" s="50">
        <v>0</v>
      </c>
      <c r="AK2687" s="50">
        <v>0</v>
      </c>
      <c r="AL2687" s="50">
        <v>92175.233600000007</v>
      </c>
      <c r="AM2687" s="50">
        <v>0</v>
      </c>
      <c r="AN2687" s="50">
        <v>0</v>
      </c>
      <c r="AO2687" s="51">
        <v>44251.459430000003</v>
      </c>
      <c r="AP2687" s="51">
        <v>220579.3541</v>
      </c>
      <c r="AQ2687" s="51">
        <f>-7120.8-55997.49</f>
        <v>-63118.290000000001</v>
      </c>
      <c r="AR2687" s="51">
        <v>0</v>
      </c>
      <c r="AS2687" s="51">
        <v>0</v>
      </c>
      <c r="AT2687" s="51">
        <v>0</v>
      </c>
      <c r="AU2687" s="51">
        <f t="shared" si="6806"/>
        <v>157461.06409999999</v>
      </c>
      <c r="AV2687" s="51">
        <f t="shared" si="6807"/>
        <v>0</v>
      </c>
      <c r="AW2687" s="51">
        <f t="shared" si="6811"/>
        <v>256884.31819999998</v>
      </c>
      <c r="AX2687" s="51">
        <f t="shared" si="6812"/>
        <v>116790.39999999999</v>
      </c>
      <c r="AY2687" s="51">
        <f t="shared" si="6813"/>
        <v>232061.60000000001</v>
      </c>
      <c r="AZ2687" s="51"/>
      <c r="BA2687" s="52">
        <f t="shared" si="6808"/>
        <v>58.82943646953008</v>
      </c>
      <c r="BB2687" s="53"/>
    </row>
    <row r="2688" ht="31.5">
      <c r="B2688" s="47" t="s">
        <v>944</v>
      </c>
      <c r="C2688" s="47" t="s">
        <v>88</v>
      </c>
      <c r="D2688" s="47" t="s">
        <v>90</v>
      </c>
      <c r="E2688" s="48" t="str">
        <f t="shared" si="6805"/>
        <v>0409</v>
      </c>
      <c r="F2688" s="47" t="s">
        <v>886</v>
      </c>
      <c r="G2688" s="48"/>
      <c r="H2688" s="49" t="s">
        <v>887</v>
      </c>
      <c r="I2688" s="19">
        <f>I2689</f>
        <v>87560.600000000006</v>
      </c>
      <c r="J2688" s="19">
        <f>J2689</f>
        <v>94151.899999999994</v>
      </c>
      <c r="K2688" s="19">
        <f>K2689</f>
        <v>95033.800000000003</v>
      </c>
      <c r="L2688" s="19">
        <f>L2689</f>
        <v>-1310.8</v>
      </c>
      <c r="M2688" s="19">
        <f>M2689</f>
        <v>0</v>
      </c>
      <c r="N2688" s="19">
        <f>N2689</f>
        <v>0</v>
      </c>
      <c r="O2688" s="19">
        <f>O2689</f>
        <v>0</v>
      </c>
      <c r="P2688" s="19">
        <f>P2689</f>
        <v>0</v>
      </c>
      <c r="Q2688" s="19">
        <f>Q2689</f>
        <v>0</v>
      </c>
      <c r="R2688" s="19">
        <f>R2689</f>
        <v>80</v>
      </c>
      <c r="S2688" s="19">
        <f>S2689</f>
        <v>0</v>
      </c>
      <c r="T2688" s="19">
        <f t="shared" si="6804"/>
        <v>86329.800000000003</v>
      </c>
      <c r="U2688" s="19">
        <f t="shared" si="6809"/>
        <v>94151.899999999994</v>
      </c>
      <c r="V2688" s="19">
        <f t="shared" si="6810"/>
        <v>95033.800000000003</v>
      </c>
      <c r="W2688" s="19">
        <f>W2689</f>
        <v>0</v>
      </c>
      <c r="X2688" s="19">
        <f>X2689</f>
        <v>0</v>
      </c>
      <c r="Y2688" s="19">
        <f>Y2689</f>
        <v>0</v>
      </c>
      <c r="Z2688" s="19">
        <f>Z2689</f>
        <v>0</v>
      </c>
      <c r="AA2688" s="19">
        <f>AA2689</f>
        <v>0</v>
      </c>
      <c r="AB2688" s="19">
        <f>AB2689</f>
        <v>0</v>
      </c>
      <c r="AC2688" s="19">
        <f>AC2689</f>
        <v>0</v>
      </c>
      <c r="AD2688" s="19">
        <f>AD2689</f>
        <v>0</v>
      </c>
      <c r="AE2688" s="19">
        <f>AE2689</f>
        <v>0</v>
      </c>
      <c r="AF2688" s="50">
        <f>AF2689</f>
        <v>78179.891669999997</v>
      </c>
      <c r="AG2688" s="50">
        <f>AG2689</f>
        <v>0</v>
      </c>
      <c r="AH2688" s="50">
        <f>AH2689</f>
        <v>0</v>
      </c>
      <c r="AI2688" s="50">
        <f>AI2689</f>
        <v>0</v>
      </c>
      <c r="AJ2688" s="50">
        <f>AJ2689</f>
        <v>0</v>
      </c>
      <c r="AK2688" s="50">
        <f>AK2689</f>
        <v>0</v>
      </c>
      <c r="AL2688" s="50">
        <f>AL2689</f>
        <v>77265.277189999993</v>
      </c>
      <c r="AM2688" s="50">
        <f>AM2689</f>
        <v>0</v>
      </c>
      <c r="AN2688" s="50">
        <f>AN2689</f>
        <v>0</v>
      </c>
      <c r="AO2688" s="15">
        <f>AO2689</f>
        <v>45015.76986</v>
      </c>
      <c r="AP2688" s="51">
        <f>AP2689</f>
        <v>83254.600000000006</v>
      </c>
      <c r="AQ2688" s="51">
        <f>AQ2689</f>
        <v>0</v>
      </c>
      <c r="AR2688" s="51">
        <f>AR2689</f>
        <v>0</v>
      </c>
      <c r="AS2688" s="51">
        <f>AS2689</f>
        <v>0</v>
      </c>
      <c r="AT2688" s="51">
        <f>AT2689</f>
        <v>0</v>
      </c>
      <c r="AU2688" s="51">
        <f t="shared" si="6806"/>
        <v>83254.600000000006</v>
      </c>
      <c r="AV2688" s="51">
        <f t="shared" si="6807"/>
        <v>3075.1999999999971</v>
      </c>
      <c r="AW2688" s="51">
        <f t="shared" si="6811"/>
        <v>86329.800000000003</v>
      </c>
      <c r="AX2688" s="51">
        <f t="shared" si="6812"/>
        <v>94151.899999999994</v>
      </c>
      <c r="AY2688" s="51">
        <f t="shared" si="6813"/>
        <v>95033.800000000003</v>
      </c>
      <c r="AZ2688" s="51">
        <f>AZ2689</f>
        <v>0</v>
      </c>
      <c r="BA2688" s="52">
        <f t="shared" si="6808"/>
        <v>98.83011544213872</v>
      </c>
      <c r="BB2688" s="25"/>
    </row>
    <row r="2689" ht="31.5">
      <c r="B2689" s="47" t="s">
        <v>944</v>
      </c>
      <c r="C2689" s="47" t="s">
        <v>88</v>
      </c>
      <c r="D2689" s="47" t="s">
        <v>90</v>
      </c>
      <c r="E2689" s="48" t="str">
        <f t="shared" si="6805"/>
        <v>0409</v>
      </c>
      <c r="F2689" s="47" t="s">
        <v>886</v>
      </c>
      <c r="G2689" s="47" t="s">
        <v>58</v>
      </c>
      <c r="H2689" s="49" t="s">
        <v>59</v>
      </c>
      <c r="I2689" s="19">
        <v>87560.600000000006</v>
      </c>
      <c r="J2689" s="19">
        <v>94151.899999999994</v>
      </c>
      <c r="K2689" s="19">
        <v>95033.800000000003</v>
      </c>
      <c r="L2689" s="19">
        <v>-1310.8</v>
      </c>
      <c r="M2689" s="19"/>
      <c r="N2689" s="19"/>
      <c r="O2689" s="19">
        <v>0</v>
      </c>
      <c r="P2689" s="19">
        <v>0</v>
      </c>
      <c r="Q2689" s="19">
        <v>0</v>
      </c>
      <c r="R2689" s="19">
        <v>80</v>
      </c>
      <c r="S2689" s="19"/>
      <c r="T2689" s="19">
        <f t="shared" si="6804"/>
        <v>86329.800000000003</v>
      </c>
      <c r="U2689" s="19">
        <f t="shared" si="6809"/>
        <v>94151.899999999994</v>
      </c>
      <c r="V2689" s="19">
        <f t="shared" si="6810"/>
        <v>95033.800000000003</v>
      </c>
      <c r="W2689" s="19"/>
      <c r="X2689" s="19"/>
      <c r="Y2689" s="19"/>
      <c r="Z2689" s="19"/>
      <c r="AA2689" s="19"/>
      <c r="AB2689" s="19"/>
      <c r="AC2689" s="19"/>
      <c r="AD2689" s="19"/>
      <c r="AE2689" s="19"/>
      <c r="AF2689" s="50">
        <v>78179.891669999997</v>
      </c>
      <c r="AG2689" s="50"/>
      <c r="AH2689" s="50">
        <v>0</v>
      </c>
      <c r="AI2689" s="50">
        <v>0</v>
      </c>
      <c r="AJ2689" s="50">
        <v>0</v>
      </c>
      <c r="AK2689" s="50">
        <v>0</v>
      </c>
      <c r="AL2689" s="50">
        <v>77265.277189999993</v>
      </c>
      <c r="AM2689" s="50">
        <v>0</v>
      </c>
      <c r="AN2689" s="50">
        <v>0</v>
      </c>
      <c r="AO2689" s="51">
        <v>45015.76986</v>
      </c>
      <c r="AP2689" s="51">
        <v>83254.600000000006</v>
      </c>
      <c r="AQ2689" s="51">
        <v>0</v>
      </c>
      <c r="AR2689" s="51">
        <v>0</v>
      </c>
      <c r="AS2689" s="51">
        <v>0</v>
      </c>
      <c r="AT2689" s="51">
        <v>0</v>
      </c>
      <c r="AU2689" s="51">
        <f t="shared" si="6806"/>
        <v>83254.600000000006</v>
      </c>
      <c r="AV2689" s="51">
        <f t="shared" si="6807"/>
        <v>3075.1999999999971</v>
      </c>
      <c r="AW2689" s="51">
        <f t="shared" si="6811"/>
        <v>86329.800000000003</v>
      </c>
      <c r="AX2689" s="51">
        <f t="shared" si="6812"/>
        <v>94151.899999999994</v>
      </c>
      <c r="AY2689" s="51">
        <f t="shared" si="6813"/>
        <v>95033.800000000003</v>
      </c>
      <c r="AZ2689" s="51"/>
      <c r="BA2689" s="52">
        <f t="shared" si="6808"/>
        <v>98.83011544213872</v>
      </c>
      <c r="BB2689" s="53"/>
    </row>
    <row r="2690" s="30" customFormat="1">
      <c r="B2690" s="31" t="s">
        <v>944</v>
      </c>
      <c r="C2690" s="31" t="s">
        <v>343</v>
      </c>
      <c r="D2690" s="31"/>
      <c r="E2690" s="32" t="str">
        <f t="shared" si="6805"/>
        <v>10</v>
      </c>
      <c r="F2690" s="31"/>
      <c r="G2690" s="31"/>
      <c r="H2690" s="33" t="s">
        <v>344</v>
      </c>
      <c r="I2690" s="34"/>
      <c r="J2690" s="34"/>
      <c r="K2690" s="34"/>
      <c r="L2690" s="34"/>
      <c r="M2690" s="34"/>
      <c r="N2690" s="34"/>
      <c r="O2690" s="34">
        <f>O2691</f>
        <v>0</v>
      </c>
      <c r="P2690" s="34">
        <f>P2691</f>
        <v>0</v>
      </c>
      <c r="Q2690" s="34">
        <f>Q2691</f>
        <v>0</v>
      </c>
      <c r="R2690" s="34">
        <f>R2691</f>
        <v>0</v>
      </c>
      <c r="S2690" s="34"/>
      <c r="T2690" s="34">
        <f t="shared" si="6804"/>
        <v>0</v>
      </c>
      <c r="U2690" s="34"/>
      <c r="V2690" s="34"/>
      <c r="W2690" s="34"/>
      <c r="X2690" s="34"/>
      <c r="Y2690" s="34"/>
      <c r="Z2690" s="34"/>
      <c r="AA2690" s="34"/>
      <c r="AB2690" s="34"/>
      <c r="AC2690" s="34"/>
      <c r="AD2690" s="34"/>
      <c r="AE2690" s="34"/>
      <c r="AF2690" s="35">
        <f>AF2691</f>
        <v>463694.51406000002</v>
      </c>
      <c r="AG2690" s="35">
        <f>AG2691</f>
        <v>0</v>
      </c>
      <c r="AH2690" s="35">
        <f>AH2691</f>
        <v>457831.35321999999</v>
      </c>
      <c r="AI2690" s="35">
        <f>AI2691</f>
        <v>0</v>
      </c>
      <c r="AJ2690" s="35">
        <f>AJ2691</f>
        <v>0</v>
      </c>
      <c r="AK2690" s="35">
        <f>AK2691</f>
        <v>0</v>
      </c>
      <c r="AL2690" s="35">
        <f>AL2691</f>
        <v>463374.37325999996</v>
      </c>
      <c r="AM2690" s="35">
        <f>AM2691</f>
        <v>457831.35321999999</v>
      </c>
      <c r="AN2690" s="35">
        <f>AN2691</f>
        <v>0</v>
      </c>
      <c r="AO2690" s="54">
        <f>AO2691</f>
        <v>282987.65635</v>
      </c>
      <c r="AP2690" s="36">
        <f>AP2691</f>
        <v>408153.10700000002</v>
      </c>
      <c r="AQ2690" s="36">
        <f>AQ2691</f>
        <v>0</v>
      </c>
      <c r="AR2690" s="36">
        <f>AR2691</f>
        <v>0</v>
      </c>
      <c r="AS2690" s="36">
        <f>AS2691</f>
        <v>0</v>
      </c>
      <c r="AT2690" s="36">
        <f>AT2691</f>
        <v>0</v>
      </c>
      <c r="AU2690" s="36">
        <f t="shared" si="6806"/>
        <v>408153.10700000002</v>
      </c>
      <c r="AV2690" s="36">
        <f t="shared" si="6807"/>
        <v>-408153.10700000002</v>
      </c>
      <c r="AW2690" s="36"/>
      <c r="AX2690" s="36"/>
      <c r="AY2690" s="36"/>
      <c r="AZ2690" s="36"/>
      <c r="BA2690" s="37">
        <f t="shared" si="6808"/>
        <v>99.93095868286278</v>
      </c>
      <c r="BB2690" s="55"/>
    </row>
    <row r="2691" s="39" customFormat="1">
      <c r="B2691" s="40" t="s">
        <v>944</v>
      </c>
      <c r="C2691" s="40" t="s">
        <v>343</v>
      </c>
      <c r="D2691" s="40" t="s">
        <v>98</v>
      </c>
      <c r="E2691" s="38" t="str">
        <f t="shared" si="6805"/>
        <v>1003</v>
      </c>
      <c r="F2691" s="40"/>
      <c r="G2691" s="40"/>
      <c r="H2691" s="41" t="s">
        <v>345</v>
      </c>
      <c r="I2691" s="42"/>
      <c r="J2691" s="42"/>
      <c r="K2691" s="42"/>
      <c r="L2691" s="42"/>
      <c r="M2691" s="42"/>
      <c r="N2691" s="42"/>
      <c r="O2691" s="42">
        <f>O2692+O2697</f>
        <v>0</v>
      </c>
      <c r="P2691" s="42">
        <f>P2692+P2697</f>
        <v>0</v>
      </c>
      <c r="Q2691" s="42">
        <f>Q2692+Q2697</f>
        <v>0</v>
      </c>
      <c r="R2691" s="42">
        <f>R2692+R2697</f>
        <v>0</v>
      </c>
      <c r="S2691" s="42"/>
      <c r="T2691" s="42">
        <f t="shared" si="6804"/>
        <v>0</v>
      </c>
      <c r="U2691" s="42"/>
      <c r="V2691" s="42"/>
      <c r="W2691" s="42"/>
      <c r="X2691" s="42"/>
      <c r="Y2691" s="42"/>
      <c r="Z2691" s="42"/>
      <c r="AA2691" s="42"/>
      <c r="AB2691" s="42"/>
      <c r="AC2691" s="42"/>
      <c r="AD2691" s="42"/>
      <c r="AE2691" s="42"/>
      <c r="AF2691" s="43">
        <f>AF2692+AF2697</f>
        <v>463694.51406000002</v>
      </c>
      <c r="AG2691" s="43">
        <f>AG2692+AG2697</f>
        <v>0</v>
      </c>
      <c r="AH2691" s="43">
        <f>AH2692+AH2697</f>
        <v>457831.35321999999</v>
      </c>
      <c r="AI2691" s="43">
        <f>AI2692+AI2697</f>
        <v>0</v>
      </c>
      <c r="AJ2691" s="43">
        <f>AJ2692+AJ2697</f>
        <v>0</v>
      </c>
      <c r="AK2691" s="43">
        <f>AK2692+AK2697</f>
        <v>0</v>
      </c>
      <c r="AL2691" s="43">
        <f>AL2692+AL2697</f>
        <v>463374.37325999996</v>
      </c>
      <c r="AM2691" s="43">
        <f>AM2692+AM2697</f>
        <v>457831.35321999999</v>
      </c>
      <c r="AN2691" s="43">
        <f>AN2692+AN2697</f>
        <v>0</v>
      </c>
      <c r="AO2691" s="45">
        <f>AO2692+AO2697</f>
        <v>282987.65635</v>
      </c>
      <c r="AP2691" s="45">
        <f>AP2692+AP2697</f>
        <v>408153.10700000002</v>
      </c>
      <c r="AQ2691" s="45">
        <f>AQ2692+AQ2697</f>
        <v>0</v>
      </c>
      <c r="AR2691" s="45">
        <f>AR2692+AR2697</f>
        <v>0</v>
      </c>
      <c r="AS2691" s="45">
        <f>AS2692+AS2697</f>
        <v>0</v>
      </c>
      <c r="AT2691" s="45">
        <f>AT2692+AT2697</f>
        <v>0</v>
      </c>
      <c r="AU2691" s="45">
        <f t="shared" si="6806"/>
        <v>408153.10700000002</v>
      </c>
      <c r="AV2691" s="45">
        <f t="shared" si="6807"/>
        <v>-408153.10700000002</v>
      </c>
      <c r="AW2691" s="45"/>
      <c r="AX2691" s="45"/>
      <c r="AY2691" s="45"/>
      <c r="AZ2691" s="45"/>
      <c r="BA2691" s="46">
        <f t="shared" si="6808"/>
        <v>99.93095868286278</v>
      </c>
      <c r="BB2691" s="56"/>
    </row>
    <row r="2692" s="39" customFormat="1" ht="47.25">
      <c r="B2692" s="47" t="s">
        <v>944</v>
      </c>
      <c r="C2692" s="47" t="s">
        <v>343</v>
      </c>
      <c r="D2692" s="47" t="s">
        <v>98</v>
      </c>
      <c r="E2692" s="48" t="str">
        <f t="shared" si="6805"/>
        <v>1003</v>
      </c>
      <c r="F2692" s="47" t="s">
        <v>881</v>
      </c>
      <c r="G2692" s="48"/>
      <c r="H2692" s="49" t="s">
        <v>882</v>
      </c>
      <c r="I2692" s="42"/>
      <c r="J2692" s="42"/>
      <c r="K2692" s="42"/>
      <c r="L2692" s="42"/>
      <c r="M2692" s="42"/>
      <c r="N2692" s="42"/>
      <c r="O2692" s="42">
        <f t="shared" ref="O2692:O2699" si="6853">O2693</f>
        <v>0</v>
      </c>
      <c r="P2692" s="42">
        <f t="shared" ref="P2692:P2699" si="6854">P2693</f>
        <v>0</v>
      </c>
      <c r="Q2692" s="42">
        <f t="shared" ref="Q2692:Q2699" si="6855">Q2693</f>
        <v>0</v>
      </c>
      <c r="R2692" s="42">
        <f t="shared" ref="R2692:R2699" si="6856">R2693</f>
        <v>0</v>
      </c>
      <c r="S2692" s="42"/>
      <c r="T2692" s="19">
        <f t="shared" si="6804"/>
        <v>0</v>
      </c>
      <c r="U2692" s="19">
        <f>U2693</f>
        <v>0</v>
      </c>
      <c r="V2692" s="19">
        <f>V2693</f>
        <v>0</v>
      </c>
      <c r="W2692" s="19">
        <f>W2693</f>
        <v>0</v>
      </c>
      <c r="X2692" s="19">
        <f>X2693</f>
        <v>0</v>
      </c>
      <c r="Y2692" s="19">
        <f>Y2693</f>
        <v>0</v>
      </c>
      <c r="Z2692" s="19">
        <f>Z2693</f>
        <v>0</v>
      </c>
      <c r="AA2692" s="19">
        <f>AA2693</f>
        <v>0</v>
      </c>
      <c r="AB2692" s="19">
        <f>AB2693</f>
        <v>0</v>
      </c>
      <c r="AC2692" s="19">
        <f>AC2693</f>
        <v>0</v>
      </c>
      <c r="AD2692" s="19">
        <f>AD2693</f>
        <v>0</v>
      </c>
      <c r="AE2692" s="19">
        <f>AE2693</f>
        <v>0</v>
      </c>
      <c r="AF2692" s="50">
        <f t="shared" ref="AF2692:AF2699" si="6857">AF2693</f>
        <v>457831.35321999999</v>
      </c>
      <c r="AG2692" s="50">
        <f t="shared" ref="AG2692:AG2699" si="6858">AG2693</f>
        <v>0</v>
      </c>
      <c r="AH2692" s="50">
        <f t="shared" ref="AH2692:AH2695" si="6859">AH2693</f>
        <v>457831.35321999999</v>
      </c>
      <c r="AI2692" s="50">
        <f t="shared" ref="AI2692:AI2695" si="6860">AI2693</f>
        <v>0</v>
      </c>
      <c r="AJ2692" s="50">
        <f t="shared" ref="AJ2692:AJ2699" si="6861">AJ2693</f>
        <v>0</v>
      </c>
      <c r="AK2692" s="50">
        <f t="shared" ref="AK2692:AK2699" si="6862">AK2693</f>
        <v>0</v>
      </c>
      <c r="AL2692" s="50">
        <f t="shared" ref="AL2692:AL2699" si="6863">AL2693</f>
        <v>457831.35321999999</v>
      </c>
      <c r="AM2692" s="50">
        <f t="shared" ref="AM2692:AM2695" si="6864">AM2693</f>
        <v>457831.35321999999</v>
      </c>
      <c r="AN2692" s="50">
        <f t="shared" ref="AN2692:AN2699" si="6865">AN2693</f>
        <v>0</v>
      </c>
      <c r="AO2692" s="15">
        <f t="shared" ref="AO2692:AO2699" si="6866">AO2693</f>
        <v>280229.58139000001</v>
      </c>
      <c r="AP2692" s="51">
        <f t="shared" ref="AP2692:AP2699" si="6867">AP2693</f>
        <v>402855.647</v>
      </c>
      <c r="AQ2692" s="51">
        <f t="shared" ref="AQ2692:AQ2699" si="6868">AQ2693</f>
        <v>0</v>
      </c>
      <c r="AR2692" s="51">
        <f t="shared" ref="AR2692:AR2699" si="6869">AR2693</f>
        <v>0</v>
      </c>
      <c r="AS2692" s="51">
        <f t="shared" ref="AS2692:AS2699" si="6870">AS2693</f>
        <v>0</v>
      </c>
      <c r="AT2692" s="51">
        <f t="shared" ref="AT2692:AT2699" si="6871">AT2693</f>
        <v>0</v>
      </c>
      <c r="AU2692" s="45">
        <f t="shared" si="6806"/>
        <v>402855.647</v>
      </c>
      <c r="AV2692" s="45">
        <f t="shared" si="6807"/>
        <v>-402855.647</v>
      </c>
      <c r="AW2692" s="45"/>
      <c r="AX2692" s="45"/>
      <c r="AY2692" s="45"/>
      <c r="AZ2692" s="45"/>
      <c r="BA2692" s="52">
        <f t="shared" si="6808"/>
        <v>100</v>
      </c>
      <c r="BB2692" s="56"/>
    </row>
    <row r="2693">
      <c r="B2693" s="47" t="s">
        <v>944</v>
      </c>
      <c r="C2693" s="47" t="s">
        <v>343</v>
      </c>
      <c r="D2693" s="47" t="s">
        <v>98</v>
      </c>
      <c r="E2693" s="48" t="str">
        <f t="shared" si="6805"/>
        <v>1003</v>
      </c>
      <c r="F2693" s="47" t="s">
        <v>883</v>
      </c>
      <c r="G2693" s="48"/>
      <c r="H2693" s="49" t="s">
        <v>53</v>
      </c>
      <c r="I2693" s="19"/>
      <c r="J2693" s="19"/>
      <c r="K2693" s="19"/>
      <c r="L2693" s="19"/>
      <c r="M2693" s="19"/>
      <c r="N2693" s="19"/>
      <c r="O2693" s="19">
        <f t="shared" si="6853"/>
        <v>0</v>
      </c>
      <c r="P2693" s="19">
        <f t="shared" si="6854"/>
        <v>0</v>
      </c>
      <c r="Q2693" s="19">
        <f t="shared" si="6855"/>
        <v>0</v>
      </c>
      <c r="R2693" s="19">
        <f t="shared" si="6856"/>
        <v>0</v>
      </c>
      <c r="S2693" s="19"/>
      <c r="T2693" s="19">
        <f t="shared" si="6804"/>
        <v>0</v>
      </c>
      <c r="U2693" s="19"/>
      <c r="V2693" s="19"/>
      <c r="W2693" s="19"/>
      <c r="X2693" s="19"/>
      <c r="Y2693" s="19"/>
      <c r="Z2693" s="19"/>
      <c r="AA2693" s="19"/>
      <c r="AB2693" s="19"/>
      <c r="AC2693" s="19"/>
      <c r="AD2693" s="19"/>
      <c r="AE2693" s="19"/>
      <c r="AF2693" s="50">
        <f t="shared" si="6857"/>
        <v>457831.35321999999</v>
      </c>
      <c r="AG2693" s="50">
        <f t="shared" si="6858"/>
        <v>0</v>
      </c>
      <c r="AH2693" s="50">
        <f t="shared" si="6859"/>
        <v>457831.35321999999</v>
      </c>
      <c r="AI2693" s="50">
        <f t="shared" si="6860"/>
        <v>0</v>
      </c>
      <c r="AJ2693" s="50">
        <f t="shared" si="6861"/>
        <v>0</v>
      </c>
      <c r="AK2693" s="50">
        <f t="shared" si="6862"/>
        <v>0</v>
      </c>
      <c r="AL2693" s="50">
        <f t="shared" si="6863"/>
        <v>457831.35321999999</v>
      </c>
      <c r="AM2693" s="50">
        <f t="shared" si="6864"/>
        <v>457831.35321999999</v>
      </c>
      <c r="AN2693" s="50">
        <f t="shared" si="6865"/>
        <v>0</v>
      </c>
      <c r="AO2693" s="51">
        <f t="shared" si="6866"/>
        <v>280229.58139000001</v>
      </c>
      <c r="AP2693" s="51">
        <f t="shared" si="6867"/>
        <v>402855.647</v>
      </c>
      <c r="AQ2693" s="51">
        <f t="shared" si="6868"/>
        <v>0</v>
      </c>
      <c r="AR2693" s="51">
        <f t="shared" si="6869"/>
        <v>0</v>
      </c>
      <c r="AS2693" s="51">
        <f t="shared" si="6870"/>
        <v>0</v>
      </c>
      <c r="AT2693" s="51">
        <f t="shared" si="6871"/>
        <v>0</v>
      </c>
      <c r="AU2693" s="51">
        <f t="shared" si="6806"/>
        <v>402855.647</v>
      </c>
      <c r="AV2693" s="51">
        <f t="shared" si="6807"/>
        <v>-402855.647</v>
      </c>
      <c r="AW2693" s="51"/>
      <c r="AX2693" s="51"/>
      <c r="AY2693" s="51"/>
      <c r="AZ2693" s="51"/>
      <c r="BA2693" s="52">
        <f t="shared" si="6808"/>
        <v>100</v>
      </c>
      <c r="BB2693" s="53"/>
    </row>
    <row r="2694" ht="31.5">
      <c r="B2694" s="47" t="s">
        <v>944</v>
      </c>
      <c r="C2694" s="47" t="s">
        <v>343</v>
      </c>
      <c r="D2694" s="47" t="s">
        <v>98</v>
      </c>
      <c r="E2694" s="48" t="str">
        <f t="shared" si="6805"/>
        <v>1003</v>
      </c>
      <c r="F2694" s="47" t="s">
        <v>884</v>
      </c>
      <c r="G2694" s="48"/>
      <c r="H2694" s="49" t="s">
        <v>885</v>
      </c>
      <c r="I2694" s="19"/>
      <c r="J2694" s="19"/>
      <c r="K2694" s="19"/>
      <c r="L2694" s="19"/>
      <c r="M2694" s="19"/>
      <c r="N2694" s="19"/>
      <c r="O2694" s="19">
        <f t="shared" si="6853"/>
        <v>0</v>
      </c>
      <c r="P2694" s="19">
        <f t="shared" si="6854"/>
        <v>0</v>
      </c>
      <c r="Q2694" s="19">
        <f t="shared" si="6855"/>
        <v>0</v>
      </c>
      <c r="R2694" s="19">
        <f t="shared" si="6856"/>
        <v>0</v>
      </c>
      <c r="S2694" s="19"/>
      <c r="T2694" s="19">
        <f t="shared" si="6804"/>
        <v>0</v>
      </c>
      <c r="U2694" s="19"/>
      <c r="V2694" s="19"/>
      <c r="W2694" s="19"/>
      <c r="X2694" s="19"/>
      <c r="Y2694" s="19"/>
      <c r="Z2694" s="19"/>
      <c r="AA2694" s="19"/>
      <c r="AB2694" s="19"/>
      <c r="AC2694" s="19"/>
      <c r="AD2694" s="19"/>
      <c r="AE2694" s="19"/>
      <c r="AF2694" s="50">
        <f t="shared" si="6857"/>
        <v>457831.35321999999</v>
      </c>
      <c r="AG2694" s="50">
        <f t="shared" si="6858"/>
        <v>0</v>
      </c>
      <c r="AH2694" s="50">
        <f t="shared" si="6859"/>
        <v>457831.35321999999</v>
      </c>
      <c r="AI2694" s="50">
        <f t="shared" si="6860"/>
        <v>0</v>
      </c>
      <c r="AJ2694" s="50">
        <f t="shared" si="6861"/>
        <v>0</v>
      </c>
      <c r="AK2694" s="50">
        <f t="shared" si="6862"/>
        <v>0</v>
      </c>
      <c r="AL2694" s="50">
        <f t="shared" si="6863"/>
        <v>457831.35321999999</v>
      </c>
      <c r="AM2694" s="50">
        <f t="shared" si="6864"/>
        <v>457831.35321999999</v>
      </c>
      <c r="AN2694" s="50">
        <f t="shared" si="6865"/>
        <v>0</v>
      </c>
      <c r="AO2694" s="15">
        <f t="shared" si="6866"/>
        <v>280229.58139000001</v>
      </c>
      <c r="AP2694" s="51">
        <f t="shared" si="6867"/>
        <v>402855.647</v>
      </c>
      <c r="AQ2694" s="51">
        <f t="shared" si="6868"/>
        <v>0</v>
      </c>
      <c r="AR2694" s="51">
        <f t="shared" si="6869"/>
        <v>0</v>
      </c>
      <c r="AS2694" s="51">
        <f t="shared" si="6870"/>
        <v>0</v>
      </c>
      <c r="AT2694" s="51">
        <f t="shared" si="6871"/>
        <v>0</v>
      </c>
      <c r="AU2694" s="51">
        <f t="shared" si="6806"/>
        <v>402855.647</v>
      </c>
      <c r="AV2694" s="51">
        <f t="shared" si="6807"/>
        <v>-402855.647</v>
      </c>
      <c r="AW2694" s="51"/>
      <c r="AX2694" s="51"/>
      <c r="AY2694" s="51"/>
      <c r="AZ2694" s="51"/>
      <c r="BA2694" s="52">
        <f t="shared" si="6808"/>
        <v>100</v>
      </c>
      <c r="BB2694" s="53"/>
    </row>
    <row r="2695" ht="126">
      <c r="B2695" s="47" t="s">
        <v>944</v>
      </c>
      <c r="C2695" s="47" t="s">
        <v>343</v>
      </c>
      <c r="D2695" s="47" t="s">
        <v>98</v>
      </c>
      <c r="E2695" s="48" t="str">
        <f t="shared" si="6805"/>
        <v>1003</v>
      </c>
      <c r="F2695" s="17" t="s">
        <v>981</v>
      </c>
      <c r="G2695" s="47"/>
      <c r="H2695" s="57" t="s">
        <v>982</v>
      </c>
      <c r="I2695" s="19"/>
      <c r="J2695" s="19"/>
      <c r="K2695" s="19"/>
      <c r="L2695" s="19"/>
      <c r="M2695" s="19"/>
      <c r="N2695" s="19"/>
      <c r="O2695" s="19">
        <f t="shared" si="6853"/>
        <v>0</v>
      </c>
      <c r="P2695" s="19">
        <f t="shared" si="6854"/>
        <v>0</v>
      </c>
      <c r="Q2695" s="19">
        <f t="shared" si="6855"/>
        <v>0</v>
      </c>
      <c r="R2695" s="19">
        <f t="shared" si="6856"/>
        <v>0</v>
      </c>
      <c r="S2695" s="19"/>
      <c r="T2695" s="19">
        <f t="shared" si="6804"/>
        <v>0</v>
      </c>
      <c r="U2695" s="19"/>
      <c r="V2695" s="19"/>
      <c r="W2695" s="19"/>
      <c r="X2695" s="19"/>
      <c r="Y2695" s="19"/>
      <c r="Z2695" s="19"/>
      <c r="AA2695" s="19"/>
      <c r="AB2695" s="19"/>
      <c r="AC2695" s="19"/>
      <c r="AD2695" s="19"/>
      <c r="AE2695" s="19"/>
      <c r="AF2695" s="50">
        <f t="shared" si="6857"/>
        <v>457831.35321999999</v>
      </c>
      <c r="AG2695" s="50">
        <f t="shared" si="6858"/>
        <v>0</v>
      </c>
      <c r="AH2695" s="50">
        <f t="shared" si="6859"/>
        <v>457831.35321999999</v>
      </c>
      <c r="AI2695" s="50">
        <f t="shared" si="6860"/>
        <v>0</v>
      </c>
      <c r="AJ2695" s="50">
        <f t="shared" si="6861"/>
        <v>0</v>
      </c>
      <c r="AK2695" s="50">
        <f t="shared" si="6862"/>
        <v>0</v>
      </c>
      <c r="AL2695" s="50">
        <f t="shared" si="6863"/>
        <v>457831.35321999999</v>
      </c>
      <c r="AM2695" s="50">
        <f t="shared" si="6864"/>
        <v>457831.35321999999</v>
      </c>
      <c r="AN2695" s="50">
        <f t="shared" si="6865"/>
        <v>0</v>
      </c>
      <c r="AO2695" s="51">
        <f t="shared" si="6866"/>
        <v>280229.58139000001</v>
      </c>
      <c r="AP2695" s="51">
        <f t="shared" si="6867"/>
        <v>402855.647</v>
      </c>
      <c r="AQ2695" s="51">
        <f t="shared" si="6868"/>
        <v>0</v>
      </c>
      <c r="AR2695" s="51">
        <f t="shared" si="6869"/>
        <v>0</v>
      </c>
      <c r="AS2695" s="51">
        <f t="shared" si="6870"/>
        <v>0</v>
      </c>
      <c r="AT2695" s="51">
        <f t="shared" si="6871"/>
        <v>0</v>
      </c>
      <c r="AU2695" s="51">
        <f t="shared" si="6806"/>
        <v>402855.647</v>
      </c>
      <c r="AV2695" s="51">
        <f t="shared" si="6807"/>
        <v>-402855.647</v>
      </c>
      <c r="AW2695" s="51"/>
      <c r="AX2695" s="51"/>
      <c r="AY2695" s="51"/>
      <c r="AZ2695" s="51"/>
      <c r="BA2695" s="52">
        <f t="shared" si="6808"/>
        <v>100</v>
      </c>
      <c r="BB2695" s="53"/>
    </row>
    <row r="2696" ht="31.5">
      <c r="B2696" s="47" t="s">
        <v>944</v>
      </c>
      <c r="C2696" s="47" t="s">
        <v>343</v>
      </c>
      <c r="D2696" s="47" t="s">
        <v>98</v>
      </c>
      <c r="E2696" s="48" t="str">
        <f t="shared" si="6805"/>
        <v>1003</v>
      </c>
      <c r="F2696" s="17" t="s">
        <v>981</v>
      </c>
      <c r="G2696" s="47" t="s">
        <v>58</v>
      </c>
      <c r="H2696" s="49" t="s">
        <v>59</v>
      </c>
      <c r="I2696" s="19"/>
      <c r="J2696" s="19"/>
      <c r="K2696" s="19"/>
      <c r="L2696" s="19"/>
      <c r="M2696" s="19"/>
      <c r="N2696" s="19"/>
      <c r="O2696" s="19">
        <v>0</v>
      </c>
      <c r="P2696" s="19">
        <v>0</v>
      </c>
      <c r="Q2696" s="19">
        <v>0</v>
      </c>
      <c r="R2696" s="19">
        <v>0</v>
      </c>
      <c r="S2696" s="19"/>
      <c r="T2696" s="19">
        <f t="shared" si="6804"/>
        <v>0</v>
      </c>
      <c r="U2696" s="19"/>
      <c r="V2696" s="19"/>
      <c r="W2696" s="19"/>
      <c r="X2696" s="19"/>
      <c r="Y2696" s="19"/>
      <c r="Z2696" s="19"/>
      <c r="AA2696" s="19"/>
      <c r="AB2696" s="19"/>
      <c r="AC2696" s="19"/>
      <c r="AD2696" s="19"/>
      <c r="AE2696" s="19"/>
      <c r="AF2696" s="50">
        <v>457831.35321999999</v>
      </c>
      <c r="AG2696" s="50"/>
      <c r="AH2696" s="50">
        <f>AF2696</f>
        <v>457831.35321999999</v>
      </c>
      <c r="AI2696" s="50">
        <f>AG2696</f>
        <v>0</v>
      </c>
      <c r="AJ2696" s="50">
        <v>0</v>
      </c>
      <c r="AK2696" s="50">
        <v>0</v>
      </c>
      <c r="AL2696" s="50">
        <v>457831.35321999999</v>
      </c>
      <c r="AM2696" s="50">
        <f>AL2696</f>
        <v>457831.35321999999</v>
      </c>
      <c r="AN2696" s="50">
        <v>0</v>
      </c>
      <c r="AO2696" s="15">
        <v>280229.58139000001</v>
      </c>
      <c r="AP2696" s="51">
        <v>402855.647</v>
      </c>
      <c r="AQ2696" s="51">
        <v>0</v>
      </c>
      <c r="AR2696" s="51">
        <v>0</v>
      </c>
      <c r="AS2696" s="51">
        <v>0</v>
      </c>
      <c r="AT2696" s="51">
        <v>0</v>
      </c>
      <c r="AU2696" s="51">
        <f t="shared" si="6806"/>
        <v>402855.647</v>
      </c>
      <c r="AV2696" s="51">
        <f t="shared" si="6807"/>
        <v>-402855.647</v>
      </c>
      <c r="AW2696" s="51"/>
      <c r="AX2696" s="51"/>
      <c r="AY2696" s="51"/>
      <c r="AZ2696" s="51"/>
      <c r="BA2696" s="52">
        <f t="shared" si="6808"/>
        <v>100</v>
      </c>
      <c r="BB2696" s="53"/>
    </row>
    <row r="2697" ht="47.25">
      <c r="B2697" s="47" t="s">
        <v>944</v>
      </c>
      <c r="C2697" s="47" t="s">
        <v>343</v>
      </c>
      <c r="D2697" s="47" t="s">
        <v>98</v>
      </c>
      <c r="E2697" s="48" t="str">
        <f t="shared" si="6805"/>
        <v>1003</v>
      </c>
      <c r="F2697" s="17" t="s">
        <v>82</v>
      </c>
      <c r="G2697" s="48"/>
      <c r="H2697" s="49" t="s">
        <v>83</v>
      </c>
      <c r="I2697" s="19"/>
      <c r="J2697" s="19"/>
      <c r="K2697" s="19"/>
      <c r="L2697" s="19"/>
      <c r="M2697" s="19"/>
      <c r="N2697" s="19"/>
      <c r="O2697" s="19">
        <f t="shared" si="6853"/>
        <v>0</v>
      </c>
      <c r="P2697" s="19">
        <f t="shared" si="6854"/>
        <v>0</v>
      </c>
      <c r="Q2697" s="19">
        <f t="shared" si="6855"/>
        <v>0</v>
      </c>
      <c r="R2697" s="19">
        <f t="shared" si="6856"/>
        <v>0</v>
      </c>
      <c r="S2697" s="19"/>
      <c r="T2697" s="19">
        <f t="shared" si="6804"/>
        <v>0</v>
      </c>
      <c r="U2697" s="19"/>
      <c r="V2697" s="19"/>
      <c r="W2697" s="19"/>
      <c r="X2697" s="19"/>
      <c r="Y2697" s="19"/>
      <c r="Z2697" s="19"/>
      <c r="AA2697" s="19"/>
      <c r="AB2697" s="19"/>
      <c r="AC2697" s="19"/>
      <c r="AD2697" s="19"/>
      <c r="AE2697" s="19"/>
      <c r="AF2697" s="50">
        <f t="shared" si="6857"/>
        <v>5863.1608399999996</v>
      </c>
      <c r="AG2697" s="50">
        <f t="shared" si="6858"/>
        <v>0</v>
      </c>
      <c r="AH2697" s="50">
        <f t="shared" ref="AH2697:AH2699" si="6872">AH2698</f>
        <v>0</v>
      </c>
      <c r="AI2697" s="50">
        <f t="shared" ref="AI2697:AI2699" si="6873">AI2698</f>
        <v>0</v>
      </c>
      <c r="AJ2697" s="50">
        <f t="shared" si="6861"/>
        <v>0</v>
      </c>
      <c r="AK2697" s="50">
        <f t="shared" si="6862"/>
        <v>0</v>
      </c>
      <c r="AL2697" s="50">
        <f t="shared" si="6863"/>
        <v>5543.0200400000003</v>
      </c>
      <c r="AM2697" s="50">
        <f t="shared" ref="AM2697:AM2699" si="6874">AM2698</f>
        <v>0</v>
      </c>
      <c r="AN2697" s="50">
        <f t="shared" si="6865"/>
        <v>0</v>
      </c>
      <c r="AO2697" s="51">
        <f t="shared" si="6866"/>
        <v>2758.0749599999999</v>
      </c>
      <c r="AP2697" s="51">
        <f t="shared" si="6867"/>
        <v>5297.46</v>
      </c>
      <c r="AQ2697" s="51">
        <f t="shared" si="6868"/>
        <v>0</v>
      </c>
      <c r="AR2697" s="51">
        <f t="shared" si="6869"/>
        <v>0</v>
      </c>
      <c r="AS2697" s="51">
        <f t="shared" si="6870"/>
        <v>0</v>
      </c>
      <c r="AT2697" s="51">
        <f t="shared" si="6871"/>
        <v>0</v>
      </c>
      <c r="AU2697" s="51">
        <f t="shared" si="6806"/>
        <v>5297.46</v>
      </c>
      <c r="AV2697" s="51">
        <f t="shared" si="6807"/>
        <v>-5297.46</v>
      </c>
      <c r="AW2697" s="51"/>
      <c r="AX2697" s="51"/>
      <c r="AY2697" s="51"/>
      <c r="AZ2697" s="51"/>
      <c r="BA2697" s="52">
        <f t="shared" si="6808"/>
        <v>94.539791611788715</v>
      </c>
      <c r="BB2697" s="53"/>
    </row>
    <row r="2698">
      <c r="B2698" s="47" t="s">
        <v>944</v>
      </c>
      <c r="C2698" s="47" t="s">
        <v>343</v>
      </c>
      <c r="D2698" s="47" t="s">
        <v>98</v>
      </c>
      <c r="E2698" s="48" t="str">
        <f t="shared" si="6805"/>
        <v>1003</v>
      </c>
      <c r="F2698" s="17" t="s">
        <v>92</v>
      </c>
      <c r="G2698" s="48"/>
      <c r="H2698" s="49" t="s">
        <v>93</v>
      </c>
      <c r="I2698" s="19"/>
      <c r="J2698" s="19"/>
      <c r="K2698" s="19"/>
      <c r="L2698" s="19"/>
      <c r="M2698" s="19"/>
      <c r="N2698" s="19"/>
      <c r="O2698" s="19">
        <f t="shared" si="6853"/>
        <v>0</v>
      </c>
      <c r="P2698" s="19">
        <f t="shared" si="6854"/>
        <v>0</v>
      </c>
      <c r="Q2698" s="19">
        <f t="shared" si="6855"/>
        <v>0</v>
      </c>
      <c r="R2698" s="19">
        <f t="shared" si="6856"/>
        <v>0</v>
      </c>
      <c r="S2698" s="19"/>
      <c r="T2698" s="19">
        <f t="shared" si="6804"/>
        <v>0</v>
      </c>
      <c r="U2698" s="19"/>
      <c r="V2698" s="19"/>
      <c r="W2698" s="19"/>
      <c r="X2698" s="19"/>
      <c r="Y2698" s="19"/>
      <c r="Z2698" s="19"/>
      <c r="AA2698" s="19"/>
      <c r="AB2698" s="19"/>
      <c r="AC2698" s="19"/>
      <c r="AD2698" s="19"/>
      <c r="AE2698" s="19"/>
      <c r="AF2698" s="50">
        <f t="shared" si="6857"/>
        <v>5863.1608399999996</v>
      </c>
      <c r="AG2698" s="50">
        <f t="shared" si="6858"/>
        <v>0</v>
      </c>
      <c r="AH2698" s="50">
        <f t="shared" si="6872"/>
        <v>0</v>
      </c>
      <c r="AI2698" s="50">
        <f t="shared" si="6873"/>
        <v>0</v>
      </c>
      <c r="AJ2698" s="50">
        <f t="shared" si="6861"/>
        <v>0</v>
      </c>
      <c r="AK2698" s="50">
        <f t="shared" si="6862"/>
        <v>0</v>
      </c>
      <c r="AL2698" s="50">
        <f t="shared" si="6863"/>
        <v>5543.0200400000003</v>
      </c>
      <c r="AM2698" s="50">
        <f t="shared" si="6874"/>
        <v>0</v>
      </c>
      <c r="AN2698" s="50">
        <f t="shared" si="6865"/>
        <v>0</v>
      </c>
      <c r="AO2698" s="15">
        <f t="shared" si="6866"/>
        <v>2758.0749599999999</v>
      </c>
      <c r="AP2698" s="51">
        <f t="shared" si="6867"/>
        <v>5297.46</v>
      </c>
      <c r="AQ2698" s="51">
        <f t="shared" si="6868"/>
        <v>0</v>
      </c>
      <c r="AR2698" s="51">
        <f t="shared" si="6869"/>
        <v>0</v>
      </c>
      <c r="AS2698" s="51">
        <f t="shared" si="6870"/>
        <v>0</v>
      </c>
      <c r="AT2698" s="51">
        <f t="shared" si="6871"/>
        <v>0</v>
      </c>
      <c r="AU2698" s="51">
        <f t="shared" si="6806"/>
        <v>5297.46</v>
      </c>
      <c r="AV2698" s="51">
        <f t="shared" si="6807"/>
        <v>-5297.46</v>
      </c>
      <c r="AW2698" s="51"/>
      <c r="AX2698" s="51"/>
      <c r="AY2698" s="51"/>
      <c r="AZ2698" s="51"/>
      <c r="BA2698" s="52">
        <f t="shared" si="6808"/>
        <v>94.539791611788715</v>
      </c>
      <c r="BB2698" s="53"/>
    </row>
    <row r="2699">
      <c r="B2699" s="47" t="s">
        <v>944</v>
      </c>
      <c r="C2699" s="47" t="s">
        <v>343</v>
      </c>
      <c r="D2699" s="47" t="s">
        <v>98</v>
      </c>
      <c r="E2699" s="48" t="str">
        <f t="shared" si="6805"/>
        <v>1003</v>
      </c>
      <c r="F2699" s="17" t="s">
        <v>94</v>
      </c>
      <c r="G2699" s="48"/>
      <c r="H2699" s="49" t="s">
        <v>95</v>
      </c>
      <c r="I2699" s="19"/>
      <c r="J2699" s="19"/>
      <c r="K2699" s="19"/>
      <c r="L2699" s="19"/>
      <c r="M2699" s="19"/>
      <c r="N2699" s="19"/>
      <c r="O2699" s="19">
        <f t="shared" si="6853"/>
        <v>0</v>
      </c>
      <c r="P2699" s="19">
        <f t="shared" si="6854"/>
        <v>0</v>
      </c>
      <c r="Q2699" s="19">
        <f t="shared" si="6855"/>
        <v>0</v>
      </c>
      <c r="R2699" s="19">
        <f t="shared" si="6856"/>
        <v>0</v>
      </c>
      <c r="S2699" s="19"/>
      <c r="T2699" s="19">
        <f t="shared" si="6804"/>
        <v>0</v>
      </c>
      <c r="U2699" s="19"/>
      <c r="V2699" s="19"/>
      <c r="W2699" s="19"/>
      <c r="X2699" s="19"/>
      <c r="Y2699" s="19"/>
      <c r="Z2699" s="19"/>
      <c r="AA2699" s="19"/>
      <c r="AB2699" s="19"/>
      <c r="AC2699" s="19"/>
      <c r="AD2699" s="19"/>
      <c r="AE2699" s="19"/>
      <c r="AF2699" s="50">
        <f t="shared" si="6857"/>
        <v>5863.1608399999996</v>
      </c>
      <c r="AG2699" s="50">
        <f t="shared" si="6858"/>
        <v>0</v>
      </c>
      <c r="AH2699" s="50">
        <f t="shared" si="6872"/>
        <v>0</v>
      </c>
      <c r="AI2699" s="50">
        <f t="shared" si="6873"/>
        <v>0</v>
      </c>
      <c r="AJ2699" s="50">
        <f t="shared" si="6861"/>
        <v>0</v>
      </c>
      <c r="AK2699" s="50">
        <f t="shared" si="6862"/>
        <v>0</v>
      </c>
      <c r="AL2699" s="50">
        <f t="shared" si="6863"/>
        <v>5543.0200400000003</v>
      </c>
      <c r="AM2699" s="50">
        <f t="shared" si="6874"/>
        <v>0</v>
      </c>
      <c r="AN2699" s="50">
        <f t="shared" si="6865"/>
        <v>0</v>
      </c>
      <c r="AO2699" s="51">
        <f t="shared" si="6866"/>
        <v>2758.0749599999999</v>
      </c>
      <c r="AP2699" s="51">
        <f t="shared" si="6867"/>
        <v>5297.46</v>
      </c>
      <c r="AQ2699" s="51">
        <f t="shared" si="6868"/>
        <v>0</v>
      </c>
      <c r="AR2699" s="51">
        <f t="shared" si="6869"/>
        <v>0</v>
      </c>
      <c r="AS2699" s="51">
        <f t="shared" si="6870"/>
        <v>0</v>
      </c>
      <c r="AT2699" s="51">
        <f t="shared" si="6871"/>
        <v>0</v>
      </c>
      <c r="AU2699" s="51">
        <f t="shared" si="6806"/>
        <v>5297.46</v>
      </c>
      <c r="AV2699" s="51">
        <f t="shared" si="6807"/>
        <v>-5297.46</v>
      </c>
      <c r="AW2699" s="51"/>
      <c r="AX2699" s="51"/>
      <c r="AY2699" s="51"/>
      <c r="AZ2699" s="51"/>
      <c r="BA2699" s="52">
        <f t="shared" si="6808"/>
        <v>94.539791611788715</v>
      </c>
      <c r="BB2699" s="53"/>
    </row>
    <row r="2700">
      <c r="B2700" s="47" t="s">
        <v>944</v>
      </c>
      <c r="C2700" s="47" t="s">
        <v>343</v>
      </c>
      <c r="D2700" s="47" t="s">
        <v>98</v>
      </c>
      <c r="E2700" s="48" t="str">
        <f t="shared" si="6805"/>
        <v>1003</v>
      </c>
      <c r="F2700" s="17" t="s">
        <v>94</v>
      </c>
      <c r="G2700" s="47" t="s">
        <v>72</v>
      </c>
      <c r="H2700" s="49" t="s">
        <v>73</v>
      </c>
      <c r="I2700" s="19"/>
      <c r="J2700" s="19"/>
      <c r="K2700" s="19"/>
      <c r="L2700" s="19"/>
      <c r="M2700" s="19"/>
      <c r="N2700" s="19"/>
      <c r="O2700" s="19">
        <v>0</v>
      </c>
      <c r="P2700" s="19">
        <v>0</v>
      </c>
      <c r="Q2700" s="19">
        <v>0</v>
      </c>
      <c r="R2700" s="19">
        <v>0</v>
      </c>
      <c r="S2700" s="19"/>
      <c r="T2700" s="19">
        <f t="shared" si="6804"/>
        <v>0</v>
      </c>
      <c r="U2700" s="19"/>
      <c r="V2700" s="19"/>
      <c r="W2700" s="19"/>
      <c r="X2700" s="19"/>
      <c r="Y2700" s="19"/>
      <c r="Z2700" s="19"/>
      <c r="AA2700" s="19"/>
      <c r="AB2700" s="19"/>
      <c r="AC2700" s="19"/>
      <c r="AD2700" s="19"/>
      <c r="AE2700" s="19"/>
      <c r="AF2700" s="50">
        <v>5863.1608399999996</v>
      </c>
      <c r="AG2700" s="50"/>
      <c r="AH2700" s="50">
        <v>0</v>
      </c>
      <c r="AI2700" s="50">
        <v>0</v>
      </c>
      <c r="AJ2700" s="50">
        <v>0</v>
      </c>
      <c r="AK2700" s="50">
        <v>0</v>
      </c>
      <c r="AL2700" s="50">
        <v>5543.0200400000003</v>
      </c>
      <c r="AM2700" s="50">
        <v>0</v>
      </c>
      <c r="AN2700" s="50">
        <v>0</v>
      </c>
      <c r="AO2700" s="15">
        <v>2758.0749599999999</v>
      </c>
      <c r="AP2700" s="51">
        <v>5297.46</v>
      </c>
      <c r="AQ2700" s="51">
        <v>0</v>
      </c>
      <c r="AR2700" s="51">
        <v>0</v>
      </c>
      <c r="AS2700" s="51">
        <v>0</v>
      </c>
      <c r="AT2700" s="51">
        <v>0</v>
      </c>
      <c r="AU2700" s="51">
        <f t="shared" si="6806"/>
        <v>5297.46</v>
      </c>
      <c r="AV2700" s="51">
        <f t="shared" si="6807"/>
        <v>-5297.46</v>
      </c>
      <c r="AW2700" s="51"/>
      <c r="AX2700" s="51"/>
      <c r="AY2700" s="51"/>
      <c r="AZ2700" s="51"/>
      <c r="BA2700" s="52">
        <f t="shared" si="6808"/>
        <v>94.539791611788715</v>
      </c>
      <c r="BB2700" s="53"/>
    </row>
    <row r="2701" s="30" customFormat="1" ht="31.5">
      <c r="B2701" s="31" t="s">
        <v>983</v>
      </c>
      <c r="C2701" s="31"/>
      <c r="D2701" s="31"/>
      <c r="E2701" s="32" t="str">
        <f t="shared" si="6805"/>
        <v/>
      </c>
      <c r="F2701" s="31"/>
      <c r="G2701" s="32"/>
      <c r="H2701" s="33" t="s">
        <v>984</v>
      </c>
      <c r="I2701" s="34">
        <f>I2702+I2716</f>
        <v>146412.39999999999</v>
      </c>
      <c r="J2701" s="34">
        <f>J2702+J2716</f>
        <v>148319.80000000002</v>
      </c>
      <c r="K2701" s="34">
        <f>K2702+K2716</f>
        <v>148319.80000000002</v>
      </c>
      <c r="L2701" s="34">
        <f>L2702+L2716</f>
        <v>0</v>
      </c>
      <c r="M2701" s="34">
        <f>M2702+M2716</f>
        <v>0</v>
      </c>
      <c r="N2701" s="34">
        <f>N2702+N2716</f>
        <v>0</v>
      </c>
      <c r="O2701" s="34">
        <f>O2702+O2716</f>
        <v>0</v>
      </c>
      <c r="P2701" s="34">
        <f>P2702+P2716</f>
        <v>0</v>
      </c>
      <c r="Q2701" s="34">
        <f>Q2702+Q2716</f>
        <v>0</v>
      </c>
      <c r="R2701" s="34">
        <f>R2702+R2716</f>
        <v>0</v>
      </c>
      <c r="S2701" s="34">
        <f>S2702+S2716</f>
        <v>22937.353999999999</v>
      </c>
      <c r="T2701" s="34">
        <f t="shared" si="6804"/>
        <v>169349.75399999999</v>
      </c>
      <c r="U2701" s="34">
        <f t="shared" ref="U2701:U2764" si="6875">J2701+M2701</f>
        <v>148319.80000000002</v>
      </c>
      <c r="V2701" s="34">
        <f t="shared" ref="V2701:V2764" si="6876">K2701+N2701</f>
        <v>148319.80000000002</v>
      </c>
      <c r="W2701" s="34">
        <f>W2702+W2716</f>
        <v>22417.200000000001</v>
      </c>
      <c r="X2701" s="34">
        <f>X2702+X2716</f>
        <v>0</v>
      </c>
      <c r="Y2701" s="34">
        <f>Y2702+Y2716</f>
        <v>0</v>
      </c>
      <c r="Z2701" s="34">
        <f>Z2702+Z2716</f>
        <v>520.154</v>
      </c>
      <c r="AA2701" s="34">
        <f>AA2702+AA2716</f>
        <v>28259.412999999997</v>
      </c>
      <c r="AB2701" s="34">
        <f>AB2702+AB2716</f>
        <v>0</v>
      </c>
      <c r="AC2701" s="34">
        <f>AC2702+AC2716</f>
        <v>28259.412999999997</v>
      </c>
      <c r="AD2701" s="34">
        <f>AD2702+AD2716</f>
        <v>0</v>
      </c>
      <c r="AE2701" s="34">
        <f>AE2702+AE2716</f>
        <v>0</v>
      </c>
      <c r="AF2701" s="35">
        <f>AF2702+AF2716</f>
        <v>168762.12700000001</v>
      </c>
      <c r="AG2701" s="35">
        <f>AG2702+AG2716</f>
        <v>0</v>
      </c>
      <c r="AH2701" s="35">
        <f>AH2702+AH2716</f>
        <v>360.39999999999998</v>
      </c>
      <c r="AI2701" s="35">
        <f>AI2702+AI2716</f>
        <v>0</v>
      </c>
      <c r="AJ2701" s="35">
        <f>AJ2702+AJ2716</f>
        <v>0</v>
      </c>
      <c r="AK2701" s="35">
        <f>AK2702+AK2716</f>
        <v>0</v>
      </c>
      <c r="AL2701" s="35">
        <f>AL2702+AL2716</f>
        <v>162145.00576999999</v>
      </c>
      <c r="AM2701" s="35">
        <f>AM2702+AM2716</f>
        <v>360.39994999999999</v>
      </c>
      <c r="AN2701" s="35">
        <f>AN2702+AN2716</f>
        <v>0</v>
      </c>
      <c r="AO2701" s="36">
        <f>AO2702+AO2716</f>
        <v>109175.19373</v>
      </c>
      <c r="AP2701" s="36">
        <f>AP2702+AP2716</f>
        <v>169193.954</v>
      </c>
      <c r="AQ2701" s="36">
        <f>AQ2702+AQ2716</f>
        <v>0</v>
      </c>
      <c r="AR2701" s="36">
        <f>AR2702+AR2716</f>
        <v>0</v>
      </c>
      <c r="AS2701" s="36">
        <f>AS2702+AS2716</f>
        <v>0</v>
      </c>
      <c r="AT2701" s="36">
        <f>AT2702+AT2716</f>
        <v>0</v>
      </c>
      <c r="AU2701" s="36">
        <f t="shared" si="6806"/>
        <v>169193.954</v>
      </c>
      <c r="AV2701" s="36">
        <f t="shared" si="6807"/>
        <v>155.79999999998836</v>
      </c>
      <c r="AW2701" s="36">
        <f t="shared" si="6811"/>
        <v>192287.10800000001</v>
      </c>
      <c r="AX2701" s="36">
        <f t="shared" si="6812"/>
        <v>176579.21300000002</v>
      </c>
      <c r="AY2701" s="36">
        <f t="shared" si="6813"/>
        <v>176579.21300000002</v>
      </c>
      <c r="AZ2701" s="36">
        <f>AZ2702+AZ2716</f>
        <v>0</v>
      </c>
      <c r="BA2701" s="37">
        <f t="shared" si="6808"/>
        <v>96.079024750618359</v>
      </c>
      <c r="BB2701" s="25"/>
    </row>
    <row r="2702" s="30" customFormat="1">
      <c r="B2702" s="31" t="s">
        <v>983</v>
      </c>
      <c r="C2702" s="31" t="s">
        <v>46</v>
      </c>
      <c r="D2702" s="31"/>
      <c r="E2702" s="32" t="str">
        <f t="shared" si="6805"/>
        <v>01</v>
      </c>
      <c r="F2702" s="31"/>
      <c r="G2702" s="32"/>
      <c r="H2702" s="33" t="s">
        <v>47</v>
      </c>
      <c r="I2702" s="34">
        <f>I2703</f>
        <v>146052</v>
      </c>
      <c r="J2702" s="34">
        <f>J2703</f>
        <v>147959.40000000002</v>
      </c>
      <c r="K2702" s="34">
        <f>K2703</f>
        <v>147959.40000000002</v>
      </c>
      <c r="L2702" s="34">
        <f>L2703</f>
        <v>0</v>
      </c>
      <c r="M2702" s="34">
        <f>M2703</f>
        <v>0</v>
      </c>
      <c r="N2702" s="34">
        <f>N2703</f>
        <v>0</v>
      </c>
      <c r="O2702" s="34">
        <f>O2703</f>
        <v>0</v>
      </c>
      <c r="P2702" s="34">
        <f>P2703</f>
        <v>0</v>
      </c>
      <c r="Q2702" s="34">
        <f>Q2703</f>
        <v>0</v>
      </c>
      <c r="R2702" s="34">
        <f>R2703</f>
        <v>0</v>
      </c>
      <c r="S2702" s="34">
        <f>S2703</f>
        <v>22937.353999999999</v>
      </c>
      <c r="T2702" s="34">
        <f t="shared" si="6804"/>
        <v>168989.35399999999</v>
      </c>
      <c r="U2702" s="34">
        <f t="shared" si="6875"/>
        <v>147959.40000000002</v>
      </c>
      <c r="V2702" s="34">
        <f t="shared" si="6876"/>
        <v>147959.40000000002</v>
      </c>
      <c r="W2702" s="34">
        <f>W2703</f>
        <v>22417.200000000001</v>
      </c>
      <c r="X2702" s="34">
        <f>X2703</f>
        <v>0</v>
      </c>
      <c r="Y2702" s="34">
        <f>Y2703</f>
        <v>0</v>
      </c>
      <c r="Z2702" s="34">
        <f>Z2703</f>
        <v>520.154</v>
      </c>
      <c r="AA2702" s="34">
        <f>AA2703</f>
        <v>28259.412999999997</v>
      </c>
      <c r="AB2702" s="34">
        <f>AB2703</f>
        <v>0</v>
      </c>
      <c r="AC2702" s="34">
        <f>AC2703</f>
        <v>28259.412999999997</v>
      </c>
      <c r="AD2702" s="34">
        <f>AD2703</f>
        <v>0</v>
      </c>
      <c r="AE2702" s="34">
        <f>AE2703</f>
        <v>0</v>
      </c>
      <c r="AF2702" s="35">
        <f>AF2703</f>
        <v>168401.72700000001</v>
      </c>
      <c r="AG2702" s="35">
        <f>AG2703</f>
        <v>0</v>
      </c>
      <c r="AH2702" s="35">
        <f>AH2703</f>
        <v>0</v>
      </c>
      <c r="AI2702" s="35">
        <f>AI2703</f>
        <v>0</v>
      </c>
      <c r="AJ2702" s="35">
        <f>AJ2703</f>
        <v>0</v>
      </c>
      <c r="AK2702" s="35">
        <f>AK2703</f>
        <v>0</v>
      </c>
      <c r="AL2702" s="35">
        <f>AL2703</f>
        <v>161784.60582</v>
      </c>
      <c r="AM2702" s="35">
        <f>AM2703</f>
        <v>0</v>
      </c>
      <c r="AN2702" s="35">
        <f>AN2703</f>
        <v>0</v>
      </c>
      <c r="AO2702" s="54">
        <f>AO2703</f>
        <v>108918.22513000001</v>
      </c>
      <c r="AP2702" s="36">
        <f>AP2703</f>
        <v>168833.554</v>
      </c>
      <c r="AQ2702" s="36">
        <f>AQ2703</f>
        <v>0</v>
      </c>
      <c r="AR2702" s="36">
        <f>AR2703</f>
        <v>0</v>
      </c>
      <c r="AS2702" s="36">
        <f>AS2703</f>
        <v>0</v>
      </c>
      <c r="AT2702" s="36">
        <f>AT2703</f>
        <v>0</v>
      </c>
      <c r="AU2702" s="36">
        <f t="shared" si="6806"/>
        <v>168833.554</v>
      </c>
      <c r="AV2702" s="36">
        <f t="shared" si="6807"/>
        <v>155.79999999998836</v>
      </c>
      <c r="AW2702" s="36">
        <f t="shared" si="6811"/>
        <v>191926.70800000001</v>
      </c>
      <c r="AX2702" s="36">
        <f t="shared" si="6812"/>
        <v>176218.81300000002</v>
      </c>
      <c r="AY2702" s="36">
        <f t="shared" si="6813"/>
        <v>176218.81300000002</v>
      </c>
      <c r="AZ2702" s="36">
        <f>AZ2703</f>
        <v>0</v>
      </c>
      <c r="BA2702" s="37">
        <f t="shared" si="6808"/>
        <v>96.070633420523038</v>
      </c>
      <c r="BB2702" s="25"/>
    </row>
    <row r="2703" s="39" customFormat="1" ht="16.5" customHeight="1">
      <c r="B2703" s="40" t="s">
        <v>983</v>
      </c>
      <c r="C2703" s="40" t="s">
        <v>46</v>
      </c>
      <c r="D2703" s="40" t="s">
        <v>48</v>
      </c>
      <c r="E2703" s="38" t="str">
        <f t="shared" si="6805"/>
        <v>0113</v>
      </c>
      <c r="F2703" s="40"/>
      <c r="G2703" s="38"/>
      <c r="H2703" s="41" t="s">
        <v>49</v>
      </c>
      <c r="I2703" s="42">
        <f>I2704+I2711</f>
        <v>146052</v>
      </c>
      <c r="J2703" s="42">
        <f>J2704+J2711</f>
        <v>147959.40000000002</v>
      </c>
      <c r="K2703" s="42">
        <f>K2704+K2711</f>
        <v>147959.40000000002</v>
      </c>
      <c r="L2703" s="42">
        <f>L2704+L2711</f>
        <v>0</v>
      </c>
      <c r="M2703" s="42">
        <f>M2704+M2711</f>
        <v>0</v>
      </c>
      <c r="N2703" s="42">
        <f>N2704+N2711</f>
        <v>0</v>
      </c>
      <c r="O2703" s="42">
        <f>O2704+O2711</f>
        <v>0</v>
      </c>
      <c r="P2703" s="42">
        <f>P2704+P2711</f>
        <v>0</v>
      </c>
      <c r="Q2703" s="42">
        <f>Q2704+Q2711</f>
        <v>0</v>
      </c>
      <c r="R2703" s="42">
        <f>R2704+R2711</f>
        <v>0</v>
      </c>
      <c r="S2703" s="42">
        <f>S2704+S2711</f>
        <v>22937.353999999999</v>
      </c>
      <c r="T2703" s="42">
        <f t="shared" si="6804"/>
        <v>168989.35399999999</v>
      </c>
      <c r="U2703" s="42">
        <f t="shared" si="6875"/>
        <v>147959.40000000002</v>
      </c>
      <c r="V2703" s="42">
        <f t="shared" si="6876"/>
        <v>147959.40000000002</v>
      </c>
      <c r="W2703" s="42">
        <f>W2704+W2711</f>
        <v>22417.200000000001</v>
      </c>
      <c r="X2703" s="42">
        <f>X2704+X2711</f>
        <v>0</v>
      </c>
      <c r="Y2703" s="42">
        <f>Y2704+Y2711</f>
        <v>0</v>
      </c>
      <c r="Z2703" s="42">
        <f>Z2704+Z2711</f>
        <v>520.154</v>
      </c>
      <c r="AA2703" s="42">
        <f>AA2704+AA2711</f>
        <v>28259.412999999997</v>
      </c>
      <c r="AB2703" s="42">
        <f>AB2704+AB2711</f>
        <v>0</v>
      </c>
      <c r="AC2703" s="42">
        <f>AC2704+AC2711</f>
        <v>28259.412999999997</v>
      </c>
      <c r="AD2703" s="42">
        <f>AD2704+AD2711</f>
        <v>0</v>
      </c>
      <c r="AE2703" s="42">
        <f>AE2704+AE2711</f>
        <v>0</v>
      </c>
      <c r="AF2703" s="43">
        <f>AF2704+AF2711</f>
        <v>168401.72700000001</v>
      </c>
      <c r="AG2703" s="43">
        <f>AG2704+AG2711</f>
        <v>0</v>
      </c>
      <c r="AH2703" s="43">
        <f>AH2704+AH2711</f>
        <v>0</v>
      </c>
      <c r="AI2703" s="43">
        <f>AI2704+AI2711</f>
        <v>0</v>
      </c>
      <c r="AJ2703" s="43">
        <f>AJ2704+AJ2711</f>
        <v>0</v>
      </c>
      <c r="AK2703" s="43">
        <f>AK2704+AK2711</f>
        <v>0</v>
      </c>
      <c r="AL2703" s="43">
        <f>AL2704+AL2711</f>
        <v>161784.60582</v>
      </c>
      <c r="AM2703" s="43">
        <f>AM2704+AM2711</f>
        <v>0</v>
      </c>
      <c r="AN2703" s="43">
        <f>AN2704+AN2711</f>
        <v>0</v>
      </c>
      <c r="AO2703" s="45">
        <f>AO2704+AO2711</f>
        <v>108918.22513000001</v>
      </c>
      <c r="AP2703" s="45">
        <f>AP2704+AP2711</f>
        <v>168833.554</v>
      </c>
      <c r="AQ2703" s="45">
        <f>AQ2704+AQ2711</f>
        <v>0</v>
      </c>
      <c r="AR2703" s="45">
        <f>AR2704+AR2711</f>
        <v>0</v>
      </c>
      <c r="AS2703" s="45">
        <f>AS2704+AS2711</f>
        <v>0</v>
      </c>
      <c r="AT2703" s="45">
        <f>AT2704+AT2711</f>
        <v>0</v>
      </c>
      <c r="AU2703" s="45">
        <f t="shared" si="6806"/>
        <v>168833.554</v>
      </c>
      <c r="AV2703" s="45">
        <f t="shared" si="6807"/>
        <v>155.79999999998836</v>
      </c>
      <c r="AW2703" s="45">
        <f t="shared" si="6811"/>
        <v>191926.70800000001</v>
      </c>
      <c r="AX2703" s="45">
        <f t="shared" si="6812"/>
        <v>176218.81300000002</v>
      </c>
      <c r="AY2703" s="45">
        <f t="shared" si="6813"/>
        <v>176218.81300000002</v>
      </c>
      <c r="AZ2703" s="45">
        <f>AZ2704+AZ2711</f>
        <v>0</v>
      </c>
      <c r="BA2703" s="46">
        <f t="shared" si="6808"/>
        <v>96.070633420523038</v>
      </c>
      <c r="BB2703" s="25"/>
    </row>
    <row r="2704" ht="31.5">
      <c r="B2704" s="47" t="s">
        <v>983</v>
      </c>
      <c r="C2704" s="47" t="s">
        <v>46</v>
      </c>
      <c r="D2704" s="47" t="s">
        <v>48</v>
      </c>
      <c r="E2704" s="48" t="str">
        <f t="shared" si="6805"/>
        <v>0113</v>
      </c>
      <c r="F2704" s="47" t="s">
        <v>76</v>
      </c>
      <c r="G2704" s="48"/>
      <c r="H2704" s="49" t="s">
        <v>77</v>
      </c>
      <c r="I2704" s="19">
        <f t="shared" ref="I2704:I2705" si="6877">I2705</f>
        <v>108851.59999999999</v>
      </c>
      <c r="J2704" s="19">
        <f t="shared" ref="J2704:J2705" si="6878">J2705</f>
        <v>109675.10000000001</v>
      </c>
      <c r="K2704" s="19">
        <f t="shared" ref="K2704:K2705" si="6879">K2705</f>
        <v>109675.10000000001</v>
      </c>
      <c r="L2704" s="19">
        <f t="shared" ref="L2704:L2705" si="6880">L2705</f>
        <v>0</v>
      </c>
      <c r="M2704" s="19">
        <f t="shared" ref="M2704:M2705" si="6881">M2705</f>
        <v>0</v>
      </c>
      <c r="N2704" s="19">
        <f t="shared" ref="N2704:N2705" si="6882">N2705</f>
        <v>0</v>
      </c>
      <c r="O2704" s="19">
        <f t="shared" ref="O2704:O2705" si="6883">O2705</f>
        <v>0</v>
      </c>
      <c r="P2704" s="19">
        <f t="shared" ref="P2704:P2705" si="6884">P2705</f>
        <v>0</v>
      </c>
      <c r="Q2704" s="19">
        <f t="shared" ref="Q2704:Q2705" si="6885">Q2705</f>
        <v>0</v>
      </c>
      <c r="R2704" s="19">
        <f t="shared" ref="R2704:R2705" si="6886">R2705</f>
        <v>0</v>
      </c>
      <c r="S2704" s="19">
        <f t="shared" ref="S2704:S2705" si="6887">S2705</f>
        <v>17527.853999999999</v>
      </c>
      <c r="T2704" s="19">
        <f t="shared" si="6804"/>
        <v>126379.454</v>
      </c>
      <c r="U2704" s="19">
        <f t="shared" si="6875"/>
        <v>109675.10000000001</v>
      </c>
      <c r="V2704" s="19">
        <f t="shared" si="6876"/>
        <v>109675.10000000001</v>
      </c>
      <c r="W2704" s="19">
        <f t="shared" ref="W2704:W2705" si="6888">W2705</f>
        <v>17007.700000000001</v>
      </c>
      <c r="X2704" s="19">
        <f t="shared" ref="X2704:X2705" si="6889">X2705</f>
        <v>0</v>
      </c>
      <c r="Y2704" s="19">
        <f t="shared" ref="Y2704:Y2705" si="6890">Y2705</f>
        <v>0</v>
      </c>
      <c r="Z2704" s="19">
        <f t="shared" ref="Z2704:Z2705" si="6891">Z2705</f>
        <v>520.154</v>
      </c>
      <c r="AA2704" s="19">
        <f t="shared" ref="AA2704:AA2705" si="6892">AA2705</f>
        <v>21645.412999999997</v>
      </c>
      <c r="AB2704" s="19">
        <f t="shared" ref="AB2704:AB2705" si="6893">AB2705</f>
        <v>0</v>
      </c>
      <c r="AC2704" s="19">
        <f t="shared" ref="AC2704:AC2705" si="6894">AC2705</f>
        <v>21645.412999999997</v>
      </c>
      <c r="AD2704" s="19">
        <f t="shared" ref="AD2704:AD2705" si="6895">AD2705</f>
        <v>0</v>
      </c>
      <c r="AE2704" s="19">
        <f t="shared" ref="AE2704:AE2705" si="6896">AE2705</f>
        <v>0</v>
      </c>
      <c r="AF2704" s="50">
        <f t="shared" ref="AF2704:AF2705" si="6897">AF2705</f>
        <v>125947.62700000001</v>
      </c>
      <c r="AG2704" s="50">
        <f t="shared" ref="AG2704:AG2705" si="6898">AG2705</f>
        <v>0</v>
      </c>
      <c r="AH2704" s="50">
        <f t="shared" ref="AH2704:AH2705" si="6899">AH2705</f>
        <v>0</v>
      </c>
      <c r="AI2704" s="50">
        <f t="shared" ref="AI2704:AI2705" si="6900">AI2705</f>
        <v>0</v>
      </c>
      <c r="AJ2704" s="50">
        <f t="shared" ref="AJ2704:AJ2705" si="6901">AJ2705</f>
        <v>0</v>
      </c>
      <c r="AK2704" s="50">
        <f t="shared" ref="AK2704:AK2705" si="6902">AK2705</f>
        <v>0</v>
      </c>
      <c r="AL2704" s="50">
        <f t="shared" ref="AL2704:AL2705" si="6903">AL2705</f>
        <v>120922.62568</v>
      </c>
      <c r="AM2704" s="50">
        <f t="shared" ref="AM2704:AM2705" si="6904">AM2705</f>
        <v>0</v>
      </c>
      <c r="AN2704" s="50">
        <f t="shared" ref="AN2704:AN2705" si="6905">AN2705</f>
        <v>0</v>
      </c>
      <c r="AO2704" s="15">
        <f t="shared" ref="AO2704:AO2705" si="6906">AO2705</f>
        <v>81708.943350000001</v>
      </c>
      <c r="AP2704" s="51">
        <f t="shared" ref="AP2704:AP2705" si="6907">AP2705</f>
        <v>126379.454</v>
      </c>
      <c r="AQ2704" s="51">
        <f t="shared" ref="AQ2704:AQ2705" si="6908">AQ2705</f>
        <v>0</v>
      </c>
      <c r="AR2704" s="51">
        <f t="shared" ref="AR2704:AR2705" si="6909">AR2705</f>
        <v>0</v>
      </c>
      <c r="AS2704" s="51">
        <f t="shared" ref="AS2704:AS2705" si="6910">AS2705</f>
        <v>0</v>
      </c>
      <c r="AT2704" s="51">
        <f t="shared" ref="AT2704:AT2705" si="6911">AT2705</f>
        <v>0</v>
      </c>
      <c r="AU2704" s="51">
        <f t="shared" si="6806"/>
        <v>126379.454</v>
      </c>
      <c r="AV2704" s="51">
        <f t="shared" si="6807"/>
        <v>0</v>
      </c>
      <c r="AW2704" s="51">
        <f t="shared" si="6811"/>
        <v>143907.30800000002</v>
      </c>
      <c r="AX2704" s="51">
        <f t="shared" si="6812"/>
        <v>131320.51300000001</v>
      </c>
      <c r="AY2704" s="51">
        <f t="shared" si="6813"/>
        <v>131320.51300000001</v>
      </c>
      <c r="AZ2704" s="51">
        <f t="shared" ref="AZ2704:AZ2705" si="6912">AZ2705</f>
        <v>0</v>
      </c>
      <c r="BA2704" s="52">
        <f t="shared" si="6808"/>
        <v>96.01024533792922</v>
      </c>
      <c r="BB2704" s="25"/>
    </row>
    <row r="2705" ht="31.5">
      <c r="B2705" s="47" t="s">
        <v>983</v>
      </c>
      <c r="C2705" s="47" t="s">
        <v>46</v>
      </c>
      <c r="D2705" s="47" t="s">
        <v>48</v>
      </c>
      <c r="E2705" s="48" t="str">
        <f t="shared" si="6805"/>
        <v>0113</v>
      </c>
      <c r="F2705" s="47" t="s">
        <v>985</v>
      </c>
      <c r="G2705" s="48"/>
      <c r="H2705" s="49" t="s">
        <v>986</v>
      </c>
      <c r="I2705" s="19">
        <f t="shared" si="6877"/>
        <v>108851.59999999999</v>
      </c>
      <c r="J2705" s="19">
        <f t="shared" si="6878"/>
        <v>109675.10000000001</v>
      </c>
      <c r="K2705" s="19">
        <f t="shared" si="6879"/>
        <v>109675.10000000001</v>
      </c>
      <c r="L2705" s="19">
        <f t="shared" si="6880"/>
        <v>0</v>
      </c>
      <c r="M2705" s="19">
        <f t="shared" si="6881"/>
        <v>0</v>
      </c>
      <c r="N2705" s="19">
        <f t="shared" si="6882"/>
        <v>0</v>
      </c>
      <c r="O2705" s="19">
        <f t="shared" si="6883"/>
        <v>0</v>
      </c>
      <c r="P2705" s="19">
        <f t="shared" si="6884"/>
        <v>0</v>
      </c>
      <c r="Q2705" s="19">
        <f t="shared" si="6885"/>
        <v>0</v>
      </c>
      <c r="R2705" s="19">
        <f t="shared" si="6886"/>
        <v>0</v>
      </c>
      <c r="S2705" s="19">
        <f t="shared" si="6887"/>
        <v>17527.853999999999</v>
      </c>
      <c r="T2705" s="19">
        <f t="shared" si="6804"/>
        <v>126379.454</v>
      </c>
      <c r="U2705" s="19">
        <f t="shared" si="6875"/>
        <v>109675.10000000001</v>
      </c>
      <c r="V2705" s="19">
        <f t="shared" si="6876"/>
        <v>109675.10000000001</v>
      </c>
      <c r="W2705" s="19">
        <f t="shared" si="6888"/>
        <v>17007.700000000001</v>
      </c>
      <c r="X2705" s="19">
        <f t="shared" si="6889"/>
        <v>0</v>
      </c>
      <c r="Y2705" s="19">
        <f t="shared" si="6890"/>
        <v>0</v>
      </c>
      <c r="Z2705" s="19">
        <f t="shared" si="6891"/>
        <v>520.154</v>
      </c>
      <c r="AA2705" s="19">
        <f t="shared" si="6892"/>
        <v>21645.412999999997</v>
      </c>
      <c r="AB2705" s="19">
        <f t="shared" si="6893"/>
        <v>0</v>
      </c>
      <c r="AC2705" s="19">
        <f t="shared" si="6894"/>
        <v>21645.412999999997</v>
      </c>
      <c r="AD2705" s="19">
        <f t="shared" si="6895"/>
        <v>0</v>
      </c>
      <c r="AE2705" s="19">
        <f t="shared" si="6896"/>
        <v>0</v>
      </c>
      <c r="AF2705" s="50">
        <f t="shared" si="6897"/>
        <v>125947.62700000001</v>
      </c>
      <c r="AG2705" s="50">
        <f t="shared" si="6898"/>
        <v>0</v>
      </c>
      <c r="AH2705" s="50">
        <f t="shared" si="6899"/>
        <v>0</v>
      </c>
      <c r="AI2705" s="50">
        <f t="shared" si="6900"/>
        <v>0</v>
      </c>
      <c r="AJ2705" s="50">
        <f t="shared" si="6901"/>
        <v>0</v>
      </c>
      <c r="AK2705" s="50">
        <f t="shared" si="6902"/>
        <v>0</v>
      </c>
      <c r="AL2705" s="50">
        <f t="shared" si="6903"/>
        <v>120922.62568</v>
      </c>
      <c r="AM2705" s="50">
        <f t="shared" si="6904"/>
        <v>0</v>
      </c>
      <c r="AN2705" s="50">
        <f t="shared" si="6905"/>
        <v>0</v>
      </c>
      <c r="AO2705" s="51">
        <f t="shared" si="6906"/>
        <v>81708.943350000001</v>
      </c>
      <c r="AP2705" s="51">
        <f t="shared" si="6907"/>
        <v>126379.454</v>
      </c>
      <c r="AQ2705" s="51">
        <f t="shared" si="6908"/>
        <v>0</v>
      </c>
      <c r="AR2705" s="51">
        <f t="shared" si="6909"/>
        <v>0</v>
      </c>
      <c r="AS2705" s="51">
        <f t="shared" si="6910"/>
        <v>0</v>
      </c>
      <c r="AT2705" s="51">
        <f t="shared" si="6911"/>
        <v>0</v>
      </c>
      <c r="AU2705" s="51">
        <f t="shared" si="6806"/>
        <v>126379.454</v>
      </c>
      <c r="AV2705" s="51">
        <f t="shared" si="6807"/>
        <v>0</v>
      </c>
      <c r="AW2705" s="51">
        <f t="shared" si="6811"/>
        <v>143907.30800000002</v>
      </c>
      <c r="AX2705" s="51">
        <f t="shared" si="6812"/>
        <v>131320.51300000001</v>
      </c>
      <c r="AY2705" s="51">
        <f t="shared" si="6813"/>
        <v>131320.51300000001</v>
      </c>
      <c r="AZ2705" s="51">
        <f t="shared" si="6912"/>
        <v>0</v>
      </c>
      <c r="BA2705" s="52">
        <f t="shared" si="6808"/>
        <v>96.01024533792922</v>
      </c>
      <c r="BB2705" s="25"/>
    </row>
    <row r="2706" ht="47.25">
      <c r="B2706" s="47" t="s">
        <v>983</v>
      </c>
      <c r="C2706" s="47" t="s">
        <v>46</v>
      </c>
      <c r="D2706" s="47" t="s">
        <v>48</v>
      </c>
      <c r="E2706" s="48" t="str">
        <f t="shared" si="6805"/>
        <v>0113</v>
      </c>
      <c r="F2706" s="47" t="s">
        <v>987</v>
      </c>
      <c r="G2706" s="48"/>
      <c r="H2706" s="49" t="s">
        <v>75</v>
      </c>
      <c r="I2706" s="19">
        <f>I2707+I2708+I2710</f>
        <v>108851.59999999999</v>
      </c>
      <c r="J2706" s="19">
        <f>J2707+J2708+J2710</f>
        <v>109675.10000000001</v>
      </c>
      <c r="K2706" s="19">
        <f>K2707+K2708+K2710</f>
        <v>109675.10000000001</v>
      </c>
      <c r="L2706" s="19">
        <f>L2707+L2708+L2710</f>
        <v>0</v>
      </c>
      <c r="M2706" s="19">
        <f>M2707+M2708+M2710</f>
        <v>0</v>
      </c>
      <c r="N2706" s="19">
        <f>N2707+N2708+N2710</f>
        <v>0</v>
      </c>
      <c r="O2706" s="19">
        <f>O2707+O2708+O2710+O2709</f>
        <v>0</v>
      </c>
      <c r="P2706" s="19">
        <f>P2707+P2708+P2710+P2709</f>
        <v>0</v>
      </c>
      <c r="Q2706" s="19">
        <f>Q2707+Q2708+Q2710+Q2709</f>
        <v>0</v>
      </c>
      <c r="R2706" s="19">
        <f>R2707+R2708+R2710+R2709</f>
        <v>0</v>
      </c>
      <c r="S2706" s="19">
        <f>S2707+S2708+S2710</f>
        <v>17527.853999999999</v>
      </c>
      <c r="T2706" s="19">
        <f t="shared" si="6804"/>
        <v>126379.454</v>
      </c>
      <c r="U2706" s="19">
        <f t="shared" si="6875"/>
        <v>109675.10000000001</v>
      </c>
      <c r="V2706" s="19">
        <f t="shared" si="6876"/>
        <v>109675.10000000001</v>
      </c>
      <c r="W2706" s="19">
        <f>W2707+W2708+W2710</f>
        <v>17007.700000000001</v>
      </c>
      <c r="X2706" s="19">
        <f>X2707+X2708+X2710</f>
        <v>0</v>
      </c>
      <c r="Y2706" s="19">
        <f>Y2707+Y2708+Y2710</f>
        <v>0</v>
      </c>
      <c r="Z2706" s="19">
        <f>Z2707+Z2708+Z2710</f>
        <v>520.154</v>
      </c>
      <c r="AA2706" s="19">
        <f>AA2707+AA2708+AA2710</f>
        <v>21645.412999999997</v>
      </c>
      <c r="AB2706" s="19">
        <f>AB2707+AB2708+AB2710</f>
        <v>0</v>
      </c>
      <c r="AC2706" s="19">
        <f>AC2707+AC2708+AC2710</f>
        <v>21645.412999999997</v>
      </c>
      <c r="AD2706" s="19">
        <f>AD2707+AD2708+AD2710</f>
        <v>0</v>
      </c>
      <c r="AE2706" s="19">
        <f>AE2707+AE2708+AE2710</f>
        <v>0</v>
      </c>
      <c r="AF2706" s="50">
        <f>AF2707+AF2708+AF2710+AF2709</f>
        <v>125947.62700000001</v>
      </c>
      <c r="AG2706" s="50">
        <f>AG2707+AG2708+AG2710+AG2709</f>
        <v>0</v>
      </c>
      <c r="AH2706" s="50">
        <f>AH2707+AH2708+AH2710+AH2709</f>
        <v>0</v>
      </c>
      <c r="AI2706" s="50">
        <f>AI2707+AI2708+AI2710+AI2709</f>
        <v>0</v>
      </c>
      <c r="AJ2706" s="50">
        <f>AJ2707+AJ2708+AJ2710+AJ2709</f>
        <v>0</v>
      </c>
      <c r="AK2706" s="50">
        <f>AK2707+AK2708+AK2710+AK2709</f>
        <v>0</v>
      </c>
      <c r="AL2706" s="50">
        <f>AL2707+AL2708+AL2710+AL2709</f>
        <v>120922.62568</v>
      </c>
      <c r="AM2706" s="50">
        <f>AM2707+AM2708+AM2710+AM2709</f>
        <v>0</v>
      </c>
      <c r="AN2706" s="50">
        <f>AN2707+AN2708+AN2710+AN2709</f>
        <v>0</v>
      </c>
      <c r="AO2706" s="15">
        <f>AO2707+AO2708+AO2710+AO2709</f>
        <v>81708.943350000001</v>
      </c>
      <c r="AP2706" s="51">
        <f>AP2707+AP2708+AP2710+AP2709</f>
        <v>126379.454</v>
      </c>
      <c r="AQ2706" s="51">
        <f>AQ2707+AQ2708+AQ2710+AQ2709</f>
        <v>0</v>
      </c>
      <c r="AR2706" s="51">
        <f>AR2707+AR2708+AR2710+AR2709</f>
        <v>0</v>
      </c>
      <c r="AS2706" s="51">
        <f>AS2707+AS2708+AS2710+AS2709</f>
        <v>0</v>
      </c>
      <c r="AT2706" s="51">
        <f>AT2707+AT2708+AT2710+AT2709</f>
        <v>0</v>
      </c>
      <c r="AU2706" s="51">
        <f t="shared" si="6806"/>
        <v>126379.454</v>
      </c>
      <c r="AV2706" s="51">
        <f t="shared" si="6807"/>
        <v>0</v>
      </c>
      <c r="AW2706" s="51">
        <f t="shared" si="6811"/>
        <v>143907.30800000002</v>
      </c>
      <c r="AX2706" s="51">
        <f t="shared" si="6812"/>
        <v>131320.51300000001</v>
      </c>
      <c r="AY2706" s="51">
        <f t="shared" si="6813"/>
        <v>131320.51300000001</v>
      </c>
      <c r="AZ2706" s="51">
        <f>AZ2707+AZ2708+AZ2710</f>
        <v>0</v>
      </c>
      <c r="BA2706" s="52">
        <f t="shared" si="6808"/>
        <v>96.01024533792922</v>
      </c>
      <c r="BB2706" s="25"/>
    </row>
    <row r="2707" ht="78.75">
      <c r="B2707" s="47" t="s">
        <v>983</v>
      </c>
      <c r="C2707" s="47" t="s">
        <v>46</v>
      </c>
      <c r="D2707" s="47" t="s">
        <v>48</v>
      </c>
      <c r="E2707" s="48" t="str">
        <f t="shared" si="6805"/>
        <v>0113</v>
      </c>
      <c r="F2707" s="47" t="s">
        <v>987</v>
      </c>
      <c r="G2707" s="47" t="s">
        <v>70</v>
      </c>
      <c r="H2707" s="49" t="s">
        <v>71</v>
      </c>
      <c r="I2707" s="19">
        <v>92852.899999999994</v>
      </c>
      <c r="J2707" s="19">
        <v>95707.800000000003</v>
      </c>
      <c r="K2707" s="19">
        <v>95707.800000000003</v>
      </c>
      <c r="L2707" s="19"/>
      <c r="M2707" s="19"/>
      <c r="N2707" s="19"/>
      <c r="O2707" s="19">
        <v>0</v>
      </c>
      <c r="P2707" s="19">
        <v>0</v>
      </c>
      <c r="Q2707" s="19">
        <v>0</v>
      </c>
      <c r="R2707" s="19">
        <v>0</v>
      </c>
      <c r="S2707" s="19">
        <v>17007.700000000001</v>
      </c>
      <c r="T2707" s="19">
        <f t="shared" si="6804"/>
        <v>109860.59999999999</v>
      </c>
      <c r="U2707" s="19">
        <f t="shared" si="6875"/>
        <v>95707.800000000003</v>
      </c>
      <c r="V2707" s="19">
        <f t="shared" si="6876"/>
        <v>95707.800000000003</v>
      </c>
      <c r="W2707" s="19">
        <v>17007.700000000001</v>
      </c>
      <c r="X2707" s="19"/>
      <c r="Y2707" s="19"/>
      <c r="Z2707" s="19"/>
      <c r="AA2707" s="19">
        <v>21100.099999999999</v>
      </c>
      <c r="AB2707" s="19"/>
      <c r="AC2707" s="19">
        <v>21100.099999999999</v>
      </c>
      <c r="AD2707" s="19"/>
      <c r="AE2707" s="19"/>
      <c r="AF2707" s="50">
        <v>110700.07016</v>
      </c>
      <c r="AG2707" s="50"/>
      <c r="AH2707" s="50">
        <v>0</v>
      </c>
      <c r="AI2707" s="50">
        <v>0</v>
      </c>
      <c r="AJ2707" s="50">
        <v>0</v>
      </c>
      <c r="AK2707" s="50">
        <v>0</v>
      </c>
      <c r="AL2707" s="50">
        <v>105856.92769</v>
      </c>
      <c r="AM2707" s="50">
        <v>0</v>
      </c>
      <c r="AN2707" s="50">
        <v>0</v>
      </c>
      <c r="AO2707" s="51">
        <v>70652.616519999996</v>
      </c>
      <c r="AP2707" s="51">
        <v>110006.26796</v>
      </c>
      <c r="AQ2707" s="51">
        <v>0</v>
      </c>
      <c r="AR2707" s="51">
        <v>0</v>
      </c>
      <c r="AS2707" s="51">
        <v>0</v>
      </c>
      <c r="AT2707" s="51">
        <v>0</v>
      </c>
      <c r="AU2707" s="51">
        <f t="shared" si="6806"/>
        <v>110006.26796</v>
      </c>
      <c r="AV2707" s="51">
        <f t="shared" si="6807"/>
        <v>-145.66796000000613</v>
      </c>
      <c r="AW2707" s="51">
        <f t="shared" si="6811"/>
        <v>126868.29999999999</v>
      </c>
      <c r="AX2707" s="51">
        <f t="shared" si="6812"/>
        <v>116807.89999999999</v>
      </c>
      <c r="AY2707" s="51">
        <f t="shared" si="6813"/>
        <v>116807.89999999999</v>
      </c>
      <c r="AZ2707" s="51"/>
      <c r="BA2707" s="52">
        <f t="shared" si="6808"/>
        <v>95.624986991426482</v>
      </c>
      <c r="BB2707" s="53"/>
    </row>
    <row r="2708" ht="31.5">
      <c r="B2708" s="47" t="s">
        <v>983</v>
      </c>
      <c r="C2708" s="47" t="s">
        <v>46</v>
      </c>
      <c r="D2708" s="47" t="s">
        <v>48</v>
      </c>
      <c r="E2708" s="48" t="str">
        <f t="shared" si="6805"/>
        <v>0113</v>
      </c>
      <c r="F2708" s="47" t="s">
        <v>987</v>
      </c>
      <c r="G2708" s="47" t="s">
        <v>58</v>
      </c>
      <c r="H2708" s="49" t="s">
        <v>59</v>
      </c>
      <c r="I2708" s="19">
        <v>15976.700000000001</v>
      </c>
      <c r="J2708" s="19">
        <v>13945.299999999999</v>
      </c>
      <c r="K2708" s="19">
        <v>13945.299999999999</v>
      </c>
      <c r="L2708" s="19"/>
      <c r="M2708" s="19"/>
      <c r="N2708" s="19"/>
      <c r="O2708" s="19">
        <v>0</v>
      </c>
      <c r="P2708" s="19">
        <v>0</v>
      </c>
      <c r="Q2708" s="19">
        <v>0</v>
      </c>
      <c r="R2708" s="19">
        <v>0</v>
      </c>
      <c r="S2708" s="19">
        <v>520.154</v>
      </c>
      <c r="T2708" s="19">
        <f t="shared" si="6804"/>
        <v>16496.853999999999</v>
      </c>
      <c r="U2708" s="19">
        <f t="shared" si="6875"/>
        <v>13945.299999999999</v>
      </c>
      <c r="V2708" s="19">
        <f t="shared" si="6876"/>
        <v>13945.299999999999</v>
      </c>
      <c r="W2708" s="19"/>
      <c r="X2708" s="19"/>
      <c r="Y2708" s="19"/>
      <c r="Z2708" s="19">
        <v>520.154</v>
      </c>
      <c r="AA2708" s="19">
        <v>545.31299999999999</v>
      </c>
      <c r="AB2708" s="19"/>
      <c r="AC2708" s="19">
        <v>545.31299999999999</v>
      </c>
      <c r="AD2708" s="19"/>
      <c r="AE2708" s="19"/>
      <c r="AF2708" s="50">
        <v>15238.9566</v>
      </c>
      <c r="AG2708" s="50"/>
      <c r="AH2708" s="50">
        <v>0</v>
      </c>
      <c r="AI2708" s="50">
        <v>0</v>
      </c>
      <c r="AJ2708" s="50">
        <v>0</v>
      </c>
      <c r="AK2708" s="50">
        <v>0</v>
      </c>
      <c r="AL2708" s="50">
        <v>15057.097750000001</v>
      </c>
      <c r="AM2708" s="50">
        <v>0</v>
      </c>
      <c r="AN2708" s="50">
        <v>0</v>
      </c>
      <c r="AO2708" s="15">
        <v>11049.934590000001</v>
      </c>
      <c r="AP2708" s="51">
        <v>16348.353800000001</v>
      </c>
      <c r="AQ2708" s="51">
        <v>0</v>
      </c>
      <c r="AR2708" s="51">
        <v>0</v>
      </c>
      <c r="AS2708" s="51">
        <v>0</v>
      </c>
      <c r="AT2708" s="51">
        <v>0</v>
      </c>
      <c r="AU2708" s="51">
        <f t="shared" si="6806"/>
        <v>16348.353800000001</v>
      </c>
      <c r="AV2708" s="51">
        <f t="shared" si="6807"/>
        <v>148.50019999999859</v>
      </c>
      <c r="AW2708" s="51">
        <f t="shared" si="6811"/>
        <v>17017.007999999998</v>
      </c>
      <c r="AX2708" s="51">
        <f t="shared" si="6812"/>
        <v>14490.612999999999</v>
      </c>
      <c r="AY2708" s="51">
        <f t="shared" si="6813"/>
        <v>14490.612999999999</v>
      </c>
      <c r="AZ2708" s="51"/>
      <c r="BA2708" s="52">
        <f t="shared" si="6808"/>
        <v>98.806618754987468</v>
      </c>
      <c r="BB2708" s="53"/>
    </row>
    <row r="2709">
      <c r="B2709" s="47" t="s">
        <v>983</v>
      </c>
      <c r="C2709" s="47" t="s">
        <v>46</v>
      </c>
      <c r="D2709" s="47" t="s">
        <v>48</v>
      </c>
      <c r="E2709" s="48" t="str">
        <f t="shared" si="6805"/>
        <v>0113</v>
      </c>
      <c r="F2709" s="47" t="s">
        <v>987</v>
      </c>
      <c r="G2709" s="47" t="s">
        <v>72</v>
      </c>
      <c r="H2709" s="49" t="s">
        <v>73</v>
      </c>
      <c r="I2709" s="19"/>
      <c r="J2709" s="19"/>
      <c r="K2709" s="19"/>
      <c r="L2709" s="19"/>
      <c r="M2709" s="19"/>
      <c r="N2709" s="19"/>
      <c r="O2709" s="19">
        <v>0</v>
      </c>
      <c r="P2709" s="19">
        <v>0</v>
      </c>
      <c r="Q2709" s="19">
        <v>0</v>
      </c>
      <c r="R2709" s="19">
        <v>0</v>
      </c>
      <c r="S2709" s="19"/>
      <c r="T2709" s="19">
        <f t="shared" si="6804"/>
        <v>0</v>
      </c>
      <c r="U2709" s="19">
        <v>0</v>
      </c>
      <c r="V2709" s="19">
        <v>0</v>
      </c>
      <c r="W2709" s="19">
        <v>0</v>
      </c>
      <c r="X2709" s="19">
        <v>0</v>
      </c>
      <c r="Y2709" s="19">
        <v>0</v>
      </c>
      <c r="Z2709" s="19">
        <v>0</v>
      </c>
      <c r="AA2709" s="19">
        <v>0</v>
      </c>
      <c r="AB2709" s="19">
        <v>0</v>
      </c>
      <c r="AC2709" s="19">
        <v>0</v>
      </c>
      <c r="AD2709" s="19">
        <v>0</v>
      </c>
      <c r="AE2709" s="19">
        <v>0</v>
      </c>
      <c r="AF2709" s="50">
        <v>2.8322400000000001</v>
      </c>
      <c r="AG2709" s="50"/>
      <c r="AH2709" s="50">
        <v>0</v>
      </c>
      <c r="AI2709" s="50">
        <v>0</v>
      </c>
      <c r="AJ2709" s="50">
        <v>0</v>
      </c>
      <c r="AK2709" s="50">
        <v>0</v>
      </c>
      <c r="AL2709" s="50">
        <v>2.8322400000000001</v>
      </c>
      <c r="AM2709" s="50">
        <v>0</v>
      </c>
      <c r="AN2709" s="50">
        <v>0</v>
      </c>
      <c r="AO2709" s="51">
        <v>2.8322400000000001</v>
      </c>
      <c r="AP2709" s="51">
        <v>2.8322400000000001</v>
      </c>
      <c r="AQ2709" s="51">
        <v>0</v>
      </c>
      <c r="AR2709" s="51">
        <v>0</v>
      </c>
      <c r="AS2709" s="51">
        <v>0</v>
      </c>
      <c r="AT2709" s="51">
        <v>0</v>
      </c>
      <c r="AU2709" s="51">
        <f t="shared" si="6806"/>
        <v>2.8322400000000001</v>
      </c>
      <c r="AV2709" s="51">
        <f t="shared" si="6807"/>
        <v>-2.8322400000000001</v>
      </c>
      <c r="AW2709" s="51"/>
      <c r="AX2709" s="51"/>
      <c r="AY2709" s="51"/>
      <c r="AZ2709" s="51"/>
      <c r="BA2709" s="52">
        <f t="shared" si="6808"/>
        <v>100</v>
      </c>
      <c r="BB2709" s="53"/>
    </row>
    <row r="2710">
      <c r="B2710" s="47" t="s">
        <v>983</v>
      </c>
      <c r="C2710" s="47" t="s">
        <v>46</v>
      </c>
      <c r="D2710" s="47" t="s">
        <v>48</v>
      </c>
      <c r="E2710" s="48" t="str">
        <f t="shared" si="6805"/>
        <v>0113</v>
      </c>
      <c r="F2710" s="47" t="s">
        <v>987</v>
      </c>
      <c r="G2710" s="47" t="s">
        <v>60</v>
      </c>
      <c r="H2710" s="49" t="s">
        <v>61</v>
      </c>
      <c r="I2710" s="19">
        <v>22</v>
      </c>
      <c r="J2710" s="19">
        <v>22</v>
      </c>
      <c r="K2710" s="19">
        <v>22</v>
      </c>
      <c r="L2710" s="19"/>
      <c r="M2710" s="19"/>
      <c r="N2710" s="19"/>
      <c r="O2710" s="19">
        <v>0</v>
      </c>
      <c r="P2710" s="19">
        <v>0</v>
      </c>
      <c r="Q2710" s="19">
        <v>0</v>
      </c>
      <c r="R2710" s="19">
        <v>0</v>
      </c>
      <c r="S2710" s="19"/>
      <c r="T2710" s="19">
        <f t="shared" si="6804"/>
        <v>22</v>
      </c>
      <c r="U2710" s="19">
        <f t="shared" si="6875"/>
        <v>22</v>
      </c>
      <c r="V2710" s="19">
        <f t="shared" si="6876"/>
        <v>22</v>
      </c>
      <c r="W2710" s="19"/>
      <c r="X2710" s="19"/>
      <c r="Y2710" s="19"/>
      <c r="Z2710" s="19"/>
      <c r="AA2710" s="19"/>
      <c r="AB2710" s="19"/>
      <c r="AC2710" s="19"/>
      <c r="AD2710" s="19"/>
      <c r="AE2710" s="19"/>
      <c r="AF2710" s="50">
        <v>5.7679999999999998</v>
      </c>
      <c r="AG2710" s="50"/>
      <c r="AH2710" s="50">
        <v>0</v>
      </c>
      <c r="AI2710" s="50">
        <v>0</v>
      </c>
      <c r="AJ2710" s="50">
        <v>0</v>
      </c>
      <c r="AK2710" s="50">
        <v>0</v>
      </c>
      <c r="AL2710" s="50">
        <v>5.7679999999999998</v>
      </c>
      <c r="AM2710" s="50">
        <v>0</v>
      </c>
      <c r="AN2710" s="50">
        <v>0</v>
      </c>
      <c r="AO2710" s="15">
        <v>3.5600000000000001</v>
      </c>
      <c r="AP2710" s="51">
        <v>22</v>
      </c>
      <c r="AQ2710" s="51">
        <v>0</v>
      </c>
      <c r="AR2710" s="51">
        <v>0</v>
      </c>
      <c r="AS2710" s="51">
        <v>0</v>
      </c>
      <c r="AT2710" s="51">
        <v>0</v>
      </c>
      <c r="AU2710" s="51">
        <f t="shared" si="6806"/>
        <v>22</v>
      </c>
      <c r="AV2710" s="51">
        <f t="shared" si="6807"/>
        <v>0</v>
      </c>
      <c r="AW2710" s="51">
        <f t="shared" si="6811"/>
        <v>22</v>
      </c>
      <c r="AX2710" s="51">
        <f t="shared" si="6812"/>
        <v>22</v>
      </c>
      <c r="AY2710" s="51">
        <f t="shared" si="6813"/>
        <v>22</v>
      </c>
      <c r="AZ2710" s="51"/>
      <c r="BA2710" s="52">
        <f t="shared" si="6808"/>
        <v>100</v>
      </c>
      <c r="BB2710" s="53"/>
    </row>
    <row r="2711" ht="31.5">
      <c r="B2711" s="47" t="s">
        <v>983</v>
      </c>
      <c r="C2711" s="47" t="s">
        <v>46</v>
      </c>
      <c r="D2711" s="47" t="s">
        <v>48</v>
      </c>
      <c r="E2711" s="48" t="str">
        <f t="shared" si="6805"/>
        <v>0113</v>
      </c>
      <c r="F2711" s="47" t="s">
        <v>124</v>
      </c>
      <c r="G2711" s="48"/>
      <c r="H2711" s="49" t="s">
        <v>125</v>
      </c>
      <c r="I2711" s="19">
        <f t="shared" ref="I2711:I2712" si="6913">I2712</f>
        <v>37200.400000000001</v>
      </c>
      <c r="J2711" s="19">
        <f t="shared" ref="J2711:J2712" si="6914">J2712</f>
        <v>38284.300000000003</v>
      </c>
      <c r="K2711" s="19">
        <f t="shared" ref="K2711:K2712" si="6915">K2712</f>
        <v>38284.300000000003</v>
      </c>
      <c r="L2711" s="19">
        <f t="shared" ref="L2711:L2712" si="6916">L2712</f>
        <v>0</v>
      </c>
      <c r="M2711" s="19">
        <f t="shared" ref="M2711:M2712" si="6917">M2712</f>
        <v>0</v>
      </c>
      <c r="N2711" s="19">
        <f t="shared" ref="N2711:N2712" si="6918">N2712</f>
        <v>0</v>
      </c>
      <c r="O2711" s="19">
        <f t="shared" ref="O2711:O2712" si="6919">O2712</f>
        <v>0</v>
      </c>
      <c r="P2711" s="19">
        <f t="shared" ref="P2711:P2712" si="6920">P2712</f>
        <v>0</v>
      </c>
      <c r="Q2711" s="19">
        <f t="shared" ref="Q2711:Q2712" si="6921">Q2712</f>
        <v>0</v>
      </c>
      <c r="R2711" s="19">
        <f t="shared" ref="R2711:R2712" si="6922">R2712</f>
        <v>0</v>
      </c>
      <c r="S2711" s="19">
        <f t="shared" ref="S2711:S2712" si="6923">S2712</f>
        <v>5409.5</v>
      </c>
      <c r="T2711" s="19">
        <f t="shared" si="6804"/>
        <v>42609.900000000001</v>
      </c>
      <c r="U2711" s="19">
        <f t="shared" si="6875"/>
        <v>38284.300000000003</v>
      </c>
      <c r="V2711" s="19">
        <f t="shared" si="6876"/>
        <v>38284.300000000003</v>
      </c>
      <c r="W2711" s="19">
        <f t="shared" ref="W2711:W2712" si="6924">W2712</f>
        <v>5409.5</v>
      </c>
      <c r="X2711" s="19">
        <f t="shared" ref="X2711:X2712" si="6925">X2712</f>
        <v>0</v>
      </c>
      <c r="Y2711" s="19">
        <f t="shared" ref="Y2711:Y2712" si="6926">Y2712</f>
        <v>0</v>
      </c>
      <c r="Z2711" s="19">
        <f t="shared" ref="Z2711:Z2712" si="6927">Z2712</f>
        <v>0</v>
      </c>
      <c r="AA2711" s="19">
        <f t="shared" ref="AA2711:AA2712" si="6928">AA2712</f>
        <v>6614</v>
      </c>
      <c r="AB2711" s="19">
        <f t="shared" ref="AB2711:AB2712" si="6929">AB2712</f>
        <v>0</v>
      </c>
      <c r="AC2711" s="19">
        <f t="shared" ref="AC2711:AC2712" si="6930">AC2712</f>
        <v>6614</v>
      </c>
      <c r="AD2711" s="19">
        <f t="shared" ref="AD2711:AD2712" si="6931">AD2712</f>
        <v>0</v>
      </c>
      <c r="AE2711" s="19">
        <f t="shared" ref="AE2711:AE2712" si="6932">AE2712</f>
        <v>0</v>
      </c>
      <c r="AF2711" s="50">
        <f t="shared" ref="AF2711:AF2712" si="6933">AF2712</f>
        <v>42454.099999999999</v>
      </c>
      <c r="AG2711" s="50">
        <f t="shared" ref="AG2711:AG2712" si="6934">AG2712</f>
        <v>0</v>
      </c>
      <c r="AH2711" s="50">
        <f t="shared" ref="AH2711:AH2712" si="6935">AH2712</f>
        <v>0</v>
      </c>
      <c r="AI2711" s="50">
        <f t="shared" ref="AI2711:AI2712" si="6936">AI2712</f>
        <v>0</v>
      </c>
      <c r="AJ2711" s="50">
        <f t="shared" ref="AJ2711:AJ2712" si="6937">AJ2712</f>
        <v>0</v>
      </c>
      <c r="AK2711" s="50">
        <f t="shared" ref="AK2711:AK2712" si="6938">AK2712</f>
        <v>0</v>
      </c>
      <c r="AL2711" s="50">
        <f t="shared" ref="AL2711:AL2712" si="6939">AL2712</f>
        <v>40861.98014</v>
      </c>
      <c r="AM2711" s="50">
        <f t="shared" ref="AM2711:AM2712" si="6940">AM2712</f>
        <v>0</v>
      </c>
      <c r="AN2711" s="50">
        <f t="shared" ref="AN2711:AN2712" si="6941">AN2712</f>
        <v>0</v>
      </c>
      <c r="AO2711" s="51">
        <f t="shared" ref="AO2711:AO2712" si="6942">AO2712</f>
        <v>27209.281780000001</v>
      </c>
      <c r="AP2711" s="51">
        <f t="shared" ref="AP2711:AP2712" si="6943">AP2712</f>
        <v>42454.099999999999</v>
      </c>
      <c r="AQ2711" s="51">
        <f t="shared" ref="AQ2711:AQ2712" si="6944">AQ2712</f>
        <v>0</v>
      </c>
      <c r="AR2711" s="51">
        <f t="shared" ref="AR2711:AR2712" si="6945">AR2712</f>
        <v>0</v>
      </c>
      <c r="AS2711" s="51">
        <f t="shared" ref="AS2711:AS2712" si="6946">AS2712</f>
        <v>0</v>
      </c>
      <c r="AT2711" s="51">
        <f t="shared" ref="AT2711:AT2712" si="6947">AT2712</f>
        <v>0</v>
      </c>
      <c r="AU2711" s="51">
        <f t="shared" si="6806"/>
        <v>42454.099999999999</v>
      </c>
      <c r="AV2711" s="51">
        <f t="shared" si="6807"/>
        <v>155.80000000000291</v>
      </c>
      <c r="AW2711" s="51">
        <f t="shared" si="6811"/>
        <v>48019.400000000001</v>
      </c>
      <c r="AX2711" s="51">
        <f t="shared" si="6812"/>
        <v>44898.300000000003</v>
      </c>
      <c r="AY2711" s="51">
        <f t="shared" si="6813"/>
        <v>44898.300000000003</v>
      </c>
      <c r="AZ2711" s="51">
        <f t="shared" ref="AZ2711:AZ2712" si="6948">AZ2712</f>
        <v>0</v>
      </c>
      <c r="BA2711" s="52">
        <f t="shared" si="6808"/>
        <v>96.249785391752511</v>
      </c>
      <c r="BB2711" s="25"/>
    </row>
    <row r="2712" ht="31.5">
      <c r="B2712" s="47" t="s">
        <v>983</v>
      </c>
      <c r="C2712" s="47" t="s">
        <v>46</v>
      </c>
      <c r="D2712" s="47" t="s">
        <v>48</v>
      </c>
      <c r="E2712" s="48" t="str">
        <f t="shared" si="6805"/>
        <v>0113</v>
      </c>
      <c r="F2712" s="47" t="s">
        <v>126</v>
      </c>
      <c r="G2712" s="48"/>
      <c r="H2712" s="49" t="s">
        <v>127</v>
      </c>
      <c r="I2712" s="19">
        <f t="shared" si="6913"/>
        <v>37200.400000000001</v>
      </c>
      <c r="J2712" s="19">
        <f t="shared" si="6914"/>
        <v>38284.300000000003</v>
      </c>
      <c r="K2712" s="19">
        <f t="shared" si="6915"/>
        <v>38284.300000000003</v>
      </c>
      <c r="L2712" s="19">
        <f t="shared" si="6916"/>
        <v>0</v>
      </c>
      <c r="M2712" s="19">
        <f t="shared" si="6917"/>
        <v>0</v>
      </c>
      <c r="N2712" s="19">
        <f t="shared" si="6918"/>
        <v>0</v>
      </c>
      <c r="O2712" s="19">
        <f t="shared" si="6919"/>
        <v>0</v>
      </c>
      <c r="P2712" s="19">
        <f t="shared" si="6920"/>
        <v>0</v>
      </c>
      <c r="Q2712" s="19">
        <f t="shared" si="6921"/>
        <v>0</v>
      </c>
      <c r="R2712" s="19">
        <f t="shared" si="6922"/>
        <v>0</v>
      </c>
      <c r="S2712" s="19">
        <f t="shared" si="6923"/>
        <v>5409.5</v>
      </c>
      <c r="T2712" s="19">
        <f t="shared" si="6804"/>
        <v>42609.900000000001</v>
      </c>
      <c r="U2712" s="19">
        <f t="shared" si="6875"/>
        <v>38284.300000000003</v>
      </c>
      <c r="V2712" s="19">
        <f t="shared" si="6876"/>
        <v>38284.300000000003</v>
      </c>
      <c r="W2712" s="19">
        <f t="shared" si="6924"/>
        <v>5409.5</v>
      </c>
      <c r="X2712" s="19">
        <f t="shared" si="6925"/>
        <v>0</v>
      </c>
      <c r="Y2712" s="19">
        <f t="shared" si="6926"/>
        <v>0</v>
      </c>
      <c r="Z2712" s="19">
        <f t="shared" si="6927"/>
        <v>0</v>
      </c>
      <c r="AA2712" s="19">
        <f t="shared" si="6928"/>
        <v>6614</v>
      </c>
      <c r="AB2712" s="19">
        <f t="shared" si="6929"/>
        <v>0</v>
      </c>
      <c r="AC2712" s="19">
        <f t="shared" si="6930"/>
        <v>6614</v>
      </c>
      <c r="AD2712" s="19">
        <f t="shared" si="6931"/>
        <v>0</v>
      </c>
      <c r="AE2712" s="19">
        <f t="shared" si="6932"/>
        <v>0</v>
      </c>
      <c r="AF2712" s="50">
        <f t="shared" si="6933"/>
        <v>42454.099999999999</v>
      </c>
      <c r="AG2712" s="50">
        <f t="shared" si="6934"/>
        <v>0</v>
      </c>
      <c r="AH2712" s="50">
        <f t="shared" si="6935"/>
        <v>0</v>
      </c>
      <c r="AI2712" s="50">
        <f t="shared" si="6936"/>
        <v>0</v>
      </c>
      <c r="AJ2712" s="50">
        <f t="shared" si="6937"/>
        <v>0</v>
      </c>
      <c r="AK2712" s="50">
        <f t="shared" si="6938"/>
        <v>0</v>
      </c>
      <c r="AL2712" s="50">
        <f t="shared" si="6939"/>
        <v>40861.98014</v>
      </c>
      <c r="AM2712" s="50">
        <f t="shared" si="6940"/>
        <v>0</v>
      </c>
      <c r="AN2712" s="50">
        <f t="shared" si="6941"/>
        <v>0</v>
      </c>
      <c r="AO2712" s="15">
        <f t="shared" si="6942"/>
        <v>27209.281780000001</v>
      </c>
      <c r="AP2712" s="51">
        <f t="shared" si="6943"/>
        <v>42454.099999999999</v>
      </c>
      <c r="AQ2712" s="51">
        <f t="shared" si="6944"/>
        <v>0</v>
      </c>
      <c r="AR2712" s="51">
        <f t="shared" si="6945"/>
        <v>0</v>
      </c>
      <c r="AS2712" s="51">
        <f t="shared" si="6946"/>
        <v>0</v>
      </c>
      <c r="AT2712" s="51">
        <f t="shared" si="6947"/>
        <v>0</v>
      </c>
      <c r="AU2712" s="51">
        <f t="shared" si="6806"/>
        <v>42454.099999999999</v>
      </c>
      <c r="AV2712" s="51">
        <f t="shared" si="6807"/>
        <v>155.80000000000291</v>
      </c>
      <c r="AW2712" s="51">
        <f t="shared" si="6811"/>
        <v>48019.400000000001</v>
      </c>
      <c r="AX2712" s="51">
        <f t="shared" si="6812"/>
        <v>44898.300000000003</v>
      </c>
      <c r="AY2712" s="51">
        <f t="shared" si="6813"/>
        <v>44898.300000000003</v>
      </c>
      <c r="AZ2712" s="51">
        <f t="shared" si="6948"/>
        <v>0</v>
      </c>
      <c r="BA2712" s="52">
        <f t="shared" si="6808"/>
        <v>96.249785391752511</v>
      </c>
      <c r="BB2712" s="25"/>
    </row>
    <row r="2713">
      <c r="B2713" s="47" t="s">
        <v>983</v>
      </c>
      <c r="C2713" s="47" t="s">
        <v>46</v>
      </c>
      <c r="D2713" s="47" t="s">
        <v>48</v>
      </c>
      <c r="E2713" s="48" t="str">
        <f t="shared" si="6805"/>
        <v>0113</v>
      </c>
      <c r="F2713" s="47" t="s">
        <v>128</v>
      </c>
      <c r="G2713" s="48"/>
      <c r="H2713" s="49" t="s">
        <v>69</v>
      </c>
      <c r="I2713" s="19">
        <f>I2714+I2715</f>
        <v>37200.400000000001</v>
      </c>
      <c r="J2713" s="19">
        <f>J2714+J2715</f>
        <v>38284.300000000003</v>
      </c>
      <c r="K2713" s="19">
        <f>K2714+K2715</f>
        <v>38284.300000000003</v>
      </c>
      <c r="L2713" s="19">
        <f>L2714+L2715</f>
        <v>0</v>
      </c>
      <c r="M2713" s="19">
        <f>M2714+M2715</f>
        <v>0</v>
      </c>
      <c r="N2713" s="19">
        <f>N2714+N2715</f>
        <v>0</v>
      </c>
      <c r="O2713" s="19">
        <f>O2714+O2715</f>
        <v>0</v>
      </c>
      <c r="P2713" s="19">
        <f>P2714+P2715</f>
        <v>0</v>
      </c>
      <c r="Q2713" s="19">
        <f>Q2714+Q2715</f>
        <v>0</v>
      </c>
      <c r="R2713" s="19">
        <f>R2714+R2715</f>
        <v>0</v>
      </c>
      <c r="S2713" s="19">
        <f>S2714+S2715</f>
        <v>5409.5</v>
      </c>
      <c r="T2713" s="19">
        <f t="shared" ref="T2713:T2776" si="6949">I2713+L2713+S2713+R2713+Q2713+P2713+O2713</f>
        <v>42609.900000000001</v>
      </c>
      <c r="U2713" s="19">
        <f t="shared" si="6875"/>
        <v>38284.300000000003</v>
      </c>
      <c r="V2713" s="19">
        <f t="shared" si="6876"/>
        <v>38284.300000000003</v>
      </c>
      <c r="W2713" s="19">
        <f>W2714+W2715</f>
        <v>5409.5</v>
      </c>
      <c r="X2713" s="19">
        <f>X2714+X2715</f>
        <v>0</v>
      </c>
      <c r="Y2713" s="19">
        <f>Y2714+Y2715</f>
        <v>0</v>
      </c>
      <c r="Z2713" s="19">
        <f>Z2714+Z2715</f>
        <v>0</v>
      </c>
      <c r="AA2713" s="19">
        <f>AA2714+AA2715</f>
        <v>6614</v>
      </c>
      <c r="AB2713" s="19">
        <f>AB2714+AB2715</f>
        <v>0</v>
      </c>
      <c r="AC2713" s="19">
        <f>AC2714+AC2715</f>
        <v>6614</v>
      </c>
      <c r="AD2713" s="19">
        <f>AD2714+AD2715</f>
        <v>0</v>
      </c>
      <c r="AE2713" s="19">
        <f>AE2714+AE2715</f>
        <v>0</v>
      </c>
      <c r="AF2713" s="50">
        <f>AF2714+AF2715</f>
        <v>42454.099999999999</v>
      </c>
      <c r="AG2713" s="50">
        <f>AG2714+AG2715</f>
        <v>0</v>
      </c>
      <c r="AH2713" s="50">
        <f>AH2714+AH2715</f>
        <v>0</v>
      </c>
      <c r="AI2713" s="50">
        <f>AI2714+AI2715</f>
        <v>0</v>
      </c>
      <c r="AJ2713" s="50">
        <f>AJ2714+AJ2715</f>
        <v>0</v>
      </c>
      <c r="AK2713" s="50">
        <f>AK2714+AK2715</f>
        <v>0</v>
      </c>
      <c r="AL2713" s="50">
        <f>AL2714+AL2715</f>
        <v>40861.98014</v>
      </c>
      <c r="AM2713" s="50">
        <f>AM2714+AM2715</f>
        <v>0</v>
      </c>
      <c r="AN2713" s="50">
        <f>AN2714+AN2715</f>
        <v>0</v>
      </c>
      <c r="AO2713" s="51">
        <f>AO2714+AO2715</f>
        <v>27209.281780000001</v>
      </c>
      <c r="AP2713" s="51">
        <f>AP2714+AP2715</f>
        <v>42454.099999999999</v>
      </c>
      <c r="AQ2713" s="51">
        <f>AQ2714+AQ2715</f>
        <v>0</v>
      </c>
      <c r="AR2713" s="51">
        <f>AR2714+AR2715</f>
        <v>0</v>
      </c>
      <c r="AS2713" s="51">
        <f>AS2714+AS2715</f>
        <v>0</v>
      </c>
      <c r="AT2713" s="51">
        <f>AT2714+AT2715</f>
        <v>0</v>
      </c>
      <c r="AU2713" s="51">
        <f t="shared" si="6806"/>
        <v>42454.099999999999</v>
      </c>
      <c r="AV2713" s="51">
        <f t="shared" si="6807"/>
        <v>155.80000000000291</v>
      </c>
      <c r="AW2713" s="51">
        <f t="shared" si="6811"/>
        <v>48019.400000000001</v>
      </c>
      <c r="AX2713" s="51">
        <f t="shared" si="6812"/>
        <v>44898.300000000003</v>
      </c>
      <c r="AY2713" s="51">
        <f t="shared" si="6813"/>
        <v>44898.300000000003</v>
      </c>
      <c r="AZ2713" s="51">
        <f>AZ2714+AZ2715</f>
        <v>0</v>
      </c>
      <c r="BA2713" s="52">
        <f t="shared" si="6808"/>
        <v>96.249785391752511</v>
      </c>
      <c r="BB2713" s="25"/>
    </row>
    <row r="2714" ht="78.75">
      <c r="B2714" s="47" t="s">
        <v>983</v>
      </c>
      <c r="C2714" s="47" t="s">
        <v>46</v>
      </c>
      <c r="D2714" s="47" t="s">
        <v>48</v>
      </c>
      <c r="E2714" s="48" t="str">
        <f t="shared" si="6805"/>
        <v>0113</v>
      </c>
      <c r="F2714" s="47" t="s">
        <v>128</v>
      </c>
      <c r="G2714" s="47" t="s">
        <v>70</v>
      </c>
      <c r="H2714" s="49" t="s">
        <v>71</v>
      </c>
      <c r="I2714" s="19">
        <v>35240.400000000001</v>
      </c>
      <c r="J2714" s="19">
        <v>36324.300000000003</v>
      </c>
      <c r="K2714" s="19">
        <v>36324.300000000003</v>
      </c>
      <c r="L2714" s="19"/>
      <c r="M2714" s="19"/>
      <c r="N2714" s="19"/>
      <c r="O2714" s="19">
        <v>0</v>
      </c>
      <c r="P2714" s="19">
        <v>0</v>
      </c>
      <c r="Q2714" s="19">
        <v>0</v>
      </c>
      <c r="R2714" s="19">
        <v>0</v>
      </c>
      <c r="S2714" s="19">
        <v>5409.5</v>
      </c>
      <c r="T2714" s="19">
        <f t="shared" si="6949"/>
        <v>40649.900000000001</v>
      </c>
      <c r="U2714" s="19">
        <f t="shared" si="6875"/>
        <v>36324.300000000003</v>
      </c>
      <c r="V2714" s="19">
        <f t="shared" si="6876"/>
        <v>36324.300000000003</v>
      </c>
      <c r="W2714" s="19">
        <v>5409.5</v>
      </c>
      <c r="X2714" s="19"/>
      <c r="Y2714" s="19"/>
      <c r="Z2714" s="19"/>
      <c r="AA2714" s="19">
        <v>6614</v>
      </c>
      <c r="AB2714" s="19"/>
      <c r="AC2714" s="19">
        <v>6614</v>
      </c>
      <c r="AD2714" s="19"/>
      <c r="AE2714" s="19"/>
      <c r="AF2714" s="50">
        <v>40908.797789999997</v>
      </c>
      <c r="AG2714" s="50"/>
      <c r="AH2714" s="50">
        <v>0</v>
      </c>
      <c r="AI2714" s="50">
        <v>0</v>
      </c>
      <c r="AJ2714" s="50">
        <v>0</v>
      </c>
      <c r="AK2714" s="50">
        <v>0</v>
      </c>
      <c r="AL2714" s="50">
        <v>39316.677929999998</v>
      </c>
      <c r="AM2714" s="50">
        <v>0</v>
      </c>
      <c r="AN2714" s="50">
        <v>0</v>
      </c>
      <c r="AO2714" s="15">
        <v>25958.870070000001</v>
      </c>
      <c r="AP2714" s="51">
        <v>40494.099999999999</v>
      </c>
      <c r="AQ2714" s="51">
        <v>0</v>
      </c>
      <c r="AR2714" s="51">
        <v>0</v>
      </c>
      <c r="AS2714" s="51">
        <v>0</v>
      </c>
      <c r="AT2714" s="51">
        <v>0</v>
      </c>
      <c r="AU2714" s="51">
        <f t="shared" si="6806"/>
        <v>40494.099999999999</v>
      </c>
      <c r="AV2714" s="51">
        <f t="shared" si="6807"/>
        <v>155.80000000000291</v>
      </c>
      <c r="AW2714" s="51">
        <f t="shared" si="6811"/>
        <v>46059.400000000001</v>
      </c>
      <c r="AX2714" s="51">
        <f t="shared" si="6812"/>
        <v>42938.300000000003</v>
      </c>
      <c r="AY2714" s="51">
        <f t="shared" si="6813"/>
        <v>42938.300000000003</v>
      </c>
      <c r="AZ2714" s="51"/>
      <c r="BA2714" s="52">
        <f t="shared" si="6808"/>
        <v>96.108123567519783</v>
      </c>
      <c r="BB2714" s="53"/>
    </row>
    <row r="2715" ht="31.5">
      <c r="B2715" s="47" t="s">
        <v>983</v>
      </c>
      <c r="C2715" s="47" t="s">
        <v>46</v>
      </c>
      <c r="D2715" s="47" t="s">
        <v>48</v>
      </c>
      <c r="E2715" s="48" t="str">
        <f t="shared" si="6805"/>
        <v>0113</v>
      </c>
      <c r="F2715" s="47" t="s">
        <v>128</v>
      </c>
      <c r="G2715" s="47" t="s">
        <v>58</v>
      </c>
      <c r="H2715" s="49" t="s">
        <v>59</v>
      </c>
      <c r="I2715" s="19">
        <v>1960</v>
      </c>
      <c r="J2715" s="19">
        <v>1960</v>
      </c>
      <c r="K2715" s="19">
        <v>1960</v>
      </c>
      <c r="L2715" s="19"/>
      <c r="M2715" s="19"/>
      <c r="N2715" s="19"/>
      <c r="O2715" s="19">
        <v>0</v>
      </c>
      <c r="P2715" s="19">
        <v>0</v>
      </c>
      <c r="Q2715" s="19">
        <v>0</v>
      </c>
      <c r="R2715" s="19">
        <v>0</v>
      </c>
      <c r="S2715" s="19"/>
      <c r="T2715" s="19">
        <f t="shared" si="6949"/>
        <v>1960</v>
      </c>
      <c r="U2715" s="19">
        <f t="shared" si="6875"/>
        <v>1960</v>
      </c>
      <c r="V2715" s="19">
        <f t="shared" si="6876"/>
        <v>1960</v>
      </c>
      <c r="W2715" s="19"/>
      <c r="X2715" s="19"/>
      <c r="Y2715" s="19"/>
      <c r="Z2715" s="19"/>
      <c r="AA2715" s="19"/>
      <c r="AB2715" s="19"/>
      <c r="AC2715" s="19"/>
      <c r="AD2715" s="19"/>
      <c r="AE2715" s="19"/>
      <c r="AF2715" s="50">
        <v>1545.3022100000001</v>
      </c>
      <c r="AG2715" s="50"/>
      <c r="AH2715" s="50">
        <v>0</v>
      </c>
      <c r="AI2715" s="50">
        <v>0</v>
      </c>
      <c r="AJ2715" s="50">
        <v>0</v>
      </c>
      <c r="AK2715" s="50">
        <v>0</v>
      </c>
      <c r="AL2715" s="50">
        <v>1545.3022100000001</v>
      </c>
      <c r="AM2715" s="50">
        <v>0</v>
      </c>
      <c r="AN2715" s="50">
        <v>0</v>
      </c>
      <c r="AO2715" s="51">
        <v>1250.4117100000001</v>
      </c>
      <c r="AP2715" s="51">
        <v>1960</v>
      </c>
      <c r="AQ2715" s="51">
        <v>0</v>
      </c>
      <c r="AR2715" s="51">
        <v>0</v>
      </c>
      <c r="AS2715" s="51">
        <v>0</v>
      </c>
      <c r="AT2715" s="51">
        <v>0</v>
      </c>
      <c r="AU2715" s="51">
        <f t="shared" si="6806"/>
        <v>1960</v>
      </c>
      <c r="AV2715" s="51">
        <f t="shared" si="6807"/>
        <v>0</v>
      </c>
      <c r="AW2715" s="51">
        <f t="shared" si="6811"/>
        <v>1960</v>
      </c>
      <c r="AX2715" s="51">
        <f t="shared" si="6812"/>
        <v>1960</v>
      </c>
      <c r="AY2715" s="51">
        <f t="shared" si="6813"/>
        <v>1960</v>
      </c>
      <c r="AZ2715" s="51"/>
      <c r="BA2715" s="52">
        <f t="shared" si="6808"/>
        <v>100</v>
      </c>
      <c r="BB2715" s="53"/>
    </row>
    <row r="2716" s="30" customFormat="1" ht="31.5">
      <c r="B2716" s="31" t="s">
        <v>983</v>
      </c>
      <c r="C2716" s="31" t="s">
        <v>98</v>
      </c>
      <c r="D2716" s="31"/>
      <c r="E2716" s="32" t="str">
        <f t="shared" si="6805"/>
        <v>03</v>
      </c>
      <c r="F2716" s="31"/>
      <c r="G2716" s="32"/>
      <c r="H2716" s="33" t="s">
        <v>175</v>
      </c>
      <c r="I2716" s="34">
        <f t="shared" ref="I2716:I2720" si="6950">I2717</f>
        <v>360.39999999999998</v>
      </c>
      <c r="J2716" s="34">
        <f t="shared" ref="J2716:J2720" si="6951">J2717</f>
        <v>360.39999999999998</v>
      </c>
      <c r="K2716" s="34">
        <f t="shared" ref="K2716:K2720" si="6952">K2717</f>
        <v>360.39999999999998</v>
      </c>
      <c r="L2716" s="34">
        <f t="shared" ref="L2716:L2720" si="6953">L2717</f>
        <v>0</v>
      </c>
      <c r="M2716" s="34">
        <f t="shared" ref="M2716:M2720" si="6954">M2717</f>
        <v>0</v>
      </c>
      <c r="N2716" s="34">
        <f t="shared" ref="N2716:N2720" si="6955">N2717</f>
        <v>0</v>
      </c>
      <c r="O2716" s="34">
        <f t="shared" ref="O2716:O2720" si="6956">O2717</f>
        <v>0</v>
      </c>
      <c r="P2716" s="34">
        <f t="shared" ref="P2716:P2720" si="6957">P2717</f>
        <v>0</v>
      </c>
      <c r="Q2716" s="34">
        <f t="shared" ref="Q2716:Q2720" si="6958">Q2717</f>
        <v>0</v>
      </c>
      <c r="R2716" s="34">
        <f t="shared" ref="R2716:R2720" si="6959">R2717</f>
        <v>0</v>
      </c>
      <c r="S2716" s="34">
        <f t="shared" ref="S2716:S2720" si="6960">S2717</f>
        <v>0</v>
      </c>
      <c r="T2716" s="34">
        <f t="shared" si="6949"/>
        <v>360.39999999999998</v>
      </c>
      <c r="U2716" s="34">
        <f t="shared" si="6875"/>
        <v>360.39999999999998</v>
      </c>
      <c r="V2716" s="34">
        <f t="shared" si="6876"/>
        <v>360.39999999999998</v>
      </c>
      <c r="W2716" s="34">
        <f t="shared" ref="W2716:W2720" si="6961">W2717</f>
        <v>0</v>
      </c>
      <c r="X2716" s="34">
        <f t="shared" ref="X2716:X2720" si="6962">X2717</f>
        <v>0</v>
      </c>
      <c r="Y2716" s="34">
        <f t="shared" ref="Y2716:Y2720" si="6963">Y2717</f>
        <v>0</v>
      </c>
      <c r="Z2716" s="34">
        <f t="shared" ref="Z2716:Z2720" si="6964">Z2717</f>
        <v>0</v>
      </c>
      <c r="AA2716" s="34">
        <f t="shared" ref="AA2716:AA2720" si="6965">AA2717</f>
        <v>0</v>
      </c>
      <c r="AB2716" s="34">
        <f t="shared" ref="AB2716:AB2720" si="6966">AB2717</f>
        <v>0</v>
      </c>
      <c r="AC2716" s="34">
        <f t="shared" ref="AC2716:AC2720" si="6967">AC2717</f>
        <v>0</v>
      </c>
      <c r="AD2716" s="34">
        <f t="shared" ref="AD2716:AD2720" si="6968">AD2717</f>
        <v>0</v>
      </c>
      <c r="AE2716" s="34">
        <f t="shared" ref="AE2716:AE2720" si="6969">AE2717</f>
        <v>0</v>
      </c>
      <c r="AF2716" s="35">
        <f t="shared" ref="AF2716:AF2720" si="6970">AF2717</f>
        <v>360.39999999999998</v>
      </c>
      <c r="AG2716" s="35">
        <f t="shared" ref="AG2716:AG2720" si="6971">AG2717</f>
        <v>0</v>
      </c>
      <c r="AH2716" s="35">
        <f t="shared" ref="AH2716:AH2720" si="6972">AH2717</f>
        <v>360.39999999999998</v>
      </c>
      <c r="AI2716" s="35">
        <f t="shared" ref="AI2716:AI2720" si="6973">AI2717</f>
        <v>0</v>
      </c>
      <c r="AJ2716" s="35">
        <f t="shared" ref="AJ2716:AJ2720" si="6974">AJ2717</f>
        <v>0</v>
      </c>
      <c r="AK2716" s="35">
        <f t="shared" ref="AK2716:AK2720" si="6975">AK2717</f>
        <v>0</v>
      </c>
      <c r="AL2716" s="35">
        <f t="shared" ref="AL2716:AL2720" si="6976">AL2717</f>
        <v>360.39994999999999</v>
      </c>
      <c r="AM2716" s="35">
        <f t="shared" ref="AM2716:AM2720" si="6977">AM2717</f>
        <v>360.39994999999999</v>
      </c>
      <c r="AN2716" s="35">
        <f t="shared" ref="AN2716:AN2720" si="6978">AN2717</f>
        <v>0</v>
      </c>
      <c r="AO2716" s="54">
        <f t="shared" ref="AO2716:AO2720" si="6979">AO2717</f>
        <v>256.96859999999998</v>
      </c>
      <c r="AP2716" s="36">
        <f t="shared" ref="AP2716:AP2720" si="6980">AP2717</f>
        <v>360.39999999999998</v>
      </c>
      <c r="AQ2716" s="36">
        <f t="shared" ref="AQ2716:AQ2720" si="6981">AQ2717</f>
        <v>0</v>
      </c>
      <c r="AR2716" s="36">
        <f t="shared" ref="AR2716:AR2720" si="6982">AR2717</f>
        <v>0</v>
      </c>
      <c r="AS2716" s="36">
        <f t="shared" ref="AS2716:AS2720" si="6983">AS2717</f>
        <v>0</v>
      </c>
      <c r="AT2716" s="36">
        <f t="shared" ref="AT2716:AT2720" si="6984">AT2717</f>
        <v>0</v>
      </c>
      <c r="AU2716" s="36">
        <f t="shared" si="6806"/>
        <v>360.39999999999998</v>
      </c>
      <c r="AV2716" s="36">
        <f t="shared" si="6807"/>
        <v>0</v>
      </c>
      <c r="AW2716" s="36">
        <f t="shared" si="6811"/>
        <v>360.39999999999998</v>
      </c>
      <c r="AX2716" s="36">
        <f t="shared" si="6812"/>
        <v>360.39999999999998</v>
      </c>
      <c r="AY2716" s="36">
        <f t="shared" si="6813"/>
        <v>360.39999999999998</v>
      </c>
      <c r="AZ2716" s="36">
        <f t="shared" ref="AZ2716:AZ2720" si="6985">AZ2717</f>
        <v>0</v>
      </c>
      <c r="BA2716" s="37">
        <f t="shared" si="6808"/>
        <v>99.999986126526082</v>
      </c>
      <c r="BB2716" s="25"/>
    </row>
    <row r="2717" s="39" customFormat="1" ht="31.5">
      <c r="B2717" s="40" t="s">
        <v>983</v>
      </c>
      <c r="C2717" s="40" t="s">
        <v>98</v>
      </c>
      <c r="D2717" s="40" t="s">
        <v>176</v>
      </c>
      <c r="E2717" s="38" t="str">
        <f t="shared" si="6805"/>
        <v>0314</v>
      </c>
      <c r="F2717" s="40"/>
      <c r="G2717" s="38"/>
      <c r="H2717" s="41" t="s">
        <v>177</v>
      </c>
      <c r="I2717" s="42">
        <f t="shared" si="6950"/>
        <v>360.39999999999998</v>
      </c>
      <c r="J2717" s="42">
        <f t="shared" si="6951"/>
        <v>360.39999999999998</v>
      </c>
      <c r="K2717" s="42">
        <f t="shared" si="6952"/>
        <v>360.39999999999998</v>
      </c>
      <c r="L2717" s="42">
        <f t="shared" si="6953"/>
        <v>0</v>
      </c>
      <c r="M2717" s="42">
        <f t="shared" si="6954"/>
        <v>0</v>
      </c>
      <c r="N2717" s="42">
        <f t="shared" si="6955"/>
        <v>0</v>
      </c>
      <c r="O2717" s="42">
        <f t="shared" si="6956"/>
        <v>0</v>
      </c>
      <c r="P2717" s="42">
        <f t="shared" si="6957"/>
        <v>0</v>
      </c>
      <c r="Q2717" s="42">
        <f t="shared" si="6958"/>
        <v>0</v>
      </c>
      <c r="R2717" s="42">
        <f t="shared" si="6959"/>
        <v>0</v>
      </c>
      <c r="S2717" s="42">
        <f t="shared" si="6960"/>
        <v>0</v>
      </c>
      <c r="T2717" s="42">
        <f t="shared" si="6949"/>
        <v>360.39999999999998</v>
      </c>
      <c r="U2717" s="42">
        <f t="shared" si="6875"/>
        <v>360.39999999999998</v>
      </c>
      <c r="V2717" s="42">
        <f t="shared" si="6876"/>
        <v>360.39999999999998</v>
      </c>
      <c r="W2717" s="42">
        <f t="shared" si="6961"/>
        <v>0</v>
      </c>
      <c r="X2717" s="42">
        <f t="shared" si="6962"/>
        <v>0</v>
      </c>
      <c r="Y2717" s="42">
        <f t="shared" si="6963"/>
        <v>0</v>
      </c>
      <c r="Z2717" s="42">
        <f t="shared" si="6964"/>
        <v>0</v>
      </c>
      <c r="AA2717" s="42">
        <f t="shared" si="6965"/>
        <v>0</v>
      </c>
      <c r="AB2717" s="42">
        <f t="shared" si="6966"/>
        <v>0</v>
      </c>
      <c r="AC2717" s="42">
        <f t="shared" si="6967"/>
        <v>0</v>
      </c>
      <c r="AD2717" s="42">
        <f t="shared" si="6968"/>
        <v>0</v>
      </c>
      <c r="AE2717" s="42">
        <f t="shared" si="6969"/>
        <v>0</v>
      </c>
      <c r="AF2717" s="43">
        <f t="shared" si="6970"/>
        <v>360.39999999999998</v>
      </c>
      <c r="AG2717" s="43">
        <f t="shared" si="6971"/>
        <v>0</v>
      </c>
      <c r="AH2717" s="43">
        <f t="shared" si="6972"/>
        <v>360.39999999999998</v>
      </c>
      <c r="AI2717" s="43">
        <f t="shared" si="6973"/>
        <v>0</v>
      </c>
      <c r="AJ2717" s="43">
        <f t="shared" si="6974"/>
        <v>0</v>
      </c>
      <c r="AK2717" s="43">
        <f t="shared" si="6975"/>
        <v>0</v>
      </c>
      <c r="AL2717" s="43">
        <f t="shared" si="6976"/>
        <v>360.39994999999999</v>
      </c>
      <c r="AM2717" s="43">
        <f t="shared" si="6977"/>
        <v>360.39994999999999</v>
      </c>
      <c r="AN2717" s="43">
        <f t="shared" si="6978"/>
        <v>0</v>
      </c>
      <c r="AO2717" s="45">
        <f t="shared" si="6979"/>
        <v>256.96859999999998</v>
      </c>
      <c r="AP2717" s="45">
        <f t="shared" si="6980"/>
        <v>360.39999999999998</v>
      </c>
      <c r="AQ2717" s="45">
        <f t="shared" si="6981"/>
        <v>0</v>
      </c>
      <c r="AR2717" s="45">
        <f t="shared" si="6982"/>
        <v>0</v>
      </c>
      <c r="AS2717" s="45">
        <f t="shared" si="6983"/>
        <v>0</v>
      </c>
      <c r="AT2717" s="45">
        <f t="shared" si="6984"/>
        <v>0</v>
      </c>
      <c r="AU2717" s="45">
        <f t="shared" si="6806"/>
        <v>360.39999999999998</v>
      </c>
      <c r="AV2717" s="45">
        <f t="shared" si="6807"/>
        <v>0</v>
      </c>
      <c r="AW2717" s="45">
        <f t="shared" si="6811"/>
        <v>360.39999999999998</v>
      </c>
      <c r="AX2717" s="45">
        <f t="shared" si="6812"/>
        <v>360.39999999999998</v>
      </c>
      <c r="AY2717" s="45">
        <f t="shared" si="6813"/>
        <v>360.39999999999998</v>
      </c>
      <c r="AZ2717" s="45">
        <f t="shared" si="6985"/>
        <v>0</v>
      </c>
      <c r="BA2717" s="46">
        <f t="shared" si="6808"/>
        <v>99.999986126526082</v>
      </c>
      <c r="BB2717" s="25"/>
    </row>
    <row r="2718" ht="31.5">
      <c r="B2718" s="47" t="s">
        <v>983</v>
      </c>
      <c r="C2718" s="47" t="s">
        <v>98</v>
      </c>
      <c r="D2718" s="47" t="s">
        <v>176</v>
      </c>
      <c r="E2718" s="48" t="str">
        <f t="shared" si="6805"/>
        <v>0314</v>
      </c>
      <c r="F2718" s="47" t="s">
        <v>76</v>
      </c>
      <c r="G2718" s="48"/>
      <c r="H2718" s="49" t="s">
        <v>77</v>
      </c>
      <c r="I2718" s="19">
        <f t="shared" si="6950"/>
        <v>360.39999999999998</v>
      </c>
      <c r="J2718" s="19">
        <f t="shared" si="6951"/>
        <v>360.39999999999998</v>
      </c>
      <c r="K2718" s="19">
        <f t="shared" si="6952"/>
        <v>360.39999999999998</v>
      </c>
      <c r="L2718" s="19">
        <f t="shared" si="6953"/>
        <v>0</v>
      </c>
      <c r="M2718" s="19">
        <f t="shared" si="6954"/>
        <v>0</v>
      </c>
      <c r="N2718" s="19">
        <f t="shared" si="6955"/>
        <v>0</v>
      </c>
      <c r="O2718" s="19">
        <f t="shared" si="6956"/>
        <v>0</v>
      </c>
      <c r="P2718" s="19">
        <f t="shared" si="6957"/>
        <v>0</v>
      </c>
      <c r="Q2718" s="19">
        <f t="shared" si="6958"/>
        <v>0</v>
      </c>
      <c r="R2718" s="19">
        <f t="shared" si="6959"/>
        <v>0</v>
      </c>
      <c r="S2718" s="19">
        <f t="shared" si="6960"/>
        <v>0</v>
      </c>
      <c r="T2718" s="19">
        <f t="shared" si="6949"/>
        <v>360.39999999999998</v>
      </c>
      <c r="U2718" s="19">
        <f t="shared" si="6875"/>
        <v>360.39999999999998</v>
      </c>
      <c r="V2718" s="19">
        <f t="shared" si="6876"/>
        <v>360.39999999999998</v>
      </c>
      <c r="W2718" s="19">
        <f t="shared" si="6961"/>
        <v>0</v>
      </c>
      <c r="X2718" s="19">
        <f t="shared" si="6962"/>
        <v>0</v>
      </c>
      <c r="Y2718" s="19">
        <f t="shared" si="6963"/>
        <v>0</v>
      </c>
      <c r="Z2718" s="19">
        <f t="shared" si="6964"/>
        <v>0</v>
      </c>
      <c r="AA2718" s="19">
        <f t="shared" si="6965"/>
        <v>0</v>
      </c>
      <c r="AB2718" s="19">
        <f t="shared" si="6966"/>
        <v>0</v>
      </c>
      <c r="AC2718" s="19">
        <f t="shared" si="6967"/>
        <v>0</v>
      </c>
      <c r="AD2718" s="19">
        <f t="shared" si="6968"/>
        <v>0</v>
      </c>
      <c r="AE2718" s="19">
        <f t="shared" si="6969"/>
        <v>0</v>
      </c>
      <c r="AF2718" s="50">
        <f t="shared" si="6970"/>
        <v>360.39999999999998</v>
      </c>
      <c r="AG2718" s="50">
        <f t="shared" si="6971"/>
        <v>0</v>
      </c>
      <c r="AH2718" s="50">
        <f t="shared" si="6972"/>
        <v>360.39999999999998</v>
      </c>
      <c r="AI2718" s="50">
        <f t="shared" si="6973"/>
        <v>0</v>
      </c>
      <c r="AJ2718" s="50">
        <f t="shared" si="6974"/>
        <v>0</v>
      </c>
      <c r="AK2718" s="50">
        <f t="shared" si="6975"/>
        <v>0</v>
      </c>
      <c r="AL2718" s="50">
        <f t="shared" si="6976"/>
        <v>360.39994999999999</v>
      </c>
      <c r="AM2718" s="50">
        <f t="shared" si="6977"/>
        <v>360.39994999999999</v>
      </c>
      <c r="AN2718" s="50">
        <f t="shared" si="6978"/>
        <v>0</v>
      </c>
      <c r="AO2718" s="15">
        <f t="shared" si="6979"/>
        <v>256.96859999999998</v>
      </c>
      <c r="AP2718" s="51">
        <f t="shared" si="6980"/>
        <v>360.39999999999998</v>
      </c>
      <c r="AQ2718" s="51">
        <f t="shared" si="6981"/>
        <v>0</v>
      </c>
      <c r="AR2718" s="51">
        <f t="shared" si="6982"/>
        <v>0</v>
      </c>
      <c r="AS2718" s="51">
        <f t="shared" si="6983"/>
        <v>0</v>
      </c>
      <c r="AT2718" s="51">
        <f t="shared" si="6984"/>
        <v>0</v>
      </c>
      <c r="AU2718" s="51">
        <f t="shared" si="6806"/>
        <v>360.39999999999998</v>
      </c>
      <c r="AV2718" s="51">
        <f t="shared" si="6807"/>
        <v>0</v>
      </c>
      <c r="AW2718" s="51">
        <f t="shared" si="6811"/>
        <v>360.39999999999998</v>
      </c>
      <c r="AX2718" s="51">
        <f t="shared" si="6812"/>
        <v>360.39999999999998</v>
      </c>
      <c r="AY2718" s="51">
        <f t="shared" si="6813"/>
        <v>360.39999999999998</v>
      </c>
      <c r="AZ2718" s="51">
        <f t="shared" si="6985"/>
        <v>0</v>
      </c>
      <c r="BA2718" s="52">
        <f t="shared" si="6808"/>
        <v>99.999986126526082</v>
      </c>
      <c r="BB2718" s="25"/>
    </row>
    <row r="2719">
      <c r="B2719" s="47" t="s">
        <v>983</v>
      </c>
      <c r="C2719" s="47" t="s">
        <v>98</v>
      </c>
      <c r="D2719" s="47" t="s">
        <v>176</v>
      </c>
      <c r="E2719" s="48" t="str">
        <f t="shared" si="6805"/>
        <v>0314</v>
      </c>
      <c r="F2719" s="47" t="s">
        <v>78</v>
      </c>
      <c r="G2719" s="48"/>
      <c r="H2719" s="49" t="s">
        <v>79</v>
      </c>
      <c r="I2719" s="19">
        <f t="shared" si="6950"/>
        <v>360.39999999999998</v>
      </c>
      <c r="J2719" s="19">
        <f t="shared" si="6951"/>
        <v>360.39999999999998</v>
      </c>
      <c r="K2719" s="19">
        <f t="shared" si="6952"/>
        <v>360.39999999999998</v>
      </c>
      <c r="L2719" s="19">
        <f t="shared" si="6953"/>
        <v>0</v>
      </c>
      <c r="M2719" s="19">
        <f t="shared" si="6954"/>
        <v>0</v>
      </c>
      <c r="N2719" s="19">
        <f t="shared" si="6955"/>
        <v>0</v>
      </c>
      <c r="O2719" s="19">
        <f t="shared" si="6956"/>
        <v>0</v>
      </c>
      <c r="P2719" s="19">
        <f t="shared" si="6957"/>
        <v>0</v>
      </c>
      <c r="Q2719" s="19">
        <f t="shared" si="6958"/>
        <v>0</v>
      </c>
      <c r="R2719" s="19">
        <f t="shared" si="6959"/>
        <v>0</v>
      </c>
      <c r="S2719" s="19">
        <f t="shared" si="6960"/>
        <v>0</v>
      </c>
      <c r="T2719" s="19">
        <f t="shared" si="6949"/>
        <v>360.39999999999998</v>
      </c>
      <c r="U2719" s="19">
        <f t="shared" si="6875"/>
        <v>360.39999999999998</v>
      </c>
      <c r="V2719" s="19">
        <f t="shared" si="6876"/>
        <v>360.39999999999998</v>
      </c>
      <c r="W2719" s="19">
        <f t="shared" si="6961"/>
        <v>0</v>
      </c>
      <c r="X2719" s="19">
        <f t="shared" si="6962"/>
        <v>0</v>
      </c>
      <c r="Y2719" s="19">
        <f t="shared" si="6963"/>
        <v>0</v>
      </c>
      <c r="Z2719" s="19">
        <f t="shared" si="6964"/>
        <v>0</v>
      </c>
      <c r="AA2719" s="19">
        <f t="shared" si="6965"/>
        <v>0</v>
      </c>
      <c r="AB2719" s="19">
        <f t="shared" si="6966"/>
        <v>0</v>
      </c>
      <c r="AC2719" s="19">
        <f t="shared" si="6967"/>
        <v>0</v>
      </c>
      <c r="AD2719" s="19">
        <f t="shared" si="6968"/>
        <v>0</v>
      </c>
      <c r="AE2719" s="19">
        <f t="shared" si="6969"/>
        <v>0</v>
      </c>
      <c r="AF2719" s="50">
        <f t="shared" si="6970"/>
        <v>360.39999999999998</v>
      </c>
      <c r="AG2719" s="50">
        <f t="shared" si="6971"/>
        <v>0</v>
      </c>
      <c r="AH2719" s="50">
        <f t="shared" si="6972"/>
        <v>360.39999999999998</v>
      </c>
      <c r="AI2719" s="50">
        <f t="shared" si="6973"/>
        <v>0</v>
      </c>
      <c r="AJ2719" s="50">
        <f t="shared" si="6974"/>
        <v>0</v>
      </c>
      <c r="AK2719" s="50">
        <f t="shared" si="6975"/>
        <v>0</v>
      </c>
      <c r="AL2719" s="50">
        <f t="shared" si="6976"/>
        <v>360.39994999999999</v>
      </c>
      <c r="AM2719" s="50">
        <f t="shared" si="6977"/>
        <v>360.39994999999999</v>
      </c>
      <c r="AN2719" s="50">
        <f t="shared" si="6978"/>
        <v>0</v>
      </c>
      <c r="AO2719" s="51">
        <f t="shared" si="6979"/>
        <v>256.96859999999998</v>
      </c>
      <c r="AP2719" s="51">
        <f t="shared" si="6980"/>
        <v>360.39999999999998</v>
      </c>
      <c r="AQ2719" s="51">
        <f t="shared" si="6981"/>
        <v>0</v>
      </c>
      <c r="AR2719" s="51">
        <f t="shared" si="6982"/>
        <v>0</v>
      </c>
      <c r="AS2719" s="51">
        <f t="shared" si="6983"/>
        <v>0</v>
      </c>
      <c r="AT2719" s="51">
        <f t="shared" si="6984"/>
        <v>0</v>
      </c>
      <c r="AU2719" s="51">
        <f t="shared" si="6806"/>
        <v>360.39999999999998</v>
      </c>
      <c r="AV2719" s="51">
        <f t="shared" si="6807"/>
        <v>0</v>
      </c>
      <c r="AW2719" s="51">
        <f t="shared" si="6811"/>
        <v>360.39999999999998</v>
      </c>
      <c r="AX2719" s="51">
        <f t="shared" si="6812"/>
        <v>360.39999999999998</v>
      </c>
      <c r="AY2719" s="51">
        <f t="shared" si="6813"/>
        <v>360.39999999999998</v>
      </c>
      <c r="AZ2719" s="51">
        <f t="shared" si="6985"/>
        <v>0</v>
      </c>
      <c r="BA2719" s="52">
        <f t="shared" si="6808"/>
        <v>99.999986126526082</v>
      </c>
      <c r="BB2719" s="25"/>
    </row>
    <row r="2720" ht="31.5">
      <c r="B2720" s="47" t="s">
        <v>983</v>
      </c>
      <c r="C2720" s="47" t="s">
        <v>98</v>
      </c>
      <c r="D2720" s="47" t="s">
        <v>176</v>
      </c>
      <c r="E2720" s="48" t="str">
        <f t="shared" si="6805"/>
        <v>0314</v>
      </c>
      <c r="F2720" s="47" t="s">
        <v>178</v>
      </c>
      <c r="G2720" s="48"/>
      <c r="H2720" s="49" t="s">
        <v>179</v>
      </c>
      <c r="I2720" s="19">
        <f t="shared" si="6950"/>
        <v>360.39999999999998</v>
      </c>
      <c r="J2720" s="19">
        <f t="shared" si="6951"/>
        <v>360.39999999999998</v>
      </c>
      <c r="K2720" s="19">
        <f t="shared" si="6952"/>
        <v>360.39999999999998</v>
      </c>
      <c r="L2720" s="19">
        <f t="shared" si="6953"/>
        <v>0</v>
      </c>
      <c r="M2720" s="19">
        <f t="shared" si="6954"/>
        <v>0</v>
      </c>
      <c r="N2720" s="19">
        <f t="shared" si="6955"/>
        <v>0</v>
      </c>
      <c r="O2720" s="19">
        <f t="shared" si="6956"/>
        <v>0</v>
      </c>
      <c r="P2720" s="19">
        <f t="shared" si="6957"/>
        <v>0</v>
      </c>
      <c r="Q2720" s="19">
        <f t="shared" si="6958"/>
        <v>0</v>
      </c>
      <c r="R2720" s="19">
        <f t="shared" si="6959"/>
        <v>0</v>
      </c>
      <c r="S2720" s="19">
        <f t="shared" si="6960"/>
        <v>0</v>
      </c>
      <c r="T2720" s="19">
        <f t="shared" si="6949"/>
        <v>360.39999999999998</v>
      </c>
      <c r="U2720" s="19">
        <f t="shared" si="6875"/>
        <v>360.39999999999998</v>
      </c>
      <c r="V2720" s="19">
        <f t="shared" si="6876"/>
        <v>360.39999999999998</v>
      </c>
      <c r="W2720" s="19">
        <f t="shared" si="6961"/>
        <v>0</v>
      </c>
      <c r="X2720" s="19">
        <f t="shared" si="6962"/>
        <v>0</v>
      </c>
      <c r="Y2720" s="19">
        <f t="shared" si="6963"/>
        <v>0</v>
      </c>
      <c r="Z2720" s="19">
        <f t="shared" si="6964"/>
        <v>0</v>
      </c>
      <c r="AA2720" s="19">
        <f t="shared" si="6965"/>
        <v>0</v>
      </c>
      <c r="AB2720" s="19">
        <f t="shared" si="6966"/>
        <v>0</v>
      </c>
      <c r="AC2720" s="19">
        <f t="shared" si="6967"/>
        <v>0</v>
      </c>
      <c r="AD2720" s="19">
        <f t="shared" si="6968"/>
        <v>0</v>
      </c>
      <c r="AE2720" s="19">
        <f t="shared" si="6969"/>
        <v>0</v>
      </c>
      <c r="AF2720" s="50">
        <f t="shared" si="6970"/>
        <v>360.39999999999998</v>
      </c>
      <c r="AG2720" s="50">
        <f t="shared" si="6971"/>
        <v>0</v>
      </c>
      <c r="AH2720" s="50">
        <f t="shared" si="6972"/>
        <v>360.39999999999998</v>
      </c>
      <c r="AI2720" s="50">
        <f t="shared" si="6973"/>
        <v>0</v>
      </c>
      <c r="AJ2720" s="50">
        <f t="shared" si="6974"/>
        <v>0</v>
      </c>
      <c r="AK2720" s="50">
        <f t="shared" si="6975"/>
        <v>0</v>
      </c>
      <c r="AL2720" s="50">
        <f t="shared" si="6976"/>
        <v>360.39994999999999</v>
      </c>
      <c r="AM2720" s="50">
        <f t="shared" si="6977"/>
        <v>360.39994999999999</v>
      </c>
      <c r="AN2720" s="50">
        <f t="shared" si="6978"/>
        <v>0</v>
      </c>
      <c r="AO2720" s="15">
        <f t="shared" si="6979"/>
        <v>256.96859999999998</v>
      </c>
      <c r="AP2720" s="51">
        <f t="shared" si="6980"/>
        <v>360.39999999999998</v>
      </c>
      <c r="AQ2720" s="51">
        <f t="shared" si="6981"/>
        <v>0</v>
      </c>
      <c r="AR2720" s="51">
        <f t="shared" si="6982"/>
        <v>0</v>
      </c>
      <c r="AS2720" s="51">
        <f t="shared" si="6983"/>
        <v>0</v>
      </c>
      <c r="AT2720" s="51">
        <f t="shared" si="6984"/>
        <v>0</v>
      </c>
      <c r="AU2720" s="51">
        <f t="shared" si="6806"/>
        <v>360.39999999999998</v>
      </c>
      <c r="AV2720" s="51">
        <f t="shared" si="6807"/>
        <v>0</v>
      </c>
      <c r="AW2720" s="51">
        <f t="shared" si="6811"/>
        <v>360.39999999999998</v>
      </c>
      <c r="AX2720" s="51">
        <f t="shared" si="6812"/>
        <v>360.39999999999998</v>
      </c>
      <c r="AY2720" s="51">
        <f t="shared" si="6813"/>
        <v>360.39999999999998</v>
      </c>
      <c r="AZ2720" s="51">
        <f t="shared" si="6985"/>
        <v>0</v>
      </c>
      <c r="BA2720" s="52">
        <f t="shared" si="6808"/>
        <v>99.999986126526082</v>
      </c>
      <c r="BB2720" s="25"/>
    </row>
    <row r="2721" ht="31.5">
      <c r="B2721" s="47" t="s">
        <v>983</v>
      </c>
      <c r="C2721" s="47" t="s">
        <v>98</v>
      </c>
      <c r="D2721" s="47" t="s">
        <v>176</v>
      </c>
      <c r="E2721" s="48" t="str">
        <f t="shared" si="6805"/>
        <v>0314</v>
      </c>
      <c r="F2721" s="47" t="s">
        <v>178</v>
      </c>
      <c r="G2721" s="47" t="s">
        <v>58</v>
      </c>
      <c r="H2721" s="49" t="s">
        <v>59</v>
      </c>
      <c r="I2721" s="19">
        <v>360.39999999999998</v>
      </c>
      <c r="J2721" s="19">
        <v>360.39999999999998</v>
      </c>
      <c r="K2721" s="19">
        <v>360.39999999999998</v>
      </c>
      <c r="L2721" s="19"/>
      <c r="M2721" s="19"/>
      <c r="N2721" s="19"/>
      <c r="O2721" s="19">
        <v>0</v>
      </c>
      <c r="P2721" s="19">
        <v>0</v>
      </c>
      <c r="Q2721" s="19">
        <v>0</v>
      </c>
      <c r="R2721" s="19">
        <v>0</v>
      </c>
      <c r="S2721" s="19"/>
      <c r="T2721" s="19">
        <f t="shared" si="6949"/>
        <v>360.39999999999998</v>
      </c>
      <c r="U2721" s="19">
        <f t="shared" si="6875"/>
        <v>360.39999999999998</v>
      </c>
      <c r="V2721" s="19">
        <f t="shared" si="6876"/>
        <v>360.39999999999998</v>
      </c>
      <c r="W2721" s="19"/>
      <c r="X2721" s="19"/>
      <c r="Y2721" s="19"/>
      <c r="Z2721" s="19"/>
      <c r="AA2721" s="19"/>
      <c r="AB2721" s="19"/>
      <c r="AC2721" s="19"/>
      <c r="AD2721" s="19"/>
      <c r="AE2721" s="19"/>
      <c r="AF2721" s="50">
        <v>360.39999999999998</v>
      </c>
      <c r="AG2721" s="50"/>
      <c r="AH2721" s="50">
        <f>AF2721</f>
        <v>360.39999999999998</v>
      </c>
      <c r="AI2721" s="50">
        <f>AG2721</f>
        <v>0</v>
      </c>
      <c r="AJ2721" s="50">
        <v>0</v>
      </c>
      <c r="AK2721" s="50">
        <v>0</v>
      </c>
      <c r="AL2721" s="50">
        <v>360.39994999999999</v>
      </c>
      <c r="AM2721" s="50">
        <f>AL2721</f>
        <v>360.39994999999999</v>
      </c>
      <c r="AN2721" s="50">
        <v>0</v>
      </c>
      <c r="AO2721" s="51">
        <v>256.96859999999998</v>
      </c>
      <c r="AP2721" s="51">
        <v>360.39999999999998</v>
      </c>
      <c r="AQ2721" s="51">
        <v>0</v>
      </c>
      <c r="AR2721" s="51">
        <v>0</v>
      </c>
      <c r="AS2721" s="51">
        <v>0</v>
      </c>
      <c r="AT2721" s="51">
        <v>0</v>
      </c>
      <c r="AU2721" s="51">
        <f t="shared" si="6806"/>
        <v>360.39999999999998</v>
      </c>
      <c r="AV2721" s="51">
        <f t="shared" si="6807"/>
        <v>0</v>
      </c>
      <c r="AW2721" s="51">
        <f t="shared" si="6811"/>
        <v>360.39999999999998</v>
      </c>
      <c r="AX2721" s="51">
        <f t="shared" si="6812"/>
        <v>360.39999999999998</v>
      </c>
      <c r="AY2721" s="51">
        <f t="shared" si="6813"/>
        <v>360.39999999999998</v>
      </c>
      <c r="AZ2721" s="51"/>
      <c r="BA2721" s="52">
        <f t="shared" si="6808"/>
        <v>99.999986126526082</v>
      </c>
      <c r="BB2721" s="53"/>
    </row>
    <row r="2722" s="30" customFormat="1" ht="31.5">
      <c r="B2722" s="31" t="s">
        <v>988</v>
      </c>
      <c r="C2722" s="31"/>
      <c r="D2722" s="31"/>
      <c r="E2722" s="32" t="str">
        <f t="shared" si="6805"/>
        <v/>
      </c>
      <c r="F2722" s="31"/>
      <c r="G2722" s="31"/>
      <c r="H2722" s="33" t="s">
        <v>989</v>
      </c>
      <c r="I2722" s="34">
        <f>I2740+I2723+I2733</f>
        <v>112522.7</v>
      </c>
      <c r="J2722" s="34">
        <f>J2740+J2723+J2733</f>
        <v>104724.5</v>
      </c>
      <c r="K2722" s="34">
        <f>K2740+K2723+K2733</f>
        <v>104724.5</v>
      </c>
      <c r="L2722" s="34">
        <f>L2740+L2723+L2733</f>
        <v>-53.100000000000001</v>
      </c>
      <c r="M2722" s="34">
        <f>M2740+M2723+M2733</f>
        <v>-53.799999999999997</v>
      </c>
      <c r="N2722" s="34">
        <f>N2740+N2723+N2733</f>
        <v>-54.5</v>
      </c>
      <c r="O2722" s="34">
        <f>O2740+O2723+O2733</f>
        <v>864.17599999999993</v>
      </c>
      <c r="P2722" s="34">
        <f>P2740+P2723+P2733</f>
        <v>0</v>
      </c>
      <c r="Q2722" s="34">
        <f>Q2740+Q2723+Q2733</f>
        <v>-1400</v>
      </c>
      <c r="R2722" s="34">
        <f>R2740+R2723+R2733</f>
        <v>0</v>
      </c>
      <c r="S2722" s="34">
        <f>S2740+S2723+S2733</f>
        <v>15516.12607</v>
      </c>
      <c r="T2722" s="34">
        <f t="shared" si="6949"/>
        <v>127449.90207</v>
      </c>
      <c r="U2722" s="34">
        <f t="shared" si="6875"/>
        <v>104670.7</v>
      </c>
      <c r="V2722" s="34">
        <f t="shared" si="6876"/>
        <v>104670</v>
      </c>
      <c r="W2722" s="34">
        <f>W2740+W2723+W2733</f>
        <v>8569.2000000000007</v>
      </c>
      <c r="X2722" s="34">
        <f>X2740+X2723+X2733</f>
        <v>0</v>
      </c>
      <c r="Y2722" s="34">
        <f>Y2740+Y2723+Y2733</f>
        <v>0</v>
      </c>
      <c r="Z2722" s="34">
        <f>Z2740+Z2723+Z2733</f>
        <v>7117.3260700000001</v>
      </c>
      <c r="AA2722" s="34">
        <f>AA2740+AA2723+AA2733</f>
        <v>10313</v>
      </c>
      <c r="AB2722" s="34">
        <f>AB2740+AB2723+AB2733</f>
        <v>0</v>
      </c>
      <c r="AC2722" s="34">
        <f>AC2740+AC2723+AC2733</f>
        <v>10313</v>
      </c>
      <c r="AD2722" s="34">
        <f>AD2740+AD2723+AD2733</f>
        <v>0</v>
      </c>
      <c r="AE2722" s="34">
        <f>AE2740+AE2723+AE2733</f>
        <v>0</v>
      </c>
      <c r="AF2722" s="35">
        <f>AF2740+AF2723+AF2733</f>
        <v>128816.19857999998</v>
      </c>
      <c r="AG2722" s="35">
        <f>AG2740+AG2723+AG2733</f>
        <v>0</v>
      </c>
      <c r="AH2722" s="35">
        <f>AH2740+AH2723+AH2733</f>
        <v>0</v>
      </c>
      <c r="AI2722" s="35">
        <f>AI2740+AI2723+AI2733</f>
        <v>0</v>
      </c>
      <c r="AJ2722" s="35">
        <f>AJ2740+AJ2723+AJ2733</f>
        <v>0</v>
      </c>
      <c r="AK2722" s="35">
        <f>AK2740+AK2723+AK2733</f>
        <v>0</v>
      </c>
      <c r="AL2722" s="35">
        <f>AL2740+AL2723+AL2733</f>
        <v>123021.23721999998</v>
      </c>
      <c r="AM2722" s="35">
        <f>AM2740+AM2723+AM2733</f>
        <v>0</v>
      </c>
      <c r="AN2722" s="35">
        <f>AN2740+AN2723+AN2733</f>
        <v>0</v>
      </c>
      <c r="AO2722" s="54">
        <f>AO2740+AO2723+AO2733</f>
        <v>79389.119079999989</v>
      </c>
      <c r="AP2722" s="36">
        <f>AP2740+AP2723+AP2733</f>
        <v>127952.02257999999</v>
      </c>
      <c r="AQ2722" s="36">
        <f>AQ2740+AQ2723+AQ2733</f>
        <v>864.17599999999993</v>
      </c>
      <c r="AR2722" s="36">
        <f>AR2740+AR2723+AR2733</f>
        <v>0</v>
      </c>
      <c r="AS2722" s="36">
        <f>AS2740+AS2723+AS2733</f>
        <v>0</v>
      </c>
      <c r="AT2722" s="36">
        <f>AT2740+AT2723+AT2733</f>
        <v>0</v>
      </c>
      <c r="AU2722" s="36">
        <f t="shared" si="6806"/>
        <v>128816.19858</v>
      </c>
      <c r="AV2722" s="36">
        <f t="shared" si="6807"/>
        <v>-1366.2965100000001</v>
      </c>
      <c r="AW2722" s="36">
        <f t="shared" si="6811"/>
        <v>143136.42814</v>
      </c>
      <c r="AX2722" s="36">
        <f t="shared" si="6812"/>
        <v>114983.7</v>
      </c>
      <c r="AY2722" s="36">
        <f t="shared" si="6813"/>
        <v>114983</v>
      </c>
      <c r="AZ2722" s="36">
        <f>AZ2740+AZ2723+AZ2733</f>
        <v>0</v>
      </c>
      <c r="BA2722" s="37">
        <f t="shared" si="6808"/>
        <v>95.501372169121183</v>
      </c>
      <c r="BB2722" s="25"/>
    </row>
    <row r="2723" s="30" customFormat="1">
      <c r="B2723" s="31" t="s">
        <v>988</v>
      </c>
      <c r="C2723" s="31" t="s">
        <v>46</v>
      </c>
      <c r="D2723" s="31"/>
      <c r="E2723" s="32" t="str">
        <f t="shared" si="6805"/>
        <v>01</v>
      </c>
      <c r="F2723" s="31"/>
      <c r="G2723" s="31"/>
      <c r="H2723" s="33" t="s">
        <v>47</v>
      </c>
      <c r="I2723" s="34">
        <f t="shared" ref="I2723:I2742" si="6986">I2724</f>
        <v>61.5</v>
      </c>
      <c r="J2723" s="34">
        <f t="shared" ref="J2723:J2742" si="6987">J2724</f>
        <v>61.5</v>
      </c>
      <c r="K2723" s="34">
        <f t="shared" ref="K2723:K2742" si="6988">K2724</f>
        <v>61.5</v>
      </c>
      <c r="L2723" s="34">
        <f t="shared" ref="L2723:L2742" si="6989">L2724</f>
        <v>0</v>
      </c>
      <c r="M2723" s="34">
        <f t="shared" ref="M2723:M2742" si="6990">M2724</f>
        <v>0</v>
      </c>
      <c r="N2723" s="34">
        <f t="shared" ref="N2723:N2742" si="6991">N2724</f>
        <v>0</v>
      </c>
      <c r="O2723" s="34">
        <f>O2724</f>
        <v>0</v>
      </c>
      <c r="P2723" s="34">
        <f>P2724</f>
        <v>0</v>
      </c>
      <c r="Q2723" s="34">
        <f>Q2724</f>
        <v>0</v>
      </c>
      <c r="R2723" s="34">
        <f>R2724</f>
        <v>0</v>
      </c>
      <c r="S2723" s="34">
        <f t="shared" ref="S2723:S2742" si="6992">S2724</f>
        <v>0</v>
      </c>
      <c r="T2723" s="34">
        <f t="shared" si="6949"/>
        <v>61.5</v>
      </c>
      <c r="U2723" s="34">
        <f t="shared" si="6875"/>
        <v>61.5</v>
      </c>
      <c r="V2723" s="34">
        <f t="shared" si="6876"/>
        <v>61.5</v>
      </c>
      <c r="W2723" s="34">
        <f t="shared" ref="W2723:W2742" si="6993">W2724</f>
        <v>0</v>
      </c>
      <c r="X2723" s="34">
        <f t="shared" ref="X2723:X2742" si="6994">X2724</f>
        <v>0</v>
      </c>
      <c r="Y2723" s="34">
        <f t="shared" ref="Y2723:Y2742" si="6995">Y2724</f>
        <v>0</v>
      </c>
      <c r="Z2723" s="34">
        <f t="shared" ref="Z2723:Z2742" si="6996">Z2724</f>
        <v>0</v>
      </c>
      <c r="AA2723" s="34">
        <f t="shared" ref="AA2723:AA2742" si="6997">AA2724</f>
        <v>0</v>
      </c>
      <c r="AB2723" s="34">
        <f t="shared" ref="AB2723:AB2742" si="6998">AB2724</f>
        <v>0</v>
      </c>
      <c r="AC2723" s="34">
        <f t="shared" ref="AC2723:AC2742" si="6999">AC2724</f>
        <v>0</v>
      </c>
      <c r="AD2723" s="34">
        <f t="shared" ref="AD2723:AD2742" si="7000">AD2724</f>
        <v>0</v>
      </c>
      <c r="AE2723" s="34">
        <f t="shared" ref="AE2723:AE2742" si="7001">AE2724</f>
        <v>0</v>
      </c>
      <c r="AF2723" s="35">
        <f>AF2724</f>
        <v>3328.0691900000002</v>
      </c>
      <c r="AG2723" s="35">
        <f>AG2724</f>
        <v>0</v>
      </c>
      <c r="AH2723" s="35">
        <f>AH2724</f>
        <v>0</v>
      </c>
      <c r="AI2723" s="35">
        <f>AI2724</f>
        <v>0</v>
      </c>
      <c r="AJ2723" s="35">
        <f>AJ2724</f>
        <v>0</v>
      </c>
      <c r="AK2723" s="35">
        <f>AK2724</f>
        <v>0</v>
      </c>
      <c r="AL2723" s="35">
        <f>AL2724</f>
        <v>3328.0691900000002</v>
      </c>
      <c r="AM2723" s="35">
        <f>AM2724</f>
        <v>0</v>
      </c>
      <c r="AN2723" s="35">
        <f>AN2724</f>
        <v>0</v>
      </c>
      <c r="AO2723" s="36">
        <f>AO2724</f>
        <v>2840.8691900000003</v>
      </c>
      <c r="AP2723" s="36">
        <f>AP2724</f>
        <v>2845.0691900000002</v>
      </c>
      <c r="AQ2723" s="36">
        <f>AQ2724</f>
        <v>0</v>
      </c>
      <c r="AR2723" s="36">
        <f>AR2724</f>
        <v>0</v>
      </c>
      <c r="AS2723" s="36">
        <f>AS2724</f>
        <v>0</v>
      </c>
      <c r="AT2723" s="36">
        <f>AT2724</f>
        <v>0</v>
      </c>
      <c r="AU2723" s="36">
        <f t="shared" si="6806"/>
        <v>2845.0691900000002</v>
      </c>
      <c r="AV2723" s="36">
        <f t="shared" si="6807"/>
        <v>-2783.5691900000002</v>
      </c>
      <c r="AW2723" s="36">
        <f t="shared" si="6811"/>
        <v>61.5</v>
      </c>
      <c r="AX2723" s="36">
        <f t="shared" si="6812"/>
        <v>61.5</v>
      </c>
      <c r="AY2723" s="36">
        <f t="shared" si="6813"/>
        <v>61.5</v>
      </c>
      <c r="AZ2723" s="36">
        <f t="shared" ref="AZ2723:AZ2742" si="7002">AZ2724</f>
        <v>0</v>
      </c>
      <c r="BA2723" s="37">
        <f t="shared" si="6808"/>
        <v>100</v>
      </c>
      <c r="BB2723" s="25"/>
    </row>
    <row r="2724" s="39" customFormat="1">
      <c r="B2724" s="40" t="s">
        <v>988</v>
      </c>
      <c r="C2724" s="40" t="s">
        <v>46</v>
      </c>
      <c r="D2724" s="40" t="s">
        <v>48</v>
      </c>
      <c r="E2724" s="38" t="str">
        <f t="shared" si="6805"/>
        <v>0113</v>
      </c>
      <c r="F2724" s="40"/>
      <c r="G2724" s="40"/>
      <c r="H2724" s="41" t="s">
        <v>49</v>
      </c>
      <c r="I2724" s="42">
        <f t="shared" si="6986"/>
        <v>61.5</v>
      </c>
      <c r="J2724" s="42">
        <f t="shared" si="6987"/>
        <v>61.5</v>
      </c>
      <c r="K2724" s="42">
        <f t="shared" si="6988"/>
        <v>61.5</v>
      </c>
      <c r="L2724" s="42">
        <f t="shared" si="6989"/>
        <v>0</v>
      </c>
      <c r="M2724" s="42">
        <f t="shared" si="6990"/>
        <v>0</v>
      </c>
      <c r="N2724" s="42">
        <f t="shared" si="6991"/>
        <v>0</v>
      </c>
      <c r="O2724" s="42">
        <f>O2725+O2729</f>
        <v>0</v>
      </c>
      <c r="P2724" s="42">
        <f>P2725+P2729</f>
        <v>0</v>
      </c>
      <c r="Q2724" s="42">
        <f>Q2725+Q2729</f>
        <v>0</v>
      </c>
      <c r="R2724" s="42">
        <f>R2725+R2729</f>
        <v>0</v>
      </c>
      <c r="S2724" s="42">
        <f t="shared" si="6992"/>
        <v>0</v>
      </c>
      <c r="T2724" s="42">
        <f t="shared" si="6949"/>
        <v>61.5</v>
      </c>
      <c r="U2724" s="42">
        <f t="shared" si="6875"/>
        <v>61.5</v>
      </c>
      <c r="V2724" s="42">
        <f t="shared" si="6876"/>
        <v>61.5</v>
      </c>
      <c r="W2724" s="42">
        <f t="shared" si="6993"/>
        <v>0</v>
      </c>
      <c r="X2724" s="42">
        <f t="shared" si="6994"/>
        <v>0</v>
      </c>
      <c r="Y2724" s="42">
        <f t="shared" si="6995"/>
        <v>0</v>
      </c>
      <c r="Z2724" s="42">
        <f t="shared" si="6996"/>
        <v>0</v>
      </c>
      <c r="AA2724" s="42">
        <f t="shared" si="6997"/>
        <v>0</v>
      </c>
      <c r="AB2724" s="42">
        <f t="shared" si="6998"/>
        <v>0</v>
      </c>
      <c r="AC2724" s="42">
        <f t="shared" si="6999"/>
        <v>0</v>
      </c>
      <c r="AD2724" s="42">
        <f t="shared" si="7000"/>
        <v>0</v>
      </c>
      <c r="AE2724" s="42">
        <f t="shared" si="7001"/>
        <v>0</v>
      </c>
      <c r="AF2724" s="43">
        <f>AF2725+AF2729</f>
        <v>3328.0691900000002</v>
      </c>
      <c r="AG2724" s="43">
        <f>AG2725+AG2729</f>
        <v>0</v>
      </c>
      <c r="AH2724" s="43">
        <f>AH2725+AH2729</f>
        <v>0</v>
      </c>
      <c r="AI2724" s="43">
        <f>AI2725+AI2729</f>
        <v>0</v>
      </c>
      <c r="AJ2724" s="43">
        <f>AJ2725+AJ2729</f>
        <v>0</v>
      </c>
      <c r="AK2724" s="43">
        <f>AK2725+AK2729</f>
        <v>0</v>
      </c>
      <c r="AL2724" s="43">
        <f>AL2725+AL2729</f>
        <v>3328.0691900000002</v>
      </c>
      <c r="AM2724" s="43">
        <f>AM2725+AM2729</f>
        <v>0</v>
      </c>
      <c r="AN2724" s="43">
        <f>AN2725+AN2729</f>
        <v>0</v>
      </c>
      <c r="AO2724" s="44">
        <f>AO2725+AO2729</f>
        <v>2840.8691900000003</v>
      </c>
      <c r="AP2724" s="45">
        <f>AP2725+AP2729</f>
        <v>2845.0691900000002</v>
      </c>
      <c r="AQ2724" s="45">
        <f>AQ2725+AQ2729</f>
        <v>0</v>
      </c>
      <c r="AR2724" s="45">
        <f>AR2725+AR2729</f>
        <v>0</v>
      </c>
      <c r="AS2724" s="45">
        <f>AS2725+AS2729</f>
        <v>0</v>
      </c>
      <c r="AT2724" s="45">
        <f>AT2725+AT2729</f>
        <v>0</v>
      </c>
      <c r="AU2724" s="45">
        <f t="shared" si="6806"/>
        <v>2845.0691900000002</v>
      </c>
      <c r="AV2724" s="45">
        <f t="shared" si="6807"/>
        <v>-2783.5691900000002</v>
      </c>
      <c r="AW2724" s="45">
        <f t="shared" si="6811"/>
        <v>61.5</v>
      </c>
      <c r="AX2724" s="45">
        <f t="shared" si="6812"/>
        <v>61.5</v>
      </c>
      <c r="AY2724" s="45">
        <f t="shared" si="6813"/>
        <v>61.5</v>
      </c>
      <c r="AZ2724" s="45">
        <f t="shared" si="7002"/>
        <v>0</v>
      </c>
      <c r="BA2724" s="46">
        <f t="shared" si="6808"/>
        <v>100</v>
      </c>
      <c r="BB2724" s="25"/>
    </row>
    <row r="2725" ht="31.5">
      <c r="B2725" s="47" t="s">
        <v>988</v>
      </c>
      <c r="C2725" s="47" t="s">
        <v>46</v>
      </c>
      <c r="D2725" s="47" t="s">
        <v>48</v>
      </c>
      <c r="E2725" s="48" t="str">
        <f t="shared" si="6805"/>
        <v>0113</v>
      </c>
      <c r="F2725" s="47" t="s">
        <v>76</v>
      </c>
      <c r="G2725" s="48"/>
      <c r="H2725" s="49" t="s">
        <v>77</v>
      </c>
      <c r="I2725" s="19">
        <f t="shared" si="6986"/>
        <v>61.5</v>
      </c>
      <c r="J2725" s="19">
        <f t="shared" si="6987"/>
        <v>61.5</v>
      </c>
      <c r="K2725" s="19">
        <f t="shared" si="6988"/>
        <v>61.5</v>
      </c>
      <c r="L2725" s="19">
        <f t="shared" si="6989"/>
        <v>0</v>
      </c>
      <c r="M2725" s="19">
        <f t="shared" si="6990"/>
        <v>0</v>
      </c>
      <c r="N2725" s="19">
        <f t="shared" si="6991"/>
        <v>0</v>
      </c>
      <c r="O2725" s="19">
        <f t="shared" ref="O2725:O2740" si="7003">O2726</f>
        <v>0</v>
      </c>
      <c r="P2725" s="19">
        <f t="shared" ref="P2725:P2740" si="7004">P2726</f>
        <v>0</v>
      </c>
      <c r="Q2725" s="19">
        <f t="shared" ref="Q2725:Q2740" si="7005">Q2726</f>
        <v>0</v>
      </c>
      <c r="R2725" s="19">
        <f t="shared" ref="R2725:R2740" si="7006">R2726</f>
        <v>0</v>
      </c>
      <c r="S2725" s="19">
        <f t="shared" si="6992"/>
        <v>0</v>
      </c>
      <c r="T2725" s="19">
        <f t="shared" si="6949"/>
        <v>61.5</v>
      </c>
      <c r="U2725" s="19">
        <f t="shared" si="6875"/>
        <v>61.5</v>
      </c>
      <c r="V2725" s="19">
        <f t="shared" si="6876"/>
        <v>61.5</v>
      </c>
      <c r="W2725" s="19">
        <f t="shared" si="6993"/>
        <v>0</v>
      </c>
      <c r="X2725" s="19">
        <f t="shared" si="6994"/>
        <v>0</v>
      </c>
      <c r="Y2725" s="19">
        <f t="shared" si="6995"/>
        <v>0</v>
      </c>
      <c r="Z2725" s="19">
        <f t="shared" si="6996"/>
        <v>0</v>
      </c>
      <c r="AA2725" s="19">
        <f t="shared" si="6997"/>
        <v>0</v>
      </c>
      <c r="AB2725" s="19">
        <f t="shared" si="6998"/>
        <v>0</v>
      </c>
      <c r="AC2725" s="19">
        <f t="shared" si="6999"/>
        <v>0</v>
      </c>
      <c r="AD2725" s="19">
        <f t="shared" si="7000"/>
        <v>0</v>
      </c>
      <c r="AE2725" s="19">
        <f t="shared" si="7001"/>
        <v>0</v>
      </c>
      <c r="AF2725" s="50">
        <f t="shared" ref="AF2725:AF2740" si="7007">AF2726</f>
        <v>61.5</v>
      </c>
      <c r="AG2725" s="50">
        <f t="shared" ref="AG2725:AG2740" si="7008">AG2726</f>
        <v>0</v>
      </c>
      <c r="AH2725" s="50">
        <f t="shared" ref="AH2725:AH2740" si="7009">AH2726</f>
        <v>0</v>
      </c>
      <c r="AI2725" s="50">
        <f t="shared" ref="AI2725:AI2740" si="7010">AI2726</f>
        <v>0</v>
      </c>
      <c r="AJ2725" s="50">
        <f t="shared" ref="AJ2725:AJ2740" si="7011">AJ2726</f>
        <v>0</v>
      </c>
      <c r="AK2725" s="50">
        <f t="shared" ref="AK2725:AK2740" si="7012">AK2726</f>
        <v>0</v>
      </c>
      <c r="AL2725" s="50">
        <f t="shared" ref="AL2725:AL2740" si="7013">AL2726</f>
        <v>61.5</v>
      </c>
      <c r="AM2725" s="50">
        <f t="shared" ref="AM2725:AM2740" si="7014">AM2726</f>
        <v>0</v>
      </c>
      <c r="AN2725" s="50">
        <f t="shared" ref="AN2725:AN2740" si="7015">AN2726</f>
        <v>0</v>
      </c>
      <c r="AO2725" s="51">
        <f t="shared" ref="AO2725:AO2740" si="7016">AO2726</f>
        <v>57.299999999999997</v>
      </c>
      <c r="AP2725" s="51">
        <f t="shared" ref="AP2725:AP2740" si="7017">AP2726</f>
        <v>61.5</v>
      </c>
      <c r="AQ2725" s="51">
        <f t="shared" ref="AQ2725:AQ2740" si="7018">AQ2726</f>
        <v>0</v>
      </c>
      <c r="AR2725" s="51">
        <f t="shared" ref="AR2725:AR2740" si="7019">AR2726</f>
        <v>0</v>
      </c>
      <c r="AS2725" s="51">
        <f t="shared" ref="AS2725:AS2740" si="7020">AS2726</f>
        <v>0</v>
      </c>
      <c r="AT2725" s="51">
        <f t="shared" ref="AT2725:AT2740" si="7021">AT2726</f>
        <v>0</v>
      </c>
      <c r="AU2725" s="51">
        <f t="shared" si="6806"/>
        <v>61.5</v>
      </c>
      <c r="AV2725" s="51">
        <f t="shared" si="6807"/>
        <v>0</v>
      </c>
      <c r="AW2725" s="51">
        <f t="shared" si="6811"/>
        <v>61.5</v>
      </c>
      <c r="AX2725" s="51">
        <f t="shared" si="6812"/>
        <v>61.5</v>
      </c>
      <c r="AY2725" s="51">
        <f t="shared" si="6813"/>
        <v>61.5</v>
      </c>
      <c r="AZ2725" s="51">
        <f t="shared" si="7002"/>
        <v>0</v>
      </c>
      <c r="BA2725" s="52">
        <f t="shared" si="6808"/>
        <v>100</v>
      </c>
      <c r="BB2725" s="25"/>
    </row>
    <row r="2726">
      <c r="B2726" s="47" t="s">
        <v>988</v>
      </c>
      <c r="C2726" s="47" t="s">
        <v>46</v>
      </c>
      <c r="D2726" s="47" t="s">
        <v>48</v>
      </c>
      <c r="E2726" s="48" t="str">
        <f t="shared" si="6805"/>
        <v>0113</v>
      </c>
      <c r="F2726" s="47" t="s">
        <v>78</v>
      </c>
      <c r="G2726" s="48"/>
      <c r="H2726" s="49" t="s">
        <v>79</v>
      </c>
      <c r="I2726" s="19">
        <f t="shared" si="6986"/>
        <v>61.5</v>
      </c>
      <c r="J2726" s="19">
        <f t="shared" si="6987"/>
        <v>61.5</v>
      </c>
      <c r="K2726" s="19">
        <f t="shared" si="6988"/>
        <v>61.5</v>
      </c>
      <c r="L2726" s="19">
        <f t="shared" si="6989"/>
        <v>0</v>
      </c>
      <c r="M2726" s="19">
        <f t="shared" si="6990"/>
        <v>0</v>
      </c>
      <c r="N2726" s="19">
        <f t="shared" si="6991"/>
        <v>0</v>
      </c>
      <c r="O2726" s="19">
        <f t="shared" si="7003"/>
        <v>0</v>
      </c>
      <c r="P2726" s="19">
        <f t="shared" si="7004"/>
        <v>0</v>
      </c>
      <c r="Q2726" s="19">
        <f t="shared" si="7005"/>
        <v>0</v>
      </c>
      <c r="R2726" s="19">
        <f t="shared" si="7006"/>
        <v>0</v>
      </c>
      <c r="S2726" s="19">
        <f t="shared" si="6992"/>
        <v>0</v>
      </c>
      <c r="T2726" s="19">
        <f t="shared" si="6949"/>
        <v>61.5</v>
      </c>
      <c r="U2726" s="19">
        <f t="shared" si="6875"/>
        <v>61.5</v>
      </c>
      <c r="V2726" s="19">
        <f t="shared" si="6876"/>
        <v>61.5</v>
      </c>
      <c r="W2726" s="19">
        <f t="shared" si="6993"/>
        <v>0</v>
      </c>
      <c r="X2726" s="19">
        <f t="shared" si="6994"/>
        <v>0</v>
      </c>
      <c r="Y2726" s="19">
        <f t="shared" si="6995"/>
        <v>0</v>
      </c>
      <c r="Z2726" s="19">
        <f t="shared" si="6996"/>
        <v>0</v>
      </c>
      <c r="AA2726" s="19">
        <f t="shared" si="6997"/>
        <v>0</v>
      </c>
      <c r="AB2726" s="19">
        <f t="shared" si="6998"/>
        <v>0</v>
      </c>
      <c r="AC2726" s="19">
        <f t="shared" si="6999"/>
        <v>0</v>
      </c>
      <c r="AD2726" s="19">
        <f t="shared" si="7000"/>
        <v>0</v>
      </c>
      <c r="AE2726" s="19">
        <f t="shared" si="7001"/>
        <v>0</v>
      </c>
      <c r="AF2726" s="50">
        <f t="shared" si="7007"/>
        <v>61.5</v>
      </c>
      <c r="AG2726" s="50">
        <f t="shared" si="7008"/>
        <v>0</v>
      </c>
      <c r="AH2726" s="50">
        <f t="shared" si="7009"/>
        <v>0</v>
      </c>
      <c r="AI2726" s="50">
        <f t="shared" si="7010"/>
        <v>0</v>
      </c>
      <c r="AJ2726" s="50">
        <f t="shared" si="7011"/>
        <v>0</v>
      </c>
      <c r="AK2726" s="50">
        <f t="shared" si="7012"/>
        <v>0</v>
      </c>
      <c r="AL2726" s="50">
        <f t="shared" si="7013"/>
        <v>61.5</v>
      </c>
      <c r="AM2726" s="50">
        <f t="shared" si="7014"/>
        <v>0</v>
      </c>
      <c r="AN2726" s="50">
        <f t="shared" si="7015"/>
        <v>0</v>
      </c>
      <c r="AO2726" s="15">
        <f t="shared" si="7016"/>
        <v>57.299999999999997</v>
      </c>
      <c r="AP2726" s="51">
        <f t="shared" si="7017"/>
        <v>61.5</v>
      </c>
      <c r="AQ2726" s="51">
        <f t="shared" si="7018"/>
        <v>0</v>
      </c>
      <c r="AR2726" s="51">
        <f t="shared" si="7019"/>
        <v>0</v>
      </c>
      <c r="AS2726" s="51">
        <f t="shared" si="7020"/>
        <v>0</v>
      </c>
      <c r="AT2726" s="51">
        <f t="shared" si="7021"/>
        <v>0</v>
      </c>
      <c r="AU2726" s="51">
        <f t="shared" si="6806"/>
        <v>61.5</v>
      </c>
      <c r="AV2726" s="51">
        <f t="shared" si="6807"/>
        <v>0</v>
      </c>
      <c r="AW2726" s="51">
        <f t="shared" si="6811"/>
        <v>61.5</v>
      </c>
      <c r="AX2726" s="51">
        <f t="shared" si="6812"/>
        <v>61.5</v>
      </c>
      <c r="AY2726" s="51">
        <f t="shared" si="6813"/>
        <v>61.5</v>
      </c>
      <c r="AZ2726" s="51">
        <f t="shared" si="7002"/>
        <v>0</v>
      </c>
      <c r="BA2726" s="52">
        <f t="shared" si="6808"/>
        <v>100</v>
      </c>
      <c r="BB2726" s="25"/>
    </row>
    <row r="2727" ht="47.25">
      <c r="B2727" s="47" t="s">
        <v>988</v>
      </c>
      <c r="C2727" s="47" t="s">
        <v>46</v>
      </c>
      <c r="D2727" s="47" t="s">
        <v>48</v>
      </c>
      <c r="E2727" s="48" t="str">
        <f t="shared" si="6805"/>
        <v>0113</v>
      </c>
      <c r="F2727" s="47" t="s">
        <v>990</v>
      </c>
      <c r="G2727" s="48"/>
      <c r="H2727" s="49" t="s">
        <v>991</v>
      </c>
      <c r="I2727" s="19">
        <f t="shared" si="6986"/>
        <v>61.5</v>
      </c>
      <c r="J2727" s="19">
        <f t="shared" si="6987"/>
        <v>61.5</v>
      </c>
      <c r="K2727" s="19">
        <f t="shared" si="6988"/>
        <v>61.5</v>
      </c>
      <c r="L2727" s="19">
        <f t="shared" si="6989"/>
        <v>0</v>
      </c>
      <c r="M2727" s="19">
        <f t="shared" si="6990"/>
        <v>0</v>
      </c>
      <c r="N2727" s="19">
        <f t="shared" si="6991"/>
        <v>0</v>
      </c>
      <c r="O2727" s="19">
        <f t="shared" si="7003"/>
        <v>0</v>
      </c>
      <c r="P2727" s="19">
        <f t="shared" si="7004"/>
        <v>0</v>
      </c>
      <c r="Q2727" s="19">
        <f t="shared" si="7005"/>
        <v>0</v>
      </c>
      <c r="R2727" s="19">
        <f t="shared" si="7006"/>
        <v>0</v>
      </c>
      <c r="S2727" s="19">
        <f t="shared" si="6992"/>
        <v>0</v>
      </c>
      <c r="T2727" s="19">
        <f t="shared" si="6949"/>
        <v>61.5</v>
      </c>
      <c r="U2727" s="19">
        <f t="shared" si="6875"/>
        <v>61.5</v>
      </c>
      <c r="V2727" s="19">
        <f t="shared" si="6876"/>
        <v>61.5</v>
      </c>
      <c r="W2727" s="19">
        <f t="shared" si="6993"/>
        <v>0</v>
      </c>
      <c r="X2727" s="19">
        <f t="shared" si="6994"/>
        <v>0</v>
      </c>
      <c r="Y2727" s="19">
        <f t="shared" si="6995"/>
        <v>0</v>
      </c>
      <c r="Z2727" s="19">
        <f t="shared" si="6996"/>
        <v>0</v>
      </c>
      <c r="AA2727" s="19">
        <f t="shared" si="6997"/>
        <v>0</v>
      </c>
      <c r="AB2727" s="19">
        <f t="shared" si="6998"/>
        <v>0</v>
      </c>
      <c r="AC2727" s="19">
        <f t="shared" si="6999"/>
        <v>0</v>
      </c>
      <c r="AD2727" s="19">
        <f t="shared" si="7000"/>
        <v>0</v>
      </c>
      <c r="AE2727" s="19">
        <f t="shared" si="7001"/>
        <v>0</v>
      </c>
      <c r="AF2727" s="50">
        <f t="shared" si="7007"/>
        <v>61.5</v>
      </c>
      <c r="AG2727" s="50">
        <f t="shared" si="7008"/>
        <v>0</v>
      </c>
      <c r="AH2727" s="50">
        <f t="shared" si="7009"/>
        <v>0</v>
      </c>
      <c r="AI2727" s="50">
        <f t="shared" si="7010"/>
        <v>0</v>
      </c>
      <c r="AJ2727" s="50">
        <f t="shared" si="7011"/>
        <v>0</v>
      </c>
      <c r="AK2727" s="50">
        <f t="shared" si="7012"/>
        <v>0</v>
      </c>
      <c r="AL2727" s="50">
        <f t="shared" si="7013"/>
        <v>61.5</v>
      </c>
      <c r="AM2727" s="50">
        <f t="shared" si="7014"/>
        <v>0</v>
      </c>
      <c r="AN2727" s="50">
        <f t="shared" si="7015"/>
        <v>0</v>
      </c>
      <c r="AO2727" s="51">
        <f t="shared" si="7016"/>
        <v>57.299999999999997</v>
      </c>
      <c r="AP2727" s="51">
        <f t="shared" si="7017"/>
        <v>61.5</v>
      </c>
      <c r="AQ2727" s="51">
        <f t="shared" si="7018"/>
        <v>0</v>
      </c>
      <c r="AR2727" s="51">
        <f t="shared" si="7019"/>
        <v>0</v>
      </c>
      <c r="AS2727" s="51">
        <f t="shared" si="7020"/>
        <v>0</v>
      </c>
      <c r="AT2727" s="51">
        <f t="shared" si="7021"/>
        <v>0</v>
      </c>
      <c r="AU2727" s="51">
        <f t="shared" si="6806"/>
        <v>61.5</v>
      </c>
      <c r="AV2727" s="51">
        <f t="shared" si="6807"/>
        <v>0</v>
      </c>
      <c r="AW2727" s="51">
        <f t="shared" si="6811"/>
        <v>61.5</v>
      </c>
      <c r="AX2727" s="51">
        <f t="shared" si="6812"/>
        <v>61.5</v>
      </c>
      <c r="AY2727" s="51">
        <f t="shared" si="6813"/>
        <v>61.5</v>
      </c>
      <c r="AZ2727" s="51">
        <f t="shared" si="7002"/>
        <v>0</v>
      </c>
      <c r="BA2727" s="52">
        <f t="shared" si="6808"/>
        <v>100</v>
      </c>
      <c r="BB2727" s="25"/>
    </row>
    <row r="2728" ht="31.5">
      <c r="B2728" s="47" t="s">
        <v>988</v>
      </c>
      <c r="C2728" s="47" t="s">
        <v>46</v>
      </c>
      <c r="D2728" s="47" t="s">
        <v>48</v>
      </c>
      <c r="E2728" s="48" t="str">
        <f t="shared" ref="E2728:E2791" si="7022">CONCATENATE(C2728,D2728)</f>
        <v>0113</v>
      </c>
      <c r="F2728" s="47" t="s">
        <v>990</v>
      </c>
      <c r="G2728" s="47" t="s">
        <v>58</v>
      </c>
      <c r="H2728" s="49" t="s">
        <v>59</v>
      </c>
      <c r="I2728" s="19">
        <v>61.5</v>
      </c>
      <c r="J2728" s="19">
        <v>61.5</v>
      </c>
      <c r="K2728" s="19">
        <v>61.5</v>
      </c>
      <c r="L2728" s="19"/>
      <c r="M2728" s="19"/>
      <c r="N2728" s="19"/>
      <c r="O2728" s="19">
        <v>0</v>
      </c>
      <c r="P2728" s="19">
        <v>0</v>
      </c>
      <c r="Q2728" s="19">
        <v>0</v>
      </c>
      <c r="R2728" s="19">
        <v>0</v>
      </c>
      <c r="S2728" s="19"/>
      <c r="T2728" s="19">
        <f t="shared" si="6949"/>
        <v>61.5</v>
      </c>
      <c r="U2728" s="19">
        <f t="shared" si="6875"/>
        <v>61.5</v>
      </c>
      <c r="V2728" s="19">
        <f t="shared" si="6876"/>
        <v>61.5</v>
      </c>
      <c r="W2728" s="19"/>
      <c r="X2728" s="19"/>
      <c r="Y2728" s="19"/>
      <c r="Z2728" s="19"/>
      <c r="AA2728" s="19"/>
      <c r="AB2728" s="19"/>
      <c r="AC2728" s="19"/>
      <c r="AD2728" s="19"/>
      <c r="AE2728" s="19"/>
      <c r="AF2728" s="50">
        <v>61.5</v>
      </c>
      <c r="AG2728" s="50"/>
      <c r="AH2728" s="50">
        <v>0</v>
      </c>
      <c r="AI2728" s="50">
        <v>0</v>
      </c>
      <c r="AJ2728" s="50">
        <v>0</v>
      </c>
      <c r="AK2728" s="50">
        <v>0</v>
      </c>
      <c r="AL2728" s="50">
        <v>61.5</v>
      </c>
      <c r="AM2728" s="50">
        <v>0</v>
      </c>
      <c r="AN2728" s="50">
        <v>0</v>
      </c>
      <c r="AO2728" s="15">
        <v>57.299999999999997</v>
      </c>
      <c r="AP2728" s="51">
        <v>61.5</v>
      </c>
      <c r="AQ2728" s="51">
        <v>0</v>
      </c>
      <c r="AR2728" s="51">
        <v>0</v>
      </c>
      <c r="AS2728" s="51">
        <v>0</v>
      </c>
      <c r="AT2728" s="51">
        <v>0</v>
      </c>
      <c r="AU2728" s="51">
        <f t="shared" ref="AU2728:AU2791" si="7023">AP2728+AS2728+AT2728+AR2728+AQ2728</f>
        <v>61.5</v>
      </c>
      <c r="AV2728" s="51">
        <f t="shared" ref="AV2728:AV2791" si="7024">T2728-AU2728</f>
        <v>0</v>
      </c>
      <c r="AW2728" s="51">
        <f t="shared" ref="AW2728:AW2791" si="7025">T2728+W2728+X2728+Y2728+Z2728</f>
        <v>61.5</v>
      </c>
      <c r="AX2728" s="51">
        <f t="shared" ref="AX2728:AX2791" si="7026">U2728+AA2728+AB2728</f>
        <v>61.5</v>
      </c>
      <c r="AY2728" s="51">
        <f t="shared" ref="AY2728:AY2791" si="7027">V2728+AC2728+AE2728+AD2728</f>
        <v>61.5</v>
      </c>
      <c r="AZ2728" s="51"/>
      <c r="BA2728" s="52">
        <f t="shared" ref="BA2728:BA2791" si="7028">AL2728/AF2728*100</f>
        <v>100</v>
      </c>
      <c r="BB2728" s="53"/>
    </row>
    <row r="2729" ht="47.25">
      <c r="B2729" s="47" t="s">
        <v>988</v>
      </c>
      <c r="C2729" s="47" t="s">
        <v>46</v>
      </c>
      <c r="D2729" s="47" t="s">
        <v>48</v>
      </c>
      <c r="E2729" s="48" t="str">
        <f t="shared" si="7022"/>
        <v>0113</v>
      </c>
      <c r="F2729" s="47" t="s">
        <v>82</v>
      </c>
      <c r="G2729" s="48"/>
      <c r="H2729" s="49" t="s">
        <v>83</v>
      </c>
      <c r="I2729" s="19"/>
      <c r="J2729" s="19"/>
      <c r="K2729" s="19"/>
      <c r="L2729" s="19"/>
      <c r="M2729" s="19"/>
      <c r="N2729" s="19"/>
      <c r="O2729" s="19">
        <f t="shared" si="7003"/>
        <v>0</v>
      </c>
      <c r="P2729" s="19">
        <f t="shared" si="7004"/>
        <v>0</v>
      </c>
      <c r="Q2729" s="19">
        <f t="shared" si="7005"/>
        <v>0</v>
      </c>
      <c r="R2729" s="19">
        <f t="shared" si="7006"/>
        <v>0</v>
      </c>
      <c r="S2729" s="19"/>
      <c r="T2729" s="19">
        <f t="shared" si="6949"/>
        <v>0</v>
      </c>
      <c r="U2729" s="19"/>
      <c r="V2729" s="19"/>
      <c r="W2729" s="19"/>
      <c r="X2729" s="19"/>
      <c r="Y2729" s="19"/>
      <c r="Z2729" s="19"/>
      <c r="AA2729" s="19"/>
      <c r="AB2729" s="19"/>
      <c r="AC2729" s="19"/>
      <c r="AD2729" s="19"/>
      <c r="AE2729" s="19"/>
      <c r="AF2729" s="50">
        <f t="shared" si="7007"/>
        <v>3266.5691900000002</v>
      </c>
      <c r="AG2729" s="50">
        <f t="shared" si="7008"/>
        <v>0</v>
      </c>
      <c r="AH2729" s="50">
        <f t="shared" si="7009"/>
        <v>0</v>
      </c>
      <c r="AI2729" s="50">
        <f t="shared" si="7010"/>
        <v>0</v>
      </c>
      <c r="AJ2729" s="50">
        <f t="shared" si="7011"/>
        <v>0</v>
      </c>
      <c r="AK2729" s="50">
        <f t="shared" si="7012"/>
        <v>0</v>
      </c>
      <c r="AL2729" s="50">
        <f t="shared" si="7013"/>
        <v>3266.5691900000002</v>
      </c>
      <c r="AM2729" s="50">
        <f t="shared" si="7014"/>
        <v>0</v>
      </c>
      <c r="AN2729" s="50">
        <f t="shared" si="7015"/>
        <v>0</v>
      </c>
      <c r="AO2729" s="51">
        <f t="shared" si="7016"/>
        <v>2783.5691900000002</v>
      </c>
      <c r="AP2729" s="51">
        <f t="shared" si="7017"/>
        <v>2783.5691900000002</v>
      </c>
      <c r="AQ2729" s="51">
        <f t="shared" si="7018"/>
        <v>0</v>
      </c>
      <c r="AR2729" s="51">
        <f t="shared" si="7019"/>
        <v>0</v>
      </c>
      <c r="AS2729" s="51">
        <f t="shared" si="7020"/>
        <v>0</v>
      </c>
      <c r="AT2729" s="51">
        <f t="shared" si="7021"/>
        <v>0</v>
      </c>
      <c r="AU2729" s="51">
        <f t="shared" si="7023"/>
        <v>2783.5691900000002</v>
      </c>
      <c r="AV2729" s="51">
        <f t="shared" si="7024"/>
        <v>-2783.5691900000002</v>
      </c>
      <c r="AW2729" s="51"/>
      <c r="AX2729" s="51"/>
      <c r="AY2729" s="51"/>
      <c r="AZ2729" s="51"/>
      <c r="BA2729" s="52">
        <f t="shared" si="7028"/>
        <v>100</v>
      </c>
      <c r="BB2729" s="53"/>
    </row>
    <row r="2730" ht="31.5">
      <c r="B2730" s="47" t="s">
        <v>988</v>
      </c>
      <c r="C2730" s="47" t="s">
        <v>46</v>
      </c>
      <c r="D2730" s="47" t="s">
        <v>48</v>
      </c>
      <c r="E2730" s="48" t="str">
        <f t="shared" si="7022"/>
        <v>0113</v>
      </c>
      <c r="F2730" s="47" t="s">
        <v>84</v>
      </c>
      <c r="G2730" s="48"/>
      <c r="H2730" s="49" t="s">
        <v>85</v>
      </c>
      <c r="I2730" s="19"/>
      <c r="J2730" s="19"/>
      <c r="K2730" s="19"/>
      <c r="L2730" s="19"/>
      <c r="M2730" s="19"/>
      <c r="N2730" s="19"/>
      <c r="O2730" s="19">
        <f t="shared" si="7003"/>
        <v>0</v>
      </c>
      <c r="P2730" s="19">
        <f t="shared" si="7004"/>
        <v>0</v>
      </c>
      <c r="Q2730" s="19">
        <f t="shared" si="7005"/>
        <v>0</v>
      </c>
      <c r="R2730" s="19">
        <f t="shared" si="7006"/>
        <v>0</v>
      </c>
      <c r="S2730" s="19"/>
      <c r="T2730" s="19">
        <f t="shared" si="6949"/>
        <v>0</v>
      </c>
      <c r="U2730" s="19"/>
      <c r="V2730" s="19"/>
      <c r="W2730" s="19"/>
      <c r="X2730" s="19"/>
      <c r="Y2730" s="19"/>
      <c r="Z2730" s="19"/>
      <c r="AA2730" s="19"/>
      <c r="AB2730" s="19"/>
      <c r="AC2730" s="19"/>
      <c r="AD2730" s="19"/>
      <c r="AE2730" s="19"/>
      <c r="AF2730" s="50">
        <f t="shared" si="7007"/>
        <v>3266.5691900000002</v>
      </c>
      <c r="AG2730" s="50">
        <f t="shared" si="7008"/>
        <v>0</v>
      </c>
      <c r="AH2730" s="50">
        <f t="shared" si="7009"/>
        <v>0</v>
      </c>
      <c r="AI2730" s="50">
        <f t="shared" si="7010"/>
        <v>0</v>
      </c>
      <c r="AJ2730" s="50">
        <f t="shared" si="7011"/>
        <v>0</v>
      </c>
      <c r="AK2730" s="50">
        <f t="shared" si="7012"/>
        <v>0</v>
      </c>
      <c r="AL2730" s="50">
        <f t="shared" si="7013"/>
        <v>3266.5691900000002</v>
      </c>
      <c r="AM2730" s="50">
        <f t="shared" si="7014"/>
        <v>0</v>
      </c>
      <c r="AN2730" s="50">
        <f t="shared" si="7015"/>
        <v>0</v>
      </c>
      <c r="AO2730" s="15">
        <f t="shared" si="7016"/>
        <v>2783.5691900000002</v>
      </c>
      <c r="AP2730" s="51">
        <f t="shared" si="7017"/>
        <v>2783.5691900000002</v>
      </c>
      <c r="AQ2730" s="51">
        <f t="shared" si="7018"/>
        <v>0</v>
      </c>
      <c r="AR2730" s="51">
        <f t="shared" si="7019"/>
        <v>0</v>
      </c>
      <c r="AS2730" s="51">
        <f t="shared" si="7020"/>
        <v>0</v>
      </c>
      <c r="AT2730" s="51">
        <f t="shared" si="7021"/>
        <v>0</v>
      </c>
      <c r="AU2730" s="51">
        <f t="shared" si="7023"/>
        <v>2783.5691900000002</v>
      </c>
      <c r="AV2730" s="51">
        <f t="shared" si="7024"/>
        <v>-2783.5691900000002</v>
      </c>
      <c r="AW2730" s="51"/>
      <c r="AX2730" s="51"/>
      <c r="AY2730" s="51"/>
      <c r="AZ2730" s="51"/>
      <c r="BA2730" s="52">
        <f t="shared" si="7028"/>
        <v>100</v>
      </c>
      <c r="BB2730" s="53"/>
    </row>
    <row r="2731" ht="31.5">
      <c r="B2731" s="47" t="s">
        <v>988</v>
      </c>
      <c r="C2731" s="47" t="s">
        <v>46</v>
      </c>
      <c r="D2731" s="47" t="s">
        <v>48</v>
      </c>
      <c r="E2731" s="48" t="str">
        <f t="shared" si="7022"/>
        <v>0113</v>
      </c>
      <c r="F2731" s="47" t="s">
        <v>86</v>
      </c>
      <c r="G2731" s="48"/>
      <c r="H2731" s="49" t="s">
        <v>87</v>
      </c>
      <c r="I2731" s="19"/>
      <c r="J2731" s="19"/>
      <c r="K2731" s="19"/>
      <c r="L2731" s="19"/>
      <c r="M2731" s="19"/>
      <c r="N2731" s="19"/>
      <c r="O2731" s="19">
        <f t="shared" si="7003"/>
        <v>0</v>
      </c>
      <c r="P2731" s="19">
        <f t="shared" si="7004"/>
        <v>0</v>
      </c>
      <c r="Q2731" s="19">
        <f t="shared" si="7005"/>
        <v>0</v>
      </c>
      <c r="R2731" s="19">
        <f t="shared" si="7006"/>
        <v>0</v>
      </c>
      <c r="S2731" s="19"/>
      <c r="T2731" s="19">
        <f t="shared" si="6949"/>
        <v>0</v>
      </c>
      <c r="U2731" s="19"/>
      <c r="V2731" s="19"/>
      <c r="W2731" s="19"/>
      <c r="X2731" s="19"/>
      <c r="Y2731" s="19"/>
      <c r="Z2731" s="19"/>
      <c r="AA2731" s="19"/>
      <c r="AB2731" s="19"/>
      <c r="AC2731" s="19"/>
      <c r="AD2731" s="19"/>
      <c r="AE2731" s="19"/>
      <c r="AF2731" s="50">
        <f t="shared" si="7007"/>
        <v>3266.5691900000002</v>
      </c>
      <c r="AG2731" s="50">
        <f t="shared" si="7008"/>
        <v>0</v>
      </c>
      <c r="AH2731" s="50">
        <f t="shared" si="7009"/>
        <v>0</v>
      </c>
      <c r="AI2731" s="50">
        <f t="shared" si="7010"/>
        <v>0</v>
      </c>
      <c r="AJ2731" s="50">
        <f t="shared" si="7011"/>
        <v>0</v>
      </c>
      <c r="AK2731" s="50">
        <f t="shared" si="7012"/>
        <v>0</v>
      </c>
      <c r="AL2731" s="50">
        <f t="shared" si="7013"/>
        <v>3266.5691900000002</v>
      </c>
      <c r="AM2731" s="50">
        <f t="shared" si="7014"/>
        <v>0</v>
      </c>
      <c r="AN2731" s="50">
        <f t="shared" si="7015"/>
        <v>0</v>
      </c>
      <c r="AO2731" s="51">
        <f t="shared" si="7016"/>
        <v>2783.5691900000002</v>
      </c>
      <c r="AP2731" s="51">
        <f t="shared" si="7017"/>
        <v>2783.5691900000002</v>
      </c>
      <c r="AQ2731" s="51">
        <f t="shared" si="7018"/>
        <v>0</v>
      </c>
      <c r="AR2731" s="51">
        <f t="shared" si="7019"/>
        <v>0</v>
      </c>
      <c r="AS2731" s="51">
        <f t="shared" si="7020"/>
        <v>0</v>
      </c>
      <c r="AT2731" s="51">
        <f t="shared" si="7021"/>
        <v>0</v>
      </c>
      <c r="AU2731" s="51">
        <f t="shared" si="7023"/>
        <v>2783.5691900000002</v>
      </c>
      <c r="AV2731" s="51">
        <f t="shared" si="7024"/>
        <v>-2783.5691900000002</v>
      </c>
      <c r="AW2731" s="51"/>
      <c r="AX2731" s="51"/>
      <c r="AY2731" s="51"/>
      <c r="AZ2731" s="51"/>
      <c r="BA2731" s="52">
        <f t="shared" si="7028"/>
        <v>100</v>
      </c>
      <c r="BB2731" s="53"/>
    </row>
    <row r="2732">
      <c r="B2732" s="47" t="s">
        <v>988</v>
      </c>
      <c r="C2732" s="47" t="s">
        <v>46</v>
      </c>
      <c r="D2732" s="47" t="s">
        <v>48</v>
      </c>
      <c r="E2732" s="48" t="str">
        <f t="shared" si="7022"/>
        <v>0113</v>
      </c>
      <c r="F2732" s="47" t="s">
        <v>86</v>
      </c>
      <c r="G2732" s="47" t="s">
        <v>60</v>
      </c>
      <c r="H2732" s="49" t="s">
        <v>61</v>
      </c>
      <c r="I2732" s="19"/>
      <c r="J2732" s="19"/>
      <c r="K2732" s="19"/>
      <c r="L2732" s="19"/>
      <c r="M2732" s="19"/>
      <c r="N2732" s="19"/>
      <c r="O2732" s="19">
        <v>0</v>
      </c>
      <c r="P2732" s="19">
        <v>0</v>
      </c>
      <c r="Q2732" s="19">
        <v>0</v>
      </c>
      <c r="R2732" s="19">
        <v>0</v>
      </c>
      <c r="S2732" s="19"/>
      <c r="T2732" s="19">
        <f t="shared" si="6949"/>
        <v>0</v>
      </c>
      <c r="U2732" s="19"/>
      <c r="V2732" s="19"/>
      <c r="W2732" s="19"/>
      <c r="X2732" s="19"/>
      <c r="Y2732" s="19"/>
      <c r="Z2732" s="19"/>
      <c r="AA2732" s="19"/>
      <c r="AB2732" s="19"/>
      <c r="AC2732" s="19"/>
      <c r="AD2732" s="19"/>
      <c r="AE2732" s="19"/>
      <c r="AF2732" s="50">
        <v>3266.5691900000002</v>
      </c>
      <c r="AG2732" s="50"/>
      <c r="AH2732" s="50">
        <v>0</v>
      </c>
      <c r="AI2732" s="50">
        <v>0</v>
      </c>
      <c r="AJ2732" s="50">
        <v>0</v>
      </c>
      <c r="AK2732" s="50">
        <v>0</v>
      </c>
      <c r="AL2732" s="50">
        <v>3266.5691900000002</v>
      </c>
      <c r="AM2732" s="50">
        <v>0</v>
      </c>
      <c r="AN2732" s="50">
        <v>0</v>
      </c>
      <c r="AO2732" s="15">
        <v>2783.5691900000002</v>
      </c>
      <c r="AP2732" s="51">
        <v>2783.5691900000002</v>
      </c>
      <c r="AQ2732" s="51">
        <v>0</v>
      </c>
      <c r="AR2732" s="51">
        <v>0</v>
      </c>
      <c r="AS2732" s="51">
        <v>0</v>
      </c>
      <c r="AT2732" s="51">
        <v>0</v>
      </c>
      <c r="AU2732" s="51">
        <f t="shared" si="7023"/>
        <v>2783.5691900000002</v>
      </c>
      <c r="AV2732" s="51">
        <f t="shared" si="7024"/>
        <v>-2783.5691900000002</v>
      </c>
      <c r="AW2732" s="51"/>
      <c r="AX2732" s="51"/>
      <c r="AY2732" s="51"/>
      <c r="AZ2732" s="51"/>
      <c r="BA2732" s="52">
        <f t="shared" si="7028"/>
        <v>100</v>
      </c>
      <c r="BB2732" s="53"/>
    </row>
    <row r="2733" s="30" customFormat="1" ht="31.5">
      <c r="B2733" s="31" t="s">
        <v>988</v>
      </c>
      <c r="C2733" s="31" t="s">
        <v>98</v>
      </c>
      <c r="D2733" s="31"/>
      <c r="E2733" s="32" t="str">
        <f t="shared" si="7022"/>
        <v>03</v>
      </c>
      <c r="F2733" s="31"/>
      <c r="G2733" s="32"/>
      <c r="H2733" s="33" t="s">
        <v>175</v>
      </c>
      <c r="I2733" s="34">
        <f t="shared" si="6986"/>
        <v>5441.8999999999996</v>
      </c>
      <c r="J2733" s="34">
        <f t="shared" si="6987"/>
        <v>5441.8999999999996</v>
      </c>
      <c r="K2733" s="34">
        <f t="shared" si="6988"/>
        <v>5441.8999999999996</v>
      </c>
      <c r="L2733" s="34">
        <f t="shared" si="6989"/>
        <v>0</v>
      </c>
      <c r="M2733" s="34">
        <f t="shared" si="6990"/>
        <v>0</v>
      </c>
      <c r="N2733" s="34">
        <f t="shared" si="6991"/>
        <v>0</v>
      </c>
      <c r="O2733" s="34">
        <f t="shared" si="7003"/>
        <v>0</v>
      </c>
      <c r="P2733" s="34">
        <f t="shared" si="7004"/>
        <v>0</v>
      </c>
      <c r="Q2733" s="34">
        <f t="shared" si="7005"/>
        <v>-1400</v>
      </c>
      <c r="R2733" s="34">
        <f t="shared" si="7006"/>
        <v>0</v>
      </c>
      <c r="S2733" s="34">
        <f t="shared" si="6992"/>
        <v>0</v>
      </c>
      <c r="T2733" s="34">
        <f t="shared" si="6949"/>
        <v>4041.8999999999996</v>
      </c>
      <c r="U2733" s="34">
        <f t="shared" si="6875"/>
        <v>5441.8999999999996</v>
      </c>
      <c r="V2733" s="34">
        <f t="shared" si="6876"/>
        <v>5441.8999999999996</v>
      </c>
      <c r="W2733" s="34">
        <f t="shared" si="6993"/>
        <v>0</v>
      </c>
      <c r="X2733" s="34">
        <f t="shared" si="6994"/>
        <v>0</v>
      </c>
      <c r="Y2733" s="34">
        <f t="shared" si="6995"/>
        <v>0</v>
      </c>
      <c r="Z2733" s="34">
        <f t="shared" si="6996"/>
        <v>0</v>
      </c>
      <c r="AA2733" s="34">
        <f t="shared" si="6997"/>
        <v>0</v>
      </c>
      <c r="AB2733" s="34">
        <f t="shared" si="6998"/>
        <v>0</v>
      </c>
      <c r="AC2733" s="34">
        <f t="shared" si="6999"/>
        <v>0</v>
      </c>
      <c r="AD2733" s="34">
        <f t="shared" si="7000"/>
        <v>0</v>
      </c>
      <c r="AE2733" s="34">
        <f t="shared" si="7001"/>
        <v>0</v>
      </c>
      <c r="AF2733" s="35">
        <f t="shared" si="7007"/>
        <v>3967.5165900000002</v>
      </c>
      <c r="AG2733" s="35">
        <f t="shared" si="7008"/>
        <v>0</v>
      </c>
      <c r="AH2733" s="35">
        <f t="shared" si="7009"/>
        <v>0</v>
      </c>
      <c r="AI2733" s="35">
        <f t="shared" si="7010"/>
        <v>0</v>
      </c>
      <c r="AJ2733" s="35">
        <f t="shared" si="7011"/>
        <v>0</v>
      </c>
      <c r="AK2733" s="35">
        <f t="shared" si="7012"/>
        <v>0</v>
      </c>
      <c r="AL2733" s="35">
        <f t="shared" si="7013"/>
        <v>3964.9101900000001</v>
      </c>
      <c r="AM2733" s="35">
        <f t="shared" si="7014"/>
        <v>0</v>
      </c>
      <c r="AN2733" s="35">
        <f t="shared" si="7015"/>
        <v>0</v>
      </c>
      <c r="AO2733" s="36">
        <f t="shared" si="7016"/>
        <v>2090.3000400000001</v>
      </c>
      <c r="AP2733" s="36">
        <f t="shared" si="7017"/>
        <v>4002.9000000000001</v>
      </c>
      <c r="AQ2733" s="36">
        <f t="shared" si="7018"/>
        <v>0</v>
      </c>
      <c r="AR2733" s="36">
        <f t="shared" si="7019"/>
        <v>0</v>
      </c>
      <c r="AS2733" s="36">
        <f t="shared" si="7020"/>
        <v>0</v>
      </c>
      <c r="AT2733" s="36">
        <f t="shared" si="7021"/>
        <v>0</v>
      </c>
      <c r="AU2733" s="36">
        <f t="shared" si="7023"/>
        <v>4002.9000000000001</v>
      </c>
      <c r="AV2733" s="36">
        <f t="shared" si="7024"/>
        <v>38.999999999999545</v>
      </c>
      <c r="AW2733" s="36">
        <f t="shared" si="7025"/>
        <v>4041.8999999999996</v>
      </c>
      <c r="AX2733" s="36">
        <f t="shared" si="7026"/>
        <v>5441.8999999999996</v>
      </c>
      <c r="AY2733" s="36">
        <f t="shared" si="7027"/>
        <v>5441.8999999999996</v>
      </c>
      <c r="AZ2733" s="36">
        <f t="shared" si="7002"/>
        <v>0</v>
      </c>
      <c r="BA2733" s="37">
        <f t="shared" si="7028"/>
        <v>99.934306512880895</v>
      </c>
      <c r="BB2733" s="25"/>
    </row>
    <row r="2734" s="39" customFormat="1">
      <c r="B2734" s="40" t="s">
        <v>988</v>
      </c>
      <c r="C2734" s="40" t="s">
        <v>98</v>
      </c>
      <c r="D2734" s="40" t="s">
        <v>90</v>
      </c>
      <c r="E2734" s="38" t="str">
        <f t="shared" si="7022"/>
        <v>0309</v>
      </c>
      <c r="F2734" s="40"/>
      <c r="G2734" s="38"/>
      <c r="H2734" s="41" t="s">
        <v>992</v>
      </c>
      <c r="I2734" s="42">
        <f t="shared" si="6986"/>
        <v>5441.8999999999996</v>
      </c>
      <c r="J2734" s="42">
        <f t="shared" si="6987"/>
        <v>5441.8999999999996</v>
      </c>
      <c r="K2734" s="42">
        <f t="shared" si="6988"/>
        <v>5441.8999999999996</v>
      </c>
      <c r="L2734" s="42">
        <f t="shared" si="6989"/>
        <v>0</v>
      </c>
      <c r="M2734" s="42">
        <f t="shared" si="6990"/>
        <v>0</v>
      </c>
      <c r="N2734" s="42">
        <f t="shared" si="6991"/>
        <v>0</v>
      </c>
      <c r="O2734" s="42">
        <f t="shared" si="7003"/>
        <v>0</v>
      </c>
      <c r="P2734" s="42">
        <f t="shared" si="7004"/>
        <v>0</v>
      </c>
      <c r="Q2734" s="42">
        <f t="shared" si="7005"/>
        <v>-1400</v>
      </c>
      <c r="R2734" s="42">
        <f t="shared" si="7006"/>
        <v>0</v>
      </c>
      <c r="S2734" s="42">
        <f t="shared" si="6992"/>
        <v>0</v>
      </c>
      <c r="T2734" s="42">
        <f t="shared" si="6949"/>
        <v>4041.8999999999996</v>
      </c>
      <c r="U2734" s="42">
        <f t="shared" si="6875"/>
        <v>5441.8999999999996</v>
      </c>
      <c r="V2734" s="42">
        <f t="shared" si="6876"/>
        <v>5441.8999999999996</v>
      </c>
      <c r="W2734" s="42">
        <f t="shared" si="6993"/>
        <v>0</v>
      </c>
      <c r="X2734" s="42">
        <f t="shared" si="6994"/>
        <v>0</v>
      </c>
      <c r="Y2734" s="42">
        <f t="shared" si="6995"/>
        <v>0</v>
      </c>
      <c r="Z2734" s="42">
        <f t="shared" si="6996"/>
        <v>0</v>
      </c>
      <c r="AA2734" s="42">
        <f t="shared" si="6997"/>
        <v>0</v>
      </c>
      <c r="AB2734" s="42">
        <f t="shared" si="6998"/>
        <v>0</v>
      </c>
      <c r="AC2734" s="42">
        <f t="shared" si="6999"/>
        <v>0</v>
      </c>
      <c r="AD2734" s="42">
        <f t="shared" si="7000"/>
        <v>0</v>
      </c>
      <c r="AE2734" s="42">
        <f t="shared" si="7001"/>
        <v>0</v>
      </c>
      <c r="AF2734" s="43">
        <f t="shared" si="7007"/>
        <v>3967.5165900000002</v>
      </c>
      <c r="AG2734" s="43">
        <f t="shared" si="7008"/>
        <v>0</v>
      </c>
      <c r="AH2734" s="43">
        <f t="shared" si="7009"/>
        <v>0</v>
      </c>
      <c r="AI2734" s="43">
        <f t="shared" si="7010"/>
        <v>0</v>
      </c>
      <c r="AJ2734" s="43">
        <f t="shared" si="7011"/>
        <v>0</v>
      </c>
      <c r="AK2734" s="43">
        <f t="shared" si="7012"/>
        <v>0</v>
      </c>
      <c r="AL2734" s="43">
        <f t="shared" si="7013"/>
        <v>3964.9101900000001</v>
      </c>
      <c r="AM2734" s="43">
        <f t="shared" si="7014"/>
        <v>0</v>
      </c>
      <c r="AN2734" s="43">
        <f t="shared" si="7015"/>
        <v>0</v>
      </c>
      <c r="AO2734" s="44">
        <f t="shared" si="7016"/>
        <v>2090.3000400000001</v>
      </c>
      <c r="AP2734" s="45">
        <f t="shared" si="7017"/>
        <v>4002.9000000000001</v>
      </c>
      <c r="AQ2734" s="45">
        <f t="shared" si="7018"/>
        <v>0</v>
      </c>
      <c r="AR2734" s="45">
        <f t="shared" si="7019"/>
        <v>0</v>
      </c>
      <c r="AS2734" s="45">
        <f t="shared" si="7020"/>
        <v>0</v>
      </c>
      <c r="AT2734" s="45">
        <f t="shared" si="7021"/>
        <v>0</v>
      </c>
      <c r="AU2734" s="45">
        <f t="shared" si="7023"/>
        <v>4002.9000000000001</v>
      </c>
      <c r="AV2734" s="45">
        <f t="shared" si="7024"/>
        <v>38.999999999999545</v>
      </c>
      <c r="AW2734" s="45">
        <f t="shared" si="7025"/>
        <v>4041.8999999999996</v>
      </c>
      <c r="AX2734" s="45">
        <f t="shared" si="7026"/>
        <v>5441.8999999999996</v>
      </c>
      <c r="AY2734" s="45">
        <f t="shared" si="7027"/>
        <v>5441.8999999999996</v>
      </c>
      <c r="AZ2734" s="45">
        <f t="shared" si="7002"/>
        <v>0</v>
      </c>
      <c r="BA2734" s="46">
        <f t="shared" si="7028"/>
        <v>99.934306512880895</v>
      </c>
      <c r="BB2734" s="25"/>
    </row>
    <row r="2735">
      <c r="B2735" s="47" t="s">
        <v>988</v>
      </c>
      <c r="C2735" s="47" t="s">
        <v>98</v>
      </c>
      <c r="D2735" s="47" t="s">
        <v>90</v>
      </c>
      <c r="E2735" s="48" t="str">
        <f t="shared" si="7022"/>
        <v>0309</v>
      </c>
      <c r="F2735" s="47" t="s">
        <v>277</v>
      </c>
      <c r="G2735" s="48"/>
      <c r="H2735" s="49" t="s">
        <v>278</v>
      </c>
      <c r="I2735" s="19">
        <f t="shared" si="6986"/>
        <v>5441.8999999999996</v>
      </c>
      <c r="J2735" s="19">
        <f t="shared" si="6987"/>
        <v>5441.8999999999996</v>
      </c>
      <c r="K2735" s="19">
        <f t="shared" si="6988"/>
        <v>5441.8999999999996</v>
      </c>
      <c r="L2735" s="19">
        <f t="shared" si="6989"/>
        <v>0</v>
      </c>
      <c r="M2735" s="19">
        <f t="shared" si="6990"/>
        <v>0</v>
      </c>
      <c r="N2735" s="19">
        <f t="shared" si="6991"/>
        <v>0</v>
      </c>
      <c r="O2735" s="19">
        <f t="shared" si="7003"/>
        <v>0</v>
      </c>
      <c r="P2735" s="19">
        <f t="shared" si="7004"/>
        <v>0</v>
      </c>
      <c r="Q2735" s="19">
        <f t="shared" si="7005"/>
        <v>-1400</v>
      </c>
      <c r="R2735" s="19">
        <f t="shared" si="7006"/>
        <v>0</v>
      </c>
      <c r="S2735" s="19">
        <f t="shared" si="6992"/>
        <v>0</v>
      </c>
      <c r="T2735" s="19">
        <f t="shared" si="6949"/>
        <v>4041.8999999999996</v>
      </c>
      <c r="U2735" s="19">
        <f t="shared" si="6875"/>
        <v>5441.8999999999996</v>
      </c>
      <c r="V2735" s="19">
        <f t="shared" si="6876"/>
        <v>5441.8999999999996</v>
      </c>
      <c r="W2735" s="19">
        <f t="shared" si="6993"/>
        <v>0</v>
      </c>
      <c r="X2735" s="19">
        <f t="shared" si="6994"/>
        <v>0</v>
      </c>
      <c r="Y2735" s="19">
        <f t="shared" si="6995"/>
        <v>0</v>
      </c>
      <c r="Z2735" s="19">
        <f t="shared" si="6996"/>
        <v>0</v>
      </c>
      <c r="AA2735" s="19">
        <f t="shared" si="6997"/>
        <v>0</v>
      </c>
      <c r="AB2735" s="19">
        <f t="shared" si="6998"/>
        <v>0</v>
      </c>
      <c r="AC2735" s="19">
        <f t="shared" si="6999"/>
        <v>0</v>
      </c>
      <c r="AD2735" s="19">
        <f t="shared" si="7000"/>
        <v>0</v>
      </c>
      <c r="AE2735" s="19">
        <f t="shared" si="7001"/>
        <v>0</v>
      </c>
      <c r="AF2735" s="50">
        <f t="shared" si="7007"/>
        <v>3967.5165900000002</v>
      </c>
      <c r="AG2735" s="50">
        <f t="shared" si="7008"/>
        <v>0</v>
      </c>
      <c r="AH2735" s="50">
        <f t="shared" si="7009"/>
        <v>0</v>
      </c>
      <c r="AI2735" s="50">
        <f t="shared" si="7010"/>
        <v>0</v>
      </c>
      <c r="AJ2735" s="50">
        <f t="shared" si="7011"/>
        <v>0</v>
      </c>
      <c r="AK2735" s="50">
        <f t="shared" si="7012"/>
        <v>0</v>
      </c>
      <c r="AL2735" s="50">
        <f t="shared" si="7013"/>
        <v>3964.9101900000001</v>
      </c>
      <c r="AM2735" s="50">
        <f t="shared" si="7014"/>
        <v>0</v>
      </c>
      <c r="AN2735" s="50">
        <f t="shared" si="7015"/>
        <v>0</v>
      </c>
      <c r="AO2735" s="51">
        <f t="shared" si="7016"/>
        <v>2090.3000400000001</v>
      </c>
      <c r="AP2735" s="51">
        <f t="shared" si="7017"/>
        <v>4002.9000000000001</v>
      </c>
      <c r="AQ2735" s="51">
        <f t="shared" si="7018"/>
        <v>0</v>
      </c>
      <c r="AR2735" s="51">
        <f t="shared" si="7019"/>
        <v>0</v>
      </c>
      <c r="AS2735" s="51">
        <f t="shared" si="7020"/>
        <v>0</v>
      </c>
      <c r="AT2735" s="51">
        <f t="shared" si="7021"/>
        <v>0</v>
      </c>
      <c r="AU2735" s="51">
        <f t="shared" si="7023"/>
        <v>4002.9000000000001</v>
      </c>
      <c r="AV2735" s="51">
        <f t="shared" si="7024"/>
        <v>38.999999999999545</v>
      </c>
      <c r="AW2735" s="51">
        <f t="shared" si="7025"/>
        <v>4041.8999999999996</v>
      </c>
      <c r="AX2735" s="51">
        <f t="shared" si="7026"/>
        <v>5441.8999999999996</v>
      </c>
      <c r="AY2735" s="51">
        <f t="shared" si="7027"/>
        <v>5441.8999999999996</v>
      </c>
      <c r="AZ2735" s="51">
        <f t="shared" si="7002"/>
        <v>0</v>
      </c>
      <c r="BA2735" s="52">
        <f t="shared" si="7028"/>
        <v>99.934306512880895</v>
      </c>
      <c r="BB2735" s="25"/>
    </row>
    <row r="2736">
      <c r="B2736" s="47" t="s">
        <v>988</v>
      </c>
      <c r="C2736" s="47" t="s">
        <v>98</v>
      </c>
      <c r="D2736" s="47" t="s">
        <v>90</v>
      </c>
      <c r="E2736" s="48" t="str">
        <f t="shared" si="7022"/>
        <v>0309</v>
      </c>
      <c r="F2736" s="47" t="s">
        <v>279</v>
      </c>
      <c r="G2736" s="48"/>
      <c r="H2736" s="49" t="s">
        <v>53</v>
      </c>
      <c r="I2736" s="19">
        <f t="shared" si="6986"/>
        <v>5441.8999999999996</v>
      </c>
      <c r="J2736" s="19">
        <f t="shared" si="6987"/>
        <v>5441.8999999999996</v>
      </c>
      <c r="K2736" s="19">
        <f t="shared" si="6988"/>
        <v>5441.8999999999996</v>
      </c>
      <c r="L2736" s="19">
        <f t="shared" si="6989"/>
        <v>0</v>
      </c>
      <c r="M2736" s="19">
        <f t="shared" si="6990"/>
        <v>0</v>
      </c>
      <c r="N2736" s="19">
        <f t="shared" si="6991"/>
        <v>0</v>
      </c>
      <c r="O2736" s="19">
        <f t="shared" si="7003"/>
        <v>0</v>
      </c>
      <c r="P2736" s="19">
        <f t="shared" si="7004"/>
        <v>0</v>
      </c>
      <c r="Q2736" s="19">
        <f t="shared" si="7005"/>
        <v>-1400</v>
      </c>
      <c r="R2736" s="19">
        <f t="shared" si="7006"/>
        <v>0</v>
      </c>
      <c r="S2736" s="19">
        <f t="shared" si="6992"/>
        <v>0</v>
      </c>
      <c r="T2736" s="19">
        <f t="shared" si="6949"/>
        <v>4041.8999999999996</v>
      </c>
      <c r="U2736" s="19">
        <f t="shared" si="6875"/>
        <v>5441.8999999999996</v>
      </c>
      <c r="V2736" s="19">
        <f t="shared" si="6876"/>
        <v>5441.8999999999996</v>
      </c>
      <c r="W2736" s="19">
        <f t="shared" si="6993"/>
        <v>0</v>
      </c>
      <c r="X2736" s="19">
        <f t="shared" si="6994"/>
        <v>0</v>
      </c>
      <c r="Y2736" s="19">
        <f t="shared" si="6995"/>
        <v>0</v>
      </c>
      <c r="Z2736" s="19">
        <f t="shared" si="6996"/>
        <v>0</v>
      </c>
      <c r="AA2736" s="19">
        <f t="shared" si="6997"/>
        <v>0</v>
      </c>
      <c r="AB2736" s="19">
        <f t="shared" si="6998"/>
        <v>0</v>
      </c>
      <c r="AC2736" s="19">
        <f t="shared" si="6999"/>
        <v>0</v>
      </c>
      <c r="AD2736" s="19">
        <f t="shared" si="7000"/>
        <v>0</v>
      </c>
      <c r="AE2736" s="19">
        <f t="shared" si="7001"/>
        <v>0</v>
      </c>
      <c r="AF2736" s="50">
        <f t="shared" si="7007"/>
        <v>3967.5165900000002</v>
      </c>
      <c r="AG2736" s="50">
        <f t="shared" si="7008"/>
        <v>0</v>
      </c>
      <c r="AH2736" s="50">
        <f t="shared" si="7009"/>
        <v>0</v>
      </c>
      <c r="AI2736" s="50">
        <f t="shared" si="7010"/>
        <v>0</v>
      </c>
      <c r="AJ2736" s="50">
        <f t="shared" si="7011"/>
        <v>0</v>
      </c>
      <c r="AK2736" s="50">
        <f t="shared" si="7012"/>
        <v>0</v>
      </c>
      <c r="AL2736" s="50">
        <f t="shared" si="7013"/>
        <v>3964.9101900000001</v>
      </c>
      <c r="AM2736" s="50">
        <f t="shared" si="7014"/>
        <v>0</v>
      </c>
      <c r="AN2736" s="50">
        <f t="shared" si="7015"/>
        <v>0</v>
      </c>
      <c r="AO2736" s="15">
        <f t="shared" si="7016"/>
        <v>2090.3000400000001</v>
      </c>
      <c r="AP2736" s="51">
        <f t="shared" si="7017"/>
        <v>4002.9000000000001</v>
      </c>
      <c r="AQ2736" s="51">
        <f t="shared" si="7018"/>
        <v>0</v>
      </c>
      <c r="AR2736" s="51">
        <f t="shared" si="7019"/>
        <v>0</v>
      </c>
      <c r="AS2736" s="51">
        <f t="shared" si="7020"/>
        <v>0</v>
      </c>
      <c r="AT2736" s="51">
        <f t="shared" si="7021"/>
        <v>0</v>
      </c>
      <c r="AU2736" s="51">
        <f t="shared" si="7023"/>
        <v>4002.9000000000001</v>
      </c>
      <c r="AV2736" s="51">
        <f t="shared" si="7024"/>
        <v>38.999999999999545</v>
      </c>
      <c r="AW2736" s="51">
        <f t="shared" si="7025"/>
        <v>4041.8999999999996</v>
      </c>
      <c r="AX2736" s="51">
        <f t="shared" si="7026"/>
        <v>5441.8999999999996</v>
      </c>
      <c r="AY2736" s="51">
        <f t="shared" si="7027"/>
        <v>5441.8999999999996</v>
      </c>
      <c r="AZ2736" s="51">
        <f t="shared" si="7002"/>
        <v>0</v>
      </c>
      <c r="BA2736" s="52">
        <f t="shared" si="7028"/>
        <v>99.934306512880895</v>
      </c>
      <c r="BB2736" s="25"/>
    </row>
    <row r="2737" ht="94.5">
      <c r="B2737" s="47" t="s">
        <v>988</v>
      </c>
      <c r="C2737" s="47" t="s">
        <v>98</v>
      </c>
      <c r="D2737" s="47" t="s">
        <v>90</v>
      </c>
      <c r="E2737" s="48" t="str">
        <f t="shared" si="7022"/>
        <v>0309</v>
      </c>
      <c r="F2737" s="47" t="s">
        <v>505</v>
      </c>
      <c r="G2737" s="48"/>
      <c r="H2737" s="49" t="s">
        <v>506</v>
      </c>
      <c r="I2737" s="19">
        <f t="shared" si="6986"/>
        <v>5441.8999999999996</v>
      </c>
      <c r="J2737" s="19">
        <f t="shared" si="6987"/>
        <v>5441.8999999999996</v>
      </c>
      <c r="K2737" s="19">
        <f t="shared" si="6988"/>
        <v>5441.8999999999996</v>
      </c>
      <c r="L2737" s="19">
        <f t="shared" si="6989"/>
        <v>0</v>
      </c>
      <c r="M2737" s="19">
        <f t="shared" si="6990"/>
        <v>0</v>
      </c>
      <c r="N2737" s="19">
        <f t="shared" si="6991"/>
        <v>0</v>
      </c>
      <c r="O2737" s="19">
        <f t="shared" si="7003"/>
        <v>0</v>
      </c>
      <c r="P2737" s="19">
        <f t="shared" si="7004"/>
        <v>0</v>
      </c>
      <c r="Q2737" s="19">
        <f t="shared" si="7005"/>
        <v>-1400</v>
      </c>
      <c r="R2737" s="19">
        <f t="shared" si="7006"/>
        <v>0</v>
      </c>
      <c r="S2737" s="19">
        <f t="shared" si="6992"/>
        <v>0</v>
      </c>
      <c r="T2737" s="19">
        <f t="shared" si="6949"/>
        <v>4041.8999999999996</v>
      </c>
      <c r="U2737" s="19">
        <f t="shared" si="6875"/>
        <v>5441.8999999999996</v>
      </c>
      <c r="V2737" s="19">
        <f t="shared" si="6876"/>
        <v>5441.8999999999996</v>
      </c>
      <c r="W2737" s="19">
        <f t="shared" si="6993"/>
        <v>0</v>
      </c>
      <c r="X2737" s="19">
        <f t="shared" si="6994"/>
        <v>0</v>
      </c>
      <c r="Y2737" s="19">
        <f t="shared" si="6995"/>
        <v>0</v>
      </c>
      <c r="Z2737" s="19">
        <f t="shared" si="6996"/>
        <v>0</v>
      </c>
      <c r="AA2737" s="19">
        <f t="shared" si="6997"/>
        <v>0</v>
      </c>
      <c r="AB2737" s="19">
        <f t="shared" si="6998"/>
        <v>0</v>
      </c>
      <c r="AC2737" s="19">
        <f t="shared" si="6999"/>
        <v>0</v>
      </c>
      <c r="AD2737" s="19">
        <f t="shared" si="7000"/>
        <v>0</v>
      </c>
      <c r="AE2737" s="19">
        <f t="shared" si="7001"/>
        <v>0</v>
      </c>
      <c r="AF2737" s="50">
        <f t="shared" si="7007"/>
        <v>3967.5165900000002</v>
      </c>
      <c r="AG2737" s="50">
        <f t="shared" si="7008"/>
        <v>0</v>
      </c>
      <c r="AH2737" s="50">
        <f t="shared" si="7009"/>
        <v>0</v>
      </c>
      <c r="AI2737" s="50">
        <f t="shared" si="7010"/>
        <v>0</v>
      </c>
      <c r="AJ2737" s="50">
        <f t="shared" si="7011"/>
        <v>0</v>
      </c>
      <c r="AK2737" s="50">
        <f t="shared" si="7012"/>
        <v>0</v>
      </c>
      <c r="AL2737" s="50">
        <f t="shared" si="7013"/>
        <v>3964.9101900000001</v>
      </c>
      <c r="AM2737" s="50">
        <f t="shared" si="7014"/>
        <v>0</v>
      </c>
      <c r="AN2737" s="50">
        <f t="shared" si="7015"/>
        <v>0</v>
      </c>
      <c r="AO2737" s="51">
        <f t="shared" si="7016"/>
        <v>2090.3000400000001</v>
      </c>
      <c r="AP2737" s="51">
        <f t="shared" si="7017"/>
        <v>4002.9000000000001</v>
      </c>
      <c r="AQ2737" s="51">
        <f t="shared" si="7018"/>
        <v>0</v>
      </c>
      <c r="AR2737" s="51">
        <f t="shared" si="7019"/>
        <v>0</v>
      </c>
      <c r="AS2737" s="51">
        <f t="shared" si="7020"/>
        <v>0</v>
      </c>
      <c r="AT2737" s="51">
        <f t="shared" si="7021"/>
        <v>0</v>
      </c>
      <c r="AU2737" s="51">
        <f t="shared" si="7023"/>
        <v>4002.9000000000001</v>
      </c>
      <c r="AV2737" s="51">
        <f t="shared" si="7024"/>
        <v>38.999999999999545</v>
      </c>
      <c r="AW2737" s="51">
        <f t="shared" si="7025"/>
        <v>4041.8999999999996</v>
      </c>
      <c r="AX2737" s="51">
        <f t="shared" si="7026"/>
        <v>5441.8999999999996</v>
      </c>
      <c r="AY2737" s="51">
        <f t="shared" si="7027"/>
        <v>5441.8999999999996</v>
      </c>
      <c r="AZ2737" s="51">
        <f t="shared" si="7002"/>
        <v>0</v>
      </c>
      <c r="BA2737" s="52">
        <f t="shared" si="7028"/>
        <v>99.934306512880895</v>
      </c>
      <c r="BB2737" s="25"/>
    </row>
    <row r="2738" ht="47.25">
      <c r="B2738" s="47" t="s">
        <v>988</v>
      </c>
      <c r="C2738" s="47" t="s">
        <v>98</v>
      </c>
      <c r="D2738" s="47" t="s">
        <v>90</v>
      </c>
      <c r="E2738" s="48" t="str">
        <f t="shared" si="7022"/>
        <v>0309</v>
      </c>
      <c r="F2738" s="47" t="s">
        <v>993</v>
      </c>
      <c r="G2738" s="48"/>
      <c r="H2738" s="49" t="s">
        <v>994</v>
      </c>
      <c r="I2738" s="19">
        <f t="shared" si="6986"/>
        <v>5441.8999999999996</v>
      </c>
      <c r="J2738" s="19">
        <f t="shared" si="6987"/>
        <v>5441.8999999999996</v>
      </c>
      <c r="K2738" s="19">
        <f t="shared" si="6988"/>
        <v>5441.8999999999996</v>
      </c>
      <c r="L2738" s="19">
        <f t="shared" si="6989"/>
        <v>0</v>
      </c>
      <c r="M2738" s="19">
        <f t="shared" si="6990"/>
        <v>0</v>
      </c>
      <c r="N2738" s="19">
        <f t="shared" si="6991"/>
        <v>0</v>
      </c>
      <c r="O2738" s="19">
        <f t="shared" si="7003"/>
        <v>0</v>
      </c>
      <c r="P2738" s="19">
        <f t="shared" si="7004"/>
        <v>0</v>
      </c>
      <c r="Q2738" s="19">
        <f t="shared" si="7005"/>
        <v>-1400</v>
      </c>
      <c r="R2738" s="19">
        <f t="shared" si="7006"/>
        <v>0</v>
      </c>
      <c r="S2738" s="19">
        <f t="shared" si="6992"/>
        <v>0</v>
      </c>
      <c r="T2738" s="19">
        <f t="shared" si="6949"/>
        <v>4041.8999999999996</v>
      </c>
      <c r="U2738" s="19">
        <f t="shared" si="6875"/>
        <v>5441.8999999999996</v>
      </c>
      <c r="V2738" s="19">
        <f t="shared" si="6876"/>
        <v>5441.8999999999996</v>
      </c>
      <c r="W2738" s="19">
        <f t="shared" si="6993"/>
        <v>0</v>
      </c>
      <c r="X2738" s="19">
        <f t="shared" si="6994"/>
        <v>0</v>
      </c>
      <c r="Y2738" s="19">
        <f t="shared" si="6995"/>
        <v>0</v>
      </c>
      <c r="Z2738" s="19">
        <f t="shared" si="6996"/>
        <v>0</v>
      </c>
      <c r="AA2738" s="19">
        <f t="shared" si="6997"/>
        <v>0</v>
      </c>
      <c r="AB2738" s="19">
        <f t="shared" si="6998"/>
        <v>0</v>
      </c>
      <c r="AC2738" s="19">
        <f t="shared" si="6999"/>
        <v>0</v>
      </c>
      <c r="AD2738" s="19">
        <f t="shared" si="7000"/>
        <v>0</v>
      </c>
      <c r="AE2738" s="19">
        <f t="shared" si="7001"/>
        <v>0</v>
      </c>
      <c r="AF2738" s="50">
        <f t="shared" si="7007"/>
        <v>3967.5165900000002</v>
      </c>
      <c r="AG2738" s="50">
        <f t="shared" si="7008"/>
        <v>0</v>
      </c>
      <c r="AH2738" s="50">
        <f t="shared" si="7009"/>
        <v>0</v>
      </c>
      <c r="AI2738" s="50">
        <f t="shared" si="7010"/>
        <v>0</v>
      </c>
      <c r="AJ2738" s="50">
        <f t="shared" si="7011"/>
        <v>0</v>
      </c>
      <c r="AK2738" s="50">
        <f t="shared" si="7012"/>
        <v>0</v>
      </c>
      <c r="AL2738" s="50">
        <f t="shared" si="7013"/>
        <v>3964.9101900000001</v>
      </c>
      <c r="AM2738" s="50">
        <f t="shared" si="7014"/>
        <v>0</v>
      </c>
      <c r="AN2738" s="50">
        <f t="shared" si="7015"/>
        <v>0</v>
      </c>
      <c r="AO2738" s="15">
        <f t="shared" si="7016"/>
        <v>2090.3000400000001</v>
      </c>
      <c r="AP2738" s="51">
        <f t="shared" si="7017"/>
        <v>4002.9000000000001</v>
      </c>
      <c r="AQ2738" s="51">
        <f t="shared" si="7018"/>
        <v>0</v>
      </c>
      <c r="AR2738" s="51">
        <f t="shared" si="7019"/>
        <v>0</v>
      </c>
      <c r="AS2738" s="51">
        <f t="shared" si="7020"/>
        <v>0</v>
      </c>
      <c r="AT2738" s="51">
        <f t="shared" si="7021"/>
        <v>0</v>
      </c>
      <c r="AU2738" s="51">
        <f t="shared" si="7023"/>
        <v>4002.9000000000001</v>
      </c>
      <c r="AV2738" s="51">
        <f t="shared" si="7024"/>
        <v>38.999999999999545</v>
      </c>
      <c r="AW2738" s="51">
        <f t="shared" si="7025"/>
        <v>4041.8999999999996</v>
      </c>
      <c r="AX2738" s="51">
        <f t="shared" si="7026"/>
        <v>5441.8999999999996</v>
      </c>
      <c r="AY2738" s="51">
        <f t="shared" si="7027"/>
        <v>5441.8999999999996</v>
      </c>
      <c r="AZ2738" s="51">
        <f t="shared" si="7002"/>
        <v>0</v>
      </c>
      <c r="BA2738" s="52">
        <f t="shared" si="7028"/>
        <v>99.934306512880895</v>
      </c>
      <c r="BB2738" s="25"/>
    </row>
    <row r="2739" ht="31.5">
      <c r="B2739" s="47" t="s">
        <v>988</v>
      </c>
      <c r="C2739" s="47" t="s">
        <v>98</v>
      </c>
      <c r="D2739" s="47" t="s">
        <v>90</v>
      </c>
      <c r="E2739" s="48" t="str">
        <f t="shared" si="7022"/>
        <v>0309</v>
      </c>
      <c r="F2739" s="47" t="s">
        <v>993</v>
      </c>
      <c r="G2739" s="47" t="s">
        <v>58</v>
      </c>
      <c r="H2739" s="49" t="s">
        <v>59</v>
      </c>
      <c r="I2739" s="19">
        <v>5441.8999999999996</v>
      </c>
      <c r="J2739" s="19">
        <v>5441.8999999999996</v>
      </c>
      <c r="K2739" s="19">
        <v>5441.8999999999996</v>
      </c>
      <c r="L2739" s="19"/>
      <c r="M2739" s="19"/>
      <c r="N2739" s="19"/>
      <c r="O2739" s="19">
        <v>0</v>
      </c>
      <c r="P2739" s="19">
        <v>0</v>
      </c>
      <c r="Q2739" s="19">
        <v>-1400</v>
      </c>
      <c r="R2739" s="19">
        <v>0</v>
      </c>
      <c r="S2739" s="19"/>
      <c r="T2739" s="19">
        <f t="shared" si="6949"/>
        <v>4041.8999999999996</v>
      </c>
      <c r="U2739" s="19">
        <f t="shared" si="6875"/>
        <v>5441.8999999999996</v>
      </c>
      <c r="V2739" s="19">
        <f t="shared" si="6876"/>
        <v>5441.8999999999996</v>
      </c>
      <c r="W2739" s="19"/>
      <c r="X2739" s="19"/>
      <c r="Y2739" s="19"/>
      <c r="Z2739" s="19"/>
      <c r="AA2739" s="19"/>
      <c r="AB2739" s="19"/>
      <c r="AC2739" s="19"/>
      <c r="AD2739" s="19"/>
      <c r="AE2739" s="19"/>
      <c r="AF2739" s="50">
        <v>3967.5165900000002</v>
      </c>
      <c r="AG2739" s="50"/>
      <c r="AH2739" s="50">
        <v>0</v>
      </c>
      <c r="AI2739" s="50">
        <v>0</v>
      </c>
      <c r="AJ2739" s="50">
        <v>0</v>
      </c>
      <c r="AK2739" s="50">
        <v>0</v>
      </c>
      <c r="AL2739" s="50">
        <v>3964.9101900000001</v>
      </c>
      <c r="AM2739" s="50">
        <v>0</v>
      </c>
      <c r="AN2739" s="50">
        <v>0</v>
      </c>
      <c r="AO2739" s="51">
        <v>2090.3000400000001</v>
      </c>
      <c r="AP2739" s="51">
        <v>4002.9000000000001</v>
      </c>
      <c r="AQ2739" s="51">
        <v>0</v>
      </c>
      <c r="AR2739" s="51">
        <v>0</v>
      </c>
      <c r="AS2739" s="51">
        <v>0</v>
      </c>
      <c r="AT2739" s="51">
        <v>0</v>
      </c>
      <c r="AU2739" s="51">
        <f t="shared" si="7023"/>
        <v>4002.9000000000001</v>
      </c>
      <c r="AV2739" s="51">
        <f t="shared" si="7024"/>
        <v>38.999999999999545</v>
      </c>
      <c r="AW2739" s="51">
        <f t="shared" si="7025"/>
        <v>4041.8999999999996</v>
      </c>
      <c r="AX2739" s="51">
        <f t="shared" si="7026"/>
        <v>5441.8999999999996</v>
      </c>
      <c r="AY2739" s="51">
        <f t="shared" si="7027"/>
        <v>5441.8999999999996</v>
      </c>
      <c r="AZ2739" s="51"/>
      <c r="BA2739" s="52">
        <f t="shared" si="7028"/>
        <v>99.934306512880895</v>
      </c>
      <c r="BB2739" s="53"/>
    </row>
    <row r="2740" s="30" customFormat="1">
      <c r="B2740" s="31" t="s">
        <v>988</v>
      </c>
      <c r="C2740" s="31" t="s">
        <v>88</v>
      </c>
      <c r="D2740" s="31"/>
      <c r="E2740" s="32" t="str">
        <f t="shared" si="7022"/>
        <v>04</v>
      </c>
      <c r="F2740" s="31"/>
      <c r="G2740" s="31"/>
      <c r="H2740" s="33" t="s">
        <v>89</v>
      </c>
      <c r="I2740" s="34">
        <f t="shared" si="6986"/>
        <v>107019.3</v>
      </c>
      <c r="J2740" s="34">
        <f t="shared" si="6987"/>
        <v>99221.100000000006</v>
      </c>
      <c r="K2740" s="34">
        <f t="shared" si="6988"/>
        <v>99221.100000000006</v>
      </c>
      <c r="L2740" s="34">
        <f t="shared" si="6989"/>
        <v>-53.100000000000001</v>
      </c>
      <c r="M2740" s="34">
        <f t="shared" si="6990"/>
        <v>-53.799999999999997</v>
      </c>
      <c r="N2740" s="34">
        <f t="shared" si="6991"/>
        <v>-54.5</v>
      </c>
      <c r="O2740" s="34">
        <f t="shared" si="7003"/>
        <v>864.17599999999993</v>
      </c>
      <c r="P2740" s="34">
        <f t="shared" si="7004"/>
        <v>0</v>
      </c>
      <c r="Q2740" s="34">
        <f t="shared" si="7005"/>
        <v>0</v>
      </c>
      <c r="R2740" s="34">
        <f t="shared" si="7006"/>
        <v>0</v>
      </c>
      <c r="S2740" s="34">
        <f t="shared" si="6992"/>
        <v>15516.12607</v>
      </c>
      <c r="T2740" s="34">
        <f t="shared" si="6949"/>
        <v>123346.50207</v>
      </c>
      <c r="U2740" s="34">
        <f t="shared" si="6875"/>
        <v>99167.300000000003</v>
      </c>
      <c r="V2740" s="34">
        <f t="shared" si="6876"/>
        <v>99166.600000000006</v>
      </c>
      <c r="W2740" s="34">
        <f t="shared" si="6993"/>
        <v>8569.2000000000007</v>
      </c>
      <c r="X2740" s="34">
        <f t="shared" si="6994"/>
        <v>0</v>
      </c>
      <c r="Y2740" s="34">
        <f t="shared" si="6995"/>
        <v>0</v>
      </c>
      <c r="Z2740" s="34">
        <f t="shared" si="6996"/>
        <v>7117.3260700000001</v>
      </c>
      <c r="AA2740" s="34">
        <f t="shared" si="6997"/>
        <v>10313</v>
      </c>
      <c r="AB2740" s="34">
        <f t="shared" si="6998"/>
        <v>0</v>
      </c>
      <c r="AC2740" s="34">
        <f t="shared" si="6999"/>
        <v>10313</v>
      </c>
      <c r="AD2740" s="34">
        <f t="shared" si="7000"/>
        <v>0</v>
      </c>
      <c r="AE2740" s="34">
        <f t="shared" si="7001"/>
        <v>0</v>
      </c>
      <c r="AF2740" s="35">
        <f t="shared" si="7007"/>
        <v>121520.61279999999</v>
      </c>
      <c r="AG2740" s="35">
        <f t="shared" si="7008"/>
        <v>0</v>
      </c>
      <c r="AH2740" s="35">
        <f t="shared" si="7009"/>
        <v>0</v>
      </c>
      <c r="AI2740" s="35">
        <f t="shared" si="7010"/>
        <v>0</v>
      </c>
      <c r="AJ2740" s="35">
        <f t="shared" si="7011"/>
        <v>0</v>
      </c>
      <c r="AK2740" s="35">
        <f t="shared" si="7012"/>
        <v>0</v>
      </c>
      <c r="AL2740" s="35">
        <f t="shared" si="7013"/>
        <v>115728.25783999999</v>
      </c>
      <c r="AM2740" s="35">
        <f t="shared" si="7014"/>
        <v>0</v>
      </c>
      <c r="AN2740" s="35">
        <f t="shared" si="7015"/>
        <v>0</v>
      </c>
      <c r="AO2740" s="54">
        <f t="shared" si="7016"/>
        <v>74457.94984999999</v>
      </c>
      <c r="AP2740" s="36">
        <f t="shared" si="7017"/>
        <v>121104.05339</v>
      </c>
      <c r="AQ2740" s="36">
        <f t="shared" si="7018"/>
        <v>864.17599999999993</v>
      </c>
      <c r="AR2740" s="36">
        <f t="shared" si="7019"/>
        <v>0</v>
      </c>
      <c r="AS2740" s="36">
        <f t="shared" si="7020"/>
        <v>0</v>
      </c>
      <c r="AT2740" s="36">
        <f t="shared" si="7021"/>
        <v>0</v>
      </c>
      <c r="AU2740" s="36">
        <f t="shared" si="7023"/>
        <v>121968.22939000001</v>
      </c>
      <c r="AV2740" s="36">
        <f t="shared" si="7024"/>
        <v>1378.2726799999946</v>
      </c>
      <c r="AW2740" s="36">
        <f t="shared" si="7025"/>
        <v>139033.02814000001</v>
      </c>
      <c r="AX2740" s="36">
        <f t="shared" si="7026"/>
        <v>109480.3</v>
      </c>
      <c r="AY2740" s="36">
        <f t="shared" si="7027"/>
        <v>109479.60000000001</v>
      </c>
      <c r="AZ2740" s="36">
        <f t="shared" si="7002"/>
        <v>0</v>
      </c>
      <c r="BA2740" s="37">
        <f t="shared" si="7028"/>
        <v>95.233438322490088</v>
      </c>
      <c r="BB2740" s="25"/>
    </row>
    <row r="2741" s="39" customFormat="1">
      <c r="B2741" s="40" t="s">
        <v>988</v>
      </c>
      <c r="C2741" s="40" t="s">
        <v>88</v>
      </c>
      <c r="D2741" s="40" t="s">
        <v>143</v>
      </c>
      <c r="E2741" s="38" t="str">
        <f t="shared" si="7022"/>
        <v>0412</v>
      </c>
      <c r="F2741" s="40"/>
      <c r="G2741" s="40"/>
      <c r="H2741" s="41" t="s">
        <v>144</v>
      </c>
      <c r="I2741" s="42">
        <f t="shared" si="6986"/>
        <v>107019.3</v>
      </c>
      <c r="J2741" s="42">
        <f t="shared" si="6987"/>
        <v>99221.100000000006</v>
      </c>
      <c r="K2741" s="42">
        <f t="shared" si="6988"/>
        <v>99221.100000000006</v>
      </c>
      <c r="L2741" s="42">
        <f t="shared" si="6989"/>
        <v>-53.100000000000001</v>
      </c>
      <c r="M2741" s="42">
        <f t="shared" si="6990"/>
        <v>-53.799999999999997</v>
      </c>
      <c r="N2741" s="42">
        <f t="shared" si="6991"/>
        <v>-54.5</v>
      </c>
      <c r="O2741" s="42">
        <f>O2742+O2767</f>
        <v>864.17599999999993</v>
      </c>
      <c r="P2741" s="42">
        <f>P2742+P2767</f>
        <v>0</v>
      </c>
      <c r="Q2741" s="42">
        <f>Q2742+Q2767</f>
        <v>0</v>
      </c>
      <c r="R2741" s="42">
        <f>R2742+R2767</f>
        <v>0</v>
      </c>
      <c r="S2741" s="42">
        <f t="shared" si="6992"/>
        <v>15516.12607</v>
      </c>
      <c r="T2741" s="42">
        <f t="shared" si="6949"/>
        <v>123346.50207</v>
      </c>
      <c r="U2741" s="42">
        <f t="shared" si="6875"/>
        <v>99167.300000000003</v>
      </c>
      <c r="V2741" s="42">
        <f t="shared" si="6876"/>
        <v>99166.600000000006</v>
      </c>
      <c r="W2741" s="42">
        <f t="shared" si="6993"/>
        <v>8569.2000000000007</v>
      </c>
      <c r="X2741" s="42">
        <f t="shared" si="6994"/>
        <v>0</v>
      </c>
      <c r="Y2741" s="42">
        <f t="shared" si="6995"/>
        <v>0</v>
      </c>
      <c r="Z2741" s="42">
        <f t="shared" si="6996"/>
        <v>7117.3260700000001</v>
      </c>
      <c r="AA2741" s="42">
        <f t="shared" si="6997"/>
        <v>10313</v>
      </c>
      <c r="AB2741" s="42">
        <f t="shared" si="6998"/>
        <v>0</v>
      </c>
      <c r="AC2741" s="42">
        <f t="shared" si="6999"/>
        <v>10313</v>
      </c>
      <c r="AD2741" s="42">
        <f t="shared" si="7000"/>
        <v>0</v>
      </c>
      <c r="AE2741" s="42">
        <f t="shared" si="7001"/>
        <v>0</v>
      </c>
      <c r="AF2741" s="43">
        <f>AF2742+AF2767</f>
        <v>121520.61279999999</v>
      </c>
      <c r="AG2741" s="43">
        <f>AG2742+AG2767</f>
        <v>0</v>
      </c>
      <c r="AH2741" s="43">
        <f>AH2742+AH2767</f>
        <v>0</v>
      </c>
      <c r="AI2741" s="43">
        <f>AI2742+AI2767</f>
        <v>0</v>
      </c>
      <c r="AJ2741" s="43">
        <f>AJ2742+AJ2767</f>
        <v>0</v>
      </c>
      <c r="AK2741" s="43">
        <f>AK2742+AK2767</f>
        <v>0</v>
      </c>
      <c r="AL2741" s="43">
        <f>AL2742+AL2767</f>
        <v>115728.25783999999</v>
      </c>
      <c r="AM2741" s="43">
        <f>AM2742+AM2767</f>
        <v>0</v>
      </c>
      <c r="AN2741" s="43">
        <f>AN2742+AN2767</f>
        <v>0</v>
      </c>
      <c r="AO2741" s="45">
        <f>AO2742+AO2767</f>
        <v>74457.94984999999</v>
      </c>
      <c r="AP2741" s="45">
        <f>AP2742+AP2767</f>
        <v>121104.05339</v>
      </c>
      <c r="AQ2741" s="45">
        <f>AQ2742+AQ2767</f>
        <v>864.17599999999993</v>
      </c>
      <c r="AR2741" s="45">
        <f>AR2742+AR2767</f>
        <v>0</v>
      </c>
      <c r="AS2741" s="45">
        <f>AS2742+AS2767</f>
        <v>0</v>
      </c>
      <c r="AT2741" s="45">
        <f>AT2742+AT2767</f>
        <v>0</v>
      </c>
      <c r="AU2741" s="45">
        <f t="shared" si="7023"/>
        <v>121968.22939000001</v>
      </c>
      <c r="AV2741" s="45">
        <f t="shared" si="7024"/>
        <v>1378.2726799999946</v>
      </c>
      <c r="AW2741" s="45">
        <f t="shared" si="7025"/>
        <v>139033.02814000001</v>
      </c>
      <c r="AX2741" s="45">
        <f t="shared" si="7026"/>
        <v>109480.3</v>
      </c>
      <c r="AY2741" s="45">
        <f t="shared" si="7027"/>
        <v>109479.60000000001</v>
      </c>
      <c r="AZ2741" s="45">
        <f t="shared" si="7002"/>
        <v>0</v>
      </c>
      <c r="BA2741" s="46">
        <f t="shared" si="7028"/>
        <v>95.233438322490088</v>
      </c>
      <c r="BB2741" s="25"/>
    </row>
    <row r="2742" ht="31.5">
      <c r="B2742" s="47" t="s">
        <v>988</v>
      </c>
      <c r="C2742" s="47" t="s">
        <v>88</v>
      </c>
      <c r="D2742" s="47" t="s">
        <v>143</v>
      </c>
      <c r="E2742" s="48" t="str">
        <f t="shared" si="7022"/>
        <v>0412</v>
      </c>
      <c r="F2742" s="47" t="s">
        <v>995</v>
      </c>
      <c r="G2742" s="48"/>
      <c r="H2742" s="49" t="s">
        <v>996</v>
      </c>
      <c r="I2742" s="19">
        <f t="shared" si="6986"/>
        <v>107019.3</v>
      </c>
      <c r="J2742" s="19">
        <f t="shared" si="6987"/>
        <v>99221.100000000006</v>
      </c>
      <c r="K2742" s="19">
        <f t="shared" si="6988"/>
        <v>99221.100000000006</v>
      </c>
      <c r="L2742" s="19">
        <f t="shared" si="6989"/>
        <v>-53.100000000000001</v>
      </c>
      <c r="M2742" s="19">
        <f t="shared" si="6990"/>
        <v>-53.799999999999997</v>
      </c>
      <c r="N2742" s="19">
        <f t="shared" si="6991"/>
        <v>-54.5</v>
      </c>
      <c r="O2742" s="19">
        <f>O2743</f>
        <v>864.17599999999993</v>
      </c>
      <c r="P2742" s="19">
        <f>P2743</f>
        <v>0</v>
      </c>
      <c r="Q2742" s="19">
        <f>Q2743</f>
        <v>0</v>
      </c>
      <c r="R2742" s="19">
        <f>R2743</f>
        <v>0</v>
      </c>
      <c r="S2742" s="19">
        <f t="shared" si="6992"/>
        <v>15516.12607</v>
      </c>
      <c r="T2742" s="19">
        <f t="shared" si="6949"/>
        <v>123346.50207</v>
      </c>
      <c r="U2742" s="19">
        <f t="shared" si="6875"/>
        <v>99167.300000000003</v>
      </c>
      <c r="V2742" s="19">
        <f t="shared" si="6876"/>
        <v>99166.600000000006</v>
      </c>
      <c r="W2742" s="19">
        <f t="shared" si="6993"/>
        <v>8569.2000000000007</v>
      </c>
      <c r="X2742" s="19">
        <f t="shared" si="6994"/>
        <v>0</v>
      </c>
      <c r="Y2742" s="19">
        <f t="shared" si="6995"/>
        <v>0</v>
      </c>
      <c r="Z2742" s="19">
        <f t="shared" si="6996"/>
        <v>7117.3260700000001</v>
      </c>
      <c r="AA2742" s="19">
        <f t="shared" si="6997"/>
        <v>10313</v>
      </c>
      <c r="AB2742" s="19">
        <f t="shared" si="6998"/>
        <v>0</v>
      </c>
      <c r="AC2742" s="19">
        <f t="shared" si="6999"/>
        <v>10313</v>
      </c>
      <c r="AD2742" s="19">
        <f t="shared" si="7000"/>
        <v>0</v>
      </c>
      <c r="AE2742" s="19">
        <f t="shared" si="7001"/>
        <v>0</v>
      </c>
      <c r="AF2742" s="50">
        <f>AF2743</f>
        <v>121395.73879999999</v>
      </c>
      <c r="AG2742" s="50">
        <f>AG2743</f>
        <v>0</v>
      </c>
      <c r="AH2742" s="50">
        <f>AH2743</f>
        <v>0</v>
      </c>
      <c r="AI2742" s="50">
        <f>AI2743</f>
        <v>0</v>
      </c>
      <c r="AJ2742" s="50">
        <f>AJ2743</f>
        <v>0</v>
      </c>
      <c r="AK2742" s="50">
        <f>AK2743</f>
        <v>0</v>
      </c>
      <c r="AL2742" s="50">
        <f>AL2743</f>
        <v>115603.38383999999</v>
      </c>
      <c r="AM2742" s="50">
        <f>AM2743</f>
        <v>0</v>
      </c>
      <c r="AN2742" s="50">
        <f>AN2743</f>
        <v>0</v>
      </c>
      <c r="AO2742" s="15">
        <f>AO2743</f>
        <v>74333.075849999994</v>
      </c>
      <c r="AP2742" s="51">
        <f>AP2743</f>
        <v>120979.17939</v>
      </c>
      <c r="AQ2742" s="51">
        <f>AQ2743</f>
        <v>864.17599999999993</v>
      </c>
      <c r="AR2742" s="51">
        <f>AR2743</f>
        <v>0</v>
      </c>
      <c r="AS2742" s="51">
        <f>AS2743</f>
        <v>0</v>
      </c>
      <c r="AT2742" s="51">
        <f>AT2743</f>
        <v>0</v>
      </c>
      <c r="AU2742" s="51">
        <f t="shared" si="7023"/>
        <v>121843.35539000001</v>
      </c>
      <c r="AV2742" s="51">
        <f t="shared" si="7024"/>
        <v>1503.1466799999907</v>
      </c>
      <c r="AW2742" s="51">
        <f t="shared" si="7025"/>
        <v>139033.02814000001</v>
      </c>
      <c r="AX2742" s="51">
        <f t="shared" si="7026"/>
        <v>109480.3</v>
      </c>
      <c r="AY2742" s="51">
        <f t="shared" si="7027"/>
        <v>109479.60000000001</v>
      </c>
      <c r="AZ2742" s="51">
        <f t="shared" si="7002"/>
        <v>0</v>
      </c>
      <c r="BA2742" s="52">
        <f t="shared" si="7028"/>
        <v>95.228535188090149</v>
      </c>
      <c r="BB2742" s="25"/>
    </row>
    <row r="2743">
      <c r="B2743" s="47" t="s">
        <v>988</v>
      </c>
      <c r="C2743" s="47" t="s">
        <v>88</v>
      </c>
      <c r="D2743" s="47" t="s">
        <v>143</v>
      </c>
      <c r="E2743" s="48" t="str">
        <f t="shared" si="7022"/>
        <v>0412</v>
      </c>
      <c r="F2743" s="47" t="s">
        <v>997</v>
      </c>
      <c r="G2743" s="48"/>
      <c r="H2743" s="49" t="s">
        <v>53</v>
      </c>
      <c r="I2743" s="19">
        <f>I2744+I2755+I2761</f>
        <v>107019.3</v>
      </c>
      <c r="J2743" s="19">
        <f>J2744+J2755+J2761</f>
        <v>99221.100000000006</v>
      </c>
      <c r="K2743" s="19">
        <f>K2744+K2755+K2761</f>
        <v>99221.100000000006</v>
      </c>
      <c r="L2743" s="19">
        <f>L2744+L2755+L2761</f>
        <v>-53.100000000000001</v>
      </c>
      <c r="M2743" s="19">
        <f>M2744+M2755+M2761</f>
        <v>-53.799999999999997</v>
      </c>
      <c r="N2743" s="19">
        <f>N2744+N2755+N2761</f>
        <v>-54.5</v>
      </c>
      <c r="O2743" s="19">
        <f>O2744+O2755+O2761</f>
        <v>864.17599999999993</v>
      </c>
      <c r="P2743" s="19">
        <f>P2744+P2755+P2761</f>
        <v>0</v>
      </c>
      <c r="Q2743" s="19">
        <f>Q2744+Q2755+Q2761</f>
        <v>0</v>
      </c>
      <c r="R2743" s="19">
        <f>R2744+R2755+R2761</f>
        <v>0</v>
      </c>
      <c r="S2743" s="19">
        <f>S2744+S2755+S2761</f>
        <v>15516.12607</v>
      </c>
      <c r="T2743" s="19">
        <f t="shared" si="6949"/>
        <v>123346.50207</v>
      </c>
      <c r="U2743" s="19">
        <f t="shared" si="6875"/>
        <v>99167.300000000003</v>
      </c>
      <c r="V2743" s="19">
        <f t="shared" si="6876"/>
        <v>99166.600000000006</v>
      </c>
      <c r="W2743" s="19">
        <f>W2744+W2755+W2761</f>
        <v>8569.2000000000007</v>
      </c>
      <c r="X2743" s="19">
        <f>X2744+X2755+X2761</f>
        <v>0</v>
      </c>
      <c r="Y2743" s="19">
        <f>Y2744+Y2755+Y2761</f>
        <v>0</v>
      </c>
      <c r="Z2743" s="19">
        <f>Z2744+Z2755+Z2761</f>
        <v>7117.3260700000001</v>
      </c>
      <c r="AA2743" s="19">
        <f>AA2744+AA2755+AA2761</f>
        <v>10313</v>
      </c>
      <c r="AB2743" s="19">
        <f>AB2744+AB2755+AB2761</f>
        <v>0</v>
      </c>
      <c r="AC2743" s="19">
        <f>AC2744+AC2755+AC2761</f>
        <v>10313</v>
      </c>
      <c r="AD2743" s="19">
        <f>AD2744+AD2755+AD2761</f>
        <v>0</v>
      </c>
      <c r="AE2743" s="19">
        <f>AE2744+AE2755+AE2761</f>
        <v>0</v>
      </c>
      <c r="AF2743" s="50">
        <f>AF2744+AF2755+AF2761</f>
        <v>121395.73879999999</v>
      </c>
      <c r="AG2743" s="50">
        <f>AG2744+AG2755+AG2761</f>
        <v>0</v>
      </c>
      <c r="AH2743" s="50">
        <f>AH2744+AH2755+AH2761</f>
        <v>0</v>
      </c>
      <c r="AI2743" s="50">
        <f>AI2744+AI2755+AI2761</f>
        <v>0</v>
      </c>
      <c r="AJ2743" s="50">
        <f>AJ2744+AJ2755+AJ2761</f>
        <v>0</v>
      </c>
      <c r="AK2743" s="50">
        <f>AK2744+AK2755+AK2761</f>
        <v>0</v>
      </c>
      <c r="AL2743" s="50">
        <f>AL2744+AL2755+AL2761</f>
        <v>115603.38383999999</v>
      </c>
      <c r="AM2743" s="50">
        <f>AM2744+AM2755+AM2761</f>
        <v>0</v>
      </c>
      <c r="AN2743" s="50">
        <f>AN2744+AN2755+AN2761</f>
        <v>0</v>
      </c>
      <c r="AO2743" s="51">
        <f>AO2744+AO2755+AO2761</f>
        <v>74333.075849999994</v>
      </c>
      <c r="AP2743" s="51">
        <f>AP2744+AP2755+AP2761</f>
        <v>120979.17939</v>
      </c>
      <c r="AQ2743" s="51">
        <f>AQ2744+AQ2755+AQ2761</f>
        <v>864.17599999999993</v>
      </c>
      <c r="AR2743" s="51">
        <f>AR2744+AR2755+AR2761</f>
        <v>0</v>
      </c>
      <c r="AS2743" s="51">
        <f>AS2744+AS2755+AS2761</f>
        <v>0</v>
      </c>
      <c r="AT2743" s="51">
        <f>AT2744+AT2755+AT2761</f>
        <v>0</v>
      </c>
      <c r="AU2743" s="51">
        <f t="shared" si="7023"/>
        <v>121843.35539000001</v>
      </c>
      <c r="AV2743" s="51">
        <f t="shared" si="7024"/>
        <v>1503.1466799999907</v>
      </c>
      <c r="AW2743" s="51">
        <f t="shared" si="7025"/>
        <v>139033.02814000001</v>
      </c>
      <c r="AX2743" s="51">
        <f t="shared" si="7026"/>
        <v>109480.3</v>
      </c>
      <c r="AY2743" s="51">
        <f t="shared" si="7027"/>
        <v>109479.60000000001</v>
      </c>
      <c r="AZ2743" s="51">
        <f>AZ2744+AZ2755+AZ2761</f>
        <v>0</v>
      </c>
      <c r="BA2743" s="52">
        <f t="shared" si="7028"/>
        <v>95.228535188090149</v>
      </c>
      <c r="BB2743" s="25"/>
    </row>
    <row r="2744" ht="47.25">
      <c r="B2744" s="47" t="s">
        <v>988</v>
      </c>
      <c r="C2744" s="47" t="s">
        <v>88</v>
      </c>
      <c r="D2744" s="47" t="s">
        <v>143</v>
      </c>
      <c r="E2744" s="48" t="str">
        <f t="shared" si="7022"/>
        <v>0412</v>
      </c>
      <c r="F2744" s="47" t="s">
        <v>998</v>
      </c>
      <c r="G2744" s="48"/>
      <c r="H2744" s="49" t="s">
        <v>999</v>
      </c>
      <c r="I2744" s="19">
        <f>I2745+I2750+I2753</f>
        <v>25062.800000000003</v>
      </c>
      <c r="J2744" s="19">
        <f>J2745+J2750+J2753</f>
        <v>25820.500000000004</v>
      </c>
      <c r="K2744" s="19">
        <f>K2745+K2750+K2753</f>
        <v>25820.500000000004</v>
      </c>
      <c r="L2744" s="19">
        <f>L2745+L2750+L2753</f>
        <v>-53.100000000000001</v>
      </c>
      <c r="M2744" s="19">
        <f>M2745+M2750+M2753</f>
        <v>-53.799999999999997</v>
      </c>
      <c r="N2744" s="19">
        <f>N2745+N2750+N2753</f>
        <v>-54.5</v>
      </c>
      <c r="O2744" s="19">
        <f>O2745+O2750+O2753</f>
        <v>528.17899999999997</v>
      </c>
      <c r="P2744" s="19">
        <f>P2745+P2750+P2753</f>
        <v>-992.54499999999996</v>
      </c>
      <c r="Q2744" s="19">
        <f>Q2745+Q2750+Q2753</f>
        <v>0</v>
      </c>
      <c r="R2744" s="19">
        <f>R2745+R2750+R2753</f>
        <v>0</v>
      </c>
      <c r="S2744" s="19">
        <f>S2745+S2750+S2753</f>
        <v>7518.5773900000004</v>
      </c>
      <c r="T2744" s="19">
        <f t="shared" si="6949"/>
        <v>32063.911390000005</v>
      </c>
      <c r="U2744" s="19">
        <f t="shared" si="6875"/>
        <v>25766.700000000004</v>
      </c>
      <c r="V2744" s="19">
        <f t="shared" si="6876"/>
        <v>25766.000000000004</v>
      </c>
      <c r="W2744" s="19">
        <f>W2745+W2750+W2753</f>
        <v>769.39999999999998</v>
      </c>
      <c r="X2744" s="19">
        <f>X2745+X2750+X2753</f>
        <v>0</v>
      </c>
      <c r="Y2744" s="19">
        <f>Y2745+Y2750+Y2753</f>
        <v>0</v>
      </c>
      <c r="Z2744" s="19">
        <f>Z2745+Z2750+Z2753</f>
        <v>6919.5773900000004</v>
      </c>
      <c r="AA2744" s="19">
        <f>AA2745+AA2750+AA2753</f>
        <v>792.10000000000002</v>
      </c>
      <c r="AB2744" s="19">
        <f>AB2745+AB2750+AB2753</f>
        <v>0</v>
      </c>
      <c r="AC2744" s="19">
        <f>AC2745+AC2750+AC2753</f>
        <v>792.10000000000002</v>
      </c>
      <c r="AD2744" s="19">
        <f>AD2745+AD2750+AD2753</f>
        <v>0</v>
      </c>
      <c r="AE2744" s="19">
        <f>AE2745+AE2750+AE2753</f>
        <v>0</v>
      </c>
      <c r="AF2744" s="50">
        <f>AF2745+AF2750+AF2753</f>
        <v>31856.565390000003</v>
      </c>
      <c r="AG2744" s="50">
        <f>AG2745+AG2750+AG2753</f>
        <v>0</v>
      </c>
      <c r="AH2744" s="50">
        <f>AH2745+AH2750+AH2753</f>
        <v>0</v>
      </c>
      <c r="AI2744" s="50">
        <f>AI2745+AI2750+AI2753</f>
        <v>0</v>
      </c>
      <c r="AJ2744" s="50">
        <f>AJ2745+AJ2750+AJ2753</f>
        <v>0</v>
      </c>
      <c r="AK2744" s="50">
        <f>AK2745+AK2750+AK2753</f>
        <v>0</v>
      </c>
      <c r="AL2744" s="50">
        <f>AL2745+AL2750+AL2753</f>
        <v>31099.332450000002</v>
      </c>
      <c r="AM2744" s="50">
        <f>AM2745+AM2750+AM2753</f>
        <v>0</v>
      </c>
      <c r="AN2744" s="50">
        <f>AN2745+AN2750+AN2753</f>
        <v>0</v>
      </c>
      <c r="AO2744" s="15">
        <f>AO2745+AO2750+AO2753</f>
        <v>20676.80689</v>
      </c>
      <c r="AP2744" s="51">
        <f>AP2745+AP2750+AP2753</f>
        <v>31328.38639</v>
      </c>
      <c r="AQ2744" s="51">
        <f>AQ2745+AQ2750+AQ2753</f>
        <v>528.17899999999997</v>
      </c>
      <c r="AR2744" s="51">
        <f>AR2745+AR2750+AR2753</f>
        <v>0</v>
      </c>
      <c r="AS2744" s="51">
        <f>AS2745+AS2750+AS2753</f>
        <v>0</v>
      </c>
      <c r="AT2744" s="51">
        <f>AT2745+AT2750+AT2753</f>
        <v>0</v>
      </c>
      <c r="AU2744" s="51">
        <f t="shared" si="7023"/>
        <v>31856.56539</v>
      </c>
      <c r="AV2744" s="51">
        <f t="shared" si="7024"/>
        <v>207.34600000000501</v>
      </c>
      <c r="AW2744" s="51">
        <f t="shared" si="7025"/>
        <v>39752.888780000001</v>
      </c>
      <c r="AX2744" s="51">
        <f t="shared" si="7026"/>
        <v>26558.800000000003</v>
      </c>
      <c r="AY2744" s="51">
        <f t="shared" si="7027"/>
        <v>26558.100000000002</v>
      </c>
      <c r="AZ2744" s="51">
        <f>AZ2745+AZ2750+AZ2753</f>
        <v>0</v>
      </c>
      <c r="BA2744" s="52">
        <f t="shared" si="7028"/>
        <v>97.622992526878932</v>
      </c>
      <c r="BB2744" s="25"/>
    </row>
    <row r="2745" ht="47.25">
      <c r="B2745" s="47" t="s">
        <v>988</v>
      </c>
      <c r="C2745" s="47" t="s">
        <v>88</v>
      </c>
      <c r="D2745" s="47" t="s">
        <v>143</v>
      </c>
      <c r="E2745" s="48" t="str">
        <f t="shared" si="7022"/>
        <v>0412</v>
      </c>
      <c r="F2745" s="47" t="s">
        <v>1000</v>
      </c>
      <c r="G2745" s="48"/>
      <c r="H2745" s="49" t="s">
        <v>75</v>
      </c>
      <c r="I2745" s="19">
        <f>I2746+I2747+I2749</f>
        <v>15372.800000000001</v>
      </c>
      <c r="J2745" s="19">
        <f>J2746+J2747+J2749</f>
        <v>15796.900000000001</v>
      </c>
      <c r="K2745" s="19">
        <f>K2746+K2747+K2749</f>
        <v>15796.900000000001</v>
      </c>
      <c r="L2745" s="19">
        <f>L2746+L2747+L2749</f>
        <v>-1.2</v>
      </c>
      <c r="M2745" s="19">
        <f>M2746+M2747+M2749</f>
        <v>-1.8999999999999999</v>
      </c>
      <c r="N2745" s="19">
        <f>N2746+N2747+N2749</f>
        <v>-2.6000000000000001</v>
      </c>
      <c r="O2745" s="19">
        <f>O2746+O2747+O2749+O2748</f>
        <v>528.17899999999997</v>
      </c>
      <c r="P2745" s="19">
        <f>P2746+P2747+P2749+P2748</f>
        <v>0</v>
      </c>
      <c r="Q2745" s="19">
        <f>Q2746+Q2747+Q2749</f>
        <v>0</v>
      </c>
      <c r="R2745" s="19">
        <f>R2746+R2747+R2749</f>
        <v>0</v>
      </c>
      <c r="S2745" s="19">
        <f>S2746+S2747+S2749</f>
        <v>4879.4899100000002</v>
      </c>
      <c r="T2745" s="19">
        <f t="shared" si="6949"/>
        <v>20779.268910000003</v>
      </c>
      <c r="U2745" s="19">
        <f t="shared" si="6875"/>
        <v>15795.000000000002</v>
      </c>
      <c r="V2745" s="19">
        <f t="shared" si="6876"/>
        <v>15794.300000000001</v>
      </c>
      <c r="W2745" s="19">
        <f>W2746+W2747+W2749</f>
        <v>769.39999999999998</v>
      </c>
      <c r="X2745" s="19">
        <f>X2746+X2747+X2749</f>
        <v>0</v>
      </c>
      <c r="Y2745" s="19">
        <f>Y2746+Y2747+Y2749</f>
        <v>0</v>
      </c>
      <c r="Z2745" s="19">
        <f>Z2746+Z2747+Z2749</f>
        <v>4280.4899100000002</v>
      </c>
      <c r="AA2745" s="19">
        <f>AA2746+AA2747+AA2749</f>
        <v>792.10000000000002</v>
      </c>
      <c r="AB2745" s="19">
        <f>AB2746+AB2747+AB2749</f>
        <v>0</v>
      </c>
      <c r="AC2745" s="19">
        <f>AC2746+AC2747+AC2749</f>
        <v>792.10000000000002</v>
      </c>
      <c r="AD2745" s="19">
        <f>AD2746+AD2747+AD2749</f>
        <v>0</v>
      </c>
      <c r="AE2745" s="19">
        <f>AE2746+AE2747+AE2749</f>
        <v>0</v>
      </c>
      <c r="AF2745" s="50">
        <f>AF2746+AF2747+AF2749+AF2748</f>
        <v>20703.003910000003</v>
      </c>
      <c r="AG2745" s="50">
        <f>AG2746+AG2747+AG2749+AG2748</f>
        <v>0</v>
      </c>
      <c r="AH2745" s="50">
        <f>AH2746+AH2747+AH2749+AH2748</f>
        <v>0</v>
      </c>
      <c r="AI2745" s="50">
        <f>AI2746+AI2747+AI2749+AI2748</f>
        <v>0</v>
      </c>
      <c r="AJ2745" s="50">
        <f>AJ2746+AJ2747+AJ2749+AJ2748</f>
        <v>0</v>
      </c>
      <c r="AK2745" s="50">
        <f>AK2746+AK2747+AK2749+AK2748</f>
        <v>0</v>
      </c>
      <c r="AL2745" s="50">
        <f>AL2746+AL2747+AL2749+AL2748</f>
        <v>19985.993129999999</v>
      </c>
      <c r="AM2745" s="50">
        <f>AM2746+AM2747+AM2749+AM2748</f>
        <v>0</v>
      </c>
      <c r="AN2745" s="50">
        <f>AN2746+AN2747+AN2749+AN2748</f>
        <v>0</v>
      </c>
      <c r="AO2745" s="51">
        <f>AO2746+AO2747+AO2749+AO2748</f>
        <v>13611.471450000001</v>
      </c>
      <c r="AP2745" s="51">
        <f>AP2746+AP2747+AP2749+AP2748</f>
        <v>20174.824909999999</v>
      </c>
      <c r="AQ2745" s="51">
        <f>AQ2746+AQ2747+AQ2749+AQ2748</f>
        <v>528.17899999999997</v>
      </c>
      <c r="AR2745" s="51">
        <f>AR2746+AR2747+AR2749+AR2748</f>
        <v>0</v>
      </c>
      <c r="AS2745" s="51">
        <f>AS2746+AS2747+AS2749+AS2748</f>
        <v>0</v>
      </c>
      <c r="AT2745" s="51">
        <f>AT2746+AT2747+AT2749+AT2748</f>
        <v>0</v>
      </c>
      <c r="AU2745" s="51">
        <f t="shared" si="7023"/>
        <v>20703.003909999999</v>
      </c>
      <c r="AV2745" s="51">
        <f t="shared" si="7024"/>
        <v>76.265000000003056</v>
      </c>
      <c r="AW2745" s="51">
        <f t="shared" si="7025"/>
        <v>25829.158820000004</v>
      </c>
      <c r="AX2745" s="51">
        <f t="shared" si="7026"/>
        <v>16587.100000000002</v>
      </c>
      <c r="AY2745" s="51">
        <f t="shared" si="7027"/>
        <v>16586.400000000001</v>
      </c>
      <c r="AZ2745" s="51">
        <f>AZ2746+AZ2747+AZ2749</f>
        <v>0</v>
      </c>
      <c r="BA2745" s="52">
        <f t="shared" si="7028"/>
        <v>96.536682391033736</v>
      </c>
      <c r="BB2745" s="25"/>
    </row>
    <row r="2746" ht="78.75">
      <c r="B2746" s="47" t="s">
        <v>988</v>
      </c>
      <c r="C2746" s="47" t="s">
        <v>88</v>
      </c>
      <c r="D2746" s="47" t="s">
        <v>143</v>
      </c>
      <c r="E2746" s="48" t="str">
        <f t="shared" si="7022"/>
        <v>0412</v>
      </c>
      <c r="F2746" s="47" t="s">
        <v>1000</v>
      </c>
      <c r="G2746" s="47" t="s">
        <v>70</v>
      </c>
      <c r="H2746" s="49" t="s">
        <v>71</v>
      </c>
      <c r="I2746" s="19">
        <v>13795.6</v>
      </c>
      <c r="J2746" s="19">
        <v>14219.700000000001</v>
      </c>
      <c r="K2746" s="19">
        <v>14219.700000000001</v>
      </c>
      <c r="L2746" s="19"/>
      <c r="M2746" s="19"/>
      <c r="N2746" s="19"/>
      <c r="O2746" s="19">
        <v>0</v>
      </c>
      <c r="P2746" s="19">
        <v>0</v>
      </c>
      <c r="Q2746" s="19">
        <v>0</v>
      </c>
      <c r="R2746" s="19">
        <v>0</v>
      </c>
      <c r="S2746" s="19">
        <v>769.39999999999998</v>
      </c>
      <c r="T2746" s="19">
        <f t="shared" si="6949"/>
        <v>14565</v>
      </c>
      <c r="U2746" s="19">
        <f t="shared" si="6875"/>
        <v>14219.700000000001</v>
      </c>
      <c r="V2746" s="19">
        <f t="shared" si="6876"/>
        <v>14219.700000000001</v>
      </c>
      <c r="W2746" s="19">
        <v>769.39999999999998</v>
      </c>
      <c r="X2746" s="19"/>
      <c r="Y2746" s="19"/>
      <c r="Z2746" s="19"/>
      <c r="AA2746" s="19">
        <v>792.10000000000002</v>
      </c>
      <c r="AB2746" s="19"/>
      <c r="AC2746" s="19">
        <v>792.10000000000002</v>
      </c>
      <c r="AD2746" s="19"/>
      <c r="AE2746" s="19"/>
      <c r="AF2746" s="50">
        <v>14704.369269999999</v>
      </c>
      <c r="AG2746" s="50"/>
      <c r="AH2746" s="50">
        <v>0</v>
      </c>
      <c r="AI2746" s="50">
        <v>0</v>
      </c>
      <c r="AJ2746" s="50">
        <v>0</v>
      </c>
      <c r="AK2746" s="50">
        <v>0</v>
      </c>
      <c r="AL2746" s="50">
        <v>14095.883019999999</v>
      </c>
      <c r="AM2746" s="50">
        <v>0</v>
      </c>
      <c r="AN2746" s="50">
        <v>0</v>
      </c>
      <c r="AO2746" s="15">
        <v>9254.0009100000007</v>
      </c>
      <c r="AP2746" s="51">
        <v>14562.086429999999</v>
      </c>
      <c r="AQ2746" s="51">
        <v>0</v>
      </c>
      <c r="AR2746" s="51">
        <v>0</v>
      </c>
      <c r="AS2746" s="51">
        <v>0</v>
      </c>
      <c r="AT2746" s="51">
        <v>0</v>
      </c>
      <c r="AU2746" s="51">
        <f t="shared" si="7023"/>
        <v>14562.086429999999</v>
      </c>
      <c r="AV2746" s="51">
        <f t="shared" si="7024"/>
        <v>2.9135700000006182</v>
      </c>
      <c r="AW2746" s="51">
        <f t="shared" si="7025"/>
        <v>15334.4</v>
      </c>
      <c r="AX2746" s="51">
        <f t="shared" si="7026"/>
        <v>15011.800000000001</v>
      </c>
      <c r="AY2746" s="51">
        <f t="shared" si="7027"/>
        <v>15011.800000000001</v>
      </c>
      <c r="AZ2746" s="51"/>
      <c r="BA2746" s="52">
        <f t="shared" si="7028"/>
        <v>95.861867729060364</v>
      </c>
      <c r="BB2746" s="53"/>
    </row>
    <row r="2747" ht="31.5">
      <c r="B2747" s="47" t="s">
        <v>988</v>
      </c>
      <c r="C2747" s="47" t="s">
        <v>88</v>
      </c>
      <c r="D2747" s="47" t="s">
        <v>143</v>
      </c>
      <c r="E2747" s="48" t="str">
        <f t="shared" si="7022"/>
        <v>0412</v>
      </c>
      <c r="F2747" s="47" t="s">
        <v>1000</v>
      </c>
      <c r="G2747" s="47" t="s">
        <v>58</v>
      </c>
      <c r="H2747" s="49" t="s">
        <v>59</v>
      </c>
      <c r="I2747" s="19">
        <v>1571</v>
      </c>
      <c r="J2747" s="19">
        <v>1571</v>
      </c>
      <c r="K2747" s="19">
        <v>1571</v>
      </c>
      <c r="L2747" s="19"/>
      <c r="M2747" s="19"/>
      <c r="N2747" s="19"/>
      <c r="O2747" s="19">
        <v>528.17899999999997</v>
      </c>
      <c r="P2747" s="19">
        <v>0</v>
      </c>
      <c r="Q2747" s="19">
        <v>0</v>
      </c>
      <c r="R2747" s="19">
        <v>0</v>
      </c>
      <c r="S2747" s="19">
        <f>20.48991+4260-170.4</f>
        <v>4110.0899100000006</v>
      </c>
      <c r="T2747" s="19">
        <f t="shared" si="6949"/>
        <v>6209.2689100000007</v>
      </c>
      <c r="U2747" s="19">
        <f t="shared" si="6875"/>
        <v>1571</v>
      </c>
      <c r="V2747" s="19">
        <f t="shared" si="6876"/>
        <v>1571</v>
      </c>
      <c r="W2747" s="19"/>
      <c r="X2747" s="19"/>
      <c r="Y2747" s="19"/>
      <c r="Z2747" s="19">
        <f>20.48991+4260</f>
        <v>4280.4899100000002</v>
      </c>
      <c r="AA2747" s="19"/>
      <c r="AB2747" s="19"/>
      <c r="AC2747" s="19"/>
      <c r="AD2747" s="19"/>
      <c r="AE2747" s="19"/>
      <c r="AF2747" s="50">
        <v>5962.8886000000002</v>
      </c>
      <c r="AG2747" s="50"/>
      <c r="AH2747" s="50">
        <v>0</v>
      </c>
      <c r="AI2747" s="50">
        <v>0</v>
      </c>
      <c r="AJ2747" s="50">
        <v>0</v>
      </c>
      <c r="AK2747" s="50">
        <v>0</v>
      </c>
      <c r="AL2747" s="50">
        <v>5854.3640699999996</v>
      </c>
      <c r="AM2747" s="50">
        <v>0</v>
      </c>
      <c r="AN2747" s="50">
        <v>0</v>
      </c>
      <c r="AO2747" s="51">
        <v>4340.2749700000004</v>
      </c>
      <c r="AP2747" s="51">
        <v>5583.7369099999996</v>
      </c>
      <c r="AQ2747" s="51">
        <v>528.17899999999997</v>
      </c>
      <c r="AR2747" s="51">
        <v>0</v>
      </c>
      <c r="AS2747" s="51">
        <v>0</v>
      </c>
      <c r="AT2747" s="51">
        <v>0</v>
      </c>
      <c r="AU2747" s="51">
        <f t="shared" si="7023"/>
        <v>6111.9159099999997</v>
      </c>
      <c r="AV2747" s="51">
        <f t="shared" si="7024"/>
        <v>97.353000000000975</v>
      </c>
      <c r="AW2747" s="51">
        <f t="shared" si="7025"/>
        <v>10489.758820000001</v>
      </c>
      <c r="AX2747" s="51">
        <f t="shared" si="7026"/>
        <v>1571</v>
      </c>
      <c r="AY2747" s="51">
        <f t="shared" si="7027"/>
        <v>1571</v>
      </c>
      <c r="AZ2747" s="51"/>
      <c r="BA2747" s="52">
        <f t="shared" si="7028"/>
        <v>98.180000713077206</v>
      </c>
      <c r="BB2747" s="53"/>
    </row>
    <row r="2748">
      <c r="B2748" s="47" t="s">
        <v>988</v>
      </c>
      <c r="C2748" s="47" t="s">
        <v>88</v>
      </c>
      <c r="D2748" s="47" t="s">
        <v>143</v>
      </c>
      <c r="E2748" s="48" t="str">
        <f t="shared" si="7022"/>
        <v>0412</v>
      </c>
      <c r="F2748" s="47" t="s">
        <v>1000</v>
      </c>
      <c r="G2748" s="47" t="s">
        <v>72</v>
      </c>
      <c r="H2748" s="49" t="s">
        <v>73</v>
      </c>
      <c r="I2748" s="19"/>
      <c r="J2748" s="19"/>
      <c r="K2748" s="19"/>
      <c r="L2748" s="19"/>
      <c r="M2748" s="19"/>
      <c r="N2748" s="19"/>
      <c r="O2748" s="19">
        <v>0</v>
      </c>
      <c r="P2748" s="19">
        <v>0</v>
      </c>
      <c r="Q2748" s="19"/>
      <c r="R2748" s="19"/>
      <c r="S2748" s="19"/>
      <c r="T2748" s="19">
        <f t="shared" si="6949"/>
        <v>0</v>
      </c>
      <c r="U2748" s="19">
        <v>0</v>
      </c>
      <c r="V2748" s="19">
        <v>0</v>
      </c>
      <c r="W2748" s="19">
        <v>0</v>
      </c>
      <c r="X2748" s="19">
        <v>0</v>
      </c>
      <c r="Y2748" s="19">
        <v>0</v>
      </c>
      <c r="Z2748" s="19">
        <v>0</v>
      </c>
      <c r="AA2748" s="19">
        <v>0</v>
      </c>
      <c r="AB2748" s="19">
        <v>0</v>
      </c>
      <c r="AC2748" s="19">
        <v>0</v>
      </c>
      <c r="AD2748" s="19">
        <v>0</v>
      </c>
      <c r="AE2748" s="19">
        <v>0</v>
      </c>
      <c r="AF2748" s="50">
        <v>5.5130400000000002</v>
      </c>
      <c r="AG2748" s="50"/>
      <c r="AH2748" s="50">
        <v>0</v>
      </c>
      <c r="AI2748" s="50">
        <v>0</v>
      </c>
      <c r="AJ2748" s="50">
        <v>0</v>
      </c>
      <c r="AK2748" s="50">
        <v>0</v>
      </c>
      <c r="AL2748" s="50">
        <v>5.5130400000000002</v>
      </c>
      <c r="AM2748" s="50">
        <v>0</v>
      </c>
      <c r="AN2748" s="50">
        <v>0</v>
      </c>
      <c r="AO2748" s="15">
        <v>2.91357</v>
      </c>
      <c r="AP2748" s="51">
        <v>2.91357</v>
      </c>
      <c r="AQ2748" s="51">
        <v>0</v>
      </c>
      <c r="AR2748" s="51">
        <v>0</v>
      </c>
      <c r="AS2748" s="51">
        <v>0</v>
      </c>
      <c r="AT2748" s="51">
        <v>0</v>
      </c>
      <c r="AU2748" s="51">
        <f t="shared" si="7023"/>
        <v>2.91357</v>
      </c>
      <c r="AV2748" s="51">
        <f t="shared" si="7024"/>
        <v>-2.91357</v>
      </c>
      <c r="AW2748" s="51"/>
      <c r="AX2748" s="51"/>
      <c r="AY2748" s="51"/>
      <c r="AZ2748" s="51"/>
      <c r="BA2748" s="52">
        <f t="shared" si="7028"/>
        <v>100</v>
      </c>
      <c r="BB2748" s="53"/>
    </row>
    <row r="2749">
      <c r="B2749" s="47" t="s">
        <v>988</v>
      </c>
      <c r="C2749" s="47" t="s">
        <v>88</v>
      </c>
      <c r="D2749" s="47" t="s">
        <v>143</v>
      </c>
      <c r="E2749" s="48" t="str">
        <f t="shared" si="7022"/>
        <v>0412</v>
      </c>
      <c r="F2749" s="47" t="s">
        <v>1000</v>
      </c>
      <c r="G2749" s="47" t="s">
        <v>60</v>
      </c>
      <c r="H2749" s="49" t="s">
        <v>61</v>
      </c>
      <c r="I2749" s="19">
        <v>6.2000000000000002</v>
      </c>
      <c r="J2749" s="19">
        <v>6.2000000000000002</v>
      </c>
      <c r="K2749" s="19">
        <v>6.2000000000000002</v>
      </c>
      <c r="L2749" s="19">
        <v>-1.2</v>
      </c>
      <c r="M2749" s="19">
        <v>-1.8999999999999999</v>
      </c>
      <c r="N2749" s="19">
        <v>-2.6000000000000001</v>
      </c>
      <c r="O2749" s="19">
        <v>0</v>
      </c>
      <c r="P2749" s="19">
        <v>0</v>
      </c>
      <c r="Q2749" s="19">
        <v>0</v>
      </c>
      <c r="R2749" s="19">
        <v>0</v>
      </c>
      <c r="S2749" s="19"/>
      <c r="T2749" s="19">
        <f t="shared" si="6949"/>
        <v>5</v>
      </c>
      <c r="U2749" s="19">
        <f t="shared" si="6875"/>
        <v>4.3000000000000007</v>
      </c>
      <c r="V2749" s="19">
        <f t="shared" si="6876"/>
        <v>3.6000000000000001</v>
      </c>
      <c r="W2749" s="19"/>
      <c r="X2749" s="19"/>
      <c r="Y2749" s="19"/>
      <c r="Z2749" s="19"/>
      <c r="AA2749" s="19"/>
      <c r="AB2749" s="19"/>
      <c r="AC2749" s="19"/>
      <c r="AD2749" s="19"/>
      <c r="AE2749" s="19"/>
      <c r="AF2749" s="50">
        <v>30.233000000000001</v>
      </c>
      <c r="AG2749" s="50"/>
      <c r="AH2749" s="50">
        <v>0</v>
      </c>
      <c r="AI2749" s="50">
        <v>0</v>
      </c>
      <c r="AJ2749" s="50">
        <v>0</v>
      </c>
      <c r="AK2749" s="50">
        <v>0</v>
      </c>
      <c r="AL2749" s="50">
        <v>30.233000000000001</v>
      </c>
      <c r="AM2749" s="50">
        <v>0</v>
      </c>
      <c r="AN2749" s="50">
        <v>0</v>
      </c>
      <c r="AO2749" s="51">
        <v>14.282</v>
      </c>
      <c r="AP2749" s="51">
        <v>26.088000000000001</v>
      </c>
      <c r="AQ2749" s="51">
        <v>0</v>
      </c>
      <c r="AR2749" s="51">
        <v>0</v>
      </c>
      <c r="AS2749" s="51">
        <v>0</v>
      </c>
      <c r="AT2749" s="51">
        <v>0</v>
      </c>
      <c r="AU2749" s="51">
        <f t="shared" si="7023"/>
        <v>26.088000000000001</v>
      </c>
      <c r="AV2749" s="51">
        <f t="shared" si="7024"/>
        <v>-21.088000000000001</v>
      </c>
      <c r="AW2749" s="51">
        <f t="shared" si="7025"/>
        <v>5</v>
      </c>
      <c r="AX2749" s="51">
        <f t="shared" si="7026"/>
        <v>4.3000000000000007</v>
      </c>
      <c r="AY2749" s="51">
        <f t="shared" si="7027"/>
        <v>3.6000000000000001</v>
      </c>
      <c r="AZ2749" s="51"/>
      <c r="BA2749" s="52">
        <f t="shared" si="7028"/>
        <v>100</v>
      </c>
      <c r="BB2749" s="53"/>
    </row>
    <row r="2750" ht="31.5">
      <c r="B2750" s="47" t="s">
        <v>988</v>
      </c>
      <c r="C2750" s="47" t="s">
        <v>88</v>
      </c>
      <c r="D2750" s="47" t="s">
        <v>143</v>
      </c>
      <c r="E2750" s="48" t="str">
        <f t="shared" si="7022"/>
        <v>0412</v>
      </c>
      <c r="F2750" s="47" t="s">
        <v>1001</v>
      </c>
      <c r="G2750" s="48"/>
      <c r="H2750" s="49" t="s">
        <v>1002</v>
      </c>
      <c r="I2750" s="19">
        <f>I2751</f>
        <v>9440.1000000000004</v>
      </c>
      <c r="J2750" s="19">
        <f>J2751</f>
        <v>9773.7000000000007</v>
      </c>
      <c r="K2750" s="19">
        <f>K2751</f>
        <v>9773.7000000000007</v>
      </c>
      <c r="L2750" s="19">
        <f>L2751</f>
        <v>-51.899999999999999</v>
      </c>
      <c r="M2750" s="19">
        <f>M2751</f>
        <v>-51.899999999999999</v>
      </c>
      <c r="N2750" s="19">
        <f>N2751</f>
        <v>-51.899999999999999</v>
      </c>
      <c r="O2750" s="19">
        <f>O2751+O2752</f>
        <v>0</v>
      </c>
      <c r="P2750" s="19">
        <f>P2751+P2752</f>
        <v>-992.54499999999996</v>
      </c>
      <c r="Q2750" s="19">
        <f>Q2751+Q2752</f>
        <v>0</v>
      </c>
      <c r="R2750" s="19">
        <f>R2751+R2752</f>
        <v>0</v>
      </c>
      <c r="S2750" s="19">
        <f>S2751</f>
        <v>2639.0874800000001</v>
      </c>
      <c r="T2750" s="19">
        <f t="shared" si="6949"/>
        <v>11034.742480000001</v>
      </c>
      <c r="U2750" s="19">
        <f t="shared" si="6875"/>
        <v>9721.8000000000011</v>
      </c>
      <c r="V2750" s="19">
        <f t="shared" si="6876"/>
        <v>9721.8000000000011</v>
      </c>
      <c r="W2750" s="19">
        <f>W2751</f>
        <v>0</v>
      </c>
      <c r="X2750" s="19">
        <f>X2751</f>
        <v>0</v>
      </c>
      <c r="Y2750" s="19">
        <f>Y2751</f>
        <v>0</v>
      </c>
      <c r="Z2750" s="19">
        <f>Z2751</f>
        <v>2639.0874800000001</v>
      </c>
      <c r="AA2750" s="19">
        <f>AA2751</f>
        <v>0</v>
      </c>
      <c r="AB2750" s="19">
        <f>AB2751</f>
        <v>0</v>
      </c>
      <c r="AC2750" s="19">
        <f>AC2751</f>
        <v>0</v>
      </c>
      <c r="AD2750" s="19">
        <f>AD2751</f>
        <v>0</v>
      </c>
      <c r="AE2750" s="19"/>
      <c r="AF2750" s="50">
        <f>AF2751+AF2752</f>
        <v>10903.661480000001</v>
      </c>
      <c r="AG2750" s="50">
        <f>AG2751+AG2752</f>
        <v>0</v>
      </c>
      <c r="AH2750" s="50">
        <f>AH2751+AH2752</f>
        <v>0</v>
      </c>
      <c r="AI2750" s="50">
        <f>AI2751+AI2752</f>
        <v>0</v>
      </c>
      <c r="AJ2750" s="50">
        <f>AJ2751+AJ2752</f>
        <v>0</v>
      </c>
      <c r="AK2750" s="50">
        <f>AK2751+AK2752</f>
        <v>0</v>
      </c>
      <c r="AL2750" s="50">
        <f>AL2751+AL2752</f>
        <v>10863.439319999999</v>
      </c>
      <c r="AM2750" s="50">
        <f>AM2751+AM2752</f>
        <v>0</v>
      </c>
      <c r="AN2750" s="50">
        <f>AN2751+AN2752</f>
        <v>0</v>
      </c>
      <c r="AO2750" s="15">
        <f>AO2751+AO2752</f>
        <v>7065.3354399999998</v>
      </c>
      <c r="AP2750" s="51">
        <f>AP2751+AP2752</f>
        <v>10903.661480000001</v>
      </c>
      <c r="AQ2750" s="51">
        <f>AQ2751+AQ2752</f>
        <v>0</v>
      </c>
      <c r="AR2750" s="51">
        <f>AR2751+AR2752</f>
        <v>0</v>
      </c>
      <c r="AS2750" s="51">
        <f>AS2751+AS2752</f>
        <v>0</v>
      </c>
      <c r="AT2750" s="51">
        <f>AT2751+AT2752</f>
        <v>0</v>
      </c>
      <c r="AU2750" s="51">
        <f t="shared" si="7023"/>
        <v>10903.661480000001</v>
      </c>
      <c r="AV2750" s="51">
        <f t="shared" si="7024"/>
        <v>131.08100000000013</v>
      </c>
      <c r="AW2750" s="51">
        <f t="shared" si="7025"/>
        <v>13673.829960000001</v>
      </c>
      <c r="AX2750" s="51">
        <f t="shared" si="7026"/>
        <v>9721.8000000000011</v>
      </c>
      <c r="AY2750" s="51">
        <f t="shared" si="7027"/>
        <v>9721.8000000000011</v>
      </c>
      <c r="AZ2750" s="51">
        <f>AZ2751</f>
        <v>0</v>
      </c>
      <c r="BA2750" s="52">
        <f t="shared" si="7028"/>
        <v>99.631113272603173</v>
      </c>
      <c r="BB2750" s="25"/>
    </row>
    <row r="2751" ht="31.5">
      <c r="B2751" s="47" t="s">
        <v>988</v>
      </c>
      <c r="C2751" s="47" t="s">
        <v>88</v>
      </c>
      <c r="D2751" s="47" t="s">
        <v>143</v>
      </c>
      <c r="E2751" s="48" t="str">
        <f t="shared" si="7022"/>
        <v>0412</v>
      </c>
      <c r="F2751" s="47" t="s">
        <v>1001</v>
      </c>
      <c r="G2751" s="47" t="s">
        <v>58</v>
      </c>
      <c r="H2751" s="49" t="s">
        <v>59</v>
      </c>
      <c r="I2751" s="19">
        <v>9440.1000000000004</v>
      </c>
      <c r="J2751" s="19">
        <v>9773.7000000000007</v>
      </c>
      <c r="K2751" s="19">
        <v>9773.7000000000007</v>
      </c>
      <c r="L2751" s="19">
        <v>-51.899999999999999</v>
      </c>
      <c r="M2751" s="19">
        <v>-51.899999999999999</v>
      </c>
      <c r="N2751" s="19">
        <v>-51.899999999999999</v>
      </c>
      <c r="O2751" s="19">
        <v>0</v>
      </c>
      <c r="P2751" s="19">
        <v>-992.54499999999996</v>
      </c>
      <c r="Q2751" s="19">
        <v>0</v>
      </c>
      <c r="R2751" s="19">
        <v>0</v>
      </c>
      <c r="S2751" s="19">
        <f>239.08748+2400</f>
        <v>2639.0874800000001</v>
      </c>
      <c r="T2751" s="19">
        <f t="shared" si="6949"/>
        <v>11034.742480000001</v>
      </c>
      <c r="U2751" s="19">
        <f t="shared" si="6875"/>
        <v>9721.8000000000011</v>
      </c>
      <c r="V2751" s="19">
        <f t="shared" si="6876"/>
        <v>9721.8000000000011</v>
      </c>
      <c r="W2751" s="19"/>
      <c r="X2751" s="19"/>
      <c r="Y2751" s="19"/>
      <c r="Z2751" s="19">
        <f>239.08748+2400</f>
        <v>2639.0874800000001</v>
      </c>
      <c r="AA2751" s="19"/>
      <c r="AB2751" s="19"/>
      <c r="AC2751" s="19"/>
      <c r="AD2751" s="19"/>
      <c r="AE2751" s="19"/>
      <c r="AF2751" s="50">
        <v>10413.162480000001</v>
      </c>
      <c r="AG2751" s="50"/>
      <c r="AH2751" s="50">
        <v>0</v>
      </c>
      <c r="AI2751" s="50">
        <v>0</v>
      </c>
      <c r="AJ2751" s="50">
        <v>0</v>
      </c>
      <c r="AK2751" s="50">
        <v>0</v>
      </c>
      <c r="AL2751" s="50">
        <v>10413.07632</v>
      </c>
      <c r="AM2751" s="50">
        <v>0</v>
      </c>
      <c r="AN2751" s="50">
        <v>0</v>
      </c>
      <c r="AO2751" s="51">
        <v>6693.0584399999998</v>
      </c>
      <c r="AP2751" s="51">
        <v>10413.162480000001</v>
      </c>
      <c r="AQ2751" s="51">
        <v>0</v>
      </c>
      <c r="AR2751" s="51">
        <v>0</v>
      </c>
      <c r="AS2751" s="51">
        <v>0</v>
      </c>
      <c r="AT2751" s="51">
        <v>0</v>
      </c>
      <c r="AU2751" s="51">
        <f t="shared" si="7023"/>
        <v>10413.162480000001</v>
      </c>
      <c r="AV2751" s="51">
        <f t="shared" si="7024"/>
        <v>621.57999999999993</v>
      </c>
      <c r="AW2751" s="51">
        <f t="shared" si="7025"/>
        <v>13673.829960000001</v>
      </c>
      <c r="AX2751" s="51">
        <f t="shared" si="7026"/>
        <v>9721.8000000000011</v>
      </c>
      <c r="AY2751" s="51">
        <f t="shared" si="7027"/>
        <v>9721.8000000000011</v>
      </c>
      <c r="AZ2751" s="51"/>
      <c r="BA2751" s="52">
        <f t="shared" si="7028"/>
        <v>99.999172585656211</v>
      </c>
      <c r="BB2751" s="53"/>
    </row>
    <row r="2752">
      <c r="B2752" s="47" t="s">
        <v>988</v>
      </c>
      <c r="C2752" s="47" t="s">
        <v>88</v>
      </c>
      <c r="D2752" s="47" t="s">
        <v>143</v>
      </c>
      <c r="E2752" s="48" t="str">
        <f t="shared" si="7022"/>
        <v>0412</v>
      </c>
      <c r="F2752" s="47" t="s">
        <v>1001</v>
      </c>
      <c r="G2752" s="47" t="s">
        <v>60</v>
      </c>
      <c r="H2752" s="49" t="s">
        <v>61</v>
      </c>
      <c r="I2752" s="19"/>
      <c r="J2752" s="19"/>
      <c r="K2752" s="19"/>
      <c r="L2752" s="19"/>
      <c r="M2752" s="19"/>
      <c r="N2752" s="19"/>
      <c r="O2752" s="19">
        <v>0</v>
      </c>
      <c r="P2752" s="19">
        <v>0</v>
      </c>
      <c r="Q2752" s="19">
        <v>0</v>
      </c>
      <c r="R2752" s="19">
        <v>0</v>
      </c>
      <c r="S2752" s="19"/>
      <c r="T2752" s="19">
        <f t="shared" si="6949"/>
        <v>0</v>
      </c>
      <c r="U2752" s="19"/>
      <c r="V2752" s="19"/>
      <c r="W2752" s="19"/>
      <c r="X2752" s="19"/>
      <c r="Y2752" s="19"/>
      <c r="Z2752" s="19"/>
      <c r="AA2752" s="19"/>
      <c r="AB2752" s="19"/>
      <c r="AC2752" s="19"/>
      <c r="AD2752" s="19"/>
      <c r="AE2752" s="19"/>
      <c r="AF2752" s="50">
        <v>490.49900000000002</v>
      </c>
      <c r="AG2752" s="50"/>
      <c r="AH2752" s="50">
        <v>0</v>
      </c>
      <c r="AI2752" s="50">
        <v>0</v>
      </c>
      <c r="AJ2752" s="50">
        <v>0</v>
      </c>
      <c r="AK2752" s="50">
        <v>0</v>
      </c>
      <c r="AL2752" s="50">
        <v>450.363</v>
      </c>
      <c r="AM2752" s="50">
        <v>0</v>
      </c>
      <c r="AN2752" s="50">
        <v>0</v>
      </c>
      <c r="AO2752" s="15">
        <v>372.27699999999999</v>
      </c>
      <c r="AP2752" s="51">
        <v>490.49900000000002</v>
      </c>
      <c r="AQ2752" s="51">
        <v>0</v>
      </c>
      <c r="AR2752" s="51">
        <v>0</v>
      </c>
      <c r="AS2752" s="51">
        <v>0</v>
      </c>
      <c r="AT2752" s="51">
        <v>0</v>
      </c>
      <c r="AU2752" s="51">
        <f t="shared" si="7023"/>
        <v>490.49900000000002</v>
      </c>
      <c r="AV2752" s="51">
        <f t="shared" si="7024"/>
        <v>-490.49900000000002</v>
      </c>
      <c r="AW2752" s="51"/>
      <c r="AX2752" s="51"/>
      <c r="AY2752" s="51"/>
      <c r="AZ2752" s="51"/>
      <c r="BA2752" s="52">
        <f t="shared" si="7028"/>
        <v>91.817312573522059</v>
      </c>
      <c r="BB2752" s="53"/>
    </row>
    <row r="2753" ht="63">
      <c r="B2753" s="47" t="s">
        <v>988</v>
      </c>
      <c r="C2753" s="47" t="s">
        <v>88</v>
      </c>
      <c r="D2753" s="47" t="s">
        <v>143</v>
      </c>
      <c r="E2753" s="48" t="str">
        <f t="shared" si="7022"/>
        <v>0412</v>
      </c>
      <c r="F2753" s="47" t="s">
        <v>1003</v>
      </c>
      <c r="G2753" s="48"/>
      <c r="H2753" s="49" t="s">
        <v>1004</v>
      </c>
      <c r="I2753" s="19">
        <f>I2754</f>
        <v>249.90000000000001</v>
      </c>
      <c r="J2753" s="19">
        <f>J2754</f>
        <v>249.90000000000001</v>
      </c>
      <c r="K2753" s="19">
        <f>K2754</f>
        <v>249.90000000000001</v>
      </c>
      <c r="L2753" s="19">
        <f>L2754</f>
        <v>0</v>
      </c>
      <c r="M2753" s="19">
        <f>M2754</f>
        <v>0</v>
      </c>
      <c r="N2753" s="19">
        <f>N2754</f>
        <v>0</v>
      </c>
      <c r="O2753" s="19">
        <f>O2754</f>
        <v>0</v>
      </c>
      <c r="P2753" s="19">
        <f>P2754</f>
        <v>0</v>
      </c>
      <c r="Q2753" s="19">
        <f>Q2754</f>
        <v>0</v>
      </c>
      <c r="R2753" s="19">
        <f>R2754</f>
        <v>0</v>
      </c>
      <c r="S2753" s="19">
        <f>S2754</f>
        <v>0</v>
      </c>
      <c r="T2753" s="19">
        <f t="shared" si="6949"/>
        <v>249.90000000000001</v>
      </c>
      <c r="U2753" s="19">
        <f t="shared" si="6875"/>
        <v>249.90000000000001</v>
      </c>
      <c r="V2753" s="19">
        <f t="shared" si="6876"/>
        <v>249.90000000000001</v>
      </c>
      <c r="W2753" s="19">
        <f>W2754</f>
        <v>0</v>
      </c>
      <c r="X2753" s="19">
        <f>X2754</f>
        <v>0</v>
      </c>
      <c r="Y2753" s="19">
        <f>Y2754</f>
        <v>0</v>
      </c>
      <c r="Z2753" s="19">
        <f>Z2754</f>
        <v>0</v>
      </c>
      <c r="AA2753" s="19">
        <f>AA2754</f>
        <v>0</v>
      </c>
      <c r="AB2753" s="19">
        <f>AB2754</f>
        <v>0</v>
      </c>
      <c r="AC2753" s="19">
        <f>AC2754</f>
        <v>0</v>
      </c>
      <c r="AD2753" s="19">
        <f>AD2754</f>
        <v>0</v>
      </c>
      <c r="AE2753" s="19">
        <f>AE2754</f>
        <v>0</v>
      </c>
      <c r="AF2753" s="50">
        <f>AF2754</f>
        <v>249.90000000000001</v>
      </c>
      <c r="AG2753" s="50">
        <f>AG2754</f>
        <v>0</v>
      </c>
      <c r="AH2753" s="50">
        <f>AH2754</f>
        <v>0</v>
      </c>
      <c r="AI2753" s="50">
        <f>AI2754</f>
        <v>0</v>
      </c>
      <c r="AJ2753" s="50">
        <f>AJ2754</f>
        <v>0</v>
      </c>
      <c r="AK2753" s="50">
        <f>AK2754</f>
        <v>0</v>
      </c>
      <c r="AL2753" s="50">
        <f>AL2754</f>
        <v>249.90000000000001</v>
      </c>
      <c r="AM2753" s="50">
        <f>AM2754</f>
        <v>0</v>
      </c>
      <c r="AN2753" s="50">
        <f>AN2754</f>
        <v>0</v>
      </c>
      <c r="AO2753" s="51">
        <f>AO2754</f>
        <v>0</v>
      </c>
      <c r="AP2753" s="51">
        <f>AP2754</f>
        <v>249.90000000000001</v>
      </c>
      <c r="AQ2753" s="51">
        <f>AQ2754</f>
        <v>0</v>
      </c>
      <c r="AR2753" s="51">
        <f>AR2754</f>
        <v>0</v>
      </c>
      <c r="AS2753" s="51">
        <f>AS2754</f>
        <v>0</v>
      </c>
      <c r="AT2753" s="51">
        <f>AT2754</f>
        <v>0</v>
      </c>
      <c r="AU2753" s="51">
        <f t="shared" si="7023"/>
        <v>249.90000000000001</v>
      </c>
      <c r="AV2753" s="51">
        <f t="shared" si="7024"/>
        <v>0</v>
      </c>
      <c r="AW2753" s="51">
        <f t="shared" si="7025"/>
        <v>249.90000000000001</v>
      </c>
      <c r="AX2753" s="51">
        <f t="shared" si="7026"/>
        <v>249.90000000000001</v>
      </c>
      <c r="AY2753" s="51">
        <f t="shared" si="7027"/>
        <v>249.90000000000001</v>
      </c>
      <c r="AZ2753" s="51">
        <f>AZ2754</f>
        <v>0</v>
      </c>
      <c r="BA2753" s="52">
        <f t="shared" si="7028"/>
        <v>100</v>
      </c>
      <c r="BB2753" s="25"/>
    </row>
    <row r="2754" ht="31.5">
      <c r="B2754" s="47" t="s">
        <v>988</v>
      </c>
      <c r="C2754" s="47" t="s">
        <v>88</v>
      </c>
      <c r="D2754" s="47" t="s">
        <v>143</v>
      </c>
      <c r="E2754" s="48" t="str">
        <f t="shared" si="7022"/>
        <v>0412</v>
      </c>
      <c r="F2754" s="47" t="s">
        <v>1003</v>
      </c>
      <c r="G2754" s="47" t="s">
        <v>154</v>
      </c>
      <c r="H2754" s="49" t="s">
        <v>155</v>
      </c>
      <c r="I2754" s="19">
        <v>249.90000000000001</v>
      </c>
      <c r="J2754" s="19">
        <v>249.90000000000001</v>
      </c>
      <c r="K2754" s="19">
        <v>249.90000000000001</v>
      </c>
      <c r="L2754" s="19"/>
      <c r="M2754" s="19"/>
      <c r="N2754" s="19"/>
      <c r="O2754" s="19">
        <v>0</v>
      </c>
      <c r="P2754" s="19">
        <v>0</v>
      </c>
      <c r="Q2754" s="19">
        <v>0</v>
      </c>
      <c r="R2754" s="19">
        <v>0</v>
      </c>
      <c r="S2754" s="19"/>
      <c r="T2754" s="19">
        <f t="shared" si="6949"/>
        <v>249.90000000000001</v>
      </c>
      <c r="U2754" s="19">
        <f t="shared" si="6875"/>
        <v>249.90000000000001</v>
      </c>
      <c r="V2754" s="19">
        <f t="shared" si="6876"/>
        <v>249.90000000000001</v>
      </c>
      <c r="W2754" s="19"/>
      <c r="X2754" s="19"/>
      <c r="Y2754" s="19"/>
      <c r="Z2754" s="19"/>
      <c r="AA2754" s="19"/>
      <c r="AB2754" s="19"/>
      <c r="AC2754" s="19"/>
      <c r="AD2754" s="19"/>
      <c r="AE2754" s="19"/>
      <c r="AF2754" s="50">
        <v>249.90000000000001</v>
      </c>
      <c r="AG2754" s="50"/>
      <c r="AH2754" s="50">
        <v>0</v>
      </c>
      <c r="AI2754" s="50">
        <v>0</v>
      </c>
      <c r="AJ2754" s="50">
        <v>0</v>
      </c>
      <c r="AK2754" s="50">
        <v>0</v>
      </c>
      <c r="AL2754" s="50">
        <v>249.90000000000001</v>
      </c>
      <c r="AM2754" s="50">
        <v>0</v>
      </c>
      <c r="AN2754" s="50">
        <v>0</v>
      </c>
      <c r="AO2754" s="15">
        <v>0</v>
      </c>
      <c r="AP2754" s="51">
        <v>249.90000000000001</v>
      </c>
      <c r="AQ2754" s="51">
        <v>0</v>
      </c>
      <c r="AR2754" s="51">
        <v>0</v>
      </c>
      <c r="AS2754" s="51">
        <v>0</v>
      </c>
      <c r="AT2754" s="51">
        <v>0</v>
      </c>
      <c r="AU2754" s="51">
        <f t="shared" si="7023"/>
        <v>249.90000000000001</v>
      </c>
      <c r="AV2754" s="51">
        <f t="shared" si="7024"/>
        <v>0</v>
      </c>
      <c r="AW2754" s="51">
        <f t="shared" si="7025"/>
        <v>249.90000000000001</v>
      </c>
      <c r="AX2754" s="51">
        <f t="shared" si="7026"/>
        <v>249.90000000000001</v>
      </c>
      <c r="AY2754" s="51">
        <f t="shared" si="7027"/>
        <v>249.90000000000001</v>
      </c>
      <c r="AZ2754" s="51"/>
      <c r="BA2754" s="52">
        <f t="shared" si="7028"/>
        <v>100</v>
      </c>
      <c r="BB2754" s="53"/>
    </row>
    <row r="2755" ht="31.5">
      <c r="B2755" s="47" t="s">
        <v>988</v>
      </c>
      <c r="C2755" s="47" t="s">
        <v>88</v>
      </c>
      <c r="D2755" s="47" t="s">
        <v>143</v>
      </c>
      <c r="E2755" s="48" t="str">
        <f t="shared" si="7022"/>
        <v>0412</v>
      </c>
      <c r="F2755" s="47" t="s">
        <v>1005</v>
      </c>
      <c r="G2755" s="48"/>
      <c r="H2755" s="49" t="s">
        <v>1006</v>
      </c>
      <c r="I2755" s="19">
        <f>I2756+I2759</f>
        <v>27171.800000000003</v>
      </c>
      <c r="J2755" s="19">
        <f>J2756+J2759</f>
        <v>17024.699999999997</v>
      </c>
      <c r="K2755" s="19">
        <f>K2756+K2759</f>
        <v>17024.699999999997</v>
      </c>
      <c r="L2755" s="19">
        <f>L2756+L2759</f>
        <v>0</v>
      </c>
      <c r="M2755" s="19">
        <f>M2756+M2759</f>
        <v>0</v>
      </c>
      <c r="N2755" s="19">
        <f>N2756+N2759</f>
        <v>0</v>
      </c>
      <c r="O2755" s="19">
        <f>O2756+O2759</f>
        <v>335.99700000000001</v>
      </c>
      <c r="P2755" s="19">
        <f>P2756+P2759</f>
        <v>0</v>
      </c>
      <c r="Q2755" s="19">
        <f>Q2756+Q2759</f>
        <v>0</v>
      </c>
      <c r="R2755" s="19">
        <f>R2756+R2759</f>
        <v>0</v>
      </c>
      <c r="S2755" s="19">
        <f>S2756+S2759</f>
        <v>197.74868000000001</v>
      </c>
      <c r="T2755" s="19">
        <f t="shared" si="6949"/>
        <v>27705.545680000003</v>
      </c>
      <c r="U2755" s="19">
        <f t="shared" si="6875"/>
        <v>17024.699999999997</v>
      </c>
      <c r="V2755" s="19">
        <f t="shared" si="6876"/>
        <v>17024.699999999997</v>
      </c>
      <c r="W2755" s="19">
        <f>W2756+W2759</f>
        <v>0</v>
      </c>
      <c r="X2755" s="19">
        <f>X2756+X2759</f>
        <v>0</v>
      </c>
      <c r="Y2755" s="19">
        <f>Y2756+Y2759</f>
        <v>0</v>
      </c>
      <c r="Z2755" s="19">
        <f>Z2756+Z2759</f>
        <v>197.74868000000001</v>
      </c>
      <c r="AA2755" s="19">
        <f>AA2756+AA2759</f>
        <v>0</v>
      </c>
      <c r="AB2755" s="19">
        <f>AB2756+AB2759</f>
        <v>0</v>
      </c>
      <c r="AC2755" s="19">
        <f>AC2756+AC2759</f>
        <v>0</v>
      </c>
      <c r="AD2755" s="19">
        <f>AD2756+AD2759</f>
        <v>0</v>
      </c>
      <c r="AE2755" s="19">
        <f>AE2756+AE2759</f>
        <v>0</v>
      </c>
      <c r="AF2755" s="50">
        <f>AF2756+AF2759</f>
        <v>26222.488419999998</v>
      </c>
      <c r="AG2755" s="50">
        <f>AG2756+AG2759</f>
        <v>0</v>
      </c>
      <c r="AH2755" s="50">
        <f>AH2756+AH2759</f>
        <v>0</v>
      </c>
      <c r="AI2755" s="50">
        <f>AI2756+AI2759</f>
        <v>0</v>
      </c>
      <c r="AJ2755" s="50">
        <f>AJ2756+AJ2759</f>
        <v>0</v>
      </c>
      <c r="AK2755" s="50">
        <f>AK2756+AK2759</f>
        <v>0</v>
      </c>
      <c r="AL2755" s="50">
        <f>AL2756+AL2759</f>
        <v>24767.597280000002</v>
      </c>
      <c r="AM2755" s="50">
        <f>AM2756+AM2759</f>
        <v>0</v>
      </c>
      <c r="AN2755" s="50">
        <f>AN2756+AN2759</f>
        <v>0</v>
      </c>
      <c r="AO2755" s="51">
        <f>AO2756+AO2759</f>
        <v>17220.946819999997</v>
      </c>
      <c r="AP2755" s="51">
        <f>AP2756+AP2759</f>
        <v>26298.809000000001</v>
      </c>
      <c r="AQ2755" s="51">
        <f>AQ2756+AQ2759</f>
        <v>335.99700000000001</v>
      </c>
      <c r="AR2755" s="51">
        <f>AR2756+AR2759</f>
        <v>0</v>
      </c>
      <c r="AS2755" s="51">
        <f>AS2756+AS2759</f>
        <v>0</v>
      </c>
      <c r="AT2755" s="51">
        <f>AT2756+AT2759</f>
        <v>0</v>
      </c>
      <c r="AU2755" s="51">
        <f t="shared" si="7023"/>
        <v>26634.806</v>
      </c>
      <c r="AV2755" s="51">
        <f t="shared" si="7024"/>
        <v>1070.7396800000024</v>
      </c>
      <c r="AW2755" s="51">
        <f t="shared" si="7025"/>
        <v>27903.294360000004</v>
      </c>
      <c r="AX2755" s="51">
        <f t="shared" si="7026"/>
        <v>17024.699999999997</v>
      </c>
      <c r="AY2755" s="51">
        <f t="shared" si="7027"/>
        <v>17024.699999999997</v>
      </c>
      <c r="AZ2755" s="51">
        <f>AZ2756+AZ2759</f>
        <v>0</v>
      </c>
      <c r="BA2755" s="52">
        <f t="shared" si="7028"/>
        <v>94.451742654254176</v>
      </c>
      <c r="BB2755" s="25"/>
    </row>
    <row r="2756" ht="63">
      <c r="B2756" s="47" t="s">
        <v>988</v>
      </c>
      <c r="C2756" s="47" t="s">
        <v>88</v>
      </c>
      <c r="D2756" s="47" t="s">
        <v>143</v>
      </c>
      <c r="E2756" s="48" t="str">
        <f t="shared" si="7022"/>
        <v>0412</v>
      </c>
      <c r="F2756" s="47" t="s">
        <v>1007</v>
      </c>
      <c r="G2756" s="48"/>
      <c r="H2756" s="49" t="s">
        <v>1008</v>
      </c>
      <c r="I2756" s="19">
        <f>I2757</f>
        <v>21630.900000000001</v>
      </c>
      <c r="J2756" s="19">
        <f>J2757</f>
        <v>11483.799999999999</v>
      </c>
      <c r="K2756" s="19">
        <f>K2757</f>
        <v>11483.799999999999</v>
      </c>
      <c r="L2756" s="19">
        <f>L2757</f>
        <v>0</v>
      </c>
      <c r="M2756" s="19">
        <f>M2757</f>
        <v>0</v>
      </c>
      <c r="N2756" s="19">
        <f>N2757</f>
        <v>0</v>
      </c>
      <c r="O2756" s="19">
        <f>O2757+O2758</f>
        <v>335.99700000000001</v>
      </c>
      <c r="P2756" s="19">
        <f>P2757+P2758</f>
        <v>0</v>
      </c>
      <c r="Q2756" s="19">
        <f>Q2757+Q2758</f>
        <v>0</v>
      </c>
      <c r="R2756" s="19">
        <f>R2757+R2758</f>
        <v>0</v>
      </c>
      <c r="S2756" s="19">
        <f>S2757</f>
        <v>197.74868000000001</v>
      </c>
      <c r="T2756" s="19">
        <f t="shared" si="6949"/>
        <v>22164.645680000001</v>
      </c>
      <c r="U2756" s="19">
        <f t="shared" si="6875"/>
        <v>11483.799999999999</v>
      </c>
      <c r="V2756" s="19">
        <f t="shared" si="6876"/>
        <v>11483.799999999999</v>
      </c>
      <c r="W2756" s="19">
        <f>W2757</f>
        <v>0</v>
      </c>
      <c r="X2756" s="19">
        <f>X2757</f>
        <v>0</v>
      </c>
      <c r="Y2756" s="19">
        <f>Y2757</f>
        <v>0</v>
      </c>
      <c r="Z2756" s="19">
        <f>Z2757</f>
        <v>197.74868000000001</v>
      </c>
      <c r="AA2756" s="19">
        <f>AA2757</f>
        <v>0</v>
      </c>
      <c r="AB2756" s="19">
        <f>AB2757</f>
        <v>0</v>
      </c>
      <c r="AC2756" s="19">
        <f>AC2757</f>
        <v>0</v>
      </c>
      <c r="AD2756" s="19">
        <f>AD2757</f>
        <v>0</v>
      </c>
      <c r="AE2756" s="19"/>
      <c r="AF2756" s="50">
        <f>AF2757+AF2758</f>
        <v>20783.905999999999</v>
      </c>
      <c r="AG2756" s="50">
        <f>AG2757+AG2758</f>
        <v>0</v>
      </c>
      <c r="AH2756" s="50">
        <f>AH2757+AH2758</f>
        <v>0</v>
      </c>
      <c r="AI2756" s="50">
        <f>AI2757+AI2758</f>
        <v>0</v>
      </c>
      <c r="AJ2756" s="50">
        <f>AJ2757+AJ2758</f>
        <v>0</v>
      </c>
      <c r="AK2756" s="50">
        <f>AK2757+AK2758</f>
        <v>0</v>
      </c>
      <c r="AL2756" s="50">
        <f>AL2757+AL2758</f>
        <v>19329.128820000002</v>
      </c>
      <c r="AM2756" s="50">
        <f>AM2757+AM2758</f>
        <v>0</v>
      </c>
      <c r="AN2756" s="50">
        <f>AN2757+AN2758</f>
        <v>0</v>
      </c>
      <c r="AO2756" s="15">
        <f>AO2757+AO2758</f>
        <v>14287.753769999999</v>
      </c>
      <c r="AP2756" s="51">
        <f>AP2757+AP2758</f>
        <v>20832.909</v>
      </c>
      <c r="AQ2756" s="51">
        <f>AQ2757+AQ2758</f>
        <v>335.99700000000001</v>
      </c>
      <c r="AR2756" s="51">
        <f>AR2757+AR2758</f>
        <v>0</v>
      </c>
      <c r="AS2756" s="51">
        <f>AS2757+AS2758</f>
        <v>0</v>
      </c>
      <c r="AT2756" s="51">
        <f>AT2757+AT2758</f>
        <v>0</v>
      </c>
      <c r="AU2756" s="51">
        <f t="shared" si="7023"/>
        <v>21168.905999999999</v>
      </c>
      <c r="AV2756" s="51">
        <f t="shared" si="7024"/>
        <v>995.73968000000241</v>
      </c>
      <c r="AW2756" s="51">
        <f t="shared" si="7025"/>
        <v>22362.394360000002</v>
      </c>
      <c r="AX2756" s="51">
        <f t="shared" si="7026"/>
        <v>11483.799999999999</v>
      </c>
      <c r="AY2756" s="51">
        <f t="shared" si="7027"/>
        <v>11483.799999999999</v>
      </c>
      <c r="AZ2756" s="51">
        <f>AZ2757</f>
        <v>0</v>
      </c>
      <c r="BA2756" s="52">
        <f t="shared" si="7028"/>
        <v>93.000463050593098</v>
      </c>
      <c r="BB2756" s="25"/>
    </row>
    <row r="2757" ht="31.5">
      <c r="B2757" s="47" t="s">
        <v>988</v>
      </c>
      <c r="C2757" s="47" t="s">
        <v>88</v>
      </c>
      <c r="D2757" s="47" t="s">
        <v>143</v>
      </c>
      <c r="E2757" s="48" t="str">
        <f t="shared" si="7022"/>
        <v>0412</v>
      </c>
      <c r="F2757" s="47" t="s">
        <v>1007</v>
      </c>
      <c r="G2757" s="47" t="s">
        <v>58</v>
      </c>
      <c r="H2757" s="49" t="s">
        <v>59</v>
      </c>
      <c r="I2757" s="19">
        <v>21630.900000000001</v>
      </c>
      <c r="J2757" s="19">
        <v>11483.799999999999</v>
      </c>
      <c r="K2757" s="19">
        <v>11483.799999999999</v>
      </c>
      <c r="L2757" s="19"/>
      <c r="M2757" s="19"/>
      <c r="N2757" s="19"/>
      <c r="O2757" s="19">
        <v>335.99700000000001</v>
      </c>
      <c r="P2757" s="19">
        <v>0</v>
      </c>
      <c r="Q2757" s="19">
        <v>0</v>
      </c>
      <c r="R2757" s="19">
        <v>0</v>
      </c>
      <c r="S2757" s="19">
        <v>197.74868000000001</v>
      </c>
      <c r="T2757" s="19">
        <f t="shared" si="6949"/>
        <v>22164.645680000001</v>
      </c>
      <c r="U2757" s="19">
        <f t="shared" si="6875"/>
        <v>11483.799999999999</v>
      </c>
      <c r="V2757" s="19">
        <f t="shared" si="6876"/>
        <v>11483.799999999999</v>
      </c>
      <c r="W2757" s="19"/>
      <c r="X2757" s="19"/>
      <c r="Y2757" s="19"/>
      <c r="Z2757" s="19">
        <v>197.74868000000001</v>
      </c>
      <c r="AA2757" s="19"/>
      <c r="AB2757" s="19"/>
      <c r="AC2757" s="19"/>
      <c r="AD2757" s="19"/>
      <c r="AE2757" s="19"/>
      <c r="AF2757" s="50">
        <v>20783.740099999999</v>
      </c>
      <c r="AG2757" s="50"/>
      <c r="AH2757" s="50">
        <v>0</v>
      </c>
      <c r="AI2757" s="50">
        <v>0</v>
      </c>
      <c r="AJ2757" s="50">
        <v>0</v>
      </c>
      <c r="AK2757" s="50">
        <v>0</v>
      </c>
      <c r="AL2757" s="50">
        <v>19329.128820000002</v>
      </c>
      <c r="AM2757" s="50">
        <v>0</v>
      </c>
      <c r="AN2757" s="50">
        <v>0</v>
      </c>
      <c r="AO2757" s="51">
        <v>14287.753769999999</v>
      </c>
      <c r="AP2757" s="51">
        <v>20832.7431</v>
      </c>
      <c r="AQ2757" s="51">
        <v>335.99700000000001</v>
      </c>
      <c r="AR2757" s="51">
        <v>0</v>
      </c>
      <c r="AS2757" s="51">
        <v>0</v>
      </c>
      <c r="AT2757" s="51">
        <v>0</v>
      </c>
      <c r="AU2757" s="51">
        <f t="shared" si="7023"/>
        <v>21168.740099999999</v>
      </c>
      <c r="AV2757" s="51">
        <f t="shared" si="7024"/>
        <v>995.90558000000237</v>
      </c>
      <c r="AW2757" s="51">
        <f t="shared" si="7025"/>
        <v>22362.394360000002</v>
      </c>
      <c r="AX2757" s="51">
        <f t="shared" si="7026"/>
        <v>11483.799999999999</v>
      </c>
      <c r="AY2757" s="51">
        <f t="shared" si="7027"/>
        <v>11483.799999999999</v>
      </c>
      <c r="AZ2757" s="51"/>
      <c r="BA2757" s="52">
        <f t="shared" si="7028"/>
        <v>93.001205399022496</v>
      </c>
      <c r="BB2757" s="53"/>
    </row>
    <row r="2758">
      <c r="B2758" s="47" t="s">
        <v>988</v>
      </c>
      <c r="C2758" s="47" t="s">
        <v>88</v>
      </c>
      <c r="D2758" s="47" t="s">
        <v>143</v>
      </c>
      <c r="E2758" s="48" t="str">
        <f t="shared" si="7022"/>
        <v>0412</v>
      </c>
      <c r="F2758" s="47" t="s">
        <v>1007</v>
      </c>
      <c r="G2758" s="47" t="s">
        <v>60</v>
      </c>
      <c r="H2758" s="49" t="s">
        <v>61</v>
      </c>
      <c r="I2758" s="19"/>
      <c r="J2758" s="19"/>
      <c r="K2758" s="19"/>
      <c r="L2758" s="19"/>
      <c r="M2758" s="19"/>
      <c r="N2758" s="19"/>
      <c r="O2758" s="19">
        <v>0</v>
      </c>
      <c r="P2758" s="19">
        <v>0</v>
      </c>
      <c r="Q2758" s="19">
        <v>0</v>
      </c>
      <c r="R2758" s="19">
        <v>0</v>
      </c>
      <c r="S2758" s="19"/>
      <c r="T2758" s="19">
        <f t="shared" si="6949"/>
        <v>0</v>
      </c>
      <c r="U2758" s="19">
        <v>0</v>
      </c>
      <c r="V2758" s="19">
        <v>0</v>
      </c>
      <c r="W2758" s="19">
        <v>0</v>
      </c>
      <c r="X2758" s="19">
        <v>0</v>
      </c>
      <c r="Y2758" s="19">
        <v>0</v>
      </c>
      <c r="Z2758" s="19">
        <v>0</v>
      </c>
      <c r="AA2758" s="19">
        <v>0</v>
      </c>
      <c r="AB2758" s="19">
        <v>0</v>
      </c>
      <c r="AC2758" s="19">
        <v>0</v>
      </c>
      <c r="AD2758" s="19">
        <v>0</v>
      </c>
      <c r="AE2758" s="19">
        <v>0</v>
      </c>
      <c r="AF2758" s="50">
        <v>0.16589999999999999</v>
      </c>
      <c r="AG2758" s="50"/>
      <c r="AH2758" s="50">
        <v>0</v>
      </c>
      <c r="AI2758" s="50">
        <v>0</v>
      </c>
      <c r="AJ2758" s="50">
        <v>0</v>
      </c>
      <c r="AK2758" s="50">
        <v>0</v>
      </c>
      <c r="AL2758" s="50">
        <v>0</v>
      </c>
      <c r="AM2758" s="50">
        <v>0</v>
      </c>
      <c r="AN2758" s="50">
        <v>0</v>
      </c>
      <c r="AO2758" s="15">
        <v>0</v>
      </c>
      <c r="AP2758" s="51">
        <v>0.16589999999999999</v>
      </c>
      <c r="AQ2758" s="51">
        <v>0</v>
      </c>
      <c r="AR2758" s="51">
        <v>0</v>
      </c>
      <c r="AS2758" s="51">
        <v>0</v>
      </c>
      <c r="AT2758" s="51">
        <v>0</v>
      </c>
      <c r="AU2758" s="51">
        <f t="shared" si="7023"/>
        <v>0.16589999999999999</v>
      </c>
      <c r="AV2758" s="51">
        <f t="shared" si="7024"/>
        <v>-0.16589999999999999</v>
      </c>
      <c r="AW2758" s="51"/>
      <c r="AX2758" s="51"/>
      <c r="AY2758" s="51"/>
      <c r="AZ2758" s="51"/>
      <c r="BA2758" s="52">
        <f t="shared" si="7028"/>
        <v>0</v>
      </c>
      <c r="BB2758" s="53"/>
    </row>
    <row r="2759">
      <c r="B2759" s="47" t="s">
        <v>988</v>
      </c>
      <c r="C2759" s="47" t="s">
        <v>88</v>
      </c>
      <c r="D2759" s="47" t="s">
        <v>143</v>
      </c>
      <c r="E2759" s="48" t="str">
        <f t="shared" si="7022"/>
        <v>0412</v>
      </c>
      <c r="F2759" s="47" t="s">
        <v>1009</v>
      </c>
      <c r="G2759" s="48"/>
      <c r="H2759" s="49" t="s">
        <v>1010</v>
      </c>
      <c r="I2759" s="19">
        <f>I2760</f>
        <v>5540.8999999999996</v>
      </c>
      <c r="J2759" s="19">
        <f>J2760</f>
        <v>5540.8999999999996</v>
      </c>
      <c r="K2759" s="19">
        <f>K2760</f>
        <v>5540.8999999999996</v>
      </c>
      <c r="L2759" s="19">
        <f>L2760</f>
        <v>0</v>
      </c>
      <c r="M2759" s="19">
        <f>M2760</f>
        <v>0</v>
      </c>
      <c r="N2759" s="19">
        <f>N2760</f>
        <v>0</v>
      </c>
      <c r="O2759" s="19">
        <f>O2760</f>
        <v>0</v>
      </c>
      <c r="P2759" s="19">
        <f>P2760</f>
        <v>0</v>
      </c>
      <c r="Q2759" s="19">
        <f>Q2760</f>
        <v>0</v>
      </c>
      <c r="R2759" s="19">
        <f>R2760</f>
        <v>0</v>
      </c>
      <c r="S2759" s="19">
        <f>S2760</f>
        <v>0</v>
      </c>
      <c r="T2759" s="19">
        <f t="shared" si="6949"/>
        <v>5540.8999999999996</v>
      </c>
      <c r="U2759" s="19">
        <f t="shared" si="6875"/>
        <v>5540.8999999999996</v>
      </c>
      <c r="V2759" s="19">
        <f t="shared" si="6876"/>
        <v>5540.8999999999996</v>
      </c>
      <c r="W2759" s="19">
        <f>W2760</f>
        <v>0</v>
      </c>
      <c r="X2759" s="19">
        <f>X2760</f>
        <v>0</v>
      </c>
      <c r="Y2759" s="19">
        <f>Y2760</f>
        <v>0</v>
      </c>
      <c r="Z2759" s="19">
        <f>Z2760</f>
        <v>0</v>
      </c>
      <c r="AA2759" s="19">
        <f>AA2760</f>
        <v>0</v>
      </c>
      <c r="AB2759" s="19">
        <f>AB2760</f>
        <v>0</v>
      </c>
      <c r="AC2759" s="19">
        <f>AC2760</f>
        <v>0</v>
      </c>
      <c r="AD2759" s="19">
        <f>AD2760</f>
        <v>0</v>
      </c>
      <c r="AE2759" s="19">
        <f>AE2760</f>
        <v>0</v>
      </c>
      <c r="AF2759" s="50">
        <f>AF2760</f>
        <v>5438.5824199999997</v>
      </c>
      <c r="AG2759" s="50">
        <f>AG2760</f>
        <v>0</v>
      </c>
      <c r="AH2759" s="50">
        <f>AH2760</f>
        <v>0</v>
      </c>
      <c r="AI2759" s="50">
        <f>AI2760</f>
        <v>0</v>
      </c>
      <c r="AJ2759" s="50">
        <f>AJ2760</f>
        <v>0</v>
      </c>
      <c r="AK2759" s="50">
        <f>AK2760</f>
        <v>0</v>
      </c>
      <c r="AL2759" s="50">
        <f>AL2760</f>
        <v>5438.4684600000001</v>
      </c>
      <c r="AM2759" s="50">
        <f>AM2760</f>
        <v>0</v>
      </c>
      <c r="AN2759" s="50">
        <f>AN2760</f>
        <v>0</v>
      </c>
      <c r="AO2759" s="51">
        <f>AO2760</f>
        <v>2933.1930499999999</v>
      </c>
      <c r="AP2759" s="51">
        <f>AP2760</f>
        <v>5465.8999999999996</v>
      </c>
      <c r="AQ2759" s="51">
        <f>AQ2760</f>
        <v>0</v>
      </c>
      <c r="AR2759" s="51">
        <f>AR2760</f>
        <v>0</v>
      </c>
      <c r="AS2759" s="51">
        <f>AS2760</f>
        <v>0</v>
      </c>
      <c r="AT2759" s="51">
        <f>AT2760</f>
        <v>0</v>
      </c>
      <c r="AU2759" s="51">
        <f t="shared" si="7023"/>
        <v>5465.8999999999996</v>
      </c>
      <c r="AV2759" s="51">
        <f t="shared" si="7024"/>
        <v>75</v>
      </c>
      <c r="AW2759" s="51">
        <f t="shared" si="7025"/>
        <v>5540.8999999999996</v>
      </c>
      <c r="AX2759" s="51">
        <f t="shared" si="7026"/>
        <v>5540.8999999999996</v>
      </c>
      <c r="AY2759" s="51">
        <f t="shared" si="7027"/>
        <v>5540.8999999999996</v>
      </c>
      <c r="AZ2759" s="51">
        <f>AZ2760</f>
        <v>0</v>
      </c>
      <c r="BA2759" s="52">
        <f t="shared" si="7028"/>
        <v>99.997904601030214</v>
      </c>
      <c r="BB2759" s="25"/>
    </row>
    <row r="2760" ht="31.5">
      <c r="B2760" s="47" t="s">
        <v>988</v>
      </c>
      <c r="C2760" s="47" t="s">
        <v>88</v>
      </c>
      <c r="D2760" s="47" t="s">
        <v>143</v>
      </c>
      <c r="E2760" s="48" t="str">
        <f t="shared" si="7022"/>
        <v>0412</v>
      </c>
      <c r="F2760" s="47" t="s">
        <v>1009</v>
      </c>
      <c r="G2760" s="47" t="s">
        <v>58</v>
      </c>
      <c r="H2760" s="49" t="s">
        <v>59</v>
      </c>
      <c r="I2760" s="19">
        <v>5540.8999999999996</v>
      </c>
      <c r="J2760" s="19">
        <v>5540.8999999999996</v>
      </c>
      <c r="K2760" s="19">
        <v>5540.8999999999996</v>
      </c>
      <c r="L2760" s="19"/>
      <c r="M2760" s="19"/>
      <c r="N2760" s="19"/>
      <c r="O2760" s="19">
        <v>0</v>
      </c>
      <c r="P2760" s="19">
        <v>0</v>
      </c>
      <c r="Q2760" s="19">
        <v>0</v>
      </c>
      <c r="R2760" s="19">
        <v>0</v>
      </c>
      <c r="S2760" s="19"/>
      <c r="T2760" s="19">
        <f t="shared" si="6949"/>
        <v>5540.8999999999996</v>
      </c>
      <c r="U2760" s="19">
        <f t="shared" si="6875"/>
        <v>5540.8999999999996</v>
      </c>
      <c r="V2760" s="19">
        <f t="shared" si="6876"/>
        <v>5540.8999999999996</v>
      </c>
      <c r="W2760" s="19"/>
      <c r="X2760" s="19"/>
      <c r="Y2760" s="19"/>
      <c r="Z2760" s="19"/>
      <c r="AA2760" s="19"/>
      <c r="AB2760" s="19"/>
      <c r="AC2760" s="19"/>
      <c r="AD2760" s="19"/>
      <c r="AE2760" s="19"/>
      <c r="AF2760" s="50">
        <v>5438.5824199999997</v>
      </c>
      <c r="AG2760" s="50"/>
      <c r="AH2760" s="50">
        <v>0</v>
      </c>
      <c r="AI2760" s="50">
        <v>0</v>
      </c>
      <c r="AJ2760" s="50">
        <v>0</v>
      </c>
      <c r="AK2760" s="50">
        <v>0</v>
      </c>
      <c r="AL2760" s="50">
        <v>5438.4684600000001</v>
      </c>
      <c r="AM2760" s="50">
        <v>0</v>
      </c>
      <c r="AN2760" s="50">
        <v>0</v>
      </c>
      <c r="AO2760" s="15">
        <v>2933.1930499999999</v>
      </c>
      <c r="AP2760" s="51">
        <v>5465.8999999999996</v>
      </c>
      <c r="AQ2760" s="51">
        <v>0</v>
      </c>
      <c r="AR2760" s="51">
        <v>0</v>
      </c>
      <c r="AS2760" s="51">
        <v>0</v>
      </c>
      <c r="AT2760" s="51">
        <v>0</v>
      </c>
      <c r="AU2760" s="51">
        <f t="shared" si="7023"/>
        <v>5465.8999999999996</v>
      </c>
      <c r="AV2760" s="51">
        <f t="shared" si="7024"/>
        <v>75</v>
      </c>
      <c r="AW2760" s="51">
        <f t="shared" si="7025"/>
        <v>5540.8999999999996</v>
      </c>
      <c r="AX2760" s="51">
        <f t="shared" si="7026"/>
        <v>5540.8999999999996</v>
      </c>
      <c r="AY2760" s="51">
        <f t="shared" si="7027"/>
        <v>5540.8999999999996</v>
      </c>
      <c r="AZ2760" s="51"/>
      <c r="BA2760" s="52">
        <f t="shared" si="7028"/>
        <v>99.997904601030214</v>
      </c>
      <c r="BB2760" s="53"/>
    </row>
    <row r="2761" ht="63">
      <c r="B2761" s="47" t="s">
        <v>988</v>
      </c>
      <c r="C2761" s="47" t="s">
        <v>88</v>
      </c>
      <c r="D2761" s="47" t="s">
        <v>143</v>
      </c>
      <c r="E2761" s="48" t="str">
        <f t="shared" si="7022"/>
        <v>0412</v>
      </c>
      <c r="F2761" s="47" t="s">
        <v>1011</v>
      </c>
      <c r="G2761" s="47"/>
      <c r="H2761" s="49" t="s">
        <v>1012</v>
      </c>
      <c r="I2761" s="19">
        <f>I2762</f>
        <v>54784.699999999997</v>
      </c>
      <c r="J2761" s="19">
        <f>J2762</f>
        <v>56375.900000000001</v>
      </c>
      <c r="K2761" s="19">
        <f>K2762</f>
        <v>56375.900000000001</v>
      </c>
      <c r="L2761" s="19">
        <f>L2762</f>
        <v>0</v>
      </c>
      <c r="M2761" s="19">
        <f>M2762</f>
        <v>0</v>
      </c>
      <c r="N2761" s="19">
        <f>N2762</f>
        <v>0</v>
      </c>
      <c r="O2761" s="19">
        <f>O2762</f>
        <v>0</v>
      </c>
      <c r="P2761" s="19">
        <f>P2762</f>
        <v>992.54499999999996</v>
      </c>
      <c r="Q2761" s="19">
        <f>Q2762</f>
        <v>0</v>
      </c>
      <c r="R2761" s="19">
        <f>R2762</f>
        <v>0</v>
      </c>
      <c r="S2761" s="19">
        <f>S2762</f>
        <v>7799.8000000000002</v>
      </c>
      <c r="T2761" s="19">
        <f t="shared" si="6949"/>
        <v>63577.044999999998</v>
      </c>
      <c r="U2761" s="19">
        <f t="shared" si="6875"/>
        <v>56375.900000000001</v>
      </c>
      <c r="V2761" s="19">
        <f t="shared" si="6876"/>
        <v>56375.900000000001</v>
      </c>
      <c r="W2761" s="19">
        <f>W2762</f>
        <v>7799.8000000000002</v>
      </c>
      <c r="X2761" s="19">
        <f>X2762</f>
        <v>0</v>
      </c>
      <c r="Y2761" s="19">
        <f>Y2762</f>
        <v>0</v>
      </c>
      <c r="Z2761" s="19">
        <f>Z2762</f>
        <v>0</v>
      </c>
      <c r="AA2761" s="19">
        <f>AA2762</f>
        <v>9520.8999999999996</v>
      </c>
      <c r="AB2761" s="19">
        <f>AB2762</f>
        <v>0</v>
      </c>
      <c r="AC2761" s="19">
        <f>AC2762</f>
        <v>9520.8999999999996</v>
      </c>
      <c r="AD2761" s="19">
        <f>AD2762</f>
        <v>0</v>
      </c>
      <c r="AE2761" s="19">
        <f>AE2762</f>
        <v>0</v>
      </c>
      <c r="AF2761" s="50">
        <f>AF2762</f>
        <v>63316.684989999994</v>
      </c>
      <c r="AG2761" s="50">
        <f>AG2762</f>
        <v>0</v>
      </c>
      <c r="AH2761" s="50">
        <f>AH2762</f>
        <v>0</v>
      </c>
      <c r="AI2761" s="50">
        <f>AI2762</f>
        <v>0</v>
      </c>
      <c r="AJ2761" s="50">
        <f>AJ2762</f>
        <v>0</v>
      </c>
      <c r="AK2761" s="50">
        <f>AK2762</f>
        <v>0</v>
      </c>
      <c r="AL2761" s="50">
        <f>AL2762</f>
        <v>59736.454109999999</v>
      </c>
      <c r="AM2761" s="50">
        <f>AM2762</f>
        <v>0</v>
      </c>
      <c r="AN2761" s="50">
        <f>AN2762</f>
        <v>0</v>
      </c>
      <c r="AO2761" s="51">
        <f>AO2762</f>
        <v>36435.322139999997</v>
      </c>
      <c r="AP2761" s="51">
        <f>AP2762</f>
        <v>63351.983999999997</v>
      </c>
      <c r="AQ2761" s="51">
        <f>AQ2762</f>
        <v>0</v>
      </c>
      <c r="AR2761" s="51">
        <f>AR2762</f>
        <v>0</v>
      </c>
      <c r="AS2761" s="51">
        <f>AS2762</f>
        <v>0</v>
      </c>
      <c r="AT2761" s="51">
        <f>AT2762</f>
        <v>0</v>
      </c>
      <c r="AU2761" s="51">
        <f t="shared" si="7023"/>
        <v>63351.983999999997</v>
      </c>
      <c r="AV2761" s="51">
        <f t="shared" si="7024"/>
        <v>225.06100000000151</v>
      </c>
      <c r="AW2761" s="51">
        <f t="shared" si="7025"/>
        <v>71376.845000000001</v>
      </c>
      <c r="AX2761" s="51">
        <f t="shared" si="7026"/>
        <v>65896.800000000003</v>
      </c>
      <c r="AY2761" s="51">
        <f t="shared" si="7027"/>
        <v>65896.800000000003</v>
      </c>
      <c r="AZ2761" s="51">
        <f>AZ2762</f>
        <v>0</v>
      </c>
      <c r="BA2761" s="52">
        <f t="shared" si="7028"/>
        <v>94.345517487901574</v>
      </c>
      <c r="BB2761" s="25"/>
    </row>
    <row r="2762">
      <c r="B2762" s="47" t="s">
        <v>988</v>
      </c>
      <c r="C2762" s="47" t="s">
        <v>88</v>
      </c>
      <c r="D2762" s="47" t="s">
        <v>143</v>
      </c>
      <c r="E2762" s="48" t="str">
        <f t="shared" si="7022"/>
        <v>0412</v>
      </c>
      <c r="F2762" s="47" t="s">
        <v>1013</v>
      </c>
      <c r="G2762" s="47"/>
      <c r="H2762" s="49" t="s">
        <v>69</v>
      </c>
      <c r="I2762" s="19">
        <f>I2763+I2764</f>
        <v>54784.699999999997</v>
      </c>
      <c r="J2762" s="19">
        <f>J2763+J2764</f>
        <v>56375.900000000001</v>
      </c>
      <c r="K2762" s="19">
        <f>K2763+K2764</f>
        <v>56375.900000000001</v>
      </c>
      <c r="L2762" s="19">
        <f>L2763+L2764</f>
        <v>0</v>
      </c>
      <c r="M2762" s="19">
        <f>M2763+M2764</f>
        <v>0</v>
      </c>
      <c r="N2762" s="19">
        <f>N2763+N2764</f>
        <v>0</v>
      </c>
      <c r="O2762" s="19">
        <f>O2763+O2764+O2766+O2765</f>
        <v>0</v>
      </c>
      <c r="P2762" s="19">
        <f>P2763+P2764+P2766+P2765</f>
        <v>992.54499999999996</v>
      </c>
      <c r="Q2762" s="19">
        <f>Q2763+Q2764+Q2766</f>
        <v>0</v>
      </c>
      <c r="R2762" s="19">
        <f>R2763+R2764+R2766</f>
        <v>0</v>
      </c>
      <c r="S2762" s="19">
        <f>S2763+S2764</f>
        <v>7799.8000000000002</v>
      </c>
      <c r="T2762" s="19">
        <f t="shared" si="6949"/>
        <v>63577.044999999998</v>
      </c>
      <c r="U2762" s="19">
        <f t="shared" si="6875"/>
        <v>56375.900000000001</v>
      </c>
      <c r="V2762" s="19">
        <f t="shared" si="6876"/>
        <v>56375.900000000001</v>
      </c>
      <c r="W2762" s="19">
        <f>W2763+W2764</f>
        <v>7799.8000000000002</v>
      </c>
      <c r="X2762" s="19">
        <f>X2763+X2764</f>
        <v>0</v>
      </c>
      <c r="Y2762" s="19">
        <f>Y2763+Y2764</f>
        <v>0</v>
      </c>
      <c r="Z2762" s="19">
        <f>Z2763+Z2764</f>
        <v>0</v>
      </c>
      <c r="AA2762" s="19">
        <f>AA2763+AA2764</f>
        <v>9520.8999999999996</v>
      </c>
      <c r="AB2762" s="19">
        <f>AB2763+AB2764</f>
        <v>0</v>
      </c>
      <c r="AC2762" s="19">
        <f>AC2763+AC2764</f>
        <v>9520.8999999999996</v>
      </c>
      <c r="AD2762" s="19">
        <f>AD2763+AD2764</f>
        <v>0</v>
      </c>
      <c r="AE2762" s="19">
        <f>AE2763+AE2764</f>
        <v>0</v>
      </c>
      <c r="AF2762" s="50">
        <f>AF2763+AF2764+AF2766+AF2765</f>
        <v>63316.684989999994</v>
      </c>
      <c r="AG2762" s="50">
        <f>AG2763+AG2764+AG2766+AG2765</f>
        <v>0</v>
      </c>
      <c r="AH2762" s="50">
        <f>AH2763+AH2764+AH2766+AH2765</f>
        <v>0</v>
      </c>
      <c r="AI2762" s="50">
        <f>AI2763+AI2764+AI2766+AI2765</f>
        <v>0</v>
      </c>
      <c r="AJ2762" s="50">
        <f>AJ2763+AJ2764+AJ2766+AJ2765</f>
        <v>0</v>
      </c>
      <c r="AK2762" s="50">
        <f>AK2763+AK2764+AK2766+AK2765</f>
        <v>0</v>
      </c>
      <c r="AL2762" s="50">
        <f>AL2763+AL2764+AL2766+AL2765</f>
        <v>59736.454109999999</v>
      </c>
      <c r="AM2762" s="50">
        <f>AM2763+AM2764+AM2766+AM2765</f>
        <v>0</v>
      </c>
      <c r="AN2762" s="50">
        <f>AN2763+AN2764+AN2766+AN2765</f>
        <v>0</v>
      </c>
      <c r="AO2762" s="15">
        <f>AO2763+AO2764+AO2766+AO2765</f>
        <v>36435.322139999997</v>
      </c>
      <c r="AP2762" s="51">
        <f>AP2763+AP2764+AP2766+AP2765</f>
        <v>63351.983999999997</v>
      </c>
      <c r="AQ2762" s="51">
        <f>AQ2763+AQ2764+AQ2766+AQ2765</f>
        <v>0</v>
      </c>
      <c r="AR2762" s="51">
        <f>AR2763+AR2764+AR2766+AR2765</f>
        <v>0</v>
      </c>
      <c r="AS2762" s="51">
        <f>AS2763+AS2764+AS2766+AS2765</f>
        <v>0</v>
      </c>
      <c r="AT2762" s="51">
        <f>AT2763+AT2764+AT2766+AT2765</f>
        <v>0</v>
      </c>
      <c r="AU2762" s="51">
        <f t="shared" si="7023"/>
        <v>63351.983999999997</v>
      </c>
      <c r="AV2762" s="51">
        <f t="shared" si="7024"/>
        <v>225.06100000000151</v>
      </c>
      <c r="AW2762" s="51">
        <f t="shared" si="7025"/>
        <v>71376.845000000001</v>
      </c>
      <c r="AX2762" s="51">
        <f t="shared" si="7026"/>
        <v>65896.800000000003</v>
      </c>
      <c r="AY2762" s="51">
        <f t="shared" si="7027"/>
        <v>65896.800000000003</v>
      </c>
      <c r="AZ2762" s="51">
        <f>AZ2763+AZ2764</f>
        <v>0</v>
      </c>
      <c r="BA2762" s="52">
        <f t="shared" si="7028"/>
        <v>94.345517487901574</v>
      </c>
      <c r="BB2762" s="25"/>
    </row>
    <row r="2763" ht="78.75">
      <c r="B2763" s="47" t="s">
        <v>988</v>
      </c>
      <c r="C2763" s="47" t="s">
        <v>88</v>
      </c>
      <c r="D2763" s="47" t="s">
        <v>143</v>
      </c>
      <c r="E2763" s="48" t="str">
        <f t="shared" si="7022"/>
        <v>0412</v>
      </c>
      <c r="F2763" s="47" t="s">
        <v>1013</v>
      </c>
      <c r="G2763" s="47" t="s">
        <v>70</v>
      </c>
      <c r="H2763" s="49" t="s">
        <v>71</v>
      </c>
      <c r="I2763" s="19">
        <v>52161.699999999997</v>
      </c>
      <c r="J2763" s="19">
        <v>53752.900000000001</v>
      </c>
      <c r="K2763" s="19">
        <v>53752.900000000001</v>
      </c>
      <c r="L2763" s="19"/>
      <c r="M2763" s="19"/>
      <c r="N2763" s="19"/>
      <c r="O2763" s="19">
        <v>0</v>
      </c>
      <c r="P2763" s="19">
        <v>0</v>
      </c>
      <c r="Q2763" s="19">
        <v>0</v>
      </c>
      <c r="R2763" s="19">
        <v>0</v>
      </c>
      <c r="S2763" s="19">
        <v>7799.8000000000002</v>
      </c>
      <c r="T2763" s="19">
        <f t="shared" si="6949"/>
        <v>59961.5</v>
      </c>
      <c r="U2763" s="19">
        <f t="shared" si="6875"/>
        <v>53752.900000000001</v>
      </c>
      <c r="V2763" s="19">
        <f t="shared" si="6876"/>
        <v>53752.900000000001</v>
      </c>
      <c r="W2763" s="19">
        <v>7799.8000000000002</v>
      </c>
      <c r="X2763" s="19"/>
      <c r="Y2763" s="19"/>
      <c r="Z2763" s="19"/>
      <c r="AA2763" s="19">
        <v>9520.8999999999996</v>
      </c>
      <c r="AB2763" s="19"/>
      <c r="AC2763" s="19">
        <v>9520.8999999999996</v>
      </c>
      <c r="AD2763" s="19"/>
      <c r="AE2763" s="19"/>
      <c r="AF2763" s="50">
        <v>59724.346709999998</v>
      </c>
      <c r="AG2763" s="50"/>
      <c r="AH2763" s="50">
        <v>0</v>
      </c>
      <c r="AI2763" s="50">
        <v>0</v>
      </c>
      <c r="AJ2763" s="50">
        <v>0</v>
      </c>
      <c r="AK2763" s="50">
        <v>0</v>
      </c>
      <c r="AL2763" s="50">
        <v>56266.87657</v>
      </c>
      <c r="AM2763" s="50">
        <v>0</v>
      </c>
      <c r="AN2763" s="50">
        <v>0</v>
      </c>
      <c r="AO2763" s="51">
        <v>34784.039250000002</v>
      </c>
      <c r="AP2763" s="51">
        <v>59724.346709999998</v>
      </c>
      <c r="AQ2763" s="51">
        <v>0</v>
      </c>
      <c r="AR2763" s="51">
        <v>0</v>
      </c>
      <c r="AS2763" s="51">
        <v>0</v>
      </c>
      <c r="AT2763" s="51">
        <v>0</v>
      </c>
      <c r="AU2763" s="51">
        <f t="shared" si="7023"/>
        <v>59724.346709999998</v>
      </c>
      <c r="AV2763" s="51">
        <f t="shared" si="7024"/>
        <v>237.15329000000202</v>
      </c>
      <c r="AW2763" s="51">
        <f t="shared" si="7025"/>
        <v>67761.300000000003</v>
      </c>
      <c r="AX2763" s="51">
        <f t="shared" si="7026"/>
        <v>63273.800000000003</v>
      </c>
      <c r="AY2763" s="51">
        <f t="shared" si="7027"/>
        <v>63273.800000000003</v>
      </c>
      <c r="AZ2763" s="51"/>
      <c r="BA2763" s="52">
        <f t="shared" si="7028"/>
        <v>94.210953605255426</v>
      </c>
      <c r="BB2763" s="53"/>
    </row>
    <row r="2764" ht="31.5">
      <c r="B2764" s="47" t="s">
        <v>988</v>
      </c>
      <c r="C2764" s="47" t="s">
        <v>88</v>
      </c>
      <c r="D2764" s="47" t="s">
        <v>143</v>
      </c>
      <c r="E2764" s="48" t="str">
        <f t="shared" si="7022"/>
        <v>0412</v>
      </c>
      <c r="F2764" s="47" t="s">
        <v>1013</v>
      </c>
      <c r="G2764" s="47" t="s">
        <v>58</v>
      </c>
      <c r="H2764" s="49" t="s">
        <v>59</v>
      </c>
      <c r="I2764" s="19">
        <v>2623</v>
      </c>
      <c r="J2764" s="19">
        <v>2623</v>
      </c>
      <c r="K2764" s="19">
        <v>2623</v>
      </c>
      <c r="L2764" s="19"/>
      <c r="M2764" s="19"/>
      <c r="N2764" s="19"/>
      <c r="O2764" s="19">
        <v>0</v>
      </c>
      <c r="P2764" s="19">
        <v>992.54499999999996</v>
      </c>
      <c r="Q2764" s="19">
        <v>0</v>
      </c>
      <c r="R2764" s="19">
        <v>0</v>
      </c>
      <c r="S2764" s="19"/>
      <c r="T2764" s="19">
        <f t="shared" si="6949"/>
        <v>3615.5450000000001</v>
      </c>
      <c r="U2764" s="19">
        <f t="shared" si="6875"/>
        <v>2623</v>
      </c>
      <c r="V2764" s="19">
        <f t="shared" si="6876"/>
        <v>2623</v>
      </c>
      <c r="W2764" s="19"/>
      <c r="X2764" s="19"/>
      <c r="Y2764" s="19"/>
      <c r="Z2764" s="19"/>
      <c r="AA2764" s="19"/>
      <c r="AB2764" s="19"/>
      <c r="AC2764" s="19"/>
      <c r="AD2764" s="19"/>
      <c r="AE2764" s="19"/>
      <c r="AF2764" s="50">
        <v>3563.38499</v>
      </c>
      <c r="AG2764" s="50"/>
      <c r="AH2764" s="50">
        <v>0</v>
      </c>
      <c r="AI2764" s="50">
        <v>0</v>
      </c>
      <c r="AJ2764" s="50">
        <v>0</v>
      </c>
      <c r="AK2764" s="50">
        <v>0</v>
      </c>
      <c r="AL2764" s="50">
        <v>3440.6242499999998</v>
      </c>
      <c r="AM2764" s="50">
        <v>0</v>
      </c>
      <c r="AN2764" s="50">
        <v>0</v>
      </c>
      <c r="AO2764" s="15">
        <v>1622.3296</v>
      </c>
      <c r="AP2764" s="51">
        <v>3598.6840000000002</v>
      </c>
      <c r="AQ2764" s="51">
        <v>0</v>
      </c>
      <c r="AR2764" s="51">
        <v>0</v>
      </c>
      <c r="AS2764" s="51">
        <v>0</v>
      </c>
      <c r="AT2764" s="51">
        <v>0</v>
      </c>
      <c r="AU2764" s="51">
        <f t="shared" si="7023"/>
        <v>3598.6840000000002</v>
      </c>
      <c r="AV2764" s="51">
        <f t="shared" si="7024"/>
        <v>16.860999999999876</v>
      </c>
      <c r="AW2764" s="51">
        <f t="shared" si="7025"/>
        <v>3615.5450000000001</v>
      </c>
      <c r="AX2764" s="51">
        <f t="shared" si="7026"/>
        <v>2623</v>
      </c>
      <c r="AY2764" s="51">
        <f t="shared" si="7027"/>
        <v>2623</v>
      </c>
      <c r="AZ2764" s="51"/>
      <c r="BA2764" s="52">
        <f t="shared" si="7028"/>
        <v>96.554940306913068</v>
      </c>
      <c r="BB2764" s="53"/>
    </row>
    <row r="2765">
      <c r="B2765" s="47" t="s">
        <v>988</v>
      </c>
      <c r="C2765" s="47" t="s">
        <v>88</v>
      </c>
      <c r="D2765" s="47" t="s">
        <v>143</v>
      </c>
      <c r="E2765" s="48" t="str">
        <f t="shared" si="7022"/>
        <v>0412</v>
      </c>
      <c r="F2765" s="47" t="s">
        <v>1013</v>
      </c>
      <c r="G2765" s="47" t="s">
        <v>72</v>
      </c>
      <c r="H2765" s="49" t="s">
        <v>73</v>
      </c>
      <c r="I2765" s="19"/>
      <c r="J2765" s="19"/>
      <c r="K2765" s="19"/>
      <c r="L2765" s="19"/>
      <c r="M2765" s="19"/>
      <c r="N2765" s="19"/>
      <c r="O2765" s="19">
        <v>0</v>
      </c>
      <c r="P2765" s="19">
        <v>0</v>
      </c>
      <c r="Q2765" s="19"/>
      <c r="R2765" s="19"/>
      <c r="S2765" s="19"/>
      <c r="T2765" s="19">
        <f t="shared" si="6949"/>
        <v>0</v>
      </c>
      <c r="U2765" s="19">
        <v>0</v>
      </c>
      <c r="V2765" s="19">
        <v>0</v>
      </c>
      <c r="W2765" s="19">
        <v>0</v>
      </c>
      <c r="X2765" s="19">
        <v>0</v>
      </c>
      <c r="Y2765" s="19">
        <v>0</v>
      </c>
      <c r="Z2765" s="19">
        <v>0</v>
      </c>
      <c r="AA2765" s="19">
        <v>0</v>
      </c>
      <c r="AB2765" s="19">
        <v>0</v>
      </c>
      <c r="AC2765" s="19">
        <v>0</v>
      </c>
      <c r="AD2765" s="19">
        <v>0</v>
      </c>
      <c r="AE2765" s="19">
        <v>0</v>
      </c>
      <c r="AF2765" s="50">
        <v>8.9532900000000009</v>
      </c>
      <c r="AG2765" s="50"/>
      <c r="AH2765" s="50">
        <v>0</v>
      </c>
      <c r="AI2765" s="50">
        <v>0</v>
      </c>
      <c r="AJ2765" s="50">
        <v>0</v>
      </c>
      <c r="AK2765" s="50">
        <v>0</v>
      </c>
      <c r="AL2765" s="50">
        <v>8.9532900000000009</v>
      </c>
      <c r="AM2765" s="50">
        <v>0</v>
      </c>
      <c r="AN2765" s="50">
        <v>0</v>
      </c>
      <c r="AO2765" s="51">
        <v>8.9532900000000009</v>
      </c>
      <c r="AP2765" s="51">
        <v>8.9532900000000009</v>
      </c>
      <c r="AQ2765" s="51">
        <v>0</v>
      </c>
      <c r="AR2765" s="51">
        <v>0</v>
      </c>
      <c r="AS2765" s="51">
        <v>0</v>
      </c>
      <c r="AT2765" s="51">
        <v>0</v>
      </c>
      <c r="AU2765" s="51">
        <f t="shared" si="7023"/>
        <v>8.9532900000000009</v>
      </c>
      <c r="AV2765" s="51">
        <f t="shared" si="7024"/>
        <v>-8.9532900000000009</v>
      </c>
      <c r="AW2765" s="51"/>
      <c r="AX2765" s="51"/>
      <c r="AY2765" s="51"/>
      <c r="AZ2765" s="51"/>
      <c r="BA2765" s="52">
        <f t="shared" si="7028"/>
        <v>100</v>
      </c>
      <c r="BB2765" s="53"/>
    </row>
    <row r="2766">
      <c r="B2766" s="47" t="s">
        <v>988</v>
      </c>
      <c r="C2766" s="47" t="s">
        <v>88</v>
      </c>
      <c r="D2766" s="47" t="s">
        <v>143</v>
      </c>
      <c r="E2766" s="48" t="str">
        <f t="shared" si="7022"/>
        <v>0412</v>
      </c>
      <c r="F2766" s="47" t="s">
        <v>1013</v>
      </c>
      <c r="G2766" s="47" t="s">
        <v>60</v>
      </c>
      <c r="H2766" s="49" t="s">
        <v>61</v>
      </c>
      <c r="I2766" s="19"/>
      <c r="J2766" s="19"/>
      <c r="K2766" s="19"/>
      <c r="L2766" s="19"/>
      <c r="M2766" s="19"/>
      <c r="N2766" s="19"/>
      <c r="O2766" s="19">
        <v>0</v>
      </c>
      <c r="P2766" s="19">
        <v>0</v>
      </c>
      <c r="Q2766" s="19">
        <v>0</v>
      </c>
      <c r="R2766" s="19">
        <v>0</v>
      </c>
      <c r="S2766" s="19"/>
      <c r="T2766" s="19">
        <f t="shared" si="6949"/>
        <v>0</v>
      </c>
      <c r="U2766" s="19">
        <v>0</v>
      </c>
      <c r="V2766" s="19">
        <v>0</v>
      </c>
      <c r="W2766" s="19">
        <v>0</v>
      </c>
      <c r="X2766" s="19">
        <v>0</v>
      </c>
      <c r="Y2766" s="19">
        <v>0</v>
      </c>
      <c r="Z2766" s="19">
        <v>0</v>
      </c>
      <c r="AA2766" s="19">
        <v>0</v>
      </c>
      <c r="AB2766" s="19">
        <v>0</v>
      </c>
      <c r="AC2766" s="19">
        <v>0</v>
      </c>
      <c r="AD2766" s="19">
        <v>0</v>
      </c>
      <c r="AE2766" s="19">
        <v>0</v>
      </c>
      <c r="AF2766" s="50">
        <v>20</v>
      </c>
      <c r="AG2766" s="50"/>
      <c r="AH2766" s="50">
        <v>0</v>
      </c>
      <c r="AI2766" s="50">
        <v>0</v>
      </c>
      <c r="AJ2766" s="50">
        <v>0</v>
      </c>
      <c r="AK2766" s="50">
        <v>0</v>
      </c>
      <c r="AL2766" s="50">
        <v>20</v>
      </c>
      <c r="AM2766" s="50">
        <v>0</v>
      </c>
      <c r="AN2766" s="50">
        <v>0</v>
      </c>
      <c r="AO2766" s="15">
        <v>20</v>
      </c>
      <c r="AP2766" s="51">
        <v>20</v>
      </c>
      <c r="AQ2766" s="51">
        <v>0</v>
      </c>
      <c r="AR2766" s="51">
        <v>0</v>
      </c>
      <c r="AS2766" s="51">
        <v>0</v>
      </c>
      <c r="AT2766" s="51">
        <v>0</v>
      </c>
      <c r="AU2766" s="51">
        <f t="shared" si="7023"/>
        <v>20</v>
      </c>
      <c r="AV2766" s="51">
        <f t="shared" si="7024"/>
        <v>-20</v>
      </c>
      <c r="AW2766" s="51"/>
      <c r="AX2766" s="51"/>
      <c r="AY2766" s="51"/>
      <c r="AZ2766" s="51"/>
      <c r="BA2766" s="52">
        <f t="shared" si="7028"/>
        <v>100</v>
      </c>
      <c r="BB2766" s="53"/>
    </row>
    <row r="2767" ht="47.25">
      <c r="B2767" s="47" t="s">
        <v>988</v>
      </c>
      <c r="C2767" s="47" t="s">
        <v>88</v>
      </c>
      <c r="D2767" s="47" t="s">
        <v>143</v>
      </c>
      <c r="E2767" s="48" t="str">
        <f t="shared" si="7022"/>
        <v>0412</v>
      </c>
      <c r="F2767" s="47" t="s">
        <v>82</v>
      </c>
      <c r="G2767" s="48"/>
      <c r="H2767" s="49" t="s">
        <v>83</v>
      </c>
      <c r="I2767" s="19"/>
      <c r="J2767" s="19"/>
      <c r="K2767" s="19"/>
      <c r="L2767" s="19"/>
      <c r="M2767" s="19"/>
      <c r="N2767" s="19"/>
      <c r="O2767" s="19">
        <f t="shared" ref="O2767:O2769" si="7029">O2768</f>
        <v>0</v>
      </c>
      <c r="P2767" s="19">
        <f t="shared" ref="P2767:P2769" si="7030">P2768</f>
        <v>0</v>
      </c>
      <c r="Q2767" s="19">
        <f t="shared" ref="Q2767:Q2769" si="7031">Q2768</f>
        <v>0</v>
      </c>
      <c r="R2767" s="19">
        <f t="shared" ref="R2767:R2769" si="7032">R2768</f>
        <v>0</v>
      </c>
      <c r="S2767" s="19"/>
      <c r="T2767" s="19">
        <f t="shared" si="6949"/>
        <v>0</v>
      </c>
      <c r="U2767" s="19"/>
      <c r="V2767" s="19"/>
      <c r="W2767" s="19"/>
      <c r="X2767" s="19"/>
      <c r="Y2767" s="19"/>
      <c r="Z2767" s="19"/>
      <c r="AA2767" s="19"/>
      <c r="AB2767" s="19"/>
      <c r="AC2767" s="19"/>
      <c r="AD2767" s="19"/>
      <c r="AE2767" s="19"/>
      <c r="AF2767" s="50">
        <f t="shared" ref="AF2767:AF2769" si="7033">AF2768</f>
        <v>124.874</v>
      </c>
      <c r="AG2767" s="50">
        <f t="shared" ref="AG2767:AG2769" si="7034">AG2768</f>
        <v>0</v>
      </c>
      <c r="AH2767" s="50">
        <f t="shared" ref="AH2767:AH2769" si="7035">AH2768</f>
        <v>0</v>
      </c>
      <c r="AI2767" s="50">
        <f t="shared" ref="AI2767:AI2769" si="7036">AI2768</f>
        <v>0</v>
      </c>
      <c r="AJ2767" s="50">
        <f t="shared" ref="AJ2767:AJ2769" si="7037">AJ2768</f>
        <v>0</v>
      </c>
      <c r="AK2767" s="50">
        <f t="shared" ref="AK2767:AK2769" si="7038">AK2768</f>
        <v>0</v>
      </c>
      <c r="AL2767" s="50">
        <f t="shared" ref="AL2767:AL2769" si="7039">AL2768</f>
        <v>124.874</v>
      </c>
      <c r="AM2767" s="50">
        <f t="shared" ref="AM2767:AM2769" si="7040">AM2768</f>
        <v>0</v>
      </c>
      <c r="AN2767" s="50">
        <f t="shared" ref="AN2767:AN2769" si="7041">AN2768</f>
        <v>0</v>
      </c>
      <c r="AO2767" s="51">
        <f t="shared" ref="AO2767:AO2769" si="7042">AO2768</f>
        <v>124.874</v>
      </c>
      <c r="AP2767" s="51">
        <f t="shared" ref="AP2767:AP2769" si="7043">AP2768</f>
        <v>124.874</v>
      </c>
      <c r="AQ2767" s="51">
        <f t="shared" ref="AQ2767:AQ2769" si="7044">AQ2768</f>
        <v>0</v>
      </c>
      <c r="AR2767" s="51">
        <f t="shared" ref="AR2767:AR2769" si="7045">AR2768</f>
        <v>0</v>
      </c>
      <c r="AS2767" s="51">
        <f t="shared" ref="AS2767:AS2769" si="7046">AS2768</f>
        <v>0</v>
      </c>
      <c r="AT2767" s="51">
        <f t="shared" ref="AT2767:AT2769" si="7047">AT2768</f>
        <v>0</v>
      </c>
      <c r="AU2767" s="51">
        <f t="shared" si="7023"/>
        <v>124.874</v>
      </c>
      <c r="AV2767" s="51">
        <f t="shared" si="7024"/>
        <v>-124.874</v>
      </c>
      <c r="AW2767" s="51"/>
      <c r="AX2767" s="51"/>
      <c r="AY2767" s="51"/>
      <c r="AZ2767" s="51"/>
      <c r="BA2767" s="52">
        <f t="shared" si="7028"/>
        <v>100</v>
      </c>
      <c r="BB2767" s="53"/>
    </row>
    <row r="2768" ht="31.5">
      <c r="B2768" s="47" t="s">
        <v>988</v>
      </c>
      <c r="C2768" s="47" t="s">
        <v>88</v>
      </c>
      <c r="D2768" s="47" t="s">
        <v>143</v>
      </c>
      <c r="E2768" s="48" t="str">
        <f t="shared" si="7022"/>
        <v>0412</v>
      </c>
      <c r="F2768" s="47" t="s">
        <v>84</v>
      </c>
      <c r="G2768" s="48"/>
      <c r="H2768" s="49" t="s">
        <v>85</v>
      </c>
      <c r="I2768" s="19"/>
      <c r="J2768" s="19"/>
      <c r="K2768" s="19"/>
      <c r="L2768" s="19"/>
      <c r="M2768" s="19"/>
      <c r="N2768" s="19"/>
      <c r="O2768" s="19">
        <f t="shared" si="7029"/>
        <v>0</v>
      </c>
      <c r="P2768" s="19">
        <f t="shared" si="7030"/>
        <v>0</v>
      </c>
      <c r="Q2768" s="19">
        <f t="shared" si="7031"/>
        <v>0</v>
      </c>
      <c r="R2768" s="19">
        <f t="shared" si="7032"/>
        <v>0</v>
      </c>
      <c r="S2768" s="19"/>
      <c r="T2768" s="19">
        <f t="shared" si="6949"/>
        <v>0</v>
      </c>
      <c r="U2768" s="19"/>
      <c r="V2768" s="19"/>
      <c r="W2768" s="19"/>
      <c r="X2768" s="19"/>
      <c r="Y2768" s="19"/>
      <c r="Z2768" s="19"/>
      <c r="AA2768" s="19"/>
      <c r="AB2768" s="19"/>
      <c r="AC2768" s="19"/>
      <c r="AD2768" s="19"/>
      <c r="AE2768" s="19"/>
      <c r="AF2768" s="50">
        <f t="shared" si="7033"/>
        <v>124.874</v>
      </c>
      <c r="AG2768" s="50">
        <f t="shared" si="7034"/>
        <v>0</v>
      </c>
      <c r="AH2768" s="50">
        <f t="shared" si="7035"/>
        <v>0</v>
      </c>
      <c r="AI2768" s="50">
        <f t="shared" si="7036"/>
        <v>0</v>
      </c>
      <c r="AJ2768" s="50">
        <f t="shared" si="7037"/>
        <v>0</v>
      </c>
      <c r="AK2768" s="50">
        <f t="shared" si="7038"/>
        <v>0</v>
      </c>
      <c r="AL2768" s="50">
        <f t="shared" si="7039"/>
        <v>124.874</v>
      </c>
      <c r="AM2768" s="50">
        <f t="shared" si="7040"/>
        <v>0</v>
      </c>
      <c r="AN2768" s="50">
        <f t="shared" si="7041"/>
        <v>0</v>
      </c>
      <c r="AO2768" s="15">
        <f t="shared" si="7042"/>
        <v>124.874</v>
      </c>
      <c r="AP2768" s="51">
        <f t="shared" si="7043"/>
        <v>124.874</v>
      </c>
      <c r="AQ2768" s="51">
        <f t="shared" si="7044"/>
        <v>0</v>
      </c>
      <c r="AR2768" s="51">
        <f t="shared" si="7045"/>
        <v>0</v>
      </c>
      <c r="AS2768" s="51">
        <f t="shared" si="7046"/>
        <v>0</v>
      </c>
      <c r="AT2768" s="51">
        <f t="shared" si="7047"/>
        <v>0</v>
      </c>
      <c r="AU2768" s="51">
        <f t="shared" si="7023"/>
        <v>124.874</v>
      </c>
      <c r="AV2768" s="51">
        <f t="shared" si="7024"/>
        <v>-124.874</v>
      </c>
      <c r="AW2768" s="51"/>
      <c r="AX2768" s="51"/>
      <c r="AY2768" s="51"/>
      <c r="AZ2768" s="51"/>
      <c r="BA2768" s="52">
        <f t="shared" si="7028"/>
        <v>100</v>
      </c>
      <c r="BB2768" s="53"/>
    </row>
    <row r="2769" ht="31.5">
      <c r="B2769" s="47" t="s">
        <v>988</v>
      </c>
      <c r="C2769" s="47" t="s">
        <v>88</v>
      </c>
      <c r="D2769" s="47" t="s">
        <v>143</v>
      </c>
      <c r="E2769" s="48" t="str">
        <f t="shared" si="7022"/>
        <v>0412</v>
      </c>
      <c r="F2769" s="47" t="s">
        <v>86</v>
      </c>
      <c r="G2769" s="48"/>
      <c r="H2769" s="49" t="s">
        <v>87</v>
      </c>
      <c r="I2769" s="19"/>
      <c r="J2769" s="19"/>
      <c r="K2769" s="19"/>
      <c r="L2769" s="19"/>
      <c r="M2769" s="19"/>
      <c r="N2769" s="19"/>
      <c r="O2769" s="19">
        <f t="shared" si="7029"/>
        <v>0</v>
      </c>
      <c r="P2769" s="19">
        <f t="shared" si="7030"/>
        <v>0</v>
      </c>
      <c r="Q2769" s="19">
        <f t="shared" si="7031"/>
        <v>0</v>
      </c>
      <c r="R2769" s="19">
        <f t="shared" si="7032"/>
        <v>0</v>
      </c>
      <c r="S2769" s="19"/>
      <c r="T2769" s="19">
        <f t="shared" si="6949"/>
        <v>0</v>
      </c>
      <c r="U2769" s="19"/>
      <c r="V2769" s="19"/>
      <c r="W2769" s="19"/>
      <c r="X2769" s="19"/>
      <c r="Y2769" s="19"/>
      <c r="Z2769" s="19"/>
      <c r="AA2769" s="19"/>
      <c r="AB2769" s="19"/>
      <c r="AC2769" s="19"/>
      <c r="AD2769" s="19"/>
      <c r="AE2769" s="19"/>
      <c r="AF2769" s="50">
        <f t="shared" si="7033"/>
        <v>124.874</v>
      </c>
      <c r="AG2769" s="50">
        <f t="shared" si="7034"/>
        <v>0</v>
      </c>
      <c r="AH2769" s="50">
        <f t="shared" si="7035"/>
        <v>0</v>
      </c>
      <c r="AI2769" s="50">
        <f t="shared" si="7036"/>
        <v>0</v>
      </c>
      <c r="AJ2769" s="50">
        <f t="shared" si="7037"/>
        <v>0</v>
      </c>
      <c r="AK2769" s="50">
        <f t="shared" si="7038"/>
        <v>0</v>
      </c>
      <c r="AL2769" s="50">
        <f t="shared" si="7039"/>
        <v>124.874</v>
      </c>
      <c r="AM2769" s="50">
        <f t="shared" si="7040"/>
        <v>0</v>
      </c>
      <c r="AN2769" s="50">
        <f t="shared" si="7041"/>
        <v>0</v>
      </c>
      <c r="AO2769" s="51">
        <f t="shared" si="7042"/>
        <v>124.874</v>
      </c>
      <c r="AP2769" s="51">
        <f t="shared" si="7043"/>
        <v>124.874</v>
      </c>
      <c r="AQ2769" s="51">
        <f t="shared" si="7044"/>
        <v>0</v>
      </c>
      <c r="AR2769" s="51">
        <f t="shared" si="7045"/>
        <v>0</v>
      </c>
      <c r="AS2769" s="51">
        <f t="shared" si="7046"/>
        <v>0</v>
      </c>
      <c r="AT2769" s="51">
        <f t="shared" si="7047"/>
        <v>0</v>
      </c>
      <c r="AU2769" s="51">
        <f t="shared" si="7023"/>
        <v>124.874</v>
      </c>
      <c r="AV2769" s="51">
        <f t="shared" si="7024"/>
        <v>-124.874</v>
      </c>
      <c r="AW2769" s="51"/>
      <c r="AX2769" s="51"/>
      <c r="AY2769" s="51"/>
      <c r="AZ2769" s="51"/>
      <c r="BA2769" s="52">
        <f t="shared" si="7028"/>
        <v>100</v>
      </c>
      <c r="BB2769" s="53"/>
    </row>
    <row r="2770">
      <c r="B2770" s="47" t="s">
        <v>988</v>
      </c>
      <c r="C2770" s="47" t="s">
        <v>88</v>
      </c>
      <c r="D2770" s="47" t="s">
        <v>143</v>
      </c>
      <c r="E2770" s="48" t="str">
        <f t="shared" si="7022"/>
        <v>0412</v>
      </c>
      <c r="F2770" s="47" t="s">
        <v>86</v>
      </c>
      <c r="G2770" s="47" t="s">
        <v>60</v>
      </c>
      <c r="H2770" s="49" t="s">
        <v>61</v>
      </c>
      <c r="I2770" s="19"/>
      <c r="J2770" s="19"/>
      <c r="K2770" s="19"/>
      <c r="L2770" s="19"/>
      <c r="M2770" s="19"/>
      <c r="N2770" s="19"/>
      <c r="O2770" s="19">
        <v>0</v>
      </c>
      <c r="P2770" s="19">
        <v>0</v>
      </c>
      <c r="Q2770" s="19">
        <v>0</v>
      </c>
      <c r="R2770" s="19">
        <v>0</v>
      </c>
      <c r="S2770" s="19"/>
      <c r="T2770" s="19">
        <f t="shared" si="6949"/>
        <v>0</v>
      </c>
      <c r="U2770" s="19"/>
      <c r="V2770" s="19"/>
      <c r="W2770" s="19"/>
      <c r="X2770" s="19"/>
      <c r="Y2770" s="19"/>
      <c r="Z2770" s="19"/>
      <c r="AA2770" s="19"/>
      <c r="AB2770" s="19"/>
      <c r="AC2770" s="19"/>
      <c r="AD2770" s="19"/>
      <c r="AE2770" s="19"/>
      <c r="AF2770" s="50">
        <v>124.874</v>
      </c>
      <c r="AG2770" s="50"/>
      <c r="AH2770" s="50">
        <v>0</v>
      </c>
      <c r="AI2770" s="50">
        <v>0</v>
      </c>
      <c r="AJ2770" s="50">
        <v>0</v>
      </c>
      <c r="AK2770" s="50">
        <v>0</v>
      </c>
      <c r="AL2770" s="50">
        <v>124.874</v>
      </c>
      <c r="AM2770" s="50">
        <v>0</v>
      </c>
      <c r="AN2770" s="50">
        <v>0</v>
      </c>
      <c r="AO2770" s="15">
        <v>124.874</v>
      </c>
      <c r="AP2770" s="51">
        <v>124.874</v>
      </c>
      <c r="AQ2770" s="51">
        <v>0</v>
      </c>
      <c r="AR2770" s="51">
        <v>0</v>
      </c>
      <c r="AS2770" s="51">
        <v>0</v>
      </c>
      <c r="AT2770" s="51">
        <v>0</v>
      </c>
      <c r="AU2770" s="51">
        <f t="shared" si="7023"/>
        <v>124.874</v>
      </c>
      <c r="AV2770" s="51">
        <f t="shared" si="7024"/>
        <v>-124.874</v>
      </c>
      <c r="AW2770" s="51"/>
      <c r="AX2770" s="51"/>
      <c r="AY2770" s="51"/>
      <c r="AZ2770" s="51"/>
      <c r="BA2770" s="52">
        <f t="shared" si="7028"/>
        <v>100</v>
      </c>
      <c r="BB2770" s="53"/>
    </row>
    <row r="2771" s="30" customFormat="1" ht="31.5">
      <c r="B2771" s="31" t="s">
        <v>1014</v>
      </c>
      <c r="C2771" s="31"/>
      <c r="D2771" s="31"/>
      <c r="E2771" s="32" t="str">
        <f t="shared" si="7022"/>
        <v/>
      </c>
      <c r="F2771" s="31"/>
      <c r="G2771" s="31"/>
      <c r="H2771" s="33" t="s">
        <v>1015</v>
      </c>
      <c r="I2771" s="34">
        <f>I2789+I2772</f>
        <v>763975</v>
      </c>
      <c r="J2771" s="34">
        <f>J2789+J2772</f>
        <v>736463</v>
      </c>
      <c r="K2771" s="34">
        <f>K2789+K2772</f>
        <v>786463</v>
      </c>
      <c r="L2771" s="34">
        <f>L2789+L2772</f>
        <v>0</v>
      </c>
      <c r="M2771" s="34">
        <f>M2789+M2772</f>
        <v>0</v>
      </c>
      <c r="N2771" s="34">
        <f>N2789+N2772</f>
        <v>0</v>
      </c>
      <c r="O2771" s="34">
        <f>O2789+O2772</f>
        <v>-921.78099999999995</v>
      </c>
      <c r="P2771" s="34">
        <f>P2789+P2772</f>
        <v>0</v>
      </c>
      <c r="Q2771" s="34">
        <f>Q2789+Q2772</f>
        <v>0</v>
      </c>
      <c r="R2771" s="34">
        <f>R2789+R2772</f>
        <v>-2342.3000000000002</v>
      </c>
      <c r="S2771" s="34">
        <f>S2789+S2772</f>
        <v>11833.099999999999</v>
      </c>
      <c r="T2771" s="34">
        <f t="shared" si="6949"/>
        <v>772544.01899999997</v>
      </c>
      <c r="U2771" s="34">
        <f t="shared" ref="U2765:U2828" si="7048">J2771+M2771</f>
        <v>736463</v>
      </c>
      <c r="V2771" s="34">
        <f t="shared" ref="V2765:V2828" si="7049">K2771+N2771</f>
        <v>786463</v>
      </c>
      <c r="W2771" s="34">
        <f>W2789+W2772</f>
        <v>10658.099999999999</v>
      </c>
      <c r="X2771" s="34">
        <f>X2789+X2772</f>
        <v>0</v>
      </c>
      <c r="Y2771" s="34">
        <f>Y2789+Y2772</f>
        <v>0</v>
      </c>
      <c r="Z2771" s="34">
        <f>Z2789+Z2772</f>
        <v>1175</v>
      </c>
      <c r="AA2771" s="34">
        <f>AA2789+AA2772</f>
        <v>10072.4</v>
      </c>
      <c r="AB2771" s="34">
        <f>AB2789+AB2772</f>
        <v>0</v>
      </c>
      <c r="AC2771" s="34">
        <f>AC2789+AC2772</f>
        <v>10072.4</v>
      </c>
      <c r="AD2771" s="34">
        <f>AD2789+AD2772</f>
        <v>0</v>
      </c>
      <c r="AE2771" s="34">
        <f>AE2789+AE2772</f>
        <v>0</v>
      </c>
      <c r="AF2771" s="35">
        <f>AF2789+AF2772</f>
        <v>1067464.0249300001</v>
      </c>
      <c r="AG2771" s="35">
        <f>AG2789+AG2772</f>
        <v>0</v>
      </c>
      <c r="AH2771" s="35">
        <f>AH2789+AH2772</f>
        <v>332680.44088000001</v>
      </c>
      <c r="AI2771" s="35">
        <f>AI2789+AI2772</f>
        <v>0</v>
      </c>
      <c r="AJ2771" s="35">
        <f>AJ2789+AJ2772</f>
        <v>0</v>
      </c>
      <c r="AK2771" s="35">
        <f>AK2789+AK2772</f>
        <v>0</v>
      </c>
      <c r="AL2771" s="35">
        <f>AL2789+AL2772</f>
        <v>1037806.86467</v>
      </c>
      <c r="AM2771" s="35">
        <f>AM2789+AM2772</f>
        <v>318170.17307000002</v>
      </c>
      <c r="AN2771" s="35">
        <f>AN2789+AN2772</f>
        <v>0</v>
      </c>
      <c r="AO2771" s="36">
        <f>AO2789+AO2772</f>
        <v>695973.01169000007</v>
      </c>
      <c r="AP2771" s="36">
        <f>AP2789+AP2772</f>
        <v>1110106.41188</v>
      </c>
      <c r="AQ2771" s="36">
        <f>AQ2789+AQ2772</f>
        <v>-921.78099999999995</v>
      </c>
      <c r="AR2771" s="36">
        <f>AR2789+AR2772</f>
        <v>0</v>
      </c>
      <c r="AS2771" s="36">
        <f>AS2789+AS2772</f>
        <v>0</v>
      </c>
      <c r="AT2771" s="36">
        <f>AT2789+AT2772</f>
        <v>0</v>
      </c>
      <c r="AU2771" s="36">
        <f t="shared" si="7023"/>
        <v>1109184.6308800001</v>
      </c>
      <c r="AV2771" s="36">
        <f t="shared" si="7024"/>
        <v>-336640.6118800001</v>
      </c>
      <c r="AW2771" s="36">
        <f t="shared" si="7025"/>
        <v>784377.11899999995</v>
      </c>
      <c r="AX2771" s="36">
        <f t="shared" si="7026"/>
        <v>746535.40000000002</v>
      </c>
      <c r="AY2771" s="36">
        <f t="shared" si="7027"/>
        <v>796535.40000000002</v>
      </c>
      <c r="AZ2771" s="36">
        <f>AZ2789+AZ2772</f>
        <v>0</v>
      </c>
      <c r="BA2771" s="37">
        <f t="shared" si="7028"/>
        <v>97.221718056311573</v>
      </c>
      <c r="BB2771" s="25"/>
    </row>
    <row r="2772" s="30" customFormat="1">
      <c r="B2772" s="31" t="s">
        <v>1014</v>
      </c>
      <c r="C2772" s="31" t="s">
        <v>193</v>
      </c>
      <c r="D2772" s="31"/>
      <c r="E2772" s="32" t="str">
        <f t="shared" si="7022"/>
        <v>07</v>
      </c>
      <c r="F2772" s="31"/>
      <c r="G2772" s="31"/>
      <c r="H2772" s="33" t="s">
        <v>245</v>
      </c>
      <c r="I2772" s="34">
        <f t="shared" ref="I2772:I2775" si="7050">I2773</f>
        <v>295778.90000000002</v>
      </c>
      <c r="J2772" s="34">
        <f t="shared" ref="J2772:J2775" si="7051">J2773</f>
        <v>295802.90000000002</v>
      </c>
      <c r="K2772" s="34">
        <f t="shared" ref="K2772:K2775" si="7052">K2773</f>
        <v>295802.90000000002</v>
      </c>
      <c r="L2772" s="34">
        <f t="shared" ref="L2772:L2775" si="7053">L2773</f>
        <v>0</v>
      </c>
      <c r="M2772" s="34">
        <f t="shared" ref="M2772:M2775" si="7054">M2773</f>
        <v>0</v>
      </c>
      <c r="N2772" s="34">
        <f t="shared" ref="N2772:N2775" si="7055">N2773</f>
        <v>0</v>
      </c>
      <c r="O2772" s="34">
        <f t="shared" ref="O2772:O2775" si="7056">O2773</f>
        <v>-3873.5500000000002</v>
      </c>
      <c r="P2772" s="34">
        <f t="shared" ref="P2772:P2775" si="7057">P2773</f>
        <v>0</v>
      </c>
      <c r="Q2772" s="34">
        <f t="shared" ref="Q2772:Q2775" si="7058">Q2773</f>
        <v>0</v>
      </c>
      <c r="R2772" s="34">
        <f t="shared" ref="R2772:R2775" si="7059">R2773</f>
        <v>-2342.3000000000002</v>
      </c>
      <c r="S2772" s="34">
        <f t="shared" ref="S2772:S2775" si="7060">S2773</f>
        <v>0</v>
      </c>
      <c r="T2772" s="34">
        <f t="shared" si="6949"/>
        <v>289563.05000000005</v>
      </c>
      <c r="U2772" s="34">
        <f t="shared" si="7048"/>
        <v>295802.90000000002</v>
      </c>
      <c r="V2772" s="34">
        <f t="shared" si="7049"/>
        <v>295802.90000000002</v>
      </c>
      <c r="W2772" s="34">
        <f t="shared" ref="W2772:W2775" si="7061">W2773</f>
        <v>0</v>
      </c>
      <c r="X2772" s="34">
        <f t="shared" ref="X2772:X2775" si="7062">X2773</f>
        <v>0</v>
      </c>
      <c r="Y2772" s="34">
        <f t="shared" ref="Y2772:Y2775" si="7063">Y2773</f>
        <v>0</v>
      </c>
      <c r="Z2772" s="34">
        <f t="shared" ref="Z2772:Z2775" si="7064">Z2773</f>
        <v>0</v>
      </c>
      <c r="AA2772" s="34">
        <f t="shared" ref="AA2772:AA2775" si="7065">AA2773</f>
        <v>0</v>
      </c>
      <c r="AB2772" s="34">
        <f t="shared" ref="AB2772:AB2775" si="7066">AB2773</f>
        <v>0</v>
      </c>
      <c r="AC2772" s="34">
        <f t="shared" ref="AC2772:AC2775" si="7067">AC2773</f>
        <v>0</v>
      </c>
      <c r="AD2772" s="34">
        <f t="shared" ref="AD2772:AD2775" si="7068">AD2773</f>
        <v>0</v>
      </c>
      <c r="AE2772" s="34">
        <f t="shared" ref="AE2772:AE2775" si="7069">AE2773</f>
        <v>0</v>
      </c>
      <c r="AF2772" s="35">
        <f t="shared" ref="AF2772:AF2775" si="7070">AF2773</f>
        <v>146722.68561000002</v>
      </c>
      <c r="AG2772" s="35">
        <f t="shared" ref="AG2772:AG2775" si="7071">AG2773</f>
        <v>0</v>
      </c>
      <c r="AH2772" s="35">
        <f t="shared" ref="AH2772:AH2775" si="7072">AH2773</f>
        <v>139084.43561000002</v>
      </c>
      <c r="AI2772" s="35">
        <f t="shared" ref="AI2772:AI2775" si="7073">AI2773</f>
        <v>0</v>
      </c>
      <c r="AJ2772" s="35">
        <f t="shared" ref="AJ2772:AJ2775" si="7074">AJ2773</f>
        <v>0</v>
      </c>
      <c r="AK2772" s="35">
        <f t="shared" ref="AK2772:AK2775" si="7075">AK2773</f>
        <v>0</v>
      </c>
      <c r="AL2772" s="35">
        <f t="shared" ref="AL2772:AL2775" si="7076">AL2773</f>
        <v>136929.14392</v>
      </c>
      <c r="AM2772" s="35">
        <f t="shared" ref="AM2772:AM2775" si="7077">AM2773</f>
        <v>129384.6194</v>
      </c>
      <c r="AN2772" s="35">
        <f t="shared" ref="AN2772:AN2775" si="7078">AN2773</f>
        <v>0</v>
      </c>
      <c r="AO2772" s="54">
        <f t="shared" ref="AO2772:AO2775" si="7079">AO2773</f>
        <v>73830.787219999998</v>
      </c>
      <c r="AP2772" s="36">
        <f t="shared" ref="AP2772:AP2775" si="7080">AP2773</f>
        <v>249793.69892</v>
      </c>
      <c r="AQ2772" s="36">
        <f t="shared" ref="AQ2772:AQ2775" si="7081">AQ2773</f>
        <v>-3873.5500000000002</v>
      </c>
      <c r="AR2772" s="36">
        <f t="shared" ref="AR2772:AR2775" si="7082">AR2773</f>
        <v>0</v>
      </c>
      <c r="AS2772" s="36">
        <f t="shared" ref="AS2772:AS2775" si="7083">AS2773</f>
        <v>0</v>
      </c>
      <c r="AT2772" s="36">
        <f t="shared" ref="AT2772:AT2775" si="7084">AT2773</f>
        <v>0</v>
      </c>
      <c r="AU2772" s="36">
        <f t="shared" si="7023"/>
        <v>245920.14892000001</v>
      </c>
      <c r="AV2772" s="36">
        <f t="shared" si="7024"/>
        <v>43642.90108000004</v>
      </c>
      <c r="AW2772" s="36">
        <f t="shared" si="7025"/>
        <v>289563.05000000005</v>
      </c>
      <c r="AX2772" s="36">
        <f t="shared" si="7026"/>
        <v>295802.90000000002</v>
      </c>
      <c r="AY2772" s="36">
        <f t="shared" si="7027"/>
        <v>295802.90000000002</v>
      </c>
      <c r="AZ2772" s="36">
        <f t="shared" ref="AZ2772:AZ2775" si="7085">AZ2773</f>
        <v>0</v>
      </c>
      <c r="BA2772" s="37">
        <f t="shared" si="7028"/>
        <v>93.325134658431764</v>
      </c>
      <c r="BB2772" s="25"/>
    </row>
    <row r="2773" s="39" customFormat="1" ht="16.5" customHeight="1">
      <c r="B2773" s="40" t="s">
        <v>1014</v>
      </c>
      <c r="C2773" s="40" t="s">
        <v>193</v>
      </c>
      <c r="D2773" s="40" t="s">
        <v>90</v>
      </c>
      <c r="E2773" s="38" t="str">
        <f t="shared" si="7022"/>
        <v>0709</v>
      </c>
      <c r="F2773" s="40"/>
      <c r="G2773" s="40"/>
      <c r="H2773" s="41" t="s">
        <v>300</v>
      </c>
      <c r="I2773" s="42">
        <f t="shared" si="7050"/>
        <v>295778.90000000002</v>
      </c>
      <c r="J2773" s="42">
        <f t="shared" si="7051"/>
        <v>295802.90000000002</v>
      </c>
      <c r="K2773" s="42">
        <f t="shared" si="7052"/>
        <v>295802.90000000002</v>
      </c>
      <c r="L2773" s="42">
        <f t="shared" si="7053"/>
        <v>0</v>
      </c>
      <c r="M2773" s="42">
        <f t="shared" si="7054"/>
        <v>0</v>
      </c>
      <c r="N2773" s="42">
        <f t="shared" si="7055"/>
        <v>0</v>
      </c>
      <c r="O2773" s="42">
        <f t="shared" si="7056"/>
        <v>-3873.5500000000002</v>
      </c>
      <c r="P2773" s="42">
        <f t="shared" si="7057"/>
        <v>0</v>
      </c>
      <c r="Q2773" s="42">
        <f t="shared" si="7058"/>
        <v>0</v>
      </c>
      <c r="R2773" s="42">
        <f t="shared" si="7059"/>
        <v>-2342.3000000000002</v>
      </c>
      <c r="S2773" s="42">
        <f t="shared" si="7060"/>
        <v>0</v>
      </c>
      <c r="T2773" s="42">
        <f t="shared" si="6949"/>
        <v>289563.05000000005</v>
      </c>
      <c r="U2773" s="42">
        <f t="shared" si="7048"/>
        <v>295802.90000000002</v>
      </c>
      <c r="V2773" s="42">
        <f t="shared" si="7049"/>
        <v>295802.90000000002</v>
      </c>
      <c r="W2773" s="42">
        <f t="shared" si="7061"/>
        <v>0</v>
      </c>
      <c r="X2773" s="42">
        <f t="shared" si="7062"/>
        <v>0</v>
      </c>
      <c r="Y2773" s="42">
        <f t="shared" si="7063"/>
        <v>0</v>
      </c>
      <c r="Z2773" s="42">
        <f t="shared" si="7064"/>
        <v>0</v>
      </c>
      <c r="AA2773" s="42">
        <f t="shared" si="7065"/>
        <v>0</v>
      </c>
      <c r="AB2773" s="42">
        <f t="shared" si="7066"/>
        <v>0</v>
      </c>
      <c r="AC2773" s="42">
        <f t="shared" si="7067"/>
        <v>0</v>
      </c>
      <c r="AD2773" s="42">
        <f t="shared" si="7068"/>
        <v>0</v>
      </c>
      <c r="AE2773" s="42">
        <f t="shared" si="7069"/>
        <v>0</v>
      </c>
      <c r="AF2773" s="43">
        <f t="shared" si="7070"/>
        <v>146722.68561000002</v>
      </c>
      <c r="AG2773" s="43">
        <f t="shared" si="7071"/>
        <v>0</v>
      </c>
      <c r="AH2773" s="43">
        <f t="shared" si="7072"/>
        <v>139084.43561000002</v>
      </c>
      <c r="AI2773" s="43">
        <f t="shared" si="7073"/>
        <v>0</v>
      </c>
      <c r="AJ2773" s="43">
        <f t="shared" si="7074"/>
        <v>0</v>
      </c>
      <c r="AK2773" s="43">
        <f t="shared" si="7075"/>
        <v>0</v>
      </c>
      <c r="AL2773" s="43">
        <f t="shared" si="7076"/>
        <v>136929.14392</v>
      </c>
      <c r="AM2773" s="43">
        <f t="shared" si="7077"/>
        <v>129384.6194</v>
      </c>
      <c r="AN2773" s="43">
        <f t="shared" si="7078"/>
        <v>0</v>
      </c>
      <c r="AO2773" s="45">
        <f t="shared" si="7079"/>
        <v>73830.787219999998</v>
      </c>
      <c r="AP2773" s="45">
        <f t="shared" si="7080"/>
        <v>249793.69892</v>
      </c>
      <c r="AQ2773" s="45">
        <f t="shared" si="7081"/>
        <v>-3873.5500000000002</v>
      </c>
      <c r="AR2773" s="45">
        <f t="shared" si="7082"/>
        <v>0</v>
      </c>
      <c r="AS2773" s="45">
        <f t="shared" si="7083"/>
        <v>0</v>
      </c>
      <c r="AT2773" s="45">
        <f t="shared" si="7084"/>
        <v>0</v>
      </c>
      <c r="AU2773" s="45">
        <f t="shared" si="7023"/>
        <v>245920.14892000001</v>
      </c>
      <c r="AV2773" s="45">
        <f t="shared" si="7024"/>
        <v>43642.90108000004</v>
      </c>
      <c r="AW2773" s="45">
        <f t="shared" si="7025"/>
        <v>289563.05000000005</v>
      </c>
      <c r="AX2773" s="45">
        <f t="shared" si="7026"/>
        <v>295802.90000000002</v>
      </c>
      <c r="AY2773" s="45">
        <f t="shared" si="7027"/>
        <v>295802.90000000002</v>
      </c>
      <c r="AZ2773" s="45">
        <f t="shared" si="7085"/>
        <v>0</v>
      </c>
      <c r="BA2773" s="46">
        <f t="shared" si="7028"/>
        <v>93.325134658431764</v>
      </c>
      <c r="BB2773" s="25"/>
    </row>
    <row r="2774" ht="47.25">
      <c r="B2774" s="47" t="s">
        <v>1014</v>
      </c>
      <c r="C2774" s="47" t="s">
        <v>193</v>
      </c>
      <c r="D2774" s="47" t="s">
        <v>90</v>
      </c>
      <c r="E2774" s="48" t="str">
        <f t="shared" si="7022"/>
        <v>0709</v>
      </c>
      <c r="F2774" s="47" t="s">
        <v>262</v>
      </c>
      <c r="G2774" s="47"/>
      <c r="H2774" s="49" t="s">
        <v>263</v>
      </c>
      <c r="I2774" s="19">
        <f t="shared" si="7050"/>
        <v>295778.90000000002</v>
      </c>
      <c r="J2774" s="19">
        <f t="shared" si="7051"/>
        <v>295802.90000000002</v>
      </c>
      <c r="K2774" s="19">
        <f t="shared" si="7052"/>
        <v>295802.90000000002</v>
      </c>
      <c r="L2774" s="19">
        <f t="shared" si="7053"/>
        <v>0</v>
      </c>
      <c r="M2774" s="19">
        <f t="shared" si="7054"/>
        <v>0</v>
      </c>
      <c r="N2774" s="19">
        <f t="shared" si="7055"/>
        <v>0</v>
      </c>
      <c r="O2774" s="19">
        <f t="shared" si="7056"/>
        <v>-3873.5500000000002</v>
      </c>
      <c r="P2774" s="19">
        <f t="shared" si="7057"/>
        <v>0</v>
      </c>
      <c r="Q2774" s="19">
        <f t="shared" si="7058"/>
        <v>0</v>
      </c>
      <c r="R2774" s="19">
        <f t="shared" si="7059"/>
        <v>-2342.3000000000002</v>
      </c>
      <c r="S2774" s="19">
        <f t="shared" si="7060"/>
        <v>0</v>
      </c>
      <c r="T2774" s="19">
        <f t="shared" si="6949"/>
        <v>289563.05000000005</v>
      </c>
      <c r="U2774" s="19">
        <f t="shared" si="7048"/>
        <v>295802.90000000002</v>
      </c>
      <c r="V2774" s="19">
        <f t="shared" si="7049"/>
        <v>295802.90000000002</v>
      </c>
      <c r="W2774" s="19">
        <f t="shared" si="7061"/>
        <v>0</v>
      </c>
      <c r="X2774" s="19">
        <f t="shared" si="7062"/>
        <v>0</v>
      </c>
      <c r="Y2774" s="19">
        <f t="shared" si="7063"/>
        <v>0</v>
      </c>
      <c r="Z2774" s="19">
        <f t="shared" si="7064"/>
        <v>0</v>
      </c>
      <c r="AA2774" s="19">
        <f t="shared" si="7065"/>
        <v>0</v>
      </c>
      <c r="AB2774" s="19">
        <f t="shared" si="7066"/>
        <v>0</v>
      </c>
      <c r="AC2774" s="19">
        <f t="shared" si="7067"/>
        <v>0</v>
      </c>
      <c r="AD2774" s="19">
        <f t="shared" si="7068"/>
        <v>0</v>
      </c>
      <c r="AE2774" s="19">
        <f t="shared" si="7069"/>
        <v>0</v>
      </c>
      <c r="AF2774" s="50">
        <f t="shared" si="7070"/>
        <v>146722.68561000002</v>
      </c>
      <c r="AG2774" s="50">
        <f t="shared" si="7071"/>
        <v>0</v>
      </c>
      <c r="AH2774" s="50">
        <f t="shared" si="7072"/>
        <v>139084.43561000002</v>
      </c>
      <c r="AI2774" s="50">
        <f t="shared" si="7073"/>
        <v>0</v>
      </c>
      <c r="AJ2774" s="50">
        <f t="shared" si="7074"/>
        <v>0</v>
      </c>
      <c r="AK2774" s="50">
        <f t="shared" si="7075"/>
        <v>0</v>
      </c>
      <c r="AL2774" s="50">
        <f t="shared" si="7076"/>
        <v>136929.14392</v>
      </c>
      <c r="AM2774" s="50">
        <f t="shared" si="7077"/>
        <v>129384.6194</v>
      </c>
      <c r="AN2774" s="50">
        <f t="shared" si="7078"/>
        <v>0</v>
      </c>
      <c r="AO2774" s="15">
        <f t="shared" si="7079"/>
        <v>73830.787219999998</v>
      </c>
      <c r="AP2774" s="51">
        <f t="shared" si="7080"/>
        <v>249793.69892</v>
      </c>
      <c r="AQ2774" s="51">
        <f t="shared" si="7081"/>
        <v>-3873.5500000000002</v>
      </c>
      <c r="AR2774" s="51">
        <f t="shared" si="7082"/>
        <v>0</v>
      </c>
      <c r="AS2774" s="51">
        <f t="shared" si="7083"/>
        <v>0</v>
      </c>
      <c r="AT2774" s="51">
        <f t="shared" si="7084"/>
        <v>0</v>
      </c>
      <c r="AU2774" s="51">
        <f t="shared" si="7023"/>
        <v>245920.14892000001</v>
      </c>
      <c r="AV2774" s="51">
        <f t="shared" si="7024"/>
        <v>43642.90108000004</v>
      </c>
      <c r="AW2774" s="51">
        <f t="shared" si="7025"/>
        <v>289563.05000000005</v>
      </c>
      <c r="AX2774" s="51">
        <f t="shared" si="7026"/>
        <v>295802.90000000002</v>
      </c>
      <c r="AY2774" s="51">
        <f t="shared" si="7027"/>
        <v>295802.90000000002</v>
      </c>
      <c r="AZ2774" s="51">
        <f t="shared" si="7085"/>
        <v>0</v>
      </c>
      <c r="BA2774" s="52">
        <f t="shared" si="7028"/>
        <v>93.325134658431764</v>
      </c>
      <c r="BB2774" s="25"/>
    </row>
    <row r="2775">
      <c r="B2775" s="47" t="s">
        <v>1014</v>
      </c>
      <c r="C2775" s="47" t="s">
        <v>193</v>
      </c>
      <c r="D2775" s="47" t="s">
        <v>90</v>
      </c>
      <c r="E2775" s="48" t="str">
        <f t="shared" si="7022"/>
        <v>0709</v>
      </c>
      <c r="F2775" s="47" t="s">
        <v>264</v>
      </c>
      <c r="G2775" s="47"/>
      <c r="H2775" s="49" t="s">
        <v>53</v>
      </c>
      <c r="I2775" s="19">
        <f t="shared" si="7050"/>
        <v>295778.90000000002</v>
      </c>
      <c r="J2775" s="19">
        <f t="shared" si="7051"/>
        <v>295802.90000000002</v>
      </c>
      <c r="K2775" s="19">
        <f t="shared" si="7052"/>
        <v>295802.90000000002</v>
      </c>
      <c r="L2775" s="19">
        <f t="shared" si="7053"/>
        <v>0</v>
      </c>
      <c r="M2775" s="19">
        <f t="shared" si="7054"/>
        <v>0</v>
      </c>
      <c r="N2775" s="19">
        <f t="shared" si="7055"/>
        <v>0</v>
      </c>
      <c r="O2775" s="19">
        <f t="shared" si="7056"/>
        <v>-3873.5500000000002</v>
      </c>
      <c r="P2775" s="19">
        <f t="shared" si="7057"/>
        <v>0</v>
      </c>
      <c r="Q2775" s="19">
        <f t="shared" si="7058"/>
        <v>0</v>
      </c>
      <c r="R2775" s="19">
        <f t="shared" si="7059"/>
        <v>-2342.3000000000002</v>
      </c>
      <c r="S2775" s="19">
        <f t="shared" si="7060"/>
        <v>0</v>
      </c>
      <c r="T2775" s="19">
        <f t="shared" si="6949"/>
        <v>289563.05000000005</v>
      </c>
      <c r="U2775" s="19">
        <f t="shared" si="7048"/>
        <v>295802.90000000002</v>
      </c>
      <c r="V2775" s="19">
        <f t="shared" si="7049"/>
        <v>295802.90000000002</v>
      </c>
      <c r="W2775" s="19">
        <f t="shared" si="7061"/>
        <v>0</v>
      </c>
      <c r="X2775" s="19">
        <f t="shared" si="7062"/>
        <v>0</v>
      </c>
      <c r="Y2775" s="19">
        <f t="shared" si="7063"/>
        <v>0</v>
      </c>
      <c r="Z2775" s="19">
        <f t="shared" si="7064"/>
        <v>0</v>
      </c>
      <c r="AA2775" s="19">
        <f t="shared" si="7065"/>
        <v>0</v>
      </c>
      <c r="AB2775" s="19">
        <f t="shared" si="7066"/>
        <v>0</v>
      </c>
      <c r="AC2775" s="19">
        <f t="shared" si="7067"/>
        <v>0</v>
      </c>
      <c r="AD2775" s="19">
        <f t="shared" si="7068"/>
        <v>0</v>
      </c>
      <c r="AE2775" s="19">
        <f t="shared" si="7069"/>
        <v>0</v>
      </c>
      <c r="AF2775" s="50">
        <f t="shared" si="7070"/>
        <v>146722.68561000002</v>
      </c>
      <c r="AG2775" s="50">
        <f t="shared" si="7071"/>
        <v>0</v>
      </c>
      <c r="AH2775" s="50">
        <f t="shared" si="7072"/>
        <v>139084.43561000002</v>
      </c>
      <c r="AI2775" s="50">
        <f t="shared" si="7073"/>
        <v>0</v>
      </c>
      <c r="AJ2775" s="50">
        <f t="shared" si="7074"/>
        <v>0</v>
      </c>
      <c r="AK2775" s="50">
        <f t="shared" si="7075"/>
        <v>0</v>
      </c>
      <c r="AL2775" s="50">
        <f t="shared" si="7076"/>
        <v>136929.14392</v>
      </c>
      <c r="AM2775" s="50">
        <f t="shared" si="7077"/>
        <v>129384.6194</v>
      </c>
      <c r="AN2775" s="50">
        <f t="shared" si="7078"/>
        <v>0</v>
      </c>
      <c r="AO2775" s="51">
        <f t="shared" si="7079"/>
        <v>73830.787219999998</v>
      </c>
      <c r="AP2775" s="51">
        <f t="shared" si="7080"/>
        <v>249793.69892</v>
      </c>
      <c r="AQ2775" s="51">
        <f t="shared" si="7081"/>
        <v>-3873.5500000000002</v>
      </c>
      <c r="AR2775" s="51">
        <f t="shared" si="7082"/>
        <v>0</v>
      </c>
      <c r="AS2775" s="51">
        <f t="shared" si="7083"/>
        <v>0</v>
      </c>
      <c r="AT2775" s="51">
        <f t="shared" si="7084"/>
        <v>0</v>
      </c>
      <c r="AU2775" s="51">
        <f t="shared" si="7023"/>
        <v>245920.14892000001</v>
      </c>
      <c r="AV2775" s="51">
        <f t="shared" si="7024"/>
        <v>43642.90108000004</v>
      </c>
      <c r="AW2775" s="51">
        <f t="shared" si="7025"/>
        <v>289563.05000000005</v>
      </c>
      <c r="AX2775" s="51">
        <f t="shared" si="7026"/>
        <v>295802.90000000002</v>
      </c>
      <c r="AY2775" s="51">
        <f t="shared" si="7027"/>
        <v>295802.90000000002</v>
      </c>
      <c r="AZ2775" s="51">
        <f t="shared" si="7085"/>
        <v>0</v>
      </c>
      <c r="BA2775" s="52">
        <f t="shared" si="7028"/>
        <v>93.325134658431764</v>
      </c>
      <c r="BB2775" s="25"/>
    </row>
    <row r="2776" ht="31.5">
      <c r="B2776" s="47" t="s">
        <v>1014</v>
      </c>
      <c r="C2776" s="47" t="s">
        <v>193</v>
      </c>
      <c r="D2776" s="47" t="s">
        <v>90</v>
      </c>
      <c r="E2776" s="48" t="str">
        <f t="shared" si="7022"/>
        <v>0709</v>
      </c>
      <c r="F2776" s="47" t="s">
        <v>303</v>
      </c>
      <c r="G2776" s="47"/>
      <c r="H2776" s="49" t="s">
        <v>304</v>
      </c>
      <c r="I2776" s="19">
        <f>I2777+I2779+I2783+I2786</f>
        <v>295778.90000000002</v>
      </c>
      <c r="J2776" s="19">
        <f>J2777+J2779+J2783+J2786</f>
        <v>295802.90000000002</v>
      </c>
      <c r="K2776" s="19">
        <f>K2777+K2779+K2783+K2786</f>
        <v>295802.90000000002</v>
      </c>
      <c r="L2776" s="19">
        <f>L2777+L2779+L2783+L2786</f>
        <v>0</v>
      </c>
      <c r="M2776" s="19">
        <f>M2777+M2779+M2783+M2786</f>
        <v>0</v>
      </c>
      <c r="N2776" s="19">
        <f>N2777+N2779+N2783+N2786</f>
        <v>0</v>
      </c>
      <c r="O2776" s="19">
        <f>O2777+O2779+O2783+O2786</f>
        <v>-3873.5500000000002</v>
      </c>
      <c r="P2776" s="19">
        <f>P2777+P2779+P2783+P2786</f>
        <v>0</v>
      </c>
      <c r="Q2776" s="19">
        <f>Q2777+Q2779+Q2783+Q2786</f>
        <v>0</v>
      </c>
      <c r="R2776" s="19">
        <f>R2777+R2779+R2783+R2786</f>
        <v>-2342.3000000000002</v>
      </c>
      <c r="S2776" s="19">
        <f>S2777+S2779+S2783+S2786</f>
        <v>0</v>
      </c>
      <c r="T2776" s="19">
        <f t="shared" si="6949"/>
        <v>289563.05000000005</v>
      </c>
      <c r="U2776" s="19">
        <f t="shared" si="7048"/>
        <v>295802.90000000002</v>
      </c>
      <c r="V2776" s="19">
        <f t="shared" si="7049"/>
        <v>295802.90000000002</v>
      </c>
      <c r="W2776" s="19">
        <f>W2777+W2779+W2783+W2786</f>
        <v>0</v>
      </c>
      <c r="X2776" s="19">
        <f>X2777+X2779+X2783+X2786</f>
        <v>0</v>
      </c>
      <c r="Y2776" s="19">
        <f>Y2777+Y2779+Y2783+Y2786</f>
        <v>0</v>
      </c>
      <c r="Z2776" s="19">
        <f>Z2777+Z2779+Z2783+Z2786</f>
        <v>0</v>
      </c>
      <c r="AA2776" s="19">
        <f>AA2777+AA2779+AA2783+AA2786</f>
        <v>0</v>
      </c>
      <c r="AB2776" s="19">
        <f>AB2777+AB2779+AB2783+AB2786</f>
        <v>0</v>
      </c>
      <c r="AC2776" s="19">
        <f>AC2777+AC2779+AC2783+AC2786</f>
        <v>0</v>
      </c>
      <c r="AD2776" s="19">
        <f>AD2777+AD2779+AD2783+AD2786</f>
        <v>0</v>
      </c>
      <c r="AE2776" s="19">
        <f>AE2777+AE2779+AE2783+AE2786</f>
        <v>0</v>
      </c>
      <c r="AF2776" s="50">
        <f>AF2777+AF2779+AF2783+AF2786</f>
        <v>146722.68561000002</v>
      </c>
      <c r="AG2776" s="50">
        <f>AG2777+AG2779+AG2783+AG2786</f>
        <v>0</v>
      </c>
      <c r="AH2776" s="50">
        <f>AH2777+AH2779+AH2783+AH2786</f>
        <v>139084.43561000002</v>
      </c>
      <c r="AI2776" s="50">
        <f>AI2777+AI2779+AI2783+AI2786</f>
        <v>0</v>
      </c>
      <c r="AJ2776" s="50">
        <f>AJ2777+AJ2779+AJ2783+AJ2786</f>
        <v>0</v>
      </c>
      <c r="AK2776" s="50">
        <f>AK2777+AK2779+AK2783+AK2786</f>
        <v>0</v>
      </c>
      <c r="AL2776" s="50">
        <f>AL2777+AL2779+AL2783+AL2786</f>
        <v>136929.14392</v>
      </c>
      <c r="AM2776" s="50">
        <f>AM2777+AM2779+AM2783+AM2786</f>
        <v>129384.6194</v>
      </c>
      <c r="AN2776" s="50">
        <f>AN2777+AN2779+AN2783+AN2786</f>
        <v>0</v>
      </c>
      <c r="AO2776" s="15">
        <f>AO2777+AO2779+AO2783+AO2786</f>
        <v>73830.787219999998</v>
      </c>
      <c r="AP2776" s="51">
        <f>AP2777+AP2779+AP2783+AP2786</f>
        <v>249793.69892</v>
      </c>
      <c r="AQ2776" s="51">
        <f>AQ2777+AQ2779+AQ2783+AQ2786</f>
        <v>-3873.5500000000002</v>
      </c>
      <c r="AR2776" s="51">
        <f>AR2777+AR2779+AR2783+AR2786</f>
        <v>0</v>
      </c>
      <c r="AS2776" s="51">
        <f>AS2777+AS2779+AS2783+AS2786</f>
        <v>0</v>
      </c>
      <c r="AT2776" s="51">
        <f>AT2777+AT2779+AT2783+AT2786</f>
        <v>0</v>
      </c>
      <c r="AU2776" s="51">
        <f t="shared" si="7023"/>
        <v>245920.14892000001</v>
      </c>
      <c r="AV2776" s="51">
        <f t="shared" si="7024"/>
        <v>43642.90108000004</v>
      </c>
      <c r="AW2776" s="51">
        <f t="shared" si="7025"/>
        <v>289563.05000000005</v>
      </c>
      <c r="AX2776" s="51">
        <f t="shared" si="7026"/>
        <v>295802.90000000002</v>
      </c>
      <c r="AY2776" s="51">
        <f t="shared" si="7027"/>
        <v>295802.90000000002</v>
      </c>
      <c r="AZ2776" s="51">
        <f>AZ2777+AZ2779+AZ2783+AZ2786</f>
        <v>0</v>
      </c>
      <c r="BA2776" s="52">
        <f t="shared" si="7028"/>
        <v>93.325134658431764</v>
      </c>
      <c r="BB2776" s="25"/>
    </row>
    <row r="2777" ht="31.5">
      <c r="B2777" s="47" t="s">
        <v>1014</v>
      </c>
      <c r="C2777" s="47" t="s">
        <v>193</v>
      </c>
      <c r="D2777" s="47" t="s">
        <v>90</v>
      </c>
      <c r="E2777" s="48" t="str">
        <f t="shared" si="7022"/>
        <v>0709</v>
      </c>
      <c r="F2777" s="47" t="s">
        <v>1016</v>
      </c>
      <c r="G2777" s="47"/>
      <c r="H2777" s="49" t="s">
        <v>1017</v>
      </c>
      <c r="I2777" s="19">
        <f>I2778</f>
        <v>89.900000000000006</v>
      </c>
      <c r="J2777" s="19">
        <f>J2778</f>
        <v>89.900000000000006</v>
      </c>
      <c r="K2777" s="19">
        <f>K2778</f>
        <v>89.900000000000006</v>
      </c>
      <c r="L2777" s="19">
        <f>L2778</f>
        <v>0</v>
      </c>
      <c r="M2777" s="19">
        <f>M2778</f>
        <v>0</v>
      </c>
      <c r="N2777" s="19">
        <f>N2778</f>
        <v>0</v>
      </c>
      <c r="O2777" s="19">
        <f>O2778</f>
        <v>0</v>
      </c>
      <c r="P2777" s="19">
        <f>P2778</f>
        <v>0</v>
      </c>
      <c r="Q2777" s="19">
        <f>Q2778</f>
        <v>0</v>
      </c>
      <c r="R2777" s="19">
        <f>R2778</f>
        <v>0</v>
      </c>
      <c r="S2777" s="19">
        <f>S2778</f>
        <v>0</v>
      </c>
      <c r="T2777" s="19">
        <f t="shared" ref="T2777:T2840" si="7086">I2777+L2777+S2777+R2777+Q2777+P2777+O2777</f>
        <v>89.900000000000006</v>
      </c>
      <c r="U2777" s="19">
        <f t="shared" si="7048"/>
        <v>89.900000000000006</v>
      </c>
      <c r="V2777" s="19">
        <f t="shared" si="7049"/>
        <v>89.900000000000006</v>
      </c>
      <c r="W2777" s="19">
        <f>W2778</f>
        <v>0</v>
      </c>
      <c r="X2777" s="19">
        <f>X2778</f>
        <v>0</v>
      </c>
      <c r="Y2777" s="19">
        <f>Y2778</f>
        <v>0</v>
      </c>
      <c r="Z2777" s="19">
        <f>Z2778</f>
        <v>0</v>
      </c>
      <c r="AA2777" s="19">
        <f>AA2778</f>
        <v>0</v>
      </c>
      <c r="AB2777" s="19">
        <f>AB2778</f>
        <v>0</v>
      </c>
      <c r="AC2777" s="19">
        <f>AC2778</f>
        <v>0</v>
      </c>
      <c r="AD2777" s="19">
        <f>AD2778</f>
        <v>0</v>
      </c>
      <c r="AE2777" s="19">
        <f>AE2778</f>
        <v>0</v>
      </c>
      <c r="AF2777" s="50">
        <f>AF2778</f>
        <v>89.900000000000006</v>
      </c>
      <c r="AG2777" s="50">
        <f>AG2778</f>
        <v>0</v>
      </c>
      <c r="AH2777" s="50">
        <f>AH2778</f>
        <v>0</v>
      </c>
      <c r="AI2777" s="50">
        <f>AI2778</f>
        <v>0</v>
      </c>
      <c r="AJ2777" s="50">
        <f>AJ2778</f>
        <v>0</v>
      </c>
      <c r="AK2777" s="50">
        <f>AK2778</f>
        <v>0</v>
      </c>
      <c r="AL2777" s="50">
        <f>AL2778</f>
        <v>89.900000000000006</v>
      </c>
      <c r="AM2777" s="50">
        <f>AM2778</f>
        <v>0</v>
      </c>
      <c r="AN2777" s="50">
        <f>AN2778</f>
        <v>0</v>
      </c>
      <c r="AO2777" s="51">
        <f>AO2778</f>
        <v>89.900000000000006</v>
      </c>
      <c r="AP2777" s="51">
        <f>AP2778</f>
        <v>89.900000000000006</v>
      </c>
      <c r="AQ2777" s="51">
        <f>AQ2778</f>
        <v>0</v>
      </c>
      <c r="AR2777" s="51">
        <f>AR2778</f>
        <v>0</v>
      </c>
      <c r="AS2777" s="51">
        <f>AS2778</f>
        <v>0</v>
      </c>
      <c r="AT2777" s="51">
        <f>AT2778</f>
        <v>0</v>
      </c>
      <c r="AU2777" s="51">
        <f t="shared" si="7023"/>
        <v>89.900000000000006</v>
      </c>
      <c r="AV2777" s="51">
        <f t="shared" si="7024"/>
        <v>0</v>
      </c>
      <c r="AW2777" s="51">
        <f t="shared" si="7025"/>
        <v>89.900000000000006</v>
      </c>
      <c r="AX2777" s="51">
        <f t="shared" si="7026"/>
        <v>89.900000000000006</v>
      </c>
      <c r="AY2777" s="51">
        <f t="shared" si="7027"/>
        <v>89.900000000000006</v>
      </c>
      <c r="AZ2777" s="51">
        <f>AZ2778</f>
        <v>0</v>
      </c>
      <c r="BA2777" s="52">
        <f t="shared" si="7028"/>
        <v>100</v>
      </c>
      <c r="BB2777" s="25"/>
    </row>
    <row r="2778" ht="31.5">
      <c r="B2778" s="47" t="s">
        <v>1014</v>
      </c>
      <c r="C2778" s="47" t="s">
        <v>193</v>
      </c>
      <c r="D2778" s="47" t="s">
        <v>90</v>
      </c>
      <c r="E2778" s="48" t="str">
        <f t="shared" si="7022"/>
        <v>0709</v>
      </c>
      <c r="F2778" s="47" t="s">
        <v>1016</v>
      </c>
      <c r="G2778" s="47" t="s">
        <v>58</v>
      </c>
      <c r="H2778" s="49" t="s">
        <v>59</v>
      </c>
      <c r="I2778" s="19">
        <v>89.900000000000006</v>
      </c>
      <c r="J2778" s="19">
        <v>89.900000000000006</v>
      </c>
      <c r="K2778" s="19">
        <v>89.900000000000006</v>
      </c>
      <c r="L2778" s="19"/>
      <c r="M2778" s="19"/>
      <c r="N2778" s="19"/>
      <c r="O2778" s="19">
        <v>0</v>
      </c>
      <c r="P2778" s="19">
        <v>0</v>
      </c>
      <c r="Q2778" s="19">
        <v>0</v>
      </c>
      <c r="R2778" s="19">
        <v>0</v>
      </c>
      <c r="S2778" s="19"/>
      <c r="T2778" s="19">
        <f t="shared" si="7086"/>
        <v>89.900000000000006</v>
      </c>
      <c r="U2778" s="19">
        <f t="shared" si="7048"/>
        <v>89.900000000000006</v>
      </c>
      <c r="V2778" s="19">
        <f t="shared" si="7049"/>
        <v>89.900000000000006</v>
      </c>
      <c r="W2778" s="19"/>
      <c r="X2778" s="19"/>
      <c r="Y2778" s="19"/>
      <c r="Z2778" s="19"/>
      <c r="AA2778" s="19"/>
      <c r="AB2778" s="19"/>
      <c r="AC2778" s="19"/>
      <c r="AD2778" s="19"/>
      <c r="AE2778" s="19"/>
      <c r="AF2778" s="50">
        <v>89.900000000000006</v>
      </c>
      <c r="AG2778" s="50"/>
      <c r="AH2778" s="50">
        <v>0</v>
      </c>
      <c r="AI2778" s="50">
        <v>0</v>
      </c>
      <c r="AJ2778" s="50">
        <v>0</v>
      </c>
      <c r="AK2778" s="50">
        <v>0</v>
      </c>
      <c r="AL2778" s="50">
        <v>89.900000000000006</v>
      </c>
      <c r="AM2778" s="50">
        <v>0</v>
      </c>
      <c r="AN2778" s="50">
        <v>0</v>
      </c>
      <c r="AO2778" s="15">
        <v>89.900000000000006</v>
      </c>
      <c r="AP2778" s="51">
        <v>89.900000000000006</v>
      </c>
      <c r="AQ2778" s="51">
        <v>0</v>
      </c>
      <c r="AR2778" s="51">
        <v>0</v>
      </c>
      <c r="AS2778" s="51">
        <v>0</v>
      </c>
      <c r="AT2778" s="51">
        <v>0</v>
      </c>
      <c r="AU2778" s="51">
        <f t="shared" si="7023"/>
        <v>89.900000000000006</v>
      </c>
      <c r="AV2778" s="51">
        <f t="shared" si="7024"/>
        <v>0</v>
      </c>
      <c r="AW2778" s="51">
        <f t="shared" si="7025"/>
        <v>89.900000000000006</v>
      </c>
      <c r="AX2778" s="51">
        <f t="shared" si="7026"/>
        <v>89.900000000000006</v>
      </c>
      <c r="AY2778" s="51">
        <f t="shared" si="7027"/>
        <v>89.900000000000006</v>
      </c>
      <c r="AZ2778" s="51"/>
      <c r="BA2778" s="52">
        <f t="shared" si="7028"/>
        <v>100</v>
      </c>
      <c r="BB2778" s="53"/>
    </row>
    <row r="2779">
      <c r="B2779" s="47" t="s">
        <v>1014</v>
      </c>
      <c r="C2779" s="47" t="s">
        <v>193</v>
      </c>
      <c r="D2779" s="47" t="s">
        <v>90</v>
      </c>
      <c r="E2779" s="48" t="str">
        <f t="shared" si="7022"/>
        <v>0709</v>
      </c>
      <c r="F2779" s="47" t="s">
        <v>307</v>
      </c>
      <c r="G2779" s="47"/>
      <c r="H2779" s="49" t="s">
        <v>308</v>
      </c>
      <c r="I2779" s="19">
        <f>I2780+I2781+I2782</f>
        <v>281924.79999999999</v>
      </c>
      <c r="J2779" s="19">
        <f>J2780+J2781+J2782</f>
        <v>281924.79999999999</v>
      </c>
      <c r="K2779" s="19">
        <f>K2780+K2781+K2782</f>
        <v>281924.79999999999</v>
      </c>
      <c r="L2779" s="19">
        <f>L2780+L2781+L2782</f>
        <v>0</v>
      </c>
      <c r="M2779" s="19">
        <f>M2780+M2781+M2782</f>
        <v>0</v>
      </c>
      <c r="N2779" s="19">
        <f>N2780+N2781+N2782</f>
        <v>0</v>
      </c>
      <c r="O2779" s="19">
        <f>O2780+O2781+O2782</f>
        <v>0</v>
      </c>
      <c r="P2779" s="19">
        <f>P2780+P2781+P2782</f>
        <v>0</v>
      </c>
      <c r="Q2779" s="19">
        <f>Q2780+Q2781+Q2782</f>
        <v>0</v>
      </c>
      <c r="R2779" s="19">
        <f>R2780+R2781+R2782</f>
        <v>0</v>
      </c>
      <c r="S2779" s="19">
        <f>S2780+S2781+S2782</f>
        <v>0</v>
      </c>
      <c r="T2779" s="19">
        <f t="shared" si="7086"/>
        <v>281924.79999999999</v>
      </c>
      <c r="U2779" s="19">
        <f t="shared" si="7048"/>
        <v>281924.79999999999</v>
      </c>
      <c r="V2779" s="19">
        <f t="shared" si="7049"/>
        <v>281924.79999999999</v>
      </c>
      <c r="W2779" s="19">
        <f>W2780+W2781+W2782</f>
        <v>0</v>
      </c>
      <c r="X2779" s="19">
        <f>X2780+X2781+X2782</f>
        <v>0</v>
      </c>
      <c r="Y2779" s="19">
        <f>Y2780+Y2781+Y2782</f>
        <v>0</v>
      </c>
      <c r="Z2779" s="19">
        <f>Z2780+Z2781+Z2782</f>
        <v>0</v>
      </c>
      <c r="AA2779" s="19">
        <f>AA2780+AA2781+AA2782</f>
        <v>0</v>
      </c>
      <c r="AB2779" s="19">
        <f>AB2780+AB2781+AB2782</f>
        <v>0</v>
      </c>
      <c r="AC2779" s="19">
        <f>AC2780+AC2781+AC2782</f>
        <v>0</v>
      </c>
      <c r="AD2779" s="19">
        <f>AD2780+AD2781+AD2782</f>
        <v>0</v>
      </c>
      <c r="AE2779" s="19">
        <f>AE2780+AE2781+AE2782</f>
        <v>0</v>
      </c>
      <c r="AF2779" s="50">
        <f>AF2780+AF2781+AF2782</f>
        <v>139084.43561000002</v>
      </c>
      <c r="AG2779" s="50">
        <f>AG2780+AG2781+AG2782</f>
        <v>0</v>
      </c>
      <c r="AH2779" s="50">
        <f>AH2780+AH2781+AH2782</f>
        <v>139084.43561000002</v>
      </c>
      <c r="AI2779" s="50">
        <f>AI2780+AI2781+AI2782</f>
        <v>0</v>
      </c>
      <c r="AJ2779" s="50">
        <f>AJ2780+AJ2781+AJ2782</f>
        <v>0</v>
      </c>
      <c r="AK2779" s="50">
        <f>AK2780+AK2781+AK2782</f>
        <v>0</v>
      </c>
      <c r="AL2779" s="50">
        <f>AL2780+AL2781+AL2782</f>
        <v>129384.6194</v>
      </c>
      <c r="AM2779" s="50">
        <f>AM2780+AM2781+AM2782</f>
        <v>129384.6194</v>
      </c>
      <c r="AN2779" s="50">
        <f>AN2780+AN2781+AN2782</f>
        <v>0</v>
      </c>
      <c r="AO2779" s="51">
        <f>AO2780+AO2781+AO2782</f>
        <v>69558.23159000001</v>
      </c>
      <c r="AP2779" s="51">
        <f>AP2780+AP2781+AP2782</f>
        <v>238281.89892000001</v>
      </c>
      <c r="AQ2779" s="51">
        <f>AQ2780+AQ2781+AQ2782</f>
        <v>0</v>
      </c>
      <c r="AR2779" s="51">
        <f>AR2780+AR2781+AR2782</f>
        <v>0</v>
      </c>
      <c r="AS2779" s="51">
        <f>AS2780+AS2781+AS2782</f>
        <v>0</v>
      </c>
      <c r="AT2779" s="51">
        <f>AT2780+AT2781+AT2782</f>
        <v>0</v>
      </c>
      <c r="AU2779" s="51">
        <f t="shared" si="7023"/>
        <v>238281.89892000001</v>
      </c>
      <c r="AV2779" s="51">
        <f t="shared" si="7024"/>
        <v>43642.901079999981</v>
      </c>
      <c r="AW2779" s="51">
        <f t="shared" si="7025"/>
        <v>281924.79999999999</v>
      </c>
      <c r="AX2779" s="51">
        <f t="shared" si="7026"/>
        <v>281924.79999999999</v>
      </c>
      <c r="AY2779" s="51">
        <f t="shared" si="7027"/>
        <v>281924.79999999999</v>
      </c>
      <c r="AZ2779" s="51">
        <f>AZ2780+AZ2781+AZ2782</f>
        <v>0</v>
      </c>
      <c r="BA2779" s="52">
        <f t="shared" si="7028"/>
        <v>93.025951345699951</v>
      </c>
      <c r="BB2779" s="25"/>
    </row>
    <row r="2780">
      <c r="B2780" s="47" t="s">
        <v>1014</v>
      </c>
      <c r="C2780" s="47" t="s">
        <v>193</v>
      </c>
      <c r="D2780" s="47" t="s">
        <v>90</v>
      </c>
      <c r="E2780" s="48" t="str">
        <f t="shared" si="7022"/>
        <v>0709</v>
      </c>
      <c r="F2780" s="47" t="s">
        <v>307</v>
      </c>
      <c r="G2780" s="47" t="s">
        <v>72</v>
      </c>
      <c r="H2780" s="49" t="s">
        <v>73</v>
      </c>
      <c r="I2780" s="19">
        <v>14696.700000000001</v>
      </c>
      <c r="J2780" s="19">
        <v>14696.700000000001</v>
      </c>
      <c r="K2780" s="19">
        <v>14696.700000000001</v>
      </c>
      <c r="L2780" s="19"/>
      <c r="M2780" s="19"/>
      <c r="N2780" s="19"/>
      <c r="O2780" s="19">
        <v>0</v>
      </c>
      <c r="P2780" s="19">
        <v>0</v>
      </c>
      <c r="Q2780" s="19">
        <v>0</v>
      </c>
      <c r="R2780" s="19">
        <v>0</v>
      </c>
      <c r="S2780" s="19"/>
      <c r="T2780" s="19">
        <f t="shared" si="7086"/>
        <v>14696.700000000001</v>
      </c>
      <c r="U2780" s="19">
        <f t="shared" si="7048"/>
        <v>14696.700000000001</v>
      </c>
      <c r="V2780" s="19">
        <f t="shared" si="7049"/>
        <v>14696.700000000001</v>
      </c>
      <c r="W2780" s="19"/>
      <c r="X2780" s="19"/>
      <c r="Y2780" s="19"/>
      <c r="Z2780" s="19"/>
      <c r="AA2780" s="19"/>
      <c r="AB2780" s="19"/>
      <c r="AC2780" s="19"/>
      <c r="AD2780" s="19"/>
      <c r="AE2780" s="19"/>
      <c r="AF2780" s="50">
        <v>11249.811470000001</v>
      </c>
      <c r="AG2780" s="50"/>
      <c r="AH2780" s="50">
        <f t="shared" ref="AH2780:AH2782" si="7087">AF2780</f>
        <v>11249.811470000001</v>
      </c>
      <c r="AI2780" s="50">
        <f t="shared" ref="AI2780:AI2782" si="7088">AG2780</f>
        <v>0</v>
      </c>
      <c r="AJ2780" s="50">
        <v>0</v>
      </c>
      <c r="AK2780" s="50">
        <v>0</v>
      </c>
      <c r="AL2780" s="50">
        <v>9204.8977300000006</v>
      </c>
      <c r="AM2780" s="50">
        <f t="shared" ref="AM2780:AM2782" si="7089">AL2780</f>
        <v>9204.8977300000006</v>
      </c>
      <c r="AN2780" s="50">
        <v>0</v>
      </c>
      <c r="AO2780" s="15">
        <v>5822.73891</v>
      </c>
      <c r="AP2780" s="51">
        <v>14696.700000000001</v>
      </c>
      <c r="AQ2780" s="51">
        <v>0</v>
      </c>
      <c r="AR2780" s="51">
        <v>0</v>
      </c>
      <c r="AS2780" s="51">
        <v>0</v>
      </c>
      <c r="AT2780" s="51">
        <v>0</v>
      </c>
      <c r="AU2780" s="51">
        <f t="shared" si="7023"/>
        <v>14696.700000000001</v>
      </c>
      <c r="AV2780" s="51">
        <f t="shared" si="7024"/>
        <v>0</v>
      </c>
      <c r="AW2780" s="51">
        <f t="shared" si="7025"/>
        <v>14696.700000000001</v>
      </c>
      <c r="AX2780" s="51">
        <f t="shared" si="7026"/>
        <v>14696.700000000001</v>
      </c>
      <c r="AY2780" s="51">
        <f t="shared" si="7027"/>
        <v>14696.700000000001</v>
      </c>
      <c r="AZ2780" s="51"/>
      <c r="BA2780" s="52">
        <f t="shared" si="7028"/>
        <v>81.822684358282842</v>
      </c>
      <c r="BB2780" s="53"/>
    </row>
    <row r="2781" ht="31.5">
      <c r="B2781" s="47" t="s">
        <v>1014</v>
      </c>
      <c r="C2781" s="47" t="s">
        <v>193</v>
      </c>
      <c r="D2781" s="47" t="s">
        <v>90</v>
      </c>
      <c r="E2781" s="48" t="str">
        <f t="shared" si="7022"/>
        <v>0709</v>
      </c>
      <c r="F2781" s="47" t="s">
        <v>307</v>
      </c>
      <c r="G2781" s="47" t="s">
        <v>154</v>
      </c>
      <c r="H2781" s="49" t="s">
        <v>155</v>
      </c>
      <c r="I2781" s="19">
        <v>6137.1999999999998</v>
      </c>
      <c r="J2781" s="71">
        <v>6137.1999999999998</v>
      </c>
      <c r="K2781" s="71">
        <v>6137.1999999999998</v>
      </c>
      <c r="L2781" s="71"/>
      <c r="M2781" s="71"/>
      <c r="N2781" s="71"/>
      <c r="O2781" s="71">
        <v>0</v>
      </c>
      <c r="P2781" s="71">
        <v>0</v>
      </c>
      <c r="Q2781" s="71">
        <v>0</v>
      </c>
      <c r="R2781" s="71">
        <v>0</v>
      </c>
      <c r="S2781" s="71"/>
      <c r="T2781" s="71">
        <f t="shared" si="7086"/>
        <v>6137.1999999999998</v>
      </c>
      <c r="U2781" s="71">
        <f t="shared" si="7048"/>
        <v>6137.1999999999998</v>
      </c>
      <c r="V2781" s="71">
        <f t="shared" si="7049"/>
        <v>6137.1999999999998</v>
      </c>
      <c r="W2781" s="71"/>
      <c r="X2781" s="71"/>
      <c r="Y2781" s="71"/>
      <c r="Z2781" s="71"/>
      <c r="AA2781" s="71"/>
      <c r="AB2781" s="71"/>
      <c r="AC2781" s="71"/>
      <c r="AD2781" s="71"/>
      <c r="AE2781" s="71"/>
      <c r="AF2781" s="72">
        <v>3133.0852300000001</v>
      </c>
      <c r="AG2781" s="50"/>
      <c r="AH2781" s="72">
        <f t="shared" si="7087"/>
        <v>3133.0852300000001</v>
      </c>
      <c r="AI2781" s="72">
        <f t="shared" si="7088"/>
        <v>0</v>
      </c>
      <c r="AJ2781" s="72">
        <v>0</v>
      </c>
      <c r="AK2781" s="72">
        <v>0</v>
      </c>
      <c r="AL2781" s="72">
        <v>2777.7885700000002</v>
      </c>
      <c r="AM2781" s="72">
        <f t="shared" si="7089"/>
        <v>2777.7885700000002</v>
      </c>
      <c r="AN2781" s="72">
        <v>0</v>
      </c>
      <c r="AO2781" s="73">
        <v>2207.4183499999999</v>
      </c>
      <c r="AP2781" s="73">
        <v>6137.1999999999998</v>
      </c>
      <c r="AQ2781" s="73">
        <v>0</v>
      </c>
      <c r="AR2781" s="73">
        <v>0</v>
      </c>
      <c r="AS2781" s="51">
        <v>0</v>
      </c>
      <c r="AT2781" s="51">
        <v>0</v>
      </c>
      <c r="AU2781" s="73">
        <f t="shared" si="7023"/>
        <v>6137.1999999999998</v>
      </c>
      <c r="AV2781" s="73">
        <f t="shared" si="7024"/>
        <v>0</v>
      </c>
      <c r="AW2781" s="51">
        <f t="shared" si="7025"/>
        <v>6137.1999999999998</v>
      </c>
      <c r="AX2781" s="51">
        <f t="shared" si="7026"/>
        <v>6137.1999999999998</v>
      </c>
      <c r="AY2781" s="51">
        <f t="shared" si="7027"/>
        <v>6137.1999999999998</v>
      </c>
      <c r="AZ2781" s="73"/>
      <c r="BA2781" s="81">
        <f t="shared" si="7028"/>
        <v>88.659846958584026</v>
      </c>
      <c r="BB2781" s="53"/>
    </row>
    <row r="2782">
      <c r="B2782" s="47" t="s">
        <v>1014</v>
      </c>
      <c r="C2782" s="47" t="s">
        <v>193</v>
      </c>
      <c r="D2782" s="47" t="s">
        <v>90</v>
      </c>
      <c r="E2782" s="48" t="str">
        <f t="shared" si="7022"/>
        <v>0709</v>
      </c>
      <c r="F2782" s="47" t="s">
        <v>307</v>
      </c>
      <c r="G2782" s="47" t="s">
        <v>60</v>
      </c>
      <c r="H2782" s="49" t="s">
        <v>61</v>
      </c>
      <c r="I2782" s="19">
        <v>261090.89999999999</v>
      </c>
      <c r="J2782" s="71">
        <v>261090.89999999999</v>
      </c>
      <c r="K2782" s="71">
        <v>261090.89999999999</v>
      </c>
      <c r="L2782" s="71"/>
      <c r="M2782" s="71"/>
      <c r="N2782" s="71"/>
      <c r="O2782" s="71">
        <v>0</v>
      </c>
      <c r="P2782" s="71">
        <v>0</v>
      </c>
      <c r="Q2782" s="71">
        <v>0</v>
      </c>
      <c r="R2782" s="71">
        <v>0</v>
      </c>
      <c r="S2782" s="71"/>
      <c r="T2782" s="71">
        <f t="shared" si="7086"/>
        <v>261090.89999999999</v>
      </c>
      <c r="U2782" s="71">
        <f t="shared" si="7048"/>
        <v>261090.89999999999</v>
      </c>
      <c r="V2782" s="71">
        <f t="shared" si="7049"/>
        <v>261090.89999999999</v>
      </c>
      <c r="W2782" s="71"/>
      <c r="X2782" s="71"/>
      <c r="Y2782" s="71"/>
      <c r="Z2782" s="71"/>
      <c r="AA2782" s="71"/>
      <c r="AB2782" s="71"/>
      <c r="AC2782" s="71"/>
      <c r="AD2782" s="71"/>
      <c r="AE2782" s="71"/>
      <c r="AF2782" s="72">
        <v>124701.53891</v>
      </c>
      <c r="AG2782" s="50"/>
      <c r="AH2782" s="72">
        <f t="shared" si="7087"/>
        <v>124701.53891</v>
      </c>
      <c r="AI2782" s="72">
        <f t="shared" si="7088"/>
        <v>0</v>
      </c>
      <c r="AJ2782" s="72">
        <v>0</v>
      </c>
      <c r="AK2782" s="72">
        <v>0</v>
      </c>
      <c r="AL2782" s="72">
        <v>117401.93309999999</v>
      </c>
      <c r="AM2782" s="72">
        <f t="shared" si="7089"/>
        <v>117401.93309999999</v>
      </c>
      <c r="AN2782" s="72">
        <v>0</v>
      </c>
      <c r="AO2782" s="76">
        <v>61528.074330000003</v>
      </c>
      <c r="AP2782" s="73">
        <v>217447.99892000001</v>
      </c>
      <c r="AQ2782" s="73">
        <v>0</v>
      </c>
      <c r="AR2782" s="73">
        <v>0</v>
      </c>
      <c r="AS2782" s="51">
        <v>0</v>
      </c>
      <c r="AT2782" s="51">
        <v>0</v>
      </c>
      <c r="AU2782" s="73">
        <f t="shared" si="7023"/>
        <v>217447.99892000001</v>
      </c>
      <c r="AV2782" s="73">
        <f t="shared" si="7024"/>
        <v>43642.901079999981</v>
      </c>
      <c r="AW2782" s="51">
        <f t="shared" si="7025"/>
        <v>261090.89999999999</v>
      </c>
      <c r="AX2782" s="51">
        <f t="shared" si="7026"/>
        <v>261090.89999999999</v>
      </c>
      <c r="AY2782" s="51">
        <f t="shared" si="7027"/>
        <v>261090.89999999999</v>
      </c>
      <c r="AZ2782" s="73"/>
      <c r="BA2782" s="81">
        <f t="shared" si="7028"/>
        <v>94.146338630778004</v>
      </c>
      <c r="BB2782" s="53"/>
    </row>
    <row r="2783" ht="63">
      <c r="B2783" s="47" t="s">
        <v>1014</v>
      </c>
      <c r="C2783" s="47" t="s">
        <v>193</v>
      </c>
      <c r="D2783" s="47" t="s">
        <v>90</v>
      </c>
      <c r="E2783" s="48" t="str">
        <f t="shared" si="7022"/>
        <v>0709</v>
      </c>
      <c r="F2783" s="47" t="s">
        <v>1018</v>
      </c>
      <c r="G2783" s="47"/>
      <c r="H2783" s="49" t="s">
        <v>1019</v>
      </c>
      <c r="I2783" s="19">
        <f>I2784+I2785</f>
        <v>2915.6999999999998</v>
      </c>
      <c r="J2783" s="19">
        <f>J2784+J2785</f>
        <v>2939.6999999999998</v>
      </c>
      <c r="K2783" s="19">
        <f>K2784+K2785</f>
        <v>2939.6999999999998</v>
      </c>
      <c r="L2783" s="19">
        <f>L2784+L2785</f>
        <v>0</v>
      </c>
      <c r="M2783" s="19">
        <f>M2784+M2785</f>
        <v>0</v>
      </c>
      <c r="N2783" s="19">
        <f>N2784+N2785</f>
        <v>0</v>
      </c>
      <c r="O2783" s="19">
        <f>O2784+O2785</f>
        <v>-349.75</v>
      </c>
      <c r="P2783" s="19">
        <f>P2784+P2785</f>
        <v>0</v>
      </c>
      <c r="Q2783" s="19">
        <f>Q2784+Q2785</f>
        <v>0</v>
      </c>
      <c r="R2783" s="19">
        <f>R2784+R2785</f>
        <v>-2342.3000000000002</v>
      </c>
      <c r="S2783" s="19">
        <f>S2784+S2785</f>
        <v>0</v>
      </c>
      <c r="T2783" s="19">
        <f t="shared" si="7086"/>
        <v>223.64999999999964</v>
      </c>
      <c r="U2783" s="19">
        <f t="shared" si="7048"/>
        <v>2939.6999999999998</v>
      </c>
      <c r="V2783" s="19">
        <f t="shared" si="7049"/>
        <v>2939.6999999999998</v>
      </c>
      <c r="W2783" s="19">
        <f>W2784+W2785</f>
        <v>0</v>
      </c>
      <c r="X2783" s="19">
        <f>X2784+X2785</f>
        <v>0</v>
      </c>
      <c r="Y2783" s="19">
        <f>Y2784+Y2785</f>
        <v>0</v>
      </c>
      <c r="Z2783" s="19">
        <f>Z2784+Z2785</f>
        <v>0</v>
      </c>
      <c r="AA2783" s="19">
        <f>AA2784+AA2785</f>
        <v>0</v>
      </c>
      <c r="AB2783" s="19">
        <f>AB2784+AB2785</f>
        <v>0</v>
      </c>
      <c r="AC2783" s="19">
        <f>AC2784+AC2785</f>
        <v>0</v>
      </c>
      <c r="AD2783" s="19">
        <f>AD2784+AD2785</f>
        <v>0</v>
      </c>
      <c r="AE2783" s="19">
        <f>AE2784+AE2785</f>
        <v>0</v>
      </c>
      <c r="AF2783" s="50">
        <f>AF2784+AF2785</f>
        <v>223.65000000000001</v>
      </c>
      <c r="AG2783" s="50">
        <f>AG2784+AG2785</f>
        <v>0</v>
      </c>
      <c r="AH2783" s="50">
        <f>AH2784+AH2785</f>
        <v>0</v>
      </c>
      <c r="AI2783" s="50">
        <f>AI2784+AI2785</f>
        <v>0</v>
      </c>
      <c r="AJ2783" s="50">
        <f>AJ2784+AJ2785</f>
        <v>0</v>
      </c>
      <c r="AK2783" s="50">
        <f>AK2784+AK2785</f>
        <v>0</v>
      </c>
      <c r="AL2783" s="50">
        <f>AL2784+AL2785</f>
        <v>220.66800000000001</v>
      </c>
      <c r="AM2783" s="50">
        <f>AM2784+AM2785</f>
        <v>0</v>
      </c>
      <c r="AN2783" s="50">
        <f>AN2784+AN2785</f>
        <v>0</v>
      </c>
      <c r="AO2783" s="51">
        <f>AO2784+AO2785</f>
        <v>0</v>
      </c>
      <c r="AP2783" s="51">
        <f>AP2784+AP2785</f>
        <v>573.39999999999998</v>
      </c>
      <c r="AQ2783" s="51">
        <f>AQ2784+AQ2785</f>
        <v>-349.75</v>
      </c>
      <c r="AR2783" s="51">
        <f>AR2784+AR2785</f>
        <v>0</v>
      </c>
      <c r="AS2783" s="51">
        <f>AS2784+AS2785</f>
        <v>0</v>
      </c>
      <c r="AT2783" s="51">
        <f>AT2784+AT2785</f>
        <v>0</v>
      </c>
      <c r="AU2783" s="51">
        <f t="shared" si="7023"/>
        <v>223.64999999999998</v>
      </c>
      <c r="AV2783" s="51">
        <f t="shared" si="7024"/>
        <v>-3.4106051316484809e-13</v>
      </c>
      <c r="AW2783" s="51">
        <f t="shared" si="7025"/>
        <v>223.64999999999964</v>
      </c>
      <c r="AX2783" s="51">
        <f t="shared" si="7026"/>
        <v>2939.6999999999998</v>
      </c>
      <c r="AY2783" s="51">
        <f t="shared" si="7027"/>
        <v>2939.6999999999998</v>
      </c>
      <c r="AZ2783" s="51">
        <f>AZ2784+AZ2785</f>
        <v>0</v>
      </c>
      <c r="BA2783" s="52">
        <f t="shared" si="7028"/>
        <v>98.666666666666671</v>
      </c>
      <c r="BB2783" s="25"/>
    </row>
    <row r="2784" ht="31.5" hidden="1">
      <c r="B2784" s="47" t="s">
        <v>1014</v>
      </c>
      <c r="C2784" s="47" t="s">
        <v>193</v>
      </c>
      <c r="D2784" s="47" t="s">
        <v>90</v>
      </c>
      <c r="E2784" s="48" t="str">
        <f t="shared" si="7022"/>
        <v>0709</v>
      </c>
      <c r="F2784" s="47" t="s">
        <v>1018</v>
      </c>
      <c r="G2784" s="47" t="s">
        <v>154</v>
      </c>
      <c r="H2784" s="49" t="s">
        <v>155</v>
      </c>
      <c r="I2784" s="19">
        <v>1093.7</v>
      </c>
      <c r="J2784" s="19">
        <v>1104</v>
      </c>
      <c r="K2784" s="19">
        <v>1104</v>
      </c>
      <c r="L2784" s="19"/>
      <c r="M2784" s="19"/>
      <c r="N2784" s="19"/>
      <c r="O2784" s="19">
        <v>-349.75</v>
      </c>
      <c r="P2784" s="19">
        <v>0</v>
      </c>
      <c r="Q2784" s="19">
        <v>0</v>
      </c>
      <c r="R2784" s="19">
        <v>-520.29999999999995</v>
      </c>
      <c r="S2784" s="19"/>
      <c r="T2784" s="19">
        <f t="shared" si="7086"/>
        <v>223.65000000000009</v>
      </c>
      <c r="U2784" s="19">
        <f t="shared" si="7048"/>
        <v>1104</v>
      </c>
      <c r="V2784" s="19">
        <f t="shared" si="7049"/>
        <v>1104</v>
      </c>
      <c r="W2784" s="19"/>
      <c r="X2784" s="19"/>
      <c r="Y2784" s="19"/>
      <c r="Z2784" s="19"/>
      <c r="AA2784" s="19"/>
      <c r="AB2784" s="19"/>
      <c r="AC2784" s="19"/>
      <c r="AD2784" s="19"/>
      <c r="AE2784" s="19"/>
      <c r="AF2784" s="50">
        <v>0</v>
      </c>
      <c r="AG2784" s="50"/>
      <c r="AH2784" s="50">
        <v>0</v>
      </c>
      <c r="AI2784" s="50">
        <v>0</v>
      </c>
      <c r="AJ2784" s="50">
        <v>0</v>
      </c>
      <c r="AK2784" s="50">
        <v>0</v>
      </c>
      <c r="AL2784" s="50">
        <v>0</v>
      </c>
      <c r="AM2784" s="50">
        <v>0</v>
      </c>
      <c r="AN2784" s="50">
        <v>0</v>
      </c>
      <c r="AO2784" s="15">
        <v>0</v>
      </c>
      <c r="AP2784" s="51">
        <v>0</v>
      </c>
      <c r="AQ2784" s="51">
        <v>-349.75</v>
      </c>
      <c r="AR2784" s="51">
        <v>0</v>
      </c>
      <c r="AS2784" s="51">
        <v>0</v>
      </c>
      <c r="AT2784" s="51">
        <v>0</v>
      </c>
      <c r="AU2784" s="51">
        <f t="shared" si="7023"/>
        <v>-349.75</v>
      </c>
      <c r="AV2784" s="51">
        <f t="shared" si="7024"/>
        <v>573.40000000000009</v>
      </c>
      <c r="AW2784" s="51">
        <f t="shared" si="7025"/>
        <v>223.65000000000009</v>
      </c>
      <c r="AX2784" s="51">
        <f t="shared" si="7026"/>
        <v>1104</v>
      </c>
      <c r="AY2784" s="51">
        <f t="shared" si="7027"/>
        <v>1104</v>
      </c>
      <c r="AZ2784" s="51"/>
      <c r="BA2784" s="52"/>
      <c r="BB2784" s="53">
        <v>0</v>
      </c>
    </row>
    <row r="2785">
      <c r="B2785" s="47" t="s">
        <v>1014</v>
      </c>
      <c r="C2785" s="47" t="s">
        <v>193</v>
      </c>
      <c r="D2785" s="47" t="s">
        <v>90</v>
      </c>
      <c r="E2785" s="48" t="str">
        <f t="shared" si="7022"/>
        <v>0709</v>
      </c>
      <c r="F2785" s="47" t="s">
        <v>1018</v>
      </c>
      <c r="G2785" s="47" t="s">
        <v>60</v>
      </c>
      <c r="H2785" s="49" t="s">
        <v>61</v>
      </c>
      <c r="I2785" s="19">
        <v>1822</v>
      </c>
      <c r="J2785" s="19">
        <v>1835.7</v>
      </c>
      <c r="K2785" s="19">
        <v>1835.7</v>
      </c>
      <c r="L2785" s="19"/>
      <c r="M2785" s="19"/>
      <c r="N2785" s="19"/>
      <c r="O2785" s="19">
        <v>0</v>
      </c>
      <c r="P2785" s="19">
        <v>0</v>
      </c>
      <c r="Q2785" s="19">
        <v>0</v>
      </c>
      <c r="R2785" s="19">
        <v>-1822</v>
      </c>
      <c r="S2785" s="19"/>
      <c r="T2785" s="19">
        <f t="shared" si="7086"/>
        <v>0</v>
      </c>
      <c r="U2785" s="19">
        <f t="shared" si="7048"/>
        <v>1835.7</v>
      </c>
      <c r="V2785" s="19">
        <f t="shared" si="7049"/>
        <v>1835.7</v>
      </c>
      <c r="W2785" s="19"/>
      <c r="X2785" s="19"/>
      <c r="Y2785" s="19"/>
      <c r="Z2785" s="19"/>
      <c r="AA2785" s="19"/>
      <c r="AB2785" s="19"/>
      <c r="AC2785" s="19"/>
      <c r="AD2785" s="19"/>
      <c r="AE2785" s="19"/>
      <c r="AF2785" s="50">
        <v>223.65000000000001</v>
      </c>
      <c r="AG2785" s="50"/>
      <c r="AH2785" s="50">
        <v>0</v>
      </c>
      <c r="AI2785" s="50">
        <v>0</v>
      </c>
      <c r="AJ2785" s="50">
        <v>0</v>
      </c>
      <c r="AK2785" s="50">
        <v>0</v>
      </c>
      <c r="AL2785" s="50">
        <v>220.66800000000001</v>
      </c>
      <c r="AM2785" s="50">
        <v>0</v>
      </c>
      <c r="AN2785" s="50">
        <v>0</v>
      </c>
      <c r="AO2785" s="51">
        <v>0</v>
      </c>
      <c r="AP2785" s="51">
        <v>573.39999999999998</v>
      </c>
      <c r="AQ2785" s="51">
        <v>0</v>
      </c>
      <c r="AR2785" s="51">
        <v>0</v>
      </c>
      <c r="AS2785" s="51">
        <v>0</v>
      </c>
      <c r="AT2785" s="51">
        <v>0</v>
      </c>
      <c r="AU2785" s="51">
        <f t="shared" si="7023"/>
        <v>573.39999999999998</v>
      </c>
      <c r="AV2785" s="51">
        <f t="shared" si="7024"/>
        <v>-573.39999999999998</v>
      </c>
      <c r="AW2785" s="51">
        <f t="shared" si="7025"/>
        <v>0</v>
      </c>
      <c r="AX2785" s="51">
        <f t="shared" si="7026"/>
        <v>1835.7</v>
      </c>
      <c r="AY2785" s="51">
        <f t="shared" si="7027"/>
        <v>1835.7</v>
      </c>
      <c r="AZ2785" s="51"/>
      <c r="BA2785" s="52">
        <f t="shared" si="7028"/>
        <v>98.666666666666671</v>
      </c>
      <c r="BB2785" s="25"/>
    </row>
    <row r="2786" ht="47.25">
      <c r="B2786" s="47" t="s">
        <v>1014</v>
      </c>
      <c r="C2786" s="47" t="s">
        <v>193</v>
      </c>
      <c r="D2786" s="47" t="s">
        <v>90</v>
      </c>
      <c r="E2786" s="48" t="str">
        <f t="shared" si="7022"/>
        <v>0709</v>
      </c>
      <c r="F2786" s="47" t="s">
        <v>1020</v>
      </c>
      <c r="G2786" s="47"/>
      <c r="H2786" s="49" t="s">
        <v>1021</v>
      </c>
      <c r="I2786" s="19">
        <f>I2787+I2788</f>
        <v>10848.5</v>
      </c>
      <c r="J2786" s="19">
        <f>J2787+J2788</f>
        <v>10848.5</v>
      </c>
      <c r="K2786" s="19">
        <f>K2787+K2788</f>
        <v>10848.5</v>
      </c>
      <c r="L2786" s="19">
        <f>L2787+L2788</f>
        <v>0</v>
      </c>
      <c r="M2786" s="19">
        <f>M2787+M2788</f>
        <v>0</v>
      </c>
      <c r="N2786" s="19">
        <f>N2787+N2788</f>
        <v>0</v>
      </c>
      <c r="O2786" s="19">
        <f>O2787+O2788</f>
        <v>-3523.8000000000002</v>
      </c>
      <c r="P2786" s="19">
        <f>P2787+P2788</f>
        <v>0</v>
      </c>
      <c r="Q2786" s="19">
        <f>Q2787+Q2788</f>
        <v>0</v>
      </c>
      <c r="R2786" s="19">
        <f>R2787+R2788</f>
        <v>0</v>
      </c>
      <c r="S2786" s="19">
        <f>S2787+S2788</f>
        <v>0</v>
      </c>
      <c r="T2786" s="19">
        <f t="shared" si="7086"/>
        <v>7324.6999999999998</v>
      </c>
      <c r="U2786" s="19">
        <f t="shared" si="7048"/>
        <v>10848.5</v>
      </c>
      <c r="V2786" s="19">
        <f t="shared" si="7049"/>
        <v>10848.5</v>
      </c>
      <c r="W2786" s="19">
        <f>W2787+W2788</f>
        <v>0</v>
      </c>
      <c r="X2786" s="19">
        <f>X2787+X2788</f>
        <v>0</v>
      </c>
      <c r="Y2786" s="19">
        <f>Y2787+Y2788</f>
        <v>0</v>
      </c>
      <c r="Z2786" s="19">
        <f>Z2787+Z2788</f>
        <v>0</v>
      </c>
      <c r="AA2786" s="19">
        <f>AA2787+AA2788</f>
        <v>0</v>
      </c>
      <c r="AB2786" s="19">
        <f>AB2787+AB2788</f>
        <v>0</v>
      </c>
      <c r="AC2786" s="19">
        <f>AC2787+AC2788</f>
        <v>0</v>
      </c>
      <c r="AD2786" s="19">
        <f>AD2787+AD2788</f>
        <v>0</v>
      </c>
      <c r="AE2786" s="19">
        <f>AE2787+AE2788</f>
        <v>0</v>
      </c>
      <c r="AF2786" s="50">
        <f>AF2787+AF2788</f>
        <v>7324.6999999999998</v>
      </c>
      <c r="AG2786" s="50">
        <f>AG2787+AG2788</f>
        <v>0</v>
      </c>
      <c r="AH2786" s="50">
        <f>AH2787+AH2788</f>
        <v>0</v>
      </c>
      <c r="AI2786" s="50">
        <f>AI2787+AI2788</f>
        <v>0</v>
      </c>
      <c r="AJ2786" s="50">
        <f>AJ2787+AJ2788</f>
        <v>0</v>
      </c>
      <c r="AK2786" s="50">
        <f>AK2787+AK2788</f>
        <v>0</v>
      </c>
      <c r="AL2786" s="50">
        <f>AL2787+AL2788</f>
        <v>7233.9565199999997</v>
      </c>
      <c r="AM2786" s="50">
        <f>AM2787+AM2788</f>
        <v>0</v>
      </c>
      <c r="AN2786" s="50">
        <f>AN2787+AN2788</f>
        <v>0</v>
      </c>
      <c r="AO2786" s="15">
        <f>AO2787+AO2788</f>
        <v>4182.6556300000002</v>
      </c>
      <c r="AP2786" s="51">
        <f>AP2787+AP2788</f>
        <v>10848.5</v>
      </c>
      <c r="AQ2786" s="51">
        <f>AQ2787+AQ2788</f>
        <v>-3523.8000000000002</v>
      </c>
      <c r="AR2786" s="51">
        <f>AR2787+AR2788</f>
        <v>0</v>
      </c>
      <c r="AS2786" s="51">
        <f>AS2787+AS2788</f>
        <v>0</v>
      </c>
      <c r="AT2786" s="51">
        <f>AT2787+AT2788</f>
        <v>0</v>
      </c>
      <c r="AU2786" s="51">
        <f t="shared" si="7023"/>
        <v>7324.6999999999998</v>
      </c>
      <c r="AV2786" s="51">
        <f t="shared" si="7024"/>
        <v>0</v>
      </c>
      <c r="AW2786" s="51">
        <f t="shared" si="7025"/>
        <v>7324.6999999999998</v>
      </c>
      <c r="AX2786" s="51">
        <f t="shared" si="7026"/>
        <v>10848.5</v>
      </c>
      <c r="AY2786" s="51">
        <f t="shared" si="7027"/>
        <v>10848.5</v>
      </c>
      <c r="AZ2786" s="51">
        <f>AZ2787+AZ2788</f>
        <v>0</v>
      </c>
      <c r="BA2786" s="52">
        <f t="shared" si="7028"/>
        <v>98.761130421723749</v>
      </c>
      <c r="BB2786" s="25"/>
    </row>
    <row r="2787" ht="31.5">
      <c r="B2787" s="47" t="s">
        <v>1014</v>
      </c>
      <c r="C2787" s="47" t="s">
        <v>193</v>
      </c>
      <c r="D2787" s="47" t="s">
        <v>90</v>
      </c>
      <c r="E2787" s="48" t="str">
        <f t="shared" si="7022"/>
        <v>0709</v>
      </c>
      <c r="F2787" s="47" t="s">
        <v>1020</v>
      </c>
      <c r="G2787" s="47" t="s">
        <v>154</v>
      </c>
      <c r="H2787" s="49" t="s">
        <v>155</v>
      </c>
      <c r="I2787" s="19">
        <v>684.39999999999998</v>
      </c>
      <c r="J2787" s="19">
        <v>684.39999999999998</v>
      </c>
      <c r="K2787" s="19">
        <v>684.39999999999998</v>
      </c>
      <c r="L2787" s="19"/>
      <c r="M2787" s="19"/>
      <c r="N2787" s="19"/>
      <c r="O2787" s="19">
        <v>-601.70000000000005</v>
      </c>
      <c r="P2787" s="19">
        <v>0</v>
      </c>
      <c r="Q2787" s="19">
        <v>0</v>
      </c>
      <c r="R2787" s="19">
        <v>0</v>
      </c>
      <c r="S2787" s="19"/>
      <c r="T2787" s="19">
        <f t="shared" si="7086"/>
        <v>82.699999999999932</v>
      </c>
      <c r="U2787" s="19">
        <f t="shared" si="7048"/>
        <v>684.39999999999998</v>
      </c>
      <c r="V2787" s="19">
        <f t="shared" si="7049"/>
        <v>684.39999999999998</v>
      </c>
      <c r="W2787" s="19"/>
      <c r="X2787" s="19"/>
      <c r="Y2787" s="19"/>
      <c r="Z2787" s="19"/>
      <c r="AA2787" s="19"/>
      <c r="AB2787" s="19"/>
      <c r="AC2787" s="19"/>
      <c r="AD2787" s="19"/>
      <c r="AE2787" s="19"/>
      <c r="AF2787" s="50">
        <v>82.700000000000003</v>
      </c>
      <c r="AG2787" s="50"/>
      <c r="AH2787" s="50">
        <v>0</v>
      </c>
      <c r="AI2787" s="50">
        <v>0</v>
      </c>
      <c r="AJ2787" s="50">
        <v>0</v>
      </c>
      <c r="AK2787" s="50">
        <v>0</v>
      </c>
      <c r="AL2787" s="50">
        <v>16.52187</v>
      </c>
      <c r="AM2787" s="50">
        <v>0</v>
      </c>
      <c r="AN2787" s="50">
        <v>0</v>
      </c>
      <c r="AO2787" s="51">
        <v>0</v>
      </c>
      <c r="AP2787" s="51">
        <v>684.39999999999998</v>
      </c>
      <c r="AQ2787" s="51">
        <v>-601.70000000000005</v>
      </c>
      <c r="AR2787" s="51">
        <v>0</v>
      </c>
      <c r="AS2787" s="51">
        <v>0</v>
      </c>
      <c r="AT2787" s="51">
        <v>0</v>
      </c>
      <c r="AU2787" s="51">
        <f t="shared" si="7023"/>
        <v>82.699999999999932</v>
      </c>
      <c r="AV2787" s="51">
        <f t="shared" si="7024"/>
        <v>0</v>
      </c>
      <c r="AW2787" s="51">
        <f t="shared" si="7025"/>
        <v>82.699999999999932</v>
      </c>
      <c r="AX2787" s="51">
        <f t="shared" si="7026"/>
        <v>684.39999999999998</v>
      </c>
      <c r="AY2787" s="51">
        <f t="shared" si="7027"/>
        <v>684.39999999999998</v>
      </c>
      <c r="AZ2787" s="51"/>
      <c r="BA2787" s="52">
        <f t="shared" si="7028"/>
        <v>19.978077388149941</v>
      </c>
      <c r="BB2787" s="53"/>
    </row>
    <row r="2788">
      <c r="B2788" s="47" t="s">
        <v>1014</v>
      </c>
      <c r="C2788" s="47" t="s">
        <v>193</v>
      </c>
      <c r="D2788" s="47" t="s">
        <v>90</v>
      </c>
      <c r="E2788" s="48" t="str">
        <f t="shared" si="7022"/>
        <v>0709</v>
      </c>
      <c r="F2788" s="47" t="s">
        <v>1020</v>
      </c>
      <c r="G2788" s="47" t="s">
        <v>60</v>
      </c>
      <c r="H2788" s="49" t="s">
        <v>61</v>
      </c>
      <c r="I2788" s="19">
        <v>10164.1</v>
      </c>
      <c r="J2788" s="19">
        <v>10164.1</v>
      </c>
      <c r="K2788" s="19">
        <v>10164.1</v>
      </c>
      <c r="L2788" s="19"/>
      <c r="M2788" s="19"/>
      <c r="N2788" s="19"/>
      <c r="O2788" s="19">
        <v>-2922.0999999999999</v>
      </c>
      <c r="P2788" s="19">
        <v>0</v>
      </c>
      <c r="Q2788" s="19">
        <v>0</v>
      </c>
      <c r="R2788" s="19">
        <v>0</v>
      </c>
      <c r="S2788" s="19"/>
      <c r="T2788" s="19">
        <f t="shared" si="7086"/>
        <v>7242</v>
      </c>
      <c r="U2788" s="19">
        <f t="shared" si="7048"/>
        <v>10164.1</v>
      </c>
      <c r="V2788" s="19">
        <f t="shared" si="7049"/>
        <v>10164.1</v>
      </c>
      <c r="W2788" s="19"/>
      <c r="X2788" s="19"/>
      <c r="Y2788" s="19"/>
      <c r="Z2788" s="19"/>
      <c r="AA2788" s="19"/>
      <c r="AB2788" s="19"/>
      <c r="AC2788" s="19"/>
      <c r="AD2788" s="19"/>
      <c r="AE2788" s="19"/>
      <c r="AF2788" s="50">
        <v>7242</v>
      </c>
      <c r="AG2788" s="50"/>
      <c r="AH2788" s="50">
        <v>0</v>
      </c>
      <c r="AI2788" s="50">
        <v>0</v>
      </c>
      <c r="AJ2788" s="50">
        <v>0</v>
      </c>
      <c r="AK2788" s="50">
        <v>0</v>
      </c>
      <c r="AL2788" s="50">
        <v>7217.4346500000001</v>
      </c>
      <c r="AM2788" s="50">
        <v>0</v>
      </c>
      <c r="AN2788" s="50">
        <v>0</v>
      </c>
      <c r="AO2788" s="15">
        <v>4182.6556300000002</v>
      </c>
      <c r="AP2788" s="51">
        <v>10164.1</v>
      </c>
      <c r="AQ2788" s="51">
        <v>-2922.0999999999999</v>
      </c>
      <c r="AR2788" s="51">
        <v>0</v>
      </c>
      <c r="AS2788" s="51">
        <v>0</v>
      </c>
      <c r="AT2788" s="51">
        <v>0</v>
      </c>
      <c r="AU2788" s="51">
        <f t="shared" si="7023"/>
        <v>7242</v>
      </c>
      <c r="AV2788" s="51">
        <f t="shared" si="7024"/>
        <v>0</v>
      </c>
      <c r="AW2788" s="51">
        <f t="shared" si="7025"/>
        <v>7242</v>
      </c>
      <c r="AX2788" s="51">
        <f t="shared" si="7026"/>
        <v>10164.1</v>
      </c>
      <c r="AY2788" s="51">
        <f t="shared" si="7027"/>
        <v>10164.1</v>
      </c>
      <c r="AZ2788" s="51"/>
      <c r="BA2788" s="52">
        <f t="shared" si="7028"/>
        <v>99.660793289146639</v>
      </c>
      <c r="BB2788" s="53"/>
    </row>
    <row r="2789" s="30" customFormat="1">
      <c r="B2789" s="31" t="s">
        <v>1014</v>
      </c>
      <c r="C2789" s="31" t="s">
        <v>343</v>
      </c>
      <c r="D2789" s="31"/>
      <c r="E2789" s="32" t="str">
        <f t="shared" si="7022"/>
        <v>10</v>
      </c>
      <c r="F2789" s="31"/>
      <c r="G2789" s="31"/>
      <c r="H2789" s="33" t="s">
        <v>344</v>
      </c>
      <c r="I2789" s="34">
        <f>I2796+I2817+I2825+I2790</f>
        <v>468196.09999999998</v>
      </c>
      <c r="J2789" s="34">
        <f>J2796+J2817+J2825+J2790</f>
        <v>440660.09999999998</v>
      </c>
      <c r="K2789" s="34">
        <f>K2796+K2817+K2825+K2790</f>
        <v>490660.09999999998</v>
      </c>
      <c r="L2789" s="34">
        <f>L2796+L2817+L2825+L2790</f>
        <v>0</v>
      </c>
      <c r="M2789" s="34">
        <f>M2796+M2817+M2825+M2790</f>
        <v>0</v>
      </c>
      <c r="N2789" s="34">
        <f>N2796+N2817+N2825+N2790</f>
        <v>0</v>
      </c>
      <c r="O2789" s="34">
        <f>O2796+O2817+O2825+O2790</f>
        <v>2951.7690000000002</v>
      </c>
      <c r="P2789" s="34">
        <f>P2796+P2817+P2825+P2790</f>
        <v>0</v>
      </c>
      <c r="Q2789" s="34">
        <f>Q2796+Q2817+Q2825+Q2790</f>
        <v>0</v>
      </c>
      <c r="R2789" s="34">
        <f>R2796+R2817+R2825+R2790</f>
        <v>0</v>
      </c>
      <c r="S2789" s="34">
        <f>S2796+S2817+S2825+S2790</f>
        <v>11833.099999999999</v>
      </c>
      <c r="T2789" s="34">
        <f t="shared" si="7086"/>
        <v>482980.96899999992</v>
      </c>
      <c r="U2789" s="34">
        <f t="shared" si="7048"/>
        <v>440660.09999999998</v>
      </c>
      <c r="V2789" s="34">
        <f t="shared" si="7049"/>
        <v>490660.09999999998</v>
      </c>
      <c r="W2789" s="34">
        <f>W2796+W2817+W2825+W2790</f>
        <v>10658.099999999999</v>
      </c>
      <c r="X2789" s="34">
        <f>X2796+X2817+X2825+X2790</f>
        <v>0</v>
      </c>
      <c r="Y2789" s="34">
        <f>Y2796+Y2817+Y2825+Y2790</f>
        <v>0</v>
      </c>
      <c r="Z2789" s="34">
        <f>Z2796+Z2817+Z2825+Z2790</f>
        <v>1175</v>
      </c>
      <c r="AA2789" s="34">
        <f>AA2796+AA2817+AA2825+AA2790</f>
        <v>10072.4</v>
      </c>
      <c r="AB2789" s="34">
        <f>AB2796+AB2817+AB2825+AB2790</f>
        <v>0</v>
      </c>
      <c r="AC2789" s="34">
        <f>AC2796+AC2817+AC2825+AC2790</f>
        <v>10072.4</v>
      </c>
      <c r="AD2789" s="34">
        <f>AD2796+AD2817+AD2825+AD2790</f>
        <v>0</v>
      </c>
      <c r="AE2789" s="34">
        <f>AE2796+AE2817+AE2825+AE2790</f>
        <v>0</v>
      </c>
      <c r="AF2789" s="35">
        <f>AF2796+AF2817+AF2825+AF2790</f>
        <v>920741.33932000003</v>
      </c>
      <c r="AG2789" s="35">
        <f>AG2796+AG2817+AG2825+AG2790</f>
        <v>0</v>
      </c>
      <c r="AH2789" s="35">
        <f>AH2796+AH2817+AH2825+AH2790</f>
        <v>193596.00527000002</v>
      </c>
      <c r="AI2789" s="35">
        <f>AI2796+AI2817+AI2825+AI2790</f>
        <v>0</v>
      </c>
      <c r="AJ2789" s="35">
        <f>AJ2796+AJ2817+AJ2825+AJ2790</f>
        <v>0</v>
      </c>
      <c r="AK2789" s="35">
        <f>AK2796+AK2817+AK2825+AK2790</f>
        <v>0</v>
      </c>
      <c r="AL2789" s="35">
        <f>AL2796+AL2817+AL2825+AL2790</f>
        <v>900877.72074999998</v>
      </c>
      <c r="AM2789" s="35">
        <f>AM2796+AM2817+AM2825+AM2790</f>
        <v>188785.55367000002</v>
      </c>
      <c r="AN2789" s="35">
        <f>AN2796+AN2817+AN2825+AN2790</f>
        <v>0</v>
      </c>
      <c r="AO2789" s="36">
        <f>AO2796+AO2817+AO2825+AO2790</f>
        <v>622142.22447000002</v>
      </c>
      <c r="AP2789" s="36">
        <f>AP2796+AP2817+AP2825+AP2790</f>
        <v>860312.71296000003</v>
      </c>
      <c r="AQ2789" s="36">
        <f>AQ2796+AQ2817+AQ2825+AQ2790</f>
        <v>2951.7690000000002</v>
      </c>
      <c r="AR2789" s="36">
        <f>AR2796+AR2817+AR2825+AR2790</f>
        <v>0</v>
      </c>
      <c r="AS2789" s="36">
        <f>AS2796+AS2817+AS2825+AS2790</f>
        <v>0</v>
      </c>
      <c r="AT2789" s="36">
        <f>AT2796+AT2817+AT2825+AT2790</f>
        <v>0</v>
      </c>
      <c r="AU2789" s="36">
        <f t="shared" si="7023"/>
        <v>863264.48196</v>
      </c>
      <c r="AV2789" s="36">
        <f t="shared" si="7024"/>
        <v>-380283.51296000008</v>
      </c>
      <c r="AW2789" s="36">
        <f t="shared" si="7025"/>
        <v>494814.0689999999</v>
      </c>
      <c r="AX2789" s="36">
        <f t="shared" si="7026"/>
        <v>450732.5</v>
      </c>
      <c r="AY2789" s="36">
        <f t="shared" si="7027"/>
        <v>500732.5</v>
      </c>
      <c r="AZ2789" s="36">
        <f>AZ2796+AZ2817+AZ2825+AZ2790</f>
        <v>0</v>
      </c>
      <c r="BA2789" s="37">
        <f t="shared" si="7028"/>
        <v>97.842649425877852</v>
      </c>
      <c r="BB2789" s="25"/>
    </row>
    <row r="2790" s="39" customFormat="1">
      <c r="B2790" s="40" t="s">
        <v>1014</v>
      </c>
      <c r="C2790" s="40" t="s">
        <v>343</v>
      </c>
      <c r="D2790" s="40" t="s">
        <v>46</v>
      </c>
      <c r="E2790" s="38" t="str">
        <f t="shared" si="7022"/>
        <v>1001</v>
      </c>
      <c r="F2790" s="40"/>
      <c r="G2790" s="40"/>
      <c r="H2790" s="41" t="s">
        <v>1022</v>
      </c>
      <c r="I2790" s="42">
        <f t="shared" ref="I2790:I2792" si="7090">I2791</f>
        <v>151781.29999999999</v>
      </c>
      <c r="J2790" s="42">
        <f t="shared" ref="J2790:J2792" si="7091">J2791</f>
        <v>156448.19999999998</v>
      </c>
      <c r="K2790" s="42">
        <f t="shared" ref="K2790:K2792" si="7092">K2791</f>
        <v>156448.19999999998</v>
      </c>
      <c r="L2790" s="42">
        <f t="shared" ref="L2790:L2792" si="7093">L2791</f>
        <v>0</v>
      </c>
      <c r="M2790" s="42">
        <f t="shared" ref="M2790:M2792" si="7094">M2791</f>
        <v>0</v>
      </c>
      <c r="N2790" s="42">
        <f t="shared" ref="N2790:N2792" si="7095">N2791</f>
        <v>0</v>
      </c>
      <c r="O2790" s="42">
        <f t="shared" ref="O2790:O2792" si="7096">O2791</f>
        <v>4650.6000000000004</v>
      </c>
      <c r="P2790" s="42">
        <f t="shared" ref="P2790:P2792" si="7097">P2791</f>
        <v>0</v>
      </c>
      <c r="Q2790" s="42">
        <f t="shared" ref="Q2790:Q2792" si="7098">Q2791</f>
        <v>0</v>
      </c>
      <c r="R2790" s="42">
        <f t="shared" ref="R2790:R2792" si="7099">R2791</f>
        <v>0</v>
      </c>
      <c r="S2790" s="42">
        <f t="shared" ref="S2790:S2792" si="7100">S2791</f>
        <v>4100.3000000000002</v>
      </c>
      <c r="T2790" s="42">
        <f t="shared" si="7086"/>
        <v>160532.19999999998</v>
      </c>
      <c r="U2790" s="42">
        <f t="shared" si="7048"/>
        <v>156448.19999999998</v>
      </c>
      <c r="V2790" s="42">
        <f t="shared" si="7049"/>
        <v>156448.19999999998</v>
      </c>
      <c r="W2790" s="42">
        <f t="shared" ref="W2790:W2792" si="7101">W2791</f>
        <v>4100.3000000000002</v>
      </c>
      <c r="X2790" s="42">
        <f t="shared" ref="X2790:X2792" si="7102">X2791</f>
        <v>0</v>
      </c>
      <c r="Y2790" s="42">
        <f t="shared" ref="Y2790:Y2792" si="7103">Y2791</f>
        <v>0</v>
      </c>
      <c r="Z2790" s="42">
        <f t="shared" ref="Z2790:Z2792" si="7104">Z2791</f>
        <v>0</v>
      </c>
      <c r="AA2790" s="42">
        <f t="shared" ref="AA2790:AA2792" si="7105">AA2791</f>
        <v>2889.3999999999996</v>
      </c>
      <c r="AB2790" s="42">
        <f t="shared" ref="AB2790:AB2792" si="7106">AB2791</f>
        <v>0</v>
      </c>
      <c r="AC2790" s="42">
        <f t="shared" ref="AC2790:AC2792" si="7107">AC2791</f>
        <v>2889.3999999999996</v>
      </c>
      <c r="AD2790" s="42">
        <f t="shared" ref="AD2790:AD2792" si="7108">AD2791</f>
        <v>0</v>
      </c>
      <c r="AE2790" s="42">
        <f t="shared" ref="AE2790:AE2792" si="7109">AE2791</f>
        <v>0</v>
      </c>
      <c r="AF2790" s="43">
        <f t="shared" ref="AF2790:AF2792" si="7110">AF2791</f>
        <v>160532.20000000001</v>
      </c>
      <c r="AG2790" s="43">
        <f t="shared" ref="AG2790:AG2792" si="7111">AG2791</f>
        <v>0</v>
      </c>
      <c r="AH2790" s="43">
        <f t="shared" ref="AH2790:AH2792" si="7112">AH2791</f>
        <v>0</v>
      </c>
      <c r="AI2790" s="43">
        <f t="shared" ref="AI2790:AI2792" si="7113">AI2791</f>
        <v>0</v>
      </c>
      <c r="AJ2790" s="43">
        <f t="shared" ref="AJ2790:AJ2792" si="7114">AJ2791</f>
        <v>0</v>
      </c>
      <c r="AK2790" s="43">
        <f t="shared" ref="AK2790:AK2792" si="7115">AK2791</f>
        <v>0</v>
      </c>
      <c r="AL2790" s="43">
        <f t="shared" ref="AL2790:AL2792" si="7116">AL2791</f>
        <v>160236.57325000002</v>
      </c>
      <c r="AM2790" s="43">
        <f t="shared" ref="AM2790:AM2792" si="7117">AM2791</f>
        <v>0</v>
      </c>
      <c r="AN2790" s="43">
        <f t="shared" ref="AN2790:AN2792" si="7118">AN2791</f>
        <v>0</v>
      </c>
      <c r="AO2790" s="44">
        <f t="shared" ref="AO2790:AO2792" si="7119">AO2791</f>
        <v>118677.17123000001</v>
      </c>
      <c r="AP2790" s="45">
        <f t="shared" ref="AP2790:AP2792" si="7120">AP2791</f>
        <v>155881.60000000001</v>
      </c>
      <c r="AQ2790" s="45">
        <f t="shared" ref="AQ2790:AQ2792" si="7121">AQ2791</f>
        <v>4650.6000000000004</v>
      </c>
      <c r="AR2790" s="45">
        <f t="shared" ref="AR2790:AR2792" si="7122">AR2791</f>
        <v>0</v>
      </c>
      <c r="AS2790" s="45">
        <f t="shared" ref="AS2790:AS2792" si="7123">AS2791</f>
        <v>0</v>
      </c>
      <c r="AT2790" s="45">
        <f t="shared" ref="AT2790:AT2792" si="7124">AT2791</f>
        <v>0</v>
      </c>
      <c r="AU2790" s="45">
        <f t="shared" si="7023"/>
        <v>160532.20000000001</v>
      </c>
      <c r="AV2790" s="45">
        <f t="shared" si="7024"/>
        <v>-2.9103830456733704e-11</v>
      </c>
      <c r="AW2790" s="45">
        <f t="shared" si="7025"/>
        <v>164632.49999999997</v>
      </c>
      <c r="AX2790" s="45">
        <f t="shared" si="7026"/>
        <v>159337.59999999998</v>
      </c>
      <c r="AY2790" s="45">
        <f t="shared" si="7027"/>
        <v>159337.59999999998</v>
      </c>
      <c r="AZ2790" s="45">
        <f t="shared" ref="AZ2790:AZ2792" si="7125">AZ2791</f>
        <v>0</v>
      </c>
      <c r="BA2790" s="46">
        <f t="shared" si="7028"/>
        <v>99.81584582407767</v>
      </c>
      <c r="BB2790" s="25"/>
    </row>
    <row r="2791" ht="31.5">
      <c r="B2791" s="47" t="s">
        <v>1014</v>
      </c>
      <c r="C2791" s="47" t="s">
        <v>343</v>
      </c>
      <c r="D2791" s="47" t="s">
        <v>46</v>
      </c>
      <c r="E2791" s="48" t="str">
        <f t="shared" si="7022"/>
        <v>1001</v>
      </c>
      <c r="F2791" s="47" t="s">
        <v>76</v>
      </c>
      <c r="G2791" s="47"/>
      <c r="H2791" s="49" t="s">
        <v>77</v>
      </c>
      <c r="I2791" s="19">
        <f t="shared" si="7090"/>
        <v>151781.29999999999</v>
      </c>
      <c r="J2791" s="19">
        <f t="shared" si="7091"/>
        <v>156448.19999999998</v>
      </c>
      <c r="K2791" s="19">
        <f t="shared" si="7092"/>
        <v>156448.19999999998</v>
      </c>
      <c r="L2791" s="19">
        <f t="shared" si="7093"/>
        <v>0</v>
      </c>
      <c r="M2791" s="19">
        <f t="shared" si="7094"/>
        <v>0</v>
      </c>
      <c r="N2791" s="19">
        <f t="shared" si="7095"/>
        <v>0</v>
      </c>
      <c r="O2791" s="19">
        <f t="shared" si="7096"/>
        <v>4650.6000000000004</v>
      </c>
      <c r="P2791" s="19">
        <f t="shared" si="7097"/>
        <v>0</v>
      </c>
      <c r="Q2791" s="19">
        <f t="shared" si="7098"/>
        <v>0</v>
      </c>
      <c r="R2791" s="19">
        <f t="shared" si="7099"/>
        <v>0</v>
      </c>
      <c r="S2791" s="19">
        <f t="shared" si="7100"/>
        <v>4100.3000000000002</v>
      </c>
      <c r="T2791" s="19">
        <f t="shared" si="7086"/>
        <v>160532.19999999998</v>
      </c>
      <c r="U2791" s="19">
        <f t="shared" si="7048"/>
        <v>156448.19999999998</v>
      </c>
      <c r="V2791" s="19">
        <f t="shared" si="7049"/>
        <v>156448.19999999998</v>
      </c>
      <c r="W2791" s="19">
        <f t="shared" si="7101"/>
        <v>4100.3000000000002</v>
      </c>
      <c r="X2791" s="19">
        <f t="shared" si="7102"/>
        <v>0</v>
      </c>
      <c r="Y2791" s="19">
        <f t="shared" si="7103"/>
        <v>0</v>
      </c>
      <c r="Z2791" s="19">
        <f t="shared" si="7104"/>
        <v>0</v>
      </c>
      <c r="AA2791" s="19">
        <f t="shared" si="7105"/>
        <v>2889.3999999999996</v>
      </c>
      <c r="AB2791" s="19">
        <f t="shared" si="7106"/>
        <v>0</v>
      </c>
      <c r="AC2791" s="19">
        <f t="shared" si="7107"/>
        <v>2889.3999999999996</v>
      </c>
      <c r="AD2791" s="19">
        <f t="shared" si="7108"/>
        <v>0</v>
      </c>
      <c r="AE2791" s="19">
        <f t="shared" si="7109"/>
        <v>0</v>
      </c>
      <c r="AF2791" s="50">
        <f t="shared" si="7110"/>
        <v>160532.20000000001</v>
      </c>
      <c r="AG2791" s="50">
        <f t="shared" si="7111"/>
        <v>0</v>
      </c>
      <c r="AH2791" s="50">
        <f t="shared" si="7112"/>
        <v>0</v>
      </c>
      <c r="AI2791" s="50">
        <f t="shared" si="7113"/>
        <v>0</v>
      </c>
      <c r="AJ2791" s="50">
        <f t="shared" si="7114"/>
        <v>0</v>
      </c>
      <c r="AK2791" s="50">
        <f t="shared" si="7115"/>
        <v>0</v>
      </c>
      <c r="AL2791" s="50">
        <f t="shared" si="7116"/>
        <v>160236.57325000002</v>
      </c>
      <c r="AM2791" s="50">
        <f t="shared" si="7117"/>
        <v>0</v>
      </c>
      <c r="AN2791" s="50">
        <f t="shared" si="7118"/>
        <v>0</v>
      </c>
      <c r="AO2791" s="51">
        <f t="shared" si="7119"/>
        <v>118677.17123000001</v>
      </c>
      <c r="AP2791" s="51">
        <f t="shared" si="7120"/>
        <v>155881.60000000001</v>
      </c>
      <c r="AQ2791" s="51">
        <f t="shared" si="7121"/>
        <v>4650.6000000000004</v>
      </c>
      <c r="AR2791" s="51">
        <f t="shared" si="7122"/>
        <v>0</v>
      </c>
      <c r="AS2791" s="51">
        <f t="shared" si="7123"/>
        <v>0</v>
      </c>
      <c r="AT2791" s="51">
        <f t="shared" si="7124"/>
        <v>0</v>
      </c>
      <c r="AU2791" s="51">
        <f t="shared" si="7023"/>
        <v>160532.20000000001</v>
      </c>
      <c r="AV2791" s="51">
        <f t="shared" si="7024"/>
        <v>-2.9103830456733704e-11</v>
      </c>
      <c r="AW2791" s="51">
        <f t="shared" si="7025"/>
        <v>164632.49999999997</v>
      </c>
      <c r="AX2791" s="51">
        <f t="shared" si="7026"/>
        <v>159337.59999999998</v>
      </c>
      <c r="AY2791" s="51">
        <f t="shared" si="7027"/>
        <v>159337.59999999998</v>
      </c>
      <c r="AZ2791" s="51">
        <f t="shared" si="7125"/>
        <v>0</v>
      </c>
      <c r="BA2791" s="52">
        <f t="shared" si="7028"/>
        <v>99.81584582407767</v>
      </c>
      <c r="BB2791" s="25"/>
    </row>
    <row r="2792">
      <c r="B2792" s="47" t="s">
        <v>1014</v>
      </c>
      <c r="C2792" s="47" t="s">
        <v>343</v>
      </c>
      <c r="D2792" s="47" t="s">
        <v>46</v>
      </c>
      <c r="E2792" s="48" t="str">
        <f t="shared" ref="E2792:E2855" si="7126">CONCATENATE(C2792,D2792)</f>
        <v>1001</v>
      </c>
      <c r="F2792" s="47" t="s">
        <v>78</v>
      </c>
      <c r="G2792" s="47"/>
      <c r="H2792" s="49" t="s">
        <v>79</v>
      </c>
      <c r="I2792" s="19">
        <f t="shared" si="7090"/>
        <v>151781.29999999999</v>
      </c>
      <c r="J2792" s="19">
        <f t="shared" si="7091"/>
        <v>156448.19999999998</v>
      </c>
      <c r="K2792" s="19">
        <f t="shared" si="7092"/>
        <v>156448.19999999998</v>
      </c>
      <c r="L2792" s="19">
        <f t="shared" si="7093"/>
        <v>0</v>
      </c>
      <c r="M2792" s="19">
        <f t="shared" si="7094"/>
        <v>0</v>
      </c>
      <c r="N2792" s="19">
        <f t="shared" si="7095"/>
        <v>0</v>
      </c>
      <c r="O2792" s="19">
        <f t="shared" si="7096"/>
        <v>4650.6000000000004</v>
      </c>
      <c r="P2792" s="19">
        <f t="shared" si="7097"/>
        <v>0</v>
      </c>
      <c r="Q2792" s="19">
        <f t="shared" si="7098"/>
        <v>0</v>
      </c>
      <c r="R2792" s="19">
        <f t="shared" si="7099"/>
        <v>0</v>
      </c>
      <c r="S2792" s="19">
        <f t="shared" si="7100"/>
        <v>4100.3000000000002</v>
      </c>
      <c r="T2792" s="19">
        <f t="shared" si="7086"/>
        <v>160532.19999999998</v>
      </c>
      <c r="U2792" s="19">
        <f t="shared" si="7048"/>
        <v>156448.19999999998</v>
      </c>
      <c r="V2792" s="19">
        <f t="shared" si="7049"/>
        <v>156448.19999999998</v>
      </c>
      <c r="W2792" s="19">
        <f t="shared" si="7101"/>
        <v>4100.3000000000002</v>
      </c>
      <c r="X2792" s="19">
        <f t="shared" si="7102"/>
        <v>0</v>
      </c>
      <c r="Y2792" s="19">
        <f t="shared" si="7103"/>
        <v>0</v>
      </c>
      <c r="Z2792" s="19">
        <f t="shared" si="7104"/>
        <v>0</v>
      </c>
      <c r="AA2792" s="19">
        <f t="shared" si="7105"/>
        <v>2889.3999999999996</v>
      </c>
      <c r="AB2792" s="19">
        <f t="shared" si="7106"/>
        <v>0</v>
      </c>
      <c r="AC2792" s="19">
        <f t="shared" si="7107"/>
        <v>2889.3999999999996</v>
      </c>
      <c r="AD2792" s="19">
        <f t="shared" si="7108"/>
        <v>0</v>
      </c>
      <c r="AE2792" s="19">
        <f t="shared" si="7109"/>
        <v>0</v>
      </c>
      <c r="AF2792" s="50">
        <f t="shared" si="7110"/>
        <v>160532.20000000001</v>
      </c>
      <c r="AG2792" s="50">
        <f t="shared" si="7111"/>
        <v>0</v>
      </c>
      <c r="AH2792" s="50">
        <f t="shared" si="7112"/>
        <v>0</v>
      </c>
      <c r="AI2792" s="50">
        <f t="shared" si="7113"/>
        <v>0</v>
      </c>
      <c r="AJ2792" s="50">
        <f t="shared" si="7114"/>
        <v>0</v>
      </c>
      <c r="AK2792" s="50">
        <f t="shared" si="7115"/>
        <v>0</v>
      </c>
      <c r="AL2792" s="50">
        <f t="shared" si="7116"/>
        <v>160236.57325000002</v>
      </c>
      <c r="AM2792" s="50">
        <f t="shared" si="7117"/>
        <v>0</v>
      </c>
      <c r="AN2792" s="50">
        <f t="shared" si="7118"/>
        <v>0</v>
      </c>
      <c r="AO2792" s="15">
        <f t="shared" si="7119"/>
        <v>118677.17123000001</v>
      </c>
      <c r="AP2792" s="51">
        <f t="shared" si="7120"/>
        <v>155881.60000000001</v>
      </c>
      <c r="AQ2792" s="51">
        <f t="shared" si="7121"/>
        <v>4650.6000000000004</v>
      </c>
      <c r="AR2792" s="51">
        <f t="shared" si="7122"/>
        <v>0</v>
      </c>
      <c r="AS2792" s="51">
        <f t="shared" si="7123"/>
        <v>0</v>
      </c>
      <c r="AT2792" s="51">
        <f t="shared" si="7124"/>
        <v>0</v>
      </c>
      <c r="AU2792" s="51">
        <f t="shared" ref="AU2792:AU2855" si="7127">AP2792+AS2792+AT2792+AR2792+AQ2792</f>
        <v>160532.20000000001</v>
      </c>
      <c r="AV2792" s="51">
        <f t="shared" ref="AV2792:AV2855" si="7128">T2792-AU2792</f>
        <v>-2.9103830456733704e-11</v>
      </c>
      <c r="AW2792" s="51">
        <f t="shared" ref="AW2792:AW2855" si="7129">T2792+W2792+X2792+Y2792+Z2792</f>
        <v>164632.49999999997</v>
      </c>
      <c r="AX2792" s="51">
        <f t="shared" ref="AX2792:AX2855" si="7130">U2792+AA2792+AB2792</f>
        <v>159337.59999999998</v>
      </c>
      <c r="AY2792" s="51">
        <f t="shared" ref="AY2792:AY2855" si="7131">V2792+AC2792+AE2792+AD2792</f>
        <v>159337.59999999998</v>
      </c>
      <c r="AZ2792" s="51">
        <f t="shared" si="7125"/>
        <v>0</v>
      </c>
      <c r="BA2792" s="52">
        <f t="shared" ref="BA2792:BA2855" si="7132">AL2792/AF2792*100</f>
        <v>99.81584582407767</v>
      </c>
      <c r="BB2792" s="25"/>
    </row>
    <row r="2793" ht="78.75">
      <c r="B2793" s="47" t="s">
        <v>1014</v>
      </c>
      <c r="C2793" s="47" t="s">
        <v>343</v>
      </c>
      <c r="D2793" s="47" t="s">
        <v>46</v>
      </c>
      <c r="E2793" s="48" t="str">
        <f t="shared" si="7126"/>
        <v>1001</v>
      </c>
      <c r="F2793" s="47" t="s">
        <v>1023</v>
      </c>
      <c r="G2793" s="47"/>
      <c r="H2793" s="49" t="s">
        <v>1024</v>
      </c>
      <c r="I2793" s="19">
        <f>I2794+I2795</f>
        <v>151781.29999999999</v>
      </c>
      <c r="J2793" s="19">
        <f>J2794+J2795</f>
        <v>156448.19999999998</v>
      </c>
      <c r="K2793" s="19">
        <f>K2794+K2795</f>
        <v>156448.19999999998</v>
      </c>
      <c r="L2793" s="19">
        <f>L2794+L2795</f>
        <v>0</v>
      </c>
      <c r="M2793" s="19">
        <f>M2794+M2795</f>
        <v>0</v>
      </c>
      <c r="N2793" s="19">
        <f>N2794+N2795</f>
        <v>0</v>
      </c>
      <c r="O2793" s="19">
        <f>O2794+O2795</f>
        <v>4650.6000000000004</v>
      </c>
      <c r="P2793" s="19">
        <f>P2794+P2795</f>
        <v>0</v>
      </c>
      <c r="Q2793" s="19">
        <f>Q2794+Q2795</f>
        <v>0</v>
      </c>
      <c r="R2793" s="19">
        <f>R2794+R2795</f>
        <v>0</v>
      </c>
      <c r="S2793" s="19">
        <f>S2794+S2795</f>
        <v>4100.3000000000002</v>
      </c>
      <c r="T2793" s="19">
        <f t="shared" si="7086"/>
        <v>160532.19999999998</v>
      </c>
      <c r="U2793" s="19">
        <f t="shared" si="7048"/>
        <v>156448.19999999998</v>
      </c>
      <c r="V2793" s="19">
        <f t="shared" si="7049"/>
        <v>156448.19999999998</v>
      </c>
      <c r="W2793" s="19">
        <f>W2794+W2795</f>
        <v>4100.3000000000002</v>
      </c>
      <c r="X2793" s="19">
        <f>X2794+X2795</f>
        <v>0</v>
      </c>
      <c r="Y2793" s="19">
        <f>Y2794+Y2795</f>
        <v>0</v>
      </c>
      <c r="Z2793" s="19">
        <f>Z2794+Z2795</f>
        <v>0</v>
      </c>
      <c r="AA2793" s="19">
        <f>AA2794+AA2795</f>
        <v>2889.3999999999996</v>
      </c>
      <c r="AB2793" s="19">
        <f>AB2794+AB2795</f>
        <v>0</v>
      </c>
      <c r="AC2793" s="19">
        <f>AC2794+AC2795</f>
        <v>2889.3999999999996</v>
      </c>
      <c r="AD2793" s="19">
        <f>AD2794+AD2795</f>
        <v>0</v>
      </c>
      <c r="AE2793" s="19">
        <f>AE2794+AE2795</f>
        <v>0</v>
      </c>
      <c r="AF2793" s="50">
        <f>AF2794+AF2795</f>
        <v>160532.20000000001</v>
      </c>
      <c r="AG2793" s="50">
        <f>AG2794+AG2795</f>
        <v>0</v>
      </c>
      <c r="AH2793" s="50">
        <f>AH2794+AH2795</f>
        <v>0</v>
      </c>
      <c r="AI2793" s="50">
        <f>AI2794+AI2795</f>
        <v>0</v>
      </c>
      <c r="AJ2793" s="50">
        <f>AJ2794+AJ2795</f>
        <v>0</v>
      </c>
      <c r="AK2793" s="50">
        <f>AK2794+AK2795</f>
        <v>0</v>
      </c>
      <c r="AL2793" s="50">
        <f>AL2794+AL2795</f>
        <v>160236.57325000002</v>
      </c>
      <c r="AM2793" s="50">
        <f>AM2794+AM2795</f>
        <v>0</v>
      </c>
      <c r="AN2793" s="50">
        <f>AN2794+AN2795</f>
        <v>0</v>
      </c>
      <c r="AO2793" s="51">
        <f>AO2794+AO2795</f>
        <v>118677.17123000001</v>
      </c>
      <c r="AP2793" s="51">
        <f>AP2794+AP2795</f>
        <v>155881.60000000001</v>
      </c>
      <c r="AQ2793" s="51">
        <f>AQ2794+AQ2795</f>
        <v>4650.6000000000004</v>
      </c>
      <c r="AR2793" s="51">
        <f>AR2794+AR2795</f>
        <v>0</v>
      </c>
      <c r="AS2793" s="51">
        <f>AS2794+AS2795</f>
        <v>0</v>
      </c>
      <c r="AT2793" s="51">
        <f>AT2794+AT2795</f>
        <v>0</v>
      </c>
      <c r="AU2793" s="51">
        <f t="shared" si="7127"/>
        <v>160532.20000000001</v>
      </c>
      <c r="AV2793" s="51">
        <f t="shared" si="7128"/>
        <v>-2.9103830456733704e-11</v>
      </c>
      <c r="AW2793" s="51">
        <f t="shared" si="7129"/>
        <v>164632.49999999997</v>
      </c>
      <c r="AX2793" s="51">
        <f t="shared" si="7130"/>
        <v>159337.59999999998</v>
      </c>
      <c r="AY2793" s="51">
        <f t="shared" si="7131"/>
        <v>159337.59999999998</v>
      </c>
      <c r="AZ2793" s="51">
        <f>AZ2794+AZ2795</f>
        <v>0</v>
      </c>
      <c r="BA2793" s="52">
        <f t="shared" si="7132"/>
        <v>99.81584582407767</v>
      </c>
      <c r="BB2793" s="25"/>
    </row>
    <row r="2794" ht="31.5">
      <c r="B2794" s="47" t="s">
        <v>1014</v>
      </c>
      <c r="C2794" s="47" t="s">
        <v>343</v>
      </c>
      <c r="D2794" s="47" t="s">
        <v>46</v>
      </c>
      <c r="E2794" s="48" t="str">
        <f t="shared" si="7126"/>
        <v>1001</v>
      </c>
      <c r="F2794" s="47" t="s">
        <v>1023</v>
      </c>
      <c r="G2794" s="47" t="s">
        <v>58</v>
      </c>
      <c r="H2794" s="49" t="s">
        <v>59</v>
      </c>
      <c r="I2794" s="19">
        <v>454</v>
      </c>
      <c r="J2794" s="19">
        <v>467.89999999999998</v>
      </c>
      <c r="K2794" s="19">
        <v>467.89999999999998</v>
      </c>
      <c r="L2794" s="19"/>
      <c r="M2794" s="19"/>
      <c r="N2794" s="19"/>
      <c r="O2794" s="19">
        <v>0</v>
      </c>
      <c r="P2794" s="19">
        <v>0</v>
      </c>
      <c r="Q2794" s="19">
        <v>0</v>
      </c>
      <c r="R2794" s="19">
        <v>0</v>
      </c>
      <c r="S2794" s="19">
        <v>12.199999999999999</v>
      </c>
      <c r="T2794" s="19">
        <f t="shared" si="7086"/>
        <v>466.19999999999999</v>
      </c>
      <c r="U2794" s="19">
        <f t="shared" si="7048"/>
        <v>467.89999999999998</v>
      </c>
      <c r="V2794" s="19">
        <f t="shared" si="7049"/>
        <v>467.89999999999998</v>
      </c>
      <c r="W2794" s="19">
        <v>12.199999999999999</v>
      </c>
      <c r="X2794" s="19"/>
      <c r="Y2794" s="19"/>
      <c r="Z2794" s="19"/>
      <c r="AA2794" s="19">
        <v>8.6999999999999993</v>
      </c>
      <c r="AB2794" s="19"/>
      <c r="AC2794" s="19">
        <v>8.6999999999999993</v>
      </c>
      <c r="AD2794" s="19"/>
      <c r="AE2794" s="19"/>
      <c r="AF2794" s="50">
        <v>466.19999999999999</v>
      </c>
      <c r="AG2794" s="50"/>
      <c r="AH2794" s="50">
        <v>0</v>
      </c>
      <c r="AI2794" s="50">
        <v>0</v>
      </c>
      <c r="AJ2794" s="50">
        <v>0</v>
      </c>
      <c r="AK2794" s="50">
        <v>0</v>
      </c>
      <c r="AL2794" s="50">
        <v>414.93158</v>
      </c>
      <c r="AM2794" s="50">
        <v>0</v>
      </c>
      <c r="AN2794" s="50">
        <v>0</v>
      </c>
      <c r="AO2794" s="15">
        <v>34.509039999999999</v>
      </c>
      <c r="AP2794" s="51">
        <v>466.19999999999999</v>
      </c>
      <c r="AQ2794" s="51">
        <v>0</v>
      </c>
      <c r="AR2794" s="51">
        <v>0</v>
      </c>
      <c r="AS2794" s="51">
        <v>0</v>
      </c>
      <c r="AT2794" s="51">
        <v>0</v>
      </c>
      <c r="AU2794" s="51">
        <f t="shared" si="7127"/>
        <v>466.19999999999999</v>
      </c>
      <c r="AV2794" s="51">
        <f t="shared" si="7128"/>
        <v>0</v>
      </c>
      <c r="AW2794" s="51">
        <f t="shared" si="7129"/>
        <v>478.39999999999998</v>
      </c>
      <c r="AX2794" s="51">
        <f t="shared" si="7130"/>
        <v>476.59999999999997</v>
      </c>
      <c r="AY2794" s="51">
        <f t="shared" si="7131"/>
        <v>476.59999999999997</v>
      </c>
      <c r="AZ2794" s="51"/>
      <c r="BA2794" s="52">
        <f t="shared" si="7132"/>
        <v>89.002912912912919</v>
      </c>
      <c r="BB2794" s="53"/>
    </row>
    <row r="2795">
      <c r="B2795" s="47" t="s">
        <v>1014</v>
      </c>
      <c r="C2795" s="47" t="s">
        <v>343</v>
      </c>
      <c r="D2795" s="47" t="s">
        <v>46</v>
      </c>
      <c r="E2795" s="48" t="str">
        <f t="shared" si="7126"/>
        <v>1001</v>
      </c>
      <c r="F2795" s="47" t="s">
        <v>1023</v>
      </c>
      <c r="G2795" s="47" t="s">
        <v>72</v>
      </c>
      <c r="H2795" s="49" t="s">
        <v>73</v>
      </c>
      <c r="I2795" s="19">
        <v>151327.29999999999</v>
      </c>
      <c r="J2795" s="19">
        <v>155980.29999999999</v>
      </c>
      <c r="K2795" s="19">
        <v>155980.29999999999</v>
      </c>
      <c r="L2795" s="19"/>
      <c r="M2795" s="19"/>
      <c r="N2795" s="19"/>
      <c r="O2795" s="19">
        <v>4650.6000000000004</v>
      </c>
      <c r="P2795" s="19">
        <v>0</v>
      </c>
      <c r="Q2795" s="19">
        <v>0</v>
      </c>
      <c r="R2795" s="19">
        <v>0</v>
      </c>
      <c r="S2795" s="19">
        <v>4088.0999999999999</v>
      </c>
      <c r="T2795" s="19">
        <f t="shared" si="7086"/>
        <v>160066</v>
      </c>
      <c r="U2795" s="19">
        <f t="shared" si="7048"/>
        <v>155980.29999999999</v>
      </c>
      <c r="V2795" s="19">
        <f t="shared" si="7049"/>
        <v>155980.29999999999</v>
      </c>
      <c r="W2795" s="19">
        <v>4088.0999999999999</v>
      </c>
      <c r="X2795" s="19"/>
      <c r="Y2795" s="19"/>
      <c r="Z2795" s="19"/>
      <c r="AA2795" s="19">
        <v>2880.6999999999998</v>
      </c>
      <c r="AB2795" s="19"/>
      <c r="AC2795" s="19">
        <v>2880.6999999999998</v>
      </c>
      <c r="AD2795" s="19"/>
      <c r="AE2795" s="19"/>
      <c r="AF2795" s="50">
        <v>160066</v>
      </c>
      <c r="AG2795" s="50"/>
      <c r="AH2795" s="50">
        <v>0</v>
      </c>
      <c r="AI2795" s="50">
        <v>0</v>
      </c>
      <c r="AJ2795" s="50">
        <v>0</v>
      </c>
      <c r="AK2795" s="50">
        <v>0</v>
      </c>
      <c r="AL2795" s="50">
        <v>159821.64167000001</v>
      </c>
      <c r="AM2795" s="50">
        <v>0</v>
      </c>
      <c r="AN2795" s="50">
        <v>0</v>
      </c>
      <c r="AO2795" s="51">
        <v>118642.66219</v>
      </c>
      <c r="AP2795" s="51">
        <v>155415.39999999999</v>
      </c>
      <c r="AQ2795" s="51">
        <v>4650.6000000000004</v>
      </c>
      <c r="AR2795" s="51">
        <v>0</v>
      </c>
      <c r="AS2795" s="51">
        <v>0</v>
      </c>
      <c r="AT2795" s="51">
        <v>0</v>
      </c>
      <c r="AU2795" s="51">
        <f t="shared" si="7127"/>
        <v>160066</v>
      </c>
      <c r="AV2795" s="51">
        <f t="shared" si="7128"/>
        <v>0</v>
      </c>
      <c r="AW2795" s="51">
        <f t="shared" si="7129"/>
        <v>164154.10000000001</v>
      </c>
      <c r="AX2795" s="51">
        <f t="shared" si="7130"/>
        <v>158861</v>
      </c>
      <c r="AY2795" s="51">
        <f t="shared" si="7131"/>
        <v>158861</v>
      </c>
      <c r="AZ2795" s="51"/>
      <c r="BA2795" s="52">
        <f t="shared" si="7132"/>
        <v>99.847339016405741</v>
      </c>
      <c r="BB2795" s="53"/>
    </row>
    <row r="2796" s="39" customFormat="1">
      <c r="B2796" s="40" t="s">
        <v>1014</v>
      </c>
      <c r="C2796" s="40" t="s">
        <v>343</v>
      </c>
      <c r="D2796" s="40" t="s">
        <v>98</v>
      </c>
      <c r="E2796" s="38" t="str">
        <f t="shared" si="7126"/>
        <v>1003</v>
      </c>
      <c r="F2796" s="40"/>
      <c r="G2796" s="40"/>
      <c r="H2796" s="41" t="s">
        <v>345</v>
      </c>
      <c r="I2796" s="42">
        <f>I2810+I2797</f>
        <v>174499</v>
      </c>
      <c r="J2796" s="42">
        <f>J2810+J2797</f>
        <v>178568.60000000001</v>
      </c>
      <c r="K2796" s="42">
        <f>K2810+K2797</f>
        <v>228568.60000000001</v>
      </c>
      <c r="L2796" s="42">
        <f>L2810+L2797</f>
        <v>0</v>
      </c>
      <c r="M2796" s="42">
        <f>M2810+M2797</f>
        <v>0</v>
      </c>
      <c r="N2796" s="42">
        <f>N2810+N2797</f>
        <v>0</v>
      </c>
      <c r="O2796" s="42">
        <f>O2810+O2797</f>
        <v>180.64999999999986</v>
      </c>
      <c r="P2796" s="42">
        <f>P2810+P2797</f>
        <v>0</v>
      </c>
      <c r="Q2796" s="42">
        <f>Q2810+Q2797</f>
        <v>0</v>
      </c>
      <c r="R2796" s="42">
        <f>R2810+R2797</f>
        <v>0</v>
      </c>
      <c r="S2796" s="42">
        <f>S2810+S2797</f>
        <v>910.39999999999998</v>
      </c>
      <c r="T2796" s="42">
        <f t="shared" si="7086"/>
        <v>175590.04999999999</v>
      </c>
      <c r="U2796" s="42">
        <f t="shared" si="7048"/>
        <v>178568.60000000001</v>
      </c>
      <c r="V2796" s="42">
        <f t="shared" si="7049"/>
        <v>228568.60000000001</v>
      </c>
      <c r="W2796" s="42">
        <f>W2810+W2797</f>
        <v>660.39999999999998</v>
      </c>
      <c r="X2796" s="42">
        <f>X2810+X2797</f>
        <v>0</v>
      </c>
      <c r="Y2796" s="42">
        <f>Y2810+Y2797</f>
        <v>0</v>
      </c>
      <c r="Z2796" s="42">
        <f>Z2810+Z2797</f>
        <v>250</v>
      </c>
      <c r="AA2796" s="42">
        <f>AA2810+AA2797</f>
        <v>0</v>
      </c>
      <c r="AB2796" s="42">
        <f>AB2810+AB2797</f>
        <v>0</v>
      </c>
      <c r="AC2796" s="42">
        <f>AC2810+AC2797</f>
        <v>0</v>
      </c>
      <c r="AD2796" s="42">
        <f>AD2810+AD2797</f>
        <v>0</v>
      </c>
      <c r="AE2796" s="42">
        <f>AE2810+AE2797</f>
        <v>0</v>
      </c>
      <c r="AF2796" s="43">
        <f>AF2810+AF2797</f>
        <v>182367.07400000002</v>
      </c>
      <c r="AG2796" s="43">
        <f>AG2810+AG2797</f>
        <v>0</v>
      </c>
      <c r="AH2796" s="43">
        <f>AH2810+AH2797</f>
        <v>2120.1239999999998</v>
      </c>
      <c r="AI2796" s="43">
        <f>AI2810+AI2797</f>
        <v>0</v>
      </c>
      <c r="AJ2796" s="43">
        <f>AJ2810+AJ2797</f>
        <v>0</v>
      </c>
      <c r="AK2796" s="43">
        <f>AK2810+AK2797</f>
        <v>0</v>
      </c>
      <c r="AL2796" s="43">
        <f>AL2810+AL2797</f>
        <v>180510.01042000001</v>
      </c>
      <c r="AM2796" s="43">
        <f>AM2810+AM2797</f>
        <v>2042.154</v>
      </c>
      <c r="AN2796" s="43">
        <f>AN2810+AN2797</f>
        <v>0</v>
      </c>
      <c r="AO2796" s="44">
        <f>AO2810+AO2797</f>
        <v>85128.291129999998</v>
      </c>
      <c r="AP2796" s="45">
        <f>AP2810+AP2797</f>
        <v>177337.52399999998</v>
      </c>
      <c r="AQ2796" s="45">
        <f>AQ2810+AQ2797</f>
        <v>180.64999999999986</v>
      </c>
      <c r="AR2796" s="45">
        <f>AR2810+AR2797</f>
        <v>0</v>
      </c>
      <c r="AS2796" s="45">
        <f>AS2810+AS2797</f>
        <v>0</v>
      </c>
      <c r="AT2796" s="45">
        <f>AT2810+AT2797</f>
        <v>0</v>
      </c>
      <c r="AU2796" s="45">
        <f t="shared" si="7127"/>
        <v>177518.17399999997</v>
      </c>
      <c r="AV2796" s="45">
        <f t="shared" si="7128"/>
        <v>-1928.1239999999816</v>
      </c>
      <c r="AW2796" s="45">
        <f t="shared" si="7129"/>
        <v>176500.44999999998</v>
      </c>
      <c r="AX2796" s="45">
        <f t="shared" si="7130"/>
        <v>178568.60000000001</v>
      </c>
      <c r="AY2796" s="45">
        <f t="shared" si="7131"/>
        <v>228568.60000000001</v>
      </c>
      <c r="AZ2796" s="45">
        <f>AZ2810+AZ2797</f>
        <v>0</v>
      </c>
      <c r="BA2796" s="46">
        <f t="shared" si="7132"/>
        <v>98.981689216552311</v>
      </c>
      <c r="BB2796" s="25"/>
    </row>
    <row r="2797" ht="47.25">
      <c r="B2797" s="47" t="s">
        <v>1014</v>
      </c>
      <c r="C2797" s="47" t="s">
        <v>343</v>
      </c>
      <c r="D2797" s="47" t="s">
        <v>98</v>
      </c>
      <c r="E2797" s="48" t="str">
        <f t="shared" si="7126"/>
        <v>1003</v>
      </c>
      <c r="F2797" s="47" t="s">
        <v>262</v>
      </c>
      <c r="G2797" s="47"/>
      <c r="H2797" s="49" t="s">
        <v>263</v>
      </c>
      <c r="I2797" s="19">
        <f t="shared" ref="I2797:I2798" si="7133">I2798</f>
        <v>170006.39999999999</v>
      </c>
      <c r="J2797" s="19">
        <f t="shared" ref="J2797:J2798" si="7134">J2798</f>
        <v>170006.39999999999</v>
      </c>
      <c r="K2797" s="19">
        <f t="shared" ref="K2797:K2798" si="7135">K2798</f>
        <v>220006.39999999999</v>
      </c>
      <c r="L2797" s="19">
        <f t="shared" ref="L2797:L2798" si="7136">L2798</f>
        <v>0</v>
      </c>
      <c r="M2797" s="19">
        <f t="shared" ref="M2797:M2798" si="7137">M2798</f>
        <v>0</v>
      </c>
      <c r="N2797" s="19">
        <f t="shared" ref="N2797:N2798" si="7138">N2798</f>
        <v>0</v>
      </c>
      <c r="O2797" s="19">
        <f t="shared" ref="O2797:O2798" si="7139">O2798</f>
        <v>180.64999999999986</v>
      </c>
      <c r="P2797" s="19">
        <f t="shared" ref="P2797:P2798" si="7140">P2798</f>
        <v>0</v>
      </c>
      <c r="Q2797" s="19">
        <f t="shared" ref="Q2797:Q2798" si="7141">Q2798</f>
        <v>0</v>
      </c>
      <c r="R2797" s="19">
        <f t="shared" ref="R2797:R2798" si="7142">R2798</f>
        <v>0</v>
      </c>
      <c r="S2797" s="19">
        <f t="shared" ref="S2797:S2798" si="7143">S2798</f>
        <v>910.39999999999998</v>
      </c>
      <c r="T2797" s="19">
        <f t="shared" si="7086"/>
        <v>171097.44999999998</v>
      </c>
      <c r="U2797" s="19">
        <f t="shared" si="7048"/>
        <v>170006.39999999999</v>
      </c>
      <c r="V2797" s="19">
        <f t="shared" si="7049"/>
        <v>220006.39999999999</v>
      </c>
      <c r="W2797" s="19">
        <f t="shared" ref="W2797:W2798" si="7144">W2798</f>
        <v>660.39999999999998</v>
      </c>
      <c r="X2797" s="19">
        <f t="shared" ref="X2797:X2798" si="7145">X2798</f>
        <v>0</v>
      </c>
      <c r="Y2797" s="19">
        <f t="shared" ref="Y2797:Y2798" si="7146">Y2798</f>
        <v>0</v>
      </c>
      <c r="Z2797" s="19">
        <f t="shared" ref="Z2797:Z2798" si="7147">Z2798</f>
        <v>250</v>
      </c>
      <c r="AA2797" s="19">
        <f t="shared" ref="AA2797:AA2798" si="7148">AA2798</f>
        <v>0</v>
      </c>
      <c r="AB2797" s="19">
        <f t="shared" ref="AB2797:AB2798" si="7149">AB2798</f>
        <v>0</v>
      </c>
      <c r="AC2797" s="19">
        <f t="shared" ref="AC2797:AC2798" si="7150">AC2798</f>
        <v>0</v>
      </c>
      <c r="AD2797" s="19">
        <f t="shared" ref="AD2797:AD2798" si="7151">AD2798</f>
        <v>0</v>
      </c>
      <c r="AE2797" s="19">
        <f t="shared" ref="AE2797:AE2798" si="7152">AE2798</f>
        <v>0</v>
      </c>
      <c r="AF2797" s="50">
        <f t="shared" ref="AF2797:AF2798" si="7153">AF2798</f>
        <v>180246.95000000001</v>
      </c>
      <c r="AG2797" s="50">
        <f t="shared" ref="AG2797:AG2798" si="7154">AG2798</f>
        <v>0</v>
      </c>
      <c r="AH2797" s="50">
        <f t="shared" ref="AH2797:AH2798" si="7155">AH2798</f>
        <v>0</v>
      </c>
      <c r="AI2797" s="50">
        <f t="shared" ref="AI2797:AI2798" si="7156">AI2798</f>
        <v>0</v>
      </c>
      <c r="AJ2797" s="50">
        <f t="shared" ref="AJ2797:AJ2798" si="7157">AJ2798</f>
        <v>0</v>
      </c>
      <c r="AK2797" s="50">
        <f t="shared" ref="AK2797:AK2798" si="7158">AK2798</f>
        <v>0</v>
      </c>
      <c r="AL2797" s="50">
        <f t="shared" ref="AL2797:AL2798" si="7159">AL2798</f>
        <v>178467.85642</v>
      </c>
      <c r="AM2797" s="50">
        <f t="shared" ref="AM2797:AM2798" si="7160">AM2798</f>
        <v>0</v>
      </c>
      <c r="AN2797" s="50">
        <f t="shared" ref="AN2797:AN2798" si="7161">AN2798</f>
        <v>0</v>
      </c>
      <c r="AO2797" s="51">
        <f t="shared" ref="AO2797:AO2798" si="7162">AO2798</f>
        <v>83086.137130000003</v>
      </c>
      <c r="AP2797" s="51">
        <f t="shared" ref="AP2797:AP2798" si="7163">AP2798</f>
        <v>170916.79999999999</v>
      </c>
      <c r="AQ2797" s="51">
        <f t="shared" ref="AQ2797:AQ2798" si="7164">AQ2798</f>
        <v>180.64999999999986</v>
      </c>
      <c r="AR2797" s="51">
        <f t="shared" ref="AR2797:AR2798" si="7165">AR2798</f>
        <v>0</v>
      </c>
      <c r="AS2797" s="51">
        <f t="shared" ref="AS2797:AS2798" si="7166">AS2798</f>
        <v>0</v>
      </c>
      <c r="AT2797" s="51">
        <f t="shared" ref="AT2797:AT2798" si="7167">AT2798</f>
        <v>0</v>
      </c>
      <c r="AU2797" s="51">
        <f t="shared" si="7127"/>
        <v>171097.44999999998</v>
      </c>
      <c r="AV2797" s="51">
        <f t="shared" si="7128"/>
        <v>0</v>
      </c>
      <c r="AW2797" s="51">
        <f t="shared" si="7129"/>
        <v>172007.84999999998</v>
      </c>
      <c r="AX2797" s="51">
        <f t="shared" si="7130"/>
        <v>170006.39999999999</v>
      </c>
      <c r="AY2797" s="51">
        <f t="shared" si="7131"/>
        <v>220006.39999999999</v>
      </c>
      <c r="AZ2797" s="51">
        <f t="shared" ref="AZ2797:AZ2798" si="7168">AZ2798</f>
        <v>0</v>
      </c>
      <c r="BA2797" s="52">
        <f t="shared" si="7132"/>
        <v>99.012968829708342</v>
      </c>
      <c r="BB2797" s="25"/>
    </row>
    <row r="2798">
      <c r="B2798" s="47" t="s">
        <v>1014</v>
      </c>
      <c r="C2798" s="47" t="s">
        <v>343</v>
      </c>
      <c r="D2798" s="47" t="s">
        <v>98</v>
      </c>
      <c r="E2798" s="48" t="str">
        <f t="shared" si="7126"/>
        <v>1003</v>
      </c>
      <c r="F2798" s="47" t="s">
        <v>264</v>
      </c>
      <c r="G2798" s="47"/>
      <c r="H2798" s="49" t="s">
        <v>53</v>
      </c>
      <c r="I2798" s="19">
        <f t="shared" si="7133"/>
        <v>170006.39999999999</v>
      </c>
      <c r="J2798" s="19">
        <f t="shared" si="7134"/>
        <v>170006.39999999999</v>
      </c>
      <c r="K2798" s="19">
        <f t="shared" si="7135"/>
        <v>220006.39999999999</v>
      </c>
      <c r="L2798" s="19">
        <f t="shared" si="7136"/>
        <v>0</v>
      </c>
      <c r="M2798" s="19">
        <f t="shared" si="7137"/>
        <v>0</v>
      </c>
      <c r="N2798" s="19">
        <f t="shared" si="7138"/>
        <v>0</v>
      </c>
      <c r="O2798" s="19">
        <f t="shared" si="7139"/>
        <v>180.64999999999986</v>
      </c>
      <c r="P2798" s="19">
        <f t="shared" si="7140"/>
        <v>0</v>
      </c>
      <c r="Q2798" s="19">
        <f t="shared" si="7141"/>
        <v>0</v>
      </c>
      <c r="R2798" s="19">
        <f t="shared" si="7142"/>
        <v>0</v>
      </c>
      <c r="S2798" s="19">
        <f t="shared" si="7143"/>
        <v>910.39999999999998</v>
      </c>
      <c r="T2798" s="19">
        <f t="shared" si="7086"/>
        <v>171097.44999999998</v>
      </c>
      <c r="U2798" s="19">
        <f t="shared" si="7048"/>
        <v>170006.39999999999</v>
      </c>
      <c r="V2798" s="19">
        <f t="shared" si="7049"/>
        <v>220006.39999999999</v>
      </c>
      <c r="W2798" s="19">
        <f t="shared" si="7144"/>
        <v>660.39999999999998</v>
      </c>
      <c r="X2798" s="19">
        <f t="shared" si="7145"/>
        <v>0</v>
      </c>
      <c r="Y2798" s="19">
        <f t="shared" si="7146"/>
        <v>0</v>
      </c>
      <c r="Z2798" s="19">
        <f t="shared" si="7147"/>
        <v>250</v>
      </c>
      <c r="AA2798" s="19">
        <f t="shared" si="7148"/>
        <v>0</v>
      </c>
      <c r="AB2798" s="19">
        <f t="shared" si="7149"/>
        <v>0</v>
      </c>
      <c r="AC2798" s="19">
        <f t="shared" si="7150"/>
        <v>0</v>
      </c>
      <c r="AD2798" s="19">
        <f t="shared" si="7151"/>
        <v>0</v>
      </c>
      <c r="AE2798" s="19">
        <f t="shared" si="7152"/>
        <v>0</v>
      </c>
      <c r="AF2798" s="50">
        <f t="shared" si="7153"/>
        <v>180246.95000000001</v>
      </c>
      <c r="AG2798" s="50">
        <f t="shared" si="7154"/>
        <v>0</v>
      </c>
      <c r="AH2798" s="50">
        <f t="shared" si="7155"/>
        <v>0</v>
      </c>
      <c r="AI2798" s="50">
        <f t="shared" si="7156"/>
        <v>0</v>
      </c>
      <c r="AJ2798" s="50">
        <f t="shared" si="7157"/>
        <v>0</v>
      </c>
      <c r="AK2798" s="50">
        <f t="shared" si="7158"/>
        <v>0</v>
      </c>
      <c r="AL2798" s="50">
        <f t="shared" si="7159"/>
        <v>178467.85642</v>
      </c>
      <c r="AM2798" s="50">
        <f t="shared" si="7160"/>
        <v>0</v>
      </c>
      <c r="AN2798" s="50">
        <f t="shared" si="7161"/>
        <v>0</v>
      </c>
      <c r="AO2798" s="15">
        <f t="shared" si="7162"/>
        <v>83086.137130000003</v>
      </c>
      <c r="AP2798" s="51">
        <f t="shared" si="7163"/>
        <v>170916.79999999999</v>
      </c>
      <c r="AQ2798" s="51">
        <f t="shared" si="7164"/>
        <v>180.64999999999986</v>
      </c>
      <c r="AR2798" s="51">
        <f t="shared" si="7165"/>
        <v>0</v>
      </c>
      <c r="AS2798" s="51">
        <f t="shared" si="7166"/>
        <v>0</v>
      </c>
      <c r="AT2798" s="51">
        <f t="shared" si="7167"/>
        <v>0</v>
      </c>
      <c r="AU2798" s="51">
        <f t="shared" si="7127"/>
        <v>171097.44999999998</v>
      </c>
      <c r="AV2798" s="51">
        <f t="shared" si="7128"/>
        <v>0</v>
      </c>
      <c r="AW2798" s="51">
        <f t="shared" si="7129"/>
        <v>172007.84999999998</v>
      </c>
      <c r="AX2798" s="51">
        <f t="shared" si="7130"/>
        <v>170006.39999999999</v>
      </c>
      <c r="AY2798" s="51">
        <f t="shared" si="7131"/>
        <v>220006.39999999999</v>
      </c>
      <c r="AZ2798" s="51">
        <f t="shared" si="7168"/>
        <v>0</v>
      </c>
      <c r="BA2798" s="52">
        <f t="shared" si="7132"/>
        <v>99.012968829708342</v>
      </c>
      <c r="BB2798" s="25"/>
    </row>
    <row r="2799" ht="63">
      <c r="B2799" s="47" t="s">
        <v>1014</v>
      </c>
      <c r="C2799" s="47" t="s">
        <v>343</v>
      </c>
      <c r="D2799" s="47" t="s">
        <v>98</v>
      </c>
      <c r="E2799" s="48" t="str">
        <f t="shared" si="7126"/>
        <v>1003</v>
      </c>
      <c r="F2799" s="47" t="s">
        <v>1025</v>
      </c>
      <c r="G2799" s="47"/>
      <c r="H2799" s="49" t="s">
        <v>1026</v>
      </c>
      <c r="I2799" s="19">
        <f>I2800+I2802+I2804+I2806+I2808</f>
        <v>170006.39999999999</v>
      </c>
      <c r="J2799" s="19">
        <f>J2800+J2802+J2804+J2806+J2808</f>
        <v>170006.39999999999</v>
      </c>
      <c r="K2799" s="19">
        <f>K2800+K2802+K2804+K2806+K2808</f>
        <v>220006.39999999999</v>
      </c>
      <c r="L2799" s="19">
        <f>L2800+L2802+L2804+L2806+L2808</f>
        <v>0</v>
      </c>
      <c r="M2799" s="19">
        <f>M2800+M2802+M2804+M2806+M2808</f>
        <v>0</v>
      </c>
      <c r="N2799" s="19">
        <f>N2800+N2802+N2804+N2806+N2808</f>
        <v>0</v>
      </c>
      <c r="O2799" s="19">
        <f>O2800+O2802+O2804+O2806+O2808</f>
        <v>180.64999999999986</v>
      </c>
      <c r="P2799" s="19">
        <f>P2800+P2802+P2804+P2806+P2808</f>
        <v>0</v>
      </c>
      <c r="Q2799" s="19">
        <f>Q2800+Q2802+Q2804+Q2806+Q2808</f>
        <v>0</v>
      </c>
      <c r="R2799" s="19">
        <f>R2800+R2802+R2804+R2806+R2808</f>
        <v>0</v>
      </c>
      <c r="S2799" s="19">
        <f>S2800+S2802+S2804+S2806+S2808</f>
        <v>910.39999999999998</v>
      </c>
      <c r="T2799" s="19">
        <f t="shared" si="7086"/>
        <v>171097.44999999998</v>
      </c>
      <c r="U2799" s="19">
        <f t="shared" si="7048"/>
        <v>170006.39999999999</v>
      </c>
      <c r="V2799" s="19">
        <f t="shared" si="7049"/>
        <v>220006.39999999999</v>
      </c>
      <c r="W2799" s="19">
        <f>W2800+W2802+W2804+W2806+W2808</f>
        <v>660.39999999999998</v>
      </c>
      <c r="X2799" s="19">
        <f>X2800+X2802+X2804+X2806+X2808</f>
        <v>0</v>
      </c>
      <c r="Y2799" s="19">
        <f>Y2800+Y2802+Y2804+Y2806+Y2808</f>
        <v>0</v>
      </c>
      <c r="Z2799" s="19">
        <f>Z2800+Z2802+Z2804+Z2806+Z2808</f>
        <v>250</v>
      </c>
      <c r="AA2799" s="19">
        <f>AA2800+AA2802+AA2804+AA2806+AA2808</f>
        <v>0</v>
      </c>
      <c r="AB2799" s="19">
        <f>AB2800+AB2802+AB2804+AB2806+AB2808</f>
        <v>0</v>
      </c>
      <c r="AC2799" s="19">
        <f>AC2800+AC2802+AC2804+AC2806+AC2808</f>
        <v>0</v>
      </c>
      <c r="AD2799" s="19">
        <f>AD2800+AD2802+AD2804+AD2806+AD2808</f>
        <v>0</v>
      </c>
      <c r="AE2799" s="19">
        <f>AE2800+AE2802+AE2804+AE2806+AE2808</f>
        <v>0</v>
      </c>
      <c r="AF2799" s="50">
        <f>AF2800+AF2802+AF2804+AF2806+AF2808</f>
        <v>180246.95000000001</v>
      </c>
      <c r="AG2799" s="50">
        <f>AG2800+AG2802+AG2804+AG2806+AG2808</f>
        <v>0</v>
      </c>
      <c r="AH2799" s="50">
        <f>AH2800+AH2802+AH2804+AH2806+AH2808</f>
        <v>0</v>
      </c>
      <c r="AI2799" s="50">
        <f>AI2800+AI2802+AI2804+AI2806+AI2808</f>
        <v>0</v>
      </c>
      <c r="AJ2799" s="50">
        <f>AJ2800+AJ2802+AJ2804+AJ2806+AJ2808</f>
        <v>0</v>
      </c>
      <c r="AK2799" s="50">
        <f>AK2800+AK2802+AK2804+AK2806+AK2808</f>
        <v>0</v>
      </c>
      <c r="AL2799" s="50">
        <f>AL2800+AL2802+AL2804+AL2806+AL2808</f>
        <v>178467.85642</v>
      </c>
      <c r="AM2799" s="50">
        <f>AM2800+AM2802+AM2804+AM2806+AM2808</f>
        <v>0</v>
      </c>
      <c r="AN2799" s="50">
        <f>AN2800+AN2802+AN2804+AN2806+AN2808</f>
        <v>0</v>
      </c>
      <c r="AO2799" s="51">
        <f>AO2800+AO2802+AO2804+AO2806+AO2808</f>
        <v>83086.137130000003</v>
      </c>
      <c r="AP2799" s="51">
        <f>AP2800+AP2802+AP2804+AP2806+AP2808</f>
        <v>170916.79999999999</v>
      </c>
      <c r="AQ2799" s="51">
        <f>AQ2800+AQ2802+AQ2804+AQ2806+AQ2808</f>
        <v>180.64999999999986</v>
      </c>
      <c r="AR2799" s="51">
        <f>AR2800+AR2802+AR2804+AR2806+AR2808</f>
        <v>0</v>
      </c>
      <c r="AS2799" s="51">
        <f>AS2800+AS2802+AS2804+AS2806+AS2808</f>
        <v>0</v>
      </c>
      <c r="AT2799" s="51">
        <f>AT2800+AT2802+AT2804+AT2806+AT2808</f>
        <v>0</v>
      </c>
      <c r="AU2799" s="51">
        <f t="shared" si="7127"/>
        <v>171097.44999999998</v>
      </c>
      <c r="AV2799" s="51">
        <f t="shared" si="7128"/>
        <v>0</v>
      </c>
      <c r="AW2799" s="51">
        <f t="shared" si="7129"/>
        <v>172007.84999999998</v>
      </c>
      <c r="AX2799" s="51">
        <f t="shared" si="7130"/>
        <v>170006.39999999999</v>
      </c>
      <c r="AY2799" s="51">
        <f t="shared" si="7131"/>
        <v>220006.39999999999</v>
      </c>
      <c r="AZ2799" s="51">
        <f>AZ2800+AZ2802+AZ2804+AZ2806+AZ2808</f>
        <v>0</v>
      </c>
      <c r="BA2799" s="52">
        <f t="shared" si="7132"/>
        <v>99.012968829708342</v>
      </c>
      <c r="BB2799" s="25"/>
    </row>
    <row r="2800" ht="110.25">
      <c r="B2800" s="47" t="s">
        <v>1014</v>
      </c>
      <c r="C2800" s="47" t="s">
        <v>343</v>
      </c>
      <c r="D2800" s="47" t="s">
        <v>98</v>
      </c>
      <c r="E2800" s="48" t="str">
        <f t="shared" si="7126"/>
        <v>1003</v>
      </c>
      <c r="F2800" s="47" t="s">
        <v>1027</v>
      </c>
      <c r="G2800" s="47"/>
      <c r="H2800" s="49" t="s">
        <v>1028</v>
      </c>
      <c r="I2800" s="19">
        <f>I2801</f>
        <v>13095.5</v>
      </c>
      <c r="J2800" s="19">
        <f>J2801</f>
        <v>13095.5</v>
      </c>
      <c r="K2800" s="19">
        <f>K2801</f>
        <v>13095.5</v>
      </c>
      <c r="L2800" s="19">
        <f>L2801</f>
        <v>0</v>
      </c>
      <c r="M2800" s="19">
        <f>M2801</f>
        <v>0</v>
      </c>
      <c r="N2800" s="19">
        <f>N2801</f>
        <v>0</v>
      </c>
      <c r="O2800" s="19">
        <f>O2801</f>
        <v>0</v>
      </c>
      <c r="P2800" s="19">
        <f>P2801</f>
        <v>0</v>
      </c>
      <c r="Q2800" s="19">
        <f>Q2801</f>
        <v>0</v>
      </c>
      <c r="R2800" s="19">
        <f>R2801</f>
        <v>0</v>
      </c>
      <c r="S2800" s="19">
        <f>S2801</f>
        <v>535.29999999999995</v>
      </c>
      <c r="T2800" s="19">
        <f t="shared" si="7086"/>
        <v>13630.799999999999</v>
      </c>
      <c r="U2800" s="19">
        <f t="shared" si="7048"/>
        <v>13095.5</v>
      </c>
      <c r="V2800" s="19">
        <f t="shared" si="7049"/>
        <v>13095.5</v>
      </c>
      <c r="W2800" s="19">
        <f>W2801</f>
        <v>535.29999999999995</v>
      </c>
      <c r="X2800" s="19">
        <f>X2801</f>
        <v>0</v>
      </c>
      <c r="Y2800" s="19">
        <f>Y2801</f>
        <v>0</v>
      </c>
      <c r="Z2800" s="19">
        <f>Z2801</f>
        <v>0</v>
      </c>
      <c r="AA2800" s="19">
        <f>AA2801</f>
        <v>0</v>
      </c>
      <c r="AB2800" s="19">
        <f>AB2801</f>
        <v>0</v>
      </c>
      <c r="AC2800" s="19">
        <f>AC2801</f>
        <v>0</v>
      </c>
      <c r="AD2800" s="19">
        <f>AD2801</f>
        <v>0</v>
      </c>
      <c r="AE2800" s="19"/>
      <c r="AF2800" s="50">
        <f>AF2801</f>
        <v>13733.847030000001</v>
      </c>
      <c r="AG2800" s="50">
        <f>AG2801</f>
        <v>0</v>
      </c>
      <c r="AH2800" s="50">
        <f>AH2801</f>
        <v>0</v>
      </c>
      <c r="AI2800" s="50">
        <f>AI2801</f>
        <v>0</v>
      </c>
      <c r="AJ2800" s="50">
        <f>AJ2801</f>
        <v>0</v>
      </c>
      <c r="AK2800" s="50">
        <f>AK2801</f>
        <v>0</v>
      </c>
      <c r="AL2800" s="50">
        <f>AL2801</f>
        <v>13733.847030000001</v>
      </c>
      <c r="AM2800" s="50">
        <f>AM2801</f>
        <v>0</v>
      </c>
      <c r="AN2800" s="50">
        <f>AN2801</f>
        <v>0</v>
      </c>
      <c r="AO2800" s="15">
        <f>AO2801</f>
        <v>10273.232190000001</v>
      </c>
      <c r="AP2800" s="51">
        <f>AP2801</f>
        <v>13630.799999999999</v>
      </c>
      <c r="AQ2800" s="51">
        <f>AQ2801</f>
        <v>0</v>
      </c>
      <c r="AR2800" s="51">
        <f>AR2801</f>
        <v>0</v>
      </c>
      <c r="AS2800" s="51">
        <f>AS2801</f>
        <v>0</v>
      </c>
      <c r="AT2800" s="51">
        <f>AT2801</f>
        <v>0</v>
      </c>
      <c r="AU2800" s="51">
        <f t="shared" si="7127"/>
        <v>13630.799999999999</v>
      </c>
      <c r="AV2800" s="51">
        <f t="shared" si="7128"/>
        <v>0</v>
      </c>
      <c r="AW2800" s="51">
        <f t="shared" si="7129"/>
        <v>14166.099999999999</v>
      </c>
      <c r="AX2800" s="51">
        <f t="shared" si="7130"/>
        <v>13095.5</v>
      </c>
      <c r="AY2800" s="51">
        <f t="shared" si="7131"/>
        <v>13095.5</v>
      </c>
      <c r="AZ2800" s="51">
        <f>AZ2801</f>
        <v>0</v>
      </c>
      <c r="BA2800" s="52">
        <f t="shared" si="7132"/>
        <v>100</v>
      </c>
      <c r="BB2800" s="25"/>
    </row>
    <row r="2801">
      <c r="B2801" s="47" t="s">
        <v>1014</v>
      </c>
      <c r="C2801" s="47" t="s">
        <v>343</v>
      </c>
      <c r="D2801" s="47" t="s">
        <v>98</v>
      </c>
      <c r="E2801" s="48" t="str">
        <f t="shared" si="7126"/>
        <v>1003</v>
      </c>
      <c r="F2801" s="47" t="s">
        <v>1027</v>
      </c>
      <c r="G2801" s="47" t="s">
        <v>72</v>
      </c>
      <c r="H2801" s="49" t="s">
        <v>73</v>
      </c>
      <c r="I2801" s="19">
        <v>13095.5</v>
      </c>
      <c r="J2801" s="19">
        <v>13095.5</v>
      </c>
      <c r="K2801" s="19">
        <v>13095.5</v>
      </c>
      <c r="L2801" s="19"/>
      <c r="M2801" s="19"/>
      <c r="N2801" s="19"/>
      <c r="O2801" s="19">
        <v>0</v>
      </c>
      <c r="P2801" s="19">
        <v>0</v>
      </c>
      <c r="Q2801" s="19">
        <v>0</v>
      </c>
      <c r="R2801" s="19">
        <v>0</v>
      </c>
      <c r="S2801" s="19">
        <v>535.29999999999995</v>
      </c>
      <c r="T2801" s="19">
        <f t="shared" si="7086"/>
        <v>13630.799999999999</v>
      </c>
      <c r="U2801" s="19">
        <f t="shared" si="7048"/>
        <v>13095.5</v>
      </c>
      <c r="V2801" s="19">
        <f t="shared" si="7049"/>
        <v>13095.5</v>
      </c>
      <c r="W2801" s="19">
        <v>535.29999999999995</v>
      </c>
      <c r="X2801" s="19"/>
      <c r="Y2801" s="19"/>
      <c r="Z2801" s="19"/>
      <c r="AA2801" s="19"/>
      <c r="AB2801" s="19"/>
      <c r="AC2801" s="19"/>
      <c r="AD2801" s="19"/>
      <c r="AE2801" s="19"/>
      <c r="AF2801" s="50">
        <v>13733.847030000001</v>
      </c>
      <c r="AG2801" s="50"/>
      <c r="AH2801" s="50">
        <v>0</v>
      </c>
      <c r="AI2801" s="50">
        <v>0</v>
      </c>
      <c r="AJ2801" s="50">
        <v>0</v>
      </c>
      <c r="AK2801" s="50">
        <v>0</v>
      </c>
      <c r="AL2801" s="50">
        <v>13733.847030000001</v>
      </c>
      <c r="AM2801" s="50">
        <v>0</v>
      </c>
      <c r="AN2801" s="50">
        <v>0</v>
      </c>
      <c r="AO2801" s="51">
        <v>10273.232190000001</v>
      </c>
      <c r="AP2801" s="51">
        <v>13630.799999999999</v>
      </c>
      <c r="AQ2801" s="51">
        <v>0</v>
      </c>
      <c r="AR2801" s="51">
        <v>0</v>
      </c>
      <c r="AS2801" s="51">
        <v>0</v>
      </c>
      <c r="AT2801" s="51">
        <v>0</v>
      </c>
      <c r="AU2801" s="51">
        <f t="shared" si="7127"/>
        <v>13630.799999999999</v>
      </c>
      <c r="AV2801" s="51">
        <f t="shared" si="7128"/>
        <v>0</v>
      </c>
      <c r="AW2801" s="51">
        <f t="shared" si="7129"/>
        <v>14166.099999999999</v>
      </c>
      <c r="AX2801" s="51">
        <f t="shared" si="7130"/>
        <v>13095.5</v>
      </c>
      <c r="AY2801" s="51">
        <f t="shared" si="7131"/>
        <v>13095.5</v>
      </c>
      <c r="AZ2801" s="51"/>
      <c r="BA2801" s="52">
        <f t="shared" si="7132"/>
        <v>100</v>
      </c>
      <c r="BB2801" s="53"/>
    </row>
    <row r="2802" ht="63">
      <c r="B2802" s="47" t="s">
        <v>1014</v>
      </c>
      <c r="C2802" s="47" t="s">
        <v>343</v>
      </c>
      <c r="D2802" s="47" t="s">
        <v>98</v>
      </c>
      <c r="E2802" s="48" t="str">
        <f t="shared" si="7126"/>
        <v>1003</v>
      </c>
      <c r="F2802" s="47" t="s">
        <v>1029</v>
      </c>
      <c r="G2802" s="47"/>
      <c r="H2802" s="49" t="s">
        <v>1030</v>
      </c>
      <c r="I2802" s="19">
        <f>I2803</f>
        <v>3060.3000000000002</v>
      </c>
      <c r="J2802" s="19">
        <f>J2803</f>
        <v>3060.3000000000002</v>
      </c>
      <c r="K2802" s="19">
        <f>K2803</f>
        <v>3060.3000000000002</v>
      </c>
      <c r="L2802" s="19">
        <f>L2803</f>
        <v>0</v>
      </c>
      <c r="M2802" s="19">
        <f>M2803</f>
        <v>0</v>
      </c>
      <c r="N2802" s="19">
        <f>N2803</f>
        <v>0</v>
      </c>
      <c r="O2802" s="19">
        <f>O2803</f>
        <v>0</v>
      </c>
      <c r="P2802" s="19">
        <f>P2803</f>
        <v>0</v>
      </c>
      <c r="Q2802" s="19">
        <f>Q2803</f>
        <v>0</v>
      </c>
      <c r="R2802" s="19">
        <f>R2803</f>
        <v>0</v>
      </c>
      <c r="S2802" s="19">
        <f>S2803</f>
        <v>125.09999999999999</v>
      </c>
      <c r="T2802" s="19">
        <f t="shared" si="7086"/>
        <v>3185.4000000000001</v>
      </c>
      <c r="U2802" s="19">
        <f t="shared" si="7048"/>
        <v>3060.3000000000002</v>
      </c>
      <c r="V2802" s="19">
        <f t="shared" si="7049"/>
        <v>3060.3000000000002</v>
      </c>
      <c r="W2802" s="19">
        <f>W2803</f>
        <v>125.09999999999999</v>
      </c>
      <c r="X2802" s="19">
        <f>X2803</f>
        <v>0</v>
      </c>
      <c r="Y2802" s="19">
        <f>Y2803</f>
        <v>0</v>
      </c>
      <c r="Z2802" s="19">
        <f>Z2803</f>
        <v>0</v>
      </c>
      <c r="AA2802" s="19">
        <f>AA2803</f>
        <v>0</v>
      </c>
      <c r="AB2802" s="19">
        <f>AB2803</f>
        <v>0</v>
      </c>
      <c r="AC2802" s="19">
        <f>AC2803</f>
        <v>0</v>
      </c>
      <c r="AD2802" s="19">
        <f>AD2803</f>
        <v>0</v>
      </c>
      <c r="AE2802" s="19"/>
      <c r="AF2802" s="50">
        <f>AF2803</f>
        <v>3082.3529699999999</v>
      </c>
      <c r="AG2802" s="50">
        <f>AG2803</f>
        <v>0</v>
      </c>
      <c r="AH2802" s="50">
        <f>AH2803</f>
        <v>0</v>
      </c>
      <c r="AI2802" s="50">
        <f>AI2803</f>
        <v>0</v>
      </c>
      <c r="AJ2802" s="50">
        <f>AJ2803</f>
        <v>0</v>
      </c>
      <c r="AK2802" s="50">
        <f>AK2803</f>
        <v>0</v>
      </c>
      <c r="AL2802" s="50">
        <f>AL2803</f>
        <v>2473.0266499999998</v>
      </c>
      <c r="AM2802" s="50">
        <f>AM2803</f>
        <v>0</v>
      </c>
      <c r="AN2802" s="50">
        <f>AN2803</f>
        <v>0</v>
      </c>
      <c r="AO2802" s="15">
        <f>AO2803</f>
        <v>1826.74701</v>
      </c>
      <c r="AP2802" s="51">
        <f>AP2803</f>
        <v>3185.4000000000001</v>
      </c>
      <c r="AQ2802" s="51">
        <f>AQ2803</f>
        <v>0</v>
      </c>
      <c r="AR2802" s="51">
        <f>AR2803</f>
        <v>0</v>
      </c>
      <c r="AS2802" s="51">
        <f>AS2803</f>
        <v>0</v>
      </c>
      <c r="AT2802" s="51">
        <f>AT2803</f>
        <v>0</v>
      </c>
      <c r="AU2802" s="51">
        <f t="shared" si="7127"/>
        <v>3185.4000000000001</v>
      </c>
      <c r="AV2802" s="51">
        <f t="shared" si="7128"/>
        <v>0</v>
      </c>
      <c r="AW2802" s="51">
        <f t="shared" si="7129"/>
        <v>3310.5</v>
      </c>
      <c r="AX2802" s="51">
        <f t="shared" si="7130"/>
        <v>3060.3000000000002</v>
      </c>
      <c r="AY2802" s="51">
        <f t="shared" si="7131"/>
        <v>3060.3000000000002</v>
      </c>
      <c r="AZ2802" s="51">
        <f>AZ2803</f>
        <v>0</v>
      </c>
      <c r="BA2802" s="52">
        <f t="shared" si="7132"/>
        <v>80.231779879511976</v>
      </c>
      <c r="BB2802" s="25"/>
    </row>
    <row r="2803">
      <c r="B2803" s="47" t="s">
        <v>1014</v>
      </c>
      <c r="C2803" s="47" t="s">
        <v>343</v>
      </c>
      <c r="D2803" s="47" t="s">
        <v>98</v>
      </c>
      <c r="E2803" s="48" t="str">
        <f t="shared" si="7126"/>
        <v>1003</v>
      </c>
      <c r="F2803" s="47" t="s">
        <v>1029</v>
      </c>
      <c r="G2803" s="47" t="s">
        <v>72</v>
      </c>
      <c r="H2803" s="49" t="s">
        <v>73</v>
      </c>
      <c r="I2803" s="19">
        <v>3060.3000000000002</v>
      </c>
      <c r="J2803" s="19">
        <v>3060.3000000000002</v>
      </c>
      <c r="K2803" s="19">
        <v>3060.3000000000002</v>
      </c>
      <c r="L2803" s="19"/>
      <c r="M2803" s="19"/>
      <c r="N2803" s="19"/>
      <c r="O2803" s="19">
        <v>0</v>
      </c>
      <c r="P2803" s="19">
        <v>0</v>
      </c>
      <c r="Q2803" s="19">
        <v>0</v>
      </c>
      <c r="R2803" s="19">
        <v>0</v>
      </c>
      <c r="S2803" s="19">
        <v>125.09999999999999</v>
      </c>
      <c r="T2803" s="19">
        <f t="shared" si="7086"/>
        <v>3185.4000000000001</v>
      </c>
      <c r="U2803" s="19">
        <f t="shared" si="7048"/>
        <v>3060.3000000000002</v>
      </c>
      <c r="V2803" s="19">
        <f t="shared" si="7049"/>
        <v>3060.3000000000002</v>
      </c>
      <c r="W2803" s="19">
        <v>125.09999999999999</v>
      </c>
      <c r="X2803" s="19"/>
      <c r="Y2803" s="19"/>
      <c r="Z2803" s="19"/>
      <c r="AA2803" s="19"/>
      <c r="AB2803" s="19"/>
      <c r="AC2803" s="19"/>
      <c r="AD2803" s="19"/>
      <c r="AE2803" s="19"/>
      <c r="AF2803" s="50">
        <v>3082.3529699999999</v>
      </c>
      <c r="AG2803" s="50"/>
      <c r="AH2803" s="50">
        <v>0</v>
      </c>
      <c r="AI2803" s="50">
        <v>0</v>
      </c>
      <c r="AJ2803" s="50">
        <v>0</v>
      </c>
      <c r="AK2803" s="50">
        <v>0</v>
      </c>
      <c r="AL2803" s="50">
        <v>2473.0266499999998</v>
      </c>
      <c r="AM2803" s="50">
        <v>0</v>
      </c>
      <c r="AN2803" s="50">
        <v>0</v>
      </c>
      <c r="AO2803" s="51">
        <v>1826.74701</v>
      </c>
      <c r="AP2803" s="51">
        <v>3185.4000000000001</v>
      </c>
      <c r="AQ2803" s="51">
        <v>0</v>
      </c>
      <c r="AR2803" s="51">
        <v>0</v>
      </c>
      <c r="AS2803" s="51">
        <v>0</v>
      </c>
      <c r="AT2803" s="51">
        <v>0</v>
      </c>
      <c r="AU2803" s="51">
        <f t="shared" si="7127"/>
        <v>3185.4000000000001</v>
      </c>
      <c r="AV2803" s="51">
        <f t="shared" si="7128"/>
        <v>0</v>
      </c>
      <c r="AW2803" s="51">
        <f t="shared" si="7129"/>
        <v>3310.5</v>
      </c>
      <c r="AX2803" s="51">
        <f t="shared" si="7130"/>
        <v>3060.3000000000002</v>
      </c>
      <c r="AY2803" s="51">
        <f t="shared" si="7131"/>
        <v>3060.3000000000002</v>
      </c>
      <c r="AZ2803" s="51"/>
      <c r="BA2803" s="52">
        <f t="shared" si="7132"/>
        <v>80.231779879511976</v>
      </c>
      <c r="BB2803" s="53"/>
    </row>
    <row r="2804">
      <c r="B2804" s="47" t="s">
        <v>1014</v>
      </c>
      <c r="C2804" s="47" t="s">
        <v>343</v>
      </c>
      <c r="D2804" s="47" t="s">
        <v>98</v>
      </c>
      <c r="E2804" s="48" t="str">
        <f t="shared" si="7126"/>
        <v>1003</v>
      </c>
      <c r="F2804" s="47" t="s">
        <v>1031</v>
      </c>
      <c r="G2804" s="47"/>
      <c r="H2804" s="49" t="s">
        <v>1032</v>
      </c>
      <c r="I2804" s="19">
        <f>I2805</f>
        <v>402.30000000000001</v>
      </c>
      <c r="J2804" s="19">
        <f>J2805</f>
        <v>402.30000000000001</v>
      </c>
      <c r="K2804" s="19">
        <f>K2805</f>
        <v>402.30000000000001</v>
      </c>
      <c r="L2804" s="19">
        <f>L2805</f>
        <v>0</v>
      </c>
      <c r="M2804" s="19">
        <f>M2805</f>
        <v>0</v>
      </c>
      <c r="N2804" s="19">
        <f>N2805</f>
        <v>0</v>
      </c>
      <c r="O2804" s="19">
        <f>O2805</f>
        <v>0</v>
      </c>
      <c r="P2804" s="19">
        <f>P2805</f>
        <v>0</v>
      </c>
      <c r="Q2804" s="19">
        <f>Q2805</f>
        <v>0</v>
      </c>
      <c r="R2804" s="19">
        <f>R2805</f>
        <v>0</v>
      </c>
      <c r="S2804" s="19">
        <f>S2805</f>
        <v>0</v>
      </c>
      <c r="T2804" s="19">
        <f t="shared" si="7086"/>
        <v>402.30000000000001</v>
      </c>
      <c r="U2804" s="19">
        <f t="shared" si="7048"/>
        <v>402.30000000000001</v>
      </c>
      <c r="V2804" s="19">
        <f t="shared" si="7049"/>
        <v>402.30000000000001</v>
      </c>
      <c r="W2804" s="19">
        <f>W2805</f>
        <v>0</v>
      </c>
      <c r="X2804" s="19">
        <f>X2805</f>
        <v>0</v>
      </c>
      <c r="Y2804" s="19">
        <f>Y2805</f>
        <v>0</v>
      </c>
      <c r="Z2804" s="19">
        <f>Z2805</f>
        <v>0</v>
      </c>
      <c r="AA2804" s="19">
        <f>AA2805</f>
        <v>0</v>
      </c>
      <c r="AB2804" s="19">
        <f>AB2805</f>
        <v>0</v>
      </c>
      <c r="AC2804" s="19">
        <f>AC2805</f>
        <v>0</v>
      </c>
      <c r="AD2804" s="19">
        <f>AD2805</f>
        <v>0</v>
      </c>
      <c r="AE2804" s="19">
        <f>AE2805</f>
        <v>0</v>
      </c>
      <c r="AF2804" s="50">
        <f>AF2805</f>
        <v>402.30000000000001</v>
      </c>
      <c r="AG2804" s="50">
        <f>AG2805</f>
        <v>0</v>
      </c>
      <c r="AH2804" s="50">
        <f>AH2805</f>
        <v>0</v>
      </c>
      <c r="AI2804" s="50">
        <f>AI2805</f>
        <v>0</v>
      </c>
      <c r="AJ2804" s="50">
        <f>AJ2805</f>
        <v>0</v>
      </c>
      <c r="AK2804" s="50">
        <f>AK2805</f>
        <v>0</v>
      </c>
      <c r="AL2804" s="50">
        <f>AL2805</f>
        <v>402.29700000000003</v>
      </c>
      <c r="AM2804" s="50">
        <f>AM2805</f>
        <v>0</v>
      </c>
      <c r="AN2804" s="50">
        <f>AN2805</f>
        <v>0</v>
      </c>
      <c r="AO2804" s="15">
        <f>AO2805</f>
        <v>0</v>
      </c>
      <c r="AP2804" s="51">
        <f>AP2805</f>
        <v>402.30000000000001</v>
      </c>
      <c r="AQ2804" s="51">
        <f>AQ2805</f>
        <v>0</v>
      </c>
      <c r="AR2804" s="51">
        <f>AR2805</f>
        <v>0</v>
      </c>
      <c r="AS2804" s="51">
        <f>AS2805</f>
        <v>0</v>
      </c>
      <c r="AT2804" s="51">
        <f>AT2805</f>
        <v>0</v>
      </c>
      <c r="AU2804" s="51">
        <f t="shared" si="7127"/>
        <v>402.30000000000001</v>
      </c>
      <c r="AV2804" s="51">
        <f t="shared" si="7128"/>
        <v>0</v>
      </c>
      <c r="AW2804" s="51">
        <f t="shared" si="7129"/>
        <v>402.30000000000001</v>
      </c>
      <c r="AX2804" s="51">
        <f t="shared" si="7130"/>
        <v>402.30000000000001</v>
      </c>
      <c r="AY2804" s="51">
        <f t="shared" si="7131"/>
        <v>402.30000000000001</v>
      </c>
      <c r="AZ2804" s="51">
        <f>AZ2805</f>
        <v>0</v>
      </c>
      <c r="BA2804" s="52">
        <f t="shared" si="7132"/>
        <v>99.999254287844892</v>
      </c>
      <c r="BB2804" s="25"/>
    </row>
    <row r="2805">
      <c r="B2805" s="47" t="s">
        <v>1014</v>
      </c>
      <c r="C2805" s="47" t="s">
        <v>343</v>
      </c>
      <c r="D2805" s="47" t="s">
        <v>98</v>
      </c>
      <c r="E2805" s="48" t="str">
        <f t="shared" si="7126"/>
        <v>1003</v>
      </c>
      <c r="F2805" s="47" t="s">
        <v>1031</v>
      </c>
      <c r="G2805" s="47" t="s">
        <v>72</v>
      </c>
      <c r="H2805" s="49" t="s">
        <v>73</v>
      </c>
      <c r="I2805" s="19">
        <v>402.30000000000001</v>
      </c>
      <c r="J2805" s="19">
        <v>402.30000000000001</v>
      </c>
      <c r="K2805" s="19">
        <v>402.30000000000001</v>
      </c>
      <c r="L2805" s="19"/>
      <c r="M2805" s="19"/>
      <c r="N2805" s="19"/>
      <c r="O2805" s="19">
        <v>0</v>
      </c>
      <c r="P2805" s="19">
        <v>0</v>
      </c>
      <c r="Q2805" s="19">
        <v>0</v>
      </c>
      <c r="R2805" s="19">
        <v>0</v>
      </c>
      <c r="S2805" s="19"/>
      <c r="T2805" s="19">
        <f t="shared" si="7086"/>
        <v>402.30000000000001</v>
      </c>
      <c r="U2805" s="19">
        <f t="shared" si="7048"/>
        <v>402.30000000000001</v>
      </c>
      <c r="V2805" s="19">
        <f t="shared" si="7049"/>
        <v>402.30000000000001</v>
      </c>
      <c r="W2805" s="19"/>
      <c r="X2805" s="19"/>
      <c r="Y2805" s="19"/>
      <c r="Z2805" s="19"/>
      <c r="AA2805" s="19"/>
      <c r="AB2805" s="19"/>
      <c r="AC2805" s="19"/>
      <c r="AD2805" s="19"/>
      <c r="AE2805" s="19"/>
      <c r="AF2805" s="50">
        <v>402.30000000000001</v>
      </c>
      <c r="AG2805" s="50"/>
      <c r="AH2805" s="50">
        <v>0</v>
      </c>
      <c r="AI2805" s="50">
        <v>0</v>
      </c>
      <c r="AJ2805" s="50">
        <v>0</v>
      </c>
      <c r="AK2805" s="50">
        <v>0</v>
      </c>
      <c r="AL2805" s="50">
        <v>402.29700000000003</v>
      </c>
      <c r="AM2805" s="50">
        <v>0</v>
      </c>
      <c r="AN2805" s="50">
        <v>0</v>
      </c>
      <c r="AO2805" s="51">
        <v>0</v>
      </c>
      <c r="AP2805" s="51">
        <v>402.30000000000001</v>
      </c>
      <c r="AQ2805" s="51">
        <v>0</v>
      </c>
      <c r="AR2805" s="51">
        <v>0</v>
      </c>
      <c r="AS2805" s="51">
        <v>0</v>
      </c>
      <c r="AT2805" s="51">
        <v>0</v>
      </c>
      <c r="AU2805" s="51">
        <f t="shared" si="7127"/>
        <v>402.30000000000001</v>
      </c>
      <c r="AV2805" s="51">
        <f t="shared" si="7128"/>
        <v>0</v>
      </c>
      <c r="AW2805" s="51">
        <f t="shared" si="7129"/>
        <v>402.30000000000001</v>
      </c>
      <c r="AX2805" s="51">
        <f t="shared" si="7130"/>
        <v>402.30000000000001</v>
      </c>
      <c r="AY2805" s="51">
        <f t="shared" si="7131"/>
        <v>402.30000000000001</v>
      </c>
      <c r="AZ2805" s="51"/>
      <c r="BA2805" s="52">
        <f t="shared" si="7132"/>
        <v>99.999254287844892</v>
      </c>
      <c r="BB2805" s="53"/>
    </row>
    <row r="2806" ht="47.25">
      <c r="B2806" s="47" t="s">
        <v>1014</v>
      </c>
      <c r="C2806" s="47" t="s">
        <v>343</v>
      </c>
      <c r="D2806" s="47" t="s">
        <v>98</v>
      </c>
      <c r="E2806" s="48" t="str">
        <f t="shared" si="7126"/>
        <v>1003</v>
      </c>
      <c r="F2806" s="47" t="s">
        <v>1033</v>
      </c>
      <c r="G2806" s="47"/>
      <c r="H2806" s="49" t="s">
        <v>1034</v>
      </c>
      <c r="I2806" s="19">
        <f>I2807</f>
        <v>150000</v>
      </c>
      <c r="J2806" s="19">
        <f>J2807</f>
        <v>150000</v>
      </c>
      <c r="K2806" s="19">
        <f>K2807</f>
        <v>200000</v>
      </c>
      <c r="L2806" s="19">
        <f>L2807</f>
        <v>0</v>
      </c>
      <c r="M2806" s="19">
        <f>M2807</f>
        <v>0</v>
      </c>
      <c r="N2806" s="19">
        <f>N2807</f>
        <v>0</v>
      </c>
      <c r="O2806" s="19">
        <f>O2807</f>
        <v>1330.0999999999999</v>
      </c>
      <c r="P2806" s="19">
        <f>P2807</f>
        <v>0</v>
      </c>
      <c r="Q2806" s="19">
        <f>Q2807</f>
        <v>0</v>
      </c>
      <c r="R2806" s="19">
        <f>R2807</f>
        <v>0</v>
      </c>
      <c r="S2806" s="19">
        <f>S2807</f>
        <v>250</v>
      </c>
      <c r="T2806" s="19">
        <f t="shared" si="7086"/>
        <v>151580.10000000001</v>
      </c>
      <c r="U2806" s="19">
        <f t="shared" si="7048"/>
        <v>150000</v>
      </c>
      <c r="V2806" s="19">
        <f t="shared" si="7049"/>
        <v>200000</v>
      </c>
      <c r="W2806" s="19">
        <f>W2807</f>
        <v>0</v>
      </c>
      <c r="X2806" s="19">
        <f>X2807</f>
        <v>0</v>
      </c>
      <c r="Y2806" s="19">
        <f>Y2807</f>
        <v>0</v>
      </c>
      <c r="Z2806" s="19">
        <f>Z2807</f>
        <v>250</v>
      </c>
      <c r="AA2806" s="19">
        <f>AA2807</f>
        <v>0</v>
      </c>
      <c r="AB2806" s="19">
        <f>AB2807</f>
        <v>0</v>
      </c>
      <c r="AC2806" s="19">
        <f>AC2807</f>
        <v>0</v>
      </c>
      <c r="AD2806" s="19">
        <f>AD2807</f>
        <v>0</v>
      </c>
      <c r="AE2806" s="19"/>
      <c r="AF2806" s="50">
        <f>AF2807</f>
        <v>160729.60000000001</v>
      </c>
      <c r="AG2806" s="50">
        <f>AG2807</f>
        <v>0</v>
      </c>
      <c r="AH2806" s="50">
        <f>AH2807</f>
        <v>0</v>
      </c>
      <c r="AI2806" s="50">
        <f>AI2807</f>
        <v>0</v>
      </c>
      <c r="AJ2806" s="50">
        <f>AJ2807</f>
        <v>0</v>
      </c>
      <c r="AK2806" s="50">
        <f>AK2807</f>
        <v>0</v>
      </c>
      <c r="AL2806" s="50">
        <f>AL2807</f>
        <v>160709.26074</v>
      </c>
      <c r="AM2806" s="50">
        <f>AM2807</f>
        <v>0</v>
      </c>
      <c r="AN2806" s="50">
        <f>AN2807</f>
        <v>0</v>
      </c>
      <c r="AO2806" s="15">
        <f>AO2807</f>
        <v>70986.157930000001</v>
      </c>
      <c r="AP2806" s="51">
        <f>AP2807</f>
        <v>150250</v>
      </c>
      <c r="AQ2806" s="51">
        <f>AQ2807</f>
        <v>1330.0999999999999</v>
      </c>
      <c r="AR2806" s="51">
        <f>AR2807</f>
        <v>0</v>
      </c>
      <c r="AS2806" s="51">
        <f>AS2807</f>
        <v>0</v>
      </c>
      <c r="AT2806" s="51">
        <f>AT2807</f>
        <v>0</v>
      </c>
      <c r="AU2806" s="51">
        <f t="shared" si="7127"/>
        <v>151580.10000000001</v>
      </c>
      <c r="AV2806" s="51">
        <f t="shared" si="7128"/>
        <v>0</v>
      </c>
      <c r="AW2806" s="51">
        <f t="shared" si="7129"/>
        <v>151830.10000000001</v>
      </c>
      <c r="AX2806" s="51">
        <f t="shared" si="7130"/>
        <v>150000</v>
      </c>
      <c r="AY2806" s="51">
        <f t="shared" si="7131"/>
        <v>200000</v>
      </c>
      <c r="AZ2806" s="51">
        <f>AZ2807</f>
        <v>0</v>
      </c>
      <c r="BA2806" s="52">
        <f t="shared" si="7132"/>
        <v>99.987345666261845</v>
      </c>
      <c r="BB2806" s="25"/>
    </row>
    <row r="2807">
      <c r="B2807" s="47" t="s">
        <v>1014</v>
      </c>
      <c r="C2807" s="47" t="s">
        <v>343</v>
      </c>
      <c r="D2807" s="47" t="s">
        <v>98</v>
      </c>
      <c r="E2807" s="48" t="str">
        <f t="shared" si="7126"/>
        <v>1003</v>
      </c>
      <c r="F2807" s="47" t="s">
        <v>1033</v>
      </c>
      <c r="G2807" s="47" t="s">
        <v>72</v>
      </c>
      <c r="H2807" s="49" t="s">
        <v>73</v>
      </c>
      <c r="I2807" s="19">
        <v>150000</v>
      </c>
      <c r="J2807" s="19">
        <v>150000</v>
      </c>
      <c r="K2807" s="19">
        <v>200000</v>
      </c>
      <c r="L2807" s="19"/>
      <c r="M2807" s="19"/>
      <c r="N2807" s="19"/>
      <c r="O2807" s="19">
        <v>1330.0999999999999</v>
      </c>
      <c r="P2807" s="19">
        <v>0</v>
      </c>
      <c r="Q2807" s="19">
        <v>0</v>
      </c>
      <c r="R2807" s="19">
        <v>0</v>
      </c>
      <c r="S2807" s="19">
        <v>250</v>
      </c>
      <c r="T2807" s="19">
        <f t="shared" si="7086"/>
        <v>151580.10000000001</v>
      </c>
      <c r="U2807" s="19">
        <f t="shared" si="7048"/>
        <v>150000</v>
      </c>
      <c r="V2807" s="19">
        <f t="shared" si="7049"/>
        <v>200000</v>
      </c>
      <c r="W2807" s="19"/>
      <c r="X2807" s="19"/>
      <c r="Y2807" s="19"/>
      <c r="Z2807" s="19">
        <v>250</v>
      </c>
      <c r="AA2807" s="19"/>
      <c r="AB2807" s="19"/>
      <c r="AC2807" s="19"/>
      <c r="AD2807" s="19"/>
      <c r="AE2807" s="19"/>
      <c r="AF2807" s="50">
        <v>160729.60000000001</v>
      </c>
      <c r="AG2807" s="50"/>
      <c r="AH2807" s="50">
        <v>0</v>
      </c>
      <c r="AI2807" s="50">
        <v>0</v>
      </c>
      <c r="AJ2807" s="50">
        <v>0</v>
      </c>
      <c r="AK2807" s="50">
        <v>0</v>
      </c>
      <c r="AL2807" s="50">
        <v>160709.26074</v>
      </c>
      <c r="AM2807" s="50">
        <v>0</v>
      </c>
      <c r="AN2807" s="50">
        <v>0</v>
      </c>
      <c r="AO2807" s="51">
        <v>70986.157930000001</v>
      </c>
      <c r="AP2807" s="51">
        <v>150250</v>
      </c>
      <c r="AQ2807" s="51">
        <v>1330.0999999999999</v>
      </c>
      <c r="AR2807" s="51">
        <v>0</v>
      </c>
      <c r="AS2807" s="51">
        <v>0</v>
      </c>
      <c r="AT2807" s="51">
        <v>0</v>
      </c>
      <c r="AU2807" s="51">
        <f t="shared" si="7127"/>
        <v>151580.10000000001</v>
      </c>
      <c r="AV2807" s="51">
        <f t="shared" si="7128"/>
        <v>0</v>
      </c>
      <c r="AW2807" s="51">
        <f t="shared" si="7129"/>
        <v>151830.10000000001</v>
      </c>
      <c r="AX2807" s="51">
        <f t="shared" si="7130"/>
        <v>150000</v>
      </c>
      <c r="AY2807" s="51">
        <f t="shared" si="7131"/>
        <v>200000</v>
      </c>
      <c r="AZ2807" s="51"/>
      <c r="BA2807" s="52">
        <f t="shared" si="7132"/>
        <v>99.987345666261845</v>
      </c>
      <c r="BB2807" s="53"/>
    </row>
    <row r="2808" ht="47.25">
      <c r="B2808" s="47" t="s">
        <v>1014</v>
      </c>
      <c r="C2808" s="47" t="s">
        <v>343</v>
      </c>
      <c r="D2808" s="47" t="s">
        <v>98</v>
      </c>
      <c r="E2808" s="48" t="str">
        <f t="shared" si="7126"/>
        <v>1003</v>
      </c>
      <c r="F2808" s="47" t="s">
        <v>1035</v>
      </c>
      <c r="G2808" s="47"/>
      <c r="H2808" s="49" t="s">
        <v>1036</v>
      </c>
      <c r="I2808" s="19">
        <f>I2809</f>
        <v>3448.3000000000002</v>
      </c>
      <c r="J2808" s="19">
        <f>J2809</f>
        <v>3448.3000000000002</v>
      </c>
      <c r="K2808" s="19">
        <f>K2809</f>
        <v>3448.3000000000002</v>
      </c>
      <c r="L2808" s="19">
        <f>L2809</f>
        <v>0</v>
      </c>
      <c r="M2808" s="19">
        <f>M2809</f>
        <v>0</v>
      </c>
      <c r="N2808" s="19">
        <f>N2809</f>
        <v>0</v>
      </c>
      <c r="O2808" s="19">
        <f>O2809</f>
        <v>-1149.45</v>
      </c>
      <c r="P2808" s="19">
        <f>P2809</f>
        <v>0</v>
      </c>
      <c r="Q2808" s="19">
        <f>Q2809</f>
        <v>0</v>
      </c>
      <c r="R2808" s="19">
        <f>R2809</f>
        <v>0</v>
      </c>
      <c r="S2808" s="19">
        <f>S2809</f>
        <v>0</v>
      </c>
      <c r="T2808" s="19">
        <f t="shared" si="7086"/>
        <v>2298.8500000000004</v>
      </c>
      <c r="U2808" s="19">
        <f t="shared" si="7048"/>
        <v>3448.3000000000002</v>
      </c>
      <c r="V2808" s="19">
        <f t="shared" si="7049"/>
        <v>3448.3000000000002</v>
      </c>
      <c r="W2808" s="19">
        <f>W2809</f>
        <v>0</v>
      </c>
      <c r="X2808" s="19">
        <f>X2809</f>
        <v>0</v>
      </c>
      <c r="Y2808" s="19">
        <f>Y2809</f>
        <v>0</v>
      </c>
      <c r="Z2808" s="19">
        <f>Z2809</f>
        <v>0</v>
      </c>
      <c r="AA2808" s="19">
        <f>AA2809</f>
        <v>0</v>
      </c>
      <c r="AB2808" s="19">
        <f>AB2809</f>
        <v>0</v>
      </c>
      <c r="AC2808" s="19">
        <f>AC2809</f>
        <v>0</v>
      </c>
      <c r="AD2808" s="19">
        <f>AD2809</f>
        <v>0</v>
      </c>
      <c r="AE2808" s="19">
        <f>AE2809</f>
        <v>0</v>
      </c>
      <c r="AF2808" s="50">
        <f>AF2809</f>
        <v>2298.8499999999999</v>
      </c>
      <c r="AG2808" s="50">
        <f>AG2809</f>
        <v>0</v>
      </c>
      <c r="AH2808" s="50">
        <f>AH2809</f>
        <v>0</v>
      </c>
      <c r="AI2808" s="50">
        <f>AI2809</f>
        <v>0</v>
      </c>
      <c r="AJ2808" s="50">
        <f>AJ2809</f>
        <v>0</v>
      </c>
      <c r="AK2808" s="50">
        <f>AK2809</f>
        <v>0</v>
      </c>
      <c r="AL2808" s="50">
        <f>AL2809</f>
        <v>1149.425</v>
      </c>
      <c r="AM2808" s="50">
        <f>AM2809</f>
        <v>0</v>
      </c>
      <c r="AN2808" s="50">
        <f>AN2809</f>
        <v>0</v>
      </c>
      <c r="AO2808" s="15">
        <f>AO2809</f>
        <v>0</v>
      </c>
      <c r="AP2808" s="51">
        <f>AP2809</f>
        <v>3448.3000000000002</v>
      </c>
      <c r="AQ2808" s="51">
        <f>AQ2809</f>
        <v>-1149.45</v>
      </c>
      <c r="AR2808" s="51">
        <f>AR2809</f>
        <v>0</v>
      </c>
      <c r="AS2808" s="51">
        <f>AS2809</f>
        <v>0</v>
      </c>
      <c r="AT2808" s="51">
        <f>AT2809</f>
        <v>0</v>
      </c>
      <c r="AU2808" s="51">
        <f t="shared" si="7127"/>
        <v>2298.8500000000004</v>
      </c>
      <c r="AV2808" s="51">
        <f t="shared" si="7128"/>
        <v>0</v>
      </c>
      <c r="AW2808" s="51">
        <f t="shared" si="7129"/>
        <v>2298.8500000000004</v>
      </c>
      <c r="AX2808" s="51">
        <f t="shared" si="7130"/>
        <v>3448.3000000000002</v>
      </c>
      <c r="AY2808" s="51">
        <f t="shared" si="7131"/>
        <v>3448.3000000000002</v>
      </c>
      <c r="AZ2808" s="51">
        <f>AZ2809</f>
        <v>0</v>
      </c>
      <c r="BA2808" s="52">
        <f t="shared" si="7132"/>
        <v>50</v>
      </c>
      <c r="BB2808" s="25"/>
    </row>
    <row r="2809">
      <c r="B2809" s="47" t="s">
        <v>1014</v>
      </c>
      <c r="C2809" s="47" t="s">
        <v>343</v>
      </c>
      <c r="D2809" s="47" t="s">
        <v>98</v>
      </c>
      <c r="E2809" s="48" t="str">
        <f t="shared" si="7126"/>
        <v>1003</v>
      </c>
      <c r="F2809" s="47" t="s">
        <v>1035</v>
      </c>
      <c r="G2809" s="47" t="s">
        <v>72</v>
      </c>
      <c r="H2809" s="49" t="s">
        <v>73</v>
      </c>
      <c r="I2809" s="19">
        <v>3448.3000000000002</v>
      </c>
      <c r="J2809" s="19">
        <v>3448.3000000000002</v>
      </c>
      <c r="K2809" s="19">
        <v>3448.3000000000002</v>
      </c>
      <c r="L2809" s="19"/>
      <c r="M2809" s="19"/>
      <c r="N2809" s="19"/>
      <c r="O2809" s="19">
        <v>-1149.45</v>
      </c>
      <c r="P2809" s="19">
        <v>0</v>
      </c>
      <c r="Q2809" s="19">
        <v>0</v>
      </c>
      <c r="R2809" s="19">
        <v>0</v>
      </c>
      <c r="S2809" s="19"/>
      <c r="T2809" s="19">
        <f t="shared" si="7086"/>
        <v>2298.8500000000004</v>
      </c>
      <c r="U2809" s="19">
        <f t="shared" si="7048"/>
        <v>3448.3000000000002</v>
      </c>
      <c r="V2809" s="19">
        <f t="shared" si="7049"/>
        <v>3448.3000000000002</v>
      </c>
      <c r="W2809" s="19"/>
      <c r="X2809" s="19"/>
      <c r="Y2809" s="19"/>
      <c r="Z2809" s="19"/>
      <c r="AA2809" s="19"/>
      <c r="AB2809" s="19"/>
      <c r="AC2809" s="19"/>
      <c r="AD2809" s="19"/>
      <c r="AE2809" s="19"/>
      <c r="AF2809" s="50">
        <v>2298.8499999999999</v>
      </c>
      <c r="AG2809" s="50"/>
      <c r="AH2809" s="50">
        <v>0</v>
      </c>
      <c r="AI2809" s="50">
        <v>0</v>
      </c>
      <c r="AJ2809" s="50">
        <v>0</v>
      </c>
      <c r="AK2809" s="50">
        <v>0</v>
      </c>
      <c r="AL2809" s="50">
        <v>1149.425</v>
      </c>
      <c r="AM2809" s="50">
        <v>0</v>
      </c>
      <c r="AN2809" s="50">
        <v>0</v>
      </c>
      <c r="AO2809" s="51">
        <v>0</v>
      </c>
      <c r="AP2809" s="51">
        <v>3448.3000000000002</v>
      </c>
      <c r="AQ2809" s="51">
        <v>-1149.45</v>
      </c>
      <c r="AR2809" s="51">
        <v>0</v>
      </c>
      <c r="AS2809" s="51">
        <v>0</v>
      </c>
      <c r="AT2809" s="51">
        <v>0</v>
      </c>
      <c r="AU2809" s="51">
        <f t="shared" si="7127"/>
        <v>2298.8500000000004</v>
      </c>
      <c r="AV2809" s="51">
        <f t="shared" si="7128"/>
        <v>0</v>
      </c>
      <c r="AW2809" s="51">
        <f t="shared" si="7129"/>
        <v>2298.8500000000004</v>
      </c>
      <c r="AX2809" s="51">
        <f t="shared" si="7130"/>
        <v>3448.3000000000002</v>
      </c>
      <c r="AY2809" s="51">
        <f t="shared" si="7131"/>
        <v>3448.3000000000002</v>
      </c>
      <c r="AZ2809" s="51"/>
      <c r="BA2809" s="52">
        <f t="shared" si="7132"/>
        <v>50</v>
      </c>
      <c r="BB2809" s="53"/>
    </row>
    <row r="2810" ht="31.5">
      <c r="B2810" s="47" t="s">
        <v>1014</v>
      </c>
      <c r="C2810" s="47" t="s">
        <v>343</v>
      </c>
      <c r="D2810" s="47" t="s">
        <v>98</v>
      </c>
      <c r="E2810" s="48" t="str">
        <f t="shared" si="7126"/>
        <v>1003</v>
      </c>
      <c r="F2810" s="47" t="s">
        <v>659</v>
      </c>
      <c r="G2810" s="48"/>
      <c r="H2810" s="49" t="s">
        <v>660</v>
      </c>
      <c r="I2810" s="19">
        <f t="shared" ref="I2810:I2811" si="7169">I2811</f>
        <v>4492.6000000000004</v>
      </c>
      <c r="J2810" s="19">
        <f t="shared" ref="J2810:J2811" si="7170">J2811</f>
        <v>8562.2000000000007</v>
      </c>
      <c r="K2810" s="19">
        <f t="shared" ref="K2810:K2811" si="7171">K2811</f>
        <v>8562.2000000000007</v>
      </c>
      <c r="L2810" s="19">
        <f t="shared" ref="L2810:L2811" si="7172">L2811</f>
        <v>0</v>
      </c>
      <c r="M2810" s="19">
        <f t="shared" ref="M2810:M2811" si="7173">M2811</f>
        <v>0</v>
      </c>
      <c r="N2810" s="19">
        <f t="shared" ref="N2810:N2811" si="7174">N2811</f>
        <v>0</v>
      </c>
      <c r="O2810" s="19">
        <f t="shared" ref="O2810:O2811" si="7175">O2811</f>
        <v>0</v>
      </c>
      <c r="P2810" s="19">
        <f t="shared" ref="P2810:P2811" si="7176">P2811</f>
        <v>0</v>
      </c>
      <c r="Q2810" s="19">
        <f t="shared" ref="Q2810:Q2811" si="7177">Q2811</f>
        <v>0</v>
      </c>
      <c r="R2810" s="19">
        <f t="shared" ref="R2810:R2811" si="7178">R2811</f>
        <v>0</v>
      </c>
      <c r="S2810" s="19">
        <f t="shared" ref="S2810:S2811" si="7179">S2811</f>
        <v>0</v>
      </c>
      <c r="T2810" s="19">
        <f t="shared" si="7086"/>
        <v>4492.6000000000004</v>
      </c>
      <c r="U2810" s="19">
        <f t="shared" si="7048"/>
        <v>8562.2000000000007</v>
      </c>
      <c r="V2810" s="19">
        <f t="shared" si="7049"/>
        <v>8562.2000000000007</v>
      </c>
      <c r="W2810" s="19">
        <f t="shared" ref="W2810:W2811" si="7180">W2811</f>
        <v>0</v>
      </c>
      <c r="X2810" s="19">
        <f t="shared" ref="X2810:X2811" si="7181">X2811</f>
        <v>0</v>
      </c>
      <c r="Y2810" s="19">
        <f t="shared" ref="Y2810:Y2811" si="7182">Y2811</f>
        <v>0</v>
      </c>
      <c r="Z2810" s="19">
        <f t="shared" ref="Z2810:Z2811" si="7183">Z2811</f>
        <v>0</v>
      </c>
      <c r="AA2810" s="19">
        <f t="shared" ref="AA2810:AA2811" si="7184">AA2811</f>
        <v>0</v>
      </c>
      <c r="AB2810" s="19">
        <f t="shared" ref="AB2810:AB2811" si="7185">AB2811</f>
        <v>0</v>
      </c>
      <c r="AC2810" s="19">
        <f t="shared" ref="AC2810:AC2811" si="7186">AC2811</f>
        <v>0</v>
      </c>
      <c r="AD2810" s="19">
        <f t="shared" ref="AD2810:AD2811" si="7187">AD2811</f>
        <v>0</v>
      </c>
      <c r="AE2810" s="19">
        <f t="shared" ref="AE2810:AE2811" si="7188">AE2811</f>
        <v>0</v>
      </c>
      <c r="AF2810" s="50">
        <f t="shared" ref="AF2810:AF2811" si="7189">AF2811</f>
        <v>2120.1239999999998</v>
      </c>
      <c r="AG2810" s="50">
        <f t="shared" ref="AG2810:AG2811" si="7190">AG2811</f>
        <v>0</v>
      </c>
      <c r="AH2810" s="50">
        <f t="shared" ref="AH2810:AH2811" si="7191">AH2811</f>
        <v>2120.1239999999998</v>
      </c>
      <c r="AI2810" s="50">
        <f t="shared" ref="AI2810:AI2811" si="7192">AI2811</f>
        <v>0</v>
      </c>
      <c r="AJ2810" s="50">
        <f t="shared" ref="AJ2810:AJ2811" si="7193">AJ2811</f>
        <v>0</v>
      </c>
      <c r="AK2810" s="50">
        <f t="shared" ref="AK2810:AK2811" si="7194">AK2811</f>
        <v>0</v>
      </c>
      <c r="AL2810" s="50">
        <f t="shared" ref="AL2810:AL2811" si="7195">AL2811</f>
        <v>2042.154</v>
      </c>
      <c r="AM2810" s="50">
        <f t="shared" ref="AM2810:AM2811" si="7196">AM2811</f>
        <v>2042.154</v>
      </c>
      <c r="AN2810" s="50">
        <f t="shared" ref="AN2810:AN2811" si="7197">AN2811</f>
        <v>0</v>
      </c>
      <c r="AO2810" s="15">
        <f t="shared" ref="AO2810:AO2811" si="7198">AO2811</f>
        <v>2042.154</v>
      </c>
      <c r="AP2810" s="51">
        <f t="shared" ref="AP2810:AP2811" si="7199">AP2811</f>
        <v>6420.7240000000002</v>
      </c>
      <c r="AQ2810" s="51">
        <f t="shared" ref="AQ2810:AQ2811" si="7200">AQ2811</f>
        <v>0</v>
      </c>
      <c r="AR2810" s="51">
        <f t="shared" ref="AR2810:AR2811" si="7201">AR2811</f>
        <v>0</v>
      </c>
      <c r="AS2810" s="51">
        <f t="shared" ref="AS2810:AS2811" si="7202">AS2811</f>
        <v>0</v>
      </c>
      <c r="AT2810" s="51">
        <f t="shared" ref="AT2810:AT2811" si="7203">AT2811</f>
        <v>0</v>
      </c>
      <c r="AU2810" s="51">
        <f t="shared" si="7127"/>
        <v>6420.7240000000002</v>
      </c>
      <c r="AV2810" s="51">
        <f t="shared" si="7128"/>
        <v>-1928.1239999999998</v>
      </c>
      <c r="AW2810" s="51">
        <f t="shared" si="7129"/>
        <v>4492.6000000000004</v>
      </c>
      <c r="AX2810" s="51">
        <f t="shared" si="7130"/>
        <v>8562.2000000000007</v>
      </c>
      <c r="AY2810" s="51">
        <f t="shared" si="7131"/>
        <v>8562.2000000000007</v>
      </c>
      <c r="AZ2810" s="51">
        <f t="shared" ref="AZ2810:AZ2811" si="7204">AZ2811</f>
        <v>0</v>
      </c>
      <c r="BA2810" s="52">
        <f t="shared" si="7132"/>
        <v>96.322384917108621</v>
      </c>
      <c r="BB2810" s="25"/>
    </row>
    <row r="2811">
      <c r="B2811" s="47" t="s">
        <v>1014</v>
      </c>
      <c r="C2811" s="47" t="s">
        <v>343</v>
      </c>
      <c r="D2811" s="47" t="s">
        <v>98</v>
      </c>
      <c r="E2811" s="48" t="str">
        <f t="shared" si="7126"/>
        <v>1003</v>
      </c>
      <c r="F2811" s="47" t="s">
        <v>1037</v>
      </c>
      <c r="G2811" s="48"/>
      <c r="H2811" s="49" t="s">
        <v>53</v>
      </c>
      <c r="I2811" s="19">
        <f t="shared" si="7169"/>
        <v>4492.6000000000004</v>
      </c>
      <c r="J2811" s="19">
        <f t="shared" si="7170"/>
        <v>8562.2000000000007</v>
      </c>
      <c r="K2811" s="19">
        <f t="shared" si="7171"/>
        <v>8562.2000000000007</v>
      </c>
      <c r="L2811" s="19">
        <f t="shared" si="7172"/>
        <v>0</v>
      </c>
      <c r="M2811" s="19">
        <f t="shared" si="7173"/>
        <v>0</v>
      </c>
      <c r="N2811" s="19">
        <f t="shared" si="7174"/>
        <v>0</v>
      </c>
      <c r="O2811" s="19">
        <f t="shared" si="7175"/>
        <v>0</v>
      </c>
      <c r="P2811" s="19">
        <f t="shared" si="7176"/>
        <v>0</v>
      </c>
      <c r="Q2811" s="19">
        <f t="shared" si="7177"/>
        <v>0</v>
      </c>
      <c r="R2811" s="19">
        <f t="shared" si="7178"/>
        <v>0</v>
      </c>
      <c r="S2811" s="19">
        <f t="shared" si="7179"/>
        <v>0</v>
      </c>
      <c r="T2811" s="19">
        <f t="shared" si="7086"/>
        <v>4492.6000000000004</v>
      </c>
      <c r="U2811" s="19">
        <f t="shared" si="7048"/>
        <v>8562.2000000000007</v>
      </c>
      <c r="V2811" s="19">
        <f t="shared" si="7049"/>
        <v>8562.2000000000007</v>
      </c>
      <c r="W2811" s="19">
        <f t="shared" si="7180"/>
        <v>0</v>
      </c>
      <c r="X2811" s="19">
        <f t="shared" si="7181"/>
        <v>0</v>
      </c>
      <c r="Y2811" s="19">
        <f t="shared" si="7182"/>
        <v>0</v>
      </c>
      <c r="Z2811" s="19">
        <f t="shared" si="7183"/>
        <v>0</v>
      </c>
      <c r="AA2811" s="19">
        <f t="shared" si="7184"/>
        <v>0</v>
      </c>
      <c r="AB2811" s="19">
        <f t="shared" si="7185"/>
        <v>0</v>
      </c>
      <c r="AC2811" s="19">
        <f t="shared" si="7186"/>
        <v>0</v>
      </c>
      <c r="AD2811" s="19">
        <f t="shared" si="7187"/>
        <v>0</v>
      </c>
      <c r="AE2811" s="19">
        <f t="shared" si="7188"/>
        <v>0</v>
      </c>
      <c r="AF2811" s="50">
        <f t="shared" si="7189"/>
        <v>2120.1239999999998</v>
      </c>
      <c r="AG2811" s="50">
        <f t="shared" si="7190"/>
        <v>0</v>
      </c>
      <c r="AH2811" s="50">
        <f t="shared" si="7191"/>
        <v>2120.1239999999998</v>
      </c>
      <c r="AI2811" s="50">
        <f t="shared" si="7192"/>
        <v>0</v>
      </c>
      <c r="AJ2811" s="50">
        <f t="shared" si="7193"/>
        <v>0</v>
      </c>
      <c r="AK2811" s="50">
        <f t="shared" si="7194"/>
        <v>0</v>
      </c>
      <c r="AL2811" s="50">
        <f t="shared" si="7195"/>
        <v>2042.154</v>
      </c>
      <c r="AM2811" s="50">
        <f t="shared" si="7196"/>
        <v>2042.154</v>
      </c>
      <c r="AN2811" s="50">
        <f t="shared" si="7197"/>
        <v>0</v>
      </c>
      <c r="AO2811" s="51">
        <f t="shared" si="7198"/>
        <v>2042.154</v>
      </c>
      <c r="AP2811" s="51">
        <f t="shared" si="7199"/>
        <v>6420.7240000000002</v>
      </c>
      <c r="AQ2811" s="51">
        <f t="shared" si="7200"/>
        <v>0</v>
      </c>
      <c r="AR2811" s="51">
        <f t="shared" si="7201"/>
        <v>0</v>
      </c>
      <c r="AS2811" s="51">
        <f t="shared" si="7202"/>
        <v>0</v>
      </c>
      <c r="AT2811" s="51">
        <f t="shared" si="7203"/>
        <v>0</v>
      </c>
      <c r="AU2811" s="51">
        <f t="shared" si="7127"/>
        <v>6420.7240000000002</v>
      </c>
      <c r="AV2811" s="51">
        <f t="shared" si="7128"/>
        <v>-1928.1239999999998</v>
      </c>
      <c r="AW2811" s="51">
        <f t="shared" si="7129"/>
        <v>4492.6000000000004</v>
      </c>
      <c r="AX2811" s="51">
        <f t="shared" si="7130"/>
        <v>8562.2000000000007</v>
      </c>
      <c r="AY2811" s="51">
        <f t="shared" si="7131"/>
        <v>8562.2000000000007</v>
      </c>
      <c r="AZ2811" s="51">
        <f t="shared" si="7204"/>
        <v>0</v>
      </c>
      <c r="BA2811" s="52">
        <f t="shared" si="7132"/>
        <v>96.322384917108621</v>
      </c>
      <c r="BB2811" s="25"/>
    </row>
    <row r="2812" ht="47.25">
      <c r="B2812" s="47" t="s">
        <v>1014</v>
      </c>
      <c r="C2812" s="47" t="s">
        <v>343</v>
      </c>
      <c r="D2812" s="47" t="s">
        <v>98</v>
      </c>
      <c r="E2812" s="48" t="str">
        <f t="shared" si="7126"/>
        <v>1003</v>
      </c>
      <c r="F2812" s="47" t="s">
        <v>1038</v>
      </c>
      <c r="G2812" s="48"/>
      <c r="H2812" s="49" t="s">
        <v>1039</v>
      </c>
      <c r="I2812" s="19">
        <f>I2813+I2815</f>
        <v>4492.6000000000004</v>
      </c>
      <c r="J2812" s="19">
        <f>J2813+J2815</f>
        <v>8562.2000000000007</v>
      </c>
      <c r="K2812" s="19">
        <f>K2813+K2815</f>
        <v>8562.2000000000007</v>
      </c>
      <c r="L2812" s="19">
        <f>L2813+L2815</f>
        <v>0</v>
      </c>
      <c r="M2812" s="19">
        <f>M2813+M2815</f>
        <v>0</v>
      </c>
      <c r="N2812" s="19">
        <f>N2813+N2815</f>
        <v>0</v>
      </c>
      <c r="O2812" s="19">
        <f>O2813+O2815</f>
        <v>0</v>
      </c>
      <c r="P2812" s="19">
        <f>P2813+P2815</f>
        <v>0</v>
      </c>
      <c r="Q2812" s="19">
        <f>Q2813+Q2815</f>
        <v>0</v>
      </c>
      <c r="R2812" s="19">
        <f>R2813+R2815</f>
        <v>0</v>
      </c>
      <c r="S2812" s="19">
        <f>S2813+S2815</f>
        <v>0</v>
      </c>
      <c r="T2812" s="19">
        <f t="shared" si="7086"/>
        <v>4492.6000000000004</v>
      </c>
      <c r="U2812" s="19">
        <f t="shared" si="7048"/>
        <v>8562.2000000000007</v>
      </c>
      <c r="V2812" s="19">
        <f t="shared" si="7049"/>
        <v>8562.2000000000007</v>
      </c>
      <c r="W2812" s="19">
        <f>W2813+W2815</f>
        <v>0</v>
      </c>
      <c r="X2812" s="19">
        <f>X2813+X2815</f>
        <v>0</v>
      </c>
      <c r="Y2812" s="19">
        <f>Y2813+Y2815</f>
        <v>0</v>
      </c>
      <c r="Z2812" s="19">
        <f>Z2813+Z2815</f>
        <v>0</v>
      </c>
      <c r="AA2812" s="19">
        <f>AA2813+AA2815</f>
        <v>0</v>
      </c>
      <c r="AB2812" s="19">
        <f>AB2813+AB2815</f>
        <v>0</v>
      </c>
      <c r="AC2812" s="19">
        <f>AC2813+AC2815</f>
        <v>0</v>
      </c>
      <c r="AD2812" s="19">
        <f>AD2813+AD2815</f>
        <v>0</v>
      </c>
      <c r="AE2812" s="19">
        <f>AE2813+AE2815</f>
        <v>0</v>
      </c>
      <c r="AF2812" s="50">
        <f>AF2813+AF2815</f>
        <v>2120.1239999999998</v>
      </c>
      <c r="AG2812" s="50">
        <f>AG2813+AG2815</f>
        <v>0</v>
      </c>
      <c r="AH2812" s="50">
        <f>AH2813+AH2815</f>
        <v>2120.1239999999998</v>
      </c>
      <c r="AI2812" s="50">
        <f>AI2813+AI2815</f>
        <v>0</v>
      </c>
      <c r="AJ2812" s="50">
        <f>AJ2813+AJ2815</f>
        <v>0</v>
      </c>
      <c r="AK2812" s="50">
        <f>AK2813+AK2815</f>
        <v>0</v>
      </c>
      <c r="AL2812" s="50">
        <f>AL2813+AL2815</f>
        <v>2042.154</v>
      </c>
      <c r="AM2812" s="50">
        <f>AM2813+AM2815</f>
        <v>2042.154</v>
      </c>
      <c r="AN2812" s="50">
        <f>AN2813+AN2815</f>
        <v>0</v>
      </c>
      <c r="AO2812" s="15">
        <f>AO2813+AO2815</f>
        <v>2042.154</v>
      </c>
      <c r="AP2812" s="51">
        <f>AP2813+AP2815</f>
        <v>6420.7240000000002</v>
      </c>
      <c r="AQ2812" s="51">
        <f>AQ2813+AQ2815</f>
        <v>0</v>
      </c>
      <c r="AR2812" s="51">
        <f>AR2813+AR2815</f>
        <v>0</v>
      </c>
      <c r="AS2812" s="51">
        <f>AS2813+AS2815</f>
        <v>0</v>
      </c>
      <c r="AT2812" s="51">
        <f>AT2813+AT2815</f>
        <v>0</v>
      </c>
      <c r="AU2812" s="51">
        <f t="shared" si="7127"/>
        <v>6420.7240000000002</v>
      </c>
      <c r="AV2812" s="51">
        <f t="shared" si="7128"/>
        <v>-1928.1239999999998</v>
      </c>
      <c r="AW2812" s="51">
        <f t="shared" si="7129"/>
        <v>4492.6000000000004</v>
      </c>
      <c r="AX2812" s="51">
        <f t="shared" si="7130"/>
        <v>8562.2000000000007</v>
      </c>
      <c r="AY2812" s="51">
        <f t="shared" si="7131"/>
        <v>8562.2000000000007</v>
      </c>
      <c r="AZ2812" s="51">
        <f>AZ2813+AZ2815</f>
        <v>0</v>
      </c>
      <c r="BA2812" s="52">
        <f t="shared" si="7132"/>
        <v>96.322384917108621</v>
      </c>
      <c r="BB2812" s="25"/>
    </row>
    <row r="2813" ht="94.5" hidden="1">
      <c r="B2813" s="47" t="s">
        <v>1014</v>
      </c>
      <c r="C2813" s="47" t="s">
        <v>343</v>
      </c>
      <c r="D2813" s="47" t="s">
        <v>98</v>
      </c>
      <c r="E2813" s="48" t="str">
        <f t="shared" si="7126"/>
        <v>1003</v>
      </c>
      <c r="F2813" s="47" t="s">
        <v>1040</v>
      </c>
      <c r="G2813" s="48"/>
      <c r="H2813" s="49" t="s">
        <v>1041</v>
      </c>
      <c r="I2813" s="19">
        <f>I2814</f>
        <v>0</v>
      </c>
      <c r="J2813" s="19">
        <f>J2814</f>
        <v>3905.5</v>
      </c>
      <c r="K2813" s="19">
        <f>K2814</f>
        <v>3905.5</v>
      </c>
      <c r="L2813" s="19">
        <f>L2814</f>
        <v>0</v>
      </c>
      <c r="M2813" s="19">
        <f>M2814</f>
        <v>0</v>
      </c>
      <c r="N2813" s="19">
        <f>N2814</f>
        <v>0</v>
      </c>
      <c r="O2813" s="19">
        <f>O2814</f>
        <v>0</v>
      </c>
      <c r="P2813" s="19">
        <f>P2814</f>
        <v>0</v>
      </c>
      <c r="Q2813" s="19">
        <f>Q2814</f>
        <v>0</v>
      </c>
      <c r="R2813" s="19">
        <f>R2814</f>
        <v>0</v>
      </c>
      <c r="S2813" s="19">
        <f>S2814</f>
        <v>0</v>
      </c>
      <c r="T2813" s="19">
        <f t="shared" si="7086"/>
        <v>0</v>
      </c>
      <c r="U2813" s="19">
        <f t="shared" si="7048"/>
        <v>3905.5</v>
      </c>
      <c r="V2813" s="19">
        <f t="shared" si="7049"/>
        <v>3905.5</v>
      </c>
      <c r="W2813" s="19">
        <f>W2814</f>
        <v>0</v>
      </c>
      <c r="X2813" s="19">
        <f>X2814</f>
        <v>0</v>
      </c>
      <c r="Y2813" s="19">
        <f>Y2814</f>
        <v>0</v>
      </c>
      <c r="Z2813" s="19">
        <f>Z2814</f>
        <v>0</v>
      </c>
      <c r="AA2813" s="19">
        <f>AA2814</f>
        <v>0</v>
      </c>
      <c r="AB2813" s="19">
        <f>AB2814</f>
        <v>0</v>
      </c>
      <c r="AC2813" s="19">
        <f>AC2814</f>
        <v>0</v>
      </c>
      <c r="AD2813" s="19">
        <f>AD2814</f>
        <v>0</v>
      </c>
      <c r="AE2813" s="19">
        <f>AE2814</f>
        <v>0</v>
      </c>
      <c r="AF2813" s="50">
        <f>AF2814</f>
        <v>0</v>
      </c>
      <c r="AG2813" s="50">
        <f>AG2814</f>
        <v>0</v>
      </c>
      <c r="AH2813" s="50">
        <f>AH2814</f>
        <v>0</v>
      </c>
      <c r="AI2813" s="50">
        <f>AI2814</f>
        <v>0</v>
      </c>
      <c r="AJ2813" s="50">
        <f>AJ2814</f>
        <v>0</v>
      </c>
      <c r="AK2813" s="50">
        <f>AK2814</f>
        <v>0</v>
      </c>
      <c r="AL2813" s="50">
        <f>AL2814</f>
        <v>0</v>
      </c>
      <c r="AM2813" s="50">
        <f>AM2814</f>
        <v>0</v>
      </c>
      <c r="AN2813" s="50">
        <f>AN2814</f>
        <v>0</v>
      </c>
      <c r="AO2813" s="51">
        <f>AO2814</f>
        <v>0</v>
      </c>
      <c r="AP2813" s="51">
        <f>AP2814</f>
        <v>4300.6000000000004</v>
      </c>
      <c r="AQ2813" s="51">
        <f>AQ2814</f>
        <v>0</v>
      </c>
      <c r="AR2813" s="51">
        <f>AR2814</f>
        <v>0</v>
      </c>
      <c r="AS2813" s="51">
        <f>AS2814</f>
        <v>0</v>
      </c>
      <c r="AT2813" s="51">
        <f>AT2814</f>
        <v>0</v>
      </c>
      <c r="AU2813" s="51">
        <f t="shared" si="7127"/>
        <v>4300.6000000000004</v>
      </c>
      <c r="AV2813" s="51">
        <f t="shared" si="7128"/>
        <v>-4300.6000000000004</v>
      </c>
      <c r="AW2813" s="51">
        <f t="shared" si="7129"/>
        <v>0</v>
      </c>
      <c r="AX2813" s="51">
        <f t="shared" si="7130"/>
        <v>3905.5</v>
      </c>
      <c r="AY2813" s="51">
        <f t="shared" si="7131"/>
        <v>3905.5</v>
      </c>
      <c r="AZ2813" s="51">
        <f>AZ2814</f>
        <v>0</v>
      </c>
      <c r="BA2813" s="52"/>
      <c r="BB2813" s="25">
        <v>0</v>
      </c>
    </row>
    <row r="2814" hidden="1">
      <c r="B2814" s="47" t="s">
        <v>1014</v>
      </c>
      <c r="C2814" s="47" t="s">
        <v>343</v>
      </c>
      <c r="D2814" s="47" t="s">
        <v>98</v>
      </c>
      <c r="E2814" s="48" t="str">
        <f t="shared" si="7126"/>
        <v>1003</v>
      </c>
      <c r="F2814" s="47" t="s">
        <v>1040</v>
      </c>
      <c r="G2814" s="47" t="s">
        <v>72</v>
      </c>
      <c r="H2814" s="49" t="s">
        <v>73</v>
      </c>
      <c r="I2814" s="19">
        <v>0</v>
      </c>
      <c r="J2814" s="19">
        <v>3905.5</v>
      </c>
      <c r="K2814" s="19">
        <v>3905.5</v>
      </c>
      <c r="L2814" s="19"/>
      <c r="M2814" s="19"/>
      <c r="N2814" s="19"/>
      <c r="O2814" s="19">
        <v>0</v>
      </c>
      <c r="P2814" s="19">
        <v>0</v>
      </c>
      <c r="Q2814" s="19">
        <v>0</v>
      </c>
      <c r="R2814" s="19">
        <v>0</v>
      </c>
      <c r="S2814" s="19"/>
      <c r="T2814" s="19">
        <f t="shared" si="7086"/>
        <v>0</v>
      </c>
      <c r="U2814" s="19">
        <f t="shared" si="7048"/>
        <v>3905.5</v>
      </c>
      <c r="V2814" s="19">
        <f t="shared" si="7049"/>
        <v>3905.5</v>
      </c>
      <c r="W2814" s="19"/>
      <c r="X2814" s="19"/>
      <c r="Y2814" s="19"/>
      <c r="Z2814" s="19"/>
      <c r="AA2814" s="19"/>
      <c r="AB2814" s="19"/>
      <c r="AC2814" s="19"/>
      <c r="AD2814" s="19"/>
      <c r="AE2814" s="19"/>
      <c r="AF2814" s="50">
        <v>0</v>
      </c>
      <c r="AG2814" s="50"/>
      <c r="AH2814" s="50">
        <f>AF2814</f>
        <v>0</v>
      </c>
      <c r="AI2814" s="50">
        <f>AG2814</f>
        <v>0</v>
      </c>
      <c r="AJ2814" s="50">
        <v>0</v>
      </c>
      <c r="AK2814" s="50">
        <v>0</v>
      </c>
      <c r="AL2814" s="50">
        <v>0</v>
      </c>
      <c r="AM2814" s="50">
        <f>AL2814</f>
        <v>0</v>
      </c>
      <c r="AN2814" s="50">
        <v>0</v>
      </c>
      <c r="AO2814" s="15">
        <v>0</v>
      </c>
      <c r="AP2814" s="51">
        <v>4300.6000000000004</v>
      </c>
      <c r="AQ2814" s="51">
        <v>0</v>
      </c>
      <c r="AR2814" s="51">
        <v>0</v>
      </c>
      <c r="AS2814" s="51">
        <v>0</v>
      </c>
      <c r="AT2814" s="51">
        <v>0</v>
      </c>
      <c r="AU2814" s="51">
        <f t="shared" si="7127"/>
        <v>4300.6000000000004</v>
      </c>
      <c r="AV2814" s="51">
        <f t="shared" si="7128"/>
        <v>-4300.6000000000004</v>
      </c>
      <c r="AW2814" s="51">
        <f t="shared" si="7129"/>
        <v>0</v>
      </c>
      <c r="AX2814" s="51">
        <f t="shared" si="7130"/>
        <v>3905.5</v>
      </c>
      <c r="AY2814" s="51">
        <f t="shared" si="7131"/>
        <v>3905.5</v>
      </c>
      <c r="AZ2814" s="51"/>
      <c r="BA2814" s="52"/>
      <c r="BB2814" s="53">
        <v>0</v>
      </c>
    </row>
    <row r="2815" ht="63">
      <c r="B2815" s="47" t="s">
        <v>1014</v>
      </c>
      <c r="C2815" s="47" t="s">
        <v>343</v>
      </c>
      <c r="D2815" s="47" t="s">
        <v>98</v>
      </c>
      <c r="E2815" s="48" t="str">
        <f t="shared" si="7126"/>
        <v>1003</v>
      </c>
      <c r="F2815" s="47" t="s">
        <v>1042</v>
      </c>
      <c r="G2815" s="48"/>
      <c r="H2815" s="49" t="s">
        <v>1043</v>
      </c>
      <c r="I2815" s="19">
        <f>I2816</f>
        <v>4492.6000000000004</v>
      </c>
      <c r="J2815" s="19">
        <f>J2816</f>
        <v>4656.6999999999998</v>
      </c>
      <c r="K2815" s="19">
        <f>K2816</f>
        <v>4656.6999999999998</v>
      </c>
      <c r="L2815" s="19">
        <f>L2816</f>
        <v>0</v>
      </c>
      <c r="M2815" s="19">
        <f>M2816</f>
        <v>0</v>
      </c>
      <c r="N2815" s="19">
        <f>N2816</f>
        <v>0</v>
      </c>
      <c r="O2815" s="19">
        <f>O2816</f>
        <v>0</v>
      </c>
      <c r="P2815" s="19">
        <f>P2816</f>
        <v>0</v>
      </c>
      <c r="Q2815" s="19">
        <f>Q2816</f>
        <v>0</v>
      </c>
      <c r="R2815" s="19">
        <f>R2816</f>
        <v>0</v>
      </c>
      <c r="S2815" s="19">
        <f>S2816</f>
        <v>0</v>
      </c>
      <c r="T2815" s="19">
        <f t="shared" si="7086"/>
        <v>4492.6000000000004</v>
      </c>
      <c r="U2815" s="19">
        <f t="shared" si="7048"/>
        <v>4656.6999999999998</v>
      </c>
      <c r="V2815" s="19">
        <f t="shared" si="7049"/>
        <v>4656.6999999999998</v>
      </c>
      <c r="W2815" s="19">
        <f>W2816</f>
        <v>0</v>
      </c>
      <c r="X2815" s="19">
        <f>X2816</f>
        <v>0</v>
      </c>
      <c r="Y2815" s="19">
        <f>Y2816</f>
        <v>0</v>
      </c>
      <c r="Z2815" s="19">
        <f>Z2816</f>
        <v>0</v>
      </c>
      <c r="AA2815" s="19">
        <f>AA2816</f>
        <v>0</v>
      </c>
      <c r="AB2815" s="19">
        <f>AB2816</f>
        <v>0</v>
      </c>
      <c r="AC2815" s="19">
        <f>AC2816</f>
        <v>0</v>
      </c>
      <c r="AD2815" s="19">
        <f>AD2816</f>
        <v>0</v>
      </c>
      <c r="AE2815" s="19">
        <f>AE2816</f>
        <v>0</v>
      </c>
      <c r="AF2815" s="50">
        <f>AF2816</f>
        <v>2120.1239999999998</v>
      </c>
      <c r="AG2815" s="50">
        <f>AG2816</f>
        <v>0</v>
      </c>
      <c r="AH2815" s="50">
        <f>AH2816</f>
        <v>2120.1239999999998</v>
      </c>
      <c r="AI2815" s="50">
        <f>AI2816</f>
        <v>0</v>
      </c>
      <c r="AJ2815" s="50">
        <f>AJ2816</f>
        <v>0</v>
      </c>
      <c r="AK2815" s="50">
        <f>AK2816</f>
        <v>0</v>
      </c>
      <c r="AL2815" s="50">
        <f>AL2816</f>
        <v>2042.154</v>
      </c>
      <c r="AM2815" s="50">
        <f>AM2816</f>
        <v>2042.154</v>
      </c>
      <c r="AN2815" s="50">
        <f>AN2816</f>
        <v>0</v>
      </c>
      <c r="AO2815" s="51">
        <f>AO2816</f>
        <v>2042.154</v>
      </c>
      <c r="AP2815" s="51">
        <f>AP2816</f>
        <v>2120.1239999999998</v>
      </c>
      <c r="AQ2815" s="51">
        <f>AQ2816</f>
        <v>0</v>
      </c>
      <c r="AR2815" s="51">
        <f>AR2816</f>
        <v>0</v>
      </c>
      <c r="AS2815" s="51">
        <f>AS2816</f>
        <v>0</v>
      </c>
      <c r="AT2815" s="51">
        <f>AT2816</f>
        <v>0</v>
      </c>
      <c r="AU2815" s="51">
        <f t="shared" si="7127"/>
        <v>2120.1239999999998</v>
      </c>
      <c r="AV2815" s="51">
        <f t="shared" si="7128"/>
        <v>2372.4760000000006</v>
      </c>
      <c r="AW2815" s="51">
        <f t="shared" si="7129"/>
        <v>4492.6000000000004</v>
      </c>
      <c r="AX2815" s="51">
        <f t="shared" si="7130"/>
        <v>4656.6999999999998</v>
      </c>
      <c r="AY2815" s="51">
        <f t="shared" si="7131"/>
        <v>4656.6999999999998</v>
      </c>
      <c r="AZ2815" s="51">
        <f>AZ2816</f>
        <v>0</v>
      </c>
      <c r="BA2815" s="52">
        <f t="shared" si="7132"/>
        <v>96.322384917108621</v>
      </c>
      <c r="BB2815" s="25"/>
    </row>
    <row r="2816">
      <c r="B2816" s="47" t="s">
        <v>1014</v>
      </c>
      <c r="C2816" s="47" t="s">
        <v>343</v>
      </c>
      <c r="D2816" s="47" t="s">
        <v>98</v>
      </c>
      <c r="E2816" s="48" t="str">
        <f t="shared" si="7126"/>
        <v>1003</v>
      </c>
      <c r="F2816" s="47" t="s">
        <v>1042</v>
      </c>
      <c r="G2816" s="47" t="s">
        <v>72</v>
      </c>
      <c r="H2816" s="49" t="s">
        <v>73</v>
      </c>
      <c r="I2816" s="19">
        <v>4492.6000000000004</v>
      </c>
      <c r="J2816" s="19">
        <v>4656.6999999999998</v>
      </c>
      <c r="K2816" s="19">
        <v>4656.6999999999998</v>
      </c>
      <c r="L2816" s="19"/>
      <c r="M2816" s="19"/>
      <c r="N2816" s="19"/>
      <c r="O2816" s="19">
        <v>0</v>
      </c>
      <c r="P2816" s="19">
        <v>0</v>
      </c>
      <c r="Q2816" s="19">
        <v>0</v>
      </c>
      <c r="R2816" s="19">
        <v>0</v>
      </c>
      <c r="S2816" s="19"/>
      <c r="T2816" s="19">
        <f t="shared" si="7086"/>
        <v>4492.6000000000004</v>
      </c>
      <c r="U2816" s="19">
        <f t="shared" si="7048"/>
        <v>4656.6999999999998</v>
      </c>
      <c r="V2816" s="19">
        <f t="shared" si="7049"/>
        <v>4656.6999999999998</v>
      </c>
      <c r="W2816" s="19"/>
      <c r="X2816" s="19"/>
      <c r="Y2816" s="19"/>
      <c r="Z2816" s="19"/>
      <c r="AA2816" s="19"/>
      <c r="AB2816" s="19"/>
      <c r="AC2816" s="19"/>
      <c r="AD2816" s="19"/>
      <c r="AE2816" s="19"/>
      <c r="AF2816" s="50">
        <v>2120.1239999999998</v>
      </c>
      <c r="AG2816" s="50"/>
      <c r="AH2816" s="50">
        <f>AF2816</f>
        <v>2120.1239999999998</v>
      </c>
      <c r="AI2816" s="50">
        <f>AG2816</f>
        <v>0</v>
      </c>
      <c r="AJ2816" s="50">
        <v>0</v>
      </c>
      <c r="AK2816" s="50">
        <v>0</v>
      </c>
      <c r="AL2816" s="50">
        <v>2042.154</v>
      </c>
      <c r="AM2816" s="50">
        <f>AL2816</f>
        <v>2042.154</v>
      </c>
      <c r="AN2816" s="50">
        <v>0</v>
      </c>
      <c r="AO2816" s="15">
        <v>2042.154</v>
      </c>
      <c r="AP2816" s="51">
        <v>2120.1239999999998</v>
      </c>
      <c r="AQ2816" s="51">
        <v>0</v>
      </c>
      <c r="AR2816" s="51">
        <v>0</v>
      </c>
      <c r="AS2816" s="51">
        <v>0</v>
      </c>
      <c r="AT2816" s="51">
        <v>0</v>
      </c>
      <c r="AU2816" s="51">
        <f t="shared" si="7127"/>
        <v>2120.1239999999998</v>
      </c>
      <c r="AV2816" s="51">
        <f t="shared" si="7128"/>
        <v>2372.4760000000006</v>
      </c>
      <c r="AW2816" s="51">
        <f t="shared" si="7129"/>
        <v>4492.6000000000004</v>
      </c>
      <c r="AX2816" s="51">
        <f t="shared" si="7130"/>
        <v>4656.6999999999998</v>
      </c>
      <c r="AY2816" s="51">
        <f t="shared" si="7131"/>
        <v>4656.6999999999998</v>
      </c>
      <c r="AZ2816" s="51"/>
      <c r="BA2816" s="52">
        <f t="shared" si="7132"/>
        <v>96.322384917108621</v>
      </c>
      <c r="BB2816" s="53"/>
    </row>
    <row r="2817" s="39" customFormat="1" ht="16.5" customHeight="1">
      <c r="B2817" s="40" t="s">
        <v>1014</v>
      </c>
      <c r="C2817" s="40" t="s">
        <v>343</v>
      </c>
      <c r="D2817" s="40" t="s">
        <v>88</v>
      </c>
      <c r="E2817" s="38" t="str">
        <f t="shared" si="7126"/>
        <v>1004</v>
      </c>
      <c r="F2817" s="40"/>
      <c r="G2817" s="40"/>
      <c r="H2817" s="41" t="s">
        <v>455</v>
      </c>
      <c r="I2817" s="42">
        <f t="shared" ref="I2817:I2819" si="7205">I2818</f>
        <v>42000</v>
      </c>
      <c r="J2817" s="42">
        <f t="shared" ref="J2817:J2819" si="7206">J2818</f>
        <v>42000</v>
      </c>
      <c r="K2817" s="42">
        <f t="shared" ref="K2817:K2819" si="7207">K2818</f>
        <v>42000</v>
      </c>
      <c r="L2817" s="42">
        <f t="shared" ref="L2817:L2819" si="7208">L2818</f>
        <v>0</v>
      </c>
      <c r="M2817" s="42">
        <f t="shared" ref="M2817:M2819" si="7209">M2818</f>
        <v>0</v>
      </c>
      <c r="N2817" s="42">
        <f t="shared" ref="N2817:N2819" si="7210">N2818</f>
        <v>0</v>
      </c>
      <c r="O2817" s="42">
        <f t="shared" ref="O2817:O2819" si="7211">O2818</f>
        <v>-457.95600000000002</v>
      </c>
      <c r="P2817" s="42">
        <f t="shared" ref="P2817:P2819" si="7212">P2818</f>
        <v>0</v>
      </c>
      <c r="Q2817" s="42">
        <f t="shared" ref="Q2817:Q2819" si="7213">Q2818</f>
        <v>0</v>
      </c>
      <c r="R2817" s="42">
        <f t="shared" ref="R2817:R2819" si="7214">R2818</f>
        <v>0</v>
      </c>
      <c r="S2817" s="42">
        <f t="shared" ref="S2817:S2819" si="7215">S2818</f>
        <v>0</v>
      </c>
      <c r="T2817" s="42">
        <f t="shared" si="7086"/>
        <v>41542.044000000002</v>
      </c>
      <c r="U2817" s="42">
        <f t="shared" si="7048"/>
        <v>42000</v>
      </c>
      <c r="V2817" s="42">
        <f t="shared" si="7049"/>
        <v>42000</v>
      </c>
      <c r="W2817" s="42">
        <f t="shared" ref="W2817:W2819" si="7216">W2818</f>
        <v>0</v>
      </c>
      <c r="X2817" s="42">
        <f t="shared" ref="X2817:X2819" si="7217">X2818</f>
        <v>0</v>
      </c>
      <c r="Y2817" s="42">
        <f t="shared" ref="Y2817:Y2819" si="7218">Y2818</f>
        <v>0</v>
      </c>
      <c r="Z2817" s="42">
        <f t="shared" ref="Z2817:Z2819" si="7219">Z2818</f>
        <v>0</v>
      </c>
      <c r="AA2817" s="42">
        <f t="shared" ref="AA2817:AA2819" si="7220">AA2818</f>
        <v>0</v>
      </c>
      <c r="AB2817" s="42">
        <f t="shared" ref="AB2817:AB2819" si="7221">AB2818</f>
        <v>0</v>
      </c>
      <c r="AC2817" s="42">
        <f t="shared" ref="AC2817:AC2819" si="7222">AC2818</f>
        <v>0</v>
      </c>
      <c r="AD2817" s="42">
        <f t="shared" ref="AD2817:AD2819" si="7223">AD2818</f>
        <v>0</v>
      </c>
      <c r="AE2817" s="42">
        <f t="shared" ref="AE2817:AE2819" si="7224">AE2818</f>
        <v>0</v>
      </c>
      <c r="AF2817" s="43">
        <f t="shared" ref="AF2817:AF2819" si="7225">AF2818</f>
        <v>228007.13488000003</v>
      </c>
      <c r="AG2817" s="43">
        <f t="shared" ref="AG2817:AG2819" si="7226">AG2818</f>
        <v>0</v>
      </c>
      <c r="AH2817" s="43">
        <f t="shared" ref="AH2817:AH2819" si="7227">AH2818</f>
        <v>186465.09088</v>
      </c>
      <c r="AI2817" s="43">
        <f t="shared" ref="AI2817:AI2819" si="7228">AI2818</f>
        <v>0</v>
      </c>
      <c r="AJ2817" s="43">
        <f t="shared" ref="AJ2817:AJ2819" si="7229">AJ2818</f>
        <v>0</v>
      </c>
      <c r="AK2817" s="43">
        <f t="shared" ref="AK2817:AK2819" si="7230">AK2818</f>
        <v>0</v>
      </c>
      <c r="AL2817" s="43">
        <f t="shared" ref="AL2817:AL2819" si="7231">AL2818</f>
        <v>223275.5674</v>
      </c>
      <c r="AM2817" s="43">
        <f t="shared" ref="AM2817:AM2819" si="7232">AM2818</f>
        <v>181733.53794000001</v>
      </c>
      <c r="AN2817" s="43">
        <f t="shared" ref="AN2817:AN2819" si="7233">AN2818</f>
        <v>0</v>
      </c>
      <c r="AO2817" s="45">
        <f t="shared" ref="AO2817:AO2819" si="7234">AO2818</f>
        <v>186124.92352000001</v>
      </c>
      <c r="AP2817" s="45">
        <f t="shared" ref="AP2817:AP2819" si="7235">AP2818</f>
        <v>210088.66188</v>
      </c>
      <c r="AQ2817" s="45">
        <f t="shared" ref="AQ2817:AQ2819" si="7236">AQ2818</f>
        <v>-457.95600000000002</v>
      </c>
      <c r="AR2817" s="45">
        <f t="shared" ref="AR2817:AR2819" si="7237">AR2818</f>
        <v>0</v>
      </c>
      <c r="AS2817" s="45">
        <f t="shared" ref="AS2817:AS2819" si="7238">AS2818</f>
        <v>0</v>
      </c>
      <c r="AT2817" s="45">
        <f t="shared" ref="AT2817:AT2819" si="7239">AT2818</f>
        <v>0</v>
      </c>
      <c r="AU2817" s="45">
        <f t="shared" si="7127"/>
        <v>209630.70587999999</v>
      </c>
      <c r="AV2817" s="45">
        <f t="shared" si="7128"/>
        <v>-168088.66188</v>
      </c>
      <c r="AW2817" s="45">
        <f t="shared" si="7129"/>
        <v>41542.044000000002</v>
      </c>
      <c r="AX2817" s="45">
        <f t="shared" si="7130"/>
        <v>42000</v>
      </c>
      <c r="AY2817" s="45">
        <f t="shared" si="7131"/>
        <v>42000</v>
      </c>
      <c r="AZ2817" s="45">
        <f t="shared" ref="AZ2817:AZ2819" si="7240">AZ2818</f>
        <v>0</v>
      </c>
      <c r="BA2817" s="46">
        <f t="shared" si="7132"/>
        <v>97.924816044686395</v>
      </c>
      <c r="BB2817" s="25"/>
    </row>
    <row r="2818" ht="31.5">
      <c r="B2818" s="47" t="s">
        <v>1014</v>
      </c>
      <c r="C2818" s="47" t="s">
        <v>343</v>
      </c>
      <c r="D2818" s="47" t="s">
        <v>88</v>
      </c>
      <c r="E2818" s="48" t="str">
        <f t="shared" si="7126"/>
        <v>1004</v>
      </c>
      <c r="F2818" s="47" t="s">
        <v>659</v>
      </c>
      <c r="G2818" s="48"/>
      <c r="H2818" s="49" t="s">
        <v>660</v>
      </c>
      <c r="I2818" s="19">
        <f t="shared" si="7205"/>
        <v>42000</v>
      </c>
      <c r="J2818" s="19">
        <f t="shared" si="7206"/>
        <v>42000</v>
      </c>
      <c r="K2818" s="19">
        <f t="shared" si="7207"/>
        <v>42000</v>
      </c>
      <c r="L2818" s="19">
        <f t="shared" si="7208"/>
        <v>0</v>
      </c>
      <c r="M2818" s="19">
        <f t="shared" si="7209"/>
        <v>0</v>
      </c>
      <c r="N2818" s="19">
        <f t="shared" si="7210"/>
        <v>0</v>
      </c>
      <c r="O2818" s="19">
        <f t="shared" si="7211"/>
        <v>-457.95600000000002</v>
      </c>
      <c r="P2818" s="19">
        <f t="shared" si="7212"/>
        <v>0</v>
      </c>
      <c r="Q2818" s="19">
        <f t="shared" si="7213"/>
        <v>0</v>
      </c>
      <c r="R2818" s="19">
        <f t="shared" si="7214"/>
        <v>0</v>
      </c>
      <c r="S2818" s="19">
        <f t="shared" si="7215"/>
        <v>0</v>
      </c>
      <c r="T2818" s="19">
        <f t="shared" si="7086"/>
        <v>41542.044000000002</v>
      </c>
      <c r="U2818" s="19">
        <f t="shared" si="7048"/>
        <v>42000</v>
      </c>
      <c r="V2818" s="19">
        <f t="shared" si="7049"/>
        <v>42000</v>
      </c>
      <c r="W2818" s="19">
        <f t="shared" si="7216"/>
        <v>0</v>
      </c>
      <c r="X2818" s="19">
        <f t="shared" si="7217"/>
        <v>0</v>
      </c>
      <c r="Y2818" s="19">
        <f t="shared" si="7218"/>
        <v>0</v>
      </c>
      <c r="Z2818" s="19">
        <f t="shared" si="7219"/>
        <v>0</v>
      </c>
      <c r="AA2818" s="19">
        <f t="shared" si="7220"/>
        <v>0</v>
      </c>
      <c r="AB2818" s="19">
        <f t="shared" si="7221"/>
        <v>0</v>
      </c>
      <c r="AC2818" s="19">
        <f t="shared" si="7222"/>
        <v>0</v>
      </c>
      <c r="AD2818" s="19">
        <f t="shared" si="7223"/>
        <v>0</v>
      </c>
      <c r="AE2818" s="19">
        <f t="shared" si="7224"/>
        <v>0</v>
      </c>
      <c r="AF2818" s="50">
        <f t="shared" si="7225"/>
        <v>228007.13488000003</v>
      </c>
      <c r="AG2818" s="50">
        <f t="shared" si="7226"/>
        <v>0</v>
      </c>
      <c r="AH2818" s="50">
        <f t="shared" si="7227"/>
        <v>186465.09088</v>
      </c>
      <c r="AI2818" s="50">
        <f t="shared" si="7228"/>
        <v>0</v>
      </c>
      <c r="AJ2818" s="50">
        <f t="shared" si="7229"/>
        <v>0</v>
      </c>
      <c r="AK2818" s="50">
        <f t="shared" si="7230"/>
        <v>0</v>
      </c>
      <c r="AL2818" s="50">
        <f t="shared" si="7231"/>
        <v>223275.5674</v>
      </c>
      <c r="AM2818" s="50">
        <f t="shared" si="7232"/>
        <v>181733.53794000001</v>
      </c>
      <c r="AN2818" s="50">
        <f t="shared" si="7233"/>
        <v>0</v>
      </c>
      <c r="AO2818" s="15">
        <f t="shared" si="7234"/>
        <v>186124.92352000001</v>
      </c>
      <c r="AP2818" s="51">
        <f t="shared" si="7235"/>
        <v>210088.66188</v>
      </c>
      <c r="AQ2818" s="51">
        <f t="shared" si="7236"/>
        <v>-457.95600000000002</v>
      </c>
      <c r="AR2818" s="51">
        <f t="shared" si="7237"/>
        <v>0</v>
      </c>
      <c r="AS2818" s="51">
        <f t="shared" si="7238"/>
        <v>0</v>
      </c>
      <c r="AT2818" s="51">
        <f t="shared" si="7239"/>
        <v>0</v>
      </c>
      <c r="AU2818" s="51">
        <f t="shared" si="7127"/>
        <v>209630.70587999999</v>
      </c>
      <c r="AV2818" s="51">
        <f t="shared" si="7128"/>
        <v>-168088.66188</v>
      </c>
      <c r="AW2818" s="51">
        <f t="shared" si="7129"/>
        <v>41542.044000000002</v>
      </c>
      <c r="AX2818" s="51">
        <f t="shared" si="7130"/>
        <v>42000</v>
      </c>
      <c r="AY2818" s="51">
        <f t="shared" si="7131"/>
        <v>42000</v>
      </c>
      <c r="AZ2818" s="51">
        <f t="shared" si="7240"/>
        <v>0</v>
      </c>
      <c r="BA2818" s="52">
        <f t="shared" si="7132"/>
        <v>97.924816044686395</v>
      </c>
      <c r="BB2818" s="25"/>
    </row>
    <row r="2819">
      <c r="B2819" s="47" t="s">
        <v>1014</v>
      </c>
      <c r="C2819" s="47" t="s">
        <v>343</v>
      </c>
      <c r="D2819" s="47" t="s">
        <v>88</v>
      </c>
      <c r="E2819" s="48" t="str">
        <f t="shared" si="7126"/>
        <v>1004</v>
      </c>
      <c r="F2819" s="47" t="s">
        <v>1037</v>
      </c>
      <c r="G2819" s="48"/>
      <c r="H2819" s="49" t="s">
        <v>53</v>
      </c>
      <c r="I2819" s="19">
        <f t="shared" si="7205"/>
        <v>42000</v>
      </c>
      <c r="J2819" s="19">
        <f t="shared" si="7206"/>
        <v>42000</v>
      </c>
      <c r="K2819" s="19">
        <f t="shared" si="7207"/>
        <v>42000</v>
      </c>
      <c r="L2819" s="19">
        <f t="shared" si="7208"/>
        <v>0</v>
      </c>
      <c r="M2819" s="19">
        <f t="shared" si="7209"/>
        <v>0</v>
      </c>
      <c r="N2819" s="19">
        <f t="shared" si="7210"/>
        <v>0</v>
      </c>
      <c r="O2819" s="19">
        <f t="shared" si="7211"/>
        <v>-457.95600000000002</v>
      </c>
      <c r="P2819" s="19">
        <f t="shared" si="7212"/>
        <v>0</v>
      </c>
      <c r="Q2819" s="19">
        <f t="shared" si="7213"/>
        <v>0</v>
      </c>
      <c r="R2819" s="19">
        <f t="shared" si="7214"/>
        <v>0</v>
      </c>
      <c r="S2819" s="19">
        <f t="shared" si="7215"/>
        <v>0</v>
      </c>
      <c r="T2819" s="19">
        <f t="shared" si="7086"/>
        <v>41542.044000000002</v>
      </c>
      <c r="U2819" s="19">
        <f t="shared" si="7048"/>
        <v>42000</v>
      </c>
      <c r="V2819" s="19">
        <f t="shared" si="7049"/>
        <v>42000</v>
      </c>
      <c r="W2819" s="19">
        <f t="shared" si="7216"/>
        <v>0</v>
      </c>
      <c r="X2819" s="19">
        <f t="shared" si="7217"/>
        <v>0</v>
      </c>
      <c r="Y2819" s="19">
        <f t="shared" si="7218"/>
        <v>0</v>
      </c>
      <c r="Z2819" s="19">
        <f t="shared" si="7219"/>
        <v>0</v>
      </c>
      <c r="AA2819" s="19">
        <f t="shared" si="7220"/>
        <v>0</v>
      </c>
      <c r="AB2819" s="19">
        <f t="shared" si="7221"/>
        <v>0</v>
      </c>
      <c r="AC2819" s="19">
        <f t="shared" si="7222"/>
        <v>0</v>
      </c>
      <c r="AD2819" s="19">
        <f t="shared" si="7223"/>
        <v>0</v>
      </c>
      <c r="AE2819" s="19">
        <f t="shared" si="7224"/>
        <v>0</v>
      </c>
      <c r="AF2819" s="50">
        <f t="shared" si="7225"/>
        <v>228007.13488000003</v>
      </c>
      <c r="AG2819" s="50">
        <f t="shared" si="7226"/>
        <v>0</v>
      </c>
      <c r="AH2819" s="50">
        <f t="shared" si="7227"/>
        <v>186465.09088</v>
      </c>
      <c r="AI2819" s="50">
        <f t="shared" si="7228"/>
        <v>0</v>
      </c>
      <c r="AJ2819" s="50">
        <f t="shared" si="7229"/>
        <v>0</v>
      </c>
      <c r="AK2819" s="50">
        <f t="shared" si="7230"/>
        <v>0</v>
      </c>
      <c r="AL2819" s="50">
        <f t="shared" si="7231"/>
        <v>223275.5674</v>
      </c>
      <c r="AM2819" s="50">
        <f t="shared" si="7232"/>
        <v>181733.53794000001</v>
      </c>
      <c r="AN2819" s="50">
        <f t="shared" si="7233"/>
        <v>0</v>
      </c>
      <c r="AO2819" s="51">
        <f t="shared" si="7234"/>
        <v>186124.92352000001</v>
      </c>
      <c r="AP2819" s="51">
        <f t="shared" si="7235"/>
        <v>210088.66188</v>
      </c>
      <c r="AQ2819" s="51">
        <f t="shared" si="7236"/>
        <v>-457.95600000000002</v>
      </c>
      <c r="AR2819" s="51">
        <f t="shared" si="7237"/>
        <v>0</v>
      </c>
      <c r="AS2819" s="51">
        <f t="shared" si="7238"/>
        <v>0</v>
      </c>
      <c r="AT2819" s="51">
        <f t="shared" si="7239"/>
        <v>0</v>
      </c>
      <c r="AU2819" s="51">
        <f t="shared" si="7127"/>
        <v>209630.70587999999</v>
      </c>
      <c r="AV2819" s="51">
        <f t="shared" si="7128"/>
        <v>-168088.66188</v>
      </c>
      <c r="AW2819" s="51">
        <f t="shared" si="7129"/>
        <v>41542.044000000002</v>
      </c>
      <c r="AX2819" s="51">
        <f t="shared" si="7130"/>
        <v>42000</v>
      </c>
      <c r="AY2819" s="51">
        <f t="shared" si="7131"/>
        <v>42000</v>
      </c>
      <c r="AZ2819" s="51">
        <f t="shared" si="7240"/>
        <v>0</v>
      </c>
      <c r="BA2819" s="52">
        <f t="shared" si="7132"/>
        <v>97.924816044686395</v>
      </c>
      <c r="BB2819" s="25"/>
    </row>
    <row r="2820" ht="47.25">
      <c r="B2820" s="47" t="s">
        <v>1014</v>
      </c>
      <c r="C2820" s="47" t="s">
        <v>343</v>
      </c>
      <c r="D2820" s="47" t="s">
        <v>88</v>
      </c>
      <c r="E2820" s="48" t="str">
        <f t="shared" si="7126"/>
        <v>1004</v>
      </c>
      <c r="F2820" s="47" t="s">
        <v>1038</v>
      </c>
      <c r="G2820" s="48"/>
      <c r="H2820" s="49" t="s">
        <v>1039</v>
      </c>
      <c r="I2820" s="19">
        <f>I2823</f>
        <v>42000</v>
      </c>
      <c r="J2820" s="19">
        <f>J2823</f>
        <v>42000</v>
      </c>
      <c r="K2820" s="19">
        <f>K2823</f>
        <v>42000</v>
      </c>
      <c r="L2820" s="19">
        <f>L2823</f>
        <v>0</v>
      </c>
      <c r="M2820" s="19">
        <f>M2823</f>
        <v>0</v>
      </c>
      <c r="N2820" s="19">
        <f>N2823</f>
        <v>0</v>
      </c>
      <c r="O2820" s="19">
        <f>O2823+O2821</f>
        <v>-457.95600000000002</v>
      </c>
      <c r="P2820" s="19">
        <f>P2823+P2821</f>
        <v>0</v>
      </c>
      <c r="Q2820" s="19">
        <f>Q2823+Q2821</f>
        <v>0</v>
      </c>
      <c r="R2820" s="19">
        <f>R2823+R2821</f>
        <v>0</v>
      </c>
      <c r="S2820" s="19">
        <f>S2823</f>
        <v>0</v>
      </c>
      <c r="T2820" s="19">
        <f t="shared" si="7086"/>
        <v>41542.044000000002</v>
      </c>
      <c r="U2820" s="19">
        <f t="shared" si="7048"/>
        <v>42000</v>
      </c>
      <c r="V2820" s="19">
        <f t="shared" si="7049"/>
        <v>42000</v>
      </c>
      <c r="W2820" s="19">
        <f>W2823</f>
        <v>0</v>
      </c>
      <c r="X2820" s="19">
        <f>X2823</f>
        <v>0</v>
      </c>
      <c r="Y2820" s="19">
        <f>Y2823</f>
        <v>0</v>
      </c>
      <c r="Z2820" s="19">
        <f>Z2823</f>
        <v>0</v>
      </c>
      <c r="AA2820" s="19">
        <f>AA2823</f>
        <v>0</v>
      </c>
      <c r="AB2820" s="19">
        <f>AB2823</f>
        <v>0</v>
      </c>
      <c r="AC2820" s="19">
        <f>AC2823</f>
        <v>0</v>
      </c>
      <c r="AD2820" s="19">
        <f>AD2823</f>
        <v>0</v>
      </c>
      <c r="AE2820" s="19">
        <f>AE2823</f>
        <v>0</v>
      </c>
      <c r="AF2820" s="50">
        <f>AF2823+AF2821</f>
        <v>228007.13488000003</v>
      </c>
      <c r="AG2820" s="50">
        <f>AG2823+AG2821</f>
        <v>0</v>
      </c>
      <c r="AH2820" s="50">
        <f>AH2823+AH2821</f>
        <v>186465.09088</v>
      </c>
      <c r="AI2820" s="50">
        <f>AI2823+AI2821</f>
        <v>0</v>
      </c>
      <c r="AJ2820" s="50">
        <f>AJ2823+AJ2821</f>
        <v>0</v>
      </c>
      <c r="AK2820" s="50">
        <f>AK2823+AK2821</f>
        <v>0</v>
      </c>
      <c r="AL2820" s="50">
        <f>AL2823+AL2821</f>
        <v>223275.5674</v>
      </c>
      <c r="AM2820" s="50">
        <f>AM2823+AM2821</f>
        <v>181733.53794000001</v>
      </c>
      <c r="AN2820" s="50">
        <f>AN2823+AN2821</f>
        <v>0</v>
      </c>
      <c r="AO2820" s="15">
        <f>AO2823+AO2821</f>
        <v>186124.92352000001</v>
      </c>
      <c r="AP2820" s="51">
        <f>AP2823+AP2821</f>
        <v>210088.66188</v>
      </c>
      <c r="AQ2820" s="51">
        <f>AQ2823+AQ2821</f>
        <v>-457.95600000000002</v>
      </c>
      <c r="AR2820" s="51">
        <f>AR2823+AR2821</f>
        <v>0</v>
      </c>
      <c r="AS2820" s="51">
        <f>AS2823+AS2821</f>
        <v>0</v>
      </c>
      <c r="AT2820" s="51">
        <f>AT2823+AT2821</f>
        <v>0</v>
      </c>
      <c r="AU2820" s="51">
        <f t="shared" si="7127"/>
        <v>209630.70587999999</v>
      </c>
      <c r="AV2820" s="51">
        <f t="shared" si="7128"/>
        <v>-168088.66188</v>
      </c>
      <c r="AW2820" s="51">
        <f t="shared" si="7129"/>
        <v>41542.044000000002</v>
      </c>
      <c r="AX2820" s="51">
        <f t="shared" si="7130"/>
        <v>42000</v>
      </c>
      <c r="AY2820" s="51">
        <f t="shared" si="7131"/>
        <v>42000</v>
      </c>
      <c r="AZ2820" s="51">
        <f>AZ2823</f>
        <v>0</v>
      </c>
      <c r="BA2820" s="52">
        <f t="shared" si="7132"/>
        <v>97.924816044686395</v>
      </c>
      <c r="BB2820" s="25"/>
    </row>
    <row r="2821">
      <c r="B2821" s="47" t="s">
        <v>1014</v>
      </c>
      <c r="C2821" s="47" t="s">
        <v>343</v>
      </c>
      <c r="D2821" s="47" t="s">
        <v>88</v>
      </c>
      <c r="E2821" s="48" t="str">
        <f t="shared" si="7126"/>
        <v>1004</v>
      </c>
      <c r="F2821" s="17" t="s">
        <v>1044</v>
      </c>
      <c r="G2821" s="48"/>
      <c r="H2821" s="57" t="s">
        <v>1045</v>
      </c>
      <c r="I2821" s="19"/>
      <c r="J2821" s="19"/>
      <c r="K2821" s="19"/>
      <c r="L2821" s="19"/>
      <c r="M2821" s="19"/>
      <c r="N2821" s="19"/>
      <c r="O2821" s="19">
        <f>O2822</f>
        <v>0</v>
      </c>
      <c r="P2821" s="19">
        <f>P2822</f>
        <v>0</v>
      </c>
      <c r="Q2821" s="19">
        <f>Q2822</f>
        <v>0</v>
      </c>
      <c r="R2821" s="19">
        <f>R2822</f>
        <v>0</v>
      </c>
      <c r="S2821" s="19"/>
      <c r="T2821" s="19">
        <f t="shared" si="7086"/>
        <v>0</v>
      </c>
      <c r="U2821" s="19"/>
      <c r="V2821" s="19"/>
      <c r="W2821" s="19"/>
      <c r="X2821" s="19"/>
      <c r="Y2821" s="19"/>
      <c r="Z2821" s="19"/>
      <c r="AA2821" s="19"/>
      <c r="AB2821" s="19"/>
      <c r="AC2821" s="19"/>
      <c r="AD2821" s="19"/>
      <c r="AE2821" s="19"/>
      <c r="AF2821" s="50">
        <f>AF2822</f>
        <v>136602.62588000001</v>
      </c>
      <c r="AG2821" s="50">
        <f>AG2822</f>
        <v>0</v>
      </c>
      <c r="AH2821" s="50">
        <f>AH2822</f>
        <v>136602.62588000001</v>
      </c>
      <c r="AI2821" s="50">
        <f>AI2822</f>
        <v>0</v>
      </c>
      <c r="AJ2821" s="50">
        <f>AJ2822</f>
        <v>0</v>
      </c>
      <c r="AK2821" s="50">
        <f>AK2822</f>
        <v>0</v>
      </c>
      <c r="AL2821" s="50">
        <f>AL2822</f>
        <v>131871.09052</v>
      </c>
      <c r="AM2821" s="50">
        <f>AM2822</f>
        <v>131871.09052</v>
      </c>
      <c r="AN2821" s="50">
        <f>AN2822</f>
        <v>0</v>
      </c>
      <c r="AO2821" s="51">
        <f>AO2822</f>
        <v>94720.446639999995</v>
      </c>
      <c r="AP2821" s="51">
        <f>AP2822</f>
        <v>118226.19688</v>
      </c>
      <c r="AQ2821" s="51">
        <f>AQ2822</f>
        <v>0</v>
      </c>
      <c r="AR2821" s="51">
        <f>AR2822</f>
        <v>0</v>
      </c>
      <c r="AS2821" s="51">
        <f>AS2822</f>
        <v>0</v>
      </c>
      <c r="AT2821" s="51">
        <f>AT2822</f>
        <v>0</v>
      </c>
      <c r="AU2821" s="51">
        <f t="shared" si="7127"/>
        <v>118226.19688</v>
      </c>
      <c r="AV2821" s="51">
        <f t="shared" si="7128"/>
        <v>-118226.19688</v>
      </c>
      <c r="AW2821" s="51"/>
      <c r="AX2821" s="51"/>
      <c r="AY2821" s="51"/>
      <c r="AZ2821" s="51"/>
      <c r="BA2821" s="52">
        <f t="shared" si="7132"/>
        <v>96.53627788666634</v>
      </c>
      <c r="BB2821" s="25"/>
    </row>
    <row r="2822">
      <c r="B2822" s="47" t="s">
        <v>1014</v>
      </c>
      <c r="C2822" s="47" t="s">
        <v>343</v>
      </c>
      <c r="D2822" s="47" t="s">
        <v>88</v>
      </c>
      <c r="E2822" s="48" t="str">
        <f t="shared" si="7126"/>
        <v>1004</v>
      </c>
      <c r="F2822" s="17" t="s">
        <v>1044</v>
      </c>
      <c r="G2822" s="47" t="s">
        <v>72</v>
      </c>
      <c r="H2822" s="49" t="s">
        <v>73</v>
      </c>
      <c r="I2822" s="19"/>
      <c r="J2822" s="19"/>
      <c r="K2822" s="19"/>
      <c r="L2822" s="19"/>
      <c r="M2822" s="19"/>
      <c r="N2822" s="19"/>
      <c r="O2822" s="19">
        <v>0</v>
      </c>
      <c r="P2822" s="19">
        <v>0</v>
      </c>
      <c r="Q2822" s="19">
        <v>0</v>
      </c>
      <c r="R2822" s="19">
        <v>0</v>
      </c>
      <c r="S2822" s="19"/>
      <c r="T2822" s="19">
        <f t="shared" si="7086"/>
        <v>0</v>
      </c>
      <c r="U2822" s="19"/>
      <c r="V2822" s="19"/>
      <c r="W2822" s="19"/>
      <c r="X2822" s="19"/>
      <c r="Y2822" s="19"/>
      <c r="Z2822" s="19"/>
      <c r="AA2822" s="19"/>
      <c r="AB2822" s="19"/>
      <c r="AC2822" s="19"/>
      <c r="AD2822" s="19"/>
      <c r="AE2822" s="19"/>
      <c r="AF2822" s="50">
        <v>136602.62588000001</v>
      </c>
      <c r="AG2822" s="50"/>
      <c r="AH2822" s="50">
        <f>AF2822</f>
        <v>136602.62588000001</v>
      </c>
      <c r="AI2822" s="50">
        <f>AG2822</f>
        <v>0</v>
      </c>
      <c r="AJ2822" s="50">
        <v>0</v>
      </c>
      <c r="AK2822" s="50">
        <v>0</v>
      </c>
      <c r="AL2822" s="50">
        <v>131871.09052</v>
      </c>
      <c r="AM2822" s="50">
        <f>AL2822</f>
        <v>131871.09052</v>
      </c>
      <c r="AN2822" s="50">
        <v>0</v>
      </c>
      <c r="AO2822" s="15">
        <v>94720.446639999995</v>
      </c>
      <c r="AP2822" s="51">
        <v>118226.19688</v>
      </c>
      <c r="AQ2822" s="51">
        <v>0</v>
      </c>
      <c r="AR2822" s="51">
        <v>0</v>
      </c>
      <c r="AS2822" s="51">
        <v>0</v>
      </c>
      <c r="AT2822" s="51">
        <v>0</v>
      </c>
      <c r="AU2822" s="51">
        <f t="shared" si="7127"/>
        <v>118226.19688</v>
      </c>
      <c r="AV2822" s="51">
        <f t="shared" si="7128"/>
        <v>-118226.19688</v>
      </c>
      <c r="AW2822" s="51"/>
      <c r="AX2822" s="51"/>
      <c r="AY2822" s="51"/>
      <c r="AZ2822" s="51"/>
      <c r="BA2822" s="52">
        <f t="shared" si="7132"/>
        <v>96.53627788666634</v>
      </c>
      <c r="BB2822" s="25"/>
    </row>
    <row r="2823" ht="78.75">
      <c r="B2823" s="47" t="s">
        <v>1014</v>
      </c>
      <c r="C2823" s="47" t="s">
        <v>343</v>
      </c>
      <c r="D2823" s="47" t="s">
        <v>88</v>
      </c>
      <c r="E2823" s="48" t="str">
        <f t="shared" si="7126"/>
        <v>1004</v>
      </c>
      <c r="F2823" s="47" t="s">
        <v>1046</v>
      </c>
      <c r="G2823" s="48"/>
      <c r="H2823" s="49" t="s">
        <v>1047</v>
      </c>
      <c r="I2823" s="19">
        <f>I2824</f>
        <v>42000</v>
      </c>
      <c r="J2823" s="19">
        <f>J2824</f>
        <v>42000</v>
      </c>
      <c r="K2823" s="19">
        <f>K2824</f>
        <v>42000</v>
      </c>
      <c r="L2823" s="19">
        <f>L2824</f>
        <v>0</v>
      </c>
      <c r="M2823" s="19">
        <f>M2824</f>
        <v>0</v>
      </c>
      <c r="N2823" s="19">
        <f>N2824</f>
        <v>0</v>
      </c>
      <c r="O2823" s="19">
        <f>O2824</f>
        <v>-457.95600000000002</v>
      </c>
      <c r="P2823" s="19">
        <f>P2824</f>
        <v>0</v>
      </c>
      <c r="Q2823" s="19">
        <f>Q2824</f>
        <v>0</v>
      </c>
      <c r="R2823" s="19">
        <f>R2824</f>
        <v>0</v>
      </c>
      <c r="S2823" s="19">
        <f>S2824</f>
        <v>0</v>
      </c>
      <c r="T2823" s="19">
        <f t="shared" si="7086"/>
        <v>41542.044000000002</v>
      </c>
      <c r="U2823" s="19">
        <f t="shared" si="7048"/>
        <v>42000</v>
      </c>
      <c r="V2823" s="19">
        <f t="shared" si="7049"/>
        <v>42000</v>
      </c>
      <c r="W2823" s="19">
        <f>W2824</f>
        <v>0</v>
      </c>
      <c r="X2823" s="19">
        <f>X2824</f>
        <v>0</v>
      </c>
      <c r="Y2823" s="19">
        <f>Y2824</f>
        <v>0</v>
      </c>
      <c r="Z2823" s="19">
        <f>Z2824</f>
        <v>0</v>
      </c>
      <c r="AA2823" s="19">
        <f>AA2824</f>
        <v>0</v>
      </c>
      <c r="AB2823" s="19">
        <f>AB2824</f>
        <v>0</v>
      </c>
      <c r="AC2823" s="19">
        <f>AC2824</f>
        <v>0</v>
      </c>
      <c r="AD2823" s="19">
        <f>AD2824</f>
        <v>0</v>
      </c>
      <c r="AE2823" s="19">
        <f>AE2824</f>
        <v>0</v>
      </c>
      <c r="AF2823" s="50">
        <f>AF2824</f>
        <v>91404.509000000005</v>
      </c>
      <c r="AG2823" s="50">
        <f>AG2824</f>
        <v>0</v>
      </c>
      <c r="AH2823" s="50">
        <f>AH2824</f>
        <v>49862.464999999997</v>
      </c>
      <c r="AI2823" s="50">
        <f>AI2824</f>
        <v>0</v>
      </c>
      <c r="AJ2823" s="50">
        <f>AJ2824</f>
        <v>0</v>
      </c>
      <c r="AK2823" s="50">
        <f>AK2824</f>
        <v>0</v>
      </c>
      <c r="AL2823" s="50">
        <f>AL2824</f>
        <v>91404.476880000002</v>
      </c>
      <c r="AM2823" s="50">
        <f>AM2824</f>
        <v>49862.447419999997</v>
      </c>
      <c r="AN2823" s="50">
        <f>AN2824</f>
        <v>0</v>
      </c>
      <c r="AO2823" s="51">
        <f>AO2824</f>
        <v>91404.476880000002</v>
      </c>
      <c r="AP2823" s="51">
        <f>AP2824</f>
        <v>91862.464999999997</v>
      </c>
      <c r="AQ2823" s="51">
        <f>AQ2824</f>
        <v>-457.95600000000002</v>
      </c>
      <c r="AR2823" s="51">
        <f>AR2824</f>
        <v>0</v>
      </c>
      <c r="AS2823" s="51">
        <f>AS2824</f>
        <v>0</v>
      </c>
      <c r="AT2823" s="51">
        <f>AT2824</f>
        <v>0</v>
      </c>
      <c r="AU2823" s="51">
        <f t="shared" si="7127"/>
        <v>91404.508999999991</v>
      </c>
      <c r="AV2823" s="51">
        <f t="shared" si="7128"/>
        <v>-49862.464999999989</v>
      </c>
      <c r="AW2823" s="51">
        <f t="shared" si="7129"/>
        <v>41542.044000000002</v>
      </c>
      <c r="AX2823" s="51">
        <f t="shared" si="7130"/>
        <v>42000</v>
      </c>
      <c r="AY2823" s="51">
        <f t="shared" si="7131"/>
        <v>42000</v>
      </c>
      <c r="AZ2823" s="51">
        <f>AZ2824</f>
        <v>0</v>
      </c>
      <c r="BA2823" s="52">
        <f t="shared" si="7132"/>
        <v>99.999964859501617</v>
      </c>
      <c r="BB2823" s="25"/>
    </row>
    <row r="2824">
      <c r="B2824" s="47" t="s">
        <v>1014</v>
      </c>
      <c r="C2824" s="47" t="s">
        <v>343</v>
      </c>
      <c r="D2824" s="47" t="s">
        <v>88</v>
      </c>
      <c r="E2824" s="48" t="str">
        <f t="shared" si="7126"/>
        <v>1004</v>
      </c>
      <c r="F2824" s="47" t="s">
        <v>1046</v>
      </c>
      <c r="G2824" s="47" t="s">
        <v>72</v>
      </c>
      <c r="H2824" s="49" t="s">
        <v>73</v>
      </c>
      <c r="I2824" s="19">
        <v>42000</v>
      </c>
      <c r="J2824" s="19">
        <v>42000</v>
      </c>
      <c r="K2824" s="19">
        <v>42000</v>
      </c>
      <c r="L2824" s="19"/>
      <c r="M2824" s="19"/>
      <c r="N2824" s="19"/>
      <c r="O2824" s="19">
        <v>-457.95600000000002</v>
      </c>
      <c r="P2824" s="19">
        <v>0</v>
      </c>
      <c r="Q2824" s="19">
        <v>0</v>
      </c>
      <c r="R2824" s="19">
        <v>0</v>
      </c>
      <c r="S2824" s="19"/>
      <c r="T2824" s="19">
        <f t="shared" si="7086"/>
        <v>41542.044000000002</v>
      </c>
      <c r="U2824" s="19">
        <f t="shared" si="7048"/>
        <v>42000</v>
      </c>
      <c r="V2824" s="19">
        <f t="shared" si="7049"/>
        <v>42000</v>
      </c>
      <c r="W2824" s="19"/>
      <c r="X2824" s="19"/>
      <c r="Y2824" s="19"/>
      <c r="Z2824" s="19"/>
      <c r="AA2824" s="19"/>
      <c r="AB2824" s="19"/>
      <c r="AC2824" s="19"/>
      <c r="AD2824" s="19"/>
      <c r="AE2824" s="19"/>
      <c r="AF2824" s="50">
        <v>91404.509000000005</v>
      </c>
      <c r="AG2824" s="50"/>
      <c r="AH2824" s="50">
        <v>49862.464999999997</v>
      </c>
      <c r="AI2824" s="50"/>
      <c r="AJ2824" s="50">
        <v>0</v>
      </c>
      <c r="AK2824" s="50">
        <v>0</v>
      </c>
      <c r="AL2824" s="50">
        <v>91404.476880000002</v>
      </c>
      <c r="AM2824" s="50">
        <v>49862.447419999997</v>
      </c>
      <c r="AN2824" s="50">
        <v>0</v>
      </c>
      <c r="AO2824" s="15">
        <v>91404.476880000002</v>
      </c>
      <c r="AP2824" s="51">
        <v>91862.464999999997</v>
      </c>
      <c r="AQ2824" s="51">
        <v>-457.95600000000002</v>
      </c>
      <c r="AR2824" s="51">
        <v>0</v>
      </c>
      <c r="AS2824" s="51">
        <v>0</v>
      </c>
      <c r="AT2824" s="51">
        <v>0</v>
      </c>
      <c r="AU2824" s="51">
        <f t="shared" si="7127"/>
        <v>91404.508999999991</v>
      </c>
      <c r="AV2824" s="51">
        <f t="shared" si="7128"/>
        <v>-49862.464999999989</v>
      </c>
      <c r="AW2824" s="51">
        <f t="shared" si="7129"/>
        <v>41542.044000000002</v>
      </c>
      <c r="AX2824" s="51">
        <f t="shared" si="7130"/>
        <v>42000</v>
      </c>
      <c r="AY2824" s="51">
        <f t="shared" si="7131"/>
        <v>42000</v>
      </c>
      <c r="AZ2824" s="51"/>
      <c r="BA2824" s="52">
        <f t="shared" si="7132"/>
        <v>99.999964859501617</v>
      </c>
      <c r="BB2824" s="53"/>
    </row>
    <row r="2825" s="39" customFormat="1">
      <c r="B2825" s="40" t="s">
        <v>1014</v>
      </c>
      <c r="C2825" s="40" t="s">
        <v>343</v>
      </c>
      <c r="D2825" s="40" t="s">
        <v>122</v>
      </c>
      <c r="E2825" s="38" t="str">
        <f t="shared" si="7126"/>
        <v>1006</v>
      </c>
      <c r="F2825" s="40"/>
      <c r="G2825" s="38"/>
      <c r="H2825" s="41" t="s">
        <v>456</v>
      </c>
      <c r="I2825" s="42">
        <f t="shared" ref="I2825:I2826" si="7241">I2826</f>
        <v>99915.800000000003</v>
      </c>
      <c r="J2825" s="42">
        <f t="shared" ref="J2825:J2826" si="7242">J2826</f>
        <v>63643.30000000001</v>
      </c>
      <c r="K2825" s="42">
        <f t="shared" ref="K2825:K2826" si="7243">K2826</f>
        <v>63643.30000000001</v>
      </c>
      <c r="L2825" s="42">
        <f t="shared" ref="L2825:L2826" si="7244">L2826</f>
        <v>0</v>
      </c>
      <c r="M2825" s="42">
        <f t="shared" ref="M2825:M2826" si="7245">M2826</f>
        <v>0</v>
      </c>
      <c r="N2825" s="42">
        <f t="shared" ref="N2825:N2826" si="7246">N2826</f>
        <v>0</v>
      </c>
      <c r="O2825" s="42">
        <f>O2826+O2851</f>
        <v>-1421.5250000000001</v>
      </c>
      <c r="P2825" s="42">
        <f>P2826+P2851</f>
        <v>0</v>
      </c>
      <c r="Q2825" s="42">
        <f>Q2826+Q2851</f>
        <v>0</v>
      </c>
      <c r="R2825" s="42">
        <f>R2826+R2851</f>
        <v>0</v>
      </c>
      <c r="S2825" s="42">
        <f t="shared" ref="S2825:S2826" si="7247">S2826</f>
        <v>6822.3999999999996</v>
      </c>
      <c r="T2825" s="42">
        <f t="shared" si="7086"/>
        <v>105316.675</v>
      </c>
      <c r="U2825" s="42">
        <f t="shared" si="7048"/>
        <v>63643.30000000001</v>
      </c>
      <c r="V2825" s="42">
        <f t="shared" si="7049"/>
        <v>63643.30000000001</v>
      </c>
      <c r="W2825" s="42">
        <f t="shared" ref="W2825:W2826" si="7248">W2826</f>
        <v>5897.3999999999996</v>
      </c>
      <c r="X2825" s="42">
        <f t="shared" ref="X2825:X2826" si="7249">X2826</f>
        <v>0</v>
      </c>
      <c r="Y2825" s="42">
        <f t="shared" ref="Y2825:Y2826" si="7250">Y2826</f>
        <v>0</v>
      </c>
      <c r="Z2825" s="42">
        <f t="shared" ref="Z2825:Z2826" si="7251">Z2826</f>
        <v>925</v>
      </c>
      <c r="AA2825" s="42">
        <f t="shared" ref="AA2825:AA2826" si="7252">AA2826</f>
        <v>7183</v>
      </c>
      <c r="AB2825" s="42">
        <f t="shared" ref="AB2825:AB2826" si="7253">AB2826</f>
        <v>0</v>
      </c>
      <c r="AC2825" s="42">
        <f t="shared" ref="AC2825:AC2826" si="7254">AC2826</f>
        <v>7183</v>
      </c>
      <c r="AD2825" s="42">
        <f t="shared" ref="AD2825:AD2826" si="7255">AD2826</f>
        <v>0</v>
      </c>
      <c r="AE2825" s="42">
        <f t="shared" ref="AE2825:AE2826" si="7256">AE2826</f>
        <v>0</v>
      </c>
      <c r="AF2825" s="43">
        <f>AF2826+AF2851</f>
        <v>349834.93044000003</v>
      </c>
      <c r="AG2825" s="43">
        <f>AG2826+AG2851</f>
        <v>0</v>
      </c>
      <c r="AH2825" s="43">
        <f>AH2826+AH2851</f>
        <v>5010.7903900000001</v>
      </c>
      <c r="AI2825" s="43">
        <f>AI2826+AI2851</f>
        <v>0</v>
      </c>
      <c r="AJ2825" s="43">
        <f>AJ2826+AJ2851</f>
        <v>0</v>
      </c>
      <c r="AK2825" s="43">
        <f>AK2826+AK2851</f>
        <v>0</v>
      </c>
      <c r="AL2825" s="43">
        <f>AL2826+AL2851</f>
        <v>336855.56967999996</v>
      </c>
      <c r="AM2825" s="43">
        <f>AM2826+AM2851</f>
        <v>5009.8617299999996</v>
      </c>
      <c r="AN2825" s="43">
        <f>AN2826+AN2851</f>
        <v>0</v>
      </c>
      <c r="AO2825" s="45">
        <f>AO2826+AO2851</f>
        <v>232211.83859</v>
      </c>
      <c r="AP2825" s="45">
        <f>AP2826+AP2851</f>
        <v>317004.92707999999</v>
      </c>
      <c r="AQ2825" s="45">
        <f>AQ2826+AQ2851</f>
        <v>-1421.5250000000001</v>
      </c>
      <c r="AR2825" s="45">
        <f>AR2826+AR2851</f>
        <v>0</v>
      </c>
      <c r="AS2825" s="45">
        <f>AS2826+AS2851</f>
        <v>0</v>
      </c>
      <c r="AT2825" s="45">
        <f>AT2826+AT2851</f>
        <v>0</v>
      </c>
      <c r="AU2825" s="45">
        <f t="shared" si="7127"/>
        <v>315583.40207999997</v>
      </c>
      <c r="AV2825" s="45">
        <f t="shared" si="7128"/>
        <v>-210266.72707999998</v>
      </c>
      <c r="AW2825" s="45">
        <f t="shared" si="7129"/>
        <v>112139.075</v>
      </c>
      <c r="AX2825" s="45">
        <f t="shared" si="7130"/>
        <v>70826.300000000017</v>
      </c>
      <c r="AY2825" s="45">
        <f t="shared" si="7131"/>
        <v>70826.300000000017</v>
      </c>
      <c r="AZ2825" s="45">
        <f t="shared" ref="AZ2825:AZ2826" si="7257">AZ2826</f>
        <v>0</v>
      </c>
      <c r="BA2825" s="46">
        <f t="shared" si="7132"/>
        <v>96.289861408729124</v>
      </c>
      <c r="BB2825" s="25"/>
    </row>
    <row r="2826" ht="47.25">
      <c r="B2826" s="47" t="s">
        <v>1014</v>
      </c>
      <c r="C2826" s="47" t="s">
        <v>343</v>
      </c>
      <c r="D2826" s="47" t="s">
        <v>122</v>
      </c>
      <c r="E2826" s="48" t="str">
        <f t="shared" si="7126"/>
        <v>1006</v>
      </c>
      <c r="F2826" s="47" t="s">
        <v>262</v>
      </c>
      <c r="G2826" s="48"/>
      <c r="H2826" s="49" t="s">
        <v>263</v>
      </c>
      <c r="I2826" s="19">
        <f t="shared" si="7241"/>
        <v>99915.800000000003</v>
      </c>
      <c r="J2826" s="19">
        <f t="shared" si="7242"/>
        <v>63643.30000000001</v>
      </c>
      <c r="K2826" s="19">
        <f t="shared" si="7243"/>
        <v>63643.30000000001</v>
      </c>
      <c r="L2826" s="19">
        <f t="shared" si="7244"/>
        <v>0</v>
      </c>
      <c r="M2826" s="19">
        <f t="shared" si="7245"/>
        <v>0</v>
      </c>
      <c r="N2826" s="19">
        <f t="shared" si="7246"/>
        <v>0</v>
      </c>
      <c r="O2826" s="19">
        <f>O2827</f>
        <v>-1421.5250000000001</v>
      </c>
      <c r="P2826" s="19">
        <f>P2827</f>
        <v>0</v>
      </c>
      <c r="Q2826" s="19">
        <f>Q2827</f>
        <v>0</v>
      </c>
      <c r="R2826" s="19">
        <f>R2827</f>
        <v>0</v>
      </c>
      <c r="S2826" s="19">
        <f t="shared" si="7247"/>
        <v>6822.3999999999996</v>
      </c>
      <c r="T2826" s="19">
        <f t="shared" si="7086"/>
        <v>105316.675</v>
      </c>
      <c r="U2826" s="19">
        <f t="shared" si="7048"/>
        <v>63643.30000000001</v>
      </c>
      <c r="V2826" s="19">
        <f t="shared" si="7049"/>
        <v>63643.30000000001</v>
      </c>
      <c r="W2826" s="19">
        <f t="shared" si="7248"/>
        <v>5897.3999999999996</v>
      </c>
      <c r="X2826" s="19">
        <f t="shared" si="7249"/>
        <v>0</v>
      </c>
      <c r="Y2826" s="19">
        <f t="shared" si="7250"/>
        <v>0</v>
      </c>
      <c r="Z2826" s="19">
        <f t="shared" si="7251"/>
        <v>925</v>
      </c>
      <c r="AA2826" s="19">
        <f t="shared" si="7252"/>
        <v>7183</v>
      </c>
      <c r="AB2826" s="19">
        <f t="shared" si="7253"/>
        <v>0</v>
      </c>
      <c r="AC2826" s="19">
        <f t="shared" si="7254"/>
        <v>7183</v>
      </c>
      <c r="AD2826" s="19">
        <f t="shared" si="7255"/>
        <v>0</v>
      </c>
      <c r="AE2826" s="19">
        <f t="shared" si="7256"/>
        <v>0</v>
      </c>
      <c r="AF2826" s="50">
        <f>AF2827</f>
        <v>103640.38839000001</v>
      </c>
      <c r="AG2826" s="50">
        <f>AG2827</f>
        <v>0</v>
      </c>
      <c r="AH2826" s="50">
        <f>AH2827</f>
        <v>5010.7903900000001</v>
      </c>
      <c r="AI2826" s="50">
        <f>AI2827</f>
        <v>0</v>
      </c>
      <c r="AJ2826" s="50">
        <f>AJ2827</f>
        <v>0</v>
      </c>
      <c r="AK2826" s="50">
        <f>AK2827</f>
        <v>0</v>
      </c>
      <c r="AL2826" s="50">
        <f>AL2827</f>
        <v>90661.027629999997</v>
      </c>
      <c r="AM2826" s="50">
        <f>AM2827</f>
        <v>5009.8617299999996</v>
      </c>
      <c r="AN2826" s="50">
        <f>AN2827</f>
        <v>0</v>
      </c>
      <c r="AO2826" s="15">
        <f>AO2827</f>
        <v>39356.83857</v>
      </c>
      <c r="AP2826" s="51">
        <f>AP2827</f>
        <v>107004.92707999999</v>
      </c>
      <c r="AQ2826" s="51">
        <f>AQ2827</f>
        <v>-1421.5250000000001</v>
      </c>
      <c r="AR2826" s="51">
        <f>AR2827</f>
        <v>0</v>
      </c>
      <c r="AS2826" s="51">
        <f>AS2827</f>
        <v>0</v>
      </c>
      <c r="AT2826" s="51">
        <f>AT2827</f>
        <v>0</v>
      </c>
      <c r="AU2826" s="51">
        <f t="shared" si="7127"/>
        <v>105583.40208</v>
      </c>
      <c r="AV2826" s="51">
        <f t="shared" si="7128"/>
        <v>-266.72707999999693</v>
      </c>
      <c r="AW2826" s="51">
        <f t="shared" si="7129"/>
        <v>112139.075</v>
      </c>
      <c r="AX2826" s="51">
        <f t="shared" si="7130"/>
        <v>70826.300000000017</v>
      </c>
      <c r="AY2826" s="51">
        <f t="shared" si="7131"/>
        <v>70826.300000000017</v>
      </c>
      <c r="AZ2826" s="51">
        <f t="shared" si="7257"/>
        <v>0</v>
      </c>
      <c r="BA2826" s="52">
        <f t="shared" si="7132"/>
        <v>87.476541759802629</v>
      </c>
      <c r="BB2826" s="25"/>
    </row>
    <row r="2827">
      <c r="B2827" s="47" t="s">
        <v>1014</v>
      </c>
      <c r="C2827" s="47" t="s">
        <v>343</v>
      </c>
      <c r="D2827" s="47" t="s">
        <v>122</v>
      </c>
      <c r="E2827" s="48" t="str">
        <f t="shared" si="7126"/>
        <v>1006</v>
      </c>
      <c r="F2827" s="47" t="s">
        <v>264</v>
      </c>
      <c r="G2827" s="48"/>
      <c r="H2827" s="49" t="s">
        <v>53</v>
      </c>
      <c r="I2827" s="19">
        <f>I2843+I2828+I2835+I2847</f>
        <v>99915.800000000003</v>
      </c>
      <c r="J2827" s="19">
        <f>J2843+J2828+J2835+J2847</f>
        <v>63643.30000000001</v>
      </c>
      <c r="K2827" s="19">
        <f>K2843+K2828+K2835+K2847</f>
        <v>63643.30000000001</v>
      </c>
      <c r="L2827" s="19">
        <f>L2843+L2828+L2835+L2847</f>
        <v>0</v>
      </c>
      <c r="M2827" s="19">
        <f>M2843+M2828+M2835+M2847</f>
        <v>0</v>
      </c>
      <c r="N2827" s="19">
        <f>N2843+N2828+N2835+N2847</f>
        <v>0</v>
      </c>
      <c r="O2827" s="19">
        <f>O2843+O2828+O2835+O2847</f>
        <v>-1421.5250000000001</v>
      </c>
      <c r="P2827" s="19">
        <f>P2843+P2828+P2835+P2847</f>
        <v>0</v>
      </c>
      <c r="Q2827" s="19">
        <f>Q2843+Q2828+Q2835+Q2847</f>
        <v>0</v>
      </c>
      <c r="R2827" s="19">
        <f>R2843+R2828+R2835+R2847</f>
        <v>0</v>
      </c>
      <c r="S2827" s="19">
        <f>S2843+S2828+S2835+S2847</f>
        <v>6822.3999999999996</v>
      </c>
      <c r="T2827" s="19">
        <f t="shared" si="7086"/>
        <v>105316.675</v>
      </c>
      <c r="U2827" s="19">
        <f t="shared" si="7048"/>
        <v>63643.30000000001</v>
      </c>
      <c r="V2827" s="19">
        <f t="shared" si="7049"/>
        <v>63643.30000000001</v>
      </c>
      <c r="W2827" s="19">
        <f>W2843+W2828+W2835+W2847</f>
        <v>5897.3999999999996</v>
      </c>
      <c r="X2827" s="19">
        <f>X2843+X2828+X2835+X2847</f>
        <v>0</v>
      </c>
      <c r="Y2827" s="19">
        <f>Y2843+Y2828+Y2835+Y2847</f>
        <v>0</v>
      </c>
      <c r="Z2827" s="19">
        <f>Z2843+Z2828+Z2835+Z2847</f>
        <v>925</v>
      </c>
      <c r="AA2827" s="19">
        <f>AA2843+AA2828+AA2835+AA2847</f>
        <v>7183</v>
      </c>
      <c r="AB2827" s="19">
        <f>AB2843+AB2828+AB2835+AB2847</f>
        <v>0</v>
      </c>
      <c r="AC2827" s="19">
        <f>AC2843+AC2828+AC2835+AC2847</f>
        <v>7183</v>
      </c>
      <c r="AD2827" s="19">
        <f>AD2843+AD2828+AD2835+AD2847</f>
        <v>0</v>
      </c>
      <c r="AE2827" s="19">
        <f>AE2843+AE2828+AE2835+AE2847</f>
        <v>0</v>
      </c>
      <c r="AF2827" s="50">
        <f>AF2843+AF2828+AF2835+AF2847</f>
        <v>103640.38839000001</v>
      </c>
      <c r="AG2827" s="50">
        <f>AG2843+AG2828+AG2835+AG2847</f>
        <v>0</v>
      </c>
      <c r="AH2827" s="50">
        <f>AH2843+AH2828+AH2835+AH2847</f>
        <v>5010.7903900000001</v>
      </c>
      <c r="AI2827" s="50">
        <f>AI2843+AI2828+AI2835+AI2847</f>
        <v>0</v>
      </c>
      <c r="AJ2827" s="50">
        <f>AJ2843+AJ2828+AJ2835+AJ2847</f>
        <v>0</v>
      </c>
      <c r="AK2827" s="50">
        <f>AK2843+AK2828+AK2835+AK2847</f>
        <v>0</v>
      </c>
      <c r="AL2827" s="50">
        <f>AL2843+AL2828+AL2835+AL2847</f>
        <v>90661.027629999997</v>
      </c>
      <c r="AM2827" s="50">
        <f>AM2843+AM2828+AM2835+AM2847</f>
        <v>5009.8617299999996</v>
      </c>
      <c r="AN2827" s="50">
        <f>AN2843+AN2828+AN2835+AN2847</f>
        <v>0</v>
      </c>
      <c r="AO2827" s="51">
        <f>AO2843+AO2828+AO2835+AO2847</f>
        <v>39356.83857</v>
      </c>
      <c r="AP2827" s="51">
        <f>AP2843+AP2828+AP2835+AP2847</f>
        <v>107004.92707999999</v>
      </c>
      <c r="AQ2827" s="51">
        <f>AQ2843+AQ2828+AQ2835+AQ2847</f>
        <v>-1421.5250000000001</v>
      </c>
      <c r="AR2827" s="51">
        <f>AR2843+AR2828+AR2835+AR2847</f>
        <v>0</v>
      </c>
      <c r="AS2827" s="51">
        <f>AS2843+AS2828+AS2835+AS2847</f>
        <v>0</v>
      </c>
      <c r="AT2827" s="51">
        <f>AT2843+AT2828+AT2835+AT2847</f>
        <v>0</v>
      </c>
      <c r="AU2827" s="51">
        <f t="shared" si="7127"/>
        <v>105583.40208</v>
      </c>
      <c r="AV2827" s="51">
        <f t="shared" si="7128"/>
        <v>-266.72707999999693</v>
      </c>
      <c r="AW2827" s="51">
        <f t="shared" si="7129"/>
        <v>112139.075</v>
      </c>
      <c r="AX2827" s="51">
        <f t="shared" si="7130"/>
        <v>70826.300000000017</v>
      </c>
      <c r="AY2827" s="51">
        <f t="shared" si="7131"/>
        <v>70826.300000000017</v>
      </c>
      <c r="AZ2827" s="51">
        <f>AZ2843+AZ2828+AZ2835+AZ2847</f>
        <v>0</v>
      </c>
      <c r="BA2827" s="52">
        <f t="shared" si="7132"/>
        <v>87.476541759802629</v>
      </c>
      <c r="BB2827" s="25"/>
    </row>
    <row r="2828" ht="63">
      <c r="B2828" s="47" t="s">
        <v>1014</v>
      </c>
      <c r="C2828" s="47" t="s">
        <v>343</v>
      </c>
      <c r="D2828" s="47" t="s">
        <v>122</v>
      </c>
      <c r="E2828" s="48" t="str">
        <f t="shared" si="7126"/>
        <v>1006</v>
      </c>
      <c r="F2828" s="47" t="s">
        <v>1025</v>
      </c>
      <c r="G2828" s="48"/>
      <c r="H2828" s="49" t="s">
        <v>1026</v>
      </c>
      <c r="I2828" s="19">
        <f>I2829+I2831+I2833</f>
        <v>9037.6000000000022</v>
      </c>
      <c r="J2828" s="19">
        <f>J2829+J2831+J2833</f>
        <v>9037.6000000000022</v>
      </c>
      <c r="K2828" s="19">
        <f>K2829+K2831+K2833</f>
        <v>9037.6000000000022</v>
      </c>
      <c r="L2828" s="19">
        <f>L2829+L2831+L2833</f>
        <v>0</v>
      </c>
      <c r="M2828" s="19">
        <f>M2829+M2831+M2833</f>
        <v>0</v>
      </c>
      <c r="N2828" s="19">
        <f>N2829+N2831+N2833</f>
        <v>0</v>
      </c>
      <c r="O2828" s="19">
        <f>O2829+O2831+O2833</f>
        <v>-214.69999999999999</v>
      </c>
      <c r="P2828" s="19">
        <f>P2829+P2831+P2833</f>
        <v>0</v>
      </c>
      <c r="Q2828" s="19">
        <f>Q2829+Q2831+Q2833</f>
        <v>0</v>
      </c>
      <c r="R2828" s="19">
        <f>R2829+R2831+R2833</f>
        <v>0</v>
      </c>
      <c r="S2828" s="19">
        <f>S2829+S2831+S2833</f>
        <v>1.7</v>
      </c>
      <c r="T2828" s="19">
        <f t="shared" si="7086"/>
        <v>8824.6000000000022</v>
      </c>
      <c r="U2828" s="19">
        <f t="shared" si="7048"/>
        <v>9037.6000000000022</v>
      </c>
      <c r="V2828" s="19">
        <f t="shared" si="7049"/>
        <v>9037.6000000000022</v>
      </c>
      <c r="W2828" s="19">
        <f>W2829+W2831+W2833</f>
        <v>1.7</v>
      </c>
      <c r="X2828" s="19">
        <f>X2829+X2831+X2833</f>
        <v>0</v>
      </c>
      <c r="Y2828" s="19">
        <f>Y2829+Y2831+Y2833</f>
        <v>0</v>
      </c>
      <c r="Z2828" s="19">
        <f>Z2829+Z2831+Z2833</f>
        <v>0</v>
      </c>
      <c r="AA2828" s="19">
        <f>AA2829+AA2831+AA2833</f>
        <v>0</v>
      </c>
      <c r="AB2828" s="19">
        <f>AB2829+AB2831+AB2833</f>
        <v>0</v>
      </c>
      <c r="AC2828" s="19">
        <f>AC2829+AC2831+AC2833</f>
        <v>0</v>
      </c>
      <c r="AD2828" s="19">
        <f>AD2829+AD2831+AD2833</f>
        <v>0</v>
      </c>
      <c r="AE2828" s="19">
        <f>AE2829+AE2831+AE2833</f>
        <v>0</v>
      </c>
      <c r="AF2828" s="50">
        <f>AF2829+AF2831+AF2833</f>
        <v>8824.6000000000004</v>
      </c>
      <c r="AG2828" s="50">
        <f>AG2829+AG2831+AG2833</f>
        <v>0</v>
      </c>
      <c r="AH2828" s="50">
        <f>AH2829+AH2831+AH2833</f>
        <v>0</v>
      </c>
      <c r="AI2828" s="50">
        <f>AI2829+AI2831+AI2833</f>
        <v>0</v>
      </c>
      <c r="AJ2828" s="50">
        <f>AJ2829+AJ2831+AJ2833</f>
        <v>0</v>
      </c>
      <c r="AK2828" s="50">
        <f>AK2829+AK2831+AK2833</f>
        <v>0</v>
      </c>
      <c r="AL2828" s="50">
        <f>AL2829+AL2831+AL2833</f>
        <v>8797.73056</v>
      </c>
      <c r="AM2828" s="50">
        <f>AM2829+AM2831+AM2833</f>
        <v>0</v>
      </c>
      <c r="AN2828" s="50">
        <f>AN2829+AN2831+AN2833</f>
        <v>0</v>
      </c>
      <c r="AO2828" s="15">
        <f>AO2829+AO2831+AO2833</f>
        <v>5132.5883000000003</v>
      </c>
      <c r="AP2828" s="51">
        <f>AP2829+AP2831+AP2833</f>
        <v>9039.2999999999993</v>
      </c>
      <c r="AQ2828" s="51">
        <f>AQ2829+AQ2831+AQ2833</f>
        <v>-214.69999999999999</v>
      </c>
      <c r="AR2828" s="51">
        <f>AR2829+AR2831+AR2833</f>
        <v>0</v>
      </c>
      <c r="AS2828" s="51">
        <f>AS2829+AS2831+AS2833</f>
        <v>0</v>
      </c>
      <c r="AT2828" s="51">
        <f>AT2829+AT2831+AT2833</f>
        <v>0</v>
      </c>
      <c r="AU2828" s="51">
        <f t="shared" si="7127"/>
        <v>8824.5999999999985</v>
      </c>
      <c r="AV2828" s="51">
        <f t="shared" si="7128"/>
        <v>3.637978807091713e-12</v>
      </c>
      <c r="AW2828" s="51">
        <f t="shared" si="7129"/>
        <v>8826.3000000000029</v>
      </c>
      <c r="AX2828" s="51">
        <f t="shared" si="7130"/>
        <v>9037.6000000000022</v>
      </c>
      <c r="AY2828" s="51">
        <f t="shared" si="7131"/>
        <v>9037.6000000000022</v>
      </c>
      <c r="AZ2828" s="51">
        <f>AZ2829+AZ2831+AZ2833</f>
        <v>0</v>
      </c>
      <c r="BA2828" s="52">
        <f t="shared" si="7132"/>
        <v>99.695516623982954</v>
      </c>
      <c r="BB2828" s="25"/>
    </row>
    <row r="2829" ht="110.25">
      <c r="B2829" s="47" t="s">
        <v>1014</v>
      </c>
      <c r="C2829" s="47" t="s">
        <v>343</v>
      </c>
      <c r="D2829" s="47" t="s">
        <v>122</v>
      </c>
      <c r="E2829" s="48" t="str">
        <f t="shared" si="7126"/>
        <v>1006</v>
      </c>
      <c r="F2829" s="47" t="s">
        <v>1027</v>
      </c>
      <c r="G2829" s="48"/>
      <c r="H2829" s="49" t="s">
        <v>1028</v>
      </c>
      <c r="I2829" s="19">
        <f>I2830</f>
        <v>34.200000000000003</v>
      </c>
      <c r="J2829" s="19">
        <f>J2830</f>
        <v>34.200000000000003</v>
      </c>
      <c r="K2829" s="19">
        <f>K2830</f>
        <v>34.200000000000003</v>
      </c>
      <c r="L2829" s="19">
        <f>L2830</f>
        <v>0</v>
      </c>
      <c r="M2829" s="19">
        <f>M2830</f>
        <v>0</v>
      </c>
      <c r="N2829" s="19">
        <f>N2830</f>
        <v>0</v>
      </c>
      <c r="O2829" s="19">
        <f>O2830</f>
        <v>0</v>
      </c>
      <c r="P2829" s="19">
        <f>P2830</f>
        <v>0</v>
      </c>
      <c r="Q2829" s="19">
        <f>Q2830</f>
        <v>0</v>
      </c>
      <c r="R2829" s="19">
        <f>R2830</f>
        <v>0</v>
      </c>
      <c r="S2829" s="19">
        <f>S2830</f>
        <v>1.3999999999999999</v>
      </c>
      <c r="T2829" s="19">
        <f t="shared" si="7086"/>
        <v>35.600000000000001</v>
      </c>
      <c r="U2829" s="19">
        <f t="shared" ref="U2829:U2892" si="7258">J2829+M2829</f>
        <v>34.200000000000003</v>
      </c>
      <c r="V2829" s="19">
        <f t="shared" ref="V2829:V2892" si="7259">K2829+N2829</f>
        <v>34.200000000000003</v>
      </c>
      <c r="W2829" s="19">
        <f>W2830</f>
        <v>1.3999999999999999</v>
      </c>
      <c r="X2829" s="19">
        <f>X2830</f>
        <v>0</v>
      </c>
      <c r="Y2829" s="19">
        <f>Y2830</f>
        <v>0</v>
      </c>
      <c r="Z2829" s="19">
        <f>Z2830</f>
        <v>0</v>
      </c>
      <c r="AA2829" s="19">
        <f>AA2830</f>
        <v>0</v>
      </c>
      <c r="AB2829" s="19">
        <f>AB2830</f>
        <v>0</v>
      </c>
      <c r="AC2829" s="19">
        <f>AC2830</f>
        <v>0</v>
      </c>
      <c r="AD2829" s="19">
        <f>AD2830</f>
        <v>0</v>
      </c>
      <c r="AE2829" s="19"/>
      <c r="AF2829" s="50">
        <f>AF2830</f>
        <v>35.600000000000001</v>
      </c>
      <c r="AG2829" s="50">
        <f>AG2830</f>
        <v>0</v>
      </c>
      <c r="AH2829" s="50">
        <f>AH2830</f>
        <v>0</v>
      </c>
      <c r="AI2829" s="50">
        <f>AI2830</f>
        <v>0</v>
      </c>
      <c r="AJ2829" s="50">
        <f>AJ2830</f>
        <v>0</v>
      </c>
      <c r="AK2829" s="50">
        <f>AK2830</f>
        <v>0</v>
      </c>
      <c r="AL2829" s="50">
        <f>AL2830</f>
        <v>30.35162</v>
      </c>
      <c r="AM2829" s="50">
        <f>AM2830</f>
        <v>0</v>
      </c>
      <c r="AN2829" s="50">
        <f>AN2830</f>
        <v>0</v>
      </c>
      <c r="AO2829" s="51">
        <f>AO2830</f>
        <v>2.5307400000000002</v>
      </c>
      <c r="AP2829" s="51">
        <f>AP2830</f>
        <v>35.600000000000001</v>
      </c>
      <c r="AQ2829" s="51">
        <f>AQ2830</f>
        <v>0</v>
      </c>
      <c r="AR2829" s="51">
        <f>AR2830</f>
        <v>0</v>
      </c>
      <c r="AS2829" s="51">
        <f>AS2830</f>
        <v>0</v>
      </c>
      <c r="AT2829" s="51">
        <f>AT2830</f>
        <v>0</v>
      </c>
      <c r="AU2829" s="51">
        <f t="shared" si="7127"/>
        <v>35.600000000000001</v>
      </c>
      <c r="AV2829" s="51">
        <f t="shared" si="7128"/>
        <v>0</v>
      </c>
      <c r="AW2829" s="51">
        <f t="shared" si="7129"/>
        <v>37</v>
      </c>
      <c r="AX2829" s="51">
        <f t="shared" si="7130"/>
        <v>34.200000000000003</v>
      </c>
      <c r="AY2829" s="51">
        <f t="shared" si="7131"/>
        <v>34.200000000000003</v>
      </c>
      <c r="AZ2829" s="51">
        <f>AZ2830</f>
        <v>0</v>
      </c>
      <c r="BA2829" s="52">
        <f t="shared" si="7132"/>
        <v>85.257359550561802</v>
      </c>
      <c r="BB2829" s="25"/>
    </row>
    <row r="2830" ht="31.5">
      <c r="B2830" s="47" t="s">
        <v>1014</v>
      </c>
      <c r="C2830" s="47" t="s">
        <v>343</v>
      </c>
      <c r="D2830" s="47" t="s">
        <v>122</v>
      </c>
      <c r="E2830" s="48" t="str">
        <f t="shared" si="7126"/>
        <v>1006</v>
      </c>
      <c r="F2830" s="47" t="s">
        <v>1027</v>
      </c>
      <c r="G2830" s="47" t="s">
        <v>58</v>
      </c>
      <c r="H2830" s="49" t="s">
        <v>59</v>
      </c>
      <c r="I2830" s="19">
        <v>34.200000000000003</v>
      </c>
      <c r="J2830" s="19">
        <v>34.200000000000003</v>
      </c>
      <c r="K2830" s="19">
        <v>34.200000000000003</v>
      </c>
      <c r="L2830" s="19"/>
      <c r="M2830" s="19"/>
      <c r="N2830" s="19"/>
      <c r="O2830" s="19">
        <v>0</v>
      </c>
      <c r="P2830" s="19">
        <v>0</v>
      </c>
      <c r="Q2830" s="19">
        <v>0</v>
      </c>
      <c r="R2830" s="19">
        <v>0</v>
      </c>
      <c r="S2830" s="19">
        <v>1.3999999999999999</v>
      </c>
      <c r="T2830" s="19">
        <f t="shared" si="7086"/>
        <v>35.600000000000001</v>
      </c>
      <c r="U2830" s="19">
        <f t="shared" si="7258"/>
        <v>34.200000000000003</v>
      </c>
      <c r="V2830" s="19">
        <f t="shared" si="7259"/>
        <v>34.200000000000003</v>
      </c>
      <c r="W2830" s="19">
        <v>1.3999999999999999</v>
      </c>
      <c r="X2830" s="19"/>
      <c r="Y2830" s="19"/>
      <c r="Z2830" s="19"/>
      <c r="AA2830" s="19"/>
      <c r="AB2830" s="19"/>
      <c r="AC2830" s="19"/>
      <c r="AD2830" s="19"/>
      <c r="AE2830" s="19"/>
      <c r="AF2830" s="50">
        <v>35.600000000000001</v>
      </c>
      <c r="AG2830" s="50"/>
      <c r="AH2830" s="50">
        <v>0</v>
      </c>
      <c r="AI2830" s="50">
        <v>0</v>
      </c>
      <c r="AJ2830" s="50">
        <v>0</v>
      </c>
      <c r="AK2830" s="50">
        <v>0</v>
      </c>
      <c r="AL2830" s="50">
        <v>30.35162</v>
      </c>
      <c r="AM2830" s="50">
        <v>0</v>
      </c>
      <c r="AN2830" s="50">
        <v>0</v>
      </c>
      <c r="AO2830" s="15">
        <v>2.5307400000000002</v>
      </c>
      <c r="AP2830" s="51">
        <v>35.600000000000001</v>
      </c>
      <c r="AQ2830" s="51">
        <v>0</v>
      </c>
      <c r="AR2830" s="51">
        <v>0</v>
      </c>
      <c r="AS2830" s="51">
        <v>0</v>
      </c>
      <c r="AT2830" s="51">
        <v>0</v>
      </c>
      <c r="AU2830" s="51">
        <f t="shared" si="7127"/>
        <v>35.600000000000001</v>
      </c>
      <c r="AV2830" s="51">
        <f t="shared" si="7128"/>
        <v>0</v>
      </c>
      <c r="AW2830" s="51">
        <f t="shared" si="7129"/>
        <v>37</v>
      </c>
      <c r="AX2830" s="51">
        <f t="shared" si="7130"/>
        <v>34.200000000000003</v>
      </c>
      <c r="AY2830" s="51">
        <f t="shared" si="7131"/>
        <v>34.200000000000003</v>
      </c>
      <c r="AZ2830" s="51"/>
      <c r="BA2830" s="52">
        <f t="shared" si="7132"/>
        <v>85.257359550561802</v>
      </c>
      <c r="BB2830" s="53"/>
    </row>
    <row r="2831" ht="63">
      <c r="B2831" s="47" t="s">
        <v>1014</v>
      </c>
      <c r="C2831" s="47" t="s">
        <v>343</v>
      </c>
      <c r="D2831" s="47" t="s">
        <v>122</v>
      </c>
      <c r="E2831" s="48" t="str">
        <f t="shared" si="7126"/>
        <v>1006</v>
      </c>
      <c r="F2831" s="47" t="s">
        <v>1029</v>
      </c>
      <c r="G2831" s="48"/>
      <c r="H2831" s="49" t="s">
        <v>1030</v>
      </c>
      <c r="I2831" s="19">
        <f>I2832</f>
        <v>8</v>
      </c>
      <c r="J2831" s="19">
        <f>J2832</f>
        <v>8</v>
      </c>
      <c r="K2831" s="19">
        <f>K2832</f>
        <v>8</v>
      </c>
      <c r="L2831" s="19">
        <f>L2832</f>
        <v>0</v>
      </c>
      <c r="M2831" s="19">
        <f>M2832</f>
        <v>0</v>
      </c>
      <c r="N2831" s="19">
        <f>N2832</f>
        <v>0</v>
      </c>
      <c r="O2831" s="19">
        <f>O2832</f>
        <v>0</v>
      </c>
      <c r="P2831" s="19">
        <f>P2832</f>
        <v>0</v>
      </c>
      <c r="Q2831" s="19">
        <f>Q2832</f>
        <v>0</v>
      </c>
      <c r="R2831" s="19">
        <f>R2832</f>
        <v>0</v>
      </c>
      <c r="S2831" s="19">
        <f>S2832</f>
        <v>0.29999999999999999</v>
      </c>
      <c r="T2831" s="19">
        <f t="shared" si="7086"/>
        <v>8.3000000000000007</v>
      </c>
      <c r="U2831" s="19">
        <f t="shared" si="7258"/>
        <v>8</v>
      </c>
      <c r="V2831" s="19">
        <f t="shared" si="7259"/>
        <v>8</v>
      </c>
      <c r="W2831" s="19">
        <f>W2832</f>
        <v>0.29999999999999999</v>
      </c>
      <c r="X2831" s="19">
        <f>X2832</f>
        <v>0</v>
      </c>
      <c r="Y2831" s="19">
        <f>Y2832</f>
        <v>0</v>
      </c>
      <c r="Z2831" s="19">
        <f>Z2832</f>
        <v>0</v>
      </c>
      <c r="AA2831" s="19">
        <f>AA2832</f>
        <v>0</v>
      </c>
      <c r="AB2831" s="19">
        <f>AB2832</f>
        <v>0</v>
      </c>
      <c r="AC2831" s="19">
        <f>AC2832</f>
        <v>0</v>
      </c>
      <c r="AD2831" s="19">
        <f>AD2832</f>
        <v>0</v>
      </c>
      <c r="AE2831" s="19"/>
      <c r="AF2831" s="50">
        <f>AF2832</f>
        <v>8.3000000000000007</v>
      </c>
      <c r="AG2831" s="50">
        <f>AG2832</f>
        <v>0</v>
      </c>
      <c r="AH2831" s="50">
        <f>AH2832</f>
        <v>0</v>
      </c>
      <c r="AI2831" s="50">
        <f>AI2832</f>
        <v>0</v>
      </c>
      <c r="AJ2831" s="50">
        <f>AJ2832</f>
        <v>0</v>
      </c>
      <c r="AK2831" s="50">
        <f>AK2832</f>
        <v>0</v>
      </c>
      <c r="AL2831" s="50">
        <f>AL2832</f>
        <v>3.08291</v>
      </c>
      <c r="AM2831" s="50">
        <f>AM2832</f>
        <v>0</v>
      </c>
      <c r="AN2831" s="50">
        <f>AN2832</f>
        <v>0</v>
      </c>
      <c r="AO2831" s="51">
        <f>AO2832</f>
        <v>0.23513999999999999</v>
      </c>
      <c r="AP2831" s="51">
        <f>AP2832</f>
        <v>8.3000000000000007</v>
      </c>
      <c r="AQ2831" s="51">
        <f>AQ2832</f>
        <v>0</v>
      </c>
      <c r="AR2831" s="51">
        <f>AR2832</f>
        <v>0</v>
      </c>
      <c r="AS2831" s="51">
        <f>AS2832</f>
        <v>0</v>
      </c>
      <c r="AT2831" s="51">
        <f>AT2832</f>
        <v>0</v>
      </c>
      <c r="AU2831" s="51">
        <f t="shared" si="7127"/>
        <v>8.3000000000000007</v>
      </c>
      <c r="AV2831" s="51">
        <f t="shared" si="7128"/>
        <v>0</v>
      </c>
      <c r="AW2831" s="51">
        <f t="shared" si="7129"/>
        <v>8.6000000000000014</v>
      </c>
      <c r="AX2831" s="51">
        <f t="shared" si="7130"/>
        <v>8</v>
      </c>
      <c r="AY2831" s="51">
        <f t="shared" si="7131"/>
        <v>8</v>
      </c>
      <c r="AZ2831" s="51">
        <f>AZ2832</f>
        <v>0</v>
      </c>
      <c r="BA2831" s="52">
        <f t="shared" si="7132"/>
        <v>37.14349397590361</v>
      </c>
      <c r="BB2831" s="25"/>
    </row>
    <row r="2832" ht="31.5">
      <c r="B2832" s="47" t="s">
        <v>1014</v>
      </c>
      <c r="C2832" s="47" t="s">
        <v>343</v>
      </c>
      <c r="D2832" s="47" t="s">
        <v>122</v>
      </c>
      <c r="E2832" s="48" t="str">
        <f t="shared" si="7126"/>
        <v>1006</v>
      </c>
      <c r="F2832" s="47" t="s">
        <v>1029</v>
      </c>
      <c r="G2832" s="47" t="s">
        <v>58</v>
      </c>
      <c r="H2832" s="49" t="s">
        <v>59</v>
      </c>
      <c r="I2832" s="19">
        <v>8</v>
      </c>
      <c r="J2832" s="19">
        <v>8</v>
      </c>
      <c r="K2832" s="19">
        <v>8</v>
      </c>
      <c r="L2832" s="19"/>
      <c r="M2832" s="19"/>
      <c r="N2832" s="19"/>
      <c r="O2832" s="19">
        <v>0</v>
      </c>
      <c r="P2832" s="19">
        <v>0</v>
      </c>
      <c r="Q2832" s="19">
        <v>0</v>
      </c>
      <c r="R2832" s="19">
        <v>0</v>
      </c>
      <c r="S2832" s="19">
        <v>0.29999999999999999</v>
      </c>
      <c r="T2832" s="19">
        <f t="shared" si="7086"/>
        <v>8.3000000000000007</v>
      </c>
      <c r="U2832" s="19">
        <f t="shared" si="7258"/>
        <v>8</v>
      </c>
      <c r="V2832" s="19">
        <f t="shared" si="7259"/>
        <v>8</v>
      </c>
      <c r="W2832" s="19">
        <v>0.29999999999999999</v>
      </c>
      <c r="X2832" s="19"/>
      <c r="Y2832" s="19"/>
      <c r="Z2832" s="19"/>
      <c r="AA2832" s="19"/>
      <c r="AB2832" s="19"/>
      <c r="AC2832" s="19"/>
      <c r="AD2832" s="19"/>
      <c r="AE2832" s="19"/>
      <c r="AF2832" s="50">
        <v>8.3000000000000007</v>
      </c>
      <c r="AG2832" s="50"/>
      <c r="AH2832" s="50">
        <v>0</v>
      </c>
      <c r="AI2832" s="50">
        <v>0</v>
      </c>
      <c r="AJ2832" s="50">
        <v>0</v>
      </c>
      <c r="AK2832" s="50">
        <v>0</v>
      </c>
      <c r="AL2832" s="50">
        <v>3.08291</v>
      </c>
      <c r="AM2832" s="50">
        <v>0</v>
      </c>
      <c r="AN2832" s="50">
        <v>0</v>
      </c>
      <c r="AO2832" s="15">
        <v>0.23513999999999999</v>
      </c>
      <c r="AP2832" s="51">
        <v>8.3000000000000007</v>
      </c>
      <c r="AQ2832" s="51">
        <v>0</v>
      </c>
      <c r="AR2832" s="51">
        <v>0</v>
      </c>
      <c r="AS2832" s="51">
        <v>0</v>
      </c>
      <c r="AT2832" s="51">
        <v>0</v>
      </c>
      <c r="AU2832" s="51">
        <f t="shared" si="7127"/>
        <v>8.3000000000000007</v>
      </c>
      <c r="AV2832" s="51">
        <f t="shared" si="7128"/>
        <v>0</v>
      </c>
      <c r="AW2832" s="51">
        <f t="shared" si="7129"/>
        <v>8.6000000000000014</v>
      </c>
      <c r="AX2832" s="51">
        <f t="shared" si="7130"/>
        <v>8</v>
      </c>
      <c r="AY2832" s="51">
        <f t="shared" si="7131"/>
        <v>8</v>
      </c>
      <c r="AZ2832" s="51"/>
      <c r="BA2832" s="52">
        <f t="shared" si="7132"/>
        <v>37.14349397590361</v>
      </c>
      <c r="BB2832" s="53"/>
    </row>
    <row r="2833" ht="31.5">
      <c r="B2833" s="47" t="s">
        <v>1014</v>
      </c>
      <c r="C2833" s="47" t="s">
        <v>343</v>
      </c>
      <c r="D2833" s="47" t="s">
        <v>122</v>
      </c>
      <c r="E2833" s="48" t="str">
        <f t="shared" si="7126"/>
        <v>1006</v>
      </c>
      <c r="F2833" s="47" t="s">
        <v>1048</v>
      </c>
      <c r="G2833" s="48"/>
      <c r="H2833" s="49" t="s">
        <v>1049</v>
      </c>
      <c r="I2833" s="19">
        <f>I2834</f>
        <v>8995.4000000000015</v>
      </c>
      <c r="J2833" s="19">
        <f>J2834</f>
        <v>8995.4000000000015</v>
      </c>
      <c r="K2833" s="19">
        <f>K2834</f>
        <v>8995.4000000000015</v>
      </c>
      <c r="L2833" s="19">
        <f>L2834</f>
        <v>0</v>
      </c>
      <c r="M2833" s="19">
        <f>M2834</f>
        <v>0</v>
      </c>
      <c r="N2833" s="19">
        <f>N2834</f>
        <v>0</v>
      </c>
      <c r="O2833" s="19">
        <f>O2834</f>
        <v>-214.69999999999999</v>
      </c>
      <c r="P2833" s="19">
        <f>P2834</f>
        <v>0</v>
      </c>
      <c r="Q2833" s="19">
        <f>Q2834</f>
        <v>0</v>
      </c>
      <c r="R2833" s="19">
        <f>R2834</f>
        <v>0</v>
      </c>
      <c r="S2833" s="19">
        <f>S2834</f>
        <v>0</v>
      </c>
      <c r="T2833" s="19">
        <f t="shared" si="7086"/>
        <v>8780.7000000000007</v>
      </c>
      <c r="U2833" s="19">
        <f t="shared" si="7258"/>
        <v>8995.4000000000015</v>
      </c>
      <c r="V2833" s="19">
        <f t="shared" si="7259"/>
        <v>8995.4000000000015</v>
      </c>
      <c r="W2833" s="19">
        <f>W2834</f>
        <v>0</v>
      </c>
      <c r="X2833" s="19">
        <f>X2834</f>
        <v>0</v>
      </c>
      <c r="Y2833" s="19">
        <f>Y2834</f>
        <v>0</v>
      </c>
      <c r="Z2833" s="19">
        <f>Z2834</f>
        <v>0</v>
      </c>
      <c r="AA2833" s="19">
        <f>AA2834</f>
        <v>0</v>
      </c>
      <c r="AB2833" s="19">
        <f>AB2834</f>
        <v>0</v>
      </c>
      <c r="AC2833" s="19">
        <f>AC2834</f>
        <v>0</v>
      </c>
      <c r="AD2833" s="19">
        <f>AD2834</f>
        <v>0</v>
      </c>
      <c r="AE2833" s="19">
        <f>AE2834</f>
        <v>0</v>
      </c>
      <c r="AF2833" s="50">
        <f>AF2834</f>
        <v>8780.7000000000007</v>
      </c>
      <c r="AG2833" s="50">
        <f>AG2834</f>
        <v>0</v>
      </c>
      <c r="AH2833" s="50">
        <f>AH2834</f>
        <v>0</v>
      </c>
      <c r="AI2833" s="50">
        <f>AI2834</f>
        <v>0</v>
      </c>
      <c r="AJ2833" s="50">
        <f>AJ2834</f>
        <v>0</v>
      </c>
      <c r="AK2833" s="50">
        <f>AK2834</f>
        <v>0</v>
      </c>
      <c r="AL2833" s="50">
        <f>AL2834</f>
        <v>8764.2960299999995</v>
      </c>
      <c r="AM2833" s="50">
        <f>AM2834</f>
        <v>0</v>
      </c>
      <c r="AN2833" s="50">
        <f>AN2834</f>
        <v>0</v>
      </c>
      <c r="AO2833" s="51">
        <f>AO2834</f>
        <v>5129.8224200000004</v>
      </c>
      <c r="AP2833" s="51">
        <f>AP2834</f>
        <v>8995.3999999999996</v>
      </c>
      <c r="AQ2833" s="51">
        <f>AQ2834</f>
        <v>-214.69999999999999</v>
      </c>
      <c r="AR2833" s="51">
        <f>AR2834</f>
        <v>0</v>
      </c>
      <c r="AS2833" s="51">
        <f>AS2834</f>
        <v>0</v>
      </c>
      <c r="AT2833" s="51">
        <f>AT2834</f>
        <v>0</v>
      </c>
      <c r="AU2833" s="51">
        <f t="shared" si="7127"/>
        <v>8780.6999999999989</v>
      </c>
      <c r="AV2833" s="51">
        <f t="shared" si="7128"/>
        <v>1.8189894035458565e-12</v>
      </c>
      <c r="AW2833" s="51">
        <f t="shared" si="7129"/>
        <v>8780.7000000000007</v>
      </c>
      <c r="AX2833" s="51">
        <f t="shared" si="7130"/>
        <v>8995.4000000000015</v>
      </c>
      <c r="AY2833" s="51">
        <f t="shared" si="7131"/>
        <v>8995.4000000000015</v>
      </c>
      <c r="AZ2833" s="51">
        <f>AZ2834</f>
        <v>0</v>
      </c>
      <c r="BA2833" s="52">
        <f t="shared" si="7132"/>
        <v>99.813181523113187</v>
      </c>
      <c r="BB2833" s="25"/>
    </row>
    <row r="2834" ht="15.75" customHeight="1">
      <c r="B2834" s="47" t="s">
        <v>1014</v>
      </c>
      <c r="C2834" s="47" t="s">
        <v>343</v>
      </c>
      <c r="D2834" s="47" t="s">
        <v>122</v>
      </c>
      <c r="E2834" s="48" t="str">
        <f t="shared" si="7126"/>
        <v>1006</v>
      </c>
      <c r="F2834" s="47" t="s">
        <v>1048</v>
      </c>
      <c r="G2834" s="47" t="s">
        <v>72</v>
      </c>
      <c r="H2834" s="49" t="s">
        <v>73</v>
      </c>
      <c r="I2834" s="19">
        <v>8995.4000000000015</v>
      </c>
      <c r="J2834" s="19">
        <v>8995.4000000000015</v>
      </c>
      <c r="K2834" s="19">
        <v>8995.4000000000015</v>
      </c>
      <c r="L2834" s="19"/>
      <c r="M2834" s="19"/>
      <c r="N2834" s="19"/>
      <c r="O2834" s="19">
        <v>-214.69999999999999</v>
      </c>
      <c r="P2834" s="19">
        <v>0</v>
      </c>
      <c r="Q2834" s="19">
        <v>0</v>
      </c>
      <c r="R2834" s="19">
        <v>0</v>
      </c>
      <c r="S2834" s="19"/>
      <c r="T2834" s="19">
        <f t="shared" si="7086"/>
        <v>8780.7000000000007</v>
      </c>
      <c r="U2834" s="19">
        <f t="shared" si="7258"/>
        <v>8995.4000000000015</v>
      </c>
      <c r="V2834" s="19">
        <f t="shared" si="7259"/>
        <v>8995.4000000000015</v>
      </c>
      <c r="W2834" s="19"/>
      <c r="X2834" s="19"/>
      <c r="Y2834" s="19"/>
      <c r="Z2834" s="19"/>
      <c r="AA2834" s="19"/>
      <c r="AB2834" s="19"/>
      <c r="AC2834" s="19"/>
      <c r="AD2834" s="19"/>
      <c r="AE2834" s="19"/>
      <c r="AF2834" s="50">
        <v>8780.7000000000007</v>
      </c>
      <c r="AG2834" s="50"/>
      <c r="AH2834" s="50">
        <v>0</v>
      </c>
      <c r="AI2834" s="50">
        <v>0</v>
      </c>
      <c r="AJ2834" s="50">
        <v>0</v>
      </c>
      <c r="AK2834" s="50">
        <v>0</v>
      </c>
      <c r="AL2834" s="50">
        <v>8764.2960299999995</v>
      </c>
      <c r="AM2834" s="50">
        <v>0</v>
      </c>
      <c r="AN2834" s="50">
        <v>0</v>
      </c>
      <c r="AO2834" s="15">
        <v>5129.8224200000004</v>
      </c>
      <c r="AP2834" s="51">
        <v>8995.3999999999996</v>
      </c>
      <c r="AQ2834" s="51">
        <v>-214.69999999999999</v>
      </c>
      <c r="AR2834" s="51">
        <v>0</v>
      </c>
      <c r="AS2834" s="51">
        <v>0</v>
      </c>
      <c r="AT2834" s="51">
        <v>0</v>
      </c>
      <c r="AU2834" s="51">
        <f t="shared" si="7127"/>
        <v>8780.6999999999989</v>
      </c>
      <c r="AV2834" s="51">
        <f t="shared" si="7128"/>
        <v>1.8189894035458565e-12</v>
      </c>
      <c r="AW2834" s="51">
        <f t="shared" si="7129"/>
        <v>8780.7000000000007</v>
      </c>
      <c r="AX2834" s="51">
        <f t="shared" si="7130"/>
        <v>8995.4000000000015</v>
      </c>
      <c r="AY2834" s="51">
        <f t="shared" si="7131"/>
        <v>8995.4000000000015</v>
      </c>
      <c r="AZ2834" s="51"/>
      <c r="BA2834" s="52">
        <f t="shared" si="7132"/>
        <v>99.813181523113187</v>
      </c>
      <c r="BB2834" s="53"/>
    </row>
    <row r="2835" ht="47.25">
      <c r="B2835" s="47" t="s">
        <v>1014</v>
      </c>
      <c r="C2835" s="47" t="s">
        <v>343</v>
      </c>
      <c r="D2835" s="47" t="s">
        <v>122</v>
      </c>
      <c r="E2835" s="48" t="str">
        <f t="shared" si="7126"/>
        <v>1006</v>
      </c>
      <c r="F2835" s="47" t="s">
        <v>265</v>
      </c>
      <c r="G2835" s="48"/>
      <c r="H2835" s="49" t="s">
        <v>266</v>
      </c>
      <c r="I2835" s="19">
        <f>I2836+I2838+I2841</f>
        <v>42598.900000000001</v>
      </c>
      <c r="J2835" s="19">
        <f>J2836+J2838+J2841</f>
        <v>5098.8999999999996</v>
      </c>
      <c r="K2835" s="19">
        <f>K2836+K2838+K2841</f>
        <v>5098.8999999999996</v>
      </c>
      <c r="L2835" s="19">
        <f>L2836+L2838+L2841</f>
        <v>0</v>
      </c>
      <c r="M2835" s="19">
        <f>M2836+M2838+M2841</f>
        <v>0</v>
      </c>
      <c r="N2835" s="19">
        <f>N2836+N2838+N2841</f>
        <v>0</v>
      </c>
      <c r="O2835" s="19">
        <f>O2836+O2838+O2841</f>
        <v>-1206.825</v>
      </c>
      <c r="P2835" s="19">
        <f>P2836+P2838+P2841</f>
        <v>0</v>
      </c>
      <c r="Q2835" s="19">
        <f>Q2836+Q2838+Q2841</f>
        <v>0</v>
      </c>
      <c r="R2835" s="19">
        <f>R2836+R2838+R2841</f>
        <v>0</v>
      </c>
      <c r="S2835" s="19">
        <f>S2836+S2838+S2841</f>
        <v>925</v>
      </c>
      <c r="T2835" s="19">
        <f t="shared" si="7086"/>
        <v>42317.075000000004</v>
      </c>
      <c r="U2835" s="19">
        <f t="shared" si="7258"/>
        <v>5098.8999999999996</v>
      </c>
      <c r="V2835" s="19">
        <f t="shared" si="7259"/>
        <v>5098.8999999999996</v>
      </c>
      <c r="W2835" s="19">
        <f>W2836+W2838+W2841</f>
        <v>0</v>
      </c>
      <c r="X2835" s="19">
        <f>X2836+X2838+X2841</f>
        <v>0</v>
      </c>
      <c r="Y2835" s="19">
        <f>Y2836+Y2838+Y2841</f>
        <v>0</v>
      </c>
      <c r="Z2835" s="19">
        <f>Z2836+Z2838+Z2841</f>
        <v>925</v>
      </c>
      <c r="AA2835" s="19">
        <f>AA2836+AA2838+AA2841</f>
        <v>0</v>
      </c>
      <c r="AB2835" s="19">
        <f>AB2836+AB2838+AB2841</f>
        <v>0</v>
      </c>
      <c r="AC2835" s="19">
        <f>AC2836+AC2838+AC2841</f>
        <v>0</v>
      </c>
      <c r="AD2835" s="19">
        <f>AD2836+AD2838+AD2841</f>
        <v>0</v>
      </c>
      <c r="AE2835" s="19">
        <f>AE2836+AE2838+AE2841</f>
        <v>0</v>
      </c>
      <c r="AF2835" s="50">
        <f>AF2836+AF2838+AF2841</f>
        <v>42062.798000000003</v>
      </c>
      <c r="AG2835" s="50">
        <f>AG2836+AG2838+AG2841</f>
        <v>0</v>
      </c>
      <c r="AH2835" s="50">
        <f>AH2836+AH2838+AH2841</f>
        <v>0</v>
      </c>
      <c r="AI2835" s="50">
        <f>AI2836+AI2838+AI2841</f>
        <v>0</v>
      </c>
      <c r="AJ2835" s="50">
        <f>AJ2836+AJ2838+AJ2841</f>
        <v>0</v>
      </c>
      <c r="AK2835" s="50">
        <f>AK2836+AK2838+AK2841</f>
        <v>0</v>
      </c>
      <c r="AL2835" s="50">
        <f>AL2836+AL2838+AL2841</f>
        <v>31262.784199999998</v>
      </c>
      <c r="AM2835" s="50">
        <f>AM2836+AM2838+AM2841</f>
        <v>0</v>
      </c>
      <c r="AN2835" s="50">
        <f>AN2836+AN2838+AN2841</f>
        <v>0</v>
      </c>
      <c r="AO2835" s="51">
        <f>AO2836+AO2838+AO2841</f>
        <v>1768.5177200000001</v>
      </c>
      <c r="AP2835" s="51">
        <f>AP2836+AP2838+AP2841</f>
        <v>43410.099999999999</v>
      </c>
      <c r="AQ2835" s="51">
        <f>AQ2836+AQ2838+AQ2841</f>
        <v>-1206.825</v>
      </c>
      <c r="AR2835" s="51">
        <f>AR2836+AR2838+AR2841</f>
        <v>0</v>
      </c>
      <c r="AS2835" s="51">
        <f>AS2836+AS2838+AS2841</f>
        <v>0</v>
      </c>
      <c r="AT2835" s="51">
        <f>AT2836+AT2838+AT2841</f>
        <v>0</v>
      </c>
      <c r="AU2835" s="51">
        <f t="shared" si="7127"/>
        <v>42203.275000000001</v>
      </c>
      <c r="AV2835" s="51">
        <f t="shared" si="7128"/>
        <v>113.80000000000291</v>
      </c>
      <c r="AW2835" s="51">
        <f t="shared" si="7129"/>
        <v>43242.075000000004</v>
      </c>
      <c r="AX2835" s="51">
        <f t="shared" si="7130"/>
        <v>5098.8999999999996</v>
      </c>
      <c r="AY2835" s="51">
        <f t="shared" si="7131"/>
        <v>5098.8999999999996</v>
      </c>
      <c r="AZ2835" s="51">
        <f>AZ2836+AZ2838+AZ2841</f>
        <v>0</v>
      </c>
      <c r="BA2835" s="52">
        <f t="shared" si="7132"/>
        <v>74.324071831835809</v>
      </c>
      <c r="BB2835" s="25"/>
    </row>
    <row r="2836" ht="31.5">
      <c r="B2836" s="47" t="s">
        <v>1014</v>
      </c>
      <c r="C2836" s="47" t="s">
        <v>343</v>
      </c>
      <c r="D2836" s="47" t="s">
        <v>122</v>
      </c>
      <c r="E2836" s="48" t="str">
        <f t="shared" si="7126"/>
        <v>1006</v>
      </c>
      <c r="F2836" s="47" t="s">
        <v>336</v>
      </c>
      <c r="G2836" s="48"/>
      <c r="H2836" s="49" t="s">
        <v>337</v>
      </c>
      <c r="I2836" s="19">
        <f>I2837</f>
        <v>40506.400000000001</v>
      </c>
      <c r="J2836" s="19">
        <f>J2837</f>
        <v>4506.3999999999996</v>
      </c>
      <c r="K2836" s="19">
        <f>K2837</f>
        <v>4506.3999999999996</v>
      </c>
      <c r="L2836" s="19">
        <f>L2837</f>
        <v>0</v>
      </c>
      <c r="M2836" s="19">
        <f>M2837</f>
        <v>0</v>
      </c>
      <c r="N2836" s="19">
        <f>N2837</f>
        <v>0</v>
      </c>
      <c r="O2836" s="19">
        <f>O2837</f>
        <v>-1142.7</v>
      </c>
      <c r="P2836" s="19">
        <f>P2837</f>
        <v>0</v>
      </c>
      <c r="Q2836" s="19">
        <f>Q2837</f>
        <v>0</v>
      </c>
      <c r="R2836" s="19">
        <f>R2837</f>
        <v>0</v>
      </c>
      <c r="S2836" s="19">
        <f>S2837</f>
        <v>925</v>
      </c>
      <c r="T2836" s="19">
        <f t="shared" si="7086"/>
        <v>40288.700000000004</v>
      </c>
      <c r="U2836" s="19">
        <f t="shared" si="7258"/>
        <v>4506.3999999999996</v>
      </c>
      <c r="V2836" s="19">
        <f t="shared" si="7259"/>
        <v>4506.3999999999996</v>
      </c>
      <c r="W2836" s="19">
        <f>W2837</f>
        <v>0</v>
      </c>
      <c r="X2836" s="19">
        <f>X2837</f>
        <v>0</v>
      </c>
      <c r="Y2836" s="19">
        <f>Y2837</f>
        <v>0</v>
      </c>
      <c r="Z2836" s="19">
        <f>Z2837</f>
        <v>925</v>
      </c>
      <c r="AA2836" s="19">
        <f>AA2837</f>
        <v>0</v>
      </c>
      <c r="AB2836" s="19">
        <f>AB2837</f>
        <v>0</v>
      </c>
      <c r="AC2836" s="19">
        <f>AC2837</f>
        <v>0</v>
      </c>
      <c r="AD2836" s="19">
        <f>AD2837</f>
        <v>0</v>
      </c>
      <c r="AE2836" s="19"/>
      <c r="AF2836" s="50">
        <f>AF2837</f>
        <v>40034.423000000003</v>
      </c>
      <c r="AG2836" s="50">
        <f>AG2837</f>
        <v>0</v>
      </c>
      <c r="AH2836" s="50">
        <f>AH2837</f>
        <v>0</v>
      </c>
      <c r="AI2836" s="50">
        <f>AI2837</f>
        <v>0</v>
      </c>
      <c r="AJ2836" s="50">
        <f>AJ2837</f>
        <v>0</v>
      </c>
      <c r="AK2836" s="50">
        <f>AK2837</f>
        <v>0</v>
      </c>
      <c r="AL2836" s="50">
        <f>AL2837</f>
        <v>29234.409199999998</v>
      </c>
      <c r="AM2836" s="50">
        <f>AM2837</f>
        <v>0</v>
      </c>
      <c r="AN2836" s="50">
        <f>AN2837</f>
        <v>0</v>
      </c>
      <c r="AO2836" s="15">
        <f>AO2837</f>
        <v>1318.5177200000001</v>
      </c>
      <c r="AP2836" s="51">
        <f>AP2837</f>
        <v>41317.599999999999</v>
      </c>
      <c r="AQ2836" s="51">
        <f>AQ2837</f>
        <v>-1142.7</v>
      </c>
      <c r="AR2836" s="51">
        <f>AR2837</f>
        <v>0</v>
      </c>
      <c r="AS2836" s="51">
        <f>AS2837</f>
        <v>0</v>
      </c>
      <c r="AT2836" s="51">
        <f>AT2837</f>
        <v>0</v>
      </c>
      <c r="AU2836" s="51">
        <f t="shared" si="7127"/>
        <v>40174.900000000001</v>
      </c>
      <c r="AV2836" s="51">
        <f t="shared" si="7128"/>
        <v>113.80000000000291</v>
      </c>
      <c r="AW2836" s="51">
        <f t="shared" si="7129"/>
        <v>41213.700000000004</v>
      </c>
      <c r="AX2836" s="51">
        <f t="shared" si="7130"/>
        <v>4506.3999999999996</v>
      </c>
      <c r="AY2836" s="51">
        <f t="shared" si="7131"/>
        <v>4506.3999999999996</v>
      </c>
      <c r="AZ2836" s="51">
        <f>AZ2837</f>
        <v>0</v>
      </c>
      <c r="BA2836" s="52">
        <f t="shared" si="7132"/>
        <v>73.023181075945558</v>
      </c>
      <c r="BB2836" s="25"/>
    </row>
    <row r="2837" ht="31.5">
      <c r="B2837" s="47" t="s">
        <v>1014</v>
      </c>
      <c r="C2837" s="47" t="s">
        <v>343</v>
      </c>
      <c r="D2837" s="47" t="s">
        <v>122</v>
      </c>
      <c r="E2837" s="48" t="str">
        <f t="shared" si="7126"/>
        <v>1006</v>
      </c>
      <c r="F2837" s="47" t="s">
        <v>336</v>
      </c>
      <c r="G2837" s="47" t="s">
        <v>58</v>
      </c>
      <c r="H2837" s="49" t="s">
        <v>59</v>
      </c>
      <c r="I2837" s="19">
        <v>40506.400000000001</v>
      </c>
      <c r="J2837" s="19">
        <v>4506.3999999999996</v>
      </c>
      <c r="K2837" s="19">
        <v>4506.3999999999996</v>
      </c>
      <c r="L2837" s="19"/>
      <c r="M2837" s="19"/>
      <c r="N2837" s="19"/>
      <c r="O2837" s="19">
        <v>-1142.7</v>
      </c>
      <c r="P2837" s="19">
        <v>0</v>
      </c>
      <c r="Q2837" s="19">
        <v>0</v>
      </c>
      <c r="R2837" s="19">
        <v>0</v>
      </c>
      <c r="S2837" s="19">
        <v>925</v>
      </c>
      <c r="T2837" s="19">
        <f t="shared" si="7086"/>
        <v>40288.700000000004</v>
      </c>
      <c r="U2837" s="19">
        <f t="shared" si="7258"/>
        <v>4506.3999999999996</v>
      </c>
      <c r="V2837" s="19">
        <f t="shared" si="7259"/>
        <v>4506.3999999999996</v>
      </c>
      <c r="W2837" s="19"/>
      <c r="X2837" s="19"/>
      <c r="Y2837" s="19"/>
      <c r="Z2837" s="19">
        <v>925</v>
      </c>
      <c r="AA2837" s="19"/>
      <c r="AB2837" s="19"/>
      <c r="AC2837" s="19"/>
      <c r="AD2837" s="19"/>
      <c r="AE2837" s="19"/>
      <c r="AF2837" s="50">
        <v>40034.423000000003</v>
      </c>
      <c r="AG2837" s="50"/>
      <c r="AH2837" s="50">
        <v>0</v>
      </c>
      <c r="AI2837" s="50">
        <v>0</v>
      </c>
      <c r="AJ2837" s="50">
        <v>0</v>
      </c>
      <c r="AK2837" s="50">
        <v>0</v>
      </c>
      <c r="AL2837" s="50">
        <v>29234.409199999998</v>
      </c>
      <c r="AM2837" s="50">
        <v>0</v>
      </c>
      <c r="AN2837" s="50">
        <v>0</v>
      </c>
      <c r="AO2837" s="51">
        <v>1318.5177200000001</v>
      </c>
      <c r="AP2837" s="51">
        <v>41317.599999999999</v>
      </c>
      <c r="AQ2837" s="51">
        <v>-1142.7</v>
      </c>
      <c r="AR2837" s="51">
        <v>0</v>
      </c>
      <c r="AS2837" s="51">
        <v>0</v>
      </c>
      <c r="AT2837" s="51">
        <v>0</v>
      </c>
      <c r="AU2837" s="51">
        <f t="shared" si="7127"/>
        <v>40174.900000000001</v>
      </c>
      <c r="AV2837" s="51">
        <f t="shared" si="7128"/>
        <v>113.80000000000291</v>
      </c>
      <c r="AW2837" s="51">
        <f t="shared" si="7129"/>
        <v>41213.700000000004</v>
      </c>
      <c r="AX2837" s="51">
        <f t="shared" si="7130"/>
        <v>4506.3999999999996</v>
      </c>
      <c r="AY2837" s="51">
        <f t="shared" si="7131"/>
        <v>4506.3999999999996</v>
      </c>
      <c r="AZ2837" s="51"/>
      <c r="BA2837" s="52">
        <f t="shared" si="7132"/>
        <v>73.023181075945558</v>
      </c>
      <c r="BB2837" s="53"/>
    </row>
    <row r="2838" ht="31.5">
      <c r="B2838" s="47" t="s">
        <v>1014</v>
      </c>
      <c r="C2838" s="47" t="s">
        <v>343</v>
      </c>
      <c r="D2838" s="47" t="s">
        <v>122</v>
      </c>
      <c r="E2838" s="48" t="str">
        <f t="shared" si="7126"/>
        <v>1006</v>
      </c>
      <c r="F2838" s="47" t="s">
        <v>294</v>
      </c>
      <c r="G2838" s="48"/>
      <c r="H2838" s="49" t="s">
        <v>295</v>
      </c>
      <c r="I2838" s="19">
        <f>I2839+I2840</f>
        <v>592.5</v>
      </c>
      <c r="J2838" s="19">
        <f>J2839+J2840</f>
        <v>592.5</v>
      </c>
      <c r="K2838" s="19">
        <f>K2839+K2840</f>
        <v>592.5</v>
      </c>
      <c r="L2838" s="19">
        <f>L2839+L2840</f>
        <v>0</v>
      </c>
      <c r="M2838" s="19">
        <f>M2839+M2840</f>
        <v>0</v>
      </c>
      <c r="N2838" s="19">
        <f>N2839+N2840</f>
        <v>0</v>
      </c>
      <c r="O2838" s="19">
        <f>O2839+O2840</f>
        <v>-64.125</v>
      </c>
      <c r="P2838" s="19">
        <f>P2839+P2840</f>
        <v>0</v>
      </c>
      <c r="Q2838" s="19">
        <f>Q2839+Q2840</f>
        <v>0</v>
      </c>
      <c r="R2838" s="19">
        <f>R2839+R2840</f>
        <v>0</v>
      </c>
      <c r="S2838" s="19">
        <f>S2839+S2840</f>
        <v>0</v>
      </c>
      <c r="T2838" s="19">
        <f t="shared" si="7086"/>
        <v>528.375</v>
      </c>
      <c r="U2838" s="19">
        <f t="shared" si="7258"/>
        <v>592.5</v>
      </c>
      <c r="V2838" s="19">
        <f t="shared" si="7259"/>
        <v>592.5</v>
      </c>
      <c r="W2838" s="19">
        <f>W2839+W2840</f>
        <v>0</v>
      </c>
      <c r="X2838" s="19">
        <f>X2839+X2840</f>
        <v>0</v>
      </c>
      <c r="Y2838" s="19">
        <f>Y2839+Y2840</f>
        <v>0</v>
      </c>
      <c r="Z2838" s="19">
        <f>Z2839+Z2840</f>
        <v>0</v>
      </c>
      <c r="AA2838" s="19">
        <f>AA2839+AA2840</f>
        <v>0</v>
      </c>
      <c r="AB2838" s="19">
        <f>AB2839+AB2840</f>
        <v>0</v>
      </c>
      <c r="AC2838" s="19">
        <f>AC2839+AC2840</f>
        <v>0</v>
      </c>
      <c r="AD2838" s="19">
        <f>AD2839+AD2840</f>
        <v>0</v>
      </c>
      <c r="AE2838" s="19">
        <f>AE2839+AE2840</f>
        <v>0</v>
      </c>
      <c r="AF2838" s="50">
        <f>AF2839+AF2840</f>
        <v>528.375</v>
      </c>
      <c r="AG2838" s="50">
        <f>AG2839+AG2840</f>
        <v>0</v>
      </c>
      <c r="AH2838" s="50">
        <f>AH2839+AH2840</f>
        <v>0</v>
      </c>
      <c r="AI2838" s="50">
        <f>AI2839+AI2840</f>
        <v>0</v>
      </c>
      <c r="AJ2838" s="50">
        <f>AJ2839+AJ2840</f>
        <v>0</v>
      </c>
      <c r="AK2838" s="50">
        <f>AK2839+AK2840</f>
        <v>0</v>
      </c>
      <c r="AL2838" s="50">
        <f>AL2839+AL2840</f>
        <v>528.375</v>
      </c>
      <c r="AM2838" s="50">
        <f>AM2839+AM2840</f>
        <v>0</v>
      </c>
      <c r="AN2838" s="50">
        <f>AN2839+AN2840</f>
        <v>0</v>
      </c>
      <c r="AO2838" s="15">
        <f>AO2839+AO2840</f>
        <v>450</v>
      </c>
      <c r="AP2838" s="51">
        <f>AP2839+AP2840</f>
        <v>592.5</v>
      </c>
      <c r="AQ2838" s="51">
        <f>AQ2839+AQ2840</f>
        <v>-64.125</v>
      </c>
      <c r="AR2838" s="51">
        <f>AR2839+AR2840</f>
        <v>0</v>
      </c>
      <c r="AS2838" s="51">
        <f>AS2839+AS2840</f>
        <v>0</v>
      </c>
      <c r="AT2838" s="51">
        <f>AT2839+AT2840</f>
        <v>0</v>
      </c>
      <c r="AU2838" s="51">
        <f t="shared" si="7127"/>
        <v>528.375</v>
      </c>
      <c r="AV2838" s="51">
        <f t="shared" si="7128"/>
        <v>0</v>
      </c>
      <c r="AW2838" s="51">
        <f t="shared" si="7129"/>
        <v>528.375</v>
      </c>
      <c r="AX2838" s="51">
        <f t="shared" si="7130"/>
        <v>592.5</v>
      </c>
      <c r="AY2838" s="51">
        <f t="shared" si="7131"/>
        <v>592.5</v>
      </c>
      <c r="AZ2838" s="51">
        <f>AZ2839+AZ2840</f>
        <v>0</v>
      </c>
      <c r="BA2838" s="52">
        <f t="shared" si="7132"/>
        <v>100</v>
      </c>
      <c r="BB2838" s="25"/>
    </row>
    <row r="2839" ht="31.5">
      <c r="B2839" s="47" t="s">
        <v>1014</v>
      </c>
      <c r="C2839" s="47" t="s">
        <v>343</v>
      </c>
      <c r="D2839" s="47" t="s">
        <v>122</v>
      </c>
      <c r="E2839" s="48" t="str">
        <f t="shared" si="7126"/>
        <v>1006</v>
      </c>
      <c r="F2839" s="47" t="s">
        <v>294</v>
      </c>
      <c r="G2839" s="47" t="s">
        <v>58</v>
      </c>
      <c r="H2839" s="49" t="s">
        <v>59</v>
      </c>
      <c r="I2839" s="19">
        <v>142.5</v>
      </c>
      <c r="J2839" s="19">
        <v>142.5</v>
      </c>
      <c r="K2839" s="19">
        <v>142.5</v>
      </c>
      <c r="L2839" s="19"/>
      <c r="M2839" s="19"/>
      <c r="N2839" s="19"/>
      <c r="O2839" s="19">
        <v>-64.125</v>
      </c>
      <c r="P2839" s="19">
        <v>0</v>
      </c>
      <c r="Q2839" s="19">
        <v>0</v>
      </c>
      <c r="R2839" s="19">
        <v>0</v>
      </c>
      <c r="S2839" s="19"/>
      <c r="T2839" s="19">
        <f t="shared" si="7086"/>
        <v>78.375</v>
      </c>
      <c r="U2839" s="19">
        <f t="shared" si="7258"/>
        <v>142.5</v>
      </c>
      <c r="V2839" s="19">
        <f t="shared" si="7259"/>
        <v>142.5</v>
      </c>
      <c r="W2839" s="19"/>
      <c r="X2839" s="19"/>
      <c r="Y2839" s="19"/>
      <c r="Z2839" s="19"/>
      <c r="AA2839" s="19"/>
      <c r="AB2839" s="19"/>
      <c r="AC2839" s="19"/>
      <c r="AD2839" s="19"/>
      <c r="AE2839" s="19"/>
      <c r="AF2839" s="50">
        <v>78.375</v>
      </c>
      <c r="AG2839" s="50"/>
      <c r="AH2839" s="50">
        <v>0</v>
      </c>
      <c r="AI2839" s="50">
        <v>0</v>
      </c>
      <c r="AJ2839" s="50">
        <v>0</v>
      </c>
      <c r="AK2839" s="50">
        <v>0</v>
      </c>
      <c r="AL2839" s="50">
        <v>78.375</v>
      </c>
      <c r="AM2839" s="50">
        <v>0</v>
      </c>
      <c r="AN2839" s="50">
        <v>0</v>
      </c>
      <c r="AO2839" s="51">
        <v>0</v>
      </c>
      <c r="AP2839" s="51">
        <v>142.5</v>
      </c>
      <c r="AQ2839" s="51">
        <v>-64.125</v>
      </c>
      <c r="AR2839" s="51">
        <v>0</v>
      </c>
      <c r="AS2839" s="51">
        <v>0</v>
      </c>
      <c r="AT2839" s="51">
        <v>0</v>
      </c>
      <c r="AU2839" s="51">
        <f t="shared" si="7127"/>
        <v>78.375</v>
      </c>
      <c r="AV2839" s="51">
        <f t="shared" si="7128"/>
        <v>0</v>
      </c>
      <c r="AW2839" s="51">
        <f t="shared" si="7129"/>
        <v>78.375</v>
      </c>
      <c r="AX2839" s="51">
        <f t="shared" si="7130"/>
        <v>142.5</v>
      </c>
      <c r="AY2839" s="51">
        <f t="shared" si="7131"/>
        <v>142.5</v>
      </c>
      <c r="AZ2839" s="51"/>
      <c r="BA2839" s="52">
        <f t="shared" si="7132"/>
        <v>100</v>
      </c>
      <c r="BB2839" s="53"/>
    </row>
    <row r="2840" ht="31.5">
      <c r="B2840" s="47" t="s">
        <v>1014</v>
      </c>
      <c r="C2840" s="47" t="s">
        <v>343</v>
      </c>
      <c r="D2840" s="47" t="s">
        <v>122</v>
      </c>
      <c r="E2840" s="48" t="str">
        <f t="shared" si="7126"/>
        <v>1006</v>
      </c>
      <c r="F2840" s="47" t="s">
        <v>294</v>
      </c>
      <c r="G2840" s="47" t="s">
        <v>154</v>
      </c>
      <c r="H2840" s="49" t="s">
        <v>155</v>
      </c>
      <c r="I2840" s="19">
        <v>450</v>
      </c>
      <c r="J2840" s="19">
        <v>450</v>
      </c>
      <c r="K2840" s="19">
        <v>450</v>
      </c>
      <c r="L2840" s="19"/>
      <c r="M2840" s="19"/>
      <c r="N2840" s="19"/>
      <c r="O2840" s="19">
        <v>0</v>
      </c>
      <c r="P2840" s="19">
        <v>0</v>
      </c>
      <c r="Q2840" s="19">
        <v>0</v>
      </c>
      <c r="R2840" s="19">
        <v>0</v>
      </c>
      <c r="S2840" s="19"/>
      <c r="T2840" s="19">
        <f t="shared" si="7086"/>
        <v>450</v>
      </c>
      <c r="U2840" s="19">
        <f t="shared" si="7258"/>
        <v>450</v>
      </c>
      <c r="V2840" s="19">
        <f t="shared" si="7259"/>
        <v>450</v>
      </c>
      <c r="W2840" s="19"/>
      <c r="X2840" s="19"/>
      <c r="Y2840" s="19"/>
      <c r="Z2840" s="19"/>
      <c r="AA2840" s="19"/>
      <c r="AB2840" s="19"/>
      <c r="AC2840" s="19"/>
      <c r="AD2840" s="19"/>
      <c r="AE2840" s="19"/>
      <c r="AF2840" s="50">
        <v>450</v>
      </c>
      <c r="AG2840" s="50"/>
      <c r="AH2840" s="50">
        <v>0</v>
      </c>
      <c r="AI2840" s="50">
        <v>0</v>
      </c>
      <c r="AJ2840" s="50">
        <v>0</v>
      </c>
      <c r="AK2840" s="50">
        <v>0</v>
      </c>
      <c r="AL2840" s="50">
        <v>450</v>
      </c>
      <c r="AM2840" s="50">
        <v>0</v>
      </c>
      <c r="AN2840" s="50">
        <v>0</v>
      </c>
      <c r="AO2840" s="15">
        <v>450</v>
      </c>
      <c r="AP2840" s="51">
        <v>450</v>
      </c>
      <c r="AQ2840" s="51">
        <v>0</v>
      </c>
      <c r="AR2840" s="51">
        <v>0</v>
      </c>
      <c r="AS2840" s="51">
        <v>0</v>
      </c>
      <c r="AT2840" s="51">
        <v>0</v>
      </c>
      <c r="AU2840" s="51">
        <f t="shared" si="7127"/>
        <v>450</v>
      </c>
      <c r="AV2840" s="51">
        <f t="shared" si="7128"/>
        <v>0</v>
      </c>
      <c r="AW2840" s="51">
        <f t="shared" si="7129"/>
        <v>450</v>
      </c>
      <c r="AX2840" s="51">
        <f t="shared" si="7130"/>
        <v>450</v>
      </c>
      <c r="AY2840" s="51">
        <f t="shared" si="7131"/>
        <v>450</v>
      </c>
      <c r="AZ2840" s="51"/>
      <c r="BA2840" s="52">
        <f t="shared" si="7132"/>
        <v>100</v>
      </c>
      <c r="BB2840" s="53"/>
    </row>
    <row r="2841" ht="31.5">
      <c r="B2841" s="47" t="s">
        <v>1014</v>
      </c>
      <c r="C2841" s="47" t="s">
        <v>343</v>
      </c>
      <c r="D2841" s="47" t="s">
        <v>122</v>
      </c>
      <c r="E2841" s="48" t="str">
        <f t="shared" si="7126"/>
        <v>1006</v>
      </c>
      <c r="F2841" s="47" t="s">
        <v>267</v>
      </c>
      <c r="G2841" s="48"/>
      <c r="H2841" s="49" t="s">
        <v>268</v>
      </c>
      <c r="I2841" s="19">
        <f>I2842</f>
        <v>1500</v>
      </c>
      <c r="J2841" s="19">
        <f>J2842</f>
        <v>0</v>
      </c>
      <c r="K2841" s="19">
        <f>K2842</f>
        <v>0</v>
      </c>
      <c r="L2841" s="19">
        <f>L2842</f>
        <v>0</v>
      </c>
      <c r="M2841" s="19">
        <f>M2842</f>
        <v>0</v>
      </c>
      <c r="N2841" s="19">
        <f>N2842</f>
        <v>0</v>
      </c>
      <c r="O2841" s="19">
        <f>O2842</f>
        <v>0</v>
      </c>
      <c r="P2841" s="19">
        <f>P2842</f>
        <v>0</v>
      </c>
      <c r="Q2841" s="19">
        <f>Q2842</f>
        <v>0</v>
      </c>
      <c r="R2841" s="19">
        <f>R2842</f>
        <v>0</v>
      </c>
      <c r="S2841" s="19">
        <f>S2842</f>
        <v>0</v>
      </c>
      <c r="T2841" s="19">
        <f t="shared" ref="T2841:T2904" si="7260">I2841+L2841+S2841+R2841+Q2841+P2841+O2841</f>
        <v>1500</v>
      </c>
      <c r="U2841" s="19">
        <f t="shared" si="7258"/>
        <v>0</v>
      </c>
      <c r="V2841" s="19">
        <f t="shared" si="7259"/>
        <v>0</v>
      </c>
      <c r="W2841" s="19">
        <f>W2842</f>
        <v>0</v>
      </c>
      <c r="X2841" s="19">
        <f>X2842</f>
        <v>0</v>
      </c>
      <c r="Y2841" s="19">
        <f>Y2842</f>
        <v>0</v>
      </c>
      <c r="Z2841" s="19">
        <f>Z2842</f>
        <v>0</v>
      </c>
      <c r="AA2841" s="19">
        <f>AA2842</f>
        <v>0</v>
      </c>
      <c r="AB2841" s="19">
        <f>AB2842</f>
        <v>0</v>
      </c>
      <c r="AC2841" s="19">
        <f>AC2842</f>
        <v>0</v>
      </c>
      <c r="AD2841" s="19">
        <f>AD2842</f>
        <v>0</v>
      </c>
      <c r="AE2841" s="19">
        <f>AE2842</f>
        <v>0</v>
      </c>
      <c r="AF2841" s="50">
        <f>AF2842</f>
        <v>1500</v>
      </c>
      <c r="AG2841" s="50">
        <f>AG2842</f>
        <v>0</v>
      </c>
      <c r="AH2841" s="50">
        <f>AH2842</f>
        <v>0</v>
      </c>
      <c r="AI2841" s="50">
        <f>AI2842</f>
        <v>0</v>
      </c>
      <c r="AJ2841" s="50">
        <f>AJ2842</f>
        <v>0</v>
      </c>
      <c r="AK2841" s="50">
        <f>AK2842</f>
        <v>0</v>
      </c>
      <c r="AL2841" s="50">
        <f>AL2842</f>
        <v>1500</v>
      </c>
      <c r="AM2841" s="50">
        <f>AM2842</f>
        <v>0</v>
      </c>
      <c r="AN2841" s="50">
        <f>AN2842</f>
        <v>0</v>
      </c>
      <c r="AO2841" s="51">
        <f>AO2842</f>
        <v>0</v>
      </c>
      <c r="AP2841" s="51">
        <f>AP2842</f>
        <v>1500</v>
      </c>
      <c r="AQ2841" s="51">
        <f>AQ2842</f>
        <v>0</v>
      </c>
      <c r="AR2841" s="51">
        <f>AR2842</f>
        <v>0</v>
      </c>
      <c r="AS2841" s="51">
        <f>AS2842</f>
        <v>0</v>
      </c>
      <c r="AT2841" s="51">
        <f>AT2842</f>
        <v>0</v>
      </c>
      <c r="AU2841" s="51">
        <f t="shared" si="7127"/>
        <v>1500</v>
      </c>
      <c r="AV2841" s="51">
        <f t="shared" si="7128"/>
        <v>0</v>
      </c>
      <c r="AW2841" s="51">
        <f t="shared" si="7129"/>
        <v>1500</v>
      </c>
      <c r="AX2841" s="51">
        <f t="shared" si="7130"/>
        <v>0</v>
      </c>
      <c r="AY2841" s="51">
        <f t="shared" si="7131"/>
        <v>0</v>
      </c>
      <c r="AZ2841" s="51">
        <f>AZ2842</f>
        <v>0</v>
      </c>
      <c r="BA2841" s="52">
        <f t="shared" si="7132"/>
        <v>100</v>
      </c>
      <c r="BB2841" s="25"/>
    </row>
    <row r="2842" ht="31.5">
      <c r="B2842" s="47" t="s">
        <v>1014</v>
      </c>
      <c r="C2842" s="47" t="s">
        <v>343</v>
      </c>
      <c r="D2842" s="47" t="s">
        <v>122</v>
      </c>
      <c r="E2842" s="48" t="str">
        <f t="shared" si="7126"/>
        <v>1006</v>
      </c>
      <c r="F2842" s="47" t="s">
        <v>267</v>
      </c>
      <c r="G2842" s="47" t="s">
        <v>58</v>
      </c>
      <c r="H2842" s="49" t="s">
        <v>59</v>
      </c>
      <c r="I2842" s="19">
        <v>1500</v>
      </c>
      <c r="J2842" s="19">
        <v>0</v>
      </c>
      <c r="K2842" s="19">
        <v>0</v>
      </c>
      <c r="L2842" s="19"/>
      <c r="M2842" s="19"/>
      <c r="N2842" s="19"/>
      <c r="O2842" s="19">
        <v>0</v>
      </c>
      <c r="P2842" s="19">
        <v>0</v>
      </c>
      <c r="Q2842" s="19">
        <v>0</v>
      </c>
      <c r="R2842" s="19">
        <v>0</v>
      </c>
      <c r="S2842" s="19"/>
      <c r="T2842" s="19">
        <f t="shared" si="7260"/>
        <v>1500</v>
      </c>
      <c r="U2842" s="19">
        <f t="shared" si="7258"/>
        <v>0</v>
      </c>
      <c r="V2842" s="19">
        <f t="shared" si="7259"/>
        <v>0</v>
      </c>
      <c r="W2842" s="19"/>
      <c r="X2842" s="19"/>
      <c r="Y2842" s="19"/>
      <c r="Z2842" s="19"/>
      <c r="AA2842" s="19"/>
      <c r="AB2842" s="19"/>
      <c r="AC2842" s="19"/>
      <c r="AD2842" s="19"/>
      <c r="AE2842" s="19"/>
      <c r="AF2842" s="50">
        <v>1500</v>
      </c>
      <c r="AG2842" s="50"/>
      <c r="AH2842" s="50">
        <v>0</v>
      </c>
      <c r="AI2842" s="50">
        <v>0</v>
      </c>
      <c r="AJ2842" s="50">
        <v>0</v>
      </c>
      <c r="AK2842" s="50">
        <v>0</v>
      </c>
      <c r="AL2842" s="50">
        <v>1500</v>
      </c>
      <c r="AM2842" s="50">
        <v>0</v>
      </c>
      <c r="AN2842" s="50">
        <v>0</v>
      </c>
      <c r="AO2842" s="15">
        <v>0</v>
      </c>
      <c r="AP2842" s="51">
        <v>1500</v>
      </c>
      <c r="AQ2842" s="51">
        <v>0</v>
      </c>
      <c r="AR2842" s="51">
        <v>0</v>
      </c>
      <c r="AS2842" s="51">
        <v>0</v>
      </c>
      <c r="AT2842" s="51">
        <v>0</v>
      </c>
      <c r="AU2842" s="51">
        <f t="shared" si="7127"/>
        <v>1500</v>
      </c>
      <c r="AV2842" s="51">
        <f t="shared" si="7128"/>
        <v>0</v>
      </c>
      <c r="AW2842" s="51">
        <f t="shared" si="7129"/>
        <v>1500</v>
      </c>
      <c r="AX2842" s="51">
        <f t="shared" si="7130"/>
        <v>0</v>
      </c>
      <c r="AY2842" s="51">
        <f t="shared" si="7131"/>
        <v>0</v>
      </c>
      <c r="AZ2842" s="51"/>
      <c r="BA2842" s="52">
        <f t="shared" si="7132"/>
        <v>100</v>
      </c>
      <c r="BB2842" s="53"/>
    </row>
    <row r="2843" ht="31.5">
      <c r="B2843" s="47" t="s">
        <v>1014</v>
      </c>
      <c r="C2843" s="47" t="s">
        <v>343</v>
      </c>
      <c r="D2843" s="47" t="s">
        <v>122</v>
      </c>
      <c r="E2843" s="48" t="str">
        <f t="shared" si="7126"/>
        <v>1006</v>
      </c>
      <c r="F2843" s="47" t="s">
        <v>303</v>
      </c>
      <c r="G2843" s="48"/>
      <c r="H2843" s="49" t="s">
        <v>304</v>
      </c>
      <c r="I2843" s="19">
        <f>I2844</f>
        <v>6257.1999999999998</v>
      </c>
      <c r="J2843" s="19">
        <f>J2844</f>
        <v>6257.1999999999998</v>
      </c>
      <c r="K2843" s="19">
        <f>K2844</f>
        <v>6257.1999999999998</v>
      </c>
      <c r="L2843" s="19">
        <f>L2844</f>
        <v>0</v>
      </c>
      <c r="M2843" s="19">
        <f>M2844</f>
        <v>0</v>
      </c>
      <c r="N2843" s="19">
        <f>N2844</f>
        <v>0</v>
      </c>
      <c r="O2843" s="19">
        <f>O2844</f>
        <v>0</v>
      </c>
      <c r="P2843" s="19">
        <f>P2844</f>
        <v>0</v>
      </c>
      <c r="Q2843" s="19">
        <f>Q2844</f>
        <v>0</v>
      </c>
      <c r="R2843" s="19">
        <f>R2844</f>
        <v>0</v>
      </c>
      <c r="S2843" s="19">
        <f>S2844</f>
        <v>0</v>
      </c>
      <c r="T2843" s="19">
        <f t="shared" si="7260"/>
        <v>6257.1999999999998</v>
      </c>
      <c r="U2843" s="19">
        <f t="shared" si="7258"/>
        <v>6257.1999999999998</v>
      </c>
      <c r="V2843" s="19">
        <f t="shared" si="7259"/>
        <v>6257.1999999999998</v>
      </c>
      <c r="W2843" s="19">
        <f>W2844</f>
        <v>0</v>
      </c>
      <c r="X2843" s="19">
        <f>X2844</f>
        <v>0</v>
      </c>
      <c r="Y2843" s="19">
        <f>Y2844</f>
        <v>0</v>
      </c>
      <c r="Z2843" s="19">
        <f>Z2844</f>
        <v>0</v>
      </c>
      <c r="AA2843" s="19">
        <f>AA2844</f>
        <v>0</v>
      </c>
      <c r="AB2843" s="19">
        <f>AB2844</f>
        <v>0</v>
      </c>
      <c r="AC2843" s="19">
        <f>AC2844</f>
        <v>0</v>
      </c>
      <c r="AD2843" s="19">
        <f>AD2844</f>
        <v>0</v>
      </c>
      <c r="AE2843" s="19">
        <f>AE2844</f>
        <v>0</v>
      </c>
      <c r="AF2843" s="50">
        <f>AF2844</f>
        <v>5010.7903900000001</v>
      </c>
      <c r="AG2843" s="50">
        <f>AG2844</f>
        <v>0</v>
      </c>
      <c r="AH2843" s="50">
        <f>AH2844</f>
        <v>5010.7903900000001</v>
      </c>
      <c r="AI2843" s="50">
        <f>AI2844</f>
        <v>0</v>
      </c>
      <c r="AJ2843" s="50">
        <f>AJ2844</f>
        <v>0</v>
      </c>
      <c r="AK2843" s="50">
        <f>AK2844</f>
        <v>0</v>
      </c>
      <c r="AL2843" s="50">
        <f>AL2844</f>
        <v>5009.8617299999996</v>
      </c>
      <c r="AM2843" s="50">
        <f>AM2844</f>
        <v>5009.8617299999996</v>
      </c>
      <c r="AN2843" s="50">
        <f>AN2844</f>
        <v>0</v>
      </c>
      <c r="AO2843" s="51">
        <f>AO2844</f>
        <v>2828.9569099999999</v>
      </c>
      <c r="AP2843" s="51">
        <f>AP2844</f>
        <v>6813.32708</v>
      </c>
      <c r="AQ2843" s="51">
        <f>AQ2844</f>
        <v>0</v>
      </c>
      <c r="AR2843" s="51">
        <f>AR2844</f>
        <v>0</v>
      </c>
      <c r="AS2843" s="51">
        <f>AS2844</f>
        <v>0</v>
      </c>
      <c r="AT2843" s="51">
        <f>AT2844</f>
        <v>0</v>
      </c>
      <c r="AU2843" s="51">
        <f t="shared" si="7127"/>
        <v>6813.32708</v>
      </c>
      <c r="AV2843" s="51">
        <f t="shared" si="7128"/>
        <v>-556.12708000000021</v>
      </c>
      <c r="AW2843" s="51">
        <f t="shared" si="7129"/>
        <v>6257.1999999999998</v>
      </c>
      <c r="AX2843" s="51">
        <f t="shared" si="7130"/>
        <v>6257.1999999999998</v>
      </c>
      <c r="AY2843" s="51">
        <f t="shared" si="7131"/>
        <v>6257.1999999999998</v>
      </c>
      <c r="AZ2843" s="51">
        <f>AZ2844</f>
        <v>0</v>
      </c>
      <c r="BA2843" s="52">
        <f t="shared" si="7132"/>
        <v>99.981466796099596</v>
      </c>
      <c r="BB2843" s="25"/>
    </row>
    <row r="2844">
      <c r="B2844" s="47" t="s">
        <v>1014</v>
      </c>
      <c r="C2844" s="47" t="s">
        <v>343</v>
      </c>
      <c r="D2844" s="47" t="s">
        <v>122</v>
      </c>
      <c r="E2844" s="48" t="str">
        <f t="shared" si="7126"/>
        <v>1006</v>
      </c>
      <c r="F2844" s="47" t="s">
        <v>307</v>
      </c>
      <c r="G2844" s="48"/>
      <c r="H2844" s="49" t="s">
        <v>308</v>
      </c>
      <c r="I2844" s="19">
        <f>I2845+I2846</f>
        <v>6257.1999999999998</v>
      </c>
      <c r="J2844" s="19">
        <f>J2845+J2846</f>
        <v>6257.1999999999998</v>
      </c>
      <c r="K2844" s="19">
        <f>K2845+K2846</f>
        <v>6257.1999999999998</v>
      </c>
      <c r="L2844" s="19">
        <f>L2845+L2846</f>
        <v>0</v>
      </c>
      <c r="M2844" s="19">
        <f>M2845+M2846</f>
        <v>0</v>
      </c>
      <c r="N2844" s="19">
        <f>N2845+N2846</f>
        <v>0</v>
      </c>
      <c r="O2844" s="19">
        <f>O2845+O2846</f>
        <v>0</v>
      </c>
      <c r="P2844" s="19">
        <f>P2845+P2846</f>
        <v>0</v>
      </c>
      <c r="Q2844" s="19">
        <f>Q2845+Q2846</f>
        <v>0</v>
      </c>
      <c r="R2844" s="19">
        <f>R2845+R2846</f>
        <v>0</v>
      </c>
      <c r="S2844" s="19">
        <f>S2845+S2846</f>
        <v>0</v>
      </c>
      <c r="T2844" s="19">
        <f t="shared" si="7260"/>
        <v>6257.1999999999998</v>
      </c>
      <c r="U2844" s="19">
        <f t="shared" si="7258"/>
        <v>6257.1999999999998</v>
      </c>
      <c r="V2844" s="19">
        <f t="shared" si="7259"/>
        <v>6257.1999999999998</v>
      </c>
      <c r="W2844" s="19">
        <f>W2845+W2846</f>
        <v>0</v>
      </c>
      <c r="X2844" s="19">
        <f>X2845+X2846</f>
        <v>0</v>
      </c>
      <c r="Y2844" s="19">
        <f>Y2845+Y2846</f>
        <v>0</v>
      </c>
      <c r="Z2844" s="19">
        <f>Z2845+Z2846</f>
        <v>0</v>
      </c>
      <c r="AA2844" s="19">
        <f>AA2845+AA2846</f>
        <v>0</v>
      </c>
      <c r="AB2844" s="19">
        <f>AB2845+AB2846</f>
        <v>0</v>
      </c>
      <c r="AC2844" s="19">
        <f>AC2845+AC2846</f>
        <v>0</v>
      </c>
      <c r="AD2844" s="19">
        <f>AD2845+AD2846</f>
        <v>0</v>
      </c>
      <c r="AE2844" s="19">
        <f>AE2845+AE2846</f>
        <v>0</v>
      </c>
      <c r="AF2844" s="50">
        <f>AF2845+AF2846</f>
        <v>5010.7903900000001</v>
      </c>
      <c r="AG2844" s="50">
        <f>AG2845+AG2846</f>
        <v>0</v>
      </c>
      <c r="AH2844" s="50">
        <f>AH2845+AH2846</f>
        <v>5010.7903900000001</v>
      </c>
      <c r="AI2844" s="50">
        <f>AI2845+AI2846</f>
        <v>0</v>
      </c>
      <c r="AJ2844" s="50">
        <f>AJ2845+AJ2846</f>
        <v>0</v>
      </c>
      <c r="AK2844" s="50">
        <f>AK2845+AK2846</f>
        <v>0</v>
      </c>
      <c r="AL2844" s="50">
        <f>AL2845+AL2846</f>
        <v>5009.8617299999996</v>
      </c>
      <c r="AM2844" s="50">
        <f>AM2845+AM2846</f>
        <v>5009.8617299999996</v>
      </c>
      <c r="AN2844" s="50">
        <f>AN2845+AN2846</f>
        <v>0</v>
      </c>
      <c r="AO2844" s="15">
        <f>AO2845+AO2846</f>
        <v>2828.9569099999999</v>
      </c>
      <c r="AP2844" s="51">
        <f>AP2845+AP2846</f>
        <v>6813.32708</v>
      </c>
      <c r="AQ2844" s="51">
        <f>AQ2845+AQ2846</f>
        <v>0</v>
      </c>
      <c r="AR2844" s="51">
        <f>AR2845+AR2846</f>
        <v>0</v>
      </c>
      <c r="AS2844" s="51">
        <f>AS2845+AS2846</f>
        <v>0</v>
      </c>
      <c r="AT2844" s="51">
        <f>AT2845+AT2846</f>
        <v>0</v>
      </c>
      <c r="AU2844" s="51">
        <f t="shared" si="7127"/>
        <v>6813.32708</v>
      </c>
      <c r="AV2844" s="51">
        <f t="shared" si="7128"/>
        <v>-556.12708000000021</v>
      </c>
      <c r="AW2844" s="51">
        <f t="shared" si="7129"/>
        <v>6257.1999999999998</v>
      </c>
      <c r="AX2844" s="51">
        <f t="shared" si="7130"/>
        <v>6257.1999999999998</v>
      </c>
      <c r="AY2844" s="51">
        <f t="shared" si="7131"/>
        <v>6257.1999999999998</v>
      </c>
      <c r="AZ2844" s="51">
        <f>AZ2845+AZ2846</f>
        <v>0</v>
      </c>
      <c r="BA2844" s="52">
        <f t="shared" si="7132"/>
        <v>99.981466796099596</v>
      </c>
      <c r="BB2844" s="25"/>
    </row>
    <row r="2845" ht="78.75">
      <c r="B2845" s="47" t="s">
        <v>1014</v>
      </c>
      <c r="C2845" s="47" t="s">
        <v>343</v>
      </c>
      <c r="D2845" s="47" t="s">
        <v>122</v>
      </c>
      <c r="E2845" s="48" t="str">
        <f t="shared" si="7126"/>
        <v>1006</v>
      </c>
      <c r="F2845" s="47" t="s">
        <v>307</v>
      </c>
      <c r="G2845" s="47" t="s">
        <v>70</v>
      </c>
      <c r="H2845" s="49" t="s">
        <v>71</v>
      </c>
      <c r="I2845" s="19">
        <v>4972</v>
      </c>
      <c r="J2845" s="19">
        <v>5124.8999999999996</v>
      </c>
      <c r="K2845" s="19">
        <v>5124.8999999999996</v>
      </c>
      <c r="L2845" s="19"/>
      <c r="M2845" s="19"/>
      <c r="N2845" s="19"/>
      <c r="O2845" s="19">
        <v>0</v>
      </c>
      <c r="P2845" s="19">
        <v>0</v>
      </c>
      <c r="Q2845" s="19">
        <v>0</v>
      </c>
      <c r="R2845" s="19">
        <v>0</v>
      </c>
      <c r="S2845" s="19"/>
      <c r="T2845" s="19">
        <f t="shared" si="7260"/>
        <v>4972</v>
      </c>
      <c r="U2845" s="19">
        <f t="shared" si="7258"/>
        <v>5124.8999999999996</v>
      </c>
      <c r="V2845" s="19">
        <f t="shared" si="7259"/>
        <v>5124.8999999999996</v>
      </c>
      <c r="W2845" s="19"/>
      <c r="X2845" s="19"/>
      <c r="Y2845" s="19"/>
      <c r="Z2845" s="19"/>
      <c r="AA2845" s="19"/>
      <c r="AB2845" s="19"/>
      <c r="AC2845" s="19"/>
      <c r="AD2845" s="19"/>
      <c r="AE2845" s="19"/>
      <c r="AF2845" s="50">
        <v>3729.75308</v>
      </c>
      <c r="AG2845" s="50"/>
      <c r="AH2845" s="50">
        <f t="shared" ref="AH2845:AH2846" si="7261">AF2845</f>
        <v>3729.75308</v>
      </c>
      <c r="AI2845" s="50">
        <f t="shared" ref="AI2845:AI2846" si="7262">AG2845</f>
        <v>0</v>
      </c>
      <c r="AJ2845" s="50">
        <v>0</v>
      </c>
      <c r="AK2845" s="50">
        <v>0</v>
      </c>
      <c r="AL2845" s="50">
        <v>3728.8244199999999</v>
      </c>
      <c r="AM2845" s="50">
        <f t="shared" ref="AM2845:AM2846" si="7263">AL2845</f>
        <v>3728.8244199999999</v>
      </c>
      <c r="AN2845" s="50">
        <v>0</v>
      </c>
      <c r="AO2845" s="51">
        <v>2244.89858</v>
      </c>
      <c r="AP2845" s="51">
        <v>5803.8000000000002</v>
      </c>
      <c r="AQ2845" s="51">
        <v>0</v>
      </c>
      <c r="AR2845" s="51">
        <v>0</v>
      </c>
      <c r="AS2845" s="51">
        <v>0</v>
      </c>
      <c r="AT2845" s="51">
        <v>0</v>
      </c>
      <c r="AU2845" s="51">
        <f t="shared" si="7127"/>
        <v>5803.8000000000002</v>
      </c>
      <c r="AV2845" s="51">
        <f t="shared" si="7128"/>
        <v>-831.80000000000018</v>
      </c>
      <c r="AW2845" s="51">
        <f t="shared" si="7129"/>
        <v>4972</v>
      </c>
      <c r="AX2845" s="51">
        <f t="shared" si="7130"/>
        <v>5124.8999999999996</v>
      </c>
      <c r="AY2845" s="51">
        <f t="shared" si="7131"/>
        <v>5124.8999999999996</v>
      </c>
      <c r="AZ2845" s="51"/>
      <c r="BA2845" s="52">
        <f t="shared" si="7132"/>
        <v>99.975101300807822</v>
      </c>
      <c r="BB2845" s="53"/>
    </row>
    <row r="2846" ht="31.5">
      <c r="B2846" s="47" t="s">
        <v>1014</v>
      </c>
      <c r="C2846" s="47" t="s">
        <v>343</v>
      </c>
      <c r="D2846" s="47" t="s">
        <v>122</v>
      </c>
      <c r="E2846" s="48" t="str">
        <f t="shared" si="7126"/>
        <v>1006</v>
      </c>
      <c r="F2846" s="47" t="s">
        <v>307</v>
      </c>
      <c r="G2846" s="47" t="s">
        <v>58</v>
      </c>
      <c r="H2846" s="49" t="s">
        <v>59</v>
      </c>
      <c r="I2846" s="19">
        <v>1285.2</v>
      </c>
      <c r="J2846" s="19">
        <v>1132.3</v>
      </c>
      <c r="K2846" s="19">
        <v>1132.3</v>
      </c>
      <c r="L2846" s="19"/>
      <c r="M2846" s="19"/>
      <c r="N2846" s="19"/>
      <c r="O2846" s="19">
        <v>0</v>
      </c>
      <c r="P2846" s="19">
        <v>0</v>
      </c>
      <c r="Q2846" s="19">
        <v>0</v>
      </c>
      <c r="R2846" s="19">
        <v>0</v>
      </c>
      <c r="S2846" s="19"/>
      <c r="T2846" s="19">
        <f t="shared" si="7260"/>
        <v>1285.2</v>
      </c>
      <c r="U2846" s="19">
        <f t="shared" si="7258"/>
        <v>1132.3</v>
      </c>
      <c r="V2846" s="19">
        <f t="shared" si="7259"/>
        <v>1132.3</v>
      </c>
      <c r="W2846" s="19"/>
      <c r="X2846" s="19"/>
      <c r="Y2846" s="19"/>
      <c r="Z2846" s="19"/>
      <c r="AA2846" s="19"/>
      <c r="AB2846" s="19"/>
      <c r="AC2846" s="19"/>
      <c r="AD2846" s="19"/>
      <c r="AE2846" s="19"/>
      <c r="AF2846" s="50">
        <v>1281.0373099999999</v>
      </c>
      <c r="AG2846" s="50"/>
      <c r="AH2846" s="50">
        <f t="shared" si="7261"/>
        <v>1281.0373099999999</v>
      </c>
      <c r="AI2846" s="50">
        <f t="shared" si="7262"/>
        <v>0</v>
      </c>
      <c r="AJ2846" s="50">
        <v>0</v>
      </c>
      <c r="AK2846" s="50">
        <v>0</v>
      </c>
      <c r="AL2846" s="50">
        <v>1281.0373099999999</v>
      </c>
      <c r="AM2846" s="50">
        <f t="shared" si="7263"/>
        <v>1281.0373099999999</v>
      </c>
      <c r="AN2846" s="50">
        <v>0</v>
      </c>
      <c r="AO2846" s="15">
        <v>584.05832999999996</v>
      </c>
      <c r="AP2846" s="51">
        <v>1009.52708</v>
      </c>
      <c r="AQ2846" s="51">
        <v>0</v>
      </c>
      <c r="AR2846" s="51">
        <v>0</v>
      </c>
      <c r="AS2846" s="51">
        <v>0</v>
      </c>
      <c r="AT2846" s="51">
        <v>0</v>
      </c>
      <c r="AU2846" s="51">
        <f t="shared" si="7127"/>
        <v>1009.52708</v>
      </c>
      <c r="AV2846" s="51">
        <f t="shared" si="7128"/>
        <v>275.67292000000009</v>
      </c>
      <c r="AW2846" s="51">
        <f t="shared" si="7129"/>
        <v>1285.2</v>
      </c>
      <c r="AX2846" s="51">
        <f t="shared" si="7130"/>
        <v>1132.3</v>
      </c>
      <c r="AY2846" s="51">
        <f t="shared" si="7131"/>
        <v>1132.3</v>
      </c>
      <c r="AZ2846" s="51"/>
      <c r="BA2846" s="52">
        <f t="shared" si="7132"/>
        <v>100</v>
      </c>
      <c r="BB2846" s="53"/>
    </row>
    <row r="2847" ht="78.75">
      <c r="B2847" s="47" t="s">
        <v>1014</v>
      </c>
      <c r="C2847" s="47" t="s">
        <v>343</v>
      </c>
      <c r="D2847" s="47" t="s">
        <v>122</v>
      </c>
      <c r="E2847" s="48" t="str">
        <f t="shared" si="7126"/>
        <v>1006</v>
      </c>
      <c r="F2847" s="47" t="s">
        <v>487</v>
      </c>
      <c r="G2847" s="48"/>
      <c r="H2847" s="49" t="s">
        <v>488</v>
      </c>
      <c r="I2847" s="19">
        <f>I2848</f>
        <v>42022.099999999999</v>
      </c>
      <c r="J2847" s="19">
        <f>J2848</f>
        <v>43249.600000000006</v>
      </c>
      <c r="K2847" s="19">
        <f>K2848</f>
        <v>43249.600000000006</v>
      </c>
      <c r="L2847" s="19">
        <f>L2848</f>
        <v>0</v>
      </c>
      <c r="M2847" s="19">
        <f>M2848</f>
        <v>0</v>
      </c>
      <c r="N2847" s="19">
        <f>N2848</f>
        <v>0</v>
      </c>
      <c r="O2847" s="19">
        <f>O2848</f>
        <v>0</v>
      </c>
      <c r="P2847" s="19">
        <f>P2848</f>
        <v>0</v>
      </c>
      <c r="Q2847" s="19">
        <f>Q2848</f>
        <v>0</v>
      </c>
      <c r="R2847" s="19">
        <f>R2848</f>
        <v>0</v>
      </c>
      <c r="S2847" s="19">
        <f>S2848</f>
        <v>5895.6999999999998</v>
      </c>
      <c r="T2847" s="19">
        <f t="shared" si="7260"/>
        <v>47917.799999999996</v>
      </c>
      <c r="U2847" s="19">
        <f t="shared" si="7258"/>
        <v>43249.600000000006</v>
      </c>
      <c r="V2847" s="19">
        <f t="shared" si="7259"/>
        <v>43249.600000000006</v>
      </c>
      <c r="W2847" s="19">
        <f>W2848</f>
        <v>5895.6999999999998</v>
      </c>
      <c r="X2847" s="19">
        <f>X2848</f>
        <v>0</v>
      </c>
      <c r="Y2847" s="19">
        <f>Y2848</f>
        <v>0</v>
      </c>
      <c r="Z2847" s="19">
        <f>Z2848</f>
        <v>0</v>
      </c>
      <c r="AA2847" s="19">
        <f>AA2848</f>
        <v>7183</v>
      </c>
      <c r="AB2847" s="19">
        <f>AB2848</f>
        <v>0</v>
      </c>
      <c r="AC2847" s="19">
        <f>AC2848</f>
        <v>7183</v>
      </c>
      <c r="AD2847" s="19">
        <f>AD2848</f>
        <v>0</v>
      </c>
      <c r="AE2847" s="19">
        <f>AE2848</f>
        <v>0</v>
      </c>
      <c r="AF2847" s="50">
        <f>AF2848</f>
        <v>47742.199999999997</v>
      </c>
      <c r="AG2847" s="50">
        <f>AG2848</f>
        <v>0</v>
      </c>
      <c r="AH2847" s="50">
        <f>AH2848</f>
        <v>0</v>
      </c>
      <c r="AI2847" s="50">
        <f>AI2848</f>
        <v>0</v>
      </c>
      <c r="AJ2847" s="50">
        <f>AJ2848</f>
        <v>0</v>
      </c>
      <c r="AK2847" s="50">
        <f>AK2848</f>
        <v>0</v>
      </c>
      <c r="AL2847" s="50">
        <f>AL2848</f>
        <v>45590.651139999994</v>
      </c>
      <c r="AM2847" s="50">
        <f>AM2848</f>
        <v>0</v>
      </c>
      <c r="AN2847" s="50">
        <f>AN2848</f>
        <v>0</v>
      </c>
      <c r="AO2847" s="51">
        <f>AO2848</f>
        <v>29626.77564</v>
      </c>
      <c r="AP2847" s="51">
        <f>AP2848</f>
        <v>47742.199999999997</v>
      </c>
      <c r="AQ2847" s="51">
        <f>AQ2848</f>
        <v>0</v>
      </c>
      <c r="AR2847" s="51">
        <f>AR2848</f>
        <v>0</v>
      </c>
      <c r="AS2847" s="51">
        <f>AS2848</f>
        <v>0</v>
      </c>
      <c r="AT2847" s="51">
        <f>AT2848</f>
        <v>0</v>
      </c>
      <c r="AU2847" s="51">
        <f t="shared" si="7127"/>
        <v>47742.199999999997</v>
      </c>
      <c r="AV2847" s="51">
        <f t="shared" si="7128"/>
        <v>175.59999999999854</v>
      </c>
      <c r="AW2847" s="51">
        <f t="shared" si="7129"/>
        <v>53813.499999999993</v>
      </c>
      <c r="AX2847" s="51">
        <f t="shared" si="7130"/>
        <v>50432.600000000006</v>
      </c>
      <c r="AY2847" s="51">
        <f t="shared" si="7131"/>
        <v>50432.600000000006</v>
      </c>
      <c r="AZ2847" s="51">
        <f>AZ2848</f>
        <v>0</v>
      </c>
      <c r="BA2847" s="52">
        <f t="shared" si="7132"/>
        <v>95.493402356824774</v>
      </c>
      <c r="BB2847" s="25"/>
    </row>
    <row r="2848">
      <c r="B2848" s="47" t="s">
        <v>1014</v>
      </c>
      <c r="C2848" s="47" t="s">
        <v>343</v>
      </c>
      <c r="D2848" s="47" t="s">
        <v>122</v>
      </c>
      <c r="E2848" s="48" t="str">
        <f t="shared" si="7126"/>
        <v>1006</v>
      </c>
      <c r="F2848" s="47" t="s">
        <v>1050</v>
      </c>
      <c r="G2848" s="48"/>
      <c r="H2848" s="49" t="s">
        <v>69</v>
      </c>
      <c r="I2848" s="19">
        <f>I2849+I2850</f>
        <v>42022.099999999999</v>
      </c>
      <c r="J2848" s="19">
        <f>J2849+J2850</f>
        <v>43249.600000000006</v>
      </c>
      <c r="K2848" s="19">
        <f>K2849+K2850</f>
        <v>43249.600000000006</v>
      </c>
      <c r="L2848" s="19">
        <f>L2849+L2850</f>
        <v>0</v>
      </c>
      <c r="M2848" s="19">
        <f>M2849+M2850</f>
        <v>0</v>
      </c>
      <c r="N2848" s="19">
        <f>N2849+N2850</f>
        <v>0</v>
      </c>
      <c r="O2848" s="19">
        <f>O2849+O2850</f>
        <v>0</v>
      </c>
      <c r="P2848" s="19">
        <f>P2849+P2850</f>
        <v>0</v>
      </c>
      <c r="Q2848" s="19">
        <f>Q2849+Q2850</f>
        <v>0</v>
      </c>
      <c r="R2848" s="19">
        <f>R2849+R2850</f>
        <v>0</v>
      </c>
      <c r="S2848" s="19">
        <f>S2849+S2850</f>
        <v>5895.6999999999998</v>
      </c>
      <c r="T2848" s="19">
        <f t="shared" si="7260"/>
        <v>47917.799999999996</v>
      </c>
      <c r="U2848" s="19">
        <f t="shared" si="7258"/>
        <v>43249.600000000006</v>
      </c>
      <c r="V2848" s="19">
        <f t="shared" si="7259"/>
        <v>43249.600000000006</v>
      </c>
      <c r="W2848" s="19">
        <f>W2849+W2850</f>
        <v>5895.6999999999998</v>
      </c>
      <c r="X2848" s="19">
        <f>X2849+X2850</f>
        <v>0</v>
      </c>
      <c r="Y2848" s="19">
        <f>Y2849+Y2850</f>
        <v>0</v>
      </c>
      <c r="Z2848" s="19">
        <f>Z2849+Z2850</f>
        <v>0</v>
      </c>
      <c r="AA2848" s="19">
        <f>AA2849+AA2850</f>
        <v>7183</v>
      </c>
      <c r="AB2848" s="19">
        <f>AB2849+AB2850</f>
        <v>0</v>
      </c>
      <c r="AC2848" s="19">
        <f>AC2849+AC2850</f>
        <v>7183</v>
      </c>
      <c r="AD2848" s="19">
        <f>AD2849+AD2850</f>
        <v>0</v>
      </c>
      <c r="AE2848" s="19">
        <f>AE2849+AE2850</f>
        <v>0</v>
      </c>
      <c r="AF2848" s="50">
        <f>AF2849+AF2850</f>
        <v>47742.199999999997</v>
      </c>
      <c r="AG2848" s="50">
        <f>AG2849+AG2850</f>
        <v>0</v>
      </c>
      <c r="AH2848" s="50">
        <f>AH2849+AH2850</f>
        <v>0</v>
      </c>
      <c r="AI2848" s="50">
        <f>AI2849+AI2850</f>
        <v>0</v>
      </c>
      <c r="AJ2848" s="50">
        <f>AJ2849+AJ2850</f>
        <v>0</v>
      </c>
      <c r="AK2848" s="50">
        <f>AK2849+AK2850</f>
        <v>0</v>
      </c>
      <c r="AL2848" s="50">
        <f>AL2849+AL2850</f>
        <v>45590.651139999994</v>
      </c>
      <c r="AM2848" s="50">
        <f>AM2849+AM2850</f>
        <v>0</v>
      </c>
      <c r="AN2848" s="50">
        <f>AN2849+AN2850</f>
        <v>0</v>
      </c>
      <c r="AO2848" s="15">
        <f>AO2849+AO2850</f>
        <v>29626.77564</v>
      </c>
      <c r="AP2848" s="51">
        <f>AP2849+AP2850</f>
        <v>47742.199999999997</v>
      </c>
      <c r="AQ2848" s="51">
        <f>AQ2849+AQ2850</f>
        <v>0</v>
      </c>
      <c r="AR2848" s="51">
        <f>AR2849+AR2850</f>
        <v>0</v>
      </c>
      <c r="AS2848" s="51">
        <f>AS2849+AS2850</f>
        <v>0</v>
      </c>
      <c r="AT2848" s="51">
        <f>AT2849+AT2850</f>
        <v>0</v>
      </c>
      <c r="AU2848" s="51">
        <f t="shared" si="7127"/>
        <v>47742.199999999997</v>
      </c>
      <c r="AV2848" s="51">
        <f t="shared" si="7128"/>
        <v>175.59999999999854</v>
      </c>
      <c r="AW2848" s="51">
        <f t="shared" si="7129"/>
        <v>53813.499999999993</v>
      </c>
      <c r="AX2848" s="51">
        <f t="shared" si="7130"/>
        <v>50432.600000000006</v>
      </c>
      <c r="AY2848" s="51">
        <f t="shared" si="7131"/>
        <v>50432.600000000006</v>
      </c>
      <c r="AZ2848" s="51">
        <f>AZ2849+AZ2850</f>
        <v>0</v>
      </c>
      <c r="BA2848" s="52">
        <f t="shared" si="7132"/>
        <v>95.493402356824774</v>
      </c>
      <c r="BB2848" s="25"/>
    </row>
    <row r="2849" ht="78.75">
      <c r="B2849" s="47" t="s">
        <v>1014</v>
      </c>
      <c r="C2849" s="47" t="s">
        <v>343</v>
      </c>
      <c r="D2849" s="47" t="s">
        <v>122</v>
      </c>
      <c r="E2849" s="48" t="str">
        <f t="shared" si="7126"/>
        <v>1006</v>
      </c>
      <c r="F2849" s="47" t="s">
        <v>1050</v>
      </c>
      <c r="G2849" s="47" t="s">
        <v>70</v>
      </c>
      <c r="H2849" s="49" t="s">
        <v>71</v>
      </c>
      <c r="I2849" s="19">
        <v>39909.099999999999</v>
      </c>
      <c r="J2849" s="19">
        <v>41136.600000000006</v>
      </c>
      <c r="K2849" s="19">
        <v>41136.600000000006</v>
      </c>
      <c r="L2849" s="19"/>
      <c r="M2849" s="19"/>
      <c r="N2849" s="19"/>
      <c r="O2849" s="19">
        <v>0</v>
      </c>
      <c r="P2849" s="19">
        <v>0</v>
      </c>
      <c r="Q2849" s="19">
        <v>0</v>
      </c>
      <c r="R2849" s="19">
        <v>0</v>
      </c>
      <c r="S2849" s="19">
        <v>5895.6999999999998</v>
      </c>
      <c r="T2849" s="19">
        <f t="shared" si="7260"/>
        <v>45804.799999999996</v>
      </c>
      <c r="U2849" s="19">
        <f t="shared" si="7258"/>
        <v>41136.600000000006</v>
      </c>
      <c r="V2849" s="19">
        <f t="shared" si="7259"/>
        <v>41136.600000000006</v>
      </c>
      <c r="W2849" s="19">
        <v>5895.6999999999998</v>
      </c>
      <c r="X2849" s="19"/>
      <c r="Y2849" s="19"/>
      <c r="Z2849" s="19"/>
      <c r="AA2849" s="19">
        <v>7183</v>
      </c>
      <c r="AB2849" s="19"/>
      <c r="AC2849" s="19">
        <v>7183</v>
      </c>
      <c r="AD2849" s="19"/>
      <c r="AE2849" s="19"/>
      <c r="AF2849" s="50">
        <v>45664.95119</v>
      </c>
      <c r="AG2849" s="50"/>
      <c r="AH2849" s="50">
        <v>0</v>
      </c>
      <c r="AI2849" s="50">
        <v>0</v>
      </c>
      <c r="AJ2849" s="50">
        <v>0</v>
      </c>
      <c r="AK2849" s="50">
        <v>0</v>
      </c>
      <c r="AL2849" s="50">
        <v>43513.402329999997</v>
      </c>
      <c r="AM2849" s="50">
        <v>0</v>
      </c>
      <c r="AN2849" s="50">
        <v>0</v>
      </c>
      <c r="AO2849" s="51">
        <v>28195.99584</v>
      </c>
      <c r="AP2849" s="51">
        <v>45629.199999999997</v>
      </c>
      <c r="AQ2849" s="51">
        <v>0</v>
      </c>
      <c r="AR2849" s="51">
        <v>0</v>
      </c>
      <c r="AS2849" s="51">
        <v>0</v>
      </c>
      <c r="AT2849" s="51">
        <v>0</v>
      </c>
      <c r="AU2849" s="51">
        <f t="shared" si="7127"/>
        <v>45629.199999999997</v>
      </c>
      <c r="AV2849" s="51">
        <f t="shared" si="7128"/>
        <v>175.59999999999854</v>
      </c>
      <c r="AW2849" s="51">
        <f t="shared" si="7129"/>
        <v>51700.499999999993</v>
      </c>
      <c r="AX2849" s="51">
        <f t="shared" si="7130"/>
        <v>48319.600000000006</v>
      </c>
      <c r="AY2849" s="51">
        <f t="shared" si="7131"/>
        <v>48319.600000000006</v>
      </c>
      <c r="AZ2849" s="51"/>
      <c r="BA2849" s="52">
        <f t="shared" si="7132"/>
        <v>95.288402146652984</v>
      </c>
      <c r="BB2849" s="53"/>
    </row>
    <row r="2850" ht="31.5">
      <c r="B2850" s="47" t="s">
        <v>1014</v>
      </c>
      <c r="C2850" s="47" t="s">
        <v>343</v>
      </c>
      <c r="D2850" s="47" t="s">
        <v>122</v>
      </c>
      <c r="E2850" s="48" t="str">
        <f t="shared" si="7126"/>
        <v>1006</v>
      </c>
      <c r="F2850" s="47" t="s">
        <v>1050</v>
      </c>
      <c r="G2850" s="47" t="s">
        <v>58</v>
      </c>
      <c r="H2850" s="49" t="s">
        <v>59</v>
      </c>
      <c r="I2850" s="19">
        <v>2113</v>
      </c>
      <c r="J2850" s="19">
        <v>2113</v>
      </c>
      <c r="K2850" s="19">
        <v>2113</v>
      </c>
      <c r="L2850" s="19"/>
      <c r="M2850" s="19"/>
      <c r="N2850" s="19"/>
      <c r="O2850" s="19">
        <v>0</v>
      </c>
      <c r="P2850" s="19">
        <v>0</v>
      </c>
      <c r="Q2850" s="19">
        <v>0</v>
      </c>
      <c r="R2850" s="19">
        <v>0</v>
      </c>
      <c r="S2850" s="19"/>
      <c r="T2850" s="19">
        <f t="shared" si="7260"/>
        <v>2113</v>
      </c>
      <c r="U2850" s="19">
        <f t="shared" si="7258"/>
        <v>2113</v>
      </c>
      <c r="V2850" s="19">
        <f t="shared" si="7259"/>
        <v>2113</v>
      </c>
      <c r="W2850" s="19"/>
      <c r="X2850" s="19"/>
      <c r="Y2850" s="19"/>
      <c r="Z2850" s="19"/>
      <c r="AA2850" s="19"/>
      <c r="AB2850" s="19"/>
      <c r="AC2850" s="19"/>
      <c r="AD2850" s="19"/>
      <c r="AE2850" s="19"/>
      <c r="AF2850" s="50">
        <v>2077.24881</v>
      </c>
      <c r="AG2850" s="50"/>
      <c r="AH2850" s="50">
        <v>0</v>
      </c>
      <c r="AI2850" s="50">
        <v>0</v>
      </c>
      <c r="AJ2850" s="50">
        <v>0</v>
      </c>
      <c r="AK2850" s="50">
        <v>0</v>
      </c>
      <c r="AL2850" s="50">
        <v>2077.24881</v>
      </c>
      <c r="AM2850" s="50">
        <v>0</v>
      </c>
      <c r="AN2850" s="50">
        <v>0</v>
      </c>
      <c r="AO2850" s="15">
        <v>1430.7798</v>
      </c>
      <c r="AP2850" s="51">
        <v>2113</v>
      </c>
      <c r="AQ2850" s="51">
        <v>0</v>
      </c>
      <c r="AR2850" s="51">
        <v>0</v>
      </c>
      <c r="AS2850" s="51">
        <v>0</v>
      </c>
      <c r="AT2850" s="51">
        <v>0</v>
      </c>
      <c r="AU2850" s="51">
        <f t="shared" si="7127"/>
        <v>2113</v>
      </c>
      <c r="AV2850" s="51">
        <f t="shared" si="7128"/>
        <v>0</v>
      </c>
      <c r="AW2850" s="51">
        <f t="shared" si="7129"/>
        <v>2113</v>
      </c>
      <c r="AX2850" s="51">
        <f t="shared" si="7130"/>
        <v>2113</v>
      </c>
      <c r="AY2850" s="51">
        <f t="shared" si="7131"/>
        <v>2113</v>
      </c>
      <c r="AZ2850" s="51"/>
      <c r="BA2850" s="52">
        <f t="shared" si="7132"/>
        <v>100</v>
      </c>
      <c r="BB2850" s="53"/>
    </row>
    <row r="2851" ht="47.25">
      <c r="B2851" s="47" t="s">
        <v>1014</v>
      </c>
      <c r="C2851" s="47" t="s">
        <v>343</v>
      </c>
      <c r="D2851" s="47" t="s">
        <v>122</v>
      </c>
      <c r="E2851" s="48" t="str">
        <f t="shared" si="7126"/>
        <v>1006</v>
      </c>
      <c r="F2851" s="47" t="s">
        <v>82</v>
      </c>
      <c r="G2851" s="48"/>
      <c r="H2851" s="49" t="s">
        <v>83</v>
      </c>
      <c r="I2851" s="19"/>
      <c r="J2851" s="19"/>
      <c r="K2851" s="19"/>
      <c r="L2851" s="19"/>
      <c r="M2851" s="19"/>
      <c r="N2851" s="19"/>
      <c r="O2851" s="19">
        <f t="shared" ref="O2851:O2853" si="7264">O2852</f>
        <v>0</v>
      </c>
      <c r="P2851" s="19">
        <f t="shared" ref="P2851:P2853" si="7265">P2852</f>
        <v>0</v>
      </c>
      <c r="Q2851" s="19">
        <f t="shared" ref="Q2851:Q2853" si="7266">Q2852</f>
        <v>0</v>
      </c>
      <c r="R2851" s="19">
        <f t="shared" ref="R2851:R2853" si="7267">R2852</f>
        <v>0</v>
      </c>
      <c r="S2851" s="19"/>
      <c r="T2851" s="19">
        <f t="shared" si="7260"/>
        <v>0</v>
      </c>
      <c r="U2851" s="19"/>
      <c r="V2851" s="19"/>
      <c r="W2851" s="19"/>
      <c r="X2851" s="19"/>
      <c r="Y2851" s="19"/>
      <c r="Z2851" s="19"/>
      <c r="AA2851" s="19"/>
      <c r="AB2851" s="19"/>
      <c r="AC2851" s="19"/>
      <c r="AD2851" s="19"/>
      <c r="AE2851" s="19"/>
      <c r="AF2851" s="50">
        <f t="shared" ref="AF2851:AF2853" si="7268">AF2852</f>
        <v>246194.54204999999</v>
      </c>
      <c r="AG2851" s="50">
        <f t="shared" ref="AG2851:AG2853" si="7269">AG2852</f>
        <v>0</v>
      </c>
      <c r="AH2851" s="50">
        <f t="shared" ref="AH2851:AH2853" si="7270">AH2852</f>
        <v>0</v>
      </c>
      <c r="AI2851" s="50">
        <f t="shared" ref="AI2851:AI2853" si="7271">AI2852</f>
        <v>0</v>
      </c>
      <c r="AJ2851" s="50">
        <f t="shared" ref="AJ2851:AJ2853" si="7272">AJ2852</f>
        <v>0</v>
      </c>
      <c r="AK2851" s="50">
        <f t="shared" ref="AK2851:AK2853" si="7273">AK2852</f>
        <v>0</v>
      </c>
      <c r="AL2851" s="50">
        <f t="shared" ref="AL2851:AL2853" si="7274">AL2852</f>
        <v>246194.54204999999</v>
      </c>
      <c r="AM2851" s="50">
        <f t="shared" ref="AM2851:AM2853" si="7275">AM2852</f>
        <v>0</v>
      </c>
      <c r="AN2851" s="50">
        <f t="shared" ref="AN2851:AN2853" si="7276">AN2852</f>
        <v>0</v>
      </c>
      <c r="AO2851" s="51">
        <f t="shared" ref="AO2851:AO2853" si="7277">AO2852</f>
        <v>192855.00002000001</v>
      </c>
      <c r="AP2851" s="51">
        <f t="shared" ref="AP2851:AP2853" si="7278">AP2852</f>
        <v>210000</v>
      </c>
      <c r="AQ2851" s="51">
        <f t="shared" ref="AQ2851:AQ2853" si="7279">AQ2852</f>
        <v>0</v>
      </c>
      <c r="AR2851" s="51">
        <f t="shared" ref="AR2851:AR2853" si="7280">AR2852</f>
        <v>0</v>
      </c>
      <c r="AS2851" s="51">
        <f t="shared" ref="AS2851:AS2853" si="7281">AS2852</f>
        <v>0</v>
      </c>
      <c r="AT2851" s="51">
        <f t="shared" ref="AT2851:AT2853" si="7282">AT2852</f>
        <v>0</v>
      </c>
      <c r="AU2851" s="51">
        <f t="shared" si="7127"/>
        <v>210000</v>
      </c>
      <c r="AV2851" s="51">
        <f t="shared" si="7128"/>
        <v>-210000</v>
      </c>
      <c r="AW2851" s="51"/>
      <c r="AX2851" s="51"/>
      <c r="AY2851" s="51"/>
      <c r="AZ2851" s="51"/>
      <c r="BA2851" s="52">
        <f t="shared" si="7132"/>
        <v>100</v>
      </c>
      <c r="BB2851" s="53"/>
    </row>
    <row r="2852">
      <c r="B2852" s="47" t="s">
        <v>1014</v>
      </c>
      <c r="C2852" s="47" t="s">
        <v>343</v>
      </c>
      <c r="D2852" s="47" t="s">
        <v>122</v>
      </c>
      <c r="E2852" s="48" t="str">
        <f t="shared" si="7126"/>
        <v>1006</v>
      </c>
      <c r="F2852" s="47" t="s">
        <v>92</v>
      </c>
      <c r="G2852" s="48"/>
      <c r="H2852" s="49" t="s">
        <v>93</v>
      </c>
      <c r="I2852" s="19"/>
      <c r="J2852" s="19"/>
      <c r="K2852" s="19"/>
      <c r="L2852" s="19"/>
      <c r="M2852" s="19"/>
      <c r="N2852" s="19"/>
      <c r="O2852" s="19">
        <f t="shared" si="7264"/>
        <v>0</v>
      </c>
      <c r="P2852" s="19">
        <f t="shared" si="7265"/>
        <v>0</v>
      </c>
      <c r="Q2852" s="19">
        <f t="shared" si="7266"/>
        <v>0</v>
      </c>
      <c r="R2852" s="19">
        <f t="shared" si="7267"/>
        <v>0</v>
      </c>
      <c r="S2852" s="19"/>
      <c r="T2852" s="19">
        <f t="shared" si="7260"/>
        <v>0</v>
      </c>
      <c r="U2852" s="19"/>
      <c r="V2852" s="19"/>
      <c r="W2852" s="19"/>
      <c r="X2852" s="19"/>
      <c r="Y2852" s="19"/>
      <c r="Z2852" s="19"/>
      <c r="AA2852" s="19"/>
      <c r="AB2852" s="19"/>
      <c r="AC2852" s="19"/>
      <c r="AD2852" s="19"/>
      <c r="AE2852" s="19"/>
      <c r="AF2852" s="50">
        <f t="shared" si="7268"/>
        <v>246194.54204999999</v>
      </c>
      <c r="AG2852" s="50">
        <f t="shared" si="7269"/>
        <v>0</v>
      </c>
      <c r="AH2852" s="50">
        <f t="shared" si="7270"/>
        <v>0</v>
      </c>
      <c r="AI2852" s="50">
        <f t="shared" si="7271"/>
        <v>0</v>
      </c>
      <c r="AJ2852" s="50">
        <f t="shared" si="7272"/>
        <v>0</v>
      </c>
      <c r="AK2852" s="50">
        <f t="shared" si="7273"/>
        <v>0</v>
      </c>
      <c r="AL2852" s="50">
        <f t="shared" si="7274"/>
        <v>246194.54204999999</v>
      </c>
      <c r="AM2852" s="50">
        <f t="shared" si="7275"/>
        <v>0</v>
      </c>
      <c r="AN2852" s="50">
        <f t="shared" si="7276"/>
        <v>0</v>
      </c>
      <c r="AO2852" s="15">
        <f t="shared" si="7277"/>
        <v>192855.00002000001</v>
      </c>
      <c r="AP2852" s="51">
        <f t="shared" si="7278"/>
        <v>210000</v>
      </c>
      <c r="AQ2852" s="51">
        <f t="shared" si="7279"/>
        <v>0</v>
      </c>
      <c r="AR2852" s="51">
        <f t="shared" si="7280"/>
        <v>0</v>
      </c>
      <c r="AS2852" s="51">
        <f t="shared" si="7281"/>
        <v>0</v>
      </c>
      <c r="AT2852" s="51">
        <f t="shared" si="7282"/>
        <v>0</v>
      </c>
      <c r="AU2852" s="51">
        <f t="shared" si="7127"/>
        <v>210000</v>
      </c>
      <c r="AV2852" s="51">
        <f t="shared" si="7128"/>
        <v>-210000</v>
      </c>
      <c r="AW2852" s="51"/>
      <c r="AX2852" s="51"/>
      <c r="AY2852" s="51"/>
      <c r="AZ2852" s="51"/>
      <c r="BA2852" s="52">
        <f t="shared" si="7132"/>
        <v>100</v>
      </c>
      <c r="BB2852" s="53"/>
    </row>
    <row r="2853">
      <c r="B2853" s="47" t="s">
        <v>1014</v>
      </c>
      <c r="C2853" s="47" t="s">
        <v>343</v>
      </c>
      <c r="D2853" s="47" t="s">
        <v>122</v>
      </c>
      <c r="E2853" s="48" t="str">
        <f t="shared" si="7126"/>
        <v>1006</v>
      </c>
      <c r="F2853" s="47" t="s">
        <v>94</v>
      </c>
      <c r="G2853" s="48"/>
      <c r="H2853" s="49" t="s">
        <v>95</v>
      </c>
      <c r="I2853" s="19"/>
      <c r="J2853" s="19"/>
      <c r="K2853" s="19"/>
      <c r="L2853" s="19"/>
      <c r="M2853" s="19"/>
      <c r="N2853" s="19"/>
      <c r="O2853" s="19">
        <f t="shared" si="7264"/>
        <v>0</v>
      </c>
      <c r="P2853" s="19">
        <f t="shared" si="7265"/>
        <v>0</v>
      </c>
      <c r="Q2853" s="19">
        <f t="shared" si="7266"/>
        <v>0</v>
      </c>
      <c r="R2853" s="19">
        <f t="shared" si="7267"/>
        <v>0</v>
      </c>
      <c r="S2853" s="19"/>
      <c r="T2853" s="19">
        <f t="shared" si="7260"/>
        <v>0</v>
      </c>
      <c r="U2853" s="19"/>
      <c r="V2853" s="19"/>
      <c r="W2853" s="19"/>
      <c r="X2853" s="19"/>
      <c r="Y2853" s="19"/>
      <c r="Z2853" s="19"/>
      <c r="AA2853" s="19"/>
      <c r="AB2853" s="19"/>
      <c r="AC2853" s="19"/>
      <c r="AD2853" s="19"/>
      <c r="AE2853" s="19"/>
      <c r="AF2853" s="50">
        <f t="shared" si="7268"/>
        <v>246194.54204999999</v>
      </c>
      <c r="AG2853" s="50">
        <f t="shared" si="7269"/>
        <v>0</v>
      </c>
      <c r="AH2853" s="50">
        <f t="shared" si="7270"/>
        <v>0</v>
      </c>
      <c r="AI2853" s="50">
        <f t="shared" si="7271"/>
        <v>0</v>
      </c>
      <c r="AJ2853" s="50">
        <f t="shared" si="7272"/>
        <v>0</v>
      </c>
      <c r="AK2853" s="50">
        <f t="shared" si="7273"/>
        <v>0</v>
      </c>
      <c r="AL2853" s="50">
        <f t="shared" si="7274"/>
        <v>246194.54204999999</v>
      </c>
      <c r="AM2853" s="50">
        <f t="shared" si="7275"/>
        <v>0</v>
      </c>
      <c r="AN2853" s="50">
        <f t="shared" si="7276"/>
        <v>0</v>
      </c>
      <c r="AO2853" s="51">
        <f t="shared" si="7277"/>
        <v>192855.00002000001</v>
      </c>
      <c r="AP2853" s="51">
        <f t="shared" si="7278"/>
        <v>210000</v>
      </c>
      <c r="AQ2853" s="51">
        <f t="shared" si="7279"/>
        <v>0</v>
      </c>
      <c r="AR2853" s="51">
        <f t="shared" si="7280"/>
        <v>0</v>
      </c>
      <c r="AS2853" s="51">
        <f t="shared" si="7281"/>
        <v>0</v>
      </c>
      <c r="AT2853" s="51">
        <f t="shared" si="7282"/>
        <v>0</v>
      </c>
      <c r="AU2853" s="51">
        <f t="shared" si="7127"/>
        <v>210000</v>
      </c>
      <c r="AV2853" s="51">
        <f t="shared" si="7128"/>
        <v>-210000</v>
      </c>
      <c r="AW2853" s="51"/>
      <c r="AX2853" s="51"/>
      <c r="AY2853" s="51"/>
      <c r="AZ2853" s="51"/>
      <c r="BA2853" s="52">
        <f t="shared" si="7132"/>
        <v>100</v>
      </c>
      <c r="BB2853" s="53"/>
    </row>
    <row r="2854">
      <c r="B2854" s="47" t="s">
        <v>1014</v>
      </c>
      <c r="C2854" s="47" t="s">
        <v>343</v>
      </c>
      <c r="D2854" s="47" t="s">
        <v>122</v>
      </c>
      <c r="E2854" s="48" t="str">
        <f t="shared" si="7126"/>
        <v>1006</v>
      </c>
      <c r="F2854" s="47" t="s">
        <v>94</v>
      </c>
      <c r="G2854" s="47" t="s">
        <v>72</v>
      </c>
      <c r="H2854" s="49" t="s">
        <v>73</v>
      </c>
      <c r="I2854" s="19"/>
      <c r="J2854" s="19"/>
      <c r="K2854" s="19"/>
      <c r="L2854" s="19"/>
      <c r="M2854" s="19"/>
      <c r="N2854" s="19"/>
      <c r="O2854" s="19">
        <v>0</v>
      </c>
      <c r="P2854" s="19">
        <v>0</v>
      </c>
      <c r="Q2854" s="19">
        <v>0</v>
      </c>
      <c r="R2854" s="19">
        <v>0</v>
      </c>
      <c r="S2854" s="19"/>
      <c r="T2854" s="19">
        <f t="shared" si="7260"/>
        <v>0</v>
      </c>
      <c r="U2854" s="19"/>
      <c r="V2854" s="19"/>
      <c r="W2854" s="19"/>
      <c r="X2854" s="19"/>
      <c r="Y2854" s="19"/>
      <c r="Z2854" s="19"/>
      <c r="AA2854" s="19"/>
      <c r="AB2854" s="19"/>
      <c r="AC2854" s="19"/>
      <c r="AD2854" s="19"/>
      <c r="AE2854" s="19"/>
      <c r="AF2854" s="50">
        <v>246194.54204999999</v>
      </c>
      <c r="AG2854" s="50"/>
      <c r="AH2854" s="50">
        <v>0</v>
      </c>
      <c r="AI2854" s="50">
        <v>0</v>
      </c>
      <c r="AJ2854" s="50">
        <v>0</v>
      </c>
      <c r="AK2854" s="50">
        <v>0</v>
      </c>
      <c r="AL2854" s="50">
        <v>246194.54204999999</v>
      </c>
      <c r="AM2854" s="50">
        <v>0</v>
      </c>
      <c r="AN2854" s="50">
        <v>0</v>
      </c>
      <c r="AO2854" s="15">
        <v>192855.00002000001</v>
      </c>
      <c r="AP2854" s="51">
        <v>210000</v>
      </c>
      <c r="AQ2854" s="51">
        <v>0</v>
      </c>
      <c r="AR2854" s="51">
        <v>0</v>
      </c>
      <c r="AS2854" s="51">
        <v>0</v>
      </c>
      <c r="AT2854" s="51">
        <v>0</v>
      </c>
      <c r="AU2854" s="51">
        <f t="shared" si="7127"/>
        <v>210000</v>
      </c>
      <c r="AV2854" s="51">
        <f t="shared" si="7128"/>
        <v>-210000</v>
      </c>
      <c r="AW2854" s="51"/>
      <c r="AX2854" s="51"/>
      <c r="AY2854" s="51"/>
      <c r="AZ2854" s="51"/>
      <c r="BA2854" s="52">
        <f t="shared" si="7132"/>
        <v>100</v>
      </c>
      <c r="BB2854" s="53"/>
    </row>
    <row r="2855" s="30" customFormat="1" ht="31.5">
      <c r="B2855" s="31" t="s">
        <v>1051</v>
      </c>
      <c r="C2855" s="31"/>
      <c r="D2855" s="31"/>
      <c r="E2855" s="32" t="str">
        <f t="shared" si="7126"/>
        <v/>
      </c>
      <c r="F2855" s="31"/>
      <c r="G2855" s="31"/>
      <c r="H2855" s="33" t="s">
        <v>1052</v>
      </c>
      <c r="I2855" s="34">
        <f>I2862+I2856</f>
        <v>271700.20000000001</v>
      </c>
      <c r="J2855" s="34">
        <f>J2862+J2856</f>
        <v>317767.29999999999</v>
      </c>
      <c r="K2855" s="34">
        <f>K2862+K2856</f>
        <v>278687.79999999999</v>
      </c>
      <c r="L2855" s="34">
        <f>L2862+L2856</f>
        <v>0</v>
      </c>
      <c r="M2855" s="34">
        <f>M2862+M2856</f>
        <v>0</v>
      </c>
      <c r="N2855" s="34">
        <f>N2862+N2856</f>
        <v>0</v>
      </c>
      <c r="O2855" s="34">
        <f>O2862+O2856</f>
        <v>-1368.8940000000002</v>
      </c>
      <c r="P2855" s="34">
        <f>P2862+P2856</f>
        <v>0</v>
      </c>
      <c r="Q2855" s="34">
        <f>Q2862+Q2856</f>
        <v>194.49700000000001</v>
      </c>
      <c r="R2855" s="34">
        <f>R2862+R2856</f>
        <v>3526.5120000000002</v>
      </c>
      <c r="S2855" s="34">
        <f>S2862+S2856</f>
        <v>42148.559999999998</v>
      </c>
      <c r="T2855" s="34">
        <f t="shared" si="7260"/>
        <v>316200.875</v>
      </c>
      <c r="U2855" s="34">
        <f t="shared" si="7258"/>
        <v>317767.29999999999</v>
      </c>
      <c r="V2855" s="34">
        <f t="shared" si="7259"/>
        <v>278687.79999999999</v>
      </c>
      <c r="W2855" s="34">
        <f>W2862+W2856</f>
        <v>40509.600000000006</v>
      </c>
      <c r="X2855" s="34">
        <f>X2862+X2856</f>
        <v>0</v>
      </c>
      <c r="Y2855" s="34">
        <f>Y2862+Y2856</f>
        <v>0</v>
      </c>
      <c r="Z2855" s="34">
        <f>Z2862+Z2856</f>
        <v>1638.96</v>
      </c>
      <c r="AA2855" s="34">
        <f>AA2862+AA2856</f>
        <v>45393.099999999999</v>
      </c>
      <c r="AB2855" s="34">
        <f>AB2862+AB2856</f>
        <v>0</v>
      </c>
      <c r="AC2855" s="34">
        <f>AC2862+AC2856</f>
        <v>45393.099999999999</v>
      </c>
      <c r="AD2855" s="34">
        <f>AD2862+AD2856</f>
        <v>0</v>
      </c>
      <c r="AE2855" s="34">
        <f>AE2862+AE2856</f>
        <v>0</v>
      </c>
      <c r="AF2855" s="35">
        <f>AF2862+AF2856</f>
        <v>518323.97521800001</v>
      </c>
      <c r="AG2855" s="35">
        <f>AG2862+AG2856</f>
        <v>0</v>
      </c>
      <c r="AH2855" s="35">
        <f>AH2862+AH2856</f>
        <v>2259.5</v>
      </c>
      <c r="AI2855" s="35">
        <f>AI2862+AI2856</f>
        <v>0</v>
      </c>
      <c r="AJ2855" s="35">
        <f>AJ2862+AJ2856</f>
        <v>0</v>
      </c>
      <c r="AK2855" s="35">
        <f>AK2862+AK2856</f>
        <v>0</v>
      </c>
      <c r="AL2855" s="35">
        <f>AL2862+AL2856</f>
        <v>506639.99845000001</v>
      </c>
      <c r="AM2855" s="35">
        <f>AM2862+AM2856</f>
        <v>2259.5</v>
      </c>
      <c r="AN2855" s="35">
        <f>AN2862+AN2856</f>
        <v>0</v>
      </c>
      <c r="AO2855" s="36">
        <f>AO2862+AO2856</f>
        <v>253713.99807</v>
      </c>
      <c r="AP2855" s="36">
        <f>AP2862+AP2856</f>
        <v>361892.86900000001</v>
      </c>
      <c r="AQ2855" s="36">
        <f>AQ2862+AQ2856</f>
        <v>-1368.8940000000002</v>
      </c>
      <c r="AR2855" s="36">
        <f>AR2862+AR2856</f>
        <v>0</v>
      </c>
      <c r="AS2855" s="36">
        <f>AS2862+AS2856</f>
        <v>0</v>
      </c>
      <c r="AT2855" s="36">
        <f>AT2862+AT2856</f>
        <v>0</v>
      </c>
      <c r="AU2855" s="36">
        <f t="shared" si="7127"/>
        <v>360523.97499999998</v>
      </c>
      <c r="AV2855" s="36">
        <f t="shared" si="7128"/>
        <v>-44323.099999999977</v>
      </c>
      <c r="AW2855" s="36">
        <f t="shared" si="7129"/>
        <v>358349.435</v>
      </c>
      <c r="AX2855" s="36">
        <f t="shared" si="7130"/>
        <v>363160.39999999997</v>
      </c>
      <c r="AY2855" s="36">
        <f t="shared" si="7131"/>
        <v>324080.89999999997</v>
      </c>
      <c r="AZ2855" s="36">
        <f>AZ2862+AZ2856</f>
        <v>0</v>
      </c>
      <c r="BA2855" s="37">
        <f t="shared" si="7132"/>
        <v>97.745815874504771</v>
      </c>
      <c r="BB2855" s="25"/>
    </row>
    <row r="2856" s="30" customFormat="1">
      <c r="B2856" s="31" t="s">
        <v>1051</v>
      </c>
      <c r="C2856" s="31" t="s">
        <v>46</v>
      </c>
      <c r="D2856" s="31"/>
      <c r="E2856" s="32" t="str">
        <f t="shared" ref="E2856:E2919" si="7283">CONCATENATE(C2856,D2856)</f>
        <v>01</v>
      </c>
      <c r="F2856" s="31"/>
      <c r="G2856" s="31"/>
      <c r="H2856" s="33" t="s">
        <v>47</v>
      </c>
      <c r="I2856" s="34">
        <f t="shared" ref="I2856:I2860" si="7284">I2857</f>
        <v>210.5</v>
      </c>
      <c r="J2856" s="34">
        <f t="shared" ref="J2856:J2860" si="7285">J2857</f>
        <v>4334.3000000000002</v>
      </c>
      <c r="K2856" s="34">
        <f t="shared" ref="K2856:K2860" si="7286">K2857</f>
        <v>3847.1999999999998</v>
      </c>
      <c r="L2856" s="34">
        <f t="shared" ref="L2856:L2860" si="7287">L2857</f>
        <v>0</v>
      </c>
      <c r="M2856" s="34">
        <f t="shared" ref="M2856:M2860" si="7288">M2857</f>
        <v>0</v>
      </c>
      <c r="N2856" s="34">
        <f t="shared" ref="N2856:N2860" si="7289">N2857</f>
        <v>0</v>
      </c>
      <c r="O2856" s="34">
        <f t="shared" ref="O2856:O2860" si="7290">O2857</f>
        <v>0</v>
      </c>
      <c r="P2856" s="34">
        <f t="shared" ref="P2856:P2860" si="7291">P2857</f>
        <v>0</v>
      </c>
      <c r="Q2856" s="34">
        <f t="shared" ref="Q2856:Q2860" si="7292">Q2857</f>
        <v>0</v>
      </c>
      <c r="R2856" s="34">
        <f t="shared" ref="R2856:R2860" si="7293">R2857</f>
        <v>0</v>
      </c>
      <c r="S2856" s="34">
        <f t="shared" ref="S2856:S2860" si="7294">S2857</f>
        <v>0</v>
      </c>
      <c r="T2856" s="34">
        <f t="shared" si="7260"/>
        <v>210.5</v>
      </c>
      <c r="U2856" s="34">
        <f t="shared" si="7258"/>
        <v>4334.3000000000002</v>
      </c>
      <c r="V2856" s="34">
        <f t="shared" si="7259"/>
        <v>3847.1999999999998</v>
      </c>
      <c r="W2856" s="34">
        <f t="shared" ref="W2856:W2860" si="7295">W2857</f>
        <v>0</v>
      </c>
      <c r="X2856" s="34">
        <f t="shared" ref="X2856:X2860" si="7296">X2857</f>
        <v>0</v>
      </c>
      <c r="Y2856" s="34">
        <f t="shared" ref="Y2856:Y2860" si="7297">Y2857</f>
        <v>0</v>
      </c>
      <c r="Z2856" s="34">
        <f t="shared" ref="Z2856:Z2860" si="7298">Z2857</f>
        <v>0</v>
      </c>
      <c r="AA2856" s="34">
        <f t="shared" ref="AA2856:AA2860" si="7299">AA2857</f>
        <v>0</v>
      </c>
      <c r="AB2856" s="34">
        <f t="shared" ref="AB2856:AB2860" si="7300">AB2857</f>
        <v>0</v>
      </c>
      <c r="AC2856" s="34">
        <f t="shared" ref="AC2856:AC2860" si="7301">AC2857</f>
        <v>0</v>
      </c>
      <c r="AD2856" s="34">
        <f t="shared" ref="AD2856:AD2860" si="7302">AD2857</f>
        <v>0</v>
      </c>
      <c r="AE2856" s="34">
        <f t="shared" ref="AE2856:AE2860" si="7303">AE2857</f>
        <v>0</v>
      </c>
      <c r="AF2856" s="35">
        <f t="shared" ref="AF2856:AF2860" si="7304">AF2857</f>
        <v>211.59999999999999</v>
      </c>
      <c r="AG2856" s="35">
        <f t="shared" ref="AG2856:AG2860" si="7305">AG2857</f>
        <v>0</v>
      </c>
      <c r="AH2856" s="35">
        <f t="shared" ref="AH2856:AH2860" si="7306">AH2857</f>
        <v>211.59999999999999</v>
      </c>
      <c r="AI2856" s="35">
        <f t="shared" ref="AI2856:AI2860" si="7307">AI2857</f>
        <v>0</v>
      </c>
      <c r="AJ2856" s="35">
        <f t="shared" ref="AJ2856:AJ2860" si="7308">AJ2857</f>
        <v>0</v>
      </c>
      <c r="AK2856" s="35">
        <f t="shared" ref="AK2856:AK2860" si="7309">AK2857</f>
        <v>0</v>
      </c>
      <c r="AL2856" s="35">
        <f t="shared" ref="AL2856:AL2860" si="7310">AL2857</f>
        <v>211.59999999999999</v>
      </c>
      <c r="AM2856" s="35">
        <f t="shared" ref="AM2856:AM2860" si="7311">AM2857</f>
        <v>211.59999999999999</v>
      </c>
      <c r="AN2856" s="35">
        <f t="shared" ref="AN2856:AN2860" si="7312">AN2857</f>
        <v>0</v>
      </c>
      <c r="AO2856" s="54">
        <f t="shared" ref="AO2856:AO2860" si="7313">AO2857</f>
        <v>211.59999999999999</v>
      </c>
      <c r="AP2856" s="36">
        <f t="shared" ref="AP2856:AP2860" si="7314">AP2857</f>
        <v>211.59999999999999</v>
      </c>
      <c r="AQ2856" s="36">
        <f t="shared" ref="AQ2856:AQ2860" si="7315">AQ2857</f>
        <v>0</v>
      </c>
      <c r="AR2856" s="36">
        <f t="shared" ref="AR2856:AR2860" si="7316">AR2857</f>
        <v>0</v>
      </c>
      <c r="AS2856" s="36">
        <f t="shared" ref="AS2856:AS2860" si="7317">AS2857</f>
        <v>0</v>
      </c>
      <c r="AT2856" s="36">
        <f t="shared" ref="AT2856:AT2860" si="7318">AT2857</f>
        <v>0</v>
      </c>
      <c r="AU2856" s="36">
        <f t="shared" ref="AU2856:AU2919" si="7319">AP2856+AS2856+AT2856+AR2856+AQ2856</f>
        <v>211.59999999999999</v>
      </c>
      <c r="AV2856" s="36">
        <f t="shared" ref="AV2856:AV2919" si="7320">T2856-AU2856</f>
        <v>-1.0999999999999943</v>
      </c>
      <c r="AW2856" s="36">
        <f t="shared" ref="AW2856:AW2919" si="7321">T2856+W2856+X2856+Y2856+Z2856</f>
        <v>210.5</v>
      </c>
      <c r="AX2856" s="36">
        <f t="shared" ref="AX2856:AX2919" si="7322">U2856+AA2856+AB2856</f>
        <v>4334.3000000000002</v>
      </c>
      <c r="AY2856" s="36">
        <f t="shared" ref="AY2856:AY2919" si="7323">V2856+AC2856+AE2856+AD2856</f>
        <v>3847.1999999999998</v>
      </c>
      <c r="AZ2856" s="36">
        <f t="shared" ref="AZ2856:AZ2860" si="7324">AZ2857</f>
        <v>0</v>
      </c>
      <c r="BA2856" s="37">
        <f t="shared" ref="BA2856:BA2919" si="7325">AL2856/AF2856*100</f>
        <v>100</v>
      </c>
      <c r="BB2856" s="25"/>
    </row>
    <row r="2857" s="39" customFormat="1">
      <c r="B2857" s="40" t="s">
        <v>1051</v>
      </c>
      <c r="C2857" s="40" t="s">
        <v>46</v>
      </c>
      <c r="D2857" s="40" t="s">
        <v>96</v>
      </c>
      <c r="E2857" s="38" t="str">
        <f t="shared" si="7283"/>
        <v>0105</v>
      </c>
      <c r="F2857" s="40"/>
      <c r="G2857" s="38"/>
      <c r="H2857" s="41" t="s">
        <v>1053</v>
      </c>
      <c r="I2857" s="42">
        <f t="shared" si="7284"/>
        <v>210.5</v>
      </c>
      <c r="J2857" s="42">
        <f t="shared" si="7285"/>
        <v>4334.3000000000002</v>
      </c>
      <c r="K2857" s="42">
        <f t="shared" si="7286"/>
        <v>3847.1999999999998</v>
      </c>
      <c r="L2857" s="42">
        <f t="shared" si="7287"/>
        <v>0</v>
      </c>
      <c r="M2857" s="42">
        <f t="shared" si="7288"/>
        <v>0</v>
      </c>
      <c r="N2857" s="42">
        <f t="shared" si="7289"/>
        <v>0</v>
      </c>
      <c r="O2857" s="42">
        <f t="shared" si="7290"/>
        <v>0</v>
      </c>
      <c r="P2857" s="42">
        <f t="shared" si="7291"/>
        <v>0</v>
      </c>
      <c r="Q2857" s="42">
        <f t="shared" si="7292"/>
        <v>0</v>
      </c>
      <c r="R2857" s="42">
        <f t="shared" si="7293"/>
        <v>0</v>
      </c>
      <c r="S2857" s="42">
        <f t="shared" si="7294"/>
        <v>0</v>
      </c>
      <c r="T2857" s="42">
        <f t="shared" si="7260"/>
        <v>210.5</v>
      </c>
      <c r="U2857" s="42">
        <f t="shared" si="7258"/>
        <v>4334.3000000000002</v>
      </c>
      <c r="V2857" s="42">
        <f t="shared" si="7259"/>
        <v>3847.1999999999998</v>
      </c>
      <c r="W2857" s="42">
        <f t="shared" si="7295"/>
        <v>0</v>
      </c>
      <c r="X2857" s="42">
        <f t="shared" si="7296"/>
        <v>0</v>
      </c>
      <c r="Y2857" s="42">
        <f t="shared" si="7297"/>
        <v>0</v>
      </c>
      <c r="Z2857" s="42">
        <f t="shared" si="7298"/>
        <v>0</v>
      </c>
      <c r="AA2857" s="42">
        <f t="shared" si="7299"/>
        <v>0</v>
      </c>
      <c r="AB2857" s="42">
        <f t="shared" si="7300"/>
        <v>0</v>
      </c>
      <c r="AC2857" s="42">
        <f t="shared" si="7301"/>
        <v>0</v>
      </c>
      <c r="AD2857" s="42">
        <f t="shared" si="7302"/>
        <v>0</v>
      </c>
      <c r="AE2857" s="42">
        <f t="shared" si="7303"/>
        <v>0</v>
      </c>
      <c r="AF2857" s="43">
        <f t="shared" si="7304"/>
        <v>211.59999999999999</v>
      </c>
      <c r="AG2857" s="43">
        <f t="shared" si="7305"/>
        <v>0</v>
      </c>
      <c r="AH2857" s="43">
        <f t="shared" si="7306"/>
        <v>211.59999999999999</v>
      </c>
      <c r="AI2857" s="43">
        <f t="shared" si="7307"/>
        <v>0</v>
      </c>
      <c r="AJ2857" s="43">
        <f t="shared" si="7308"/>
        <v>0</v>
      </c>
      <c r="AK2857" s="43">
        <f t="shared" si="7309"/>
        <v>0</v>
      </c>
      <c r="AL2857" s="43">
        <f t="shared" si="7310"/>
        <v>211.59999999999999</v>
      </c>
      <c r="AM2857" s="43">
        <f t="shared" si="7311"/>
        <v>211.59999999999999</v>
      </c>
      <c r="AN2857" s="43">
        <f t="shared" si="7312"/>
        <v>0</v>
      </c>
      <c r="AO2857" s="45">
        <f t="shared" si="7313"/>
        <v>211.59999999999999</v>
      </c>
      <c r="AP2857" s="45">
        <f t="shared" si="7314"/>
        <v>211.59999999999999</v>
      </c>
      <c r="AQ2857" s="45">
        <f t="shared" si="7315"/>
        <v>0</v>
      </c>
      <c r="AR2857" s="45">
        <f t="shared" si="7316"/>
        <v>0</v>
      </c>
      <c r="AS2857" s="45">
        <f t="shared" si="7317"/>
        <v>0</v>
      </c>
      <c r="AT2857" s="45">
        <f t="shared" si="7318"/>
        <v>0</v>
      </c>
      <c r="AU2857" s="45">
        <f t="shared" si="7319"/>
        <v>211.59999999999999</v>
      </c>
      <c r="AV2857" s="45">
        <f t="shared" si="7320"/>
        <v>-1.0999999999999943</v>
      </c>
      <c r="AW2857" s="45">
        <f t="shared" si="7321"/>
        <v>210.5</v>
      </c>
      <c r="AX2857" s="45">
        <f t="shared" si="7322"/>
        <v>4334.3000000000002</v>
      </c>
      <c r="AY2857" s="45">
        <f t="shared" si="7323"/>
        <v>3847.1999999999998</v>
      </c>
      <c r="AZ2857" s="45">
        <f t="shared" si="7324"/>
        <v>0</v>
      </c>
      <c r="BA2857" s="46">
        <f t="shared" si="7325"/>
        <v>100</v>
      </c>
      <c r="BB2857" s="25"/>
    </row>
    <row r="2858" ht="31.5">
      <c r="B2858" s="47" t="s">
        <v>1051</v>
      </c>
      <c r="C2858" s="47" t="s">
        <v>46</v>
      </c>
      <c r="D2858" s="47" t="s">
        <v>96</v>
      </c>
      <c r="E2858" s="48" t="str">
        <f t="shared" si="7283"/>
        <v>0105</v>
      </c>
      <c r="F2858" s="47" t="s">
        <v>76</v>
      </c>
      <c r="G2858" s="48"/>
      <c r="H2858" s="49" t="s">
        <v>77</v>
      </c>
      <c r="I2858" s="19">
        <f t="shared" si="7284"/>
        <v>210.5</v>
      </c>
      <c r="J2858" s="19">
        <f t="shared" si="7285"/>
        <v>4334.3000000000002</v>
      </c>
      <c r="K2858" s="19">
        <f t="shared" si="7286"/>
        <v>3847.1999999999998</v>
      </c>
      <c r="L2858" s="19">
        <f t="shared" si="7287"/>
        <v>0</v>
      </c>
      <c r="M2858" s="19">
        <f t="shared" si="7288"/>
        <v>0</v>
      </c>
      <c r="N2858" s="19">
        <f t="shared" si="7289"/>
        <v>0</v>
      </c>
      <c r="O2858" s="19">
        <f t="shared" si="7290"/>
        <v>0</v>
      </c>
      <c r="P2858" s="19">
        <f t="shared" si="7291"/>
        <v>0</v>
      </c>
      <c r="Q2858" s="19">
        <f t="shared" si="7292"/>
        <v>0</v>
      </c>
      <c r="R2858" s="19">
        <f t="shared" si="7293"/>
        <v>0</v>
      </c>
      <c r="S2858" s="19">
        <f t="shared" si="7294"/>
        <v>0</v>
      </c>
      <c r="T2858" s="19">
        <f t="shared" si="7260"/>
        <v>210.5</v>
      </c>
      <c r="U2858" s="19">
        <f t="shared" si="7258"/>
        <v>4334.3000000000002</v>
      </c>
      <c r="V2858" s="19">
        <f t="shared" si="7259"/>
        <v>3847.1999999999998</v>
      </c>
      <c r="W2858" s="19">
        <f t="shared" si="7295"/>
        <v>0</v>
      </c>
      <c r="X2858" s="19">
        <f t="shared" si="7296"/>
        <v>0</v>
      </c>
      <c r="Y2858" s="19">
        <f t="shared" si="7297"/>
        <v>0</v>
      </c>
      <c r="Z2858" s="19">
        <f t="shared" si="7298"/>
        <v>0</v>
      </c>
      <c r="AA2858" s="19">
        <f t="shared" si="7299"/>
        <v>0</v>
      </c>
      <c r="AB2858" s="19">
        <f t="shared" si="7300"/>
        <v>0</v>
      </c>
      <c r="AC2858" s="19">
        <f t="shared" si="7301"/>
        <v>0</v>
      </c>
      <c r="AD2858" s="19">
        <f t="shared" si="7302"/>
        <v>0</v>
      </c>
      <c r="AE2858" s="19">
        <f t="shared" si="7303"/>
        <v>0</v>
      </c>
      <c r="AF2858" s="50">
        <f t="shared" si="7304"/>
        <v>211.59999999999999</v>
      </c>
      <c r="AG2858" s="50">
        <f t="shared" si="7305"/>
        <v>0</v>
      </c>
      <c r="AH2858" s="50">
        <f t="shared" si="7306"/>
        <v>211.59999999999999</v>
      </c>
      <c r="AI2858" s="50">
        <f t="shared" si="7307"/>
        <v>0</v>
      </c>
      <c r="AJ2858" s="50">
        <f t="shared" si="7308"/>
        <v>0</v>
      </c>
      <c r="AK2858" s="50">
        <f t="shared" si="7309"/>
        <v>0</v>
      </c>
      <c r="AL2858" s="50">
        <f t="shared" si="7310"/>
        <v>211.59999999999999</v>
      </c>
      <c r="AM2858" s="50">
        <f t="shared" si="7311"/>
        <v>211.59999999999999</v>
      </c>
      <c r="AN2858" s="50">
        <f t="shared" si="7312"/>
        <v>0</v>
      </c>
      <c r="AO2858" s="15">
        <f t="shared" si="7313"/>
        <v>211.59999999999999</v>
      </c>
      <c r="AP2858" s="51">
        <f t="shared" si="7314"/>
        <v>211.59999999999999</v>
      </c>
      <c r="AQ2858" s="51">
        <f t="shared" si="7315"/>
        <v>0</v>
      </c>
      <c r="AR2858" s="51">
        <f t="shared" si="7316"/>
        <v>0</v>
      </c>
      <c r="AS2858" s="51">
        <f t="shared" si="7317"/>
        <v>0</v>
      </c>
      <c r="AT2858" s="51">
        <f t="shared" si="7318"/>
        <v>0</v>
      </c>
      <c r="AU2858" s="51">
        <f t="shared" si="7319"/>
        <v>211.59999999999999</v>
      </c>
      <c r="AV2858" s="51">
        <f t="shared" si="7320"/>
        <v>-1.0999999999999943</v>
      </c>
      <c r="AW2858" s="51">
        <f t="shared" si="7321"/>
        <v>210.5</v>
      </c>
      <c r="AX2858" s="51">
        <f t="shared" si="7322"/>
        <v>4334.3000000000002</v>
      </c>
      <c r="AY2858" s="51">
        <f t="shared" si="7323"/>
        <v>3847.1999999999998</v>
      </c>
      <c r="AZ2858" s="51">
        <f t="shared" si="7324"/>
        <v>0</v>
      </c>
      <c r="BA2858" s="52">
        <f t="shared" si="7325"/>
        <v>100</v>
      </c>
      <c r="BB2858" s="25"/>
    </row>
    <row r="2859">
      <c r="B2859" s="47" t="s">
        <v>1051</v>
      </c>
      <c r="C2859" s="47" t="s">
        <v>46</v>
      </c>
      <c r="D2859" s="47" t="s">
        <v>96</v>
      </c>
      <c r="E2859" s="48" t="str">
        <f t="shared" si="7283"/>
        <v>0105</v>
      </c>
      <c r="F2859" s="47" t="s">
        <v>78</v>
      </c>
      <c r="G2859" s="48"/>
      <c r="H2859" s="49" t="s">
        <v>79</v>
      </c>
      <c r="I2859" s="19">
        <f t="shared" si="7284"/>
        <v>210.5</v>
      </c>
      <c r="J2859" s="19">
        <f t="shared" si="7285"/>
        <v>4334.3000000000002</v>
      </c>
      <c r="K2859" s="19">
        <f t="shared" si="7286"/>
        <v>3847.1999999999998</v>
      </c>
      <c r="L2859" s="19">
        <f t="shared" si="7287"/>
        <v>0</v>
      </c>
      <c r="M2859" s="19">
        <f t="shared" si="7288"/>
        <v>0</v>
      </c>
      <c r="N2859" s="19">
        <f t="shared" si="7289"/>
        <v>0</v>
      </c>
      <c r="O2859" s="19">
        <f t="shared" si="7290"/>
        <v>0</v>
      </c>
      <c r="P2859" s="19">
        <f t="shared" si="7291"/>
        <v>0</v>
      </c>
      <c r="Q2859" s="19">
        <f t="shared" si="7292"/>
        <v>0</v>
      </c>
      <c r="R2859" s="19">
        <f t="shared" si="7293"/>
        <v>0</v>
      </c>
      <c r="S2859" s="19">
        <f t="shared" si="7294"/>
        <v>0</v>
      </c>
      <c r="T2859" s="19">
        <f t="shared" si="7260"/>
        <v>210.5</v>
      </c>
      <c r="U2859" s="19">
        <f t="shared" si="7258"/>
        <v>4334.3000000000002</v>
      </c>
      <c r="V2859" s="19">
        <f t="shared" si="7259"/>
        <v>3847.1999999999998</v>
      </c>
      <c r="W2859" s="19">
        <f t="shared" si="7295"/>
        <v>0</v>
      </c>
      <c r="X2859" s="19">
        <f t="shared" si="7296"/>
        <v>0</v>
      </c>
      <c r="Y2859" s="19">
        <f t="shared" si="7297"/>
        <v>0</v>
      </c>
      <c r="Z2859" s="19">
        <f t="shared" si="7298"/>
        <v>0</v>
      </c>
      <c r="AA2859" s="19">
        <f t="shared" si="7299"/>
        <v>0</v>
      </c>
      <c r="AB2859" s="19">
        <f t="shared" si="7300"/>
        <v>0</v>
      </c>
      <c r="AC2859" s="19">
        <f t="shared" si="7301"/>
        <v>0</v>
      </c>
      <c r="AD2859" s="19">
        <f t="shared" si="7302"/>
        <v>0</v>
      </c>
      <c r="AE2859" s="19">
        <f t="shared" si="7303"/>
        <v>0</v>
      </c>
      <c r="AF2859" s="50">
        <f t="shared" si="7304"/>
        <v>211.59999999999999</v>
      </c>
      <c r="AG2859" s="50">
        <f t="shared" si="7305"/>
        <v>0</v>
      </c>
      <c r="AH2859" s="50">
        <f t="shared" si="7306"/>
        <v>211.59999999999999</v>
      </c>
      <c r="AI2859" s="50">
        <f t="shared" si="7307"/>
        <v>0</v>
      </c>
      <c r="AJ2859" s="50">
        <f t="shared" si="7308"/>
        <v>0</v>
      </c>
      <c r="AK2859" s="50">
        <f t="shared" si="7309"/>
        <v>0</v>
      </c>
      <c r="AL2859" s="50">
        <f t="shared" si="7310"/>
        <v>211.59999999999999</v>
      </c>
      <c r="AM2859" s="50">
        <f t="shared" si="7311"/>
        <v>211.59999999999999</v>
      </c>
      <c r="AN2859" s="50">
        <f t="shared" si="7312"/>
        <v>0</v>
      </c>
      <c r="AO2859" s="51">
        <f t="shared" si="7313"/>
        <v>211.59999999999999</v>
      </c>
      <c r="AP2859" s="51">
        <f t="shared" si="7314"/>
        <v>211.59999999999999</v>
      </c>
      <c r="AQ2859" s="51">
        <f t="shared" si="7315"/>
        <v>0</v>
      </c>
      <c r="AR2859" s="51">
        <f t="shared" si="7316"/>
        <v>0</v>
      </c>
      <c r="AS2859" s="51">
        <f t="shared" si="7317"/>
        <v>0</v>
      </c>
      <c r="AT2859" s="51">
        <f t="shared" si="7318"/>
        <v>0</v>
      </c>
      <c r="AU2859" s="51">
        <f t="shared" si="7319"/>
        <v>211.59999999999999</v>
      </c>
      <c r="AV2859" s="51">
        <f t="shared" si="7320"/>
        <v>-1.0999999999999943</v>
      </c>
      <c r="AW2859" s="51">
        <f t="shared" si="7321"/>
        <v>210.5</v>
      </c>
      <c r="AX2859" s="51">
        <f t="shared" si="7322"/>
        <v>4334.3000000000002</v>
      </c>
      <c r="AY2859" s="51">
        <f t="shared" si="7323"/>
        <v>3847.1999999999998</v>
      </c>
      <c r="AZ2859" s="51">
        <f t="shared" si="7324"/>
        <v>0</v>
      </c>
      <c r="BA2859" s="52">
        <f t="shared" si="7325"/>
        <v>100</v>
      </c>
      <c r="BB2859" s="25"/>
    </row>
    <row r="2860" ht="63">
      <c r="B2860" s="47" t="s">
        <v>1051</v>
      </c>
      <c r="C2860" s="47" t="s">
        <v>46</v>
      </c>
      <c r="D2860" s="47" t="s">
        <v>96</v>
      </c>
      <c r="E2860" s="48" t="str">
        <f t="shared" si="7283"/>
        <v>0105</v>
      </c>
      <c r="F2860" s="47" t="s">
        <v>1054</v>
      </c>
      <c r="G2860" s="48"/>
      <c r="H2860" s="49" t="s">
        <v>1055</v>
      </c>
      <c r="I2860" s="19">
        <f t="shared" si="7284"/>
        <v>210.5</v>
      </c>
      <c r="J2860" s="19">
        <f t="shared" si="7285"/>
        <v>4334.3000000000002</v>
      </c>
      <c r="K2860" s="19">
        <f t="shared" si="7286"/>
        <v>3847.1999999999998</v>
      </c>
      <c r="L2860" s="19">
        <f t="shared" si="7287"/>
        <v>0</v>
      </c>
      <c r="M2860" s="19">
        <f t="shared" si="7288"/>
        <v>0</v>
      </c>
      <c r="N2860" s="19">
        <f t="shared" si="7289"/>
        <v>0</v>
      </c>
      <c r="O2860" s="19">
        <f t="shared" si="7290"/>
        <v>0</v>
      </c>
      <c r="P2860" s="19">
        <f t="shared" si="7291"/>
        <v>0</v>
      </c>
      <c r="Q2860" s="19">
        <f t="shared" si="7292"/>
        <v>0</v>
      </c>
      <c r="R2860" s="19">
        <f t="shared" si="7293"/>
        <v>0</v>
      </c>
      <c r="S2860" s="19">
        <f t="shared" si="7294"/>
        <v>0</v>
      </c>
      <c r="T2860" s="19">
        <f t="shared" si="7260"/>
        <v>210.5</v>
      </c>
      <c r="U2860" s="19">
        <f t="shared" si="7258"/>
        <v>4334.3000000000002</v>
      </c>
      <c r="V2860" s="19">
        <f t="shared" si="7259"/>
        <v>3847.1999999999998</v>
      </c>
      <c r="W2860" s="19">
        <f t="shared" si="7295"/>
        <v>0</v>
      </c>
      <c r="X2860" s="19">
        <f t="shared" si="7296"/>
        <v>0</v>
      </c>
      <c r="Y2860" s="19">
        <f t="shared" si="7297"/>
        <v>0</v>
      </c>
      <c r="Z2860" s="19">
        <f t="shared" si="7298"/>
        <v>0</v>
      </c>
      <c r="AA2860" s="19">
        <f t="shared" si="7299"/>
        <v>0</v>
      </c>
      <c r="AB2860" s="19">
        <f t="shared" si="7300"/>
        <v>0</v>
      </c>
      <c r="AC2860" s="19">
        <f t="shared" si="7301"/>
        <v>0</v>
      </c>
      <c r="AD2860" s="19">
        <f t="shared" si="7302"/>
        <v>0</v>
      </c>
      <c r="AE2860" s="19">
        <f t="shared" si="7303"/>
        <v>0</v>
      </c>
      <c r="AF2860" s="50">
        <f t="shared" si="7304"/>
        <v>211.59999999999999</v>
      </c>
      <c r="AG2860" s="50">
        <f t="shared" si="7305"/>
        <v>0</v>
      </c>
      <c r="AH2860" s="50">
        <f t="shared" si="7306"/>
        <v>211.59999999999999</v>
      </c>
      <c r="AI2860" s="50">
        <f t="shared" si="7307"/>
        <v>0</v>
      </c>
      <c r="AJ2860" s="50">
        <f t="shared" si="7308"/>
        <v>0</v>
      </c>
      <c r="AK2860" s="50">
        <f t="shared" si="7309"/>
        <v>0</v>
      </c>
      <c r="AL2860" s="50">
        <f t="shared" si="7310"/>
        <v>211.59999999999999</v>
      </c>
      <c r="AM2860" s="50">
        <f t="shared" si="7311"/>
        <v>211.59999999999999</v>
      </c>
      <c r="AN2860" s="50">
        <f t="shared" si="7312"/>
        <v>0</v>
      </c>
      <c r="AO2860" s="15">
        <f t="shared" si="7313"/>
        <v>211.59999999999999</v>
      </c>
      <c r="AP2860" s="51">
        <f t="shared" si="7314"/>
        <v>211.59999999999999</v>
      </c>
      <c r="AQ2860" s="51">
        <f t="shared" si="7315"/>
        <v>0</v>
      </c>
      <c r="AR2860" s="51">
        <f t="shared" si="7316"/>
        <v>0</v>
      </c>
      <c r="AS2860" s="51">
        <f t="shared" si="7317"/>
        <v>0</v>
      </c>
      <c r="AT2860" s="51">
        <f t="shared" si="7318"/>
        <v>0</v>
      </c>
      <c r="AU2860" s="51">
        <f t="shared" si="7319"/>
        <v>211.59999999999999</v>
      </c>
      <c r="AV2860" s="51">
        <f t="shared" si="7320"/>
        <v>-1.0999999999999943</v>
      </c>
      <c r="AW2860" s="51">
        <f t="shared" si="7321"/>
        <v>210.5</v>
      </c>
      <c r="AX2860" s="51">
        <f t="shared" si="7322"/>
        <v>4334.3000000000002</v>
      </c>
      <c r="AY2860" s="51">
        <f t="shared" si="7323"/>
        <v>3847.1999999999998</v>
      </c>
      <c r="AZ2860" s="51">
        <f t="shared" si="7324"/>
        <v>0</v>
      </c>
      <c r="BA2860" s="52">
        <f t="shared" si="7325"/>
        <v>100</v>
      </c>
      <c r="BB2860" s="25"/>
    </row>
    <row r="2861" ht="31.5">
      <c r="B2861" s="47" t="s">
        <v>1051</v>
      </c>
      <c r="C2861" s="47" t="s">
        <v>46</v>
      </c>
      <c r="D2861" s="47" t="s">
        <v>96</v>
      </c>
      <c r="E2861" s="48" t="str">
        <f t="shared" si="7283"/>
        <v>0105</v>
      </c>
      <c r="F2861" s="47" t="s">
        <v>1054</v>
      </c>
      <c r="G2861" s="47" t="s">
        <v>58</v>
      </c>
      <c r="H2861" s="49" t="s">
        <v>59</v>
      </c>
      <c r="I2861" s="19">
        <v>210.5</v>
      </c>
      <c r="J2861" s="19">
        <v>4334.3000000000002</v>
      </c>
      <c r="K2861" s="19">
        <v>3847.1999999999998</v>
      </c>
      <c r="L2861" s="19"/>
      <c r="M2861" s="19"/>
      <c r="N2861" s="19"/>
      <c r="O2861" s="19">
        <v>0</v>
      </c>
      <c r="P2861" s="19">
        <v>0</v>
      </c>
      <c r="Q2861" s="19">
        <v>0</v>
      </c>
      <c r="R2861" s="19">
        <v>0</v>
      </c>
      <c r="S2861" s="19"/>
      <c r="T2861" s="19">
        <f t="shared" si="7260"/>
        <v>210.5</v>
      </c>
      <c r="U2861" s="19">
        <f t="shared" si="7258"/>
        <v>4334.3000000000002</v>
      </c>
      <c r="V2861" s="19">
        <f t="shared" si="7259"/>
        <v>3847.1999999999998</v>
      </c>
      <c r="W2861" s="19"/>
      <c r="X2861" s="19"/>
      <c r="Y2861" s="19"/>
      <c r="Z2861" s="19"/>
      <c r="AA2861" s="19"/>
      <c r="AB2861" s="19"/>
      <c r="AC2861" s="19"/>
      <c r="AD2861" s="19"/>
      <c r="AE2861" s="19"/>
      <c r="AF2861" s="50">
        <v>211.59999999999999</v>
      </c>
      <c r="AG2861" s="50"/>
      <c r="AH2861" s="50">
        <f>AF2861</f>
        <v>211.59999999999999</v>
      </c>
      <c r="AI2861" s="50">
        <f>AG2861</f>
        <v>0</v>
      </c>
      <c r="AJ2861" s="50">
        <v>0</v>
      </c>
      <c r="AK2861" s="50">
        <v>0</v>
      </c>
      <c r="AL2861" s="50">
        <v>211.59999999999999</v>
      </c>
      <c r="AM2861" s="50">
        <f>AL2861</f>
        <v>211.59999999999999</v>
      </c>
      <c r="AN2861" s="50">
        <v>0</v>
      </c>
      <c r="AO2861" s="51">
        <v>211.59999999999999</v>
      </c>
      <c r="AP2861" s="51">
        <v>211.59999999999999</v>
      </c>
      <c r="AQ2861" s="51">
        <v>0</v>
      </c>
      <c r="AR2861" s="51">
        <v>0</v>
      </c>
      <c r="AS2861" s="51">
        <v>0</v>
      </c>
      <c r="AT2861" s="51">
        <v>0</v>
      </c>
      <c r="AU2861" s="51">
        <f t="shared" si="7319"/>
        <v>211.59999999999999</v>
      </c>
      <c r="AV2861" s="51">
        <f t="shared" si="7320"/>
        <v>-1.0999999999999943</v>
      </c>
      <c r="AW2861" s="51">
        <f t="shared" si="7321"/>
        <v>210.5</v>
      </c>
      <c r="AX2861" s="51">
        <f t="shared" si="7322"/>
        <v>4334.3000000000002</v>
      </c>
      <c r="AY2861" s="51">
        <f t="shared" si="7323"/>
        <v>3847.1999999999998</v>
      </c>
      <c r="AZ2861" s="51"/>
      <c r="BA2861" s="52">
        <f t="shared" si="7325"/>
        <v>100</v>
      </c>
      <c r="BB2861" s="53"/>
    </row>
    <row r="2862" s="30" customFormat="1" ht="31.5">
      <c r="B2862" s="31" t="s">
        <v>1051</v>
      </c>
      <c r="C2862" s="31" t="s">
        <v>98</v>
      </c>
      <c r="D2862" s="31"/>
      <c r="E2862" s="32" t="str">
        <f t="shared" si="7283"/>
        <v>03</v>
      </c>
      <c r="F2862" s="31"/>
      <c r="G2862" s="32"/>
      <c r="H2862" s="33" t="s">
        <v>175</v>
      </c>
      <c r="I2862" s="34">
        <f>I2895+I2863+I2874</f>
        <v>271489.70000000001</v>
      </c>
      <c r="J2862" s="34">
        <f>J2895+J2863+J2874</f>
        <v>313433</v>
      </c>
      <c r="K2862" s="34">
        <f>K2895+K2863+K2874</f>
        <v>274840.59999999998</v>
      </c>
      <c r="L2862" s="34">
        <f>L2895+L2863+L2874</f>
        <v>0</v>
      </c>
      <c r="M2862" s="34">
        <f>M2895+M2863+M2874</f>
        <v>0</v>
      </c>
      <c r="N2862" s="34">
        <f>N2895+N2863+N2874</f>
        <v>0</v>
      </c>
      <c r="O2862" s="34">
        <f>O2895+O2863+O2874</f>
        <v>-1368.8940000000002</v>
      </c>
      <c r="P2862" s="34">
        <f>P2895+P2863+P2874</f>
        <v>0</v>
      </c>
      <c r="Q2862" s="34">
        <f>Q2895+Q2863+Q2874</f>
        <v>194.49700000000001</v>
      </c>
      <c r="R2862" s="34">
        <f>R2895+R2863+R2874</f>
        <v>3526.5120000000002</v>
      </c>
      <c r="S2862" s="34">
        <f>S2895+S2863+S2874</f>
        <v>42148.559999999998</v>
      </c>
      <c r="T2862" s="34">
        <f t="shared" si="7260"/>
        <v>315990.375</v>
      </c>
      <c r="U2862" s="34">
        <f t="shared" si="7258"/>
        <v>313433</v>
      </c>
      <c r="V2862" s="34">
        <f t="shared" si="7259"/>
        <v>274840.59999999998</v>
      </c>
      <c r="W2862" s="34">
        <f>W2895+W2863+W2874</f>
        <v>40509.600000000006</v>
      </c>
      <c r="X2862" s="34">
        <f>X2895+X2863+X2874</f>
        <v>0</v>
      </c>
      <c r="Y2862" s="34">
        <f>Y2895+Y2863+Y2874</f>
        <v>0</v>
      </c>
      <c r="Z2862" s="34">
        <f>Z2895+Z2863+Z2874</f>
        <v>1638.96</v>
      </c>
      <c r="AA2862" s="34">
        <f>AA2895+AA2863+AA2874</f>
        <v>45393.099999999999</v>
      </c>
      <c r="AB2862" s="34">
        <f>AB2895+AB2863+AB2874</f>
        <v>0</v>
      </c>
      <c r="AC2862" s="34">
        <f>AC2895+AC2863+AC2874</f>
        <v>45393.099999999999</v>
      </c>
      <c r="AD2862" s="34">
        <f>AD2895+AD2863+AD2874</f>
        <v>0</v>
      </c>
      <c r="AE2862" s="34">
        <f>AE2895+AE2863+AE2874</f>
        <v>0</v>
      </c>
      <c r="AF2862" s="35">
        <f>AF2895+AF2863+AF2874</f>
        <v>518112.37521800003</v>
      </c>
      <c r="AG2862" s="35">
        <f>AG2895+AG2863+AG2874</f>
        <v>0</v>
      </c>
      <c r="AH2862" s="35">
        <f>AH2895+AH2863+AH2874</f>
        <v>2047.9000000000001</v>
      </c>
      <c r="AI2862" s="35">
        <f>AI2895+AI2863+AI2874</f>
        <v>0</v>
      </c>
      <c r="AJ2862" s="35">
        <f>AJ2895+AJ2863+AJ2874</f>
        <v>0</v>
      </c>
      <c r="AK2862" s="35">
        <f>AK2895+AK2863+AK2874</f>
        <v>0</v>
      </c>
      <c r="AL2862" s="35">
        <f>AL2895+AL2863+AL2874</f>
        <v>506428.39845000004</v>
      </c>
      <c r="AM2862" s="35">
        <f>AM2895+AM2863+AM2874</f>
        <v>2047.9000000000001</v>
      </c>
      <c r="AN2862" s="35">
        <f>AN2895+AN2863+AN2874</f>
        <v>0</v>
      </c>
      <c r="AO2862" s="54">
        <f>AO2895+AO2863+AO2874</f>
        <v>253502.39807</v>
      </c>
      <c r="AP2862" s="36">
        <f>AP2895+AP2863+AP2874</f>
        <v>361681.26900000003</v>
      </c>
      <c r="AQ2862" s="36">
        <f>AQ2895+AQ2863+AQ2874</f>
        <v>-1368.8940000000002</v>
      </c>
      <c r="AR2862" s="36">
        <f>AR2895+AR2863+AR2874</f>
        <v>0</v>
      </c>
      <c r="AS2862" s="36">
        <f>AS2895+AS2863+AS2874</f>
        <v>0</v>
      </c>
      <c r="AT2862" s="36">
        <f>AT2895+AT2863+AT2874</f>
        <v>0</v>
      </c>
      <c r="AU2862" s="36">
        <f t="shared" si="7319"/>
        <v>360312.375</v>
      </c>
      <c r="AV2862" s="36">
        <f t="shared" si="7320"/>
        <v>-44322</v>
      </c>
      <c r="AW2862" s="36">
        <f t="shared" si="7321"/>
        <v>358138.935</v>
      </c>
      <c r="AX2862" s="36">
        <f t="shared" si="7322"/>
        <v>358826.09999999998</v>
      </c>
      <c r="AY2862" s="36">
        <f t="shared" si="7323"/>
        <v>320233.69999999995</v>
      </c>
      <c r="AZ2862" s="36">
        <f>AZ2895+AZ2863+AZ2874</f>
        <v>0</v>
      </c>
      <c r="BA2862" s="37">
        <f t="shared" si="7325"/>
        <v>97.744895253064769</v>
      </c>
      <c r="BB2862" s="25"/>
    </row>
    <row r="2863" s="39" customFormat="1">
      <c r="B2863" s="40" t="s">
        <v>1051</v>
      </c>
      <c r="C2863" s="40" t="s">
        <v>98</v>
      </c>
      <c r="D2863" s="40" t="s">
        <v>90</v>
      </c>
      <c r="E2863" s="38" t="str">
        <f t="shared" si="7283"/>
        <v>0309</v>
      </c>
      <c r="F2863" s="40"/>
      <c r="G2863" s="40"/>
      <c r="H2863" s="41" t="s">
        <v>992</v>
      </c>
      <c r="I2863" s="42">
        <f t="shared" ref="I2863:I2865" si="7326">I2864</f>
        <v>73980.5</v>
      </c>
      <c r="J2863" s="42">
        <f t="shared" ref="J2863:J2865" si="7327">J2864</f>
        <v>72030.400000000009</v>
      </c>
      <c r="K2863" s="42">
        <f t="shared" ref="K2863:K2865" si="7328">K2864</f>
        <v>72030.399999999994</v>
      </c>
      <c r="L2863" s="42">
        <f t="shared" ref="L2863:L2865" si="7329">L2864</f>
        <v>0</v>
      </c>
      <c r="M2863" s="42">
        <f t="shared" ref="M2863:M2865" si="7330">M2864</f>
        <v>0</v>
      </c>
      <c r="N2863" s="42">
        <f t="shared" ref="N2863:N2865" si="7331">N2864</f>
        <v>0</v>
      </c>
      <c r="O2863" s="42">
        <f t="shared" ref="O2863:O2865" si="7332">O2864</f>
        <v>0</v>
      </c>
      <c r="P2863" s="42">
        <f t="shared" ref="P2863:P2865" si="7333">P2864</f>
        <v>0</v>
      </c>
      <c r="Q2863" s="42">
        <f t="shared" ref="Q2863:Q2865" si="7334">Q2864</f>
        <v>0</v>
      </c>
      <c r="R2863" s="42">
        <f t="shared" ref="R2863:R2865" si="7335">R2864</f>
        <v>0</v>
      </c>
      <c r="S2863" s="42">
        <f t="shared" ref="S2863:S2865" si="7336">S2864</f>
        <v>9399.4600000000009</v>
      </c>
      <c r="T2863" s="42">
        <f t="shared" si="7260"/>
        <v>83379.960000000006</v>
      </c>
      <c r="U2863" s="42">
        <f t="shared" si="7258"/>
        <v>72030.400000000009</v>
      </c>
      <c r="V2863" s="42">
        <f t="shared" si="7259"/>
        <v>72030.399999999994</v>
      </c>
      <c r="W2863" s="42">
        <f t="shared" ref="W2863:W2865" si="7337">W2864</f>
        <v>9279.7000000000007</v>
      </c>
      <c r="X2863" s="42">
        <f t="shared" ref="X2863:X2865" si="7338">X2864</f>
        <v>0</v>
      </c>
      <c r="Y2863" s="42">
        <f t="shared" ref="Y2863:Y2865" si="7339">Y2864</f>
        <v>0</v>
      </c>
      <c r="Z2863" s="42">
        <f t="shared" ref="Z2863:Z2865" si="7340">Z2864</f>
        <v>119.76000000000001</v>
      </c>
      <c r="AA2863" s="42">
        <f t="shared" ref="AA2863:AA2865" si="7341">AA2864</f>
        <v>11354.200000000001</v>
      </c>
      <c r="AB2863" s="42">
        <f t="shared" ref="AB2863:AB2865" si="7342">AB2864</f>
        <v>0</v>
      </c>
      <c r="AC2863" s="42">
        <f t="shared" ref="AC2863:AC2865" si="7343">AC2864</f>
        <v>11354.200000000001</v>
      </c>
      <c r="AD2863" s="42">
        <f t="shared" ref="AD2863:AD2865" si="7344">AD2864</f>
        <v>0</v>
      </c>
      <c r="AE2863" s="42">
        <f t="shared" ref="AE2863:AE2865" si="7345">AE2864</f>
        <v>0</v>
      </c>
      <c r="AF2863" s="43">
        <f t="shared" ref="AF2863:AF2865" si="7346">AF2864</f>
        <v>83379.960000000006</v>
      </c>
      <c r="AG2863" s="43">
        <f t="shared" ref="AG2863:AG2865" si="7347">AG2864</f>
        <v>0</v>
      </c>
      <c r="AH2863" s="43">
        <f t="shared" ref="AH2863:AH2865" si="7348">AH2864</f>
        <v>0</v>
      </c>
      <c r="AI2863" s="43">
        <f t="shared" ref="AI2863:AI2865" si="7349">AI2864</f>
        <v>0</v>
      </c>
      <c r="AJ2863" s="43">
        <f t="shared" ref="AJ2863:AJ2865" si="7350">AJ2864</f>
        <v>0</v>
      </c>
      <c r="AK2863" s="43">
        <f t="shared" ref="AK2863:AK2865" si="7351">AK2864</f>
        <v>0</v>
      </c>
      <c r="AL2863" s="43">
        <f t="shared" ref="AL2863:AL2865" si="7352">AL2864</f>
        <v>81457.109330000021</v>
      </c>
      <c r="AM2863" s="43">
        <f t="shared" ref="AM2863:AM2865" si="7353">AM2864</f>
        <v>0</v>
      </c>
      <c r="AN2863" s="43">
        <f t="shared" ref="AN2863:AN2865" si="7354">AN2864</f>
        <v>0</v>
      </c>
      <c r="AO2863" s="45">
        <f t="shared" ref="AO2863:AO2865" si="7355">AO2864</f>
        <v>56296.529949999996</v>
      </c>
      <c r="AP2863" s="45">
        <f t="shared" ref="AP2863:AP2865" si="7356">AP2864</f>
        <v>83379.960000000021</v>
      </c>
      <c r="AQ2863" s="45">
        <f t="shared" ref="AQ2863:AQ2865" si="7357">AQ2864</f>
        <v>0</v>
      </c>
      <c r="AR2863" s="45">
        <f t="shared" ref="AR2863:AR2865" si="7358">AR2864</f>
        <v>0</v>
      </c>
      <c r="AS2863" s="45">
        <f t="shared" ref="AS2863:AS2865" si="7359">AS2864</f>
        <v>0</v>
      </c>
      <c r="AT2863" s="45">
        <f t="shared" ref="AT2863:AT2865" si="7360">AT2864</f>
        <v>0</v>
      </c>
      <c r="AU2863" s="45">
        <f t="shared" si="7319"/>
        <v>83379.960000000021</v>
      </c>
      <c r="AV2863" s="45">
        <f t="shared" si="7320"/>
        <v>-1.4551915228366852e-11</v>
      </c>
      <c r="AW2863" s="45">
        <f t="shared" si="7321"/>
        <v>92779.419999999998</v>
      </c>
      <c r="AX2863" s="45">
        <f t="shared" si="7322"/>
        <v>83384.600000000006</v>
      </c>
      <c r="AY2863" s="45">
        <f t="shared" si="7323"/>
        <v>83384.599999999991</v>
      </c>
      <c r="AZ2863" s="45">
        <f t="shared" ref="AZ2863:AZ2865" si="7361">AZ2864</f>
        <v>0</v>
      </c>
      <c r="BA2863" s="46">
        <f t="shared" si="7325"/>
        <v>97.693869522124999</v>
      </c>
      <c r="BB2863" s="25"/>
    </row>
    <row r="2864">
      <c r="B2864" s="47" t="s">
        <v>1051</v>
      </c>
      <c r="C2864" s="47" t="s">
        <v>98</v>
      </c>
      <c r="D2864" s="47" t="s">
        <v>90</v>
      </c>
      <c r="E2864" s="48" t="str">
        <f t="shared" si="7283"/>
        <v>0309</v>
      </c>
      <c r="F2864" s="47" t="s">
        <v>277</v>
      </c>
      <c r="G2864" s="48"/>
      <c r="H2864" s="49" t="s">
        <v>278</v>
      </c>
      <c r="I2864" s="19">
        <f t="shared" si="7326"/>
        <v>73980.5</v>
      </c>
      <c r="J2864" s="19">
        <f t="shared" si="7327"/>
        <v>72030.400000000009</v>
      </c>
      <c r="K2864" s="19">
        <f t="shared" si="7328"/>
        <v>72030.399999999994</v>
      </c>
      <c r="L2864" s="19">
        <f t="shared" si="7329"/>
        <v>0</v>
      </c>
      <c r="M2864" s="19">
        <f t="shared" si="7330"/>
        <v>0</v>
      </c>
      <c r="N2864" s="19">
        <f t="shared" si="7331"/>
        <v>0</v>
      </c>
      <c r="O2864" s="19">
        <f t="shared" si="7332"/>
        <v>0</v>
      </c>
      <c r="P2864" s="19">
        <f t="shared" si="7333"/>
        <v>0</v>
      </c>
      <c r="Q2864" s="19">
        <f t="shared" si="7334"/>
        <v>0</v>
      </c>
      <c r="R2864" s="19">
        <f t="shared" si="7335"/>
        <v>0</v>
      </c>
      <c r="S2864" s="19">
        <f t="shared" si="7336"/>
        <v>9399.4600000000009</v>
      </c>
      <c r="T2864" s="19">
        <f t="shared" si="7260"/>
        <v>83379.960000000006</v>
      </c>
      <c r="U2864" s="19">
        <f t="shared" si="7258"/>
        <v>72030.400000000009</v>
      </c>
      <c r="V2864" s="19">
        <f t="shared" si="7259"/>
        <v>72030.399999999994</v>
      </c>
      <c r="W2864" s="19">
        <f t="shared" si="7337"/>
        <v>9279.7000000000007</v>
      </c>
      <c r="X2864" s="19">
        <f t="shared" si="7338"/>
        <v>0</v>
      </c>
      <c r="Y2864" s="19">
        <f t="shared" si="7339"/>
        <v>0</v>
      </c>
      <c r="Z2864" s="19">
        <f t="shared" si="7340"/>
        <v>119.76000000000001</v>
      </c>
      <c r="AA2864" s="19">
        <f t="shared" si="7341"/>
        <v>11354.200000000001</v>
      </c>
      <c r="AB2864" s="19">
        <f t="shared" si="7342"/>
        <v>0</v>
      </c>
      <c r="AC2864" s="19">
        <f t="shared" si="7343"/>
        <v>11354.200000000001</v>
      </c>
      <c r="AD2864" s="19">
        <f t="shared" si="7344"/>
        <v>0</v>
      </c>
      <c r="AE2864" s="19">
        <f t="shared" si="7345"/>
        <v>0</v>
      </c>
      <c r="AF2864" s="50">
        <f t="shared" si="7346"/>
        <v>83379.960000000006</v>
      </c>
      <c r="AG2864" s="50">
        <f t="shared" si="7347"/>
        <v>0</v>
      </c>
      <c r="AH2864" s="50">
        <f t="shared" si="7348"/>
        <v>0</v>
      </c>
      <c r="AI2864" s="50">
        <f t="shared" si="7349"/>
        <v>0</v>
      </c>
      <c r="AJ2864" s="50">
        <f t="shared" si="7350"/>
        <v>0</v>
      </c>
      <c r="AK2864" s="50">
        <f t="shared" si="7351"/>
        <v>0</v>
      </c>
      <c r="AL2864" s="50">
        <f t="shared" si="7352"/>
        <v>81457.109330000021</v>
      </c>
      <c r="AM2864" s="50">
        <f t="shared" si="7353"/>
        <v>0</v>
      </c>
      <c r="AN2864" s="50">
        <f t="shared" si="7354"/>
        <v>0</v>
      </c>
      <c r="AO2864" s="15">
        <f t="shared" si="7355"/>
        <v>56296.529949999996</v>
      </c>
      <c r="AP2864" s="51">
        <f t="shared" si="7356"/>
        <v>83379.960000000021</v>
      </c>
      <c r="AQ2864" s="51">
        <f t="shared" si="7357"/>
        <v>0</v>
      </c>
      <c r="AR2864" s="51">
        <f t="shared" si="7358"/>
        <v>0</v>
      </c>
      <c r="AS2864" s="51">
        <f t="shared" si="7359"/>
        <v>0</v>
      </c>
      <c r="AT2864" s="51">
        <f t="shared" si="7360"/>
        <v>0</v>
      </c>
      <c r="AU2864" s="51">
        <f t="shared" si="7319"/>
        <v>83379.960000000021</v>
      </c>
      <c r="AV2864" s="51">
        <f t="shared" si="7320"/>
        <v>-1.4551915228366852e-11</v>
      </c>
      <c r="AW2864" s="51">
        <f t="shared" si="7321"/>
        <v>92779.419999999998</v>
      </c>
      <c r="AX2864" s="51">
        <f t="shared" si="7322"/>
        <v>83384.600000000006</v>
      </c>
      <c r="AY2864" s="51">
        <f t="shared" si="7323"/>
        <v>83384.599999999991</v>
      </c>
      <c r="AZ2864" s="51">
        <f t="shared" si="7361"/>
        <v>0</v>
      </c>
      <c r="BA2864" s="52">
        <f t="shared" si="7325"/>
        <v>97.693869522124999</v>
      </c>
      <c r="BB2864" s="25"/>
    </row>
    <row r="2865">
      <c r="B2865" s="47" t="s">
        <v>1051</v>
      </c>
      <c r="C2865" s="47" t="s">
        <v>98</v>
      </c>
      <c r="D2865" s="47" t="s">
        <v>90</v>
      </c>
      <c r="E2865" s="48" t="str">
        <f t="shared" si="7283"/>
        <v>0309</v>
      </c>
      <c r="F2865" s="47" t="s">
        <v>279</v>
      </c>
      <c r="G2865" s="48"/>
      <c r="H2865" s="49" t="s">
        <v>53</v>
      </c>
      <c r="I2865" s="19">
        <f t="shared" si="7326"/>
        <v>73980.5</v>
      </c>
      <c r="J2865" s="19">
        <f t="shared" si="7327"/>
        <v>72030.400000000009</v>
      </c>
      <c r="K2865" s="19">
        <f t="shared" si="7328"/>
        <v>72030.399999999994</v>
      </c>
      <c r="L2865" s="19">
        <f t="shared" si="7329"/>
        <v>0</v>
      </c>
      <c r="M2865" s="19">
        <f t="shared" si="7330"/>
        <v>0</v>
      </c>
      <c r="N2865" s="19">
        <f t="shared" si="7331"/>
        <v>0</v>
      </c>
      <c r="O2865" s="19">
        <f t="shared" si="7332"/>
        <v>0</v>
      </c>
      <c r="P2865" s="19">
        <f t="shared" si="7333"/>
        <v>0</v>
      </c>
      <c r="Q2865" s="19">
        <f t="shared" si="7334"/>
        <v>0</v>
      </c>
      <c r="R2865" s="19">
        <f t="shared" si="7335"/>
        <v>0</v>
      </c>
      <c r="S2865" s="19">
        <f t="shared" si="7336"/>
        <v>9399.4600000000009</v>
      </c>
      <c r="T2865" s="19">
        <f t="shared" si="7260"/>
        <v>83379.960000000006</v>
      </c>
      <c r="U2865" s="19">
        <f t="shared" si="7258"/>
        <v>72030.400000000009</v>
      </c>
      <c r="V2865" s="19">
        <f t="shared" si="7259"/>
        <v>72030.399999999994</v>
      </c>
      <c r="W2865" s="19">
        <f t="shared" si="7337"/>
        <v>9279.7000000000007</v>
      </c>
      <c r="X2865" s="19">
        <f t="shared" si="7338"/>
        <v>0</v>
      </c>
      <c r="Y2865" s="19">
        <f t="shared" si="7339"/>
        <v>0</v>
      </c>
      <c r="Z2865" s="19">
        <f t="shared" si="7340"/>
        <v>119.76000000000001</v>
      </c>
      <c r="AA2865" s="19">
        <f t="shared" si="7341"/>
        <v>11354.200000000001</v>
      </c>
      <c r="AB2865" s="19">
        <f t="shared" si="7342"/>
        <v>0</v>
      </c>
      <c r="AC2865" s="19">
        <f t="shared" si="7343"/>
        <v>11354.200000000001</v>
      </c>
      <c r="AD2865" s="19">
        <f t="shared" si="7344"/>
        <v>0</v>
      </c>
      <c r="AE2865" s="19">
        <f t="shared" si="7345"/>
        <v>0</v>
      </c>
      <c r="AF2865" s="50">
        <f t="shared" si="7346"/>
        <v>83379.960000000006</v>
      </c>
      <c r="AG2865" s="50">
        <f t="shared" si="7347"/>
        <v>0</v>
      </c>
      <c r="AH2865" s="50">
        <f t="shared" si="7348"/>
        <v>0</v>
      </c>
      <c r="AI2865" s="50">
        <f t="shared" si="7349"/>
        <v>0</v>
      </c>
      <c r="AJ2865" s="50">
        <f t="shared" si="7350"/>
        <v>0</v>
      </c>
      <c r="AK2865" s="50">
        <f t="shared" si="7351"/>
        <v>0</v>
      </c>
      <c r="AL2865" s="50">
        <f t="shared" si="7352"/>
        <v>81457.109330000021</v>
      </c>
      <c r="AM2865" s="50">
        <f t="shared" si="7353"/>
        <v>0</v>
      </c>
      <c r="AN2865" s="50">
        <f t="shared" si="7354"/>
        <v>0</v>
      </c>
      <c r="AO2865" s="51">
        <f t="shared" si="7355"/>
        <v>56296.529949999996</v>
      </c>
      <c r="AP2865" s="51">
        <f t="shared" si="7356"/>
        <v>83379.960000000021</v>
      </c>
      <c r="AQ2865" s="51">
        <f t="shared" si="7357"/>
        <v>0</v>
      </c>
      <c r="AR2865" s="51">
        <f t="shared" si="7358"/>
        <v>0</v>
      </c>
      <c r="AS2865" s="51">
        <f t="shared" si="7359"/>
        <v>0</v>
      </c>
      <c r="AT2865" s="51">
        <f t="shared" si="7360"/>
        <v>0</v>
      </c>
      <c r="AU2865" s="51">
        <f t="shared" si="7319"/>
        <v>83379.960000000021</v>
      </c>
      <c r="AV2865" s="51">
        <f t="shared" si="7320"/>
        <v>-1.4551915228366852e-11</v>
      </c>
      <c r="AW2865" s="51">
        <f t="shared" si="7321"/>
        <v>92779.419999999998</v>
      </c>
      <c r="AX2865" s="51">
        <f t="shared" si="7322"/>
        <v>83384.600000000006</v>
      </c>
      <c r="AY2865" s="51">
        <f t="shared" si="7323"/>
        <v>83384.599999999991</v>
      </c>
      <c r="AZ2865" s="51">
        <f t="shared" si="7361"/>
        <v>0</v>
      </c>
      <c r="BA2865" s="52">
        <f t="shared" si="7325"/>
        <v>97.693869522124999</v>
      </c>
      <c r="BB2865" s="25"/>
    </row>
    <row r="2866" ht="94.5">
      <c r="B2866" s="47" t="s">
        <v>1051</v>
      </c>
      <c r="C2866" s="47" t="s">
        <v>98</v>
      </c>
      <c r="D2866" s="47" t="s">
        <v>90</v>
      </c>
      <c r="E2866" s="48" t="str">
        <f t="shared" si="7283"/>
        <v>0309</v>
      </c>
      <c r="F2866" s="47" t="s">
        <v>505</v>
      </c>
      <c r="G2866" s="48"/>
      <c r="H2866" s="49" t="s">
        <v>506</v>
      </c>
      <c r="I2866" s="19">
        <f>I2867+I2872</f>
        <v>73980.5</v>
      </c>
      <c r="J2866" s="19">
        <f>J2867+J2872</f>
        <v>72030.400000000009</v>
      </c>
      <c r="K2866" s="19">
        <f>K2867+K2872</f>
        <v>72030.399999999994</v>
      </c>
      <c r="L2866" s="19">
        <f>L2867+L2872</f>
        <v>0</v>
      </c>
      <c r="M2866" s="19">
        <f>M2867+M2872</f>
        <v>0</v>
      </c>
      <c r="N2866" s="19">
        <f>N2867+N2872</f>
        <v>0</v>
      </c>
      <c r="O2866" s="19">
        <f>O2867+O2872</f>
        <v>0</v>
      </c>
      <c r="P2866" s="19">
        <f>P2867+P2872</f>
        <v>0</v>
      </c>
      <c r="Q2866" s="19">
        <f>Q2867+Q2872</f>
        <v>0</v>
      </c>
      <c r="R2866" s="19">
        <f>R2867+R2872</f>
        <v>0</v>
      </c>
      <c r="S2866" s="19">
        <f>S2867+S2872</f>
        <v>9399.4600000000009</v>
      </c>
      <c r="T2866" s="19">
        <f t="shared" si="7260"/>
        <v>83379.960000000006</v>
      </c>
      <c r="U2866" s="19">
        <f t="shared" si="7258"/>
        <v>72030.400000000009</v>
      </c>
      <c r="V2866" s="19">
        <f t="shared" si="7259"/>
        <v>72030.399999999994</v>
      </c>
      <c r="W2866" s="19">
        <f>W2867+W2872</f>
        <v>9279.7000000000007</v>
      </c>
      <c r="X2866" s="19">
        <f>X2867+X2872</f>
        <v>0</v>
      </c>
      <c r="Y2866" s="19">
        <f>Y2867+Y2872</f>
        <v>0</v>
      </c>
      <c r="Z2866" s="19">
        <f>Z2867+Z2872</f>
        <v>119.76000000000001</v>
      </c>
      <c r="AA2866" s="19">
        <f>AA2867+AA2872</f>
        <v>11354.200000000001</v>
      </c>
      <c r="AB2866" s="19">
        <f>AB2867+AB2872</f>
        <v>0</v>
      </c>
      <c r="AC2866" s="19">
        <f>AC2867+AC2872</f>
        <v>11354.200000000001</v>
      </c>
      <c r="AD2866" s="19">
        <f>AD2867+AD2872</f>
        <v>0</v>
      </c>
      <c r="AE2866" s="19">
        <f>AE2867+AE2872</f>
        <v>0</v>
      </c>
      <c r="AF2866" s="50">
        <f>AF2867+AF2872</f>
        <v>83379.960000000006</v>
      </c>
      <c r="AG2866" s="50">
        <f>AG2867+AG2872</f>
        <v>0</v>
      </c>
      <c r="AH2866" s="50">
        <f>AH2867+AH2872</f>
        <v>0</v>
      </c>
      <c r="AI2866" s="50">
        <f>AI2867+AI2872</f>
        <v>0</v>
      </c>
      <c r="AJ2866" s="50">
        <f>AJ2867+AJ2872</f>
        <v>0</v>
      </c>
      <c r="AK2866" s="50">
        <f>AK2867+AK2872</f>
        <v>0</v>
      </c>
      <c r="AL2866" s="50">
        <f>AL2867+AL2872</f>
        <v>81457.109330000021</v>
      </c>
      <c r="AM2866" s="50">
        <f>AM2867+AM2872</f>
        <v>0</v>
      </c>
      <c r="AN2866" s="50">
        <f>AN2867+AN2872</f>
        <v>0</v>
      </c>
      <c r="AO2866" s="15">
        <f>AO2867+AO2872</f>
        <v>56296.529949999996</v>
      </c>
      <c r="AP2866" s="51">
        <f>AP2867+AP2872</f>
        <v>83379.960000000021</v>
      </c>
      <c r="AQ2866" s="51">
        <f>AQ2867+AQ2872</f>
        <v>0</v>
      </c>
      <c r="AR2866" s="51">
        <f>AR2867+AR2872</f>
        <v>0</v>
      </c>
      <c r="AS2866" s="51">
        <f>AS2867+AS2872</f>
        <v>0</v>
      </c>
      <c r="AT2866" s="51">
        <f>AT2867+AT2872</f>
        <v>0</v>
      </c>
      <c r="AU2866" s="51">
        <f t="shared" si="7319"/>
        <v>83379.960000000021</v>
      </c>
      <c r="AV2866" s="51">
        <f t="shared" si="7320"/>
        <v>-1.4551915228366852e-11</v>
      </c>
      <c r="AW2866" s="51">
        <f t="shared" si="7321"/>
        <v>92779.419999999998</v>
      </c>
      <c r="AX2866" s="51">
        <f t="shared" si="7322"/>
        <v>83384.600000000006</v>
      </c>
      <c r="AY2866" s="51">
        <f t="shared" si="7323"/>
        <v>83384.599999999991</v>
      </c>
      <c r="AZ2866" s="51">
        <f>AZ2867+AZ2872</f>
        <v>0</v>
      </c>
      <c r="BA2866" s="52">
        <f t="shared" si="7325"/>
        <v>97.693869522124999</v>
      </c>
      <c r="BB2866" s="25"/>
    </row>
    <row r="2867" ht="47.25">
      <c r="B2867" s="47" t="s">
        <v>1051</v>
      </c>
      <c r="C2867" s="47" t="s">
        <v>98</v>
      </c>
      <c r="D2867" s="47" t="s">
        <v>90</v>
      </c>
      <c r="E2867" s="48" t="str">
        <f t="shared" si="7283"/>
        <v>0309</v>
      </c>
      <c r="F2867" s="47" t="s">
        <v>1056</v>
      </c>
      <c r="G2867" s="48"/>
      <c r="H2867" s="49" t="s">
        <v>75</v>
      </c>
      <c r="I2867" s="19">
        <f>I2868+I2869+I2871</f>
        <v>68325.899999999994</v>
      </c>
      <c r="J2867" s="19">
        <f>J2868+J2869+J2871</f>
        <v>68969.100000000006</v>
      </c>
      <c r="K2867" s="19">
        <f>K2868+K2869+K2871</f>
        <v>68969.099999999991</v>
      </c>
      <c r="L2867" s="19">
        <f>L2868+L2869+L2871</f>
        <v>0</v>
      </c>
      <c r="M2867" s="19">
        <f>M2868+M2869+M2871</f>
        <v>0</v>
      </c>
      <c r="N2867" s="19">
        <f>N2868+N2869+N2871</f>
        <v>0</v>
      </c>
      <c r="O2867" s="19">
        <f>O2868+O2869+O2871+O2870</f>
        <v>0</v>
      </c>
      <c r="P2867" s="19">
        <f>P2868+P2869+P2871</f>
        <v>0</v>
      </c>
      <c r="Q2867" s="19">
        <f>Q2868+Q2869+Q2871</f>
        <v>0</v>
      </c>
      <c r="R2867" s="19">
        <f>R2868+R2869+R2871</f>
        <v>0</v>
      </c>
      <c r="S2867" s="19">
        <f>S2868+S2869+S2871</f>
        <v>9399.4600000000009</v>
      </c>
      <c r="T2867" s="19">
        <f t="shared" si="7260"/>
        <v>77725.360000000001</v>
      </c>
      <c r="U2867" s="19">
        <f t="shared" si="7258"/>
        <v>68969.100000000006</v>
      </c>
      <c r="V2867" s="19">
        <f t="shared" si="7259"/>
        <v>68969.099999999991</v>
      </c>
      <c r="W2867" s="19">
        <f>W2868+W2869+W2871</f>
        <v>9279.7000000000007</v>
      </c>
      <c r="X2867" s="19">
        <f>X2868+X2869+X2871</f>
        <v>0</v>
      </c>
      <c r="Y2867" s="19">
        <f>Y2868+Y2869+Y2871</f>
        <v>0</v>
      </c>
      <c r="Z2867" s="19">
        <f>Z2868+Z2869+Z2871</f>
        <v>119.76000000000001</v>
      </c>
      <c r="AA2867" s="19">
        <f>AA2868+AA2869+AA2871</f>
        <v>11354.200000000001</v>
      </c>
      <c r="AB2867" s="19">
        <f>AB2868+AB2869+AB2871</f>
        <v>0</v>
      </c>
      <c r="AC2867" s="19">
        <f>AC2868+AC2869+AC2871</f>
        <v>11354.200000000001</v>
      </c>
      <c r="AD2867" s="19">
        <f>AD2868+AD2869+AD2871</f>
        <v>0</v>
      </c>
      <c r="AE2867" s="19">
        <f>AE2868+AE2869+AE2871</f>
        <v>0</v>
      </c>
      <c r="AF2867" s="50">
        <f>AF2868+AF2869+AF2871+AF2870</f>
        <v>77725.360000000001</v>
      </c>
      <c r="AG2867" s="50">
        <f>AG2868+AG2869+AG2871+AG2870</f>
        <v>0</v>
      </c>
      <c r="AH2867" s="50">
        <f>AH2868+AH2869+AH2871+AH2870</f>
        <v>0</v>
      </c>
      <c r="AI2867" s="50">
        <f>AI2868+AI2869+AI2871+AI2870</f>
        <v>0</v>
      </c>
      <c r="AJ2867" s="50">
        <f>AJ2868+AJ2869+AJ2871+AJ2870</f>
        <v>0</v>
      </c>
      <c r="AK2867" s="50">
        <f>AK2868+AK2869+AK2871+AK2870</f>
        <v>0</v>
      </c>
      <c r="AL2867" s="50">
        <f>AL2868+AL2869+AL2871+AL2870</f>
        <v>75820.456680000018</v>
      </c>
      <c r="AM2867" s="50">
        <f>AM2868+AM2869+AM2871+AM2870</f>
        <v>0</v>
      </c>
      <c r="AN2867" s="50">
        <f>AN2868+AN2869+AN2871+AN2870</f>
        <v>0</v>
      </c>
      <c r="AO2867" s="51">
        <f>AO2868+AO2869+AO2871+AO2870</f>
        <v>54634.521719999997</v>
      </c>
      <c r="AP2867" s="51">
        <f>AP2868+AP2869+AP2871+AP2870</f>
        <v>77725.360000000015</v>
      </c>
      <c r="AQ2867" s="51">
        <f>AQ2868+AQ2869+AQ2871+AQ2870</f>
        <v>0</v>
      </c>
      <c r="AR2867" s="51">
        <f>AR2868+AR2869+AR2871+AR2870</f>
        <v>0</v>
      </c>
      <c r="AS2867" s="51">
        <f>AS2868+AS2869+AS2871+AS2870</f>
        <v>0</v>
      </c>
      <c r="AT2867" s="51">
        <f>AT2868+AT2869+AT2871+AT2870</f>
        <v>0</v>
      </c>
      <c r="AU2867" s="51">
        <f t="shared" si="7319"/>
        <v>77725.360000000015</v>
      </c>
      <c r="AV2867" s="51">
        <f t="shared" si="7320"/>
        <v>-1.4551915228366852e-11</v>
      </c>
      <c r="AW2867" s="51">
        <f t="shared" si="7321"/>
        <v>87124.819999999992</v>
      </c>
      <c r="AX2867" s="51">
        <f t="shared" si="7322"/>
        <v>80323.300000000003</v>
      </c>
      <c r="AY2867" s="51">
        <f t="shared" si="7323"/>
        <v>80323.299999999988</v>
      </c>
      <c r="AZ2867" s="51">
        <f>AZ2868+AZ2869+AZ2871</f>
        <v>0</v>
      </c>
      <c r="BA2867" s="52">
        <f t="shared" si="7325"/>
        <v>97.549186880575419</v>
      </c>
      <c r="BB2867" s="25"/>
    </row>
    <row r="2868" ht="78.75">
      <c r="B2868" s="47" t="s">
        <v>1051</v>
      </c>
      <c r="C2868" s="47" t="s">
        <v>98</v>
      </c>
      <c r="D2868" s="47" t="s">
        <v>90</v>
      </c>
      <c r="E2868" s="48" t="str">
        <f t="shared" si="7283"/>
        <v>0309</v>
      </c>
      <c r="F2868" s="47" t="s">
        <v>1056</v>
      </c>
      <c r="G2868" s="47" t="s">
        <v>70</v>
      </c>
      <c r="H2868" s="49" t="s">
        <v>71</v>
      </c>
      <c r="I2868" s="19">
        <v>60037.699999999997</v>
      </c>
      <c r="J2868" s="19">
        <v>61782.800000000003</v>
      </c>
      <c r="K2868" s="19">
        <v>61782.799999999996</v>
      </c>
      <c r="L2868" s="19"/>
      <c r="M2868" s="19"/>
      <c r="N2868" s="19"/>
      <c r="O2868" s="19">
        <v>0</v>
      </c>
      <c r="P2868" s="19">
        <v>0</v>
      </c>
      <c r="Q2868" s="19">
        <v>0</v>
      </c>
      <c r="R2868" s="19">
        <v>0</v>
      </c>
      <c r="S2868" s="19">
        <v>9279.7000000000007</v>
      </c>
      <c r="T2868" s="19">
        <f t="shared" si="7260"/>
        <v>69317.399999999994</v>
      </c>
      <c r="U2868" s="19">
        <f t="shared" si="7258"/>
        <v>61782.800000000003</v>
      </c>
      <c r="V2868" s="19">
        <f t="shared" si="7259"/>
        <v>61782.799999999996</v>
      </c>
      <c r="W2868" s="19">
        <v>9279.7000000000007</v>
      </c>
      <c r="X2868" s="19"/>
      <c r="Y2868" s="19"/>
      <c r="Z2868" s="19"/>
      <c r="AA2868" s="19">
        <v>11354.200000000001</v>
      </c>
      <c r="AB2868" s="19"/>
      <c r="AC2868" s="19">
        <v>11354.200000000001</v>
      </c>
      <c r="AD2868" s="19"/>
      <c r="AE2868" s="19"/>
      <c r="AF2868" s="50">
        <v>69498.914139999993</v>
      </c>
      <c r="AG2868" s="50"/>
      <c r="AH2868" s="50">
        <v>0</v>
      </c>
      <c r="AI2868" s="50">
        <v>0</v>
      </c>
      <c r="AJ2868" s="50">
        <v>0</v>
      </c>
      <c r="AK2868" s="50">
        <v>0</v>
      </c>
      <c r="AL2868" s="50">
        <v>67633.332540000003</v>
      </c>
      <c r="AM2868" s="50">
        <v>0</v>
      </c>
      <c r="AN2868" s="50">
        <v>0</v>
      </c>
      <c r="AO2868" s="15">
        <v>48900.368210000001</v>
      </c>
      <c r="AP2868" s="51">
        <v>69314.902650000004</v>
      </c>
      <c r="AQ2868" s="51">
        <v>0</v>
      </c>
      <c r="AR2868" s="51">
        <v>0</v>
      </c>
      <c r="AS2868" s="51">
        <v>0</v>
      </c>
      <c r="AT2868" s="51">
        <v>0</v>
      </c>
      <c r="AU2868" s="51">
        <f t="shared" si="7319"/>
        <v>69314.902650000004</v>
      </c>
      <c r="AV2868" s="51">
        <f t="shared" si="7320"/>
        <v>2.4973499999905471</v>
      </c>
      <c r="AW2868" s="51">
        <f t="shared" si="7321"/>
        <v>78597.099999999991</v>
      </c>
      <c r="AX2868" s="51">
        <f t="shared" si="7322"/>
        <v>73137</v>
      </c>
      <c r="AY2868" s="51">
        <f t="shared" si="7323"/>
        <v>73137</v>
      </c>
      <c r="AZ2868" s="51"/>
      <c r="BA2868" s="52">
        <f t="shared" si="7325"/>
        <v>97.315667988363202</v>
      </c>
      <c r="BB2868" s="53"/>
    </row>
    <row r="2869" ht="31.5">
      <c r="B2869" s="47" t="s">
        <v>1051</v>
      </c>
      <c r="C2869" s="47" t="s">
        <v>98</v>
      </c>
      <c r="D2869" s="47" t="s">
        <v>90</v>
      </c>
      <c r="E2869" s="48" t="str">
        <f t="shared" si="7283"/>
        <v>0309</v>
      </c>
      <c r="F2869" s="47" t="s">
        <v>1056</v>
      </c>
      <c r="G2869" s="47" t="s">
        <v>58</v>
      </c>
      <c r="H2869" s="49" t="s">
        <v>59</v>
      </c>
      <c r="I2869" s="19">
        <v>8255</v>
      </c>
      <c r="J2869" s="19">
        <v>7153.0999999999995</v>
      </c>
      <c r="K2869" s="19">
        <v>7153.0999999999995</v>
      </c>
      <c r="L2869" s="19"/>
      <c r="M2869" s="19"/>
      <c r="N2869" s="19"/>
      <c r="O2869" s="19">
        <v>0</v>
      </c>
      <c r="P2869" s="19">
        <v>0</v>
      </c>
      <c r="Q2869" s="19">
        <v>0</v>
      </c>
      <c r="R2869" s="19">
        <v>0</v>
      </c>
      <c r="S2869" s="19">
        <v>119.76000000000001</v>
      </c>
      <c r="T2869" s="19">
        <f t="shared" si="7260"/>
        <v>8374.7600000000002</v>
      </c>
      <c r="U2869" s="19">
        <f t="shared" si="7258"/>
        <v>7153.0999999999995</v>
      </c>
      <c r="V2869" s="19">
        <f t="shared" si="7259"/>
        <v>7153.0999999999995</v>
      </c>
      <c r="W2869" s="19"/>
      <c r="X2869" s="19"/>
      <c r="Y2869" s="19"/>
      <c r="Z2869" s="19">
        <v>119.76000000000001</v>
      </c>
      <c r="AA2869" s="19"/>
      <c r="AB2869" s="19"/>
      <c r="AC2869" s="19"/>
      <c r="AD2869" s="19"/>
      <c r="AE2869" s="19"/>
      <c r="AF2869" s="50">
        <v>8188.24251</v>
      </c>
      <c r="AG2869" s="50"/>
      <c r="AH2869" s="50">
        <v>0</v>
      </c>
      <c r="AI2869" s="50">
        <v>0</v>
      </c>
      <c r="AJ2869" s="50">
        <v>0</v>
      </c>
      <c r="AK2869" s="50">
        <v>0</v>
      </c>
      <c r="AL2869" s="50">
        <v>8148.9207900000001</v>
      </c>
      <c r="AM2869" s="50">
        <v>0</v>
      </c>
      <c r="AN2869" s="50">
        <v>0</v>
      </c>
      <c r="AO2869" s="51">
        <v>5704.86816</v>
      </c>
      <c r="AP2869" s="51">
        <v>8371.5879999999997</v>
      </c>
      <c r="AQ2869" s="51">
        <v>0</v>
      </c>
      <c r="AR2869" s="51">
        <v>0</v>
      </c>
      <c r="AS2869" s="51">
        <v>0</v>
      </c>
      <c r="AT2869" s="51">
        <v>0</v>
      </c>
      <c r="AU2869" s="51">
        <f t="shared" si="7319"/>
        <v>8371.5879999999997</v>
      </c>
      <c r="AV2869" s="51">
        <f t="shared" si="7320"/>
        <v>3.1720000000004802</v>
      </c>
      <c r="AW2869" s="51">
        <f t="shared" si="7321"/>
        <v>8494.5200000000004</v>
      </c>
      <c r="AX2869" s="51">
        <f t="shared" si="7322"/>
        <v>7153.0999999999995</v>
      </c>
      <c r="AY2869" s="51">
        <f t="shared" si="7323"/>
        <v>7153.0999999999995</v>
      </c>
      <c r="AZ2869" s="51"/>
      <c r="BA2869" s="52">
        <f t="shared" si="7325"/>
        <v>99.519778268022989</v>
      </c>
      <c r="BB2869" s="53"/>
    </row>
    <row r="2870">
      <c r="B2870" s="47" t="s">
        <v>1051</v>
      </c>
      <c r="C2870" s="47" t="s">
        <v>98</v>
      </c>
      <c r="D2870" s="47" t="s">
        <v>90</v>
      </c>
      <c r="E2870" s="48" t="str">
        <f t="shared" si="7283"/>
        <v>0309</v>
      </c>
      <c r="F2870" s="47" t="s">
        <v>1056</v>
      </c>
      <c r="G2870" s="47" t="s">
        <v>72</v>
      </c>
      <c r="H2870" s="49" t="s">
        <v>73</v>
      </c>
      <c r="I2870" s="19"/>
      <c r="J2870" s="19"/>
      <c r="K2870" s="19"/>
      <c r="L2870" s="19"/>
      <c r="M2870" s="19"/>
      <c r="N2870" s="19"/>
      <c r="O2870" s="19">
        <v>0</v>
      </c>
      <c r="P2870" s="19"/>
      <c r="Q2870" s="19"/>
      <c r="R2870" s="19"/>
      <c r="S2870" s="19"/>
      <c r="T2870" s="19">
        <f t="shared" si="7260"/>
        <v>0</v>
      </c>
      <c r="U2870" s="19">
        <v>0</v>
      </c>
      <c r="V2870" s="19">
        <v>0</v>
      </c>
      <c r="W2870" s="19">
        <v>0</v>
      </c>
      <c r="X2870" s="19">
        <v>0</v>
      </c>
      <c r="Y2870" s="19">
        <v>0</v>
      </c>
      <c r="Z2870" s="19">
        <v>0</v>
      </c>
      <c r="AA2870" s="19">
        <v>0</v>
      </c>
      <c r="AB2870" s="19">
        <v>0</v>
      </c>
      <c r="AC2870" s="19">
        <v>0</v>
      </c>
      <c r="AD2870" s="19">
        <v>0</v>
      </c>
      <c r="AE2870" s="19">
        <v>0</v>
      </c>
      <c r="AF2870" s="50">
        <v>2.49735</v>
      </c>
      <c r="AG2870" s="50"/>
      <c r="AH2870" s="50">
        <v>0</v>
      </c>
      <c r="AI2870" s="50">
        <v>0</v>
      </c>
      <c r="AJ2870" s="50">
        <v>0</v>
      </c>
      <c r="AK2870" s="50">
        <v>0</v>
      </c>
      <c r="AL2870" s="50">
        <v>2.49735</v>
      </c>
      <c r="AM2870" s="50">
        <v>0</v>
      </c>
      <c r="AN2870" s="50">
        <v>0</v>
      </c>
      <c r="AO2870" s="15">
        <v>2.49735</v>
      </c>
      <c r="AP2870" s="51">
        <v>2.49735</v>
      </c>
      <c r="AQ2870" s="51">
        <v>0</v>
      </c>
      <c r="AR2870" s="51">
        <v>0</v>
      </c>
      <c r="AS2870" s="51">
        <v>0</v>
      </c>
      <c r="AT2870" s="51">
        <v>0</v>
      </c>
      <c r="AU2870" s="51">
        <f t="shared" si="7319"/>
        <v>2.49735</v>
      </c>
      <c r="AV2870" s="51">
        <f t="shared" si="7320"/>
        <v>-2.49735</v>
      </c>
      <c r="AW2870" s="51"/>
      <c r="AX2870" s="51"/>
      <c r="AY2870" s="51"/>
      <c r="AZ2870" s="51"/>
      <c r="BA2870" s="52">
        <f t="shared" si="7325"/>
        <v>100</v>
      </c>
      <c r="BB2870" s="53"/>
    </row>
    <row r="2871">
      <c r="B2871" s="47" t="s">
        <v>1051</v>
      </c>
      <c r="C2871" s="47" t="s">
        <v>98</v>
      </c>
      <c r="D2871" s="47" t="s">
        <v>90</v>
      </c>
      <c r="E2871" s="48" t="str">
        <f t="shared" si="7283"/>
        <v>0309</v>
      </c>
      <c r="F2871" s="47" t="s">
        <v>1056</v>
      </c>
      <c r="G2871" s="47" t="s">
        <v>60</v>
      </c>
      <c r="H2871" s="49" t="s">
        <v>61</v>
      </c>
      <c r="I2871" s="19">
        <v>33.200000000000003</v>
      </c>
      <c r="J2871" s="19">
        <v>33.200000000000003</v>
      </c>
      <c r="K2871" s="19">
        <v>33.200000000000003</v>
      </c>
      <c r="L2871" s="19"/>
      <c r="M2871" s="19"/>
      <c r="N2871" s="19"/>
      <c r="O2871" s="19">
        <v>0</v>
      </c>
      <c r="P2871" s="19">
        <v>0</v>
      </c>
      <c r="Q2871" s="19">
        <v>0</v>
      </c>
      <c r="R2871" s="19">
        <v>0</v>
      </c>
      <c r="S2871" s="19"/>
      <c r="T2871" s="19">
        <f t="shared" si="7260"/>
        <v>33.200000000000003</v>
      </c>
      <c r="U2871" s="19">
        <f t="shared" si="7258"/>
        <v>33.200000000000003</v>
      </c>
      <c r="V2871" s="19">
        <f t="shared" si="7259"/>
        <v>33.200000000000003</v>
      </c>
      <c r="W2871" s="19"/>
      <c r="X2871" s="19"/>
      <c r="Y2871" s="19"/>
      <c r="Z2871" s="19"/>
      <c r="AA2871" s="19"/>
      <c r="AB2871" s="19"/>
      <c r="AC2871" s="19"/>
      <c r="AD2871" s="19"/>
      <c r="AE2871" s="19"/>
      <c r="AF2871" s="50">
        <v>35.706000000000003</v>
      </c>
      <c r="AG2871" s="50"/>
      <c r="AH2871" s="50">
        <v>0</v>
      </c>
      <c r="AI2871" s="50">
        <v>0</v>
      </c>
      <c r="AJ2871" s="50">
        <v>0</v>
      </c>
      <c r="AK2871" s="50">
        <v>0</v>
      </c>
      <c r="AL2871" s="50">
        <v>35.706000000000003</v>
      </c>
      <c r="AM2871" s="50">
        <v>0</v>
      </c>
      <c r="AN2871" s="50">
        <v>0</v>
      </c>
      <c r="AO2871" s="51">
        <v>26.788</v>
      </c>
      <c r="AP2871" s="51">
        <v>36.372</v>
      </c>
      <c r="AQ2871" s="51">
        <v>0</v>
      </c>
      <c r="AR2871" s="51">
        <v>0</v>
      </c>
      <c r="AS2871" s="51">
        <v>0</v>
      </c>
      <c r="AT2871" s="51">
        <v>0</v>
      </c>
      <c r="AU2871" s="51">
        <f t="shared" si="7319"/>
        <v>36.372</v>
      </c>
      <c r="AV2871" s="51">
        <f t="shared" si="7320"/>
        <v>-3.171999999999997</v>
      </c>
      <c r="AW2871" s="51">
        <f t="shared" si="7321"/>
        <v>33.200000000000003</v>
      </c>
      <c r="AX2871" s="51">
        <f t="shared" si="7322"/>
        <v>33.200000000000003</v>
      </c>
      <c r="AY2871" s="51">
        <f t="shared" si="7323"/>
        <v>33.200000000000003</v>
      </c>
      <c r="AZ2871" s="51"/>
      <c r="BA2871" s="52">
        <f t="shared" si="7325"/>
        <v>100</v>
      </c>
      <c r="BB2871" s="53"/>
    </row>
    <row r="2872" ht="63">
      <c r="B2872" s="47" t="s">
        <v>1051</v>
      </c>
      <c r="C2872" s="47" t="s">
        <v>98</v>
      </c>
      <c r="D2872" s="47" t="s">
        <v>90</v>
      </c>
      <c r="E2872" s="48" t="str">
        <f t="shared" si="7283"/>
        <v>0309</v>
      </c>
      <c r="F2872" s="47" t="s">
        <v>1057</v>
      </c>
      <c r="G2872" s="48"/>
      <c r="H2872" s="49" t="s">
        <v>1058</v>
      </c>
      <c r="I2872" s="19">
        <f>I2873</f>
        <v>5654.6000000000004</v>
      </c>
      <c r="J2872" s="19">
        <f>J2873</f>
        <v>3061.3000000000002</v>
      </c>
      <c r="K2872" s="19">
        <f>K2873</f>
        <v>3061.3000000000002</v>
      </c>
      <c r="L2872" s="19">
        <f>L2873</f>
        <v>0</v>
      </c>
      <c r="M2872" s="19">
        <f>M2873</f>
        <v>0</v>
      </c>
      <c r="N2872" s="19">
        <f>N2873</f>
        <v>0</v>
      </c>
      <c r="O2872" s="19">
        <f>O2873</f>
        <v>0</v>
      </c>
      <c r="P2872" s="19">
        <f>P2873</f>
        <v>0</v>
      </c>
      <c r="Q2872" s="19">
        <f>Q2873</f>
        <v>0</v>
      </c>
      <c r="R2872" s="19">
        <f>R2873</f>
        <v>0</v>
      </c>
      <c r="S2872" s="19">
        <f>S2873</f>
        <v>0</v>
      </c>
      <c r="T2872" s="19">
        <f t="shared" si="7260"/>
        <v>5654.6000000000004</v>
      </c>
      <c r="U2872" s="19">
        <f t="shared" si="7258"/>
        <v>3061.3000000000002</v>
      </c>
      <c r="V2872" s="19">
        <f t="shared" si="7259"/>
        <v>3061.3000000000002</v>
      </c>
      <c r="W2872" s="19">
        <f>W2873</f>
        <v>0</v>
      </c>
      <c r="X2872" s="19">
        <f>X2873</f>
        <v>0</v>
      </c>
      <c r="Y2872" s="19">
        <f>Y2873</f>
        <v>0</v>
      </c>
      <c r="Z2872" s="19">
        <f>Z2873</f>
        <v>0</v>
      </c>
      <c r="AA2872" s="19">
        <f>AA2873</f>
        <v>0</v>
      </c>
      <c r="AB2872" s="19">
        <f>AB2873</f>
        <v>0</v>
      </c>
      <c r="AC2872" s="19">
        <f>AC2873</f>
        <v>0</v>
      </c>
      <c r="AD2872" s="19">
        <f>AD2873</f>
        <v>0</v>
      </c>
      <c r="AE2872" s="19">
        <f>AE2873</f>
        <v>0</v>
      </c>
      <c r="AF2872" s="50">
        <f>AF2873</f>
        <v>5654.6000000000004</v>
      </c>
      <c r="AG2872" s="50">
        <f>AG2873</f>
        <v>0</v>
      </c>
      <c r="AH2872" s="50">
        <f>AH2873</f>
        <v>0</v>
      </c>
      <c r="AI2872" s="50">
        <f>AI2873</f>
        <v>0</v>
      </c>
      <c r="AJ2872" s="50">
        <f>AJ2873</f>
        <v>0</v>
      </c>
      <c r="AK2872" s="50">
        <f>AK2873</f>
        <v>0</v>
      </c>
      <c r="AL2872" s="50">
        <f>AL2873</f>
        <v>5636.65265</v>
      </c>
      <c r="AM2872" s="50">
        <f>AM2873</f>
        <v>0</v>
      </c>
      <c r="AN2872" s="50">
        <f>AN2873</f>
        <v>0</v>
      </c>
      <c r="AO2872" s="15">
        <f>AO2873</f>
        <v>1662.0082299999999</v>
      </c>
      <c r="AP2872" s="51">
        <f>AP2873</f>
        <v>5654.6000000000004</v>
      </c>
      <c r="AQ2872" s="51">
        <f>AQ2873</f>
        <v>0</v>
      </c>
      <c r="AR2872" s="51">
        <f>AR2873</f>
        <v>0</v>
      </c>
      <c r="AS2872" s="51">
        <f>AS2873</f>
        <v>0</v>
      </c>
      <c r="AT2872" s="51">
        <f>AT2873</f>
        <v>0</v>
      </c>
      <c r="AU2872" s="51">
        <f t="shared" si="7319"/>
        <v>5654.6000000000004</v>
      </c>
      <c r="AV2872" s="51">
        <f t="shared" si="7320"/>
        <v>0</v>
      </c>
      <c r="AW2872" s="51">
        <f t="shared" si="7321"/>
        <v>5654.6000000000004</v>
      </c>
      <c r="AX2872" s="51">
        <f t="shared" si="7322"/>
        <v>3061.3000000000002</v>
      </c>
      <c r="AY2872" s="51">
        <f t="shared" si="7323"/>
        <v>3061.3000000000002</v>
      </c>
      <c r="AZ2872" s="51">
        <f>AZ2873</f>
        <v>0</v>
      </c>
      <c r="BA2872" s="52">
        <f t="shared" si="7325"/>
        <v>99.682606196724791</v>
      </c>
      <c r="BB2872" s="25"/>
    </row>
    <row r="2873" ht="31.5">
      <c r="B2873" s="47" t="s">
        <v>1051</v>
      </c>
      <c r="C2873" s="47" t="s">
        <v>98</v>
      </c>
      <c r="D2873" s="47" t="s">
        <v>90</v>
      </c>
      <c r="E2873" s="48" t="str">
        <f t="shared" si="7283"/>
        <v>0309</v>
      </c>
      <c r="F2873" s="47" t="s">
        <v>1057</v>
      </c>
      <c r="G2873" s="47" t="s">
        <v>58</v>
      </c>
      <c r="H2873" s="49" t="s">
        <v>59</v>
      </c>
      <c r="I2873" s="19">
        <v>5654.6000000000004</v>
      </c>
      <c r="J2873" s="19">
        <v>3061.3000000000002</v>
      </c>
      <c r="K2873" s="19">
        <v>3061.3000000000002</v>
      </c>
      <c r="L2873" s="19"/>
      <c r="M2873" s="19"/>
      <c r="N2873" s="19"/>
      <c r="O2873" s="19">
        <v>0</v>
      </c>
      <c r="P2873" s="19">
        <v>0</v>
      </c>
      <c r="Q2873" s="19">
        <v>0</v>
      </c>
      <c r="R2873" s="19">
        <v>0</v>
      </c>
      <c r="S2873" s="19"/>
      <c r="T2873" s="19">
        <f t="shared" si="7260"/>
        <v>5654.6000000000004</v>
      </c>
      <c r="U2873" s="19">
        <f t="shared" si="7258"/>
        <v>3061.3000000000002</v>
      </c>
      <c r="V2873" s="19">
        <f t="shared" si="7259"/>
        <v>3061.3000000000002</v>
      </c>
      <c r="W2873" s="19"/>
      <c r="X2873" s="19"/>
      <c r="Y2873" s="19"/>
      <c r="Z2873" s="19"/>
      <c r="AA2873" s="19"/>
      <c r="AB2873" s="19"/>
      <c r="AC2873" s="19"/>
      <c r="AD2873" s="19"/>
      <c r="AE2873" s="19"/>
      <c r="AF2873" s="50">
        <v>5654.6000000000004</v>
      </c>
      <c r="AG2873" s="50"/>
      <c r="AH2873" s="50">
        <v>0</v>
      </c>
      <c r="AI2873" s="50">
        <v>0</v>
      </c>
      <c r="AJ2873" s="50">
        <v>0</v>
      </c>
      <c r="AK2873" s="50">
        <v>0</v>
      </c>
      <c r="AL2873" s="50">
        <v>5636.65265</v>
      </c>
      <c r="AM2873" s="50">
        <v>0</v>
      </c>
      <c r="AN2873" s="50">
        <v>0</v>
      </c>
      <c r="AO2873" s="51">
        <v>1662.0082299999999</v>
      </c>
      <c r="AP2873" s="51">
        <v>5654.6000000000004</v>
      </c>
      <c r="AQ2873" s="51">
        <v>0</v>
      </c>
      <c r="AR2873" s="51">
        <v>0</v>
      </c>
      <c r="AS2873" s="51">
        <v>0</v>
      </c>
      <c r="AT2873" s="51">
        <v>0</v>
      </c>
      <c r="AU2873" s="51">
        <f t="shared" si="7319"/>
        <v>5654.6000000000004</v>
      </c>
      <c r="AV2873" s="51">
        <f t="shared" si="7320"/>
        <v>0</v>
      </c>
      <c r="AW2873" s="51">
        <f t="shared" si="7321"/>
        <v>5654.6000000000004</v>
      </c>
      <c r="AX2873" s="51">
        <f t="shared" si="7322"/>
        <v>3061.3000000000002</v>
      </c>
      <c r="AY2873" s="51">
        <f t="shared" si="7323"/>
        <v>3061.3000000000002</v>
      </c>
      <c r="AZ2873" s="51"/>
      <c r="BA2873" s="52">
        <f t="shared" si="7325"/>
        <v>99.682606196724791</v>
      </c>
      <c r="BB2873" s="53"/>
    </row>
    <row r="2874" s="39" customFormat="1" ht="47.25">
      <c r="B2874" s="40" t="s">
        <v>1051</v>
      </c>
      <c r="C2874" s="40" t="s">
        <v>98</v>
      </c>
      <c r="D2874" s="40" t="s">
        <v>343</v>
      </c>
      <c r="E2874" s="38" t="str">
        <f t="shared" si="7283"/>
        <v>0310</v>
      </c>
      <c r="F2874" s="40"/>
      <c r="G2874" s="38"/>
      <c r="H2874" s="41" t="s">
        <v>504</v>
      </c>
      <c r="I2874" s="42">
        <f t="shared" ref="I2874:I2876" si="7362">I2875</f>
        <v>169244.90000000002</v>
      </c>
      <c r="J2874" s="42">
        <f t="shared" ref="J2874:J2876" si="7363">J2875</f>
        <v>212563.19999999998</v>
      </c>
      <c r="K2874" s="42">
        <f t="shared" ref="K2874:K2876" si="7364">K2875</f>
        <v>173970.79999999999</v>
      </c>
      <c r="L2874" s="42">
        <f t="shared" ref="L2874:L2876" si="7365">L2875</f>
        <v>0</v>
      </c>
      <c r="M2874" s="42">
        <f t="shared" ref="M2874:M2876" si="7366">M2875</f>
        <v>0</v>
      </c>
      <c r="N2874" s="42">
        <f t="shared" ref="N2874:N2876" si="7367">N2875</f>
        <v>0</v>
      </c>
      <c r="O2874" s="42">
        <f>O2875+O2891</f>
        <v>-1368.8940000000002</v>
      </c>
      <c r="P2874" s="42">
        <f t="shared" ref="P2874:P2876" si="7368">P2875</f>
        <v>0</v>
      </c>
      <c r="Q2874" s="42">
        <f t="shared" ref="Q2874:Q2876" si="7369">Q2875</f>
        <v>194.49700000000001</v>
      </c>
      <c r="R2874" s="42">
        <f t="shared" ref="R2874:R2876" si="7370">R2875</f>
        <v>0</v>
      </c>
      <c r="S2874" s="42">
        <f t="shared" ref="S2874:S2876" si="7371">S2875</f>
        <v>29908.5</v>
      </c>
      <c r="T2874" s="42">
        <f t="shared" si="7260"/>
        <v>197979.00300000003</v>
      </c>
      <c r="U2874" s="42">
        <f t="shared" si="7258"/>
        <v>212563.19999999998</v>
      </c>
      <c r="V2874" s="42">
        <f t="shared" si="7259"/>
        <v>173970.79999999999</v>
      </c>
      <c r="W2874" s="42">
        <f t="shared" ref="W2874:W2876" si="7372">W2875</f>
        <v>28389.300000000003</v>
      </c>
      <c r="X2874" s="42">
        <f t="shared" ref="X2874:X2876" si="7373">X2875</f>
        <v>0</v>
      </c>
      <c r="Y2874" s="42">
        <f t="shared" ref="Y2874:Y2876" si="7374">Y2875</f>
        <v>0</v>
      </c>
      <c r="Z2874" s="42">
        <f t="shared" ref="Z2874:Z2876" si="7375">Z2875</f>
        <v>1519.2</v>
      </c>
      <c r="AA2874" s="42">
        <f t="shared" ref="AA2874:AA2876" si="7376">AA2875</f>
        <v>30569.599999999999</v>
      </c>
      <c r="AB2874" s="42">
        <f t="shared" ref="AB2874:AB2876" si="7377">AB2875</f>
        <v>0</v>
      </c>
      <c r="AC2874" s="42">
        <f t="shared" ref="AC2874:AC2876" si="7378">AC2875</f>
        <v>30569.599999999999</v>
      </c>
      <c r="AD2874" s="42">
        <f t="shared" ref="AD2874:AD2876" si="7379">AD2875</f>
        <v>0</v>
      </c>
      <c r="AE2874" s="42">
        <f t="shared" ref="AE2874:AE2876" si="7380">AE2875</f>
        <v>0</v>
      </c>
      <c r="AF2874" s="43">
        <f>AF2875+AF2891</f>
        <v>198579.003218</v>
      </c>
      <c r="AG2874" s="43">
        <f>AG2875+AG2891</f>
        <v>0</v>
      </c>
      <c r="AH2874" s="43">
        <f>AH2875+AH2891</f>
        <v>600</v>
      </c>
      <c r="AI2874" s="43">
        <f>AI2875+AI2891</f>
        <v>0</v>
      </c>
      <c r="AJ2874" s="43">
        <f>AJ2875+AJ2891</f>
        <v>0</v>
      </c>
      <c r="AK2874" s="43">
        <f>AK2875+AK2891</f>
        <v>0</v>
      </c>
      <c r="AL2874" s="43">
        <f>AL2875+AL2891</f>
        <v>192333.41434000002</v>
      </c>
      <c r="AM2874" s="43">
        <f>AM2875+AM2891</f>
        <v>600</v>
      </c>
      <c r="AN2874" s="43">
        <f>AN2875+AN2891</f>
        <v>0</v>
      </c>
      <c r="AO2874" s="44">
        <f>AO2875+AO2891</f>
        <v>132178.49505</v>
      </c>
      <c r="AP2874" s="45">
        <f>AP2875+AP2891</f>
        <v>199947.897</v>
      </c>
      <c r="AQ2874" s="45">
        <f>AQ2875+AQ2891</f>
        <v>-1368.8940000000002</v>
      </c>
      <c r="AR2874" s="45">
        <f>AR2875+AR2891</f>
        <v>0</v>
      </c>
      <c r="AS2874" s="45">
        <f>AS2875+AS2891</f>
        <v>0</v>
      </c>
      <c r="AT2874" s="45">
        <f>AT2875+AT2891</f>
        <v>0</v>
      </c>
      <c r="AU2874" s="45">
        <f t="shared" si="7319"/>
        <v>198579.003</v>
      </c>
      <c r="AV2874" s="45">
        <f t="shared" si="7320"/>
        <v>-599.9999999999709</v>
      </c>
      <c r="AW2874" s="45">
        <f t="shared" si="7321"/>
        <v>227887.50300000003</v>
      </c>
      <c r="AX2874" s="45">
        <f t="shared" si="7322"/>
        <v>243132.79999999999</v>
      </c>
      <c r="AY2874" s="45">
        <f t="shared" si="7323"/>
        <v>204540.39999999999</v>
      </c>
      <c r="AZ2874" s="45">
        <f t="shared" ref="AZ2874:AZ2876" si="7381">AZ2875</f>
        <v>0</v>
      </c>
      <c r="BA2874" s="46">
        <f t="shared" si="7325"/>
        <v>96.854859387553887</v>
      </c>
      <c r="BB2874" s="25"/>
    </row>
    <row r="2875">
      <c r="B2875" s="47" t="s">
        <v>1051</v>
      </c>
      <c r="C2875" s="47" t="s">
        <v>98</v>
      </c>
      <c r="D2875" s="47" t="s">
        <v>343</v>
      </c>
      <c r="E2875" s="48" t="str">
        <f t="shared" si="7283"/>
        <v>0310</v>
      </c>
      <c r="F2875" s="47" t="s">
        <v>277</v>
      </c>
      <c r="G2875" s="48"/>
      <c r="H2875" s="49" t="s">
        <v>278</v>
      </c>
      <c r="I2875" s="19">
        <f t="shared" si="7362"/>
        <v>169244.90000000002</v>
      </c>
      <c r="J2875" s="19">
        <f t="shared" si="7363"/>
        <v>212563.19999999998</v>
      </c>
      <c r="K2875" s="19">
        <f t="shared" si="7364"/>
        <v>173970.79999999999</v>
      </c>
      <c r="L2875" s="19">
        <f t="shared" si="7365"/>
        <v>0</v>
      </c>
      <c r="M2875" s="19">
        <f t="shared" si="7366"/>
        <v>0</v>
      </c>
      <c r="N2875" s="19">
        <f t="shared" si="7367"/>
        <v>0</v>
      </c>
      <c r="O2875" s="19">
        <f t="shared" ref="O2875:O2876" si="7382">O2876</f>
        <v>-1368.8940000000002</v>
      </c>
      <c r="P2875" s="19">
        <f t="shared" si="7368"/>
        <v>0</v>
      </c>
      <c r="Q2875" s="19">
        <f t="shared" si="7369"/>
        <v>194.49700000000001</v>
      </c>
      <c r="R2875" s="19">
        <f t="shared" si="7370"/>
        <v>0</v>
      </c>
      <c r="S2875" s="19">
        <f t="shared" si="7371"/>
        <v>29908.5</v>
      </c>
      <c r="T2875" s="19">
        <f t="shared" si="7260"/>
        <v>197979.00300000003</v>
      </c>
      <c r="U2875" s="19">
        <f t="shared" si="7258"/>
        <v>212563.19999999998</v>
      </c>
      <c r="V2875" s="19">
        <f t="shared" si="7259"/>
        <v>173970.79999999999</v>
      </c>
      <c r="W2875" s="19">
        <f t="shared" si="7372"/>
        <v>28389.300000000003</v>
      </c>
      <c r="X2875" s="19">
        <f t="shared" si="7373"/>
        <v>0</v>
      </c>
      <c r="Y2875" s="19">
        <f t="shared" si="7374"/>
        <v>0</v>
      </c>
      <c r="Z2875" s="19">
        <f t="shared" si="7375"/>
        <v>1519.2</v>
      </c>
      <c r="AA2875" s="19">
        <f t="shared" si="7376"/>
        <v>30569.599999999999</v>
      </c>
      <c r="AB2875" s="19">
        <f t="shared" si="7377"/>
        <v>0</v>
      </c>
      <c r="AC2875" s="19">
        <f t="shared" si="7378"/>
        <v>30569.599999999999</v>
      </c>
      <c r="AD2875" s="19">
        <f t="shared" si="7379"/>
        <v>0</v>
      </c>
      <c r="AE2875" s="19">
        <f t="shared" si="7380"/>
        <v>0</v>
      </c>
      <c r="AF2875" s="50">
        <f t="shared" ref="AF2875:AF2876" si="7383">AF2876</f>
        <v>197979.003218</v>
      </c>
      <c r="AG2875" s="50">
        <f t="shared" ref="AG2875:AG2876" si="7384">AG2876</f>
        <v>0</v>
      </c>
      <c r="AH2875" s="50">
        <f t="shared" ref="AH2875:AH2876" si="7385">AH2876</f>
        <v>0</v>
      </c>
      <c r="AI2875" s="50">
        <f t="shared" ref="AI2875:AI2876" si="7386">AI2876</f>
        <v>0</v>
      </c>
      <c r="AJ2875" s="50">
        <f t="shared" ref="AJ2875:AJ2876" si="7387">AJ2876</f>
        <v>0</v>
      </c>
      <c r="AK2875" s="50">
        <f t="shared" ref="AK2875:AK2876" si="7388">AK2876</f>
        <v>0</v>
      </c>
      <c r="AL2875" s="50">
        <f t="shared" ref="AL2875:AL2876" si="7389">AL2876</f>
        <v>191733.41434000002</v>
      </c>
      <c r="AM2875" s="50">
        <f t="shared" ref="AM2875:AM2876" si="7390">AM2876</f>
        <v>0</v>
      </c>
      <c r="AN2875" s="50">
        <f t="shared" ref="AN2875:AN2876" si="7391">AN2876</f>
        <v>0</v>
      </c>
      <c r="AO2875" s="51">
        <f t="shared" ref="AO2875:AO2876" si="7392">AO2876</f>
        <v>132178.49505</v>
      </c>
      <c r="AP2875" s="51">
        <f t="shared" ref="AP2875:AP2876" si="7393">AP2876</f>
        <v>199347.897</v>
      </c>
      <c r="AQ2875" s="51">
        <f t="shared" ref="AQ2875:AQ2876" si="7394">AQ2876</f>
        <v>-1368.8940000000002</v>
      </c>
      <c r="AR2875" s="51">
        <f t="shared" ref="AR2875:AR2876" si="7395">AR2876</f>
        <v>0</v>
      </c>
      <c r="AS2875" s="51">
        <f t="shared" ref="AS2875:AS2876" si="7396">AS2876</f>
        <v>0</v>
      </c>
      <c r="AT2875" s="51">
        <f t="shared" ref="AT2875:AT2876" si="7397">AT2876</f>
        <v>0</v>
      </c>
      <c r="AU2875" s="51">
        <f t="shared" si="7319"/>
        <v>197979.003</v>
      </c>
      <c r="AV2875" s="51">
        <f t="shared" si="7320"/>
        <v>2.9103830456733704e-11</v>
      </c>
      <c r="AW2875" s="51">
        <f t="shared" si="7321"/>
        <v>227887.50300000003</v>
      </c>
      <c r="AX2875" s="51">
        <f t="shared" si="7322"/>
        <v>243132.79999999999</v>
      </c>
      <c r="AY2875" s="51">
        <f t="shared" si="7323"/>
        <v>204540.39999999999</v>
      </c>
      <c r="AZ2875" s="51">
        <f t="shared" si="7381"/>
        <v>0</v>
      </c>
      <c r="BA2875" s="52">
        <f t="shared" si="7325"/>
        <v>96.845327647638072</v>
      </c>
      <c r="BB2875" s="25"/>
    </row>
    <row r="2876">
      <c r="B2876" s="47" t="s">
        <v>1051</v>
      </c>
      <c r="C2876" s="47" t="s">
        <v>98</v>
      </c>
      <c r="D2876" s="47" t="s">
        <v>343</v>
      </c>
      <c r="E2876" s="48" t="str">
        <f t="shared" si="7283"/>
        <v>0310</v>
      </c>
      <c r="F2876" s="47" t="s">
        <v>279</v>
      </c>
      <c r="G2876" s="48"/>
      <c r="H2876" s="49" t="s">
        <v>53</v>
      </c>
      <c r="I2876" s="19">
        <f t="shared" si="7362"/>
        <v>169244.90000000002</v>
      </c>
      <c r="J2876" s="19">
        <f t="shared" si="7363"/>
        <v>212563.19999999998</v>
      </c>
      <c r="K2876" s="19">
        <f t="shared" si="7364"/>
        <v>173970.79999999999</v>
      </c>
      <c r="L2876" s="19">
        <f t="shared" si="7365"/>
        <v>0</v>
      </c>
      <c r="M2876" s="19">
        <f t="shared" si="7366"/>
        <v>0</v>
      </c>
      <c r="N2876" s="19">
        <f t="shared" si="7367"/>
        <v>0</v>
      </c>
      <c r="O2876" s="19">
        <f t="shared" si="7382"/>
        <v>-1368.8940000000002</v>
      </c>
      <c r="P2876" s="19">
        <f t="shared" si="7368"/>
        <v>0</v>
      </c>
      <c r="Q2876" s="19">
        <f t="shared" si="7369"/>
        <v>194.49700000000001</v>
      </c>
      <c r="R2876" s="19">
        <f t="shared" si="7370"/>
        <v>0</v>
      </c>
      <c r="S2876" s="19">
        <f t="shared" si="7371"/>
        <v>29908.5</v>
      </c>
      <c r="T2876" s="19">
        <f t="shared" si="7260"/>
        <v>197979.00300000003</v>
      </c>
      <c r="U2876" s="19">
        <f t="shared" si="7258"/>
        <v>212563.19999999998</v>
      </c>
      <c r="V2876" s="19">
        <f t="shared" si="7259"/>
        <v>173970.79999999999</v>
      </c>
      <c r="W2876" s="19">
        <f t="shared" si="7372"/>
        <v>28389.300000000003</v>
      </c>
      <c r="X2876" s="19">
        <f t="shared" si="7373"/>
        <v>0</v>
      </c>
      <c r="Y2876" s="19">
        <f t="shared" si="7374"/>
        <v>0</v>
      </c>
      <c r="Z2876" s="19">
        <f t="shared" si="7375"/>
        <v>1519.2</v>
      </c>
      <c r="AA2876" s="19">
        <f t="shared" si="7376"/>
        <v>30569.599999999999</v>
      </c>
      <c r="AB2876" s="19">
        <f t="shared" si="7377"/>
        <v>0</v>
      </c>
      <c r="AC2876" s="19">
        <f t="shared" si="7378"/>
        <v>30569.599999999999</v>
      </c>
      <c r="AD2876" s="19">
        <f t="shared" si="7379"/>
        <v>0</v>
      </c>
      <c r="AE2876" s="19">
        <f t="shared" si="7380"/>
        <v>0</v>
      </c>
      <c r="AF2876" s="50">
        <f t="shared" si="7383"/>
        <v>197979.003218</v>
      </c>
      <c r="AG2876" s="50">
        <f t="shared" si="7384"/>
        <v>0</v>
      </c>
      <c r="AH2876" s="50">
        <f t="shared" si="7385"/>
        <v>0</v>
      </c>
      <c r="AI2876" s="50">
        <f t="shared" si="7386"/>
        <v>0</v>
      </c>
      <c r="AJ2876" s="50">
        <f t="shared" si="7387"/>
        <v>0</v>
      </c>
      <c r="AK2876" s="50">
        <f t="shared" si="7388"/>
        <v>0</v>
      </c>
      <c r="AL2876" s="50">
        <f t="shared" si="7389"/>
        <v>191733.41434000002</v>
      </c>
      <c r="AM2876" s="50">
        <f t="shared" si="7390"/>
        <v>0</v>
      </c>
      <c r="AN2876" s="50">
        <f t="shared" si="7391"/>
        <v>0</v>
      </c>
      <c r="AO2876" s="15">
        <f t="shared" si="7392"/>
        <v>132178.49505</v>
      </c>
      <c r="AP2876" s="51">
        <f t="shared" si="7393"/>
        <v>199347.897</v>
      </c>
      <c r="AQ2876" s="51">
        <f t="shared" si="7394"/>
        <v>-1368.8940000000002</v>
      </c>
      <c r="AR2876" s="51">
        <f t="shared" si="7395"/>
        <v>0</v>
      </c>
      <c r="AS2876" s="51">
        <f t="shared" si="7396"/>
        <v>0</v>
      </c>
      <c r="AT2876" s="51">
        <f t="shared" si="7397"/>
        <v>0</v>
      </c>
      <c r="AU2876" s="51">
        <f t="shared" si="7319"/>
        <v>197979.003</v>
      </c>
      <c r="AV2876" s="51">
        <f t="shared" si="7320"/>
        <v>2.9103830456733704e-11</v>
      </c>
      <c r="AW2876" s="51">
        <f t="shared" si="7321"/>
        <v>227887.50300000003</v>
      </c>
      <c r="AX2876" s="51">
        <f t="shared" si="7322"/>
        <v>243132.79999999999</v>
      </c>
      <c r="AY2876" s="51">
        <f t="shared" si="7323"/>
        <v>204540.39999999999</v>
      </c>
      <c r="AZ2876" s="51">
        <f t="shared" si="7381"/>
        <v>0</v>
      </c>
      <c r="BA2876" s="52">
        <f t="shared" si="7325"/>
        <v>96.845327647638072</v>
      </c>
      <c r="BB2876" s="25"/>
    </row>
    <row r="2877" ht="94.5">
      <c r="B2877" s="47" t="s">
        <v>1051</v>
      </c>
      <c r="C2877" s="47" t="s">
        <v>98</v>
      </c>
      <c r="D2877" s="47" t="s">
        <v>343</v>
      </c>
      <c r="E2877" s="48" t="str">
        <f t="shared" si="7283"/>
        <v>0310</v>
      </c>
      <c r="F2877" s="47" t="s">
        <v>505</v>
      </c>
      <c r="G2877" s="48"/>
      <c r="H2877" s="49" t="s">
        <v>506</v>
      </c>
      <c r="I2877" s="19">
        <f>I2878+I2884+I2887+I2889+I2882</f>
        <v>169244.90000000002</v>
      </c>
      <c r="J2877" s="19">
        <f>J2878+J2884+J2887+J2889+J2882</f>
        <v>212563.19999999998</v>
      </c>
      <c r="K2877" s="19">
        <f>K2878+K2884+K2887+K2889+K2882</f>
        <v>173970.79999999999</v>
      </c>
      <c r="L2877" s="19">
        <f>L2878+L2884+L2887+L2889+L2882</f>
        <v>0</v>
      </c>
      <c r="M2877" s="19">
        <f>M2878+M2884+M2887+M2889+M2882</f>
        <v>0</v>
      </c>
      <c r="N2877" s="19">
        <f>N2878+N2884+N2887+N2889+N2882</f>
        <v>0</v>
      </c>
      <c r="O2877" s="19">
        <f>O2878+O2884+O2887+O2889+O2882</f>
        <v>-1368.8940000000002</v>
      </c>
      <c r="P2877" s="19">
        <f>P2878+P2884+P2887+P2889+P2882</f>
        <v>0</v>
      </c>
      <c r="Q2877" s="19">
        <f>Q2878+Q2884+Q2887+Q2889+Q2882</f>
        <v>194.49700000000001</v>
      </c>
      <c r="R2877" s="19">
        <f>R2878+R2884+R2887+R2889+R2882</f>
        <v>0</v>
      </c>
      <c r="S2877" s="19">
        <f>S2878+S2884+S2887+S2889+S2882</f>
        <v>29908.5</v>
      </c>
      <c r="T2877" s="19">
        <f t="shared" si="7260"/>
        <v>197979.00300000003</v>
      </c>
      <c r="U2877" s="19">
        <f t="shared" si="7258"/>
        <v>212563.19999999998</v>
      </c>
      <c r="V2877" s="19">
        <f t="shared" si="7259"/>
        <v>173970.79999999999</v>
      </c>
      <c r="W2877" s="19">
        <f>W2878+W2884+W2887+W2889+W2882</f>
        <v>28389.300000000003</v>
      </c>
      <c r="X2877" s="19">
        <f>X2878+X2884+X2887+X2889+X2882</f>
        <v>0</v>
      </c>
      <c r="Y2877" s="19">
        <f>Y2878+Y2884+Y2887+Y2889+Y2882</f>
        <v>0</v>
      </c>
      <c r="Z2877" s="19">
        <f>Z2878+Z2884+Z2887+Z2889+Z2882</f>
        <v>1519.2</v>
      </c>
      <c r="AA2877" s="19">
        <f>AA2878+AA2884+AA2887+AA2889+AA2882</f>
        <v>30569.599999999999</v>
      </c>
      <c r="AB2877" s="19">
        <f>AB2878+AB2884+AB2887+AB2889+AB2882</f>
        <v>0</v>
      </c>
      <c r="AC2877" s="19">
        <f>AC2878+AC2884+AC2887+AC2889+AC2882</f>
        <v>30569.599999999999</v>
      </c>
      <c r="AD2877" s="19">
        <f>AD2878+AD2884+AD2887+AD2889+AD2882</f>
        <v>0</v>
      </c>
      <c r="AE2877" s="19">
        <f>AE2878+AE2884+AE2887+AE2889+AE2882</f>
        <v>0</v>
      </c>
      <c r="AF2877" s="50">
        <f>AF2878+AF2884+AF2887+AF2889+AF2882</f>
        <v>197979.003218</v>
      </c>
      <c r="AG2877" s="50">
        <f>AG2878+AG2884+AG2887+AG2889+AG2882</f>
        <v>0</v>
      </c>
      <c r="AH2877" s="50">
        <f>AH2878+AH2884+AH2887+AH2889+AH2882</f>
        <v>0</v>
      </c>
      <c r="AI2877" s="50">
        <f>AI2878+AI2884+AI2887+AI2889+AI2882</f>
        <v>0</v>
      </c>
      <c r="AJ2877" s="50">
        <f>AJ2878+AJ2884+AJ2887+AJ2889+AJ2882</f>
        <v>0</v>
      </c>
      <c r="AK2877" s="50">
        <f>AK2878+AK2884+AK2887+AK2889+AK2882</f>
        <v>0</v>
      </c>
      <c r="AL2877" s="50">
        <f>AL2878+AL2884+AL2887+AL2889+AL2882</f>
        <v>191733.41434000002</v>
      </c>
      <c r="AM2877" s="50">
        <f>AM2878+AM2884+AM2887+AM2889+AM2882</f>
        <v>0</v>
      </c>
      <c r="AN2877" s="50">
        <f>AN2878+AN2884+AN2887+AN2889+AN2882</f>
        <v>0</v>
      </c>
      <c r="AO2877" s="51">
        <f>AO2878+AO2884+AO2887+AO2889+AO2882</f>
        <v>132178.49505</v>
      </c>
      <c r="AP2877" s="51">
        <f>AP2878+AP2884+AP2887+AP2889+AP2882</f>
        <v>199347.897</v>
      </c>
      <c r="AQ2877" s="51">
        <f>AQ2878+AQ2884+AQ2887+AQ2889+AQ2882</f>
        <v>-1368.8940000000002</v>
      </c>
      <c r="AR2877" s="51">
        <f>AR2878+AR2884+AR2887+AR2889+AR2882</f>
        <v>0</v>
      </c>
      <c r="AS2877" s="51">
        <f>AS2878+AS2884+AS2887+AS2889+AS2882</f>
        <v>0</v>
      </c>
      <c r="AT2877" s="51">
        <f>AT2878+AT2884+AT2887+AT2889+AT2882</f>
        <v>0</v>
      </c>
      <c r="AU2877" s="51">
        <f t="shared" si="7319"/>
        <v>197979.003</v>
      </c>
      <c r="AV2877" s="51">
        <f t="shared" si="7320"/>
        <v>2.9103830456733704e-11</v>
      </c>
      <c r="AW2877" s="51">
        <f t="shared" si="7321"/>
        <v>227887.50300000003</v>
      </c>
      <c r="AX2877" s="51">
        <f t="shared" si="7322"/>
        <v>243132.79999999999</v>
      </c>
      <c r="AY2877" s="51">
        <f t="shared" si="7323"/>
        <v>204540.39999999999</v>
      </c>
      <c r="AZ2877" s="51">
        <f>AZ2878+AZ2884+AZ2887+AZ2889+AZ2882</f>
        <v>0</v>
      </c>
      <c r="BA2877" s="52">
        <f t="shared" si="7325"/>
        <v>96.845327647638072</v>
      </c>
      <c r="BB2877" s="25"/>
    </row>
    <row r="2878" ht="47.25">
      <c r="B2878" s="47" t="s">
        <v>1051</v>
      </c>
      <c r="C2878" s="47" t="s">
        <v>98</v>
      </c>
      <c r="D2878" s="47" t="s">
        <v>343</v>
      </c>
      <c r="E2878" s="48" t="str">
        <f t="shared" si="7283"/>
        <v>0310</v>
      </c>
      <c r="F2878" s="47" t="s">
        <v>1056</v>
      </c>
      <c r="G2878" s="48"/>
      <c r="H2878" s="49" t="s">
        <v>75</v>
      </c>
      <c r="I2878" s="19">
        <f>I2879+I2880+I2881</f>
        <v>155727.5</v>
      </c>
      <c r="J2878" s="19">
        <f>J2879+J2880+J2881</f>
        <v>160273.69999999998</v>
      </c>
      <c r="K2878" s="19">
        <f>K2879+K2880+K2881</f>
        <v>160273.69999999998</v>
      </c>
      <c r="L2878" s="19">
        <f>L2879+L2880+L2881</f>
        <v>0</v>
      </c>
      <c r="M2878" s="19">
        <f>M2879+M2880+M2881</f>
        <v>0</v>
      </c>
      <c r="N2878" s="19">
        <f>N2879+N2880+N2881</f>
        <v>0</v>
      </c>
      <c r="O2878" s="19">
        <f>O2879+O2880+O2881</f>
        <v>0</v>
      </c>
      <c r="P2878" s="19">
        <f>P2879+P2880+P2881</f>
        <v>0</v>
      </c>
      <c r="Q2878" s="19">
        <f>Q2879+Q2880+Q2881</f>
        <v>194.49700000000001</v>
      </c>
      <c r="R2878" s="19">
        <f>R2879+R2880+R2881</f>
        <v>0</v>
      </c>
      <c r="S2878" s="19">
        <f>S2879+S2880+S2881</f>
        <v>23394.400000000001</v>
      </c>
      <c r="T2878" s="19">
        <f t="shared" si="7260"/>
        <v>179316.397</v>
      </c>
      <c r="U2878" s="19">
        <f t="shared" si="7258"/>
        <v>160273.69999999998</v>
      </c>
      <c r="V2878" s="19">
        <f t="shared" si="7259"/>
        <v>160273.69999999998</v>
      </c>
      <c r="W2878" s="19">
        <f>W2879+W2880+W2881</f>
        <v>21875.200000000001</v>
      </c>
      <c r="X2878" s="19">
        <f>X2879+X2880+X2881</f>
        <v>0</v>
      </c>
      <c r="Y2878" s="19">
        <f>Y2879+Y2880+Y2881</f>
        <v>0</v>
      </c>
      <c r="Z2878" s="19">
        <f>Z2879+Z2880+Z2881</f>
        <v>1519.2</v>
      </c>
      <c r="AA2878" s="19">
        <f>AA2879+AA2880+AA2881</f>
        <v>24240.200000000001</v>
      </c>
      <c r="AB2878" s="19">
        <f>AB2879+AB2880+AB2881</f>
        <v>0</v>
      </c>
      <c r="AC2878" s="19">
        <f>AC2879+AC2880+AC2881</f>
        <v>24240.200000000001</v>
      </c>
      <c r="AD2878" s="19">
        <f>AD2879+AD2880+AD2881</f>
        <v>0</v>
      </c>
      <c r="AE2878" s="19">
        <f>AE2879+AE2880+AE2881</f>
        <v>0</v>
      </c>
      <c r="AF2878" s="50">
        <f>AF2879+AF2880+AF2881</f>
        <v>179316.397</v>
      </c>
      <c r="AG2878" s="50">
        <f>AG2879+AG2880+AG2881</f>
        <v>0</v>
      </c>
      <c r="AH2878" s="50">
        <f>AH2879+AH2880+AH2881</f>
        <v>0</v>
      </c>
      <c r="AI2878" s="50">
        <f>AI2879+AI2880+AI2881</f>
        <v>0</v>
      </c>
      <c r="AJ2878" s="50">
        <f>AJ2879+AJ2880+AJ2881</f>
        <v>0</v>
      </c>
      <c r="AK2878" s="50">
        <f>AK2879+AK2880+AK2881</f>
        <v>0</v>
      </c>
      <c r="AL2878" s="50">
        <f>AL2879+AL2880+AL2881</f>
        <v>173071.76057000001</v>
      </c>
      <c r="AM2878" s="50">
        <f>AM2879+AM2880+AM2881</f>
        <v>0</v>
      </c>
      <c r="AN2878" s="50">
        <f>AN2879+AN2880+AN2881</f>
        <v>0</v>
      </c>
      <c r="AO2878" s="15">
        <f>AO2879+AO2880+AO2881</f>
        <v>114988.57123999999</v>
      </c>
      <c r="AP2878" s="51">
        <f>AP2879+AP2880+AP2881</f>
        <v>179316.397</v>
      </c>
      <c r="AQ2878" s="51">
        <f>AQ2879+AQ2880+AQ2881</f>
        <v>0</v>
      </c>
      <c r="AR2878" s="51">
        <f>AR2879+AR2880+AR2881</f>
        <v>0</v>
      </c>
      <c r="AS2878" s="51">
        <f>AS2879+AS2880+AS2881</f>
        <v>0</v>
      </c>
      <c r="AT2878" s="51">
        <f>AT2879+AT2880+AT2881</f>
        <v>0</v>
      </c>
      <c r="AU2878" s="51">
        <f t="shared" si="7319"/>
        <v>179316.397</v>
      </c>
      <c r="AV2878" s="51">
        <f t="shared" si="7320"/>
        <v>0</v>
      </c>
      <c r="AW2878" s="51">
        <f t="shared" si="7321"/>
        <v>202710.79700000002</v>
      </c>
      <c r="AX2878" s="51">
        <f t="shared" si="7322"/>
        <v>184513.89999999999</v>
      </c>
      <c r="AY2878" s="51">
        <f t="shared" si="7323"/>
        <v>184513.89999999999</v>
      </c>
      <c r="AZ2878" s="51">
        <f>AZ2879+AZ2880+AZ2881</f>
        <v>0</v>
      </c>
      <c r="BA2878" s="52">
        <f t="shared" si="7325"/>
        <v>96.517531840660396</v>
      </c>
      <c r="BB2878" s="25"/>
    </row>
    <row r="2879" ht="78.75">
      <c r="B2879" s="47" t="s">
        <v>1051</v>
      </c>
      <c r="C2879" s="47" t="s">
        <v>98</v>
      </c>
      <c r="D2879" s="47" t="s">
        <v>343</v>
      </c>
      <c r="E2879" s="48" t="str">
        <f t="shared" si="7283"/>
        <v>0310</v>
      </c>
      <c r="F2879" s="47" t="s">
        <v>1056</v>
      </c>
      <c r="G2879" s="47" t="s">
        <v>70</v>
      </c>
      <c r="H2879" s="49" t="s">
        <v>71</v>
      </c>
      <c r="I2879" s="19">
        <f>134936.6-21.6</f>
        <v>134915</v>
      </c>
      <c r="J2879" s="19">
        <f>141717.5-21.6</f>
        <v>141695.89999999999</v>
      </c>
      <c r="K2879" s="19">
        <f>141717.5-21.6</f>
        <v>141695.89999999999</v>
      </c>
      <c r="L2879" s="19"/>
      <c r="M2879" s="19"/>
      <c r="N2879" s="19"/>
      <c r="O2879" s="19">
        <v>0</v>
      </c>
      <c r="P2879" s="19">
        <v>0</v>
      </c>
      <c r="Q2879" s="19">
        <v>0</v>
      </c>
      <c r="R2879" s="19">
        <v>0</v>
      </c>
      <c r="S2879" s="19">
        <v>21875.200000000001</v>
      </c>
      <c r="T2879" s="19">
        <f t="shared" si="7260"/>
        <v>156790.20000000001</v>
      </c>
      <c r="U2879" s="19">
        <f t="shared" si="7258"/>
        <v>141695.89999999999</v>
      </c>
      <c r="V2879" s="19">
        <f t="shared" si="7259"/>
        <v>141695.89999999999</v>
      </c>
      <c r="W2879" s="19">
        <f>8559.5+13315.7</f>
        <v>21875.200000000001</v>
      </c>
      <c r="X2879" s="19"/>
      <c r="Y2879" s="19"/>
      <c r="Z2879" s="19"/>
      <c r="AA2879" s="19">
        <f>10591+13649.2</f>
        <v>24240.200000000001</v>
      </c>
      <c r="AB2879" s="19"/>
      <c r="AC2879" s="19">
        <f>10591+13649.2</f>
        <v>24240.200000000001</v>
      </c>
      <c r="AD2879" s="19"/>
      <c r="AE2879" s="19"/>
      <c r="AF2879" s="50">
        <v>157141.19243</v>
      </c>
      <c r="AG2879" s="50"/>
      <c r="AH2879" s="50">
        <v>0</v>
      </c>
      <c r="AI2879" s="50">
        <v>0</v>
      </c>
      <c r="AJ2879" s="50">
        <v>0</v>
      </c>
      <c r="AK2879" s="50">
        <v>0</v>
      </c>
      <c r="AL2879" s="50">
        <v>150896.55600000001</v>
      </c>
      <c r="AM2879" s="50">
        <v>0</v>
      </c>
      <c r="AN2879" s="50">
        <v>0</v>
      </c>
      <c r="AO2879" s="51">
        <v>97810.54578</v>
      </c>
      <c r="AP2879" s="51">
        <v>156809.16</v>
      </c>
      <c r="AQ2879" s="51">
        <v>0</v>
      </c>
      <c r="AR2879" s="51">
        <v>0</v>
      </c>
      <c r="AS2879" s="51">
        <v>0</v>
      </c>
      <c r="AT2879" s="51">
        <v>0</v>
      </c>
      <c r="AU2879" s="51">
        <f t="shared" si="7319"/>
        <v>156809.16</v>
      </c>
      <c r="AV2879" s="51">
        <f t="shared" si="7320"/>
        <v>-18.959999999991851</v>
      </c>
      <c r="AW2879" s="51">
        <f t="shared" si="7321"/>
        <v>178665.40000000002</v>
      </c>
      <c r="AX2879" s="51">
        <f t="shared" si="7322"/>
        <v>165936.10000000001</v>
      </c>
      <c r="AY2879" s="51">
        <f t="shared" si="7323"/>
        <v>165936.10000000001</v>
      </c>
      <c r="AZ2879" s="51"/>
      <c r="BA2879" s="52">
        <f t="shared" si="7325"/>
        <v>96.026098355603537</v>
      </c>
      <c r="BB2879" s="53"/>
    </row>
    <row r="2880" ht="31.5">
      <c r="B2880" s="47" t="s">
        <v>1051</v>
      </c>
      <c r="C2880" s="47" t="s">
        <v>98</v>
      </c>
      <c r="D2880" s="47" t="s">
        <v>343</v>
      </c>
      <c r="E2880" s="48" t="str">
        <f t="shared" si="7283"/>
        <v>0310</v>
      </c>
      <c r="F2880" s="47" t="s">
        <v>1056</v>
      </c>
      <c r="G2880" s="47" t="s">
        <v>58</v>
      </c>
      <c r="H2880" s="49" t="s">
        <v>59</v>
      </c>
      <c r="I2880" s="19">
        <f>17526.4+21.6</f>
        <v>17548</v>
      </c>
      <c r="J2880" s="19">
        <f>15447.3+21.6</f>
        <v>15468.9</v>
      </c>
      <c r="K2880" s="19">
        <f>15602.2+21.6</f>
        <v>15623.800000000001</v>
      </c>
      <c r="L2880" s="19"/>
      <c r="M2880" s="19"/>
      <c r="N2880" s="19"/>
      <c r="O2880" s="19">
        <v>0</v>
      </c>
      <c r="P2880" s="19">
        <v>0</v>
      </c>
      <c r="Q2880" s="19">
        <v>0</v>
      </c>
      <c r="R2880" s="19">
        <v>0</v>
      </c>
      <c r="S2880" s="19">
        <v>1519.2</v>
      </c>
      <c r="T2880" s="19">
        <f t="shared" si="7260"/>
        <v>19067.200000000001</v>
      </c>
      <c r="U2880" s="19">
        <f t="shared" si="7258"/>
        <v>15468.9</v>
      </c>
      <c r="V2880" s="19">
        <f t="shared" si="7259"/>
        <v>15623.800000000001</v>
      </c>
      <c r="W2880" s="19"/>
      <c r="X2880" s="19"/>
      <c r="Y2880" s="19"/>
      <c r="Z2880" s="19">
        <v>1519.2</v>
      </c>
      <c r="AA2880" s="19"/>
      <c r="AB2880" s="19"/>
      <c r="AC2880" s="19"/>
      <c r="AD2880" s="19"/>
      <c r="AE2880" s="19"/>
      <c r="AF2880" s="50">
        <v>18662.191569999999</v>
      </c>
      <c r="AG2880" s="50"/>
      <c r="AH2880" s="50">
        <v>0</v>
      </c>
      <c r="AI2880" s="50">
        <v>0</v>
      </c>
      <c r="AJ2880" s="50">
        <v>0</v>
      </c>
      <c r="AK2880" s="50">
        <v>0</v>
      </c>
      <c r="AL2880" s="50">
        <v>18662.191569999999</v>
      </c>
      <c r="AM2880" s="50">
        <v>0</v>
      </c>
      <c r="AN2880" s="50">
        <v>0</v>
      </c>
      <c r="AO2880" s="15">
        <v>14543.750459999999</v>
      </c>
      <c r="AP2880" s="51">
        <v>18998.240000000002</v>
      </c>
      <c r="AQ2880" s="51">
        <v>0</v>
      </c>
      <c r="AR2880" s="51">
        <v>0</v>
      </c>
      <c r="AS2880" s="51">
        <v>0</v>
      </c>
      <c r="AT2880" s="51">
        <v>0</v>
      </c>
      <c r="AU2880" s="51">
        <f t="shared" si="7319"/>
        <v>18998.240000000002</v>
      </c>
      <c r="AV2880" s="51">
        <f t="shared" si="7320"/>
        <v>68.959999999999127</v>
      </c>
      <c r="AW2880" s="51">
        <f t="shared" si="7321"/>
        <v>20586.400000000001</v>
      </c>
      <c r="AX2880" s="51">
        <f t="shared" si="7322"/>
        <v>15468.9</v>
      </c>
      <c r="AY2880" s="51">
        <f t="shared" si="7323"/>
        <v>15623.800000000001</v>
      </c>
      <c r="AZ2880" s="51"/>
      <c r="BA2880" s="52">
        <f t="shared" si="7325"/>
        <v>100</v>
      </c>
      <c r="BB2880" s="53"/>
    </row>
    <row r="2881">
      <c r="B2881" s="47" t="s">
        <v>1051</v>
      </c>
      <c r="C2881" s="47" t="s">
        <v>98</v>
      </c>
      <c r="D2881" s="47" t="s">
        <v>343</v>
      </c>
      <c r="E2881" s="48" t="str">
        <f t="shared" si="7283"/>
        <v>0310</v>
      </c>
      <c r="F2881" s="47" t="s">
        <v>1056</v>
      </c>
      <c r="G2881" s="47" t="s">
        <v>60</v>
      </c>
      <c r="H2881" s="49" t="s">
        <v>61</v>
      </c>
      <c r="I2881" s="19">
        <v>3264.5</v>
      </c>
      <c r="J2881" s="19">
        <v>3108.9000000000001</v>
      </c>
      <c r="K2881" s="19">
        <v>2954</v>
      </c>
      <c r="L2881" s="19"/>
      <c r="M2881" s="19"/>
      <c r="N2881" s="19"/>
      <c r="O2881" s="19">
        <v>0</v>
      </c>
      <c r="P2881" s="19">
        <v>0</v>
      </c>
      <c r="Q2881" s="19">
        <v>194.49700000000001</v>
      </c>
      <c r="R2881" s="19">
        <v>0</v>
      </c>
      <c r="S2881" s="19"/>
      <c r="T2881" s="19">
        <f t="shared" si="7260"/>
        <v>3458.9969999999998</v>
      </c>
      <c r="U2881" s="19">
        <f t="shared" si="7258"/>
        <v>3108.9000000000001</v>
      </c>
      <c r="V2881" s="19">
        <f t="shared" si="7259"/>
        <v>2954</v>
      </c>
      <c r="W2881" s="19"/>
      <c r="X2881" s="19"/>
      <c r="Y2881" s="19"/>
      <c r="Z2881" s="19"/>
      <c r="AA2881" s="19"/>
      <c r="AB2881" s="19"/>
      <c r="AC2881" s="19"/>
      <c r="AD2881" s="19"/>
      <c r="AE2881" s="19"/>
      <c r="AF2881" s="50">
        <v>3513.0129999999999</v>
      </c>
      <c r="AG2881" s="50"/>
      <c r="AH2881" s="50">
        <v>0</v>
      </c>
      <c r="AI2881" s="50">
        <v>0</v>
      </c>
      <c r="AJ2881" s="50">
        <v>0</v>
      </c>
      <c r="AK2881" s="50">
        <v>0</v>
      </c>
      <c r="AL2881" s="50">
        <v>3513.0129999999999</v>
      </c>
      <c r="AM2881" s="50">
        <v>0</v>
      </c>
      <c r="AN2881" s="50">
        <v>0</v>
      </c>
      <c r="AO2881" s="51">
        <v>2634.2750000000001</v>
      </c>
      <c r="AP2881" s="51">
        <v>3508.9969999999998</v>
      </c>
      <c r="AQ2881" s="51">
        <v>0</v>
      </c>
      <c r="AR2881" s="51">
        <v>0</v>
      </c>
      <c r="AS2881" s="51">
        <v>0</v>
      </c>
      <c r="AT2881" s="51">
        <v>0</v>
      </c>
      <c r="AU2881" s="51">
        <f t="shared" si="7319"/>
        <v>3508.9969999999998</v>
      </c>
      <c r="AV2881" s="51">
        <f t="shared" si="7320"/>
        <v>-50</v>
      </c>
      <c r="AW2881" s="51">
        <f t="shared" si="7321"/>
        <v>3458.9969999999998</v>
      </c>
      <c r="AX2881" s="51">
        <f t="shared" si="7322"/>
        <v>3108.9000000000001</v>
      </c>
      <c r="AY2881" s="51">
        <f t="shared" si="7323"/>
        <v>2954</v>
      </c>
      <c r="AZ2881" s="51"/>
      <c r="BA2881" s="52">
        <f t="shared" si="7325"/>
        <v>100</v>
      </c>
      <c r="BB2881" s="53"/>
    </row>
    <row r="2882" ht="78.75" hidden="1">
      <c r="B2882" s="47" t="s">
        <v>1051</v>
      </c>
      <c r="C2882" s="47" t="s">
        <v>98</v>
      </c>
      <c r="D2882" s="47" t="s">
        <v>343</v>
      </c>
      <c r="E2882" s="48" t="str">
        <f t="shared" si="7283"/>
        <v>0310</v>
      </c>
      <c r="F2882" s="47" t="s">
        <v>1059</v>
      </c>
      <c r="G2882" s="47"/>
      <c r="H2882" s="49" t="s">
        <v>1060</v>
      </c>
      <c r="I2882" s="19">
        <f>I2883</f>
        <v>0</v>
      </c>
      <c r="J2882" s="19">
        <f>J2883</f>
        <v>38592.400000000001</v>
      </c>
      <c r="K2882" s="19">
        <f>K2883</f>
        <v>0</v>
      </c>
      <c r="L2882" s="19">
        <f>L2883</f>
        <v>0</v>
      </c>
      <c r="M2882" s="19">
        <f>M2883</f>
        <v>0</v>
      </c>
      <c r="N2882" s="19">
        <f>N2883</f>
        <v>0</v>
      </c>
      <c r="O2882" s="19">
        <f>O2883</f>
        <v>0</v>
      </c>
      <c r="P2882" s="19">
        <f>P2883</f>
        <v>0</v>
      </c>
      <c r="Q2882" s="19">
        <f>Q2883</f>
        <v>0</v>
      </c>
      <c r="R2882" s="19">
        <f>R2883</f>
        <v>0</v>
      </c>
      <c r="S2882" s="19">
        <f>S2883</f>
        <v>0</v>
      </c>
      <c r="T2882" s="19">
        <f t="shared" si="7260"/>
        <v>0</v>
      </c>
      <c r="U2882" s="19">
        <f t="shared" si="7258"/>
        <v>38592.400000000001</v>
      </c>
      <c r="V2882" s="19">
        <f t="shared" si="7259"/>
        <v>0</v>
      </c>
      <c r="W2882" s="19">
        <f>W2883</f>
        <v>0</v>
      </c>
      <c r="X2882" s="19">
        <f>X2883</f>
        <v>0</v>
      </c>
      <c r="Y2882" s="19">
        <f>Y2883</f>
        <v>0</v>
      </c>
      <c r="Z2882" s="19">
        <f>Z2883</f>
        <v>0</v>
      </c>
      <c r="AA2882" s="19">
        <f>AA2883</f>
        <v>0</v>
      </c>
      <c r="AB2882" s="19">
        <f>AB2883</f>
        <v>0</v>
      </c>
      <c r="AC2882" s="19">
        <f>AC2883</f>
        <v>0</v>
      </c>
      <c r="AD2882" s="19">
        <f>AD2883</f>
        <v>0</v>
      </c>
      <c r="AE2882" s="19">
        <f>AE2883</f>
        <v>0</v>
      </c>
      <c r="AF2882" s="50">
        <f>AF2883</f>
        <v>0</v>
      </c>
      <c r="AG2882" s="50">
        <f>AG2883</f>
        <v>0</v>
      </c>
      <c r="AH2882" s="50">
        <f>AH2883</f>
        <v>0</v>
      </c>
      <c r="AI2882" s="50">
        <f>AI2883</f>
        <v>0</v>
      </c>
      <c r="AJ2882" s="50">
        <f>AJ2883</f>
        <v>0</v>
      </c>
      <c r="AK2882" s="50">
        <f>AK2883</f>
        <v>0</v>
      </c>
      <c r="AL2882" s="50">
        <f>AL2883</f>
        <v>0</v>
      </c>
      <c r="AM2882" s="50">
        <f>AM2883</f>
        <v>0</v>
      </c>
      <c r="AN2882" s="50">
        <f>AN2883</f>
        <v>0</v>
      </c>
      <c r="AO2882" s="15">
        <f>AO2883</f>
        <v>0</v>
      </c>
      <c r="AP2882" s="51">
        <f>AP2883</f>
        <v>0</v>
      </c>
      <c r="AQ2882" s="51">
        <f>AQ2883</f>
        <v>0</v>
      </c>
      <c r="AR2882" s="51">
        <f>AR2883</f>
        <v>0</v>
      </c>
      <c r="AS2882" s="51">
        <f>AS2883</f>
        <v>0</v>
      </c>
      <c r="AT2882" s="51">
        <f>AT2883</f>
        <v>0</v>
      </c>
      <c r="AU2882" s="51">
        <f t="shared" si="7319"/>
        <v>0</v>
      </c>
      <c r="AV2882" s="51">
        <f t="shared" si="7320"/>
        <v>0</v>
      </c>
      <c r="AW2882" s="51">
        <f t="shared" si="7321"/>
        <v>0</v>
      </c>
      <c r="AX2882" s="51">
        <f t="shared" si="7322"/>
        <v>38592.400000000001</v>
      </c>
      <c r="AY2882" s="51">
        <f t="shared" si="7323"/>
        <v>0</v>
      </c>
      <c r="AZ2882" s="51">
        <f>AZ2883</f>
        <v>0</v>
      </c>
      <c r="BA2882" s="52"/>
      <c r="BB2882" s="25">
        <v>0</v>
      </c>
    </row>
    <row r="2883" ht="31.5" hidden="1">
      <c r="B2883" s="47" t="s">
        <v>1051</v>
      </c>
      <c r="C2883" s="47" t="s">
        <v>98</v>
      </c>
      <c r="D2883" s="47" t="s">
        <v>343</v>
      </c>
      <c r="E2883" s="48" t="str">
        <f t="shared" si="7283"/>
        <v>0310</v>
      </c>
      <c r="F2883" s="47" t="s">
        <v>1059</v>
      </c>
      <c r="G2883" s="47" t="s">
        <v>58</v>
      </c>
      <c r="H2883" s="49" t="s">
        <v>59</v>
      </c>
      <c r="I2883" s="19">
        <v>0</v>
      </c>
      <c r="J2883" s="19">
        <v>38592.400000000001</v>
      </c>
      <c r="K2883" s="19">
        <v>0</v>
      </c>
      <c r="L2883" s="19"/>
      <c r="M2883" s="19"/>
      <c r="N2883" s="19"/>
      <c r="O2883" s="19">
        <v>0</v>
      </c>
      <c r="P2883" s="19">
        <v>0</v>
      </c>
      <c r="Q2883" s="19">
        <v>0</v>
      </c>
      <c r="R2883" s="19">
        <v>0</v>
      </c>
      <c r="S2883" s="19"/>
      <c r="T2883" s="19">
        <f t="shared" si="7260"/>
        <v>0</v>
      </c>
      <c r="U2883" s="19">
        <f t="shared" si="7258"/>
        <v>38592.400000000001</v>
      </c>
      <c r="V2883" s="19">
        <f t="shared" si="7259"/>
        <v>0</v>
      </c>
      <c r="W2883" s="19"/>
      <c r="X2883" s="19"/>
      <c r="Y2883" s="19"/>
      <c r="Z2883" s="19"/>
      <c r="AA2883" s="19"/>
      <c r="AB2883" s="19"/>
      <c r="AC2883" s="19"/>
      <c r="AD2883" s="19"/>
      <c r="AE2883" s="19"/>
      <c r="AF2883" s="50">
        <v>0</v>
      </c>
      <c r="AG2883" s="50"/>
      <c r="AH2883" s="50">
        <v>0</v>
      </c>
      <c r="AI2883" s="50">
        <v>0</v>
      </c>
      <c r="AJ2883" s="50">
        <v>0</v>
      </c>
      <c r="AK2883" s="50">
        <v>0</v>
      </c>
      <c r="AL2883" s="50">
        <v>0</v>
      </c>
      <c r="AM2883" s="50">
        <v>0</v>
      </c>
      <c r="AN2883" s="50">
        <v>0</v>
      </c>
      <c r="AO2883" s="51">
        <v>0</v>
      </c>
      <c r="AP2883" s="51">
        <v>0</v>
      </c>
      <c r="AQ2883" s="51">
        <v>0</v>
      </c>
      <c r="AR2883" s="51">
        <v>0</v>
      </c>
      <c r="AS2883" s="51">
        <v>0</v>
      </c>
      <c r="AT2883" s="51">
        <v>0</v>
      </c>
      <c r="AU2883" s="51">
        <f t="shared" si="7319"/>
        <v>0</v>
      </c>
      <c r="AV2883" s="51">
        <f t="shared" si="7320"/>
        <v>0</v>
      </c>
      <c r="AW2883" s="51">
        <f t="shared" si="7321"/>
        <v>0</v>
      </c>
      <c r="AX2883" s="51">
        <f t="shared" si="7322"/>
        <v>38592.400000000001</v>
      </c>
      <c r="AY2883" s="51">
        <f t="shared" si="7323"/>
        <v>0</v>
      </c>
      <c r="AZ2883" s="51"/>
      <c r="BA2883" s="52"/>
      <c r="BB2883" s="25">
        <v>0</v>
      </c>
    </row>
    <row r="2884" ht="47.25">
      <c r="B2884" s="47" t="s">
        <v>1051</v>
      </c>
      <c r="C2884" s="47" t="s">
        <v>98</v>
      </c>
      <c r="D2884" s="47" t="s">
        <v>343</v>
      </c>
      <c r="E2884" s="48" t="str">
        <f t="shared" si="7283"/>
        <v>0310</v>
      </c>
      <c r="F2884" s="47" t="s">
        <v>507</v>
      </c>
      <c r="G2884" s="48"/>
      <c r="H2884" s="49" t="s">
        <v>508</v>
      </c>
      <c r="I2884" s="19">
        <f>I2885+I2886</f>
        <v>11651.699999999999</v>
      </c>
      <c r="J2884" s="19">
        <f>J2885+J2886</f>
        <v>11831.4</v>
      </c>
      <c r="K2884" s="19">
        <f>K2885+K2886</f>
        <v>11831.4</v>
      </c>
      <c r="L2884" s="19">
        <f>L2885+L2886</f>
        <v>0</v>
      </c>
      <c r="M2884" s="19">
        <f>M2885+M2886</f>
        <v>0</v>
      </c>
      <c r="N2884" s="19">
        <f>N2885+N2886</f>
        <v>0</v>
      </c>
      <c r="O2884" s="19">
        <f>O2885+O2886</f>
        <v>-1708.8940000000002</v>
      </c>
      <c r="P2884" s="19">
        <f>P2885+P2886</f>
        <v>0</v>
      </c>
      <c r="Q2884" s="19">
        <f>Q2885+Q2886</f>
        <v>0</v>
      </c>
      <c r="R2884" s="19">
        <f>R2885+R2886</f>
        <v>0</v>
      </c>
      <c r="S2884" s="19">
        <f>S2885+S2886</f>
        <v>6514.1000000000004</v>
      </c>
      <c r="T2884" s="19">
        <f t="shared" si="7260"/>
        <v>16456.905999999999</v>
      </c>
      <c r="U2884" s="19">
        <f t="shared" si="7258"/>
        <v>11831.4</v>
      </c>
      <c r="V2884" s="19">
        <f t="shared" si="7259"/>
        <v>11831.4</v>
      </c>
      <c r="W2884" s="19">
        <f>W2885+W2886</f>
        <v>6514.1000000000004</v>
      </c>
      <c r="X2884" s="19">
        <f>X2885+X2886</f>
        <v>0</v>
      </c>
      <c r="Y2884" s="19">
        <f>Y2885+Y2886</f>
        <v>0</v>
      </c>
      <c r="Z2884" s="19">
        <f>Z2885+Z2886</f>
        <v>0</v>
      </c>
      <c r="AA2884" s="19">
        <f>AA2885+AA2886</f>
        <v>6329.3999999999996</v>
      </c>
      <c r="AB2884" s="19">
        <f>AB2885+AB2886</f>
        <v>0</v>
      </c>
      <c r="AC2884" s="19">
        <f>AC2885+AC2886</f>
        <v>6329.3999999999996</v>
      </c>
      <c r="AD2884" s="19">
        <f>AD2885+AD2886</f>
        <v>0</v>
      </c>
      <c r="AE2884" s="19">
        <f>AE2885+AE2886</f>
        <v>0</v>
      </c>
      <c r="AF2884" s="50">
        <f>AF2885+AF2886</f>
        <v>16456.906218</v>
      </c>
      <c r="AG2884" s="50">
        <f>AG2885+AG2886</f>
        <v>0</v>
      </c>
      <c r="AH2884" s="50">
        <f>AH2885+AH2886</f>
        <v>0</v>
      </c>
      <c r="AI2884" s="50">
        <f>AI2885+AI2886</f>
        <v>0</v>
      </c>
      <c r="AJ2884" s="50">
        <f>AJ2885+AJ2886</f>
        <v>0</v>
      </c>
      <c r="AK2884" s="50">
        <f>AK2885+AK2886</f>
        <v>0</v>
      </c>
      <c r="AL2884" s="50">
        <f>AL2885+AL2886</f>
        <v>16455.95377</v>
      </c>
      <c r="AM2884" s="50">
        <f>AM2885+AM2886</f>
        <v>0</v>
      </c>
      <c r="AN2884" s="50">
        <f>AN2885+AN2886</f>
        <v>0</v>
      </c>
      <c r="AO2884" s="15">
        <f>AO2885+AO2886</f>
        <v>16344.93296</v>
      </c>
      <c r="AP2884" s="51">
        <f>AP2885+AP2886</f>
        <v>18165.800000000003</v>
      </c>
      <c r="AQ2884" s="51">
        <f>AQ2885+AQ2886</f>
        <v>-1708.8940000000002</v>
      </c>
      <c r="AR2884" s="51">
        <f>AR2885+AR2886</f>
        <v>0</v>
      </c>
      <c r="AS2884" s="51">
        <f>AS2885+AS2886</f>
        <v>0</v>
      </c>
      <c r="AT2884" s="51">
        <f>AT2885+AT2886</f>
        <v>0</v>
      </c>
      <c r="AU2884" s="51">
        <f t="shared" si="7319"/>
        <v>16456.906000000003</v>
      </c>
      <c r="AV2884" s="51">
        <f t="shared" si="7320"/>
        <v>-3.637978807091713e-12</v>
      </c>
      <c r="AW2884" s="51">
        <f t="shared" si="7321"/>
        <v>22971.006000000001</v>
      </c>
      <c r="AX2884" s="51">
        <f t="shared" si="7322"/>
        <v>18160.799999999999</v>
      </c>
      <c r="AY2884" s="51">
        <f t="shared" si="7323"/>
        <v>18160.799999999999</v>
      </c>
      <c r="AZ2884" s="51">
        <f>AZ2885+AZ2886</f>
        <v>0</v>
      </c>
      <c r="BA2884" s="52">
        <f t="shared" si="7325"/>
        <v>99.994212472336031</v>
      </c>
      <c r="BB2884" s="25"/>
    </row>
    <row r="2885" ht="78.75">
      <c r="B2885" s="47" t="s">
        <v>1051</v>
      </c>
      <c r="C2885" s="47" t="s">
        <v>98</v>
      </c>
      <c r="D2885" s="47" t="s">
        <v>343</v>
      </c>
      <c r="E2885" s="48" t="str">
        <f t="shared" si="7283"/>
        <v>0310</v>
      </c>
      <c r="F2885" s="47" t="s">
        <v>507</v>
      </c>
      <c r="G2885" s="47" t="s">
        <v>70</v>
      </c>
      <c r="H2885" s="49" t="s">
        <v>71</v>
      </c>
      <c r="I2885" s="19">
        <v>10723.299999999999</v>
      </c>
      <c r="J2885" s="19">
        <v>10903</v>
      </c>
      <c r="K2885" s="19">
        <v>10903</v>
      </c>
      <c r="L2885" s="19"/>
      <c r="M2885" s="19"/>
      <c r="N2885" s="19"/>
      <c r="O2885" s="19">
        <v>-1284.0250000000001</v>
      </c>
      <c r="P2885" s="19">
        <v>0</v>
      </c>
      <c r="Q2885" s="19">
        <v>0</v>
      </c>
      <c r="R2885" s="19">
        <v>0</v>
      </c>
      <c r="S2885" s="19">
        <v>6514.1000000000004</v>
      </c>
      <c r="T2885" s="19">
        <f t="shared" si="7260"/>
        <v>15953.375000000002</v>
      </c>
      <c r="U2885" s="19">
        <f t="shared" si="7258"/>
        <v>10903</v>
      </c>
      <c r="V2885" s="19">
        <f t="shared" si="7259"/>
        <v>10903</v>
      </c>
      <c r="W2885" s="19">
        <v>6514.1000000000004</v>
      </c>
      <c r="X2885" s="19"/>
      <c r="Y2885" s="19"/>
      <c r="Z2885" s="19"/>
      <c r="AA2885" s="19">
        <v>6329.3999999999996</v>
      </c>
      <c r="AB2885" s="19"/>
      <c r="AC2885" s="19">
        <v>6329.3999999999996</v>
      </c>
      <c r="AD2885" s="19"/>
      <c r="AE2885" s="19"/>
      <c r="AF2885" s="50">
        <v>15928.362198000001</v>
      </c>
      <c r="AG2885" s="50"/>
      <c r="AH2885" s="50">
        <v>0</v>
      </c>
      <c r="AI2885" s="50">
        <v>0</v>
      </c>
      <c r="AJ2885" s="50">
        <v>0</v>
      </c>
      <c r="AK2885" s="50">
        <v>0</v>
      </c>
      <c r="AL2885" s="50">
        <v>15928.36198</v>
      </c>
      <c r="AM2885" s="50">
        <v>0</v>
      </c>
      <c r="AN2885" s="50">
        <v>0</v>
      </c>
      <c r="AO2885" s="51">
        <v>15953.374980000001</v>
      </c>
      <c r="AP2885" s="51">
        <v>17237.400000000001</v>
      </c>
      <c r="AQ2885" s="51">
        <v>-1284.0250000000001</v>
      </c>
      <c r="AR2885" s="51">
        <v>0</v>
      </c>
      <c r="AS2885" s="51">
        <v>0</v>
      </c>
      <c r="AT2885" s="51">
        <v>0</v>
      </c>
      <c r="AU2885" s="51">
        <f t="shared" si="7319"/>
        <v>15953.375000000002</v>
      </c>
      <c r="AV2885" s="51">
        <f t="shared" si="7320"/>
        <v>0</v>
      </c>
      <c r="AW2885" s="51">
        <f t="shared" si="7321"/>
        <v>22467.475000000002</v>
      </c>
      <c r="AX2885" s="51">
        <f t="shared" si="7322"/>
        <v>17232.400000000001</v>
      </c>
      <c r="AY2885" s="51">
        <f t="shared" si="7323"/>
        <v>17232.400000000001</v>
      </c>
      <c r="AZ2885" s="51"/>
      <c r="BA2885" s="52">
        <f t="shared" si="7325"/>
        <v>99.999998631372151</v>
      </c>
      <c r="BB2885" s="53"/>
    </row>
    <row r="2886" ht="31.5">
      <c r="B2886" s="47" t="s">
        <v>1051</v>
      </c>
      <c r="C2886" s="47" t="s">
        <v>98</v>
      </c>
      <c r="D2886" s="47" t="s">
        <v>343</v>
      </c>
      <c r="E2886" s="48" t="str">
        <f t="shared" si="7283"/>
        <v>0310</v>
      </c>
      <c r="F2886" s="47" t="s">
        <v>507</v>
      </c>
      <c r="G2886" s="47" t="s">
        <v>58</v>
      </c>
      <c r="H2886" s="49" t="s">
        <v>59</v>
      </c>
      <c r="I2886" s="19">
        <v>928.39999999999998</v>
      </c>
      <c r="J2886" s="19">
        <v>928.39999999999998</v>
      </c>
      <c r="K2886" s="19">
        <v>928.39999999999998</v>
      </c>
      <c r="L2886" s="19"/>
      <c r="M2886" s="19"/>
      <c r="N2886" s="19"/>
      <c r="O2886" s="19">
        <v>-424.86900000000003</v>
      </c>
      <c r="P2886" s="19">
        <v>0</v>
      </c>
      <c r="Q2886" s="19">
        <v>0</v>
      </c>
      <c r="R2886" s="19">
        <v>0</v>
      </c>
      <c r="S2886" s="19"/>
      <c r="T2886" s="19">
        <f t="shared" si="7260"/>
        <v>503.53099999999995</v>
      </c>
      <c r="U2886" s="19">
        <f t="shared" si="7258"/>
        <v>928.39999999999998</v>
      </c>
      <c r="V2886" s="19">
        <f t="shared" si="7259"/>
        <v>928.39999999999998</v>
      </c>
      <c r="W2886" s="19"/>
      <c r="X2886" s="19"/>
      <c r="Y2886" s="19"/>
      <c r="Z2886" s="19"/>
      <c r="AA2886" s="19"/>
      <c r="AB2886" s="19"/>
      <c r="AC2886" s="19"/>
      <c r="AD2886" s="19"/>
      <c r="AE2886" s="19"/>
      <c r="AF2886" s="50">
        <v>528.54402000000005</v>
      </c>
      <c r="AG2886" s="50"/>
      <c r="AH2886" s="50">
        <v>0</v>
      </c>
      <c r="AI2886" s="50">
        <v>0</v>
      </c>
      <c r="AJ2886" s="50">
        <v>0</v>
      </c>
      <c r="AK2886" s="50">
        <v>0</v>
      </c>
      <c r="AL2886" s="50">
        <v>527.59178999999995</v>
      </c>
      <c r="AM2886" s="50">
        <v>0</v>
      </c>
      <c r="AN2886" s="50">
        <v>0</v>
      </c>
      <c r="AO2886" s="15">
        <v>391.55797999999999</v>
      </c>
      <c r="AP2886" s="51">
        <v>928.39999999999998</v>
      </c>
      <c r="AQ2886" s="51">
        <v>-424.86900000000003</v>
      </c>
      <c r="AR2886" s="51">
        <v>0</v>
      </c>
      <c r="AS2886" s="51">
        <v>0</v>
      </c>
      <c r="AT2886" s="51">
        <v>0</v>
      </c>
      <c r="AU2886" s="51">
        <f t="shared" si="7319"/>
        <v>503.53099999999995</v>
      </c>
      <c r="AV2886" s="51">
        <f t="shared" si="7320"/>
        <v>0</v>
      </c>
      <c r="AW2886" s="51">
        <f t="shared" si="7321"/>
        <v>503.53099999999995</v>
      </c>
      <c r="AX2886" s="51">
        <f t="shared" si="7322"/>
        <v>928.39999999999998</v>
      </c>
      <c r="AY2886" s="51">
        <f t="shared" si="7323"/>
        <v>928.39999999999998</v>
      </c>
      <c r="AZ2886" s="51"/>
      <c r="BA2886" s="52">
        <f t="shared" si="7325"/>
        <v>99.819839036302</v>
      </c>
      <c r="BB2886" s="53"/>
    </row>
    <row r="2887" ht="47.25">
      <c r="B2887" s="47" t="s">
        <v>1051</v>
      </c>
      <c r="C2887" s="47" t="s">
        <v>98</v>
      </c>
      <c r="D2887" s="47" t="s">
        <v>343</v>
      </c>
      <c r="E2887" s="48" t="str">
        <f t="shared" si="7283"/>
        <v>0310</v>
      </c>
      <c r="F2887" s="47" t="s">
        <v>509</v>
      </c>
      <c r="G2887" s="48"/>
      <c r="H2887" s="49" t="s">
        <v>510</v>
      </c>
      <c r="I2887" s="19">
        <f>I2888</f>
        <v>1314.0999999999999</v>
      </c>
      <c r="J2887" s="19">
        <f>J2888</f>
        <v>1314.0999999999999</v>
      </c>
      <c r="K2887" s="19">
        <f>K2888</f>
        <v>1314.0999999999999</v>
      </c>
      <c r="L2887" s="19">
        <f>L2888</f>
        <v>0</v>
      </c>
      <c r="M2887" s="19">
        <f>M2888</f>
        <v>0</v>
      </c>
      <c r="N2887" s="19">
        <f>N2888</f>
        <v>0</v>
      </c>
      <c r="O2887" s="19">
        <f>O2888</f>
        <v>340</v>
      </c>
      <c r="P2887" s="19">
        <f>P2888</f>
        <v>0</v>
      </c>
      <c r="Q2887" s="19">
        <f>Q2888</f>
        <v>0</v>
      </c>
      <c r="R2887" s="19">
        <f>R2888</f>
        <v>0</v>
      </c>
      <c r="S2887" s="19">
        <f>S2888</f>
        <v>0</v>
      </c>
      <c r="T2887" s="19">
        <f t="shared" si="7260"/>
        <v>1654.0999999999999</v>
      </c>
      <c r="U2887" s="19">
        <f t="shared" si="7258"/>
        <v>1314.0999999999999</v>
      </c>
      <c r="V2887" s="19">
        <f t="shared" si="7259"/>
        <v>1314.0999999999999</v>
      </c>
      <c r="W2887" s="19">
        <f>W2888</f>
        <v>0</v>
      </c>
      <c r="X2887" s="19">
        <f>X2888</f>
        <v>0</v>
      </c>
      <c r="Y2887" s="19">
        <f>Y2888</f>
        <v>0</v>
      </c>
      <c r="Z2887" s="19">
        <f>Z2888</f>
        <v>0</v>
      </c>
      <c r="AA2887" s="19">
        <f>AA2888</f>
        <v>0</v>
      </c>
      <c r="AB2887" s="19">
        <f>AB2888</f>
        <v>0</v>
      </c>
      <c r="AC2887" s="19">
        <f>AC2888</f>
        <v>0</v>
      </c>
      <c r="AD2887" s="19">
        <f>AD2888</f>
        <v>0</v>
      </c>
      <c r="AE2887" s="19">
        <f>AE2888</f>
        <v>0</v>
      </c>
      <c r="AF2887" s="50">
        <f>AF2888</f>
        <v>1654.0999999999999</v>
      </c>
      <c r="AG2887" s="50">
        <f>AG2888</f>
        <v>0</v>
      </c>
      <c r="AH2887" s="50">
        <f>AH2888</f>
        <v>0</v>
      </c>
      <c r="AI2887" s="50">
        <f>AI2888</f>
        <v>0</v>
      </c>
      <c r="AJ2887" s="50">
        <f>AJ2888</f>
        <v>0</v>
      </c>
      <c r="AK2887" s="50">
        <f>AK2888</f>
        <v>0</v>
      </c>
      <c r="AL2887" s="50">
        <f>AL2888</f>
        <v>1654.0999999999999</v>
      </c>
      <c r="AM2887" s="50">
        <f>AM2888</f>
        <v>0</v>
      </c>
      <c r="AN2887" s="50">
        <f>AN2888</f>
        <v>0</v>
      </c>
      <c r="AO2887" s="51">
        <f>AO2888</f>
        <v>477.26405</v>
      </c>
      <c r="AP2887" s="51">
        <f>AP2888</f>
        <v>1314.0999999999999</v>
      </c>
      <c r="AQ2887" s="51">
        <f>AQ2888</f>
        <v>340</v>
      </c>
      <c r="AR2887" s="51">
        <f>AR2888</f>
        <v>0</v>
      </c>
      <c r="AS2887" s="51">
        <f>AS2888</f>
        <v>0</v>
      </c>
      <c r="AT2887" s="51">
        <f>AT2888</f>
        <v>0</v>
      </c>
      <c r="AU2887" s="51">
        <f t="shared" si="7319"/>
        <v>1654.0999999999999</v>
      </c>
      <c r="AV2887" s="51">
        <f t="shared" si="7320"/>
        <v>0</v>
      </c>
      <c r="AW2887" s="51">
        <f t="shared" si="7321"/>
        <v>1654.0999999999999</v>
      </c>
      <c r="AX2887" s="51">
        <f t="shared" si="7322"/>
        <v>1314.0999999999999</v>
      </c>
      <c r="AY2887" s="51">
        <f t="shared" si="7323"/>
        <v>1314.0999999999999</v>
      </c>
      <c r="AZ2887" s="51">
        <f>AZ2888</f>
        <v>0</v>
      </c>
      <c r="BA2887" s="52">
        <f t="shared" si="7325"/>
        <v>100</v>
      </c>
      <c r="BB2887" s="25"/>
    </row>
    <row r="2888" ht="31.5">
      <c r="B2888" s="47" t="s">
        <v>1051</v>
      </c>
      <c r="C2888" s="47" t="s">
        <v>98</v>
      </c>
      <c r="D2888" s="47" t="s">
        <v>343</v>
      </c>
      <c r="E2888" s="48" t="str">
        <f t="shared" si="7283"/>
        <v>0310</v>
      </c>
      <c r="F2888" s="47" t="s">
        <v>509</v>
      </c>
      <c r="G2888" s="47" t="s">
        <v>58</v>
      </c>
      <c r="H2888" s="49" t="s">
        <v>59</v>
      </c>
      <c r="I2888" s="19">
        <v>1314.0999999999999</v>
      </c>
      <c r="J2888" s="19">
        <v>1314.0999999999999</v>
      </c>
      <c r="K2888" s="19">
        <v>1314.0999999999999</v>
      </c>
      <c r="L2888" s="19"/>
      <c r="M2888" s="19"/>
      <c r="N2888" s="19"/>
      <c r="O2888" s="19">
        <v>340</v>
      </c>
      <c r="P2888" s="19">
        <v>0</v>
      </c>
      <c r="Q2888" s="19">
        <v>0</v>
      </c>
      <c r="R2888" s="19">
        <v>0</v>
      </c>
      <c r="S2888" s="19"/>
      <c r="T2888" s="19">
        <f t="shared" si="7260"/>
        <v>1654.0999999999999</v>
      </c>
      <c r="U2888" s="19">
        <f t="shared" si="7258"/>
        <v>1314.0999999999999</v>
      </c>
      <c r="V2888" s="19">
        <f t="shared" si="7259"/>
        <v>1314.0999999999999</v>
      </c>
      <c r="W2888" s="19"/>
      <c r="X2888" s="19"/>
      <c r="Y2888" s="19"/>
      <c r="Z2888" s="19"/>
      <c r="AA2888" s="19"/>
      <c r="AB2888" s="19"/>
      <c r="AC2888" s="19"/>
      <c r="AD2888" s="19"/>
      <c r="AE2888" s="19"/>
      <c r="AF2888" s="50">
        <v>1654.0999999999999</v>
      </c>
      <c r="AG2888" s="50"/>
      <c r="AH2888" s="50">
        <v>0</v>
      </c>
      <c r="AI2888" s="50">
        <v>0</v>
      </c>
      <c r="AJ2888" s="50">
        <v>0</v>
      </c>
      <c r="AK2888" s="50">
        <v>0</v>
      </c>
      <c r="AL2888" s="50">
        <v>1654.0999999999999</v>
      </c>
      <c r="AM2888" s="50">
        <v>0</v>
      </c>
      <c r="AN2888" s="50">
        <v>0</v>
      </c>
      <c r="AO2888" s="15">
        <v>477.26405</v>
      </c>
      <c r="AP2888" s="51">
        <v>1314.0999999999999</v>
      </c>
      <c r="AQ2888" s="51">
        <v>340</v>
      </c>
      <c r="AR2888" s="51">
        <v>0</v>
      </c>
      <c r="AS2888" s="51">
        <v>0</v>
      </c>
      <c r="AT2888" s="51">
        <v>0</v>
      </c>
      <c r="AU2888" s="51">
        <f t="shared" si="7319"/>
        <v>1654.0999999999999</v>
      </c>
      <c r="AV2888" s="51">
        <f t="shared" si="7320"/>
        <v>0</v>
      </c>
      <c r="AW2888" s="51">
        <f t="shared" si="7321"/>
        <v>1654.0999999999999</v>
      </c>
      <c r="AX2888" s="51">
        <f t="shared" si="7322"/>
        <v>1314.0999999999999</v>
      </c>
      <c r="AY2888" s="51">
        <f t="shared" si="7323"/>
        <v>1314.0999999999999</v>
      </c>
      <c r="AZ2888" s="51"/>
      <c r="BA2888" s="52">
        <f t="shared" si="7325"/>
        <v>100</v>
      </c>
      <c r="BB2888" s="53"/>
    </row>
    <row r="2889" ht="63">
      <c r="B2889" s="47" t="s">
        <v>1051</v>
      </c>
      <c r="C2889" s="47" t="s">
        <v>98</v>
      </c>
      <c r="D2889" s="47" t="s">
        <v>343</v>
      </c>
      <c r="E2889" s="48" t="str">
        <f t="shared" si="7283"/>
        <v>0310</v>
      </c>
      <c r="F2889" s="47" t="s">
        <v>1061</v>
      </c>
      <c r="G2889" s="48"/>
      <c r="H2889" s="49" t="s">
        <v>1062</v>
      </c>
      <c r="I2889" s="19">
        <f>I2890</f>
        <v>551.60000000000002</v>
      </c>
      <c r="J2889" s="19">
        <f>J2890</f>
        <v>551.60000000000002</v>
      </c>
      <c r="K2889" s="19">
        <f>K2890</f>
        <v>551.60000000000002</v>
      </c>
      <c r="L2889" s="19">
        <f>L2890</f>
        <v>0</v>
      </c>
      <c r="M2889" s="19">
        <f>M2890</f>
        <v>0</v>
      </c>
      <c r="N2889" s="19">
        <f>N2890</f>
        <v>0</v>
      </c>
      <c r="O2889" s="19">
        <f>O2890</f>
        <v>0</v>
      </c>
      <c r="P2889" s="19">
        <f>P2890</f>
        <v>0</v>
      </c>
      <c r="Q2889" s="19">
        <f>Q2890</f>
        <v>0</v>
      </c>
      <c r="R2889" s="19">
        <f>R2890</f>
        <v>0</v>
      </c>
      <c r="S2889" s="19">
        <f>S2890</f>
        <v>0</v>
      </c>
      <c r="T2889" s="19">
        <f t="shared" si="7260"/>
        <v>551.60000000000002</v>
      </c>
      <c r="U2889" s="19">
        <f t="shared" si="7258"/>
        <v>551.60000000000002</v>
      </c>
      <c r="V2889" s="19">
        <f t="shared" si="7259"/>
        <v>551.60000000000002</v>
      </c>
      <c r="W2889" s="19">
        <f>W2890</f>
        <v>0</v>
      </c>
      <c r="X2889" s="19">
        <f>X2890</f>
        <v>0</v>
      </c>
      <c r="Y2889" s="19">
        <f>Y2890</f>
        <v>0</v>
      </c>
      <c r="Z2889" s="19">
        <f>Z2890</f>
        <v>0</v>
      </c>
      <c r="AA2889" s="19">
        <f>AA2890</f>
        <v>0</v>
      </c>
      <c r="AB2889" s="19">
        <f>AB2890</f>
        <v>0</v>
      </c>
      <c r="AC2889" s="19">
        <f>AC2890</f>
        <v>0</v>
      </c>
      <c r="AD2889" s="19">
        <f>AD2890</f>
        <v>0</v>
      </c>
      <c r="AE2889" s="19">
        <f>AE2890</f>
        <v>0</v>
      </c>
      <c r="AF2889" s="50">
        <f>AF2890</f>
        <v>551.60000000000002</v>
      </c>
      <c r="AG2889" s="50">
        <f>AG2890</f>
        <v>0</v>
      </c>
      <c r="AH2889" s="50">
        <f>AH2890</f>
        <v>0</v>
      </c>
      <c r="AI2889" s="50">
        <f>AI2890</f>
        <v>0</v>
      </c>
      <c r="AJ2889" s="50">
        <f>AJ2890</f>
        <v>0</v>
      </c>
      <c r="AK2889" s="50">
        <f>AK2890</f>
        <v>0</v>
      </c>
      <c r="AL2889" s="50">
        <f>AL2890</f>
        <v>551.60000000000002</v>
      </c>
      <c r="AM2889" s="50">
        <f>AM2890</f>
        <v>0</v>
      </c>
      <c r="AN2889" s="50">
        <f>AN2890</f>
        <v>0</v>
      </c>
      <c r="AO2889" s="51">
        <f>AO2890</f>
        <v>367.72680000000003</v>
      </c>
      <c r="AP2889" s="51">
        <f>AP2890</f>
        <v>551.60000000000002</v>
      </c>
      <c r="AQ2889" s="51">
        <f>AQ2890</f>
        <v>0</v>
      </c>
      <c r="AR2889" s="51">
        <f>AR2890</f>
        <v>0</v>
      </c>
      <c r="AS2889" s="51">
        <f>AS2890</f>
        <v>0</v>
      </c>
      <c r="AT2889" s="51">
        <f>AT2890</f>
        <v>0</v>
      </c>
      <c r="AU2889" s="51">
        <f t="shared" si="7319"/>
        <v>551.60000000000002</v>
      </c>
      <c r="AV2889" s="51">
        <f t="shared" si="7320"/>
        <v>0</v>
      </c>
      <c r="AW2889" s="51">
        <f t="shared" si="7321"/>
        <v>551.60000000000002</v>
      </c>
      <c r="AX2889" s="51">
        <f t="shared" si="7322"/>
        <v>551.60000000000002</v>
      </c>
      <c r="AY2889" s="51">
        <f t="shared" si="7323"/>
        <v>551.60000000000002</v>
      </c>
      <c r="AZ2889" s="51">
        <f>AZ2890</f>
        <v>0</v>
      </c>
      <c r="BA2889" s="52">
        <f t="shared" si="7325"/>
        <v>100</v>
      </c>
      <c r="BB2889" s="25"/>
    </row>
    <row r="2890" ht="31.5">
      <c r="B2890" s="47" t="s">
        <v>1051</v>
      </c>
      <c r="C2890" s="47" t="s">
        <v>98</v>
      </c>
      <c r="D2890" s="47" t="s">
        <v>343</v>
      </c>
      <c r="E2890" s="48" t="str">
        <f t="shared" si="7283"/>
        <v>0310</v>
      </c>
      <c r="F2890" s="47" t="s">
        <v>1061</v>
      </c>
      <c r="G2890" s="47" t="s">
        <v>154</v>
      </c>
      <c r="H2890" s="49" t="s">
        <v>155</v>
      </c>
      <c r="I2890" s="19">
        <v>551.60000000000002</v>
      </c>
      <c r="J2890" s="19">
        <v>551.60000000000002</v>
      </c>
      <c r="K2890" s="19">
        <v>551.60000000000002</v>
      </c>
      <c r="L2890" s="19"/>
      <c r="M2890" s="19"/>
      <c r="N2890" s="19"/>
      <c r="O2890" s="19">
        <v>0</v>
      </c>
      <c r="P2890" s="19">
        <v>0</v>
      </c>
      <c r="Q2890" s="19">
        <v>0</v>
      </c>
      <c r="R2890" s="19">
        <v>0</v>
      </c>
      <c r="S2890" s="19"/>
      <c r="T2890" s="19">
        <f t="shared" si="7260"/>
        <v>551.60000000000002</v>
      </c>
      <c r="U2890" s="19">
        <f t="shared" si="7258"/>
        <v>551.60000000000002</v>
      </c>
      <c r="V2890" s="19">
        <f t="shared" si="7259"/>
        <v>551.60000000000002</v>
      </c>
      <c r="W2890" s="19"/>
      <c r="X2890" s="19"/>
      <c r="Y2890" s="19"/>
      <c r="Z2890" s="19"/>
      <c r="AA2890" s="19"/>
      <c r="AB2890" s="19"/>
      <c r="AC2890" s="19"/>
      <c r="AD2890" s="19"/>
      <c r="AE2890" s="19"/>
      <c r="AF2890" s="50">
        <v>551.60000000000002</v>
      </c>
      <c r="AG2890" s="50"/>
      <c r="AH2890" s="50">
        <v>0</v>
      </c>
      <c r="AI2890" s="50">
        <v>0</v>
      </c>
      <c r="AJ2890" s="50">
        <v>0</v>
      </c>
      <c r="AK2890" s="50">
        <v>0</v>
      </c>
      <c r="AL2890" s="50">
        <v>551.60000000000002</v>
      </c>
      <c r="AM2890" s="50">
        <v>0</v>
      </c>
      <c r="AN2890" s="50">
        <v>0</v>
      </c>
      <c r="AO2890" s="15">
        <v>367.72680000000003</v>
      </c>
      <c r="AP2890" s="51">
        <v>551.60000000000002</v>
      </c>
      <c r="AQ2890" s="51">
        <v>0</v>
      </c>
      <c r="AR2890" s="51">
        <v>0</v>
      </c>
      <c r="AS2890" s="51">
        <v>0</v>
      </c>
      <c r="AT2890" s="51">
        <v>0</v>
      </c>
      <c r="AU2890" s="51">
        <f t="shared" si="7319"/>
        <v>551.60000000000002</v>
      </c>
      <c r="AV2890" s="51">
        <f t="shared" si="7320"/>
        <v>0</v>
      </c>
      <c r="AW2890" s="51">
        <f t="shared" si="7321"/>
        <v>551.60000000000002</v>
      </c>
      <c r="AX2890" s="51">
        <f t="shared" si="7322"/>
        <v>551.60000000000002</v>
      </c>
      <c r="AY2890" s="51">
        <f t="shared" si="7323"/>
        <v>551.60000000000002</v>
      </c>
      <c r="AZ2890" s="51"/>
      <c r="BA2890" s="52">
        <f t="shared" si="7325"/>
        <v>100</v>
      </c>
      <c r="BB2890" s="53"/>
    </row>
    <row r="2891" ht="31.5">
      <c r="B2891" s="47" t="s">
        <v>1051</v>
      </c>
      <c r="C2891" s="47" t="s">
        <v>98</v>
      </c>
      <c r="D2891" s="47" t="s">
        <v>343</v>
      </c>
      <c r="E2891" s="48" t="str">
        <f t="shared" si="7283"/>
        <v>0310</v>
      </c>
      <c r="F2891" s="47" t="s">
        <v>76</v>
      </c>
      <c r="G2891" s="48"/>
      <c r="H2891" s="49" t="s">
        <v>77</v>
      </c>
      <c r="I2891" s="19"/>
      <c r="J2891" s="19"/>
      <c r="K2891" s="19"/>
      <c r="L2891" s="19"/>
      <c r="M2891" s="19"/>
      <c r="N2891" s="19"/>
      <c r="O2891" s="19">
        <f t="shared" ref="O2891:O2893" si="7398">O2892</f>
        <v>0</v>
      </c>
      <c r="P2891" s="19"/>
      <c r="Q2891" s="19"/>
      <c r="R2891" s="19"/>
      <c r="S2891" s="19"/>
      <c r="T2891" s="19">
        <f t="shared" si="7260"/>
        <v>0</v>
      </c>
      <c r="U2891" s="19"/>
      <c r="V2891" s="19"/>
      <c r="W2891" s="19"/>
      <c r="X2891" s="19"/>
      <c r="Y2891" s="19"/>
      <c r="Z2891" s="19"/>
      <c r="AA2891" s="19"/>
      <c r="AB2891" s="19"/>
      <c r="AC2891" s="19"/>
      <c r="AD2891" s="19"/>
      <c r="AE2891" s="19"/>
      <c r="AF2891" s="50">
        <f t="shared" ref="AF2891:AF2893" si="7399">AF2892</f>
        <v>600</v>
      </c>
      <c r="AG2891" s="50">
        <f t="shared" ref="AG2891:AG2893" si="7400">AG2892</f>
        <v>0</v>
      </c>
      <c r="AH2891" s="50">
        <f t="shared" ref="AH2891:AH2893" si="7401">AH2892</f>
        <v>600</v>
      </c>
      <c r="AI2891" s="50">
        <f t="shared" ref="AI2891:AI2893" si="7402">AI2892</f>
        <v>0</v>
      </c>
      <c r="AJ2891" s="50">
        <f t="shared" ref="AJ2891:AJ2893" si="7403">AJ2892</f>
        <v>0</v>
      </c>
      <c r="AK2891" s="50">
        <f t="shared" ref="AK2891:AK2893" si="7404">AK2892</f>
        <v>0</v>
      </c>
      <c r="AL2891" s="50">
        <f t="shared" ref="AL2891:AL2893" si="7405">AL2892</f>
        <v>600</v>
      </c>
      <c r="AM2891" s="50">
        <f t="shared" ref="AM2891:AM2893" si="7406">AM2892</f>
        <v>600</v>
      </c>
      <c r="AN2891" s="50">
        <f t="shared" ref="AN2891:AN2893" si="7407">AN2892</f>
        <v>0</v>
      </c>
      <c r="AO2891" s="63">
        <f t="shared" ref="AO2891:AO2893" si="7408">AO2892</f>
        <v>0</v>
      </c>
      <c r="AP2891" s="15">
        <f t="shared" ref="AP2891:AP2893" si="7409">AP2892</f>
        <v>600</v>
      </c>
      <c r="AQ2891" s="51">
        <f t="shared" ref="AQ2891:AQ2893" si="7410">AQ2892</f>
        <v>0</v>
      </c>
      <c r="AR2891" s="15">
        <f t="shared" ref="AR2891:AR2893" si="7411">AR2892</f>
        <v>0</v>
      </c>
      <c r="AS2891" s="51">
        <f t="shared" ref="AS2891:AS2893" si="7412">AS2892</f>
        <v>0</v>
      </c>
      <c r="AT2891" s="15">
        <f t="shared" ref="AT2891:AT2893" si="7413">AT2892</f>
        <v>0</v>
      </c>
      <c r="AU2891" s="51">
        <f t="shared" si="7319"/>
        <v>600</v>
      </c>
      <c r="AV2891" s="51">
        <f t="shared" si="7320"/>
        <v>-600</v>
      </c>
      <c r="AW2891" s="51"/>
      <c r="AX2891" s="51"/>
      <c r="AY2891" s="51"/>
      <c r="AZ2891" s="51"/>
      <c r="BA2891" s="52">
        <f t="shared" si="7325"/>
        <v>100</v>
      </c>
      <c r="BB2891" s="53"/>
    </row>
    <row r="2892">
      <c r="B2892" s="47" t="s">
        <v>1051</v>
      </c>
      <c r="C2892" s="47" t="s">
        <v>98</v>
      </c>
      <c r="D2892" s="47" t="s">
        <v>343</v>
      </c>
      <c r="E2892" s="48" t="str">
        <f t="shared" si="7283"/>
        <v>0310</v>
      </c>
      <c r="F2892" s="47" t="s">
        <v>78</v>
      </c>
      <c r="G2892" s="48"/>
      <c r="H2892" s="49" t="s">
        <v>79</v>
      </c>
      <c r="I2892" s="19"/>
      <c r="J2892" s="19"/>
      <c r="K2892" s="19"/>
      <c r="L2892" s="19"/>
      <c r="M2892" s="19"/>
      <c r="N2892" s="19"/>
      <c r="O2892" s="19">
        <f t="shared" si="7398"/>
        <v>0</v>
      </c>
      <c r="P2892" s="19"/>
      <c r="Q2892" s="19"/>
      <c r="R2892" s="19"/>
      <c r="S2892" s="19"/>
      <c r="T2892" s="19">
        <f t="shared" si="7260"/>
        <v>0</v>
      </c>
      <c r="U2892" s="19"/>
      <c r="V2892" s="19"/>
      <c r="W2892" s="19"/>
      <c r="X2892" s="19"/>
      <c r="Y2892" s="19"/>
      <c r="Z2892" s="19"/>
      <c r="AA2892" s="19"/>
      <c r="AB2892" s="19"/>
      <c r="AC2892" s="19"/>
      <c r="AD2892" s="19"/>
      <c r="AE2892" s="19"/>
      <c r="AF2892" s="50">
        <f t="shared" si="7399"/>
        <v>600</v>
      </c>
      <c r="AG2892" s="50">
        <f t="shared" si="7400"/>
        <v>0</v>
      </c>
      <c r="AH2892" s="50">
        <f t="shared" si="7401"/>
        <v>600</v>
      </c>
      <c r="AI2892" s="50">
        <f t="shared" si="7402"/>
        <v>0</v>
      </c>
      <c r="AJ2892" s="50">
        <f t="shared" si="7403"/>
        <v>0</v>
      </c>
      <c r="AK2892" s="50">
        <f t="shared" si="7404"/>
        <v>0</v>
      </c>
      <c r="AL2892" s="50">
        <f t="shared" si="7405"/>
        <v>600</v>
      </c>
      <c r="AM2892" s="50">
        <f t="shared" si="7406"/>
        <v>600</v>
      </c>
      <c r="AN2892" s="50">
        <f t="shared" si="7407"/>
        <v>0</v>
      </c>
      <c r="AO2892" s="15">
        <f t="shared" si="7408"/>
        <v>0</v>
      </c>
      <c r="AP2892" s="51">
        <f t="shared" si="7409"/>
        <v>600</v>
      </c>
      <c r="AQ2892" s="15">
        <f t="shared" si="7410"/>
        <v>0</v>
      </c>
      <c r="AR2892" s="51">
        <f t="shared" si="7411"/>
        <v>0</v>
      </c>
      <c r="AS2892" s="15">
        <f t="shared" si="7412"/>
        <v>0</v>
      </c>
      <c r="AT2892" s="51">
        <f t="shared" si="7413"/>
        <v>0</v>
      </c>
      <c r="AU2892" s="51">
        <f t="shared" si="7319"/>
        <v>600</v>
      </c>
      <c r="AV2892" s="51">
        <f t="shared" si="7320"/>
        <v>-600</v>
      </c>
      <c r="AW2892" s="51"/>
      <c r="AX2892" s="51"/>
      <c r="AY2892" s="51"/>
      <c r="AZ2892" s="51"/>
      <c r="BA2892" s="52">
        <f t="shared" si="7325"/>
        <v>100</v>
      </c>
      <c r="BB2892" s="53"/>
    </row>
    <row r="2893" ht="31.5">
      <c r="B2893" s="47" t="s">
        <v>1051</v>
      </c>
      <c r="C2893" s="47" t="s">
        <v>98</v>
      </c>
      <c r="D2893" s="47" t="s">
        <v>343</v>
      </c>
      <c r="E2893" s="48" t="str">
        <f t="shared" si="7283"/>
        <v>0310</v>
      </c>
      <c r="F2893" s="17" t="s">
        <v>1063</v>
      </c>
      <c r="G2893" s="47"/>
      <c r="H2893" s="57" t="s">
        <v>1064</v>
      </c>
      <c r="I2893" s="19"/>
      <c r="J2893" s="19"/>
      <c r="K2893" s="19"/>
      <c r="L2893" s="19"/>
      <c r="M2893" s="19"/>
      <c r="N2893" s="19"/>
      <c r="O2893" s="19">
        <f t="shared" si="7398"/>
        <v>0</v>
      </c>
      <c r="P2893" s="19"/>
      <c r="Q2893" s="19"/>
      <c r="R2893" s="19"/>
      <c r="S2893" s="19"/>
      <c r="T2893" s="19">
        <f t="shared" si="7260"/>
        <v>0</v>
      </c>
      <c r="U2893" s="19"/>
      <c r="V2893" s="19"/>
      <c r="W2893" s="19"/>
      <c r="X2893" s="19"/>
      <c r="Y2893" s="19"/>
      <c r="Z2893" s="19"/>
      <c r="AA2893" s="19"/>
      <c r="AB2893" s="19"/>
      <c r="AC2893" s="19"/>
      <c r="AD2893" s="19"/>
      <c r="AE2893" s="19"/>
      <c r="AF2893" s="50">
        <f t="shared" si="7399"/>
        <v>600</v>
      </c>
      <c r="AG2893" s="50">
        <f t="shared" si="7400"/>
        <v>0</v>
      </c>
      <c r="AH2893" s="50">
        <f t="shared" si="7401"/>
        <v>600</v>
      </c>
      <c r="AI2893" s="50">
        <f t="shared" si="7402"/>
        <v>0</v>
      </c>
      <c r="AJ2893" s="50">
        <f t="shared" si="7403"/>
        <v>0</v>
      </c>
      <c r="AK2893" s="50">
        <f t="shared" si="7404"/>
        <v>0</v>
      </c>
      <c r="AL2893" s="50">
        <f t="shared" si="7405"/>
        <v>600</v>
      </c>
      <c r="AM2893" s="50">
        <f t="shared" si="7406"/>
        <v>600</v>
      </c>
      <c r="AN2893" s="50">
        <f t="shared" si="7407"/>
        <v>0</v>
      </c>
      <c r="AO2893" s="63">
        <f t="shared" si="7408"/>
        <v>0</v>
      </c>
      <c r="AP2893" s="15">
        <f t="shared" si="7409"/>
        <v>600</v>
      </c>
      <c r="AQ2893" s="51">
        <f t="shared" si="7410"/>
        <v>0</v>
      </c>
      <c r="AR2893" s="15">
        <f t="shared" si="7411"/>
        <v>0</v>
      </c>
      <c r="AS2893" s="51">
        <f t="shared" si="7412"/>
        <v>0</v>
      </c>
      <c r="AT2893" s="15">
        <f t="shared" si="7413"/>
        <v>0</v>
      </c>
      <c r="AU2893" s="51">
        <f t="shared" si="7319"/>
        <v>600</v>
      </c>
      <c r="AV2893" s="51">
        <f t="shared" si="7320"/>
        <v>-600</v>
      </c>
      <c r="AW2893" s="51"/>
      <c r="AX2893" s="51"/>
      <c r="AY2893" s="51"/>
      <c r="AZ2893" s="51"/>
      <c r="BA2893" s="52">
        <f t="shared" si="7325"/>
        <v>100</v>
      </c>
      <c r="BB2893" s="53"/>
    </row>
    <row r="2894" ht="31.5">
      <c r="B2894" s="47" t="s">
        <v>1051</v>
      </c>
      <c r="C2894" s="47" t="s">
        <v>98</v>
      </c>
      <c r="D2894" s="47" t="s">
        <v>343</v>
      </c>
      <c r="E2894" s="48" t="str">
        <f t="shared" si="7283"/>
        <v>0310</v>
      </c>
      <c r="F2894" s="17" t="s">
        <v>1063</v>
      </c>
      <c r="G2894" s="47" t="s">
        <v>58</v>
      </c>
      <c r="H2894" s="49" t="s">
        <v>59</v>
      </c>
      <c r="I2894" s="19"/>
      <c r="J2894" s="19"/>
      <c r="K2894" s="19"/>
      <c r="L2894" s="19"/>
      <c r="M2894" s="19"/>
      <c r="N2894" s="19"/>
      <c r="O2894" s="19">
        <v>0</v>
      </c>
      <c r="P2894" s="19"/>
      <c r="Q2894" s="19"/>
      <c r="R2894" s="19"/>
      <c r="S2894" s="19"/>
      <c r="T2894" s="19">
        <f t="shared" si="7260"/>
        <v>0</v>
      </c>
      <c r="U2894" s="19"/>
      <c r="V2894" s="19"/>
      <c r="W2894" s="19"/>
      <c r="X2894" s="19"/>
      <c r="Y2894" s="19"/>
      <c r="Z2894" s="19"/>
      <c r="AA2894" s="19"/>
      <c r="AB2894" s="19"/>
      <c r="AC2894" s="19"/>
      <c r="AD2894" s="19"/>
      <c r="AE2894" s="19"/>
      <c r="AF2894" s="50">
        <v>600</v>
      </c>
      <c r="AG2894" s="50"/>
      <c r="AH2894" s="50">
        <f>AF2894</f>
        <v>600</v>
      </c>
      <c r="AI2894" s="50">
        <f>AG2894</f>
        <v>0</v>
      </c>
      <c r="AJ2894" s="50">
        <v>0</v>
      </c>
      <c r="AK2894" s="50">
        <v>0</v>
      </c>
      <c r="AL2894" s="50">
        <v>600</v>
      </c>
      <c r="AM2894" s="50">
        <f>AL2894</f>
        <v>600</v>
      </c>
      <c r="AN2894" s="50">
        <v>0</v>
      </c>
      <c r="AO2894" s="15">
        <v>0</v>
      </c>
      <c r="AP2894" s="51">
        <v>600</v>
      </c>
      <c r="AQ2894" s="15">
        <v>0</v>
      </c>
      <c r="AR2894" s="51">
        <v>0</v>
      </c>
      <c r="AS2894" s="15">
        <v>0</v>
      </c>
      <c r="AT2894" s="51">
        <v>0</v>
      </c>
      <c r="AU2894" s="51">
        <f t="shared" si="7319"/>
        <v>600</v>
      </c>
      <c r="AV2894" s="51">
        <f t="shared" si="7320"/>
        <v>-600</v>
      </c>
      <c r="AW2894" s="51"/>
      <c r="AX2894" s="51"/>
      <c r="AY2894" s="51"/>
      <c r="AZ2894" s="51"/>
      <c r="BA2894" s="52">
        <f t="shared" si="7325"/>
        <v>100</v>
      </c>
      <c r="BB2894" s="53"/>
    </row>
    <row r="2895" s="39" customFormat="1" ht="31.5">
      <c r="B2895" s="40" t="s">
        <v>1051</v>
      </c>
      <c r="C2895" s="40" t="s">
        <v>98</v>
      </c>
      <c r="D2895" s="40" t="s">
        <v>176</v>
      </c>
      <c r="E2895" s="38" t="str">
        <f t="shared" si="7283"/>
        <v>0314</v>
      </c>
      <c r="F2895" s="40"/>
      <c r="G2895" s="40"/>
      <c r="H2895" s="41" t="s">
        <v>177</v>
      </c>
      <c r="I2895" s="42">
        <f>I2896+I2908</f>
        <v>28264.299999999996</v>
      </c>
      <c r="J2895" s="42">
        <f>J2896+J2908</f>
        <v>28839.400000000001</v>
      </c>
      <c r="K2895" s="42">
        <f>K2896+K2908</f>
        <v>28839.400000000001</v>
      </c>
      <c r="L2895" s="42">
        <f>L2896+L2908</f>
        <v>0</v>
      </c>
      <c r="M2895" s="42">
        <f>M2896+M2908</f>
        <v>0</v>
      </c>
      <c r="N2895" s="42">
        <f>N2896+N2908</f>
        <v>0</v>
      </c>
      <c r="O2895" s="42">
        <f>O2896+O2908+O2914</f>
        <v>0</v>
      </c>
      <c r="P2895" s="42">
        <f>P2896+P2908+P2914</f>
        <v>0</v>
      </c>
      <c r="Q2895" s="42">
        <f>Q2896+Q2908</f>
        <v>0</v>
      </c>
      <c r="R2895" s="42">
        <f>R2896+R2908</f>
        <v>3526.5120000000002</v>
      </c>
      <c r="S2895" s="42">
        <f>S2896+S2908</f>
        <v>2840.5999999999999</v>
      </c>
      <c r="T2895" s="42">
        <f t="shared" si="7260"/>
        <v>34631.411999999997</v>
      </c>
      <c r="U2895" s="42">
        <f t="shared" ref="U2893:U2956" si="7414">J2895+M2895</f>
        <v>28839.400000000001</v>
      </c>
      <c r="V2895" s="42">
        <f t="shared" ref="V2893:V2956" si="7415">K2895+N2895</f>
        <v>28839.400000000001</v>
      </c>
      <c r="W2895" s="42">
        <f>W2896+W2908</f>
        <v>2840.5999999999999</v>
      </c>
      <c r="X2895" s="42">
        <f>X2896+X2908</f>
        <v>0</v>
      </c>
      <c r="Y2895" s="42">
        <f>Y2896+Y2908</f>
        <v>0</v>
      </c>
      <c r="Z2895" s="42">
        <f>Z2896+Z2908</f>
        <v>0</v>
      </c>
      <c r="AA2895" s="42">
        <f>AA2896+AA2908</f>
        <v>3469.3000000000002</v>
      </c>
      <c r="AB2895" s="42">
        <f>AB2896+AB2908</f>
        <v>0</v>
      </c>
      <c r="AC2895" s="42">
        <f>AC2896+AC2908</f>
        <v>3469.3000000000002</v>
      </c>
      <c r="AD2895" s="42">
        <f>AD2896+AD2908</f>
        <v>0</v>
      </c>
      <c r="AE2895" s="42">
        <f>AE2896+AE2908</f>
        <v>0</v>
      </c>
      <c r="AF2895" s="43">
        <f>AF2896+AF2908+AF2914</f>
        <v>236153.41200000001</v>
      </c>
      <c r="AG2895" s="43">
        <f>AG2896+AG2908+AG2914</f>
        <v>0</v>
      </c>
      <c r="AH2895" s="43">
        <f>AH2896+AH2908+AH2914</f>
        <v>1447.9000000000001</v>
      </c>
      <c r="AI2895" s="43">
        <f>AI2896+AI2908+AI2914</f>
        <v>0</v>
      </c>
      <c r="AJ2895" s="43">
        <f>AJ2896+AJ2908+AJ2914</f>
        <v>0</v>
      </c>
      <c r="AK2895" s="43">
        <f>AK2896+AK2908+AK2914</f>
        <v>0</v>
      </c>
      <c r="AL2895" s="43">
        <f>AL2896+AL2908+AL2914</f>
        <v>232637.87478000001</v>
      </c>
      <c r="AM2895" s="43">
        <f>AM2896+AM2908+AM2914</f>
        <v>1447.9000000000001</v>
      </c>
      <c r="AN2895" s="43">
        <f>AN2896+AN2908+AN2914</f>
        <v>0</v>
      </c>
      <c r="AO2895" s="45">
        <f>AO2896+AO2908+AO2914</f>
        <v>65027.373070000001</v>
      </c>
      <c r="AP2895" s="45">
        <f>AP2896+AP2908+AP2914</f>
        <v>78353.412000000011</v>
      </c>
      <c r="AQ2895" s="45">
        <f>AQ2896+AQ2908+AQ2914</f>
        <v>0</v>
      </c>
      <c r="AR2895" s="45">
        <f>AR2896+AR2908+AR2914</f>
        <v>0</v>
      </c>
      <c r="AS2895" s="45">
        <f>AS2896+AS2908+AS2914</f>
        <v>0</v>
      </c>
      <c r="AT2895" s="45">
        <f>AT2896+AT2908+AT2914</f>
        <v>0</v>
      </c>
      <c r="AU2895" s="45">
        <f t="shared" si="7319"/>
        <v>78353.412000000011</v>
      </c>
      <c r="AV2895" s="45">
        <f t="shared" si="7320"/>
        <v>-43722.000000000015</v>
      </c>
      <c r="AW2895" s="45">
        <f t="shared" si="7321"/>
        <v>37472.011999999995</v>
      </c>
      <c r="AX2895" s="45">
        <f t="shared" si="7322"/>
        <v>32308.700000000001</v>
      </c>
      <c r="AY2895" s="45">
        <f t="shared" si="7323"/>
        <v>32308.700000000001</v>
      </c>
      <c r="AZ2895" s="45">
        <f>AZ2896+AZ2908</f>
        <v>0</v>
      </c>
      <c r="BA2895" s="46">
        <f t="shared" si="7325"/>
        <v>98.511333293799709</v>
      </c>
      <c r="BB2895" s="25"/>
    </row>
    <row r="2896">
      <c r="B2896" s="47" t="s">
        <v>1051</v>
      </c>
      <c r="C2896" s="47" t="s">
        <v>98</v>
      </c>
      <c r="D2896" s="47" t="s">
        <v>176</v>
      </c>
      <c r="E2896" s="48" t="str">
        <f t="shared" si="7283"/>
        <v>0314</v>
      </c>
      <c r="F2896" s="47" t="s">
        <v>277</v>
      </c>
      <c r="G2896" s="48"/>
      <c r="H2896" s="49" t="s">
        <v>278</v>
      </c>
      <c r="I2896" s="19">
        <f>I2897</f>
        <v>25073.699999999997</v>
      </c>
      <c r="J2896" s="19">
        <f>J2897</f>
        <v>25616.700000000001</v>
      </c>
      <c r="K2896" s="19">
        <f>K2897</f>
        <v>25616.700000000001</v>
      </c>
      <c r="L2896" s="19">
        <f>L2897</f>
        <v>0</v>
      </c>
      <c r="M2896" s="19">
        <f>M2897</f>
        <v>0</v>
      </c>
      <c r="N2896" s="19">
        <f>N2897</f>
        <v>0</v>
      </c>
      <c r="O2896" s="19">
        <f>O2897</f>
        <v>0</v>
      </c>
      <c r="P2896" s="19">
        <f>P2897</f>
        <v>0</v>
      </c>
      <c r="Q2896" s="19">
        <f>Q2897</f>
        <v>0</v>
      </c>
      <c r="R2896" s="19">
        <f>R2897</f>
        <v>0</v>
      </c>
      <c r="S2896" s="19">
        <f>S2897</f>
        <v>2698.5</v>
      </c>
      <c r="T2896" s="19">
        <f t="shared" si="7260"/>
        <v>27772.199999999997</v>
      </c>
      <c r="U2896" s="19">
        <f t="shared" si="7414"/>
        <v>25616.700000000001</v>
      </c>
      <c r="V2896" s="19">
        <f t="shared" si="7415"/>
        <v>25616.700000000001</v>
      </c>
      <c r="W2896" s="19">
        <f>W2897</f>
        <v>2698.5</v>
      </c>
      <c r="X2896" s="19">
        <f>X2897</f>
        <v>0</v>
      </c>
      <c r="Y2896" s="19">
        <f>Y2897</f>
        <v>0</v>
      </c>
      <c r="Z2896" s="19">
        <f>Z2897</f>
        <v>0</v>
      </c>
      <c r="AA2896" s="19">
        <f>AA2897</f>
        <v>3298</v>
      </c>
      <c r="AB2896" s="19">
        <f>AB2897</f>
        <v>0</v>
      </c>
      <c r="AC2896" s="19">
        <f>AC2897</f>
        <v>3298</v>
      </c>
      <c r="AD2896" s="19">
        <f>AD2897</f>
        <v>0</v>
      </c>
      <c r="AE2896" s="19">
        <f>AE2897</f>
        <v>0</v>
      </c>
      <c r="AF2896" s="50">
        <f>AF2897</f>
        <v>27694.200000000001</v>
      </c>
      <c r="AG2896" s="50">
        <f>AG2897</f>
        <v>0</v>
      </c>
      <c r="AH2896" s="50">
        <f>AH2897</f>
        <v>1447.9000000000001</v>
      </c>
      <c r="AI2896" s="50">
        <f>AI2897</f>
        <v>0</v>
      </c>
      <c r="AJ2896" s="50">
        <f>AJ2897</f>
        <v>0</v>
      </c>
      <c r="AK2896" s="50">
        <f>AK2897</f>
        <v>0</v>
      </c>
      <c r="AL2896" s="50">
        <f>AL2897</f>
        <v>26391.287340000003</v>
      </c>
      <c r="AM2896" s="50">
        <f>AM2897</f>
        <v>1447.9000000000001</v>
      </c>
      <c r="AN2896" s="50">
        <f>AN2897</f>
        <v>0</v>
      </c>
      <c r="AO2896" s="15">
        <f>AO2897</f>
        <v>17602.468639999999</v>
      </c>
      <c r="AP2896" s="51">
        <f>AP2897</f>
        <v>27694.200000000001</v>
      </c>
      <c r="AQ2896" s="51">
        <f>AQ2897</f>
        <v>0</v>
      </c>
      <c r="AR2896" s="51">
        <f>AR2897</f>
        <v>0</v>
      </c>
      <c r="AS2896" s="51">
        <f>AS2897</f>
        <v>0</v>
      </c>
      <c r="AT2896" s="51">
        <f>AT2897</f>
        <v>0</v>
      </c>
      <c r="AU2896" s="51">
        <f t="shared" si="7319"/>
        <v>27694.200000000001</v>
      </c>
      <c r="AV2896" s="51">
        <f t="shared" si="7320"/>
        <v>77.999999999996362</v>
      </c>
      <c r="AW2896" s="51">
        <f t="shared" si="7321"/>
        <v>30470.699999999997</v>
      </c>
      <c r="AX2896" s="51">
        <f t="shared" si="7322"/>
        <v>28914.700000000001</v>
      </c>
      <c r="AY2896" s="51">
        <f t="shared" si="7323"/>
        <v>28914.700000000001</v>
      </c>
      <c r="AZ2896" s="51">
        <f>AZ2897</f>
        <v>0</v>
      </c>
      <c r="BA2896" s="52">
        <f t="shared" si="7325"/>
        <v>95.295359100461468</v>
      </c>
      <c r="BB2896" s="25"/>
    </row>
    <row r="2897">
      <c r="B2897" s="47" t="s">
        <v>1051</v>
      </c>
      <c r="C2897" s="47" t="s">
        <v>98</v>
      </c>
      <c r="D2897" s="47" t="s">
        <v>176</v>
      </c>
      <c r="E2897" s="48" t="str">
        <f t="shared" si="7283"/>
        <v>0314</v>
      </c>
      <c r="F2897" s="47" t="s">
        <v>279</v>
      </c>
      <c r="G2897" s="48"/>
      <c r="H2897" s="49" t="s">
        <v>53</v>
      </c>
      <c r="I2897" s="19">
        <f>I2898+I2903</f>
        <v>25073.699999999997</v>
      </c>
      <c r="J2897" s="19">
        <f>J2898+J2903</f>
        <v>25616.700000000001</v>
      </c>
      <c r="K2897" s="19">
        <f>K2898+K2903</f>
        <v>25616.700000000001</v>
      </c>
      <c r="L2897" s="19">
        <f>L2898+L2903</f>
        <v>0</v>
      </c>
      <c r="M2897" s="19">
        <f>M2898+M2903</f>
        <v>0</v>
      </c>
      <c r="N2897" s="19">
        <f>N2898+N2903</f>
        <v>0</v>
      </c>
      <c r="O2897" s="19">
        <f>O2898+O2903</f>
        <v>0</v>
      </c>
      <c r="P2897" s="19">
        <f>P2898+P2903</f>
        <v>0</v>
      </c>
      <c r="Q2897" s="19">
        <f>Q2898+Q2903</f>
        <v>0</v>
      </c>
      <c r="R2897" s="19">
        <f>R2898+R2903</f>
        <v>0</v>
      </c>
      <c r="S2897" s="19">
        <f>S2898+S2903</f>
        <v>2698.5</v>
      </c>
      <c r="T2897" s="19">
        <f t="shared" si="7260"/>
        <v>27772.199999999997</v>
      </c>
      <c r="U2897" s="19">
        <f t="shared" si="7414"/>
        <v>25616.700000000001</v>
      </c>
      <c r="V2897" s="19">
        <f t="shared" si="7415"/>
        <v>25616.700000000001</v>
      </c>
      <c r="W2897" s="19">
        <f>W2898+W2903</f>
        <v>2698.5</v>
      </c>
      <c r="X2897" s="19">
        <f>X2898+X2903</f>
        <v>0</v>
      </c>
      <c r="Y2897" s="19">
        <f>Y2898+Y2903</f>
        <v>0</v>
      </c>
      <c r="Z2897" s="19">
        <f>Z2898+Z2903</f>
        <v>0</v>
      </c>
      <c r="AA2897" s="19">
        <f>AA2898+AA2903</f>
        <v>3298</v>
      </c>
      <c r="AB2897" s="19">
        <f>AB2898+AB2903</f>
        <v>0</v>
      </c>
      <c r="AC2897" s="19">
        <f>AC2898+AC2903</f>
        <v>3298</v>
      </c>
      <c r="AD2897" s="19">
        <f>AD2898+AD2903</f>
        <v>0</v>
      </c>
      <c r="AE2897" s="19">
        <f>AE2898+AE2903</f>
        <v>0</v>
      </c>
      <c r="AF2897" s="50">
        <f>AF2898+AF2903</f>
        <v>27694.200000000001</v>
      </c>
      <c r="AG2897" s="50">
        <f>AG2898+AG2903</f>
        <v>0</v>
      </c>
      <c r="AH2897" s="50">
        <f>AH2898+AH2903</f>
        <v>1447.9000000000001</v>
      </c>
      <c r="AI2897" s="50">
        <f>AI2898+AI2903</f>
        <v>0</v>
      </c>
      <c r="AJ2897" s="50">
        <f>AJ2898+AJ2903</f>
        <v>0</v>
      </c>
      <c r="AK2897" s="50">
        <f>AK2898+AK2903</f>
        <v>0</v>
      </c>
      <c r="AL2897" s="50">
        <f>AL2898+AL2903</f>
        <v>26391.287340000003</v>
      </c>
      <c r="AM2897" s="50">
        <f>AM2898+AM2903</f>
        <v>1447.9000000000001</v>
      </c>
      <c r="AN2897" s="50">
        <f>AN2898+AN2903</f>
        <v>0</v>
      </c>
      <c r="AO2897" s="51">
        <f>AO2898+AO2903</f>
        <v>17602.468639999999</v>
      </c>
      <c r="AP2897" s="51">
        <f>AP2898+AP2903</f>
        <v>27694.200000000001</v>
      </c>
      <c r="AQ2897" s="51">
        <f>AQ2898+AQ2903</f>
        <v>0</v>
      </c>
      <c r="AR2897" s="51">
        <f>AR2898+AR2903</f>
        <v>0</v>
      </c>
      <c r="AS2897" s="51">
        <f>AS2898+AS2903</f>
        <v>0</v>
      </c>
      <c r="AT2897" s="51">
        <f>AT2898+AT2903</f>
        <v>0</v>
      </c>
      <c r="AU2897" s="51">
        <f t="shared" si="7319"/>
        <v>27694.200000000001</v>
      </c>
      <c r="AV2897" s="51">
        <f t="shared" si="7320"/>
        <v>77.999999999996362</v>
      </c>
      <c r="AW2897" s="51">
        <f t="shared" si="7321"/>
        <v>30470.699999999997</v>
      </c>
      <c r="AX2897" s="51">
        <f t="shared" si="7322"/>
        <v>28914.700000000001</v>
      </c>
      <c r="AY2897" s="51">
        <f t="shared" si="7323"/>
        <v>28914.700000000001</v>
      </c>
      <c r="AZ2897" s="51">
        <f>AZ2898+AZ2903</f>
        <v>0</v>
      </c>
      <c r="BA2897" s="52">
        <f t="shared" si="7325"/>
        <v>95.295359100461468</v>
      </c>
      <c r="BB2897" s="25"/>
    </row>
    <row r="2898" ht="47.25">
      <c r="B2898" s="47" t="s">
        <v>1051</v>
      </c>
      <c r="C2898" s="47" t="s">
        <v>98</v>
      </c>
      <c r="D2898" s="47" t="s">
        <v>176</v>
      </c>
      <c r="E2898" s="48" t="str">
        <f t="shared" si="7283"/>
        <v>0314</v>
      </c>
      <c r="F2898" s="47" t="s">
        <v>280</v>
      </c>
      <c r="G2898" s="48"/>
      <c r="H2898" s="49" t="s">
        <v>281</v>
      </c>
      <c r="I2898" s="19">
        <f>I2901+I2899</f>
        <v>6225.8000000000002</v>
      </c>
      <c r="J2898" s="19">
        <f>J2901+J2899</f>
        <v>6225.8000000000002</v>
      </c>
      <c r="K2898" s="19">
        <f>K2901+K2899</f>
        <v>6225.8000000000002</v>
      </c>
      <c r="L2898" s="19">
        <f>L2901+L2899</f>
        <v>0</v>
      </c>
      <c r="M2898" s="19">
        <f>M2901+M2899</f>
        <v>0</v>
      </c>
      <c r="N2898" s="19">
        <f>N2901+N2899</f>
        <v>0</v>
      </c>
      <c r="O2898" s="19">
        <f>O2901+O2899</f>
        <v>0</v>
      </c>
      <c r="P2898" s="19">
        <f>P2901+P2899</f>
        <v>0</v>
      </c>
      <c r="Q2898" s="19">
        <f>Q2901+Q2899</f>
        <v>0</v>
      </c>
      <c r="R2898" s="19">
        <f>R2901+R2899</f>
        <v>0</v>
      </c>
      <c r="S2898" s="19">
        <f>S2901+S2899</f>
        <v>0</v>
      </c>
      <c r="T2898" s="19">
        <f t="shared" si="7260"/>
        <v>6225.8000000000002</v>
      </c>
      <c r="U2898" s="19">
        <f t="shared" si="7414"/>
        <v>6225.8000000000002</v>
      </c>
      <c r="V2898" s="19">
        <f t="shared" si="7415"/>
        <v>6225.8000000000002</v>
      </c>
      <c r="W2898" s="19">
        <f>W2901+W2899</f>
        <v>0</v>
      </c>
      <c r="X2898" s="19">
        <f>X2901+X2899</f>
        <v>0</v>
      </c>
      <c r="Y2898" s="19">
        <f>Y2901+Y2899</f>
        <v>0</v>
      </c>
      <c r="Z2898" s="19">
        <f>Z2901+Z2899</f>
        <v>0</v>
      </c>
      <c r="AA2898" s="19">
        <f>AA2901+AA2899</f>
        <v>0</v>
      </c>
      <c r="AB2898" s="19">
        <f>AB2901+AB2899</f>
        <v>0</v>
      </c>
      <c r="AC2898" s="19">
        <f>AC2901+AC2899</f>
        <v>0</v>
      </c>
      <c r="AD2898" s="19">
        <f>AD2901+AD2899</f>
        <v>0</v>
      </c>
      <c r="AE2898" s="19">
        <f>AE2901+AE2899</f>
        <v>0</v>
      </c>
      <c r="AF2898" s="50">
        <f>AF2901+AF2899</f>
        <v>6225.8000000000002</v>
      </c>
      <c r="AG2898" s="50">
        <f>AG2901+AG2899</f>
        <v>0</v>
      </c>
      <c r="AH2898" s="50">
        <f>AH2901+AH2899</f>
        <v>1447.9000000000001</v>
      </c>
      <c r="AI2898" s="50">
        <f>AI2901+AI2899</f>
        <v>0</v>
      </c>
      <c r="AJ2898" s="50">
        <f>AJ2901+AJ2899</f>
        <v>0</v>
      </c>
      <c r="AK2898" s="50">
        <f>AK2901+AK2899</f>
        <v>0</v>
      </c>
      <c r="AL2898" s="50">
        <f>AL2901+AL2899</f>
        <v>5822.4816599999995</v>
      </c>
      <c r="AM2898" s="50">
        <f>AM2901+AM2899</f>
        <v>1447.9000000000001</v>
      </c>
      <c r="AN2898" s="50">
        <f>AN2901+AN2899</f>
        <v>0</v>
      </c>
      <c r="AO2898" s="15">
        <f>AO2901+AO2899</f>
        <v>4043.8812799999996</v>
      </c>
      <c r="AP2898" s="51">
        <f>AP2901+AP2899</f>
        <v>6225.8000000000002</v>
      </c>
      <c r="AQ2898" s="51">
        <f>AQ2901+AQ2899</f>
        <v>0</v>
      </c>
      <c r="AR2898" s="51">
        <f>AR2901+AR2899</f>
        <v>0</v>
      </c>
      <c r="AS2898" s="51">
        <f>AS2901+AS2899</f>
        <v>0</v>
      </c>
      <c r="AT2898" s="51">
        <f>AT2901+AT2899</f>
        <v>0</v>
      </c>
      <c r="AU2898" s="51">
        <f t="shared" si="7319"/>
        <v>6225.8000000000002</v>
      </c>
      <c r="AV2898" s="51">
        <f t="shared" si="7320"/>
        <v>0</v>
      </c>
      <c r="AW2898" s="51">
        <f t="shared" si="7321"/>
        <v>6225.8000000000002</v>
      </c>
      <c r="AX2898" s="51">
        <f t="shared" si="7322"/>
        <v>6225.8000000000002</v>
      </c>
      <c r="AY2898" s="51">
        <f t="shared" si="7323"/>
        <v>6225.8000000000002</v>
      </c>
      <c r="AZ2898" s="51">
        <f>AZ2901+AZ2899</f>
        <v>0</v>
      </c>
      <c r="BA2898" s="52">
        <f t="shared" si="7325"/>
        <v>93.521823058883996</v>
      </c>
      <c r="BB2898" s="25"/>
    </row>
    <row r="2899" ht="31.5">
      <c r="B2899" s="47" t="s">
        <v>1051</v>
      </c>
      <c r="C2899" s="47" t="s">
        <v>98</v>
      </c>
      <c r="D2899" s="47" t="s">
        <v>176</v>
      </c>
      <c r="E2899" s="48" t="str">
        <f t="shared" si="7283"/>
        <v>0314</v>
      </c>
      <c r="F2899" s="47" t="s">
        <v>1065</v>
      </c>
      <c r="G2899" s="48"/>
      <c r="H2899" s="49" t="s">
        <v>1066</v>
      </c>
      <c r="I2899" s="19">
        <f>I2900</f>
        <v>105.2</v>
      </c>
      <c r="J2899" s="19">
        <f>J2900</f>
        <v>105.2</v>
      </c>
      <c r="K2899" s="19">
        <f>K2900</f>
        <v>105.2</v>
      </c>
      <c r="L2899" s="19">
        <f>L2900</f>
        <v>0</v>
      </c>
      <c r="M2899" s="19">
        <f>M2900</f>
        <v>0</v>
      </c>
      <c r="N2899" s="19">
        <f>N2900</f>
        <v>0</v>
      </c>
      <c r="O2899" s="19">
        <f>O2900</f>
        <v>0</v>
      </c>
      <c r="P2899" s="19">
        <f>P2900</f>
        <v>0</v>
      </c>
      <c r="Q2899" s="19">
        <f>Q2900</f>
        <v>0</v>
      </c>
      <c r="R2899" s="19">
        <f>R2900</f>
        <v>0</v>
      </c>
      <c r="S2899" s="19">
        <f>S2900</f>
        <v>0</v>
      </c>
      <c r="T2899" s="19">
        <f t="shared" si="7260"/>
        <v>105.2</v>
      </c>
      <c r="U2899" s="19">
        <f t="shared" si="7414"/>
        <v>105.2</v>
      </c>
      <c r="V2899" s="19">
        <f t="shared" si="7415"/>
        <v>105.2</v>
      </c>
      <c r="W2899" s="19">
        <f>W2900</f>
        <v>0</v>
      </c>
      <c r="X2899" s="19">
        <f>X2900</f>
        <v>0</v>
      </c>
      <c r="Y2899" s="19">
        <f>Y2900</f>
        <v>0</v>
      </c>
      <c r="Z2899" s="19">
        <f>Z2900</f>
        <v>0</v>
      </c>
      <c r="AA2899" s="19">
        <f>AA2900</f>
        <v>0</v>
      </c>
      <c r="AB2899" s="19">
        <f>AB2900</f>
        <v>0</v>
      </c>
      <c r="AC2899" s="19">
        <f>AC2900</f>
        <v>0</v>
      </c>
      <c r="AD2899" s="19">
        <f>AD2900</f>
        <v>0</v>
      </c>
      <c r="AE2899" s="19">
        <f>AE2900</f>
        <v>0</v>
      </c>
      <c r="AF2899" s="50">
        <f>AF2900</f>
        <v>105.2</v>
      </c>
      <c r="AG2899" s="50">
        <f>AG2900</f>
        <v>0</v>
      </c>
      <c r="AH2899" s="50">
        <f>AH2900</f>
        <v>0</v>
      </c>
      <c r="AI2899" s="50">
        <f>AI2900</f>
        <v>0</v>
      </c>
      <c r="AJ2899" s="50">
        <f>AJ2900</f>
        <v>0</v>
      </c>
      <c r="AK2899" s="50">
        <f>AK2900</f>
        <v>0</v>
      </c>
      <c r="AL2899" s="50">
        <f>AL2900</f>
        <v>105.2</v>
      </c>
      <c r="AM2899" s="50">
        <f>AM2900</f>
        <v>0</v>
      </c>
      <c r="AN2899" s="50">
        <f>AN2900</f>
        <v>0</v>
      </c>
      <c r="AO2899" s="51">
        <f>AO2900</f>
        <v>105.2</v>
      </c>
      <c r="AP2899" s="51">
        <f>AP2900</f>
        <v>105.2</v>
      </c>
      <c r="AQ2899" s="51">
        <f>AQ2900</f>
        <v>0</v>
      </c>
      <c r="AR2899" s="51">
        <f>AR2900</f>
        <v>0</v>
      </c>
      <c r="AS2899" s="51">
        <f>AS2900</f>
        <v>0</v>
      </c>
      <c r="AT2899" s="51">
        <f>AT2900</f>
        <v>0</v>
      </c>
      <c r="AU2899" s="51">
        <f t="shared" si="7319"/>
        <v>105.2</v>
      </c>
      <c r="AV2899" s="51">
        <f t="shared" si="7320"/>
        <v>0</v>
      </c>
      <c r="AW2899" s="51">
        <f t="shared" si="7321"/>
        <v>105.2</v>
      </c>
      <c r="AX2899" s="51">
        <f t="shared" si="7322"/>
        <v>105.2</v>
      </c>
      <c r="AY2899" s="51">
        <f t="shared" si="7323"/>
        <v>105.2</v>
      </c>
      <c r="AZ2899" s="51">
        <f>AZ2900</f>
        <v>0</v>
      </c>
      <c r="BA2899" s="52">
        <f t="shared" si="7325"/>
        <v>100</v>
      </c>
      <c r="BB2899" s="25"/>
    </row>
    <row r="2900" ht="31.5">
      <c r="B2900" s="47" t="s">
        <v>1051</v>
      </c>
      <c r="C2900" s="47" t="s">
        <v>98</v>
      </c>
      <c r="D2900" s="47" t="s">
        <v>176</v>
      </c>
      <c r="E2900" s="48" t="str">
        <f t="shared" si="7283"/>
        <v>0314</v>
      </c>
      <c r="F2900" s="47" t="s">
        <v>1065</v>
      </c>
      <c r="G2900" s="47" t="s">
        <v>58</v>
      </c>
      <c r="H2900" s="49" t="s">
        <v>59</v>
      </c>
      <c r="I2900" s="19">
        <v>105.2</v>
      </c>
      <c r="J2900" s="19">
        <v>105.2</v>
      </c>
      <c r="K2900" s="19">
        <v>105.2</v>
      </c>
      <c r="L2900" s="19"/>
      <c r="M2900" s="19"/>
      <c r="N2900" s="19"/>
      <c r="O2900" s="19">
        <v>0</v>
      </c>
      <c r="P2900" s="19">
        <v>0</v>
      </c>
      <c r="Q2900" s="19">
        <v>0</v>
      </c>
      <c r="R2900" s="19">
        <v>0</v>
      </c>
      <c r="S2900" s="19"/>
      <c r="T2900" s="19">
        <f t="shared" si="7260"/>
        <v>105.2</v>
      </c>
      <c r="U2900" s="19">
        <f t="shared" si="7414"/>
        <v>105.2</v>
      </c>
      <c r="V2900" s="19">
        <f t="shared" si="7415"/>
        <v>105.2</v>
      </c>
      <c r="W2900" s="19"/>
      <c r="X2900" s="19"/>
      <c r="Y2900" s="19"/>
      <c r="Z2900" s="19"/>
      <c r="AA2900" s="19"/>
      <c r="AB2900" s="19"/>
      <c r="AC2900" s="19"/>
      <c r="AD2900" s="19"/>
      <c r="AE2900" s="19"/>
      <c r="AF2900" s="50">
        <v>105.2</v>
      </c>
      <c r="AG2900" s="50"/>
      <c r="AH2900" s="50">
        <v>0</v>
      </c>
      <c r="AI2900" s="50">
        <v>0</v>
      </c>
      <c r="AJ2900" s="50">
        <v>0</v>
      </c>
      <c r="AK2900" s="50">
        <v>0</v>
      </c>
      <c r="AL2900" s="50">
        <v>105.2</v>
      </c>
      <c r="AM2900" s="50">
        <v>0</v>
      </c>
      <c r="AN2900" s="50">
        <v>0</v>
      </c>
      <c r="AO2900" s="15">
        <v>105.2</v>
      </c>
      <c r="AP2900" s="51">
        <v>105.2</v>
      </c>
      <c r="AQ2900" s="51">
        <v>0</v>
      </c>
      <c r="AR2900" s="51">
        <v>0</v>
      </c>
      <c r="AS2900" s="51">
        <v>0</v>
      </c>
      <c r="AT2900" s="51">
        <v>0</v>
      </c>
      <c r="AU2900" s="51">
        <f t="shared" si="7319"/>
        <v>105.2</v>
      </c>
      <c r="AV2900" s="51">
        <f t="shared" si="7320"/>
        <v>0</v>
      </c>
      <c r="AW2900" s="51">
        <f t="shared" si="7321"/>
        <v>105.2</v>
      </c>
      <c r="AX2900" s="51">
        <f t="shared" si="7322"/>
        <v>105.2</v>
      </c>
      <c r="AY2900" s="51">
        <f t="shared" si="7323"/>
        <v>105.2</v>
      </c>
      <c r="AZ2900" s="51"/>
      <c r="BA2900" s="52">
        <f t="shared" si="7325"/>
        <v>100</v>
      </c>
      <c r="BB2900" s="53"/>
    </row>
    <row r="2901" ht="47.25">
      <c r="B2901" s="47" t="s">
        <v>1051</v>
      </c>
      <c r="C2901" s="47" t="s">
        <v>98</v>
      </c>
      <c r="D2901" s="47" t="s">
        <v>176</v>
      </c>
      <c r="E2901" s="48" t="str">
        <f t="shared" si="7283"/>
        <v>0314</v>
      </c>
      <c r="F2901" s="47" t="s">
        <v>1067</v>
      </c>
      <c r="G2901" s="48"/>
      <c r="H2901" s="49" t="s">
        <v>1068</v>
      </c>
      <c r="I2901" s="19">
        <f>I2902</f>
        <v>6120.6000000000004</v>
      </c>
      <c r="J2901" s="19">
        <f>J2902</f>
        <v>6120.6000000000004</v>
      </c>
      <c r="K2901" s="19">
        <f>K2902</f>
        <v>6120.6000000000004</v>
      </c>
      <c r="L2901" s="19">
        <f>L2902</f>
        <v>0</v>
      </c>
      <c r="M2901" s="19">
        <f>M2902</f>
        <v>0</v>
      </c>
      <c r="N2901" s="19">
        <f>N2902</f>
        <v>0</v>
      </c>
      <c r="O2901" s="19">
        <f>O2902</f>
        <v>0</v>
      </c>
      <c r="P2901" s="19">
        <f>P2902</f>
        <v>0</v>
      </c>
      <c r="Q2901" s="19">
        <f>Q2902</f>
        <v>0</v>
      </c>
      <c r="R2901" s="19">
        <f>R2902</f>
        <v>0</v>
      </c>
      <c r="S2901" s="19">
        <f>S2902</f>
        <v>0</v>
      </c>
      <c r="T2901" s="19">
        <f t="shared" si="7260"/>
        <v>6120.6000000000004</v>
      </c>
      <c r="U2901" s="19">
        <f t="shared" si="7414"/>
        <v>6120.6000000000004</v>
      </c>
      <c r="V2901" s="19">
        <f t="shared" si="7415"/>
        <v>6120.6000000000004</v>
      </c>
      <c r="W2901" s="19">
        <f>W2902</f>
        <v>0</v>
      </c>
      <c r="X2901" s="19">
        <f>X2902</f>
        <v>0</v>
      </c>
      <c r="Y2901" s="19">
        <f>Y2902</f>
        <v>0</v>
      </c>
      <c r="Z2901" s="19">
        <f>Z2902</f>
        <v>0</v>
      </c>
      <c r="AA2901" s="19">
        <f>AA2902</f>
        <v>0</v>
      </c>
      <c r="AB2901" s="19">
        <f>AB2902</f>
        <v>0</v>
      </c>
      <c r="AC2901" s="19">
        <f>AC2902</f>
        <v>0</v>
      </c>
      <c r="AD2901" s="19">
        <f>AD2902</f>
        <v>0</v>
      </c>
      <c r="AE2901" s="19">
        <f>AE2902</f>
        <v>0</v>
      </c>
      <c r="AF2901" s="50">
        <f>AF2902</f>
        <v>6120.6000000000004</v>
      </c>
      <c r="AG2901" s="50">
        <f>AG2902</f>
        <v>0</v>
      </c>
      <c r="AH2901" s="50">
        <f>AH2902</f>
        <v>1447.9000000000001</v>
      </c>
      <c r="AI2901" s="50">
        <f>AI2902</f>
        <v>0</v>
      </c>
      <c r="AJ2901" s="50">
        <f>AJ2902</f>
        <v>0</v>
      </c>
      <c r="AK2901" s="50">
        <f>AK2902</f>
        <v>0</v>
      </c>
      <c r="AL2901" s="50">
        <f>AL2902</f>
        <v>5717.2816599999996</v>
      </c>
      <c r="AM2901" s="50">
        <f>AM2902</f>
        <v>1447.9000000000001</v>
      </c>
      <c r="AN2901" s="50">
        <f>AN2902</f>
        <v>0</v>
      </c>
      <c r="AO2901" s="51">
        <f>AO2902</f>
        <v>3938.6812799999998</v>
      </c>
      <c r="AP2901" s="51">
        <f>AP2902</f>
        <v>6120.6000000000004</v>
      </c>
      <c r="AQ2901" s="51">
        <f>AQ2902</f>
        <v>0</v>
      </c>
      <c r="AR2901" s="51">
        <f>AR2902</f>
        <v>0</v>
      </c>
      <c r="AS2901" s="51">
        <f>AS2902</f>
        <v>0</v>
      </c>
      <c r="AT2901" s="51">
        <f>AT2902</f>
        <v>0</v>
      </c>
      <c r="AU2901" s="51">
        <f t="shared" si="7319"/>
        <v>6120.6000000000004</v>
      </c>
      <c r="AV2901" s="51">
        <f t="shared" si="7320"/>
        <v>0</v>
      </c>
      <c r="AW2901" s="51">
        <f t="shared" si="7321"/>
        <v>6120.6000000000004</v>
      </c>
      <c r="AX2901" s="51">
        <f t="shared" si="7322"/>
        <v>6120.6000000000004</v>
      </c>
      <c r="AY2901" s="51">
        <f t="shared" si="7323"/>
        <v>6120.6000000000004</v>
      </c>
      <c r="AZ2901" s="51">
        <f>AZ2902</f>
        <v>0</v>
      </c>
      <c r="BA2901" s="52">
        <f t="shared" si="7325"/>
        <v>93.410477077410704</v>
      </c>
      <c r="BB2901" s="25"/>
    </row>
    <row r="2902" ht="31.5">
      <c r="B2902" s="47" t="s">
        <v>1051</v>
      </c>
      <c r="C2902" s="47" t="s">
        <v>98</v>
      </c>
      <c r="D2902" s="47" t="s">
        <v>176</v>
      </c>
      <c r="E2902" s="48" t="str">
        <f t="shared" si="7283"/>
        <v>0314</v>
      </c>
      <c r="F2902" s="47" t="s">
        <v>1067</v>
      </c>
      <c r="G2902" s="47" t="s">
        <v>154</v>
      </c>
      <c r="H2902" s="49" t="s">
        <v>155</v>
      </c>
      <c r="I2902" s="19">
        <f>1447.9+4672.7</f>
        <v>6120.6000000000004</v>
      </c>
      <c r="J2902" s="19">
        <f>1447.9+4672.7</f>
        <v>6120.6000000000004</v>
      </c>
      <c r="K2902" s="19">
        <f>1447.9+4672.7</f>
        <v>6120.6000000000004</v>
      </c>
      <c r="L2902" s="19"/>
      <c r="M2902" s="19"/>
      <c r="N2902" s="19"/>
      <c r="O2902" s="19">
        <v>0</v>
      </c>
      <c r="P2902" s="19">
        <v>0</v>
      </c>
      <c r="Q2902" s="19">
        <v>0</v>
      </c>
      <c r="R2902" s="19">
        <v>0</v>
      </c>
      <c r="S2902" s="19"/>
      <c r="T2902" s="19">
        <f t="shared" si="7260"/>
        <v>6120.6000000000004</v>
      </c>
      <c r="U2902" s="19">
        <f t="shared" si="7414"/>
        <v>6120.6000000000004</v>
      </c>
      <c r="V2902" s="19">
        <f t="shared" si="7415"/>
        <v>6120.6000000000004</v>
      </c>
      <c r="W2902" s="19"/>
      <c r="X2902" s="19"/>
      <c r="Y2902" s="19"/>
      <c r="Z2902" s="19"/>
      <c r="AA2902" s="19"/>
      <c r="AB2902" s="19"/>
      <c r="AC2902" s="19"/>
      <c r="AD2902" s="19"/>
      <c r="AE2902" s="19"/>
      <c r="AF2902" s="50">
        <v>6120.6000000000004</v>
      </c>
      <c r="AG2902" s="50"/>
      <c r="AH2902" s="50">
        <v>1447.9000000000001</v>
      </c>
      <c r="AI2902" s="50"/>
      <c r="AJ2902" s="50">
        <v>0</v>
      </c>
      <c r="AK2902" s="50">
        <v>0</v>
      </c>
      <c r="AL2902" s="50">
        <v>5717.2816599999996</v>
      </c>
      <c r="AM2902" s="50">
        <v>1447.9000000000001</v>
      </c>
      <c r="AN2902" s="50">
        <v>0</v>
      </c>
      <c r="AO2902" s="15">
        <v>3938.6812799999998</v>
      </c>
      <c r="AP2902" s="51">
        <v>6120.6000000000004</v>
      </c>
      <c r="AQ2902" s="51">
        <v>0</v>
      </c>
      <c r="AR2902" s="51">
        <v>0</v>
      </c>
      <c r="AS2902" s="51">
        <v>0</v>
      </c>
      <c r="AT2902" s="51">
        <v>0</v>
      </c>
      <c r="AU2902" s="51">
        <f t="shared" si="7319"/>
        <v>6120.6000000000004</v>
      </c>
      <c r="AV2902" s="51">
        <f t="shared" si="7320"/>
        <v>0</v>
      </c>
      <c r="AW2902" s="51">
        <f t="shared" si="7321"/>
        <v>6120.6000000000004</v>
      </c>
      <c r="AX2902" s="51">
        <f t="shared" si="7322"/>
        <v>6120.6000000000004</v>
      </c>
      <c r="AY2902" s="51">
        <f t="shared" si="7323"/>
        <v>6120.6000000000004</v>
      </c>
      <c r="AZ2902" s="51"/>
      <c r="BA2902" s="52">
        <f t="shared" si="7325"/>
        <v>93.410477077410704</v>
      </c>
      <c r="BB2902" s="53"/>
    </row>
    <row r="2903" ht="47.25">
      <c r="B2903" s="47" t="s">
        <v>1051</v>
      </c>
      <c r="C2903" s="47" t="s">
        <v>98</v>
      </c>
      <c r="D2903" s="47" t="s">
        <v>176</v>
      </c>
      <c r="E2903" s="48" t="str">
        <f t="shared" si="7283"/>
        <v>0314</v>
      </c>
      <c r="F2903" s="47" t="s">
        <v>1069</v>
      </c>
      <c r="G2903" s="48"/>
      <c r="H2903" s="49" t="s">
        <v>1070</v>
      </c>
      <c r="I2903" s="19">
        <f>I2904</f>
        <v>18847.899999999998</v>
      </c>
      <c r="J2903" s="19">
        <f>J2904</f>
        <v>19390.900000000001</v>
      </c>
      <c r="K2903" s="19">
        <f>K2904</f>
        <v>19390.900000000001</v>
      </c>
      <c r="L2903" s="19">
        <f>L2904</f>
        <v>0</v>
      </c>
      <c r="M2903" s="19">
        <f>M2904</f>
        <v>0</v>
      </c>
      <c r="N2903" s="19">
        <f>N2904</f>
        <v>0</v>
      </c>
      <c r="O2903" s="19">
        <f>O2904</f>
        <v>0</v>
      </c>
      <c r="P2903" s="19">
        <f>P2904</f>
        <v>0</v>
      </c>
      <c r="Q2903" s="19">
        <f>Q2904</f>
        <v>0</v>
      </c>
      <c r="R2903" s="19">
        <f>R2904</f>
        <v>0</v>
      </c>
      <c r="S2903" s="19">
        <f>S2904</f>
        <v>2698.5</v>
      </c>
      <c r="T2903" s="19">
        <f t="shared" si="7260"/>
        <v>21546.399999999998</v>
      </c>
      <c r="U2903" s="19">
        <f t="shared" si="7414"/>
        <v>19390.900000000001</v>
      </c>
      <c r="V2903" s="19">
        <f t="shared" si="7415"/>
        <v>19390.900000000001</v>
      </c>
      <c r="W2903" s="19">
        <f>W2904</f>
        <v>2698.5</v>
      </c>
      <c r="X2903" s="19">
        <f>X2904</f>
        <v>0</v>
      </c>
      <c r="Y2903" s="19">
        <f>Y2904</f>
        <v>0</v>
      </c>
      <c r="Z2903" s="19">
        <f>Z2904</f>
        <v>0</v>
      </c>
      <c r="AA2903" s="19">
        <f>AA2904</f>
        <v>3298</v>
      </c>
      <c r="AB2903" s="19">
        <f>AB2904</f>
        <v>0</v>
      </c>
      <c r="AC2903" s="19">
        <f>AC2904</f>
        <v>3298</v>
      </c>
      <c r="AD2903" s="19">
        <f>AD2904</f>
        <v>0</v>
      </c>
      <c r="AE2903" s="19">
        <f>AE2904</f>
        <v>0</v>
      </c>
      <c r="AF2903" s="50">
        <f>AF2904</f>
        <v>21468.400000000001</v>
      </c>
      <c r="AG2903" s="50">
        <f>AG2904</f>
        <v>0</v>
      </c>
      <c r="AH2903" s="50">
        <f>AH2904</f>
        <v>0</v>
      </c>
      <c r="AI2903" s="50">
        <f>AI2904</f>
        <v>0</v>
      </c>
      <c r="AJ2903" s="50">
        <f>AJ2904</f>
        <v>0</v>
      </c>
      <c r="AK2903" s="50">
        <f>AK2904</f>
        <v>0</v>
      </c>
      <c r="AL2903" s="50">
        <f>AL2904</f>
        <v>20568.805680000001</v>
      </c>
      <c r="AM2903" s="50">
        <f>AM2904</f>
        <v>0</v>
      </c>
      <c r="AN2903" s="50">
        <f>AN2904</f>
        <v>0</v>
      </c>
      <c r="AO2903" s="51">
        <f>AO2904</f>
        <v>13558.58736</v>
      </c>
      <c r="AP2903" s="51">
        <f>AP2904</f>
        <v>21468.400000000001</v>
      </c>
      <c r="AQ2903" s="51">
        <f>AQ2904</f>
        <v>0</v>
      </c>
      <c r="AR2903" s="51">
        <f>AR2904</f>
        <v>0</v>
      </c>
      <c r="AS2903" s="51">
        <f>AS2904</f>
        <v>0</v>
      </c>
      <c r="AT2903" s="51">
        <f>AT2904</f>
        <v>0</v>
      </c>
      <c r="AU2903" s="51">
        <f t="shared" si="7319"/>
        <v>21468.400000000001</v>
      </c>
      <c r="AV2903" s="51">
        <f t="shared" si="7320"/>
        <v>77.999999999996362</v>
      </c>
      <c r="AW2903" s="51">
        <f t="shared" si="7321"/>
        <v>24244.899999999998</v>
      </c>
      <c r="AX2903" s="51">
        <f t="shared" si="7322"/>
        <v>22688.900000000001</v>
      </c>
      <c r="AY2903" s="51">
        <f t="shared" si="7323"/>
        <v>22688.900000000001</v>
      </c>
      <c r="AZ2903" s="51">
        <f>AZ2904</f>
        <v>0</v>
      </c>
      <c r="BA2903" s="52">
        <f t="shared" si="7325"/>
        <v>95.809681578506073</v>
      </c>
      <c r="BB2903" s="25"/>
    </row>
    <row r="2904">
      <c r="B2904" s="47" t="s">
        <v>1051</v>
      </c>
      <c r="C2904" s="47" t="s">
        <v>98</v>
      </c>
      <c r="D2904" s="47" t="s">
        <v>176</v>
      </c>
      <c r="E2904" s="48" t="str">
        <f t="shared" si="7283"/>
        <v>0314</v>
      </c>
      <c r="F2904" s="47" t="s">
        <v>1071</v>
      </c>
      <c r="G2904" s="48"/>
      <c r="H2904" s="49" t="s">
        <v>69</v>
      </c>
      <c r="I2904" s="19">
        <f>I2905+I2906</f>
        <v>18847.899999999998</v>
      </c>
      <c r="J2904" s="19">
        <f>J2905+J2906</f>
        <v>19390.900000000001</v>
      </c>
      <c r="K2904" s="19">
        <f>K2905+K2906</f>
        <v>19390.900000000001</v>
      </c>
      <c r="L2904" s="19">
        <f>L2905+L2906</f>
        <v>0</v>
      </c>
      <c r="M2904" s="19">
        <f>M2905+M2906</f>
        <v>0</v>
      </c>
      <c r="N2904" s="19">
        <f>N2905+N2906</f>
        <v>0</v>
      </c>
      <c r="O2904" s="19">
        <f>O2905+O2906+O2907</f>
        <v>0</v>
      </c>
      <c r="P2904" s="19">
        <f>P2905+P2906</f>
        <v>0</v>
      </c>
      <c r="Q2904" s="19">
        <f>Q2905+Q2906</f>
        <v>0</v>
      </c>
      <c r="R2904" s="19">
        <f>R2905+R2906</f>
        <v>0</v>
      </c>
      <c r="S2904" s="19">
        <f>S2905+S2906</f>
        <v>2698.5</v>
      </c>
      <c r="T2904" s="19">
        <f t="shared" si="7260"/>
        <v>21546.399999999998</v>
      </c>
      <c r="U2904" s="19">
        <f t="shared" si="7414"/>
        <v>19390.900000000001</v>
      </c>
      <c r="V2904" s="19">
        <f t="shared" si="7415"/>
        <v>19390.900000000001</v>
      </c>
      <c r="W2904" s="19">
        <f>W2905+W2906</f>
        <v>2698.5</v>
      </c>
      <c r="X2904" s="19">
        <f>X2905+X2906</f>
        <v>0</v>
      </c>
      <c r="Y2904" s="19">
        <f>Y2905+Y2906</f>
        <v>0</v>
      </c>
      <c r="Z2904" s="19">
        <f>Z2905+Z2906</f>
        <v>0</v>
      </c>
      <c r="AA2904" s="19">
        <f>AA2905+AA2906</f>
        <v>3298</v>
      </c>
      <c r="AB2904" s="19">
        <f>AB2905+AB2906</f>
        <v>0</v>
      </c>
      <c r="AC2904" s="19">
        <f>AC2905+AC2906</f>
        <v>3298</v>
      </c>
      <c r="AD2904" s="19">
        <f>AD2905+AD2906</f>
        <v>0</v>
      </c>
      <c r="AE2904" s="19">
        <f>AE2905+AE2906</f>
        <v>0</v>
      </c>
      <c r="AF2904" s="50">
        <f>AF2905+AF2906+AF2907</f>
        <v>21468.400000000001</v>
      </c>
      <c r="AG2904" s="50">
        <f>AG2905+AG2906+AG2907</f>
        <v>0</v>
      </c>
      <c r="AH2904" s="50">
        <f>AH2905+AH2906+AH2907</f>
        <v>0</v>
      </c>
      <c r="AI2904" s="50">
        <f>AI2905+AI2906+AI2907</f>
        <v>0</v>
      </c>
      <c r="AJ2904" s="50">
        <f>AJ2905+AJ2906+AJ2907</f>
        <v>0</v>
      </c>
      <c r="AK2904" s="50">
        <f>AK2905+AK2906+AK2907</f>
        <v>0</v>
      </c>
      <c r="AL2904" s="50">
        <f>AL2905+AL2906+AL2907</f>
        <v>20568.805680000001</v>
      </c>
      <c r="AM2904" s="50">
        <f>AM2905+AM2906+AM2907</f>
        <v>0</v>
      </c>
      <c r="AN2904" s="50">
        <f>AN2905+AN2906+AN2907</f>
        <v>0</v>
      </c>
      <c r="AO2904" s="15">
        <f>AO2905+AO2906+AO2907</f>
        <v>13558.58736</v>
      </c>
      <c r="AP2904" s="51">
        <f>AP2905+AP2906+AP2907</f>
        <v>21468.400000000001</v>
      </c>
      <c r="AQ2904" s="51">
        <f>AQ2905+AQ2906+AQ2907</f>
        <v>0</v>
      </c>
      <c r="AR2904" s="51">
        <f>AR2905+AR2906+AR2907</f>
        <v>0</v>
      </c>
      <c r="AS2904" s="51">
        <f>AS2905+AS2906+AS2907</f>
        <v>0</v>
      </c>
      <c r="AT2904" s="51">
        <f>AT2905+AT2906+AT2907</f>
        <v>0</v>
      </c>
      <c r="AU2904" s="51">
        <f t="shared" si="7319"/>
        <v>21468.400000000001</v>
      </c>
      <c r="AV2904" s="51">
        <f t="shared" si="7320"/>
        <v>77.999999999996362</v>
      </c>
      <c r="AW2904" s="51">
        <f t="shared" si="7321"/>
        <v>24244.899999999998</v>
      </c>
      <c r="AX2904" s="51">
        <f t="shared" si="7322"/>
        <v>22688.900000000001</v>
      </c>
      <c r="AY2904" s="51">
        <f t="shared" si="7323"/>
        <v>22688.900000000001</v>
      </c>
      <c r="AZ2904" s="51">
        <f>AZ2905+AZ2906</f>
        <v>0</v>
      </c>
      <c r="BA2904" s="52">
        <f t="shared" si="7325"/>
        <v>95.809681578506073</v>
      </c>
      <c r="BB2904" s="25"/>
    </row>
    <row r="2905" ht="78.75">
      <c r="B2905" s="47" t="s">
        <v>1051</v>
      </c>
      <c r="C2905" s="47" t="s">
        <v>98</v>
      </c>
      <c r="D2905" s="47" t="s">
        <v>176</v>
      </c>
      <c r="E2905" s="48" t="str">
        <f t="shared" si="7283"/>
        <v>0314</v>
      </c>
      <c r="F2905" s="47" t="s">
        <v>1071</v>
      </c>
      <c r="G2905" s="47" t="s">
        <v>70</v>
      </c>
      <c r="H2905" s="49" t="s">
        <v>71</v>
      </c>
      <c r="I2905" s="19">
        <v>17652.899999999998</v>
      </c>
      <c r="J2905" s="19">
        <v>18195.900000000001</v>
      </c>
      <c r="K2905" s="19">
        <v>18195.900000000001</v>
      </c>
      <c r="L2905" s="19"/>
      <c r="M2905" s="19"/>
      <c r="N2905" s="19"/>
      <c r="O2905" s="19">
        <v>0</v>
      </c>
      <c r="P2905" s="19">
        <v>0</v>
      </c>
      <c r="Q2905" s="19">
        <v>0</v>
      </c>
      <c r="R2905" s="19">
        <v>0</v>
      </c>
      <c r="S2905" s="19">
        <v>2698.5</v>
      </c>
      <c r="T2905" s="19">
        <f t="shared" ref="T2905:T2968" si="7416">I2905+L2905+S2905+R2905+Q2905+P2905+O2905</f>
        <v>20351.399999999998</v>
      </c>
      <c r="U2905" s="19">
        <f t="shared" si="7414"/>
        <v>18195.900000000001</v>
      </c>
      <c r="V2905" s="19">
        <f t="shared" si="7415"/>
        <v>18195.900000000001</v>
      </c>
      <c r="W2905" s="19">
        <v>2698.5</v>
      </c>
      <c r="X2905" s="19"/>
      <c r="Y2905" s="19"/>
      <c r="Z2905" s="19"/>
      <c r="AA2905" s="19">
        <v>3298</v>
      </c>
      <c r="AB2905" s="19"/>
      <c r="AC2905" s="19">
        <v>3298</v>
      </c>
      <c r="AD2905" s="19"/>
      <c r="AE2905" s="19"/>
      <c r="AF2905" s="50">
        <v>20303.061030000001</v>
      </c>
      <c r="AG2905" s="50"/>
      <c r="AH2905" s="50">
        <v>0</v>
      </c>
      <c r="AI2905" s="50">
        <v>0</v>
      </c>
      <c r="AJ2905" s="50">
        <v>0</v>
      </c>
      <c r="AK2905" s="50">
        <v>0</v>
      </c>
      <c r="AL2905" s="50">
        <v>19404.936440000001</v>
      </c>
      <c r="AM2905" s="50">
        <v>0</v>
      </c>
      <c r="AN2905" s="50">
        <v>0</v>
      </c>
      <c r="AO2905" s="51">
        <v>12775.842269999999</v>
      </c>
      <c r="AP2905" s="51">
        <v>20295.362400000002</v>
      </c>
      <c r="AQ2905" s="51">
        <v>0</v>
      </c>
      <c r="AR2905" s="51">
        <v>0</v>
      </c>
      <c r="AS2905" s="51">
        <v>0</v>
      </c>
      <c r="AT2905" s="51">
        <v>0</v>
      </c>
      <c r="AU2905" s="51">
        <f t="shared" si="7319"/>
        <v>20295.362400000002</v>
      </c>
      <c r="AV2905" s="51">
        <f t="shared" si="7320"/>
        <v>56.037599999996019</v>
      </c>
      <c r="AW2905" s="51">
        <f t="shared" si="7321"/>
        <v>23049.899999999998</v>
      </c>
      <c r="AX2905" s="51">
        <f t="shared" si="7322"/>
        <v>21493.900000000001</v>
      </c>
      <c r="AY2905" s="51">
        <f t="shared" si="7323"/>
        <v>21493.900000000001</v>
      </c>
      <c r="AZ2905" s="51"/>
      <c r="BA2905" s="52">
        <f t="shared" si="7325"/>
        <v>95.576407967877742</v>
      </c>
      <c r="BB2905" s="53"/>
    </row>
    <row r="2906" ht="31.5">
      <c r="B2906" s="47" t="s">
        <v>1051</v>
      </c>
      <c r="C2906" s="47" t="s">
        <v>98</v>
      </c>
      <c r="D2906" s="47" t="s">
        <v>176</v>
      </c>
      <c r="E2906" s="48" t="str">
        <f t="shared" si="7283"/>
        <v>0314</v>
      </c>
      <c r="F2906" s="47" t="s">
        <v>1071</v>
      </c>
      <c r="G2906" s="47" t="s">
        <v>58</v>
      </c>
      <c r="H2906" s="49" t="s">
        <v>59</v>
      </c>
      <c r="I2906" s="19">
        <v>1195</v>
      </c>
      <c r="J2906" s="19">
        <v>1195</v>
      </c>
      <c r="K2906" s="19">
        <v>1195</v>
      </c>
      <c r="L2906" s="19"/>
      <c r="M2906" s="19"/>
      <c r="N2906" s="19"/>
      <c r="O2906" s="19">
        <v>0</v>
      </c>
      <c r="P2906" s="19">
        <v>0</v>
      </c>
      <c r="Q2906" s="19">
        <v>0</v>
      </c>
      <c r="R2906" s="19">
        <v>0</v>
      </c>
      <c r="S2906" s="19"/>
      <c r="T2906" s="19">
        <f t="shared" si="7416"/>
        <v>1195</v>
      </c>
      <c r="U2906" s="19">
        <f t="shared" si="7414"/>
        <v>1195</v>
      </c>
      <c r="V2906" s="19">
        <f t="shared" si="7415"/>
        <v>1195</v>
      </c>
      <c r="W2906" s="19"/>
      <c r="X2906" s="19"/>
      <c r="Y2906" s="19"/>
      <c r="Z2906" s="19"/>
      <c r="AA2906" s="19"/>
      <c r="AB2906" s="19"/>
      <c r="AC2906" s="19"/>
      <c r="AD2906" s="19"/>
      <c r="AE2906" s="19"/>
      <c r="AF2906" s="50">
        <v>1162.75837</v>
      </c>
      <c r="AG2906" s="50"/>
      <c r="AH2906" s="50">
        <v>0</v>
      </c>
      <c r="AI2906" s="50">
        <v>0</v>
      </c>
      <c r="AJ2906" s="50">
        <v>0</v>
      </c>
      <c r="AK2906" s="50">
        <v>0</v>
      </c>
      <c r="AL2906" s="50">
        <v>1161.28864</v>
      </c>
      <c r="AM2906" s="50">
        <v>0</v>
      </c>
      <c r="AN2906" s="50">
        <v>0</v>
      </c>
      <c r="AO2906" s="15">
        <v>780.49949000000004</v>
      </c>
      <c r="AP2906" s="51">
        <v>1170.4570000000001</v>
      </c>
      <c r="AQ2906" s="51">
        <v>0</v>
      </c>
      <c r="AR2906" s="51">
        <v>0</v>
      </c>
      <c r="AS2906" s="51">
        <v>0</v>
      </c>
      <c r="AT2906" s="51">
        <v>0</v>
      </c>
      <c r="AU2906" s="51">
        <f t="shared" si="7319"/>
        <v>1170.4570000000001</v>
      </c>
      <c r="AV2906" s="51">
        <f t="shared" si="7320"/>
        <v>24.542999999999893</v>
      </c>
      <c r="AW2906" s="51">
        <f t="shared" si="7321"/>
        <v>1195</v>
      </c>
      <c r="AX2906" s="51">
        <f t="shared" si="7322"/>
        <v>1195</v>
      </c>
      <c r="AY2906" s="51">
        <f t="shared" si="7323"/>
        <v>1195</v>
      </c>
      <c r="AZ2906" s="51"/>
      <c r="BA2906" s="52">
        <f t="shared" si="7325"/>
        <v>99.873599705844299</v>
      </c>
      <c r="BB2906" s="53"/>
    </row>
    <row r="2907">
      <c r="B2907" s="47" t="s">
        <v>1051</v>
      </c>
      <c r="C2907" s="47" t="s">
        <v>98</v>
      </c>
      <c r="D2907" s="47" t="s">
        <v>176</v>
      </c>
      <c r="E2907" s="48" t="str">
        <f t="shared" si="7283"/>
        <v>0314</v>
      </c>
      <c r="F2907" s="47" t="s">
        <v>1071</v>
      </c>
      <c r="G2907" s="47" t="s">
        <v>72</v>
      </c>
      <c r="H2907" s="49" t="s">
        <v>73</v>
      </c>
      <c r="I2907" s="19"/>
      <c r="J2907" s="19"/>
      <c r="K2907" s="19"/>
      <c r="L2907" s="19"/>
      <c r="M2907" s="19"/>
      <c r="N2907" s="19"/>
      <c r="O2907" s="19">
        <v>0</v>
      </c>
      <c r="P2907" s="19"/>
      <c r="Q2907" s="19"/>
      <c r="R2907" s="19"/>
      <c r="S2907" s="19"/>
      <c r="T2907" s="19">
        <f t="shared" si="7416"/>
        <v>0</v>
      </c>
      <c r="U2907" s="19">
        <v>0</v>
      </c>
      <c r="V2907" s="19">
        <v>0</v>
      </c>
      <c r="W2907" s="19">
        <v>0</v>
      </c>
      <c r="X2907" s="19">
        <v>0</v>
      </c>
      <c r="Y2907" s="19">
        <v>0</v>
      </c>
      <c r="Z2907" s="19">
        <v>0</v>
      </c>
      <c r="AA2907" s="19">
        <v>0</v>
      </c>
      <c r="AB2907" s="19">
        <v>0</v>
      </c>
      <c r="AC2907" s="19">
        <v>0</v>
      </c>
      <c r="AD2907" s="19">
        <v>0</v>
      </c>
      <c r="AE2907" s="19">
        <v>0</v>
      </c>
      <c r="AF2907" s="50">
        <v>2.5806</v>
      </c>
      <c r="AG2907" s="50"/>
      <c r="AH2907" s="50">
        <v>0</v>
      </c>
      <c r="AI2907" s="50">
        <v>0</v>
      </c>
      <c r="AJ2907" s="50">
        <v>0</v>
      </c>
      <c r="AK2907" s="50">
        <v>0</v>
      </c>
      <c r="AL2907" s="50">
        <v>2.5806</v>
      </c>
      <c r="AM2907" s="50">
        <v>0</v>
      </c>
      <c r="AN2907" s="50">
        <v>0</v>
      </c>
      <c r="AO2907" s="51">
        <v>2.2456</v>
      </c>
      <c r="AP2907" s="51">
        <v>2.5806</v>
      </c>
      <c r="AQ2907" s="51">
        <v>0</v>
      </c>
      <c r="AR2907" s="51">
        <v>0</v>
      </c>
      <c r="AS2907" s="51">
        <v>0</v>
      </c>
      <c r="AT2907" s="51">
        <v>0</v>
      </c>
      <c r="AU2907" s="51">
        <f t="shared" si="7319"/>
        <v>2.5806</v>
      </c>
      <c r="AV2907" s="51">
        <f t="shared" si="7320"/>
        <v>-2.5806</v>
      </c>
      <c r="AW2907" s="51"/>
      <c r="AX2907" s="51"/>
      <c r="AY2907" s="51"/>
      <c r="AZ2907" s="51"/>
      <c r="BA2907" s="52">
        <f t="shared" si="7325"/>
        <v>100</v>
      </c>
      <c r="BB2907" s="53"/>
    </row>
    <row r="2908" ht="31.5">
      <c r="B2908" s="47" t="s">
        <v>1051</v>
      </c>
      <c r="C2908" s="47" t="s">
        <v>98</v>
      </c>
      <c r="D2908" s="47" t="s">
        <v>176</v>
      </c>
      <c r="E2908" s="48" t="str">
        <f t="shared" si="7283"/>
        <v>0314</v>
      </c>
      <c r="F2908" s="47" t="s">
        <v>76</v>
      </c>
      <c r="G2908" s="48"/>
      <c r="H2908" s="49" t="s">
        <v>77</v>
      </c>
      <c r="I2908" s="19">
        <f t="shared" ref="I2908:I2909" si="7417">I2909</f>
        <v>3190.6000000000004</v>
      </c>
      <c r="J2908" s="19">
        <f t="shared" ref="J2908:J2909" si="7418">J2909</f>
        <v>3222.7000000000003</v>
      </c>
      <c r="K2908" s="19">
        <f t="shared" ref="K2908:K2909" si="7419">K2909</f>
        <v>3222.7000000000003</v>
      </c>
      <c r="L2908" s="19">
        <f t="shared" ref="L2908:L2909" si="7420">L2909</f>
        <v>0</v>
      </c>
      <c r="M2908" s="19">
        <f t="shared" ref="M2908:M2909" si="7421">M2909</f>
        <v>0</v>
      </c>
      <c r="N2908" s="19">
        <f t="shared" ref="N2908:N2909" si="7422">N2909</f>
        <v>0</v>
      </c>
      <c r="O2908" s="19">
        <f t="shared" ref="O2908:O2909" si="7423">O2909</f>
        <v>0</v>
      </c>
      <c r="P2908" s="19">
        <f t="shared" ref="P2908:P2909" si="7424">P2909</f>
        <v>0</v>
      </c>
      <c r="Q2908" s="19">
        <f t="shared" ref="Q2908:Q2909" si="7425">Q2909</f>
        <v>0</v>
      </c>
      <c r="R2908" s="19">
        <f t="shared" ref="R2908:R2909" si="7426">R2909</f>
        <v>3526.5120000000002</v>
      </c>
      <c r="S2908" s="19">
        <f t="shared" ref="S2908:S2909" si="7427">S2909</f>
        <v>142.09999999999999</v>
      </c>
      <c r="T2908" s="19">
        <f t="shared" si="7416"/>
        <v>6859.2120000000004</v>
      </c>
      <c r="U2908" s="19">
        <f t="shared" si="7414"/>
        <v>3222.7000000000003</v>
      </c>
      <c r="V2908" s="19">
        <f t="shared" si="7415"/>
        <v>3222.7000000000003</v>
      </c>
      <c r="W2908" s="19">
        <f t="shared" ref="W2908:W2909" si="7428">W2909</f>
        <v>142.09999999999999</v>
      </c>
      <c r="X2908" s="19">
        <f t="shared" ref="X2908:X2909" si="7429">X2909</f>
        <v>0</v>
      </c>
      <c r="Y2908" s="19">
        <f t="shared" ref="Y2908:Y2909" si="7430">Y2909</f>
        <v>0</v>
      </c>
      <c r="Z2908" s="19">
        <f t="shared" ref="Z2908:Z2909" si="7431">Z2909</f>
        <v>0</v>
      </c>
      <c r="AA2908" s="19">
        <f t="shared" ref="AA2908:AA2909" si="7432">AA2909</f>
        <v>171.30000000000001</v>
      </c>
      <c r="AB2908" s="19">
        <f t="shared" ref="AB2908:AB2909" si="7433">AB2909</f>
        <v>0</v>
      </c>
      <c r="AC2908" s="19">
        <f t="shared" ref="AC2908:AC2909" si="7434">AC2909</f>
        <v>171.30000000000001</v>
      </c>
      <c r="AD2908" s="19">
        <f t="shared" ref="AD2908:AD2909" si="7435">AD2909</f>
        <v>0</v>
      </c>
      <c r="AE2908" s="19">
        <f t="shared" ref="AE2908:AE2909" si="7436">AE2909</f>
        <v>0</v>
      </c>
      <c r="AF2908" s="50">
        <f t="shared" ref="AF2908:AF2909" si="7437">AF2909</f>
        <v>6859.2120000000004</v>
      </c>
      <c r="AG2908" s="50">
        <f t="shared" ref="AG2908:AG2909" si="7438">AG2909</f>
        <v>0</v>
      </c>
      <c r="AH2908" s="50">
        <f t="shared" ref="AH2908:AH2909" si="7439">AH2909</f>
        <v>0</v>
      </c>
      <c r="AI2908" s="50">
        <f t="shared" ref="AI2908:AI2909" si="7440">AI2909</f>
        <v>0</v>
      </c>
      <c r="AJ2908" s="50">
        <f t="shared" ref="AJ2908:AJ2909" si="7441">AJ2909</f>
        <v>0</v>
      </c>
      <c r="AK2908" s="50">
        <f t="shared" ref="AK2908:AK2909" si="7442">AK2909</f>
        <v>0</v>
      </c>
      <c r="AL2908" s="50">
        <f t="shared" ref="AL2908:AL2909" si="7443">AL2909</f>
        <v>6814.5874400000002</v>
      </c>
      <c r="AM2908" s="50">
        <f t="shared" ref="AM2908:AM2909" si="7444">AM2909</f>
        <v>0</v>
      </c>
      <c r="AN2908" s="50">
        <f t="shared" ref="AN2908:AN2909" si="7445">AN2909</f>
        <v>0</v>
      </c>
      <c r="AO2908" s="15">
        <f t="shared" ref="AO2908:AO2909" si="7446">AO2909</f>
        <v>5655.7244300000002</v>
      </c>
      <c r="AP2908" s="51">
        <f t="shared" ref="AP2908:AP2909" si="7447">AP2909</f>
        <v>6859.2120000000004</v>
      </c>
      <c r="AQ2908" s="51">
        <f t="shared" ref="AQ2908:AQ2909" si="7448">AQ2909</f>
        <v>0</v>
      </c>
      <c r="AR2908" s="51">
        <f t="shared" ref="AR2908:AR2909" si="7449">AR2909</f>
        <v>0</v>
      </c>
      <c r="AS2908" s="51">
        <f t="shared" ref="AS2908:AS2909" si="7450">AS2909</f>
        <v>0</v>
      </c>
      <c r="AT2908" s="51">
        <f t="shared" ref="AT2908:AT2909" si="7451">AT2909</f>
        <v>0</v>
      </c>
      <c r="AU2908" s="51">
        <f t="shared" si="7319"/>
        <v>6859.2120000000004</v>
      </c>
      <c r="AV2908" s="51">
        <f t="shared" si="7320"/>
        <v>0</v>
      </c>
      <c r="AW2908" s="51">
        <f t="shared" si="7321"/>
        <v>7001.3120000000008</v>
      </c>
      <c r="AX2908" s="51">
        <f t="shared" si="7322"/>
        <v>3394.0000000000005</v>
      </c>
      <c r="AY2908" s="51">
        <f t="shared" si="7323"/>
        <v>3394.0000000000005</v>
      </c>
      <c r="AZ2908" s="51">
        <f t="shared" ref="AZ2908:AZ2909" si="7452">AZ2909</f>
        <v>0</v>
      </c>
      <c r="BA2908" s="52">
        <f t="shared" si="7325"/>
        <v>99.349421478735451</v>
      </c>
      <c r="BB2908" s="25"/>
    </row>
    <row r="2909">
      <c r="B2909" s="47" t="s">
        <v>1051</v>
      </c>
      <c r="C2909" s="47" t="s">
        <v>98</v>
      </c>
      <c r="D2909" s="47" t="s">
        <v>176</v>
      </c>
      <c r="E2909" s="48" t="str">
        <f t="shared" si="7283"/>
        <v>0314</v>
      </c>
      <c r="F2909" s="47" t="s">
        <v>78</v>
      </c>
      <c r="G2909" s="48"/>
      <c r="H2909" s="49" t="s">
        <v>79</v>
      </c>
      <c r="I2909" s="19">
        <f t="shared" si="7417"/>
        <v>3190.6000000000004</v>
      </c>
      <c r="J2909" s="19">
        <f t="shared" si="7418"/>
        <v>3222.7000000000003</v>
      </c>
      <c r="K2909" s="19">
        <f t="shared" si="7419"/>
        <v>3222.7000000000003</v>
      </c>
      <c r="L2909" s="19">
        <f t="shared" si="7420"/>
        <v>0</v>
      </c>
      <c r="M2909" s="19">
        <f t="shared" si="7421"/>
        <v>0</v>
      </c>
      <c r="N2909" s="19">
        <f t="shared" si="7422"/>
        <v>0</v>
      </c>
      <c r="O2909" s="19">
        <f t="shared" si="7423"/>
        <v>0</v>
      </c>
      <c r="P2909" s="19">
        <f t="shared" si="7424"/>
        <v>0</v>
      </c>
      <c r="Q2909" s="19">
        <f t="shared" si="7425"/>
        <v>0</v>
      </c>
      <c r="R2909" s="19">
        <f t="shared" si="7426"/>
        <v>3526.5120000000002</v>
      </c>
      <c r="S2909" s="19">
        <f t="shared" si="7427"/>
        <v>142.09999999999999</v>
      </c>
      <c r="T2909" s="19">
        <f t="shared" si="7416"/>
        <v>6859.2120000000004</v>
      </c>
      <c r="U2909" s="19">
        <f t="shared" si="7414"/>
        <v>3222.7000000000003</v>
      </c>
      <c r="V2909" s="19">
        <f t="shared" si="7415"/>
        <v>3222.7000000000003</v>
      </c>
      <c r="W2909" s="19">
        <f t="shared" si="7428"/>
        <v>142.09999999999999</v>
      </c>
      <c r="X2909" s="19">
        <f t="shared" si="7429"/>
        <v>0</v>
      </c>
      <c r="Y2909" s="19">
        <f t="shared" si="7430"/>
        <v>0</v>
      </c>
      <c r="Z2909" s="19">
        <f t="shared" si="7431"/>
        <v>0</v>
      </c>
      <c r="AA2909" s="19">
        <f t="shared" si="7432"/>
        <v>171.30000000000001</v>
      </c>
      <c r="AB2909" s="19">
        <f t="shared" si="7433"/>
        <v>0</v>
      </c>
      <c r="AC2909" s="19">
        <f t="shared" si="7434"/>
        <v>171.30000000000001</v>
      </c>
      <c r="AD2909" s="19">
        <f t="shared" si="7435"/>
        <v>0</v>
      </c>
      <c r="AE2909" s="19">
        <f t="shared" si="7436"/>
        <v>0</v>
      </c>
      <c r="AF2909" s="50">
        <f t="shared" si="7437"/>
        <v>6859.2120000000004</v>
      </c>
      <c r="AG2909" s="50">
        <f t="shared" si="7438"/>
        <v>0</v>
      </c>
      <c r="AH2909" s="50">
        <f t="shared" si="7439"/>
        <v>0</v>
      </c>
      <c r="AI2909" s="50">
        <f t="shared" si="7440"/>
        <v>0</v>
      </c>
      <c r="AJ2909" s="50">
        <f t="shared" si="7441"/>
        <v>0</v>
      </c>
      <c r="AK2909" s="50">
        <f t="shared" si="7442"/>
        <v>0</v>
      </c>
      <c r="AL2909" s="50">
        <f t="shared" si="7443"/>
        <v>6814.5874400000002</v>
      </c>
      <c r="AM2909" s="50">
        <f t="shared" si="7444"/>
        <v>0</v>
      </c>
      <c r="AN2909" s="50">
        <f t="shared" si="7445"/>
        <v>0</v>
      </c>
      <c r="AO2909" s="51">
        <f t="shared" si="7446"/>
        <v>5655.7244300000002</v>
      </c>
      <c r="AP2909" s="51">
        <f t="shared" si="7447"/>
        <v>6859.2120000000004</v>
      </c>
      <c r="AQ2909" s="51">
        <f t="shared" si="7448"/>
        <v>0</v>
      </c>
      <c r="AR2909" s="51">
        <f t="shared" si="7449"/>
        <v>0</v>
      </c>
      <c r="AS2909" s="51">
        <f t="shared" si="7450"/>
        <v>0</v>
      </c>
      <c r="AT2909" s="51">
        <f t="shared" si="7451"/>
        <v>0</v>
      </c>
      <c r="AU2909" s="51">
        <f t="shared" si="7319"/>
        <v>6859.2120000000004</v>
      </c>
      <c r="AV2909" s="51">
        <f t="shared" si="7320"/>
        <v>0</v>
      </c>
      <c r="AW2909" s="51">
        <f t="shared" si="7321"/>
        <v>7001.3120000000008</v>
      </c>
      <c r="AX2909" s="51">
        <f t="shared" si="7322"/>
        <v>3394.0000000000005</v>
      </c>
      <c r="AY2909" s="51">
        <f t="shared" si="7323"/>
        <v>3394.0000000000005</v>
      </c>
      <c r="AZ2909" s="51">
        <f t="shared" si="7452"/>
        <v>0</v>
      </c>
      <c r="BA2909" s="52">
        <f t="shared" si="7325"/>
        <v>99.349421478735451</v>
      </c>
      <c r="BB2909" s="25"/>
    </row>
    <row r="2910" ht="47.25">
      <c r="B2910" s="47" t="s">
        <v>1051</v>
      </c>
      <c r="C2910" s="47" t="s">
        <v>98</v>
      </c>
      <c r="D2910" s="47" t="s">
        <v>176</v>
      </c>
      <c r="E2910" s="48" t="str">
        <f t="shared" si="7283"/>
        <v>0314</v>
      </c>
      <c r="F2910" s="47" t="s">
        <v>1072</v>
      </c>
      <c r="G2910" s="48"/>
      <c r="H2910" s="49" t="s">
        <v>1073</v>
      </c>
      <c r="I2910" s="19">
        <f>I2911+I2912+I2913</f>
        <v>3190.6000000000004</v>
      </c>
      <c r="J2910" s="19">
        <f>J2911+J2912+J2913</f>
        <v>3222.7000000000003</v>
      </c>
      <c r="K2910" s="19">
        <f>K2911+K2912+K2913</f>
        <v>3222.7000000000003</v>
      </c>
      <c r="L2910" s="19">
        <f>L2911+L2912+L2913</f>
        <v>0</v>
      </c>
      <c r="M2910" s="19">
        <f>M2911+M2912+M2913</f>
        <v>0</v>
      </c>
      <c r="N2910" s="19">
        <f>N2911+N2912+N2913</f>
        <v>0</v>
      </c>
      <c r="O2910" s="19">
        <f>O2911+O2912+O2913</f>
        <v>0</v>
      </c>
      <c r="P2910" s="19">
        <f>P2911+P2912+P2913</f>
        <v>0</v>
      </c>
      <c r="Q2910" s="19">
        <f>Q2911+Q2912+Q2913</f>
        <v>0</v>
      </c>
      <c r="R2910" s="19">
        <f>R2911+R2912+R2913</f>
        <v>3526.5120000000002</v>
      </c>
      <c r="S2910" s="19">
        <f>S2911+S2912+S2913</f>
        <v>142.09999999999999</v>
      </c>
      <c r="T2910" s="19">
        <f t="shared" si="7416"/>
        <v>6859.2120000000004</v>
      </c>
      <c r="U2910" s="19">
        <f t="shared" si="7414"/>
        <v>3222.7000000000003</v>
      </c>
      <c r="V2910" s="19">
        <f t="shared" si="7415"/>
        <v>3222.7000000000003</v>
      </c>
      <c r="W2910" s="19">
        <f>W2911+W2912+W2913</f>
        <v>142.09999999999999</v>
      </c>
      <c r="X2910" s="19">
        <f>X2911+X2912+X2913</f>
        <v>0</v>
      </c>
      <c r="Y2910" s="19">
        <f>Y2911+Y2912+Y2913</f>
        <v>0</v>
      </c>
      <c r="Z2910" s="19">
        <f>Z2911+Z2912+Z2913</f>
        <v>0</v>
      </c>
      <c r="AA2910" s="19">
        <f>AA2911+AA2912+AA2913</f>
        <v>171.30000000000001</v>
      </c>
      <c r="AB2910" s="19">
        <f>AB2911+AB2912+AB2913</f>
        <v>0</v>
      </c>
      <c r="AC2910" s="19">
        <f>AC2911+AC2912+AC2913</f>
        <v>171.30000000000001</v>
      </c>
      <c r="AD2910" s="19">
        <f>AD2911+AD2912+AD2913</f>
        <v>0</v>
      </c>
      <c r="AE2910" s="19">
        <f>AE2911+AE2912+AE2913</f>
        <v>0</v>
      </c>
      <c r="AF2910" s="50">
        <f>AF2911+AF2912+AF2913</f>
        <v>6859.2120000000004</v>
      </c>
      <c r="AG2910" s="50">
        <f>AG2911+AG2912+AG2913</f>
        <v>0</v>
      </c>
      <c r="AH2910" s="50">
        <f>AH2911+AH2912+AH2913</f>
        <v>0</v>
      </c>
      <c r="AI2910" s="50">
        <f>AI2911+AI2912+AI2913</f>
        <v>0</v>
      </c>
      <c r="AJ2910" s="50">
        <f>AJ2911+AJ2912+AJ2913</f>
        <v>0</v>
      </c>
      <c r="AK2910" s="50">
        <f>AK2911+AK2912+AK2913</f>
        <v>0</v>
      </c>
      <c r="AL2910" s="50">
        <f>AL2911+AL2912+AL2913</f>
        <v>6814.5874400000002</v>
      </c>
      <c r="AM2910" s="50">
        <f>AM2911+AM2912+AM2913</f>
        <v>0</v>
      </c>
      <c r="AN2910" s="50">
        <f>AN2911+AN2912+AN2913</f>
        <v>0</v>
      </c>
      <c r="AO2910" s="15">
        <f>AO2911+AO2912+AO2913</f>
        <v>5655.7244300000002</v>
      </c>
      <c r="AP2910" s="51">
        <f>AP2911+AP2912+AP2913</f>
        <v>6859.2120000000004</v>
      </c>
      <c r="AQ2910" s="51">
        <f>AQ2911+AQ2912+AQ2913</f>
        <v>0</v>
      </c>
      <c r="AR2910" s="51">
        <f>AR2911+AR2912+AR2913</f>
        <v>0</v>
      </c>
      <c r="AS2910" s="51">
        <f>AS2911+AS2912+AS2913</f>
        <v>0</v>
      </c>
      <c r="AT2910" s="51">
        <f>AT2911+AT2912+AT2913</f>
        <v>0</v>
      </c>
      <c r="AU2910" s="51">
        <f t="shared" si="7319"/>
        <v>6859.2120000000004</v>
      </c>
      <c r="AV2910" s="51">
        <f t="shared" si="7320"/>
        <v>0</v>
      </c>
      <c r="AW2910" s="51">
        <f t="shared" si="7321"/>
        <v>7001.3120000000008</v>
      </c>
      <c r="AX2910" s="51">
        <f t="shared" si="7322"/>
        <v>3394.0000000000005</v>
      </c>
      <c r="AY2910" s="51">
        <f t="shared" si="7323"/>
        <v>3394.0000000000005</v>
      </c>
      <c r="AZ2910" s="51">
        <f>AZ2911+AZ2912+AZ2913</f>
        <v>0</v>
      </c>
      <c r="BA2910" s="52">
        <f t="shared" si="7325"/>
        <v>99.349421478735451</v>
      </c>
      <c r="BB2910" s="25"/>
    </row>
    <row r="2911" ht="78.75">
      <c r="B2911" s="47" t="s">
        <v>1051</v>
      </c>
      <c r="C2911" s="47" t="s">
        <v>98</v>
      </c>
      <c r="D2911" s="47" t="s">
        <v>176</v>
      </c>
      <c r="E2911" s="48" t="str">
        <f t="shared" si="7283"/>
        <v>0314</v>
      </c>
      <c r="F2911" s="47" t="s">
        <v>1072</v>
      </c>
      <c r="G2911" s="47" t="s">
        <v>70</v>
      </c>
      <c r="H2911" s="49" t="s">
        <v>71</v>
      </c>
      <c r="I2911" s="19">
        <v>1014.4</v>
      </c>
      <c r="J2911" s="19">
        <v>1046.5</v>
      </c>
      <c r="K2911" s="19">
        <v>1046.5</v>
      </c>
      <c r="L2911" s="19"/>
      <c r="M2911" s="19"/>
      <c r="N2911" s="19"/>
      <c r="O2911" s="19">
        <v>0</v>
      </c>
      <c r="P2911" s="19">
        <v>0</v>
      </c>
      <c r="Q2911" s="19">
        <v>0</v>
      </c>
      <c r="R2911" s="19">
        <v>0</v>
      </c>
      <c r="S2911" s="19">
        <v>142.09999999999999</v>
      </c>
      <c r="T2911" s="19">
        <f t="shared" si="7416"/>
        <v>1156.5</v>
      </c>
      <c r="U2911" s="19">
        <f t="shared" si="7414"/>
        <v>1046.5</v>
      </c>
      <c r="V2911" s="19">
        <f t="shared" si="7415"/>
        <v>1046.5</v>
      </c>
      <c r="W2911" s="19">
        <v>142.09999999999999</v>
      </c>
      <c r="X2911" s="19"/>
      <c r="Y2911" s="19"/>
      <c r="Z2911" s="19"/>
      <c r="AA2911" s="19">
        <v>171.30000000000001</v>
      </c>
      <c r="AB2911" s="19"/>
      <c r="AC2911" s="19">
        <v>171.30000000000001</v>
      </c>
      <c r="AD2911" s="19"/>
      <c r="AE2911" s="19"/>
      <c r="AF2911" s="50">
        <v>1167.9606000000001</v>
      </c>
      <c r="AG2911" s="50"/>
      <c r="AH2911" s="50">
        <v>0</v>
      </c>
      <c r="AI2911" s="50">
        <v>0</v>
      </c>
      <c r="AJ2911" s="50">
        <v>0</v>
      </c>
      <c r="AK2911" s="50">
        <v>0</v>
      </c>
      <c r="AL2911" s="50">
        <v>1130.5640100000001</v>
      </c>
      <c r="AM2911" s="50">
        <v>0</v>
      </c>
      <c r="AN2911" s="50">
        <v>0</v>
      </c>
      <c r="AO2911" s="51">
        <v>814.08759999999995</v>
      </c>
      <c r="AP2911" s="51">
        <v>1156.5</v>
      </c>
      <c r="AQ2911" s="51">
        <v>0</v>
      </c>
      <c r="AR2911" s="51">
        <v>0</v>
      </c>
      <c r="AS2911" s="51">
        <v>0</v>
      </c>
      <c r="AT2911" s="51">
        <v>0</v>
      </c>
      <c r="AU2911" s="51">
        <f t="shared" si="7319"/>
        <v>1156.5</v>
      </c>
      <c r="AV2911" s="51">
        <f t="shared" si="7320"/>
        <v>0</v>
      </c>
      <c r="AW2911" s="51">
        <f t="shared" si="7321"/>
        <v>1298.5999999999999</v>
      </c>
      <c r="AX2911" s="51">
        <f t="shared" si="7322"/>
        <v>1217.8</v>
      </c>
      <c r="AY2911" s="51">
        <f t="shared" si="7323"/>
        <v>1217.8</v>
      </c>
      <c r="AZ2911" s="51"/>
      <c r="BA2911" s="52">
        <f t="shared" si="7325"/>
        <v>96.798129149219577</v>
      </c>
      <c r="BB2911" s="53"/>
    </row>
    <row r="2912" ht="31.5">
      <c r="B2912" s="47" t="s">
        <v>1051</v>
      </c>
      <c r="C2912" s="47" t="s">
        <v>98</v>
      </c>
      <c r="D2912" s="47" t="s">
        <v>176</v>
      </c>
      <c r="E2912" s="48" t="str">
        <f t="shared" si="7283"/>
        <v>0314</v>
      </c>
      <c r="F2912" s="47" t="s">
        <v>1072</v>
      </c>
      <c r="G2912" s="47" t="s">
        <v>58</v>
      </c>
      <c r="H2912" s="49" t="s">
        <v>59</v>
      </c>
      <c r="I2912" s="19">
        <v>2156.8000000000002</v>
      </c>
      <c r="J2912" s="19">
        <v>2156.8000000000002</v>
      </c>
      <c r="K2912" s="19">
        <v>2156.8000000000002</v>
      </c>
      <c r="L2912" s="19"/>
      <c r="M2912" s="19"/>
      <c r="N2912" s="19"/>
      <c r="O2912" s="19">
        <v>0</v>
      </c>
      <c r="P2912" s="19">
        <v>0</v>
      </c>
      <c r="Q2912" s="19">
        <v>0</v>
      </c>
      <c r="R2912" s="19">
        <v>3526.5120000000002</v>
      </c>
      <c r="S2912" s="19"/>
      <c r="T2912" s="19">
        <f t="shared" si="7416"/>
        <v>5683.3119999999999</v>
      </c>
      <c r="U2912" s="19">
        <f t="shared" si="7414"/>
        <v>2156.8000000000002</v>
      </c>
      <c r="V2912" s="19">
        <f t="shared" si="7415"/>
        <v>2156.8000000000002</v>
      </c>
      <c r="W2912" s="19"/>
      <c r="X2912" s="19"/>
      <c r="Y2912" s="19"/>
      <c r="Z2912" s="19"/>
      <c r="AA2912" s="19"/>
      <c r="AB2912" s="19"/>
      <c r="AC2912" s="19"/>
      <c r="AD2912" s="19"/>
      <c r="AE2912" s="19"/>
      <c r="AF2912" s="50">
        <v>5670.1484</v>
      </c>
      <c r="AG2912" s="50"/>
      <c r="AH2912" s="50">
        <v>0</v>
      </c>
      <c r="AI2912" s="50">
        <v>0</v>
      </c>
      <c r="AJ2912" s="50">
        <v>0</v>
      </c>
      <c r="AK2912" s="50">
        <v>0</v>
      </c>
      <c r="AL2912" s="50">
        <v>5662.9204300000001</v>
      </c>
      <c r="AM2912" s="50">
        <v>0</v>
      </c>
      <c r="AN2912" s="50">
        <v>0</v>
      </c>
      <c r="AO2912" s="15">
        <v>4825.7878300000002</v>
      </c>
      <c r="AP2912" s="51">
        <v>5681.6090000000004</v>
      </c>
      <c r="AQ2912" s="51">
        <v>0</v>
      </c>
      <c r="AR2912" s="51">
        <v>0</v>
      </c>
      <c r="AS2912" s="51">
        <v>0</v>
      </c>
      <c r="AT2912" s="51">
        <v>0</v>
      </c>
      <c r="AU2912" s="51">
        <f t="shared" si="7319"/>
        <v>5681.6090000000004</v>
      </c>
      <c r="AV2912" s="51">
        <f t="shared" si="7320"/>
        <v>1.7029999999995198</v>
      </c>
      <c r="AW2912" s="51">
        <f t="shared" si="7321"/>
        <v>5683.3119999999999</v>
      </c>
      <c r="AX2912" s="51">
        <f t="shared" si="7322"/>
        <v>2156.8000000000002</v>
      </c>
      <c r="AY2912" s="51">
        <f t="shared" si="7323"/>
        <v>2156.8000000000002</v>
      </c>
      <c r="AZ2912" s="51"/>
      <c r="BA2912" s="52">
        <f t="shared" si="7325"/>
        <v>99.872525911314767</v>
      </c>
      <c r="BB2912" s="53"/>
    </row>
    <row r="2913">
      <c r="B2913" s="47" t="s">
        <v>1051</v>
      </c>
      <c r="C2913" s="47" t="s">
        <v>98</v>
      </c>
      <c r="D2913" s="47" t="s">
        <v>176</v>
      </c>
      <c r="E2913" s="48" t="str">
        <f t="shared" si="7283"/>
        <v>0314</v>
      </c>
      <c r="F2913" s="47" t="s">
        <v>1072</v>
      </c>
      <c r="G2913" s="47" t="s">
        <v>60</v>
      </c>
      <c r="H2913" s="49" t="s">
        <v>61</v>
      </c>
      <c r="I2913" s="19">
        <v>19.399999999999999</v>
      </c>
      <c r="J2913" s="19">
        <v>19.399999999999999</v>
      </c>
      <c r="K2913" s="19">
        <v>19.399999999999999</v>
      </c>
      <c r="L2913" s="19"/>
      <c r="M2913" s="19"/>
      <c r="N2913" s="19"/>
      <c r="O2913" s="19">
        <v>0</v>
      </c>
      <c r="P2913" s="19">
        <v>0</v>
      </c>
      <c r="Q2913" s="19">
        <v>0</v>
      </c>
      <c r="R2913" s="19">
        <v>0</v>
      </c>
      <c r="S2913" s="19"/>
      <c r="T2913" s="19">
        <f t="shared" si="7416"/>
        <v>19.399999999999999</v>
      </c>
      <c r="U2913" s="19">
        <f t="shared" si="7414"/>
        <v>19.399999999999999</v>
      </c>
      <c r="V2913" s="19">
        <f t="shared" si="7415"/>
        <v>19.399999999999999</v>
      </c>
      <c r="W2913" s="19"/>
      <c r="X2913" s="19"/>
      <c r="Y2913" s="19"/>
      <c r="Z2913" s="19"/>
      <c r="AA2913" s="19"/>
      <c r="AB2913" s="19"/>
      <c r="AC2913" s="19"/>
      <c r="AD2913" s="19"/>
      <c r="AE2913" s="19"/>
      <c r="AF2913" s="50">
        <v>21.103000000000002</v>
      </c>
      <c r="AG2913" s="50"/>
      <c r="AH2913" s="50">
        <v>0</v>
      </c>
      <c r="AI2913" s="50">
        <v>0</v>
      </c>
      <c r="AJ2913" s="50">
        <v>0</v>
      </c>
      <c r="AK2913" s="50">
        <v>0</v>
      </c>
      <c r="AL2913" s="50">
        <v>21.103000000000002</v>
      </c>
      <c r="AM2913" s="50">
        <v>0</v>
      </c>
      <c r="AN2913" s="50">
        <v>0</v>
      </c>
      <c r="AO2913" s="51">
        <v>15.849</v>
      </c>
      <c r="AP2913" s="51">
        <v>21.103000000000002</v>
      </c>
      <c r="AQ2913" s="51">
        <v>0</v>
      </c>
      <c r="AR2913" s="51">
        <v>0</v>
      </c>
      <c r="AS2913" s="51">
        <v>0</v>
      </c>
      <c r="AT2913" s="51">
        <v>0</v>
      </c>
      <c r="AU2913" s="51">
        <f t="shared" si="7319"/>
        <v>21.103000000000002</v>
      </c>
      <c r="AV2913" s="51">
        <f t="shared" si="7320"/>
        <v>-1.703000000000003</v>
      </c>
      <c r="AW2913" s="51">
        <f t="shared" si="7321"/>
        <v>19.399999999999999</v>
      </c>
      <c r="AX2913" s="51">
        <f t="shared" si="7322"/>
        <v>19.399999999999999</v>
      </c>
      <c r="AY2913" s="51">
        <f t="shared" si="7323"/>
        <v>19.399999999999999</v>
      </c>
      <c r="AZ2913" s="51"/>
      <c r="BA2913" s="52">
        <f t="shared" si="7325"/>
        <v>100</v>
      </c>
      <c r="BB2913" s="53"/>
    </row>
    <row r="2914" ht="47.25">
      <c r="B2914" s="47" t="s">
        <v>1051</v>
      </c>
      <c r="C2914" s="47" t="s">
        <v>98</v>
      </c>
      <c r="D2914" s="47" t="s">
        <v>176</v>
      </c>
      <c r="E2914" s="48" t="str">
        <f t="shared" si="7283"/>
        <v>0314</v>
      </c>
      <c r="F2914" s="47" t="s">
        <v>82</v>
      </c>
      <c r="G2914" s="48"/>
      <c r="H2914" s="49" t="s">
        <v>83</v>
      </c>
      <c r="I2914" s="19"/>
      <c r="J2914" s="19"/>
      <c r="K2914" s="19"/>
      <c r="L2914" s="19"/>
      <c r="M2914" s="19"/>
      <c r="N2914" s="19"/>
      <c r="O2914" s="19">
        <f t="shared" ref="O2914:O2916" si="7453">O2915</f>
        <v>0</v>
      </c>
      <c r="P2914" s="19">
        <f t="shared" ref="P2914:P2916" si="7454">P2915</f>
        <v>0</v>
      </c>
      <c r="Q2914" s="19"/>
      <c r="R2914" s="19"/>
      <c r="S2914" s="19"/>
      <c r="T2914" s="19">
        <f t="shared" si="7416"/>
        <v>0</v>
      </c>
      <c r="U2914" s="19"/>
      <c r="V2914" s="19"/>
      <c r="W2914" s="19"/>
      <c r="X2914" s="19"/>
      <c r="Y2914" s="19"/>
      <c r="Z2914" s="19"/>
      <c r="AA2914" s="19"/>
      <c r="AB2914" s="19"/>
      <c r="AC2914" s="19"/>
      <c r="AD2914" s="19"/>
      <c r="AE2914" s="19"/>
      <c r="AF2914" s="50">
        <f t="shared" ref="AF2914:AF2915" si="7455">AF2915</f>
        <v>201600</v>
      </c>
      <c r="AG2914" s="50">
        <f t="shared" ref="AG2914:AG2915" si="7456">AG2915</f>
        <v>0</v>
      </c>
      <c r="AH2914" s="50">
        <f t="shared" ref="AH2914:AH2915" si="7457">AH2915</f>
        <v>0</v>
      </c>
      <c r="AI2914" s="50">
        <f t="shared" ref="AI2914:AI2915" si="7458">AI2915</f>
        <v>0</v>
      </c>
      <c r="AJ2914" s="50">
        <f t="shared" ref="AJ2914:AJ2915" si="7459">AJ2915</f>
        <v>0</v>
      </c>
      <c r="AK2914" s="50">
        <f t="shared" ref="AK2914:AK2915" si="7460">AK2915</f>
        <v>0</v>
      </c>
      <c r="AL2914" s="50">
        <f t="shared" ref="AL2914:AL2915" si="7461">AL2915</f>
        <v>199432</v>
      </c>
      <c r="AM2914" s="50">
        <f t="shared" ref="AM2914:AM2915" si="7462">AM2915</f>
        <v>0</v>
      </c>
      <c r="AN2914" s="50">
        <f t="shared" ref="AN2914:AN2915" si="7463">AN2915</f>
        <v>0</v>
      </c>
      <c r="AO2914" s="15">
        <f t="shared" ref="AO2914:AO2916" si="7464">AO2915</f>
        <v>41769.18</v>
      </c>
      <c r="AP2914" s="51">
        <f t="shared" ref="AP2914:AP2916" si="7465">AP2915</f>
        <v>43800</v>
      </c>
      <c r="AQ2914" s="51">
        <f t="shared" ref="AQ2914:AQ2916" si="7466">AQ2915</f>
        <v>0</v>
      </c>
      <c r="AR2914" s="51">
        <f t="shared" ref="AR2914:AR2916" si="7467">AR2915</f>
        <v>0</v>
      </c>
      <c r="AS2914" s="51">
        <f t="shared" ref="AS2914:AS2916" si="7468">AS2915</f>
        <v>0</v>
      </c>
      <c r="AT2914" s="51">
        <f t="shared" ref="AT2914:AT2916" si="7469">AT2915</f>
        <v>0</v>
      </c>
      <c r="AU2914" s="51">
        <f t="shared" si="7319"/>
        <v>43800</v>
      </c>
      <c r="AV2914" s="51">
        <f t="shared" si="7320"/>
        <v>-43800</v>
      </c>
      <c r="AW2914" s="51"/>
      <c r="AX2914" s="51"/>
      <c r="AY2914" s="51"/>
      <c r="AZ2914" s="51"/>
      <c r="BA2914" s="52">
        <f t="shared" si="7325"/>
        <v>98.924603174603178</v>
      </c>
      <c r="BB2914" s="53"/>
    </row>
    <row r="2915">
      <c r="B2915" s="47" t="s">
        <v>1051</v>
      </c>
      <c r="C2915" s="47" t="s">
        <v>98</v>
      </c>
      <c r="D2915" s="47" t="s">
        <v>176</v>
      </c>
      <c r="E2915" s="48" t="str">
        <f t="shared" si="7283"/>
        <v>0314</v>
      </c>
      <c r="F2915" s="47" t="s">
        <v>92</v>
      </c>
      <c r="G2915" s="48"/>
      <c r="H2915" s="49" t="s">
        <v>93</v>
      </c>
      <c r="I2915" s="19"/>
      <c r="J2915" s="19"/>
      <c r="K2915" s="19"/>
      <c r="L2915" s="19"/>
      <c r="M2915" s="19"/>
      <c r="N2915" s="19"/>
      <c r="O2915" s="19">
        <f t="shared" si="7453"/>
        <v>0</v>
      </c>
      <c r="P2915" s="19">
        <f t="shared" si="7454"/>
        <v>0</v>
      </c>
      <c r="Q2915" s="19"/>
      <c r="R2915" s="19"/>
      <c r="S2915" s="19"/>
      <c r="T2915" s="19">
        <f t="shared" si="7416"/>
        <v>0</v>
      </c>
      <c r="U2915" s="19"/>
      <c r="V2915" s="19"/>
      <c r="W2915" s="19"/>
      <c r="X2915" s="19"/>
      <c r="Y2915" s="19"/>
      <c r="Z2915" s="19"/>
      <c r="AA2915" s="19"/>
      <c r="AB2915" s="19"/>
      <c r="AC2915" s="19"/>
      <c r="AD2915" s="19"/>
      <c r="AE2915" s="19"/>
      <c r="AF2915" s="50">
        <f t="shared" si="7455"/>
        <v>201600</v>
      </c>
      <c r="AG2915" s="50">
        <f t="shared" si="7456"/>
        <v>0</v>
      </c>
      <c r="AH2915" s="50">
        <f t="shared" si="7457"/>
        <v>0</v>
      </c>
      <c r="AI2915" s="50">
        <f t="shared" si="7458"/>
        <v>0</v>
      </c>
      <c r="AJ2915" s="50">
        <f t="shared" si="7459"/>
        <v>0</v>
      </c>
      <c r="AK2915" s="50">
        <f t="shared" si="7460"/>
        <v>0</v>
      </c>
      <c r="AL2915" s="50">
        <f t="shared" si="7461"/>
        <v>199432</v>
      </c>
      <c r="AM2915" s="50">
        <f t="shared" si="7462"/>
        <v>0</v>
      </c>
      <c r="AN2915" s="50">
        <f t="shared" si="7463"/>
        <v>0</v>
      </c>
      <c r="AO2915" s="51">
        <f t="shared" si="7464"/>
        <v>41769.18</v>
      </c>
      <c r="AP2915" s="51">
        <f t="shared" si="7465"/>
        <v>43800</v>
      </c>
      <c r="AQ2915" s="51">
        <f t="shared" si="7466"/>
        <v>0</v>
      </c>
      <c r="AR2915" s="51">
        <f t="shared" si="7467"/>
        <v>0</v>
      </c>
      <c r="AS2915" s="51">
        <f t="shared" si="7468"/>
        <v>0</v>
      </c>
      <c r="AT2915" s="51">
        <f t="shared" si="7469"/>
        <v>0</v>
      </c>
      <c r="AU2915" s="51">
        <f t="shared" si="7319"/>
        <v>43800</v>
      </c>
      <c r="AV2915" s="51">
        <f t="shared" si="7320"/>
        <v>-43800</v>
      </c>
      <c r="AW2915" s="51"/>
      <c r="AX2915" s="51"/>
      <c r="AY2915" s="51"/>
      <c r="AZ2915" s="51"/>
      <c r="BA2915" s="52">
        <f t="shared" si="7325"/>
        <v>98.924603174603178</v>
      </c>
      <c r="BB2915" s="53"/>
    </row>
    <row r="2916">
      <c r="B2916" s="47" t="s">
        <v>1051</v>
      </c>
      <c r="C2916" s="47" t="s">
        <v>98</v>
      </c>
      <c r="D2916" s="47" t="s">
        <v>176</v>
      </c>
      <c r="E2916" s="48" t="str">
        <f t="shared" si="7283"/>
        <v>0314</v>
      </c>
      <c r="F2916" s="47" t="s">
        <v>94</v>
      </c>
      <c r="G2916" s="48"/>
      <c r="H2916" s="49" t="s">
        <v>95</v>
      </c>
      <c r="I2916" s="19"/>
      <c r="J2916" s="19"/>
      <c r="K2916" s="19"/>
      <c r="L2916" s="19"/>
      <c r="M2916" s="19"/>
      <c r="N2916" s="19"/>
      <c r="O2916" s="19">
        <f t="shared" si="7453"/>
        <v>0</v>
      </c>
      <c r="P2916" s="19">
        <f t="shared" si="7454"/>
        <v>0</v>
      </c>
      <c r="Q2916" s="19"/>
      <c r="R2916" s="19"/>
      <c r="S2916" s="19"/>
      <c r="T2916" s="19">
        <f t="shared" si="7416"/>
        <v>0</v>
      </c>
      <c r="U2916" s="19"/>
      <c r="V2916" s="19"/>
      <c r="W2916" s="19"/>
      <c r="X2916" s="19"/>
      <c r="Y2916" s="19"/>
      <c r="Z2916" s="19"/>
      <c r="AA2916" s="19"/>
      <c r="AB2916" s="19"/>
      <c r="AC2916" s="19"/>
      <c r="AD2916" s="19"/>
      <c r="AE2916" s="19"/>
      <c r="AF2916" s="50">
        <f>AF2917+AF2918</f>
        <v>201600</v>
      </c>
      <c r="AG2916" s="50">
        <f>AG2917+AG2918</f>
        <v>0</v>
      </c>
      <c r="AH2916" s="50">
        <f>AH2917+AH2918</f>
        <v>0</v>
      </c>
      <c r="AI2916" s="50">
        <f>AI2917+AI2918</f>
        <v>0</v>
      </c>
      <c r="AJ2916" s="50">
        <f>AJ2917+AJ2918</f>
        <v>0</v>
      </c>
      <c r="AK2916" s="50">
        <f>AK2917+AK2918</f>
        <v>0</v>
      </c>
      <c r="AL2916" s="50">
        <f>AL2917+AL2918</f>
        <v>199432</v>
      </c>
      <c r="AM2916" s="50">
        <f>AM2917+AM2918</f>
        <v>0</v>
      </c>
      <c r="AN2916" s="50">
        <f>AN2917+AN2918</f>
        <v>0</v>
      </c>
      <c r="AO2916" s="15">
        <f t="shared" si="7464"/>
        <v>41769.18</v>
      </c>
      <c r="AP2916" s="51">
        <f t="shared" si="7465"/>
        <v>43800</v>
      </c>
      <c r="AQ2916" s="51">
        <f t="shared" si="7466"/>
        <v>0</v>
      </c>
      <c r="AR2916" s="51">
        <f t="shared" si="7467"/>
        <v>0</v>
      </c>
      <c r="AS2916" s="51">
        <f t="shared" si="7468"/>
        <v>0</v>
      </c>
      <c r="AT2916" s="51">
        <f t="shared" si="7469"/>
        <v>0</v>
      </c>
      <c r="AU2916" s="51">
        <f t="shared" si="7319"/>
        <v>43800</v>
      </c>
      <c r="AV2916" s="51">
        <f t="shared" si="7320"/>
        <v>-43800</v>
      </c>
      <c r="AW2916" s="51"/>
      <c r="AX2916" s="51"/>
      <c r="AY2916" s="51"/>
      <c r="AZ2916" s="51"/>
      <c r="BA2916" s="52">
        <f t="shared" si="7325"/>
        <v>98.924603174603178</v>
      </c>
      <c r="BB2916" s="53"/>
    </row>
    <row r="2917">
      <c r="B2917" s="47" t="s">
        <v>1051</v>
      </c>
      <c r="C2917" s="47" t="s">
        <v>98</v>
      </c>
      <c r="D2917" s="47" t="s">
        <v>176</v>
      </c>
      <c r="E2917" s="48" t="str">
        <f t="shared" si="7283"/>
        <v>0314</v>
      </c>
      <c r="F2917" s="47" t="s">
        <v>94</v>
      </c>
      <c r="G2917" s="47" t="s">
        <v>72</v>
      </c>
      <c r="H2917" s="49" t="s">
        <v>73</v>
      </c>
      <c r="I2917" s="19"/>
      <c r="J2917" s="19"/>
      <c r="K2917" s="19"/>
      <c r="L2917" s="19"/>
      <c r="M2917" s="19"/>
      <c r="N2917" s="19"/>
      <c r="O2917" s="19">
        <v>0</v>
      </c>
      <c r="P2917" s="19">
        <v>0</v>
      </c>
      <c r="Q2917" s="19"/>
      <c r="R2917" s="19"/>
      <c r="S2917" s="19"/>
      <c r="T2917" s="19">
        <f t="shared" si="7416"/>
        <v>0</v>
      </c>
      <c r="U2917" s="19"/>
      <c r="V2917" s="19"/>
      <c r="W2917" s="19"/>
      <c r="X2917" s="19"/>
      <c r="Y2917" s="19"/>
      <c r="Z2917" s="19"/>
      <c r="AA2917" s="19"/>
      <c r="AB2917" s="19"/>
      <c r="AC2917" s="19"/>
      <c r="AD2917" s="19"/>
      <c r="AE2917" s="19"/>
      <c r="AF2917" s="50">
        <v>176600</v>
      </c>
      <c r="AG2917" s="50"/>
      <c r="AH2917" s="50">
        <v>0</v>
      </c>
      <c r="AI2917" s="50">
        <v>0</v>
      </c>
      <c r="AJ2917" s="50">
        <v>0</v>
      </c>
      <c r="AK2917" s="50">
        <v>0</v>
      </c>
      <c r="AL2917" s="50">
        <v>176432</v>
      </c>
      <c r="AM2917" s="50">
        <v>0</v>
      </c>
      <c r="AN2917" s="50">
        <v>0</v>
      </c>
      <c r="AO2917" s="51">
        <v>41769.18</v>
      </c>
      <c r="AP2917" s="51">
        <v>43800</v>
      </c>
      <c r="AQ2917" s="51">
        <v>0</v>
      </c>
      <c r="AR2917" s="51">
        <v>0</v>
      </c>
      <c r="AS2917" s="51">
        <v>0</v>
      </c>
      <c r="AT2917" s="51">
        <v>0</v>
      </c>
      <c r="AU2917" s="51">
        <f t="shared" si="7319"/>
        <v>43800</v>
      </c>
      <c r="AV2917" s="51">
        <f t="shared" si="7320"/>
        <v>-43800</v>
      </c>
      <c r="AW2917" s="51"/>
      <c r="AX2917" s="51"/>
      <c r="AY2917" s="51"/>
      <c r="AZ2917" s="51"/>
      <c r="BA2917" s="52">
        <f t="shared" si="7325"/>
        <v>99.904869762174414</v>
      </c>
      <c r="BB2917" s="53"/>
    </row>
    <row r="2918">
      <c r="B2918" s="47" t="s">
        <v>1051</v>
      </c>
      <c r="C2918" s="47" t="s">
        <v>98</v>
      </c>
      <c r="D2918" s="47" t="s">
        <v>176</v>
      </c>
      <c r="E2918" s="48" t="str">
        <f t="shared" si="7283"/>
        <v>0314</v>
      </c>
      <c r="F2918" s="47" t="s">
        <v>94</v>
      </c>
      <c r="G2918" s="47" t="s">
        <v>154</v>
      </c>
      <c r="H2918" s="49" t="s">
        <v>155</v>
      </c>
      <c r="I2918" s="19">
        <f>1447.9+4672.7</f>
        <v>6120.6000000000004</v>
      </c>
      <c r="J2918" s="19">
        <f>1447.9+4672.7</f>
        <v>6120.6000000000004</v>
      </c>
      <c r="K2918" s="19">
        <f>1447.9+4672.7</f>
        <v>6120.6000000000004</v>
      </c>
      <c r="L2918" s="19"/>
      <c r="M2918" s="19"/>
      <c r="N2918" s="19"/>
      <c r="O2918" s="19"/>
      <c r="P2918" s="19"/>
      <c r="Q2918" s="19"/>
      <c r="R2918" s="19"/>
      <c r="S2918" s="19"/>
      <c r="T2918" s="19">
        <v>0</v>
      </c>
      <c r="U2918" s="19">
        <v>0</v>
      </c>
      <c r="V2918" s="19">
        <v>0</v>
      </c>
      <c r="W2918" s="19">
        <v>0</v>
      </c>
      <c r="X2918" s="19">
        <v>0</v>
      </c>
      <c r="Y2918" s="19">
        <v>0</v>
      </c>
      <c r="Z2918" s="19">
        <v>0</v>
      </c>
      <c r="AA2918" s="19">
        <v>0</v>
      </c>
      <c r="AB2918" s="19">
        <v>0</v>
      </c>
      <c r="AC2918" s="19">
        <v>0</v>
      </c>
      <c r="AD2918" s="19">
        <v>0</v>
      </c>
      <c r="AE2918" s="19">
        <v>0</v>
      </c>
      <c r="AF2918" s="51">
        <v>25000</v>
      </c>
      <c r="AG2918" s="51"/>
      <c r="AH2918" s="51">
        <v>0</v>
      </c>
      <c r="AI2918" s="51">
        <v>0</v>
      </c>
      <c r="AJ2918" s="51">
        <v>0</v>
      </c>
      <c r="AK2918" s="51">
        <v>0</v>
      </c>
      <c r="AL2918" s="51">
        <v>23000</v>
      </c>
      <c r="AM2918" s="51">
        <v>0</v>
      </c>
      <c r="AN2918" s="51">
        <v>0</v>
      </c>
      <c r="AO2918" s="15"/>
      <c r="AP2918" s="51"/>
      <c r="AQ2918" s="51"/>
      <c r="AR2918" s="51"/>
      <c r="AS2918" s="51"/>
      <c r="AT2918" s="51"/>
      <c r="AU2918" s="51"/>
      <c r="AV2918" s="51"/>
      <c r="AW2918" s="51"/>
      <c r="AX2918" s="51"/>
      <c r="AY2918" s="51"/>
      <c r="AZ2918" s="51"/>
      <c r="BA2918" s="58">
        <f t="shared" si="7325"/>
        <v>92</v>
      </c>
      <c r="BB2918" s="53"/>
    </row>
    <row r="2919" s="30" customFormat="1" ht="17.25" customHeight="1">
      <c r="B2919" s="31" t="s">
        <v>1074</v>
      </c>
      <c r="C2919" s="31"/>
      <c r="D2919" s="31"/>
      <c r="E2919" s="32" t="str">
        <f t="shared" si="7283"/>
        <v/>
      </c>
      <c r="F2919" s="31"/>
      <c r="G2919" s="31"/>
      <c r="H2919" s="77" t="s">
        <v>1075</v>
      </c>
      <c r="I2919" s="34">
        <f>I2920+I3029+I3017+I3036+I3042</f>
        <v>1187090.7</v>
      </c>
      <c r="J2919" s="34">
        <f>J2920+J3029+J3017+J3036+J3042</f>
        <v>1320776.8</v>
      </c>
      <c r="K2919" s="34">
        <f>K2920+K3029+K3017+K3036+K3042</f>
        <v>1052460.7</v>
      </c>
      <c r="L2919" s="34">
        <f>L2920+L3029+L3017+L3036+L3042</f>
        <v>23346.700000000001</v>
      </c>
      <c r="M2919" s="34">
        <f>M2920+M3029+M3017+M3036+M3042</f>
        <v>5000</v>
      </c>
      <c r="N2919" s="34">
        <f>N2920+N3029+N3017+N3036+N3042</f>
        <v>5000</v>
      </c>
      <c r="O2919" s="34">
        <f>O2920+O3029+O3017+O3036+O3042</f>
        <v>-38780.490999999995</v>
      </c>
      <c r="P2919" s="34">
        <f>P2920+P3029+P3017+P3036+P3042</f>
        <v>2425.634</v>
      </c>
      <c r="Q2919" s="34">
        <f>Q2920+Q3029+Q3017+Q3036+Q3042</f>
        <v>18683.496999999999</v>
      </c>
      <c r="R2919" s="34">
        <f>R2920+R3029+R3017+R3036+R3042</f>
        <v>6423.594000000001</v>
      </c>
      <c r="S2919" s="34">
        <f>S2920+S3029+S3017+S3036+S3042</f>
        <v>145223.98723</v>
      </c>
      <c r="T2919" s="34">
        <f t="shared" si="7416"/>
        <v>1344413.6212300002</v>
      </c>
      <c r="U2919" s="34">
        <f t="shared" si="7414"/>
        <v>1325776.8</v>
      </c>
      <c r="V2919" s="34">
        <f t="shared" si="7415"/>
        <v>1057460.7</v>
      </c>
      <c r="W2919" s="34">
        <f>W2920+W3029+W3017+W3036+W3042</f>
        <v>85516.800000000003</v>
      </c>
      <c r="X2919" s="34">
        <f>X2920+X3029+X3017+X3036+X3042</f>
        <v>0</v>
      </c>
      <c r="Y2919" s="34">
        <f>Y2920+Y3029+Y3017+Y3036+Y3042</f>
        <v>10870.700000000001</v>
      </c>
      <c r="Z2919" s="34">
        <f>Z2920+Z3029+Z3017+Z3036+Z3042</f>
        <v>48836.487229999999</v>
      </c>
      <c r="AA2919" s="34">
        <f>AA2920+AA3029+AA3017+AA3036+AA3042</f>
        <v>108456.76000000001</v>
      </c>
      <c r="AB2919" s="34">
        <f>AB2920+AB3029+AB3017+AB3036+AB3042</f>
        <v>12400</v>
      </c>
      <c r="AC2919" s="34">
        <f>AC2920+AC3029+AC3017+AC3036+AC3042</f>
        <v>108458.33900000001</v>
      </c>
      <c r="AD2919" s="34">
        <f>AD2920+AD3029+AD3017+AD3036+AD3042</f>
        <v>0</v>
      </c>
      <c r="AE2919" s="34">
        <f>AE2920+AE3029+AE3017+AE3036+AE3042</f>
        <v>12400</v>
      </c>
      <c r="AF2919" s="35">
        <f>AF2920+AF3029+AF3017+AF3036+AF3042</f>
        <v>1216044.20315</v>
      </c>
      <c r="AG2919" s="35">
        <f>AG2920+AG3029+AG3017+AG3036+AG3042</f>
        <v>0</v>
      </c>
      <c r="AH2919" s="35">
        <f>AH2920+AH3029+AH3017+AH3036+AH3042</f>
        <v>2665.5810000000001</v>
      </c>
      <c r="AI2919" s="35">
        <f>AI2920+AI3029+AI3017+AI3036+AI3042</f>
        <v>0</v>
      </c>
      <c r="AJ2919" s="35">
        <f>AJ2920+AJ3029+AJ3017+AJ3036+AJ3042</f>
        <v>0</v>
      </c>
      <c r="AK2919" s="35">
        <f>AK2920+AK3029+AK3017+AK3036+AK3042</f>
        <v>0</v>
      </c>
      <c r="AL2919" s="35">
        <f>AL2920+AL3029+AL3017+AL3036+AL3042</f>
        <v>1167154.7718400001</v>
      </c>
      <c r="AM2919" s="35">
        <f>AM2920+AM3029+AM3017+AM3036+AM3042</f>
        <v>2665.5810000000001</v>
      </c>
      <c r="AN2919" s="35">
        <f>AN2920+AN3029+AN3017+AN3036+AN3042</f>
        <v>0</v>
      </c>
      <c r="AO2919" s="54">
        <f>AO2920+AO3029+AO3017+AO3036+AO3042</f>
        <v>764125.81028999982</v>
      </c>
      <c r="AP2919" s="36">
        <f>AP2920+AP3029+AP3017+AP3036+AP3042</f>
        <v>1213927.8021499999</v>
      </c>
      <c r="AQ2919" s="36">
        <f>AQ2920+AQ3029+AQ3017+AQ3036+AQ3042</f>
        <v>-38780.490999999995</v>
      </c>
      <c r="AR2919" s="36">
        <f>AR2920+AR3029+AR3017+AR3036+AR3042</f>
        <v>0</v>
      </c>
      <c r="AS2919" s="36">
        <f>AS2920+AS3029+AS3017+AS3036+AS3042</f>
        <v>0</v>
      </c>
      <c r="AT2919" s="36">
        <f>AT2920+AT3029+AT3017+AT3036+AT3042</f>
        <v>0</v>
      </c>
      <c r="AU2919" s="36">
        <f t="shared" si="7319"/>
        <v>1175147.31115</v>
      </c>
      <c r="AV2919" s="36">
        <f t="shared" si="7320"/>
        <v>169266.3100800002</v>
      </c>
      <c r="AW2919" s="36">
        <f t="shared" si="7321"/>
        <v>1489637.6084600003</v>
      </c>
      <c r="AX2919" s="36">
        <f t="shared" si="7322"/>
        <v>1446633.5600000001</v>
      </c>
      <c r="AY2919" s="36">
        <f t="shared" si="7323"/>
        <v>1178319.0389999999</v>
      </c>
      <c r="AZ2919" s="36">
        <f>AZ2920+AZ3029+AZ3017+AZ3036+AZ3042</f>
        <v>0</v>
      </c>
      <c r="BA2919" s="37">
        <f t="shared" si="7325"/>
        <v>95.979633702182994</v>
      </c>
      <c r="BB2919" s="25"/>
    </row>
    <row r="2920" s="30" customFormat="1">
      <c r="B2920" s="31" t="s">
        <v>1074</v>
      </c>
      <c r="C2920" s="31" t="s">
        <v>46</v>
      </c>
      <c r="D2920" s="31"/>
      <c r="E2920" s="32" t="str">
        <f t="shared" ref="E2920:E2983" si="7470">CONCATENATE(C2920,D2920)</f>
        <v>01</v>
      </c>
      <c r="F2920" s="31"/>
      <c r="G2920" s="31"/>
      <c r="H2920" s="33" t="s">
        <v>47</v>
      </c>
      <c r="I2920" s="34">
        <f>I2942+I2921+I2926+I2937</f>
        <v>1153287.9000000001</v>
      </c>
      <c r="J2920" s="34">
        <f>J2942+J2921+J2926+J2937</f>
        <v>1144610.2000000002</v>
      </c>
      <c r="K2920" s="34">
        <f>K2942+K2921+K2926+K2937</f>
        <v>1032474.2</v>
      </c>
      <c r="L2920" s="34">
        <f>L2942+L2921+L2926+L2937</f>
        <v>23420.799999999999</v>
      </c>
      <c r="M2920" s="34">
        <f>M2942+M2921+M2926+M2937</f>
        <v>5000</v>
      </c>
      <c r="N2920" s="34">
        <f>N2942+N2921+N2926+N2937</f>
        <v>5000</v>
      </c>
      <c r="O2920" s="34">
        <f>O2942+O2921+O2926+O2937</f>
        <v>-38780.490999999995</v>
      </c>
      <c r="P2920" s="34">
        <f>P2942+P2921+P2926+P2937</f>
        <v>-1407.933</v>
      </c>
      <c r="Q2920" s="34">
        <f>Q2942+Q2921+Q2926+Q2937</f>
        <v>18683.496999999999</v>
      </c>
      <c r="R2920" s="34">
        <f>R2942+R2921+R2926+R2937</f>
        <v>5787.9940000000006</v>
      </c>
      <c r="S2920" s="34">
        <f>S2942+S2921+S2926+S2937</f>
        <v>136129.28722999999</v>
      </c>
      <c r="T2920" s="34">
        <f t="shared" si="7416"/>
        <v>1297121.0542300001</v>
      </c>
      <c r="U2920" s="34">
        <f t="shared" si="7414"/>
        <v>1149610.2000000002</v>
      </c>
      <c r="V2920" s="34">
        <f t="shared" si="7415"/>
        <v>1037474.2</v>
      </c>
      <c r="W2920" s="34">
        <f>W2942+W2921+W2926+W2937</f>
        <v>85516.800000000003</v>
      </c>
      <c r="X2920" s="34">
        <f>X2942+X2921+X2926+X2937</f>
        <v>0</v>
      </c>
      <c r="Y2920" s="34">
        <f>Y2942+Y2921+Y2926+Y2937</f>
        <v>1776</v>
      </c>
      <c r="Z2920" s="34">
        <f>Z2942+Z2921+Z2926+Z2937</f>
        <v>48836.487229999999</v>
      </c>
      <c r="AA2920" s="34">
        <f>AA2942+AA2921+AA2926+AA2937</f>
        <v>108456.76000000001</v>
      </c>
      <c r="AB2920" s="34">
        <f>AB2942+AB2921+AB2926+AB2937</f>
        <v>0</v>
      </c>
      <c r="AC2920" s="34">
        <f>AC2942+AC2921+AC2926+AC2937</f>
        <v>108458.33900000001</v>
      </c>
      <c r="AD2920" s="34">
        <f>AD2942+AD2921+AD2926+AD2937</f>
        <v>0</v>
      </c>
      <c r="AE2920" s="34">
        <f>AE2942+AE2921+AE2926+AE2937</f>
        <v>0</v>
      </c>
      <c r="AF2920" s="35">
        <f>AF2942+AF2921+AF2926+AF2937</f>
        <v>1170799.93615</v>
      </c>
      <c r="AG2920" s="35">
        <f>AG2942+AG2921+AG2926+AG2937</f>
        <v>0</v>
      </c>
      <c r="AH2920" s="35">
        <f>AH2942+AH2921+AH2926+AH2937</f>
        <v>2665.5810000000001</v>
      </c>
      <c r="AI2920" s="35">
        <f>AI2942+AI2921+AI2926+AI2937</f>
        <v>0</v>
      </c>
      <c r="AJ2920" s="35">
        <f>AJ2942+AJ2921+AJ2926+AJ2937</f>
        <v>0</v>
      </c>
      <c r="AK2920" s="35">
        <f>AK2942+AK2921+AK2926+AK2937</f>
        <v>0</v>
      </c>
      <c r="AL2920" s="35">
        <f>AL2942+AL2921+AL2926+AL2937</f>
        <v>1127744.57608</v>
      </c>
      <c r="AM2920" s="35">
        <f>AM2942+AM2921+AM2926+AM2937</f>
        <v>2665.5810000000001</v>
      </c>
      <c r="AN2920" s="35">
        <f>AN2942+AN2921+AN2926+AN2937</f>
        <v>0</v>
      </c>
      <c r="AO2920" s="36">
        <f>AO2942+AO2921+AO2926+AO2937</f>
        <v>735691.18423999986</v>
      </c>
      <c r="AP2920" s="36">
        <f>AP2942+AP2921+AP2926+AP2937</f>
        <v>1166635.2351500001</v>
      </c>
      <c r="AQ2920" s="36">
        <f>AQ2942+AQ2921+AQ2926+AQ2937</f>
        <v>-38780.490999999995</v>
      </c>
      <c r="AR2920" s="36">
        <f>AR2942+AR2921+AR2926+AR2937</f>
        <v>0</v>
      </c>
      <c r="AS2920" s="36">
        <f>AS2942+AS2921+AS2926+AS2937</f>
        <v>0</v>
      </c>
      <c r="AT2920" s="36">
        <f>AT2942+AT2921+AT2926+AT2937</f>
        <v>0</v>
      </c>
      <c r="AU2920" s="36">
        <f t="shared" ref="AU2920:AU2983" si="7471">AP2920+AS2920+AT2920+AR2920+AQ2920</f>
        <v>1127854.7441500002</v>
      </c>
      <c r="AV2920" s="36">
        <f t="shared" ref="AV2920:AV2983" si="7472">T2920-AU2920</f>
        <v>169266.31007999997</v>
      </c>
      <c r="AW2920" s="36">
        <f t="shared" ref="AW2920:AW2983" si="7473">T2920+W2920+X2920+Y2920+Z2920</f>
        <v>1433250.3414600003</v>
      </c>
      <c r="AX2920" s="36">
        <f t="shared" ref="AX2920:AX2983" si="7474">U2920+AA2920+AB2920</f>
        <v>1258066.9600000002</v>
      </c>
      <c r="AY2920" s="36">
        <f t="shared" ref="AY2920:AY2983" si="7475">V2920+AC2920+AE2920+AD2920</f>
        <v>1145932.5389999999</v>
      </c>
      <c r="AZ2920" s="36">
        <f>AZ2942+AZ2921+AZ2926+AZ2937</f>
        <v>0</v>
      </c>
      <c r="BA2920" s="37">
        <f t="shared" ref="BA2920:BA2983" si="7476">AL2920/AF2920*100</f>
        <v>96.322568976935457</v>
      </c>
      <c r="BB2920" s="25"/>
    </row>
    <row r="2921" s="39" customFormat="1" ht="47.25">
      <c r="B2921" s="40" t="s">
        <v>1074</v>
      </c>
      <c r="C2921" s="40" t="s">
        <v>46</v>
      </c>
      <c r="D2921" s="40" t="s">
        <v>378</v>
      </c>
      <c r="E2921" s="38" t="str">
        <f t="shared" si="7470"/>
        <v>0102</v>
      </c>
      <c r="F2921" s="40"/>
      <c r="G2921" s="38"/>
      <c r="H2921" s="41" t="s">
        <v>1076</v>
      </c>
      <c r="I2921" s="42">
        <f t="shared" ref="I2921:I2924" si="7477">I2922</f>
        <v>8439.7999999999993</v>
      </c>
      <c r="J2921" s="42">
        <f t="shared" ref="J2921:J2924" si="7478">J2922</f>
        <v>8699.2999999999993</v>
      </c>
      <c r="K2921" s="42">
        <f t="shared" ref="K2921:K2924" si="7479">K2922</f>
        <v>8699.2999999999993</v>
      </c>
      <c r="L2921" s="42">
        <f t="shared" ref="L2921:L2924" si="7480">L2922</f>
        <v>0</v>
      </c>
      <c r="M2921" s="42">
        <f t="shared" ref="M2921:M2924" si="7481">M2922</f>
        <v>0</v>
      </c>
      <c r="N2921" s="42">
        <f t="shared" ref="N2921:N2924" si="7482">N2922</f>
        <v>0</v>
      </c>
      <c r="O2921" s="42">
        <f t="shared" ref="O2921:O2924" si="7483">O2922</f>
        <v>0</v>
      </c>
      <c r="P2921" s="42">
        <f t="shared" ref="P2921:P2924" si="7484">P2922</f>
        <v>0</v>
      </c>
      <c r="Q2921" s="42">
        <f t="shared" ref="Q2921:Q2924" si="7485">Q2922</f>
        <v>0</v>
      </c>
      <c r="R2921" s="42">
        <f t="shared" ref="R2921:R2924" si="7486">R2922</f>
        <v>0</v>
      </c>
      <c r="S2921" s="42">
        <f t="shared" ref="S2921:S2924" si="7487">S2922</f>
        <v>1086.0999999999999</v>
      </c>
      <c r="T2921" s="42">
        <f t="shared" si="7416"/>
        <v>9525.8999999999996</v>
      </c>
      <c r="U2921" s="42">
        <f t="shared" si="7414"/>
        <v>8699.2999999999993</v>
      </c>
      <c r="V2921" s="42">
        <f t="shared" si="7415"/>
        <v>8699.2999999999993</v>
      </c>
      <c r="W2921" s="42">
        <f t="shared" ref="W2921:W2924" si="7488">W2922</f>
        <v>1086.0999999999999</v>
      </c>
      <c r="X2921" s="42">
        <f t="shared" ref="X2921:X2924" si="7489">X2922</f>
        <v>0</v>
      </c>
      <c r="Y2921" s="42">
        <f t="shared" ref="Y2921:Y2924" si="7490">Y2922</f>
        <v>0</v>
      </c>
      <c r="Z2921" s="42">
        <f t="shared" ref="Z2921:Z2924" si="7491">Z2922</f>
        <v>0</v>
      </c>
      <c r="AA2921" s="42">
        <f t="shared" ref="AA2921:AA2924" si="7492">AA2922</f>
        <v>1304.8</v>
      </c>
      <c r="AB2921" s="42">
        <f t="shared" ref="AB2921:AB2924" si="7493">AB2922</f>
        <v>0</v>
      </c>
      <c r="AC2921" s="42">
        <f t="shared" ref="AC2921:AC2924" si="7494">AC2922</f>
        <v>1304.8</v>
      </c>
      <c r="AD2921" s="42">
        <f t="shared" ref="AD2921:AD2924" si="7495">AD2922</f>
        <v>0</v>
      </c>
      <c r="AE2921" s="42"/>
      <c r="AF2921" s="43">
        <f t="shared" ref="AF2921:AF2924" si="7496">AF2922</f>
        <v>9525.8999999999996</v>
      </c>
      <c r="AG2921" s="43">
        <f t="shared" ref="AG2921:AG2924" si="7497">AG2922</f>
        <v>0</v>
      </c>
      <c r="AH2921" s="43">
        <f t="shared" ref="AH2921:AH2924" si="7498">AH2922</f>
        <v>0</v>
      </c>
      <c r="AI2921" s="43">
        <f t="shared" ref="AI2921:AI2924" si="7499">AI2922</f>
        <v>0</v>
      </c>
      <c r="AJ2921" s="43">
        <f t="shared" ref="AJ2921:AJ2924" si="7500">AJ2922</f>
        <v>0</v>
      </c>
      <c r="AK2921" s="43">
        <f t="shared" ref="AK2921:AK2924" si="7501">AK2922</f>
        <v>0</v>
      </c>
      <c r="AL2921" s="43">
        <f t="shared" ref="AL2921:AL2924" si="7502">AL2922</f>
        <v>9173.11672</v>
      </c>
      <c r="AM2921" s="43">
        <f t="shared" ref="AM2921:AM2924" si="7503">AM2922</f>
        <v>0</v>
      </c>
      <c r="AN2921" s="43">
        <f t="shared" ref="AN2921:AN2924" si="7504">AN2922</f>
        <v>0</v>
      </c>
      <c r="AO2921" s="44">
        <f t="shared" ref="AO2921:AO2924" si="7505">AO2922</f>
        <v>5364.73891</v>
      </c>
      <c r="AP2921" s="45">
        <f t="shared" ref="AP2921:AP2924" si="7506">AP2922</f>
        <v>9525.8999999999996</v>
      </c>
      <c r="AQ2921" s="45">
        <f t="shared" ref="AQ2921:AQ2924" si="7507">AQ2922</f>
        <v>0</v>
      </c>
      <c r="AR2921" s="45">
        <f t="shared" ref="AR2921:AR2924" si="7508">AR2922</f>
        <v>0</v>
      </c>
      <c r="AS2921" s="45">
        <f t="shared" ref="AS2921:AS2924" si="7509">AS2922</f>
        <v>0</v>
      </c>
      <c r="AT2921" s="45">
        <f t="shared" ref="AT2921:AT2924" si="7510">AT2922</f>
        <v>0</v>
      </c>
      <c r="AU2921" s="45">
        <f t="shared" si="7471"/>
        <v>9525.8999999999996</v>
      </c>
      <c r="AV2921" s="45">
        <f t="shared" si="7472"/>
        <v>0</v>
      </c>
      <c r="AW2921" s="45">
        <f t="shared" si="7473"/>
        <v>10612</v>
      </c>
      <c r="AX2921" s="45">
        <f t="shared" si="7474"/>
        <v>10004.099999999999</v>
      </c>
      <c r="AY2921" s="45">
        <f t="shared" si="7475"/>
        <v>10004.099999999999</v>
      </c>
      <c r="AZ2921" s="45">
        <f t="shared" ref="AZ2921:AZ2924" si="7511">AZ2922</f>
        <v>0</v>
      </c>
      <c r="BA2921" s="46">
        <f t="shared" si="7476"/>
        <v>96.296588458833284</v>
      </c>
      <c r="BB2921" s="25"/>
    </row>
    <row r="2922" ht="31.5">
      <c r="B2922" s="47" t="s">
        <v>1074</v>
      </c>
      <c r="C2922" s="47" t="s">
        <v>46</v>
      </c>
      <c r="D2922" s="47" t="s">
        <v>378</v>
      </c>
      <c r="E2922" s="48" t="str">
        <f t="shared" si="7470"/>
        <v>0102</v>
      </c>
      <c r="F2922" s="47" t="s">
        <v>124</v>
      </c>
      <c r="G2922" s="48"/>
      <c r="H2922" s="49" t="s">
        <v>125</v>
      </c>
      <c r="I2922" s="19">
        <f t="shared" si="7477"/>
        <v>8439.7999999999993</v>
      </c>
      <c r="J2922" s="19">
        <f t="shared" si="7478"/>
        <v>8699.2999999999993</v>
      </c>
      <c r="K2922" s="19">
        <f t="shared" si="7479"/>
        <v>8699.2999999999993</v>
      </c>
      <c r="L2922" s="19">
        <f t="shared" si="7480"/>
        <v>0</v>
      </c>
      <c r="M2922" s="19">
        <f t="shared" si="7481"/>
        <v>0</v>
      </c>
      <c r="N2922" s="19">
        <f t="shared" si="7482"/>
        <v>0</v>
      </c>
      <c r="O2922" s="19">
        <f t="shared" si="7483"/>
        <v>0</v>
      </c>
      <c r="P2922" s="19">
        <f t="shared" si="7484"/>
        <v>0</v>
      </c>
      <c r="Q2922" s="19">
        <f t="shared" si="7485"/>
        <v>0</v>
      </c>
      <c r="R2922" s="19">
        <f t="shared" si="7486"/>
        <v>0</v>
      </c>
      <c r="S2922" s="19">
        <f t="shared" si="7487"/>
        <v>1086.0999999999999</v>
      </c>
      <c r="T2922" s="19">
        <f t="shared" si="7416"/>
        <v>9525.8999999999996</v>
      </c>
      <c r="U2922" s="19">
        <f t="shared" si="7414"/>
        <v>8699.2999999999993</v>
      </c>
      <c r="V2922" s="19">
        <f t="shared" si="7415"/>
        <v>8699.2999999999993</v>
      </c>
      <c r="W2922" s="19">
        <f t="shared" si="7488"/>
        <v>1086.0999999999999</v>
      </c>
      <c r="X2922" s="19">
        <f t="shared" si="7489"/>
        <v>0</v>
      </c>
      <c r="Y2922" s="19">
        <f t="shared" si="7490"/>
        <v>0</v>
      </c>
      <c r="Z2922" s="19">
        <f t="shared" si="7491"/>
        <v>0</v>
      </c>
      <c r="AA2922" s="19">
        <f t="shared" si="7492"/>
        <v>1304.8</v>
      </c>
      <c r="AB2922" s="19">
        <f t="shared" si="7493"/>
        <v>0</v>
      </c>
      <c r="AC2922" s="19">
        <f t="shared" si="7494"/>
        <v>1304.8</v>
      </c>
      <c r="AD2922" s="19">
        <f t="shared" si="7495"/>
        <v>0</v>
      </c>
      <c r="AE2922" s="19"/>
      <c r="AF2922" s="50">
        <f t="shared" si="7496"/>
        <v>9525.8999999999996</v>
      </c>
      <c r="AG2922" s="50">
        <f t="shared" si="7497"/>
        <v>0</v>
      </c>
      <c r="AH2922" s="50">
        <f t="shared" si="7498"/>
        <v>0</v>
      </c>
      <c r="AI2922" s="50">
        <f t="shared" si="7499"/>
        <v>0</v>
      </c>
      <c r="AJ2922" s="50">
        <f t="shared" si="7500"/>
        <v>0</v>
      </c>
      <c r="AK2922" s="50">
        <f t="shared" si="7501"/>
        <v>0</v>
      </c>
      <c r="AL2922" s="50">
        <f t="shared" si="7502"/>
        <v>9173.11672</v>
      </c>
      <c r="AM2922" s="50">
        <f t="shared" si="7503"/>
        <v>0</v>
      </c>
      <c r="AN2922" s="50">
        <f t="shared" si="7504"/>
        <v>0</v>
      </c>
      <c r="AO2922" s="51">
        <f t="shared" si="7505"/>
        <v>5364.73891</v>
      </c>
      <c r="AP2922" s="51">
        <f t="shared" si="7506"/>
        <v>9525.8999999999996</v>
      </c>
      <c r="AQ2922" s="51">
        <f t="shared" si="7507"/>
        <v>0</v>
      </c>
      <c r="AR2922" s="51">
        <f t="shared" si="7508"/>
        <v>0</v>
      </c>
      <c r="AS2922" s="51">
        <f t="shared" si="7509"/>
        <v>0</v>
      </c>
      <c r="AT2922" s="51">
        <f t="shared" si="7510"/>
        <v>0</v>
      </c>
      <c r="AU2922" s="51">
        <f t="shared" si="7471"/>
        <v>9525.8999999999996</v>
      </c>
      <c r="AV2922" s="51">
        <f t="shared" si="7472"/>
        <v>0</v>
      </c>
      <c r="AW2922" s="51">
        <f t="shared" si="7473"/>
        <v>10612</v>
      </c>
      <c r="AX2922" s="51">
        <f t="shared" si="7474"/>
        <v>10004.099999999999</v>
      </c>
      <c r="AY2922" s="51">
        <f t="shared" si="7475"/>
        <v>10004.099999999999</v>
      </c>
      <c r="AZ2922" s="51">
        <f t="shared" si="7511"/>
        <v>0</v>
      </c>
      <c r="BA2922" s="52">
        <f t="shared" si="7476"/>
        <v>96.296588458833284</v>
      </c>
      <c r="BB2922" s="25"/>
    </row>
    <row r="2923">
      <c r="B2923" s="47" t="s">
        <v>1074</v>
      </c>
      <c r="C2923" s="47" t="s">
        <v>46</v>
      </c>
      <c r="D2923" s="47" t="s">
        <v>378</v>
      </c>
      <c r="E2923" s="48" t="str">
        <f t="shared" si="7470"/>
        <v>0102</v>
      </c>
      <c r="F2923" s="47" t="s">
        <v>1077</v>
      </c>
      <c r="G2923" s="48"/>
      <c r="H2923" s="49" t="s">
        <v>1078</v>
      </c>
      <c r="I2923" s="19">
        <f t="shared" si="7477"/>
        <v>8439.7999999999993</v>
      </c>
      <c r="J2923" s="19">
        <f t="shared" si="7478"/>
        <v>8699.2999999999993</v>
      </c>
      <c r="K2923" s="19">
        <f t="shared" si="7479"/>
        <v>8699.2999999999993</v>
      </c>
      <c r="L2923" s="19">
        <f t="shared" si="7480"/>
        <v>0</v>
      </c>
      <c r="M2923" s="19">
        <f t="shared" si="7481"/>
        <v>0</v>
      </c>
      <c r="N2923" s="19">
        <f t="shared" si="7482"/>
        <v>0</v>
      </c>
      <c r="O2923" s="19">
        <f t="shared" si="7483"/>
        <v>0</v>
      </c>
      <c r="P2923" s="19">
        <f t="shared" si="7484"/>
        <v>0</v>
      </c>
      <c r="Q2923" s="19">
        <f t="shared" si="7485"/>
        <v>0</v>
      </c>
      <c r="R2923" s="19">
        <f t="shared" si="7486"/>
        <v>0</v>
      </c>
      <c r="S2923" s="19">
        <f t="shared" si="7487"/>
        <v>1086.0999999999999</v>
      </c>
      <c r="T2923" s="19">
        <f t="shared" si="7416"/>
        <v>9525.8999999999996</v>
      </c>
      <c r="U2923" s="19">
        <f t="shared" si="7414"/>
        <v>8699.2999999999993</v>
      </c>
      <c r="V2923" s="19">
        <f t="shared" si="7415"/>
        <v>8699.2999999999993</v>
      </c>
      <c r="W2923" s="19">
        <f t="shared" si="7488"/>
        <v>1086.0999999999999</v>
      </c>
      <c r="X2923" s="19">
        <f t="shared" si="7489"/>
        <v>0</v>
      </c>
      <c r="Y2923" s="19">
        <f t="shared" si="7490"/>
        <v>0</v>
      </c>
      <c r="Z2923" s="19">
        <f t="shared" si="7491"/>
        <v>0</v>
      </c>
      <c r="AA2923" s="19">
        <f t="shared" si="7492"/>
        <v>1304.8</v>
      </c>
      <c r="AB2923" s="19">
        <f t="shared" si="7493"/>
        <v>0</v>
      </c>
      <c r="AC2923" s="19">
        <f t="shared" si="7494"/>
        <v>1304.8</v>
      </c>
      <c r="AD2923" s="19">
        <f t="shared" si="7495"/>
        <v>0</v>
      </c>
      <c r="AE2923" s="19"/>
      <c r="AF2923" s="50">
        <f t="shared" si="7496"/>
        <v>9525.8999999999996</v>
      </c>
      <c r="AG2923" s="50">
        <f t="shared" si="7497"/>
        <v>0</v>
      </c>
      <c r="AH2923" s="50">
        <f t="shared" si="7498"/>
        <v>0</v>
      </c>
      <c r="AI2923" s="50">
        <f t="shared" si="7499"/>
        <v>0</v>
      </c>
      <c r="AJ2923" s="50">
        <f t="shared" si="7500"/>
        <v>0</v>
      </c>
      <c r="AK2923" s="50">
        <f t="shared" si="7501"/>
        <v>0</v>
      </c>
      <c r="AL2923" s="50">
        <f t="shared" si="7502"/>
        <v>9173.11672</v>
      </c>
      <c r="AM2923" s="50">
        <f t="shared" si="7503"/>
        <v>0</v>
      </c>
      <c r="AN2923" s="50">
        <f t="shared" si="7504"/>
        <v>0</v>
      </c>
      <c r="AO2923" s="15">
        <f t="shared" si="7505"/>
        <v>5364.73891</v>
      </c>
      <c r="AP2923" s="51">
        <f t="shared" si="7506"/>
        <v>9525.8999999999996</v>
      </c>
      <c r="AQ2923" s="51">
        <f t="shared" si="7507"/>
        <v>0</v>
      </c>
      <c r="AR2923" s="51">
        <f t="shared" si="7508"/>
        <v>0</v>
      </c>
      <c r="AS2923" s="51">
        <f t="shared" si="7509"/>
        <v>0</v>
      </c>
      <c r="AT2923" s="51">
        <f t="shared" si="7510"/>
        <v>0</v>
      </c>
      <c r="AU2923" s="51">
        <f t="shared" si="7471"/>
        <v>9525.8999999999996</v>
      </c>
      <c r="AV2923" s="51">
        <f t="shared" si="7472"/>
        <v>0</v>
      </c>
      <c r="AW2923" s="51">
        <f t="shared" si="7473"/>
        <v>10612</v>
      </c>
      <c r="AX2923" s="51">
        <f t="shared" si="7474"/>
        <v>10004.099999999999</v>
      </c>
      <c r="AY2923" s="51">
        <f t="shared" si="7475"/>
        <v>10004.099999999999</v>
      </c>
      <c r="AZ2923" s="51">
        <f t="shared" si="7511"/>
        <v>0</v>
      </c>
      <c r="BA2923" s="52">
        <f t="shared" si="7476"/>
        <v>96.296588458833284</v>
      </c>
      <c r="BB2923" s="25"/>
    </row>
    <row r="2924">
      <c r="B2924" s="47" t="s">
        <v>1074</v>
      </c>
      <c r="C2924" s="47" t="s">
        <v>46</v>
      </c>
      <c r="D2924" s="47" t="s">
        <v>378</v>
      </c>
      <c r="E2924" s="48" t="str">
        <f t="shared" si="7470"/>
        <v>0102</v>
      </c>
      <c r="F2924" s="47" t="s">
        <v>1079</v>
      </c>
      <c r="G2924" s="48"/>
      <c r="H2924" s="49" t="s">
        <v>69</v>
      </c>
      <c r="I2924" s="19">
        <f t="shared" si="7477"/>
        <v>8439.7999999999993</v>
      </c>
      <c r="J2924" s="19">
        <f t="shared" si="7478"/>
        <v>8699.2999999999993</v>
      </c>
      <c r="K2924" s="19">
        <f t="shared" si="7479"/>
        <v>8699.2999999999993</v>
      </c>
      <c r="L2924" s="19">
        <f t="shared" si="7480"/>
        <v>0</v>
      </c>
      <c r="M2924" s="19">
        <f t="shared" si="7481"/>
        <v>0</v>
      </c>
      <c r="N2924" s="19">
        <f t="shared" si="7482"/>
        <v>0</v>
      </c>
      <c r="O2924" s="19">
        <f t="shared" si="7483"/>
        <v>0</v>
      </c>
      <c r="P2924" s="19">
        <f t="shared" si="7484"/>
        <v>0</v>
      </c>
      <c r="Q2924" s="19">
        <f t="shared" si="7485"/>
        <v>0</v>
      </c>
      <c r="R2924" s="19">
        <f t="shared" si="7486"/>
        <v>0</v>
      </c>
      <c r="S2924" s="19">
        <f t="shared" si="7487"/>
        <v>1086.0999999999999</v>
      </c>
      <c r="T2924" s="19">
        <f t="shared" si="7416"/>
        <v>9525.8999999999996</v>
      </c>
      <c r="U2924" s="19">
        <f t="shared" si="7414"/>
        <v>8699.2999999999993</v>
      </c>
      <c r="V2924" s="19">
        <f t="shared" si="7415"/>
        <v>8699.2999999999993</v>
      </c>
      <c r="W2924" s="19">
        <f t="shared" si="7488"/>
        <v>1086.0999999999999</v>
      </c>
      <c r="X2924" s="19">
        <f t="shared" si="7489"/>
        <v>0</v>
      </c>
      <c r="Y2924" s="19">
        <f t="shared" si="7490"/>
        <v>0</v>
      </c>
      <c r="Z2924" s="19">
        <f t="shared" si="7491"/>
        <v>0</v>
      </c>
      <c r="AA2924" s="19">
        <f t="shared" si="7492"/>
        <v>1304.8</v>
      </c>
      <c r="AB2924" s="19">
        <f t="shared" si="7493"/>
        <v>0</v>
      </c>
      <c r="AC2924" s="19">
        <f t="shared" si="7494"/>
        <v>1304.8</v>
      </c>
      <c r="AD2924" s="19">
        <f t="shared" si="7495"/>
        <v>0</v>
      </c>
      <c r="AE2924" s="19"/>
      <c r="AF2924" s="50">
        <f t="shared" si="7496"/>
        <v>9525.8999999999996</v>
      </c>
      <c r="AG2924" s="50">
        <f t="shared" si="7497"/>
        <v>0</v>
      </c>
      <c r="AH2924" s="50">
        <f t="shared" si="7498"/>
        <v>0</v>
      </c>
      <c r="AI2924" s="50">
        <f t="shared" si="7499"/>
        <v>0</v>
      </c>
      <c r="AJ2924" s="50">
        <f t="shared" si="7500"/>
        <v>0</v>
      </c>
      <c r="AK2924" s="50">
        <f t="shared" si="7501"/>
        <v>0</v>
      </c>
      <c r="AL2924" s="50">
        <f t="shared" si="7502"/>
        <v>9173.11672</v>
      </c>
      <c r="AM2924" s="50">
        <f t="shared" si="7503"/>
        <v>0</v>
      </c>
      <c r="AN2924" s="50">
        <f t="shared" si="7504"/>
        <v>0</v>
      </c>
      <c r="AO2924" s="51">
        <f t="shared" si="7505"/>
        <v>5364.73891</v>
      </c>
      <c r="AP2924" s="51">
        <f t="shared" si="7506"/>
        <v>9525.8999999999996</v>
      </c>
      <c r="AQ2924" s="51">
        <f t="shared" si="7507"/>
        <v>0</v>
      </c>
      <c r="AR2924" s="51">
        <f t="shared" si="7508"/>
        <v>0</v>
      </c>
      <c r="AS2924" s="51">
        <f t="shared" si="7509"/>
        <v>0</v>
      </c>
      <c r="AT2924" s="51">
        <f t="shared" si="7510"/>
        <v>0</v>
      </c>
      <c r="AU2924" s="51">
        <f t="shared" si="7471"/>
        <v>9525.8999999999996</v>
      </c>
      <c r="AV2924" s="51">
        <f t="shared" si="7472"/>
        <v>0</v>
      </c>
      <c r="AW2924" s="51">
        <f t="shared" si="7473"/>
        <v>10612</v>
      </c>
      <c r="AX2924" s="51">
        <f t="shared" si="7474"/>
        <v>10004.099999999999</v>
      </c>
      <c r="AY2924" s="51">
        <f t="shared" si="7475"/>
        <v>10004.099999999999</v>
      </c>
      <c r="AZ2924" s="51">
        <f t="shared" si="7511"/>
        <v>0</v>
      </c>
      <c r="BA2924" s="52">
        <f t="shared" si="7476"/>
        <v>96.296588458833284</v>
      </c>
      <c r="BB2924" s="25"/>
    </row>
    <row r="2925" ht="78.75">
      <c r="B2925" s="47" t="s">
        <v>1074</v>
      </c>
      <c r="C2925" s="47" t="s">
        <v>46</v>
      </c>
      <c r="D2925" s="47" t="s">
        <v>378</v>
      </c>
      <c r="E2925" s="48" t="str">
        <f t="shared" si="7470"/>
        <v>0102</v>
      </c>
      <c r="F2925" s="47" t="s">
        <v>1079</v>
      </c>
      <c r="G2925" s="47" t="s">
        <v>70</v>
      </c>
      <c r="H2925" s="49" t="s">
        <v>71</v>
      </c>
      <c r="I2925" s="19">
        <v>8439.7999999999993</v>
      </c>
      <c r="J2925" s="19">
        <v>8699.2999999999993</v>
      </c>
      <c r="K2925" s="19">
        <v>8699.2999999999993</v>
      </c>
      <c r="L2925" s="19"/>
      <c r="M2925" s="19"/>
      <c r="N2925" s="19"/>
      <c r="O2925" s="19">
        <v>0</v>
      </c>
      <c r="P2925" s="19">
        <v>0</v>
      </c>
      <c r="Q2925" s="19">
        <v>0</v>
      </c>
      <c r="R2925" s="19">
        <v>0</v>
      </c>
      <c r="S2925" s="19">
        <v>1086.0999999999999</v>
      </c>
      <c r="T2925" s="19">
        <f t="shared" si="7416"/>
        <v>9525.8999999999996</v>
      </c>
      <c r="U2925" s="19">
        <f t="shared" si="7414"/>
        <v>8699.2999999999993</v>
      </c>
      <c r="V2925" s="19">
        <f t="shared" si="7415"/>
        <v>8699.2999999999993</v>
      </c>
      <c r="W2925" s="19">
        <v>1086.0999999999999</v>
      </c>
      <c r="X2925" s="19"/>
      <c r="Y2925" s="19"/>
      <c r="Z2925" s="19"/>
      <c r="AA2925" s="19">
        <v>1304.8</v>
      </c>
      <c r="AB2925" s="19"/>
      <c r="AC2925" s="19">
        <v>1304.8</v>
      </c>
      <c r="AD2925" s="19"/>
      <c r="AE2925" s="19"/>
      <c r="AF2925" s="50">
        <v>9525.8999999999996</v>
      </c>
      <c r="AG2925" s="50"/>
      <c r="AH2925" s="50">
        <v>0</v>
      </c>
      <c r="AI2925" s="50">
        <v>0</v>
      </c>
      <c r="AJ2925" s="50">
        <v>0</v>
      </c>
      <c r="AK2925" s="50">
        <v>0</v>
      </c>
      <c r="AL2925" s="50">
        <v>9173.11672</v>
      </c>
      <c r="AM2925" s="50">
        <v>0</v>
      </c>
      <c r="AN2925" s="50">
        <v>0</v>
      </c>
      <c r="AO2925" s="15">
        <v>5364.73891</v>
      </c>
      <c r="AP2925" s="51">
        <v>9525.8999999999996</v>
      </c>
      <c r="AQ2925" s="51">
        <v>0</v>
      </c>
      <c r="AR2925" s="51">
        <v>0</v>
      </c>
      <c r="AS2925" s="51">
        <v>0</v>
      </c>
      <c r="AT2925" s="51">
        <v>0</v>
      </c>
      <c r="AU2925" s="51">
        <f t="shared" si="7471"/>
        <v>9525.8999999999996</v>
      </c>
      <c r="AV2925" s="51">
        <f t="shared" si="7472"/>
        <v>0</v>
      </c>
      <c r="AW2925" s="51">
        <f t="shared" si="7473"/>
        <v>10612</v>
      </c>
      <c r="AX2925" s="51">
        <f t="shared" si="7474"/>
        <v>10004.099999999999</v>
      </c>
      <c r="AY2925" s="51">
        <f t="shared" si="7475"/>
        <v>10004.099999999999</v>
      </c>
      <c r="AZ2925" s="51"/>
      <c r="BA2925" s="52">
        <f t="shared" si="7476"/>
        <v>96.296588458833284</v>
      </c>
      <c r="BB2925" s="53"/>
    </row>
    <row r="2926" s="39" customFormat="1" ht="63">
      <c r="B2926" s="40" t="s">
        <v>1074</v>
      </c>
      <c r="C2926" s="40" t="s">
        <v>46</v>
      </c>
      <c r="D2926" s="40" t="s">
        <v>88</v>
      </c>
      <c r="E2926" s="38" t="str">
        <f t="shared" si="7470"/>
        <v>0104</v>
      </c>
      <c r="F2926" s="40"/>
      <c r="G2926" s="38"/>
      <c r="H2926" s="41" t="s">
        <v>486</v>
      </c>
      <c r="I2926" s="42">
        <f>I2931</f>
        <v>479715.39999999997</v>
      </c>
      <c r="J2926" s="42">
        <f>J2931</f>
        <v>437317.70000000001</v>
      </c>
      <c r="K2926" s="42">
        <f>K2931</f>
        <v>440377.79999999999</v>
      </c>
      <c r="L2926" s="42">
        <f>L2931</f>
        <v>0</v>
      </c>
      <c r="M2926" s="42">
        <f>M2931</f>
        <v>0</v>
      </c>
      <c r="N2926" s="42">
        <f>N2931</f>
        <v>0</v>
      </c>
      <c r="O2926" s="42">
        <f>O2931+O2927</f>
        <v>877.101</v>
      </c>
      <c r="P2926" s="42">
        <f>P2931+P2927</f>
        <v>0</v>
      </c>
      <c r="Q2926" s="42">
        <f>Q2931</f>
        <v>5000</v>
      </c>
      <c r="R2926" s="42">
        <f>R2931</f>
        <v>-635.60000000000002</v>
      </c>
      <c r="S2926" s="42">
        <f>S2931</f>
        <v>71672.847999999998</v>
      </c>
      <c r="T2926" s="42">
        <f t="shared" si="7416"/>
        <v>556629.74899999995</v>
      </c>
      <c r="U2926" s="42">
        <f t="shared" si="7414"/>
        <v>437317.70000000001</v>
      </c>
      <c r="V2926" s="42">
        <f t="shared" si="7415"/>
        <v>440377.79999999999</v>
      </c>
      <c r="W2926" s="42">
        <f>W2931</f>
        <v>63392.400000000001</v>
      </c>
      <c r="X2926" s="42">
        <f>X2931</f>
        <v>0</v>
      </c>
      <c r="Y2926" s="42">
        <f>Y2931</f>
        <v>1534.5</v>
      </c>
      <c r="Z2926" s="42">
        <f>Z2931</f>
        <v>6745.9480000000003</v>
      </c>
      <c r="AA2926" s="42">
        <f>AA2931</f>
        <v>77116.300000000003</v>
      </c>
      <c r="AB2926" s="42">
        <f>AB2931</f>
        <v>0</v>
      </c>
      <c r="AC2926" s="42">
        <f>AC2931</f>
        <v>77116.300000000003</v>
      </c>
      <c r="AD2926" s="42">
        <f>AD2931</f>
        <v>0</v>
      </c>
      <c r="AE2926" s="42">
        <f>AE2931</f>
        <v>0</v>
      </c>
      <c r="AF2926" s="43">
        <f>AF2931+AF2927</f>
        <v>579412.77706000011</v>
      </c>
      <c r="AG2926" s="43">
        <f>AG2931+AG2927</f>
        <v>0</v>
      </c>
      <c r="AH2926" s="43">
        <f>AH2931+AH2927</f>
        <v>0</v>
      </c>
      <c r="AI2926" s="43">
        <f>AI2931+AI2927</f>
        <v>0</v>
      </c>
      <c r="AJ2926" s="43">
        <f>AJ2931+AJ2927</f>
        <v>0</v>
      </c>
      <c r="AK2926" s="43">
        <f>AK2931+AK2927</f>
        <v>0</v>
      </c>
      <c r="AL2926" s="43">
        <f>AL2931+AL2927</f>
        <v>560303.90416000003</v>
      </c>
      <c r="AM2926" s="43">
        <f>AM2931+AM2927</f>
        <v>0</v>
      </c>
      <c r="AN2926" s="43">
        <f>AN2931+AN2927</f>
        <v>0</v>
      </c>
      <c r="AO2926" s="45">
        <f>AO2931+AO2927</f>
        <v>356061.51895999996</v>
      </c>
      <c r="AP2926" s="45">
        <f>AP2931+AP2927</f>
        <v>576066.17606000009</v>
      </c>
      <c r="AQ2926" s="45">
        <f>AQ2931+AQ2927</f>
        <v>877.101</v>
      </c>
      <c r="AR2926" s="45">
        <f>AR2931+AR2927</f>
        <v>0</v>
      </c>
      <c r="AS2926" s="45">
        <f>AS2931+AS2927</f>
        <v>0</v>
      </c>
      <c r="AT2926" s="45">
        <f>AT2931+AT2927</f>
        <v>0</v>
      </c>
      <c r="AU2926" s="45">
        <f t="shared" si="7471"/>
        <v>576943.27706000011</v>
      </c>
      <c r="AV2926" s="45">
        <f t="shared" si="7472"/>
        <v>-20313.528060000157</v>
      </c>
      <c r="AW2926" s="45">
        <f t="shared" si="7473"/>
        <v>628302.59699999995</v>
      </c>
      <c r="AX2926" s="45">
        <f t="shared" si="7474"/>
        <v>514434</v>
      </c>
      <c r="AY2926" s="45">
        <f t="shared" si="7475"/>
        <v>517494.09999999998</v>
      </c>
      <c r="AZ2926" s="45">
        <f>AZ2931</f>
        <v>0</v>
      </c>
      <c r="BA2926" s="46">
        <f t="shared" si="7476"/>
        <v>96.702027698291289</v>
      </c>
      <c r="BB2926" s="25"/>
    </row>
    <row r="2927" s="39" customFormat="1" ht="31.5">
      <c r="B2927" s="47" t="s">
        <v>1074</v>
      </c>
      <c r="C2927" s="47" t="s">
        <v>46</v>
      </c>
      <c r="D2927" s="47" t="s">
        <v>88</v>
      </c>
      <c r="E2927" s="48" t="str">
        <f t="shared" si="7470"/>
        <v>0104</v>
      </c>
      <c r="F2927" s="47" t="s">
        <v>76</v>
      </c>
      <c r="G2927" s="48"/>
      <c r="H2927" s="49" t="s">
        <v>77</v>
      </c>
      <c r="I2927" s="42"/>
      <c r="J2927" s="42"/>
      <c r="K2927" s="42"/>
      <c r="L2927" s="42"/>
      <c r="M2927" s="42"/>
      <c r="N2927" s="42"/>
      <c r="O2927" s="42">
        <f t="shared" ref="O2927:O2932" si="7512">O2928</f>
        <v>0</v>
      </c>
      <c r="P2927" s="42">
        <f t="shared" ref="P2927:P2932" si="7513">P2928</f>
        <v>0</v>
      </c>
      <c r="Q2927" s="42"/>
      <c r="R2927" s="42"/>
      <c r="S2927" s="42"/>
      <c r="T2927" s="19">
        <f t="shared" si="7416"/>
        <v>0</v>
      </c>
      <c r="U2927" s="42"/>
      <c r="V2927" s="42"/>
      <c r="W2927" s="42"/>
      <c r="X2927" s="42"/>
      <c r="Y2927" s="42"/>
      <c r="Z2927" s="42"/>
      <c r="AA2927" s="42"/>
      <c r="AB2927" s="42"/>
      <c r="AC2927" s="42"/>
      <c r="AD2927" s="42"/>
      <c r="AE2927" s="42"/>
      <c r="AF2927" s="50">
        <f t="shared" ref="AF2927:AF2932" si="7514">AF2928</f>
        <v>10707.528060000001</v>
      </c>
      <c r="AG2927" s="50">
        <f t="shared" ref="AG2927:AG2932" si="7515">AG2928</f>
        <v>0</v>
      </c>
      <c r="AH2927" s="50">
        <f t="shared" ref="AH2927:AH2932" si="7516">AH2928</f>
        <v>0</v>
      </c>
      <c r="AI2927" s="50">
        <f t="shared" ref="AI2927:AI2932" si="7517">AI2928</f>
        <v>0</v>
      </c>
      <c r="AJ2927" s="50">
        <f t="shared" ref="AJ2927:AJ2932" si="7518">AJ2928</f>
        <v>0</v>
      </c>
      <c r="AK2927" s="50">
        <f t="shared" ref="AK2927:AK2932" si="7519">AK2928</f>
        <v>0</v>
      </c>
      <c r="AL2927" s="50">
        <f t="shared" ref="AL2927:AL2932" si="7520">AL2928</f>
        <v>10707.528060000001</v>
      </c>
      <c r="AM2927" s="50">
        <f t="shared" ref="AM2927:AM2932" si="7521">AM2928</f>
        <v>0</v>
      </c>
      <c r="AN2927" s="50">
        <f t="shared" ref="AN2927:AN2932" si="7522">AN2928</f>
        <v>0</v>
      </c>
      <c r="AO2927" s="15">
        <f t="shared" ref="AO2927:AO2932" si="7523">AO2928</f>
        <v>7506.6833100000003</v>
      </c>
      <c r="AP2927" s="51">
        <f t="shared" ref="AP2927:AP2932" si="7524">AP2928</f>
        <v>10707.528060000001</v>
      </c>
      <c r="AQ2927" s="51">
        <f t="shared" ref="AQ2927:AQ2932" si="7525">AQ2928</f>
        <v>0</v>
      </c>
      <c r="AR2927" s="51">
        <f t="shared" ref="AR2927:AR2932" si="7526">AR2928</f>
        <v>0</v>
      </c>
      <c r="AS2927" s="51">
        <f t="shared" ref="AS2927:AS2932" si="7527">AS2928</f>
        <v>0</v>
      </c>
      <c r="AT2927" s="51">
        <f t="shared" ref="AT2927:AT2932" si="7528">AT2928</f>
        <v>0</v>
      </c>
      <c r="AU2927" s="51">
        <f t="shared" si="7471"/>
        <v>10707.528060000001</v>
      </c>
      <c r="AV2927" s="51">
        <f t="shared" si="7472"/>
        <v>-10707.528060000001</v>
      </c>
      <c r="AW2927" s="45"/>
      <c r="AX2927" s="45"/>
      <c r="AY2927" s="45"/>
      <c r="AZ2927" s="45"/>
      <c r="BA2927" s="52">
        <f t="shared" si="7476"/>
        <v>100</v>
      </c>
      <c r="BB2927" s="25"/>
    </row>
    <row r="2928" s="39" customFormat="1" ht="47.25">
      <c r="B2928" s="47" t="s">
        <v>1074</v>
      </c>
      <c r="C2928" s="47" t="s">
        <v>46</v>
      </c>
      <c r="D2928" s="47" t="s">
        <v>88</v>
      </c>
      <c r="E2928" s="48" t="str">
        <f t="shared" si="7470"/>
        <v>0104</v>
      </c>
      <c r="F2928" s="47" t="s">
        <v>1080</v>
      </c>
      <c r="G2928" s="48"/>
      <c r="H2928" s="49" t="s">
        <v>1081</v>
      </c>
      <c r="I2928" s="42"/>
      <c r="J2928" s="42"/>
      <c r="K2928" s="42"/>
      <c r="L2928" s="42"/>
      <c r="M2928" s="42"/>
      <c r="N2928" s="42"/>
      <c r="O2928" s="42">
        <f t="shared" si="7512"/>
        <v>0</v>
      </c>
      <c r="P2928" s="42">
        <f t="shared" si="7513"/>
        <v>0</v>
      </c>
      <c r="Q2928" s="42"/>
      <c r="R2928" s="42"/>
      <c r="S2928" s="42"/>
      <c r="T2928" s="19">
        <f t="shared" si="7416"/>
        <v>0</v>
      </c>
      <c r="U2928" s="42"/>
      <c r="V2928" s="42"/>
      <c r="W2928" s="42"/>
      <c r="X2928" s="42"/>
      <c r="Y2928" s="42"/>
      <c r="Z2928" s="42"/>
      <c r="AA2928" s="42"/>
      <c r="AB2928" s="42"/>
      <c r="AC2928" s="42"/>
      <c r="AD2928" s="42"/>
      <c r="AE2928" s="42"/>
      <c r="AF2928" s="50">
        <f t="shared" si="7514"/>
        <v>10707.528060000001</v>
      </c>
      <c r="AG2928" s="50">
        <f t="shared" si="7515"/>
        <v>0</v>
      </c>
      <c r="AH2928" s="50">
        <f t="shared" si="7516"/>
        <v>0</v>
      </c>
      <c r="AI2928" s="50">
        <f t="shared" si="7517"/>
        <v>0</v>
      </c>
      <c r="AJ2928" s="50">
        <f t="shared" si="7518"/>
        <v>0</v>
      </c>
      <c r="AK2928" s="50">
        <f t="shared" si="7519"/>
        <v>0</v>
      </c>
      <c r="AL2928" s="50">
        <f t="shared" si="7520"/>
        <v>10707.528060000001</v>
      </c>
      <c r="AM2928" s="50">
        <f t="shared" si="7521"/>
        <v>0</v>
      </c>
      <c r="AN2928" s="50">
        <f t="shared" si="7522"/>
        <v>0</v>
      </c>
      <c r="AO2928" s="51">
        <f t="shared" si="7523"/>
        <v>7506.6833100000003</v>
      </c>
      <c r="AP2928" s="51">
        <f t="shared" si="7524"/>
        <v>10707.528060000001</v>
      </c>
      <c r="AQ2928" s="51">
        <f t="shared" si="7525"/>
        <v>0</v>
      </c>
      <c r="AR2928" s="51">
        <f t="shared" si="7526"/>
        <v>0</v>
      </c>
      <c r="AS2928" s="51">
        <f t="shared" si="7527"/>
        <v>0</v>
      </c>
      <c r="AT2928" s="51">
        <f t="shared" si="7528"/>
        <v>0</v>
      </c>
      <c r="AU2928" s="51">
        <f t="shared" si="7471"/>
        <v>10707.528060000001</v>
      </c>
      <c r="AV2928" s="51">
        <f t="shared" si="7472"/>
        <v>-10707.528060000001</v>
      </c>
      <c r="AW2928" s="45"/>
      <c r="AX2928" s="45"/>
      <c r="AY2928" s="45"/>
      <c r="AZ2928" s="45"/>
      <c r="BA2928" s="52">
        <f t="shared" si="7476"/>
        <v>100</v>
      </c>
      <c r="BB2928" s="25"/>
    </row>
    <row r="2929" s="39" customFormat="1" ht="47.25">
      <c r="B2929" s="47" t="s">
        <v>1074</v>
      </c>
      <c r="C2929" s="47" t="s">
        <v>46</v>
      </c>
      <c r="D2929" s="47" t="s">
        <v>88</v>
      </c>
      <c r="E2929" s="48" t="str">
        <f t="shared" si="7470"/>
        <v>0104</v>
      </c>
      <c r="F2929" s="47" t="s">
        <v>1082</v>
      </c>
      <c r="G2929" s="48"/>
      <c r="H2929" s="49" t="s">
        <v>75</v>
      </c>
      <c r="I2929" s="42"/>
      <c r="J2929" s="42"/>
      <c r="K2929" s="42"/>
      <c r="L2929" s="42"/>
      <c r="M2929" s="42"/>
      <c r="N2929" s="42"/>
      <c r="O2929" s="42">
        <f t="shared" si="7512"/>
        <v>0</v>
      </c>
      <c r="P2929" s="42">
        <f t="shared" si="7513"/>
        <v>0</v>
      </c>
      <c r="Q2929" s="42"/>
      <c r="R2929" s="42"/>
      <c r="S2929" s="42"/>
      <c r="T2929" s="19">
        <f t="shared" si="7416"/>
        <v>0</v>
      </c>
      <c r="U2929" s="42"/>
      <c r="V2929" s="42"/>
      <c r="W2929" s="42"/>
      <c r="X2929" s="42"/>
      <c r="Y2929" s="42"/>
      <c r="Z2929" s="42"/>
      <c r="AA2929" s="42"/>
      <c r="AB2929" s="42"/>
      <c r="AC2929" s="42"/>
      <c r="AD2929" s="42"/>
      <c r="AE2929" s="42"/>
      <c r="AF2929" s="50">
        <f t="shared" si="7514"/>
        <v>10707.528060000001</v>
      </c>
      <c r="AG2929" s="50">
        <f t="shared" si="7515"/>
        <v>0</v>
      </c>
      <c r="AH2929" s="50">
        <f t="shared" si="7516"/>
        <v>0</v>
      </c>
      <c r="AI2929" s="50">
        <f t="shared" si="7517"/>
        <v>0</v>
      </c>
      <c r="AJ2929" s="50">
        <f t="shared" si="7518"/>
        <v>0</v>
      </c>
      <c r="AK2929" s="50">
        <f t="shared" si="7519"/>
        <v>0</v>
      </c>
      <c r="AL2929" s="50">
        <f t="shared" si="7520"/>
        <v>10707.528060000001</v>
      </c>
      <c r="AM2929" s="50">
        <f t="shared" si="7521"/>
        <v>0</v>
      </c>
      <c r="AN2929" s="50">
        <f t="shared" si="7522"/>
        <v>0</v>
      </c>
      <c r="AO2929" s="15">
        <f t="shared" si="7523"/>
        <v>7506.6833100000003</v>
      </c>
      <c r="AP2929" s="51">
        <f t="shared" si="7524"/>
        <v>10707.528060000001</v>
      </c>
      <c r="AQ2929" s="51">
        <f t="shared" si="7525"/>
        <v>0</v>
      </c>
      <c r="AR2929" s="51">
        <f t="shared" si="7526"/>
        <v>0</v>
      </c>
      <c r="AS2929" s="51">
        <f t="shared" si="7527"/>
        <v>0</v>
      </c>
      <c r="AT2929" s="51">
        <f t="shared" si="7528"/>
        <v>0</v>
      </c>
      <c r="AU2929" s="51">
        <f t="shared" si="7471"/>
        <v>10707.528060000001</v>
      </c>
      <c r="AV2929" s="51">
        <f t="shared" si="7472"/>
        <v>-10707.528060000001</v>
      </c>
      <c r="AW2929" s="45"/>
      <c r="AX2929" s="45"/>
      <c r="AY2929" s="45"/>
      <c r="AZ2929" s="45"/>
      <c r="BA2929" s="52">
        <f t="shared" si="7476"/>
        <v>100</v>
      </c>
      <c r="BB2929" s="25"/>
    </row>
    <row r="2930" s="39" customFormat="1" ht="31.5">
      <c r="B2930" s="47" t="s">
        <v>1074</v>
      </c>
      <c r="C2930" s="47" t="s">
        <v>46</v>
      </c>
      <c r="D2930" s="47" t="s">
        <v>88</v>
      </c>
      <c r="E2930" s="48" t="str">
        <f t="shared" si="7470"/>
        <v>0104</v>
      </c>
      <c r="F2930" s="47" t="s">
        <v>1082</v>
      </c>
      <c r="G2930" s="47" t="s">
        <v>58</v>
      </c>
      <c r="H2930" s="49" t="s">
        <v>59</v>
      </c>
      <c r="I2930" s="42"/>
      <c r="J2930" s="42"/>
      <c r="K2930" s="42"/>
      <c r="L2930" s="42"/>
      <c r="M2930" s="42"/>
      <c r="N2930" s="42"/>
      <c r="O2930" s="42">
        <v>0</v>
      </c>
      <c r="P2930" s="42">
        <v>0</v>
      </c>
      <c r="Q2930" s="42"/>
      <c r="R2930" s="42"/>
      <c r="S2930" s="42"/>
      <c r="T2930" s="19">
        <f t="shared" si="7416"/>
        <v>0</v>
      </c>
      <c r="U2930" s="42"/>
      <c r="V2930" s="42"/>
      <c r="W2930" s="42"/>
      <c r="X2930" s="42"/>
      <c r="Y2930" s="42"/>
      <c r="Z2930" s="42"/>
      <c r="AA2930" s="42"/>
      <c r="AB2930" s="42"/>
      <c r="AC2930" s="42"/>
      <c r="AD2930" s="42"/>
      <c r="AE2930" s="42"/>
      <c r="AF2930" s="50">
        <v>10707.528060000001</v>
      </c>
      <c r="AG2930" s="50"/>
      <c r="AH2930" s="50">
        <v>0</v>
      </c>
      <c r="AI2930" s="50">
        <v>0</v>
      </c>
      <c r="AJ2930" s="50">
        <v>0</v>
      </c>
      <c r="AK2930" s="50">
        <v>0</v>
      </c>
      <c r="AL2930" s="50">
        <v>10707.528060000001</v>
      </c>
      <c r="AM2930" s="50">
        <v>0</v>
      </c>
      <c r="AN2930" s="50">
        <v>0</v>
      </c>
      <c r="AO2930" s="51">
        <v>7506.6833100000003</v>
      </c>
      <c r="AP2930" s="51">
        <v>10707.528060000001</v>
      </c>
      <c r="AQ2930" s="51">
        <v>0</v>
      </c>
      <c r="AR2930" s="51">
        <v>0</v>
      </c>
      <c r="AS2930" s="51">
        <v>0</v>
      </c>
      <c r="AT2930" s="51">
        <v>0</v>
      </c>
      <c r="AU2930" s="51">
        <f t="shared" si="7471"/>
        <v>10707.528060000001</v>
      </c>
      <c r="AV2930" s="51">
        <f t="shared" si="7472"/>
        <v>-10707.528060000001</v>
      </c>
      <c r="AW2930" s="45"/>
      <c r="AX2930" s="45"/>
      <c r="AY2930" s="45"/>
      <c r="AZ2930" s="45"/>
      <c r="BA2930" s="52">
        <f t="shared" si="7476"/>
        <v>100</v>
      </c>
      <c r="BB2930" s="25"/>
    </row>
    <row r="2931" ht="31.5">
      <c r="B2931" s="47" t="s">
        <v>1074</v>
      </c>
      <c r="C2931" s="47" t="s">
        <v>46</v>
      </c>
      <c r="D2931" s="47" t="s">
        <v>88</v>
      </c>
      <c r="E2931" s="48" t="str">
        <f t="shared" si="7470"/>
        <v>0104</v>
      </c>
      <c r="F2931" s="47" t="s">
        <v>124</v>
      </c>
      <c r="G2931" s="48"/>
      <c r="H2931" s="49" t="s">
        <v>125</v>
      </c>
      <c r="I2931" s="19">
        <f t="shared" ref="I2931:I2932" si="7529">I2932</f>
        <v>479715.39999999997</v>
      </c>
      <c r="J2931" s="19">
        <f t="shared" ref="J2931:J2932" si="7530">J2932</f>
        <v>437317.70000000001</v>
      </c>
      <c r="K2931" s="19">
        <f t="shared" ref="K2931:K2932" si="7531">K2932</f>
        <v>440377.79999999999</v>
      </c>
      <c r="L2931" s="19">
        <f t="shared" ref="L2931:L2932" si="7532">L2932</f>
        <v>0</v>
      </c>
      <c r="M2931" s="19">
        <f t="shared" ref="M2931:M2932" si="7533">M2932</f>
        <v>0</v>
      </c>
      <c r="N2931" s="19">
        <f t="shared" ref="N2931:N2932" si="7534">N2932</f>
        <v>0</v>
      </c>
      <c r="O2931" s="19">
        <f t="shared" si="7512"/>
        <v>877.101</v>
      </c>
      <c r="P2931" s="19">
        <f t="shared" si="7513"/>
        <v>0</v>
      </c>
      <c r="Q2931" s="19">
        <f t="shared" ref="Q2931:Q2932" si="7535">Q2932</f>
        <v>5000</v>
      </c>
      <c r="R2931" s="19">
        <f t="shared" ref="R2931:R2932" si="7536">R2932</f>
        <v>-635.60000000000002</v>
      </c>
      <c r="S2931" s="19">
        <f t="shared" ref="S2931:S2932" si="7537">S2932</f>
        <v>71672.847999999998</v>
      </c>
      <c r="T2931" s="19">
        <f t="shared" si="7416"/>
        <v>556629.74899999995</v>
      </c>
      <c r="U2931" s="19">
        <f t="shared" si="7414"/>
        <v>437317.70000000001</v>
      </c>
      <c r="V2931" s="19">
        <f t="shared" si="7415"/>
        <v>440377.79999999999</v>
      </c>
      <c r="W2931" s="19">
        <f t="shared" ref="W2931:W2932" si="7538">W2932</f>
        <v>63392.400000000001</v>
      </c>
      <c r="X2931" s="19">
        <f t="shared" ref="X2931:X2932" si="7539">X2932</f>
        <v>0</v>
      </c>
      <c r="Y2931" s="19">
        <f t="shared" ref="Y2931:Y2932" si="7540">Y2932</f>
        <v>1534.5</v>
      </c>
      <c r="Z2931" s="19">
        <f t="shared" ref="Z2931:Z2932" si="7541">Z2932</f>
        <v>6745.9480000000003</v>
      </c>
      <c r="AA2931" s="19">
        <f t="shared" ref="AA2931:AA2932" si="7542">AA2932</f>
        <v>77116.300000000003</v>
      </c>
      <c r="AB2931" s="19">
        <f t="shared" ref="AB2931:AB2932" si="7543">AB2932</f>
        <v>0</v>
      </c>
      <c r="AC2931" s="19">
        <f t="shared" ref="AC2931:AC2932" si="7544">AC2932</f>
        <v>77116.300000000003</v>
      </c>
      <c r="AD2931" s="19">
        <f t="shared" ref="AD2931:AD2932" si="7545">AD2932</f>
        <v>0</v>
      </c>
      <c r="AE2931" s="19">
        <f t="shared" ref="AE2931:AE2932" si="7546">AE2932</f>
        <v>0</v>
      </c>
      <c r="AF2931" s="50">
        <f t="shared" si="7514"/>
        <v>568705.24900000007</v>
      </c>
      <c r="AG2931" s="50">
        <f t="shared" si="7515"/>
        <v>0</v>
      </c>
      <c r="AH2931" s="50">
        <f t="shared" si="7516"/>
        <v>0</v>
      </c>
      <c r="AI2931" s="50">
        <f t="shared" si="7517"/>
        <v>0</v>
      </c>
      <c r="AJ2931" s="50">
        <f t="shared" si="7518"/>
        <v>0</v>
      </c>
      <c r="AK2931" s="50">
        <f t="shared" si="7519"/>
        <v>0</v>
      </c>
      <c r="AL2931" s="50">
        <f t="shared" si="7520"/>
        <v>549596.37609999999</v>
      </c>
      <c r="AM2931" s="50">
        <f t="shared" si="7521"/>
        <v>0</v>
      </c>
      <c r="AN2931" s="50">
        <f t="shared" si="7522"/>
        <v>0</v>
      </c>
      <c r="AO2931" s="15">
        <f t="shared" si="7523"/>
        <v>348554.83564999996</v>
      </c>
      <c r="AP2931" s="51">
        <f t="shared" si="7524"/>
        <v>565358.64800000004</v>
      </c>
      <c r="AQ2931" s="51">
        <f t="shared" si="7525"/>
        <v>877.101</v>
      </c>
      <c r="AR2931" s="51">
        <f t="shared" si="7526"/>
        <v>0</v>
      </c>
      <c r="AS2931" s="51">
        <f t="shared" si="7527"/>
        <v>0</v>
      </c>
      <c r="AT2931" s="51">
        <f t="shared" si="7528"/>
        <v>0</v>
      </c>
      <c r="AU2931" s="51">
        <f t="shared" si="7471"/>
        <v>566235.74900000007</v>
      </c>
      <c r="AV2931" s="51">
        <f t="shared" si="7472"/>
        <v>-9606.0000000001164</v>
      </c>
      <c r="AW2931" s="51">
        <f t="shared" si="7473"/>
        <v>628302.59699999995</v>
      </c>
      <c r="AX2931" s="51">
        <f t="shared" si="7474"/>
        <v>514434</v>
      </c>
      <c r="AY2931" s="51">
        <f t="shared" si="7475"/>
        <v>517494.09999999998</v>
      </c>
      <c r="AZ2931" s="51">
        <f t="shared" ref="AZ2931:AZ2932" si="7547">AZ2932</f>
        <v>0</v>
      </c>
      <c r="BA2931" s="52">
        <f t="shared" si="7476"/>
        <v>96.63993379108058</v>
      </c>
      <c r="BB2931" s="25"/>
    </row>
    <row r="2932">
      <c r="B2932" s="47" t="s">
        <v>1074</v>
      </c>
      <c r="C2932" s="47" t="s">
        <v>46</v>
      </c>
      <c r="D2932" s="47" t="s">
        <v>88</v>
      </c>
      <c r="E2932" s="48" t="str">
        <f t="shared" si="7470"/>
        <v>0104</v>
      </c>
      <c r="F2932" s="47" t="s">
        <v>165</v>
      </c>
      <c r="G2932" s="48"/>
      <c r="H2932" s="49" t="s">
        <v>166</v>
      </c>
      <c r="I2932" s="19">
        <f t="shared" si="7529"/>
        <v>479715.39999999997</v>
      </c>
      <c r="J2932" s="19">
        <f t="shared" si="7530"/>
        <v>437317.70000000001</v>
      </c>
      <c r="K2932" s="19">
        <f t="shared" si="7531"/>
        <v>440377.79999999999</v>
      </c>
      <c r="L2932" s="19">
        <f t="shared" si="7532"/>
        <v>0</v>
      </c>
      <c r="M2932" s="19">
        <f t="shared" si="7533"/>
        <v>0</v>
      </c>
      <c r="N2932" s="19">
        <f t="shared" si="7534"/>
        <v>0</v>
      </c>
      <c r="O2932" s="19">
        <f t="shared" si="7512"/>
        <v>877.101</v>
      </c>
      <c r="P2932" s="19">
        <f t="shared" si="7513"/>
        <v>0</v>
      </c>
      <c r="Q2932" s="19">
        <f t="shared" si="7535"/>
        <v>5000</v>
      </c>
      <c r="R2932" s="19">
        <f t="shared" si="7536"/>
        <v>-635.60000000000002</v>
      </c>
      <c r="S2932" s="19">
        <f t="shared" si="7537"/>
        <v>71672.847999999998</v>
      </c>
      <c r="T2932" s="19">
        <f t="shared" si="7416"/>
        <v>556629.74899999995</v>
      </c>
      <c r="U2932" s="19">
        <f t="shared" si="7414"/>
        <v>437317.70000000001</v>
      </c>
      <c r="V2932" s="19">
        <f t="shared" si="7415"/>
        <v>440377.79999999999</v>
      </c>
      <c r="W2932" s="19">
        <f t="shared" si="7538"/>
        <v>63392.400000000001</v>
      </c>
      <c r="X2932" s="19">
        <f t="shared" si="7539"/>
        <v>0</v>
      </c>
      <c r="Y2932" s="19">
        <f t="shared" si="7540"/>
        <v>1534.5</v>
      </c>
      <c r="Z2932" s="19">
        <f t="shared" si="7541"/>
        <v>6745.9480000000003</v>
      </c>
      <c r="AA2932" s="19">
        <f t="shared" si="7542"/>
        <v>77116.300000000003</v>
      </c>
      <c r="AB2932" s="19">
        <f t="shared" si="7543"/>
        <v>0</v>
      </c>
      <c r="AC2932" s="19">
        <f t="shared" si="7544"/>
        <v>77116.300000000003</v>
      </c>
      <c r="AD2932" s="19">
        <f t="shared" si="7545"/>
        <v>0</v>
      </c>
      <c r="AE2932" s="19">
        <f t="shared" si="7546"/>
        <v>0</v>
      </c>
      <c r="AF2932" s="50">
        <f t="shared" si="7514"/>
        <v>568705.24900000007</v>
      </c>
      <c r="AG2932" s="50">
        <f t="shared" si="7515"/>
        <v>0</v>
      </c>
      <c r="AH2932" s="50">
        <f t="shared" si="7516"/>
        <v>0</v>
      </c>
      <c r="AI2932" s="50">
        <f t="shared" si="7517"/>
        <v>0</v>
      </c>
      <c r="AJ2932" s="50">
        <f t="shared" si="7518"/>
        <v>0</v>
      </c>
      <c r="AK2932" s="50">
        <f t="shared" si="7519"/>
        <v>0</v>
      </c>
      <c r="AL2932" s="50">
        <f t="shared" si="7520"/>
        <v>549596.37609999999</v>
      </c>
      <c r="AM2932" s="50">
        <f t="shared" si="7521"/>
        <v>0</v>
      </c>
      <c r="AN2932" s="50">
        <f t="shared" si="7522"/>
        <v>0</v>
      </c>
      <c r="AO2932" s="51">
        <f t="shared" si="7523"/>
        <v>348554.83564999996</v>
      </c>
      <c r="AP2932" s="51">
        <f t="shared" si="7524"/>
        <v>565358.64800000004</v>
      </c>
      <c r="AQ2932" s="51">
        <f t="shared" si="7525"/>
        <v>877.101</v>
      </c>
      <c r="AR2932" s="51">
        <f t="shared" si="7526"/>
        <v>0</v>
      </c>
      <c r="AS2932" s="51">
        <f t="shared" si="7527"/>
        <v>0</v>
      </c>
      <c r="AT2932" s="51">
        <f t="shared" si="7528"/>
        <v>0</v>
      </c>
      <c r="AU2932" s="51">
        <f t="shared" si="7471"/>
        <v>566235.74900000007</v>
      </c>
      <c r="AV2932" s="51">
        <f t="shared" si="7472"/>
        <v>-9606.0000000001164</v>
      </c>
      <c r="AW2932" s="51">
        <f t="shared" si="7473"/>
        <v>628302.59699999995</v>
      </c>
      <c r="AX2932" s="51">
        <f t="shared" si="7474"/>
        <v>514434</v>
      </c>
      <c r="AY2932" s="51">
        <f t="shared" si="7475"/>
        <v>517494.09999999998</v>
      </c>
      <c r="AZ2932" s="51">
        <f t="shared" si="7547"/>
        <v>0</v>
      </c>
      <c r="BA2932" s="52">
        <f t="shared" si="7476"/>
        <v>96.63993379108058</v>
      </c>
      <c r="BB2932" s="25"/>
    </row>
    <row r="2933">
      <c r="B2933" s="47" t="s">
        <v>1074</v>
      </c>
      <c r="C2933" s="47" t="s">
        <v>46</v>
      </c>
      <c r="D2933" s="47" t="s">
        <v>88</v>
      </c>
      <c r="E2933" s="48" t="str">
        <f t="shared" si="7470"/>
        <v>0104</v>
      </c>
      <c r="F2933" s="47" t="s">
        <v>167</v>
      </c>
      <c r="G2933" s="48"/>
      <c r="H2933" s="49" t="s">
        <v>69</v>
      </c>
      <c r="I2933" s="19">
        <f>I2934+I2935+I2936</f>
        <v>479715.39999999997</v>
      </c>
      <c r="J2933" s="19">
        <f>J2934+J2935+J2936</f>
        <v>437317.70000000001</v>
      </c>
      <c r="K2933" s="19">
        <f>K2934+K2935+K2936</f>
        <v>440377.79999999999</v>
      </c>
      <c r="L2933" s="19">
        <f>L2934+L2935+L2936</f>
        <v>0</v>
      </c>
      <c r="M2933" s="19">
        <f>M2934+M2935+M2936</f>
        <v>0</v>
      </c>
      <c r="N2933" s="19">
        <f>N2934+N2935+N2936</f>
        <v>0</v>
      </c>
      <c r="O2933" s="19">
        <f>O2934+O2935+O2936</f>
        <v>877.101</v>
      </c>
      <c r="P2933" s="19">
        <f>P2934+P2935+P2936</f>
        <v>0</v>
      </c>
      <c r="Q2933" s="19">
        <f>Q2934+Q2935+Q2936</f>
        <v>5000</v>
      </c>
      <c r="R2933" s="19">
        <f>R2934+R2935+R2936</f>
        <v>-635.60000000000002</v>
      </c>
      <c r="S2933" s="19">
        <f>S2934+S2935+S2936</f>
        <v>71672.847999999998</v>
      </c>
      <c r="T2933" s="19">
        <f t="shared" si="7416"/>
        <v>556629.74899999995</v>
      </c>
      <c r="U2933" s="19">
        <f t="shared" si="7414"/>
        <v>437317.70000000001</v>
      </c>
      <c r="V2933" s="19">
        <f t="shared" si="7415"/>
        <v>440377.79999999999</v>
      </c>
      <c r="W2933" s="19">
        <f>W2934+W2935+W2936</f>
        <v>63392.400000000001</v>
      </c>
      <c r="X2933" s="19">
        <f>X2934+X2935+X2936</f>
        <v>0</v>
      </c>
      <c r="Y2933" s="19">
        <f>Y2934+Y2935+Y2936</f>
        <v>1534.5</v>
      </c>
      <c r="Z2933" s="19">
        <f>Z2934+Z2935+Z2936</f>
        <v>6745.9480000000003</v>
      </c>
      <c r="AA2933" s="19">
        <f>AA2934+AA2935+AA2936</f>
        <v>77116.300000000003</v>
      </c>
      <c r="AB2933" s="19">
        <f>AB2934+AB2935+AB2936</f>
        <v>0</v>
      </c>
      <c r="AC2933" s="19">
        <f>AC2934+AC2935+AC2936</f>
        <v>77116.300000000003</v>
      </c>
      <c r="AD2933" s="19">
        <f>AD2934+AD2935+AD2936</f>
        <v>0</v>
      </c>
      <c r="AE2933" s="19">
        <f>AE2934+AE2935+AE2936</f>
        <v>0</v>
      </c>
      <c r="AF2933" s="50">
        <f>AF2934+AF2935+AF2936</f>
        <v>568705.24900000007</v>
      </c>
      <c r="AG2933" s="50">
        <f>AG2934+AG2935+AG2936</f>
        <v>0</v>
      </c>
      <c r="AH2933" s="50">
        <f>AH2934+AH2935+AH2936</f>
        <v>0</v>
      </c>
      <c r="AI2933" s="50">
        <f>AI2934+AI2935+AI2936</f>
        <v>0</v>
      </c>
      <c r="AJ2933" s="50">
        <f>AJ2934+AJ2935+AJ2936</f>
        <v>0</v>
      </c>
      <c r="AK2933" s="50">
        <f>AK2934+AK2935+AK2936</f>
        <v>0</v>
      </c>
      <c r="AL2933" s="50">
        <f>AL2934+AL2935+AL2936</f>
        <v>549596.37609999999</v>
      </c>
      <c r="AM2933" s="50">
        <f>AM2934+AM2935+AM2936</f>
        <v>0</v>
      </c>
      <c r="AN2933" s="50">
        <f>AN2934+AN2935+AN2936</f>
        <v>0</v>
      </c>
      <c r="AO2933" s="15">
        <f>AO2934+AO2935+AO2936</f>
        <v>348554.83564999996</v>
      </c>
      <c r="AP2933" s="51">
        <f>AP2934+AP2935+AP2936</f>
        <v>565358.64800000004</v>
      </c>
      <c r="AQ2933" s="51">
        <f>AQ2934+AQ2935+AQ2936</f>
        <v>877.101</v>
      </c>
      <c r="AR2933" s="51">
        <f>AR2934+AR2935+AR2936</f>
        <v>0</v>
      </c>
      <c r="AS2933" s="51">
        <f>AS2934+AS2935+AS2936</f>
        <v>0</v>
      </c>
      <c r="AT2933" s="51">
        <f>AT2934+AT2935+AT2936</f>
        <v>0</v>
      </c>
      <c r="AU2933" s="51">
        <f t="shared" si="7471"/>
        <v>566235.74900000007</v>
      </c>
      <c r="AV2933" s="51">
        <f t="shared" si="7472"/>
        <v>-9606.0000000001164</v>
      </c>
      <c r="AW2933" s="51">
        <f t="shared" si="7473"/>
        <v>628302.59699999995</v>
      </c>
      <c r="AX2933" s="51">
        <f t="shared" si="7474"/>
        <v>514434</v>
      </c>
      <c r="AY2933" s="51">
        <f t="shared" si="7475"/>
        <v>517494.09999999998</v>
      </c>
      <c r="AZ2933" s="51">
        <f>AZ2934+AZ2935+AZ2936</f>
        <v>0</v>
      </c>
      <c r="BA2933" s="52">
        <f t="shared" si="7476"/>
        <v>96.63993379108058</v>
      </c>
      <c r="BB2933" s="25"/>
    </row>
    <row r="2934" ht="78.75">
      <c r="B2934" s="47" t="s">
        <v>1074</v>
      </c>
      <c r="C2934" s="47" t="s">
        <v>46</v>
      </c>
      <c r="D2934" s="47" t="s">
        <v>88</v>
      </c>
      <c r="E2934" s="48" t="str">
        <f t="shared" si="7470"/>
        <v>0104</v>
      </c>
      <c r="F2934" s="47" t="s">
        <v>167</v>
      </c>
      <c r="G2934" s="47" t="s">
        <v>70</v>
      </c>
      <c r="H2934" s="49" t="s">
        <v>71</v>
      </c>
      <c r="I2934" s="19">
        <v>446948.09999999998</v>
      </c>
      <c r="J2934" s="19">
        <v>405284</v>
      </c>
      <c r="K2934" s="19">
        <v>409046.70000000001</v>
      </c>
      <c r="L2934" s="19"/>
      <c r="M2934" s="19"/>
      <c r="N2934" s="19"/>
      <c r="O2934" s="19">
        <v>0</v>
      </c>
      <c r="P2934" s="19">
        <v>0</v>
      </c>
      <c r="Q2934" s="19">
        <v>0</v>
      </c>
      <c r="R2934" s="19">
        <v>0</v>
      </c>
      <c r="S2934" s="19">
        <v>63392.400000000001</v>
      </c>
      <c r="T2934" s="19">
        <f t="shared" si="7416"/>
        <v>510340.5</v>
      </c>
      <c r="U2934" s="19">
        <f t="shared" si="7414"/>
        <v>405284</v>
      </c>
      <c r="V2934" s="19">
        <f t="shared" si="7415"/>
        <v>409046.70000000001</v>
      </c>
      <c r="W2934" s="19">
        <v>63392.400000000001</v>
      </c>
      <c r="X2934" s="19"/>
      <c r="Y2934" s="19"/>
      <c r="Z2934" s="19"/>
      <c r="AA2934" s="19">
        <v>77116.300000000003</v>
      </c>
      <c r="AB2934" s="19"/>
      <c r="AC2934" s="19">
        <v>77116.300000000003</v>
      </c>
      <c r="AD2934" s="19"/>
      <c r="AE2934" s="19"/>
      <c r="AF2934" s="50">
        <v>534894.29318000004</v>
      </c>
      <c r="AG2934" s="50"/>
      <c r="AH2934" s="50">
        <v>0</v>
      </c>
      <c r="AI2934" s="50">
        <v>0</v>
      </c>
      <c r="AJ2934" s="50">
        <v>0</v>
      </c>
      <c r="AK2934" s="50">
        <v>0</v>
      </c>
      <c r="AL2934" s="50">
        <v>515785.42028000002</v>
      </c>
      <c r="AM2934" s="50">
        <v>0</v>
      </c>
      <c r="AN2934" s="50">
        <v>0</v>
      </c>
      <c r="AO2934" s="51">
        <v>323309.68949999998</v>
      </c>
      <c r="AP2934" s="51">
        <v>524419.84378</v>
      </c>
      <c r="AQ2934" s="51">
        <v>0</v>
      </c>
      <c r="AR2934" s="51">
        <v>0</v>
      </c>
      <c r="AS2934" s="51">
        <v>0</v>
      </c>
      <c r="AT2934" s="51">
        <v>0</v>
      </c>
      <c r="AU2934" s="51">
        <f t="shared" si="7471"/>
        <v>524419.84378</v>
      </c>
      <c r="AV2934" s="51">
        <f t="shared" si="7472"/>
        <v>-14079.343779999996</v>
      </c>
      <c r="AW2934" s="51">
        <f t="shared" si="7473"/>
        <v>573732.90000000002</v>
      </c>
      <c r="AX2934" s="51">
        <f t="shared" si="7474"/>
        <v>482400.29999999999</v>
      </c>
      <c r="AY2934" s="51">
        <f t="shared" si="7475"/>
        <v>486163</v>
      </c>
      <c r="AZ2934" s="51"/>
      <c r="BA2934" s="52">
        <f t="shared" si="7476"/>
        <v>96.427542199712803</v>
      </c>
      <c r="BB2934" s="53"/>
    </row>
    <row r="2935" ht="31.5">
      <c r="B2935" s="47" t="s">
        <v>1074</v>
      </c>
      <c r="C2935" s="47" t="s">
        <v>46</v>
      </c>
      <c r="D2935" s="47" t="s">
        <v>88</v>
      </c>
      <c r="E2935" s="48" t="str">
        <f t="shared" si="7470"/>
        <v>0104</v>
      </c>
      <c r="F2935" s="47" t="s">
        <v>167</v>
      </c>
      <c r="G2935" s="47" t="s">
        <v>58</v>
      </c>
      <c r="H2935" s="49" t="s">
        <v>59</v>
      </c>
      <c r="I2935" s="19">
        <v>32167.299999999999</v>
      </c>
      <c r="J2935" s="19">
        <v>31433.700000000001</v>
      </c>
      <c r="K2935" s="19">
        <v>30731.099999999999</v>
      </c>
      <c r="L2935" s="19"/>
      <c r="M2935" s="19"/>
      <c r="N2935" s="19"/>
      <c r="O2935" s="19">
        <v>877.101</v>
      </c>
      <c r="P2935" s="19">
        <v>0</v>
      </c>
      <c r="Q2935" s="19">
        <v>5000</v>
      </c>
      <c r="R2935" s="19">
        <v>-635.60000000000002</v>
      </c>
      <c r="S2935" s="19">
        <f>6745.948+1534.5</f>
        <v>8280.4480000000003</v>
      </c>
      <c r="T2935" s="19">
        <f t="shared" si="7416"/>
        <v>45689.249000000003</v>
      </c>
      <c r="U2935" s="19">
        <f t="shared" si="7414"/>
        <v>31433.700000000001</v>
      </c>
      <c r="V2935" s="19">
        <f t="shared" si="7415"/>
        <v>30731.099999999999</v>
      </c>
      <c r="W2935" s="19"/>
      <c r="X2935" s="19"/>
      <c r="Y2935" s="19">
        <v>1534.5</v>
      </c>
      <c r="Z2935" s="19">
        <f>6745.948</f>
        <v>6745.9480000000003</v>
      </c>
      <c r="AA2935" s="19"/>
      <c r="AB2935" s="19"/>
      <c r="AC2935" s="19"/>
      <c r="AD2935" s="19"/>
      <c r="AE2935" s="19"/>
      <c r="AF2935" s="50">
        <v>32800.800289999999</v>
      </c>
      <c r="AG2935" s="50"/>
      <c r="AH2935" s="50">
        <v>0</v>
      </c>
      <c r="AI2935" s="50">
        <v>0</v>
      </c>
      <c r="AJ2935" s="50">
        <v>0</v>
      </c>
      <c r="AK2935" s="50">
        <v>0</v>
      </c>
      <c r="AL2935" s="50">
        <v>32800.800289999999</v>
      </c>
      <c r="AM2935" s="50">
        <v>0</v>
      </c>
      <c r="AN2935" s="50">
        <v>0</v>
      </c>
      <c r="AO2935" s="15">
        <v>24514.100620000001</v>
      </c>
      <c r="AP2935" s="51">
        <v>39812.148000000001</v>
      </c>
      <c r="AQ2935" s="51">
        <v>877.101</v>
      </c>
      <c r="AR2935" s="51">
        <v>0</v>
      </c>
      <c r="AS2935" s="51">
        <v>0</v>
      </c>
      <c r="AT2935" s="51">
        <v>0</v>
      </c>
      <c r="AU2935" s="51">
        <f t="shared" si="7471"/>
        <v>40689.249000000003</v>
      </c>
      <c r="AV2935" s="51">
        <f t="shared" si="7472"/>
        <v>5000</v>
      </c>
      <c r="AW2935" s="51">
        <f t="shared" si="7473"/>
        <v>53969.697</v>
      </c>
      <c r="AX2935" s="51">
        <f t="shared" si="7474"/>
        <v>31433.700000000001</v>
      </c>
      <c r="AY2935" s="51">
        <f t="shared" si="7475"/>
        <v>30731.099999999999</v>
      </c>
      <c r="AZ2935" s="51"/>
      <c r="BA2935" s="52">
        <f t="shared" si="7476"/>
        <v>100</v>
      </c>
      <c r="BB2935" s="53"/>
    </row>
    <row r="2936">
      <c r="B2936" s="47" t="s">
        <v>1074</v>
      </c>
      <c r="C2936" s="47" t="s">
        <v>46</v>
      </c>
      <c r="D2936" s="47" t="s">
        <v>88</v>
      </c>
      <c r="E2936" s="48" t="str">
        <f t="shared" si="7470"/>
        <v>0104</v>
      </c>
      <c r="F2936" s="47" t="s">
        <v>167</v>
      </c>
      <c r="G2936" s="47" t="s">
        <v>72</v>
      </c>
      <c r="H2936" s="49" t="s">
        <v>73</v>
      </c>
      <c r="I2936" s="19">
        <v>600</v>
      </c>
      <c r="J2936" s="19">
        <v>600</v>
      </c>
      <c r="K2936" s="19">
        <v>600</v>
      </c>
      <c r="L2936" s="19"/>
      <c r="M2936" s="19"/>
      <c r="N2936" s="19"/>
      <c r="O2936" s="19">
        <v>0</v>
      </c>
      <c r="P2936" s="19">
        <v>0</v>
      </c>
      <c r="Q2936" s="19">
        <v>0</v>
      </c>
      <c r="R2936" s="19">
        <v>0</v>
      </c>
      <c r="S2936" s="19"/>
      <c r="T2936" s="19">
        <f t="shared" si="7416"/>
        <v>600</v>
      </c>
      <c r="U2936" s="19">
        <f t="shared" si="7414"/>
        <v>600</v>
      </c>
      <c r="V2936" s="19">
        <f t="shared" si="7415"/>
        <v>600</v>
      </c>
      <c r="W2936" s="19"/>
      <c r="X2936" s="19"/>
      <c r="Y2936" s="19"/>
      <c r="Z2936" s="19"/>
      <c r="AA2936" s="19"/>
      <c r="AB2936" s="19"/>
      <c r="AC2936" s="19"/>
      <c r="AD2936" s="19"/>
      <c r="AE2936" s="19"/>
      <c r="AF2936" s="50">
        <v>1010.15553</v>
      </c>
      <c r="AG2936" s="50"/>
      <c r="AH2936" s="50">
        <v>0</v>
      </c>
      <c r="AI2936" s="50">
        <v>0</v>
      </c>
      <c r="AJ2936" s="50">
        <v>0</v>
      </c>
      <c r="AK2936" s="50">
        <v>0</v>
      </c>
      <c r="AL2936" s="50">
        <v>1010.15553</v>
      </c>
      <c r="AM2936" s="50">
        <v>0</v>
      </c>
      <c r="AN2936" s="50">
        <v>0</v>
      </c>
      <c r="AO2936" s="51">
        <v>731.04552999999999</v>
      </c>
      <c r="AP2936" s="51">
        <v>1126.6562200000001</v>
      </c>
      <c r="AQ2936" s="51">
        <v>0</v>
      </c>
      <c r="AR2936" s="51">
        <v>0</v>
      </c>
      <c r="AS2936" s="51">
        <v>0</v>
      </c>
      <c r="AT2936" s="51">
        <v>0</v>
      </c>
      <c r="AU2936" s="51">
        <f t="shared" si="7471"/>
        <v>1126.6562200000001</v>
      </c>
      <c r="AV2936" s="51">
        <f t="shared" si="7472"/>
        <v>-526.65622000000008</v>
      </c>
      <c r="AW2936" s="51">
        <f t="shared" si="7473"/>
        <v>600</v>
      </c>
      <c r="AX2936" s="51">
        <f t="shared" si="7474"/>
        <v>600</v>
      </c>
      <c r="AY2936" s="51">
        <f t="shared" si="7475"/>
        <v>600</v>
      </c>
      <c r="AZ2936" s="51"/>
      <c r="BA2936" s="52">
        <f t="shared" si="7476"/>
        <v>100</v>
      </c>
      <c r="BB2936" s="53"/>
    </row>
    <row r="2937" s="39" customFormat="1" hidden="1">
      <c r="B2937" s="40" t="s">
        <v>1074</v>
      </c>
      <c r="C2937" s="40" t="s">
        <v>46</v>
      </c>
      <c r="D2937" s="40" t="s">
        <v>193</v>
      </c>
      <c r="E2937" s="38" t="str">
        <f t="shared" si="7470"/>
        <v>0107</v>
      </c>
      <c r="F2937" s="40"/>
      <c r="G2937" s="38"/>
      <c r="H2937" s="83" t="s">
        <v>1083</v>
      </c>
      <c r="I2937" s="42">
        <f t="shared" ref="I2937:I2940" si="7548">I2938</f>
        <v>0</v>
      </c>
      <c r="J2937" s="42">
        <f t="shared" ref="J2937:J2940" si="7549">J2938</f>
        <v>100787.8</v>
      </c>
      <c r="K2937" s="42">
        <f t="shared" ref="K2937:K2940" si="7550">K2938</f>
        <v>0</v>
      </c>
      <c r="L2937" s="42">
        <f t="shared" ref="L2937:L2940" si="7551">L2938</f>
        <v>0</v>
      </c>
      <c r="M2937" s="42">
        <f t="shared" ref="M2937:M2940" si="7552">M2938</f>
        <v>0</v>
      </c>
      <c r="N2937" s="42">
        <f t="shared" ref="N2937:N2940" si="7553">N2938</f>
        <v>0</v>
      </c>
      <c r="O2937" s="42">
        <f t="shared" ref="O2937:O2940" si="7554">O2938</f>
        <v>0</v>
      </c>
      <c r="P2937" s="42">
        <f t="shared" ref="P2937:P2940" si="7555">P2938</f>
        <v>0</v>
      </c>
      <c r="Q2937" s="42">
        <f t="shared" ref="Q2937:Q2940" si="7556">Q2938</f>
        <v>0</v>
      </c>
      <c r="R2937" s="42">
        <f t="shared" ref="R2937:R2940" si="7557">R2938</f>
        <v>0</v>
      </c>
      <c r="S2937" s="42">
        <f t="shared" ref="S2937:S2940" si="7558">S2938</f>
        <v>0</v>
      </c>
      <c r="T2937" s="42">
        <f t="shared" si="7416"/>
        <v>0</v>
      </c>
      <c r="U2937" s="42">
        <f t="shared" si="7414"/>
        <v>100787.8</v>
      </c>
      <c r="V2937" s="42">
        <f t="shared" si="7415"/>
        <v>0</v>
      </c>
      <c r="W2937" s="42">
        <f t="shared" ref="W2937:W2940" si="7559">W2938</f>
        <v>0</v>
      </c>
      <c r="X2937" s="42">
        <f t="shared" ref="X2937:X2940" si="7560">X2938</f>
        <v>0</v>
      </c>
      <c r="Y2937" s="42">
        <f t="shared" ref="Y2937:Y2940" si="7561">Y2938</f>
        <v>0</v>
      </c>
      <c r="Z2937" s="42">
        <f t="shared" ref="Z2937:Z2940" si="7562">Z2938</f>
        <v>0</v>
      </c>
      <c r="AA2937" s="42">
        <f t="shared" ref="AA2937:AA2940" si="7563">AA2938</f>
        <v>0</v>
      </c>
      <c r="AB2937" s="42">
        <f t="shared" ref="AB2937:AB2940" si="7564">AB2938</f>
        <v>0</v>
      </c>
      <c r="AC2937" s="42">
        <f t="shared" ref="AC2937:AC2940" si="7565">AC2938</f>
        <v>0</v>
      </c>
      <c r="AD2937" s="42">
        <f t="shared" ref="AD2937:AD2940" si="7566">AD2938</f>
        <v>0</v>
      </c>
      <c r="AE2937" s="42">
        <f t="shared" ref="AE2937:AE2940" si="7567">AE2938</f>
        <v>0</v>
      </c>
      <c r="AF2937" s="43">
        <f t="shared" ref="AF2937:AF2940" si="7568">AF2938</f>
        <v>0</v>
      </c>
      <c r="AG2937" s="43">
        <f t="shared" ref="AG2937:AG2940" si="7569">AG2938</f>
        <v>0</v>
      </c>
      <c r="AH2937" s="43">
        <f t="shared" ref="AH2937:AH2940" si="7570">AH2938</f>
        <v>0</v>
      </c>
      <c r="AI2937" s="43">
        <f t="shared" ref="AI2937:AI2940" si="7571">AI2938</f>
        <v>0</v>
      </c>
      <c r="AJ2937" s="43">
        <f t="shared" ref="AJ2937:AJ2940" si="7572">AJ2938</f>
        <v>0</v>
      </c>
      <c r="AK2937" s="43">
        <f t="shared" ref="AK2937:AK2940" si="7573">AK2938</f>
        <v>0</v>
      </c>
      <c r="AL2937" s="43">
        <f t="shared" ref="AL2937:AL2940" si="7574">AL2938</f>
        <v>0</v>
      </c>
      <c r="AM2937" s="43">
        <f t="shared" ref="AM2937:AM2940" si="7575">AM2938</f>
        <v>0</v>
      </c>
      <c r="AN2937" s="43">
        <f t="shared" ref="AN2937:AN2940" si="7576">AN2938</f>
        <v>0</v>
      </c>
      <c r="AO2937" s="44">
        <f t="shared" ref="AO2937:AO2940" si="7577">AO2938</f>
        <v>0</v>
      </c>
      <c r="AP2937" s="45">
        <f t="shared" ref="AP2937:AP2940" si="7578">AP2938</f>
        <v>0</v>
      </c>
      <c r="AQ2937" s="45">
        <f t="shared" ref="AQ2937:AQ2940" si="7579">AQ2938</f>
        <v>0</v>
      </c>
      <c r="AR2937" s="45">
        <f t="shared" ref="AR2937:AR2940" si="7580">AR2938</f>
        <v>0</v>
      </c>
      <c r="AS2937" s="45">
        <f t="shared" ref="AS2937:AS2940" si="7581">AS2938</f>
        <v>0</v>
      </c>
      <c r="AT2937" s="45">
        <f t="shared" ref="AT2937:AT2940" si="7582">AT2938</f>
        <v>0</v>
      </c>
      <c r="AU2937" s="45">
        <f t="shared" si="7471"/>
        <v>0</v>
      </c>
      <c r="AV2937" s="45">
        <f t="shared" si="7472"/>
        <v>0</v>
      </c>
      <c r="AW2937" s="45">
        <f t="shared" si="7473"/>
        <v>0</v>
      </c>
      <c r="AX2937" s="45">
        <f t="shared" si="7474"/>
        <v>100787.8</v>
      </c>
      <c r="AY2937" s="45">
        <f t="shared" si="7475"/>
        <v>0</v>
      </c>
      <c r="AZ2937" s="45">
        <f t="shared" ref="AZ2937:AZ2940" si="7583">AZ2938</f>
        <v>0</v>
      </c>
      <c r="BA2937" s="46"/>
      <c r="BB2937" s="25">
        <v>0</v>
      </c>
    </row>
    <row r="2938" ht="31.5" hidden="1">
      <c r="B2938" s="47" t="s">
        <v>1074</v>
      </c>
      <c r="C2938" s="47" t="s">
        <v>46</v>
      </c>
      <c r="D2938" s="47" t="s">
        <v>193</v>
      </c>
      <c r="E2938" s="48" t="str">
        <f t="shared" si="7470"/>
        <v>0107</v>
      </c>
      <c r="F2938" s="47" t="s">
        <v>76</v>
      </c>
      <c r="G2938" s="48"/>
      <c r="H2938" s="49" t="s">
        <v>77</v>
      </c>
      <c r="I2938" s="19">
        <f t="shared" si="7548"/>
        <v>0</v>
      </c>
      <c r="J2938" s="19">
        <f t="shared" si="7549"/>
        <v>100787.8</v>
      </c>
      <c r="K2938" s="19">
        <f t="shared" si="7550"/>
        <v>0</v>
      </c>
      <c r="L2938" s="19">
        <f t="shared" si="7551"/>
        <v>0</v>
      </c>
      <c r="M2938" s="19">
        <f t="shared" si="7552"/>
        <v>0</v>
      </c>
      <c r="N2938" s="19">
        <f t="shared" si="7553"/>
        <v>0</v>
      </c>
      <c r="O2938" s="19">
        <f t="shared" si="7554"/>
        <v>0</v>
      </c>
      <c r="P2938" s="19">
        <f t="shared" si="7555"/>
        <v>0</v>
      </c>
      <c r="Q2938" s="19">
        <f t="shared" si="7556"/>
        <v>0</v>
      </c>
      <c r="R2938" s="19">
        <f t="shared" si="7557"/>
        <v>0</v>
      </c>
      <c r="S2938" s="19">
        <f t="shared" si="7558"/>
        <v>0</v>
      </c>
      <c r="T2938" s="19">
        <f t="shared" si="7416"/>
        <v>0</v>
      </c>
      <c r="U2938" s="19">
        <f t="shared" si="7414"/>
        <v>100787.8</v>
      </c>
      <c r="V2938" s="19">
        <f t="shared" si="7415"/>
        <v>0</v>
      </c>
      <c r="W2938" s="19">
        <f t="shared" si="7559"/>
        <v>0</v>
      </c>
      <c r="X2938" s="19">
        <f t="shared" si="7560"/>
        <v>0</v>
      </c>
      <c r="Y2938" s="19">
        <f t="shared" si="7561"/>
        <v>0</v>
      </c>
      <c r="Z2938" s="19">
        <f t="shared" si="7562"/>
        <v>0</v>
      </c>
      <c r="AA2938" s="19">
        <f t="shared" si="7563"/>
        <v>0</v>
      </c>
      <c r="AB2938" s="19">
        <f t="shared" si="7564"/>
        <v>0</v>
      </c>
      <c r="AC2938" s="19">
        <f t="shared" si="7565"/>
        <v>0</v>
      </c>
      <c r="AD2938" s="19">
        <f t="shared" si="7566"/>
        <v>0</v>
      </c>
      <c r="AE2938" s="19">
        <f t="shared" si="7567"/>
        <v>0</v>
      </c>
      <c r="AF2938" s="50">
        <f t="shared" si="7568"/>
        <v>0</v>
      </c>
      <c r="AG2938" s="50">
        <f t="shared" si="7569"/>
        <v>0</v>
      </c>
      <c r="AH2938" s="50">
        <f t="shared" si="7570"/>
        <v>0</v>
      </c>
      <c r="AI2938" s="50">
        <f t="shared" si="7571"/>
        <v>0</v>
      </c>
      <c r="AJ2938" s="50">
        <f t="shared" si="7572"/>
        <v>0</v>
      </c>
      <c r="AK2938" s="50">
        <f t="shared" si="7573"/>
        <v>0</v>
      </c>
      <c r="AL2938" s="50">
        <f t="shared" si="7574"/>
        <v>0</v>
      </c>
      <c r="AM2938" s="50">
        <f t="shared" si="7575"/>
        <v>0</v>
      </c>
      <c r="AN2938" s="50">
        <f t="shared" si="7576"/>
        <v>0</v>
      </c>
      <c r="AO2938" s="51">
        <f t="shared" si="7577"/>
        <v>0</v>
      </c>
      <c r="AP2938" s="51">
        <f t="shared" si="7578"/>
        <v>0</v>
      </c>
      <c r="AQ2938" s="51">
        <f t="shared" si="7579"/>
        <v>0</v>
      </c>
      <c r="AR2938" s="51">
        <f t="shared" si="7580"/>
        <v>0</v>
      </c>
      <c r="AS2938" s="51">
        <f t="shared" si="7581"/>
        <v>0</v>
      </c>
      <c r="AT2938" s="51">
        <f t="shared" si="7582"/>
        <v>0</v>
      </c>
      <c r="AU2938" s="51">
        <f t="shared" si="7471"/>
        <v>0</v>
      </c>
      <c r="AV2938" s="51">
        <f t="shared" si="7472"/>
        <v>0</v>
      </c>
      <c r="AW2938" s="51">
        <f t="shared" si="7473"/>
        <v>0</v>
      </c>
      <c r="AX2938" s="51">
        <f t="shared" si="7474"/>
        <v>100787.8</v>
      </c>
      <c r="AY2938" s="51">
        <f t="shared" si="7475"/>
        <v>0</v>
      </c>
      <c r="AZ2938" s="51">
        <f t="shared" si="7583"/>
        <v>0</v>
      </c>
      <c r="BA2938" s="52"/>
      <c r="BB2938" s="25">
        <v>0</v>
      </c>
    </row>
    <row r="2939" hidden="1">
      <c r="B2939" s="47" t="s">
        <v>1074</v>
      </c>
      <c r="C2939" s="47" t="s">
        <v>46</v>
      </c>
      <c r="D2939" s="47" t="s">
        <v>193</v>
      </c>
      <c r="E2939" s="48" t="str">
        <f t="shared" si="7470"/>
        <v>0107</v>
      </c>
      <c r="F2939" s="47" t="s">
        <v>78</v>
      </c>
      <c r="G2939" s="48"/>
      <c r="H2939" s="49" t="s">
        <v>79</v>
      </c>
      <c r="I2939" s="19">
        <f t="shared" si="7548"/>
        <v>0</v>
      </c>
      <c r="J2939" s="19">
        <f t="shared" si="7549"/>
        <v>100787.8</v>
      </c>
      <c r="K2939" s="19">
        <f t="shared" si="7550"/>
        <v>0</v>
      </c>
      <c r="L2939" s="19">
        <f t="shared" si="7551"/>
        <v>0</v>
      </c>
      <c r="M2939" s="19">
        <f t="shared" si="7552"/>
        <v>0</v>
      </c>
      <c r="N2939" s="19">
        <f t="shared" si="7553"/>
        <v>0</v>
      </c>
      <c r="O2939" s="19">
        <f t="shared" si="7554"/>
        <v>0</v>
      </c>
      <c r="P2939" s="19">
        <f t="shared" si="7555"/>
        <v>0</v>
      </c>
      <c r="Q2939" s="19">
        <f t="shared" si="7556"/>
        <v>0</v>
      </c>
      <c r="R2939" s="19">
        <f t="shared" si="7557"/>
        <v>0</v>
      </c>
      <c r="S2939" s="19">
        <f t="shared" si="7558"/>
        <v>0</v>
      </c>
      <c r="T2939" s="19">
        <f t="shared" si="7416"/>
        <v>0</v>
      </c>
      <c r="U2939" s="19">
        <f t="shared" si="7414"/>
        <v>100787.8</v>
      </c>
      <c r="V2939" s="19">
        <f t="shared" si="7415"/>
        <v>0</v>
      </c>
      <c r="W2939" s="19">
        <f t="shared" si="7559"/>
        <v>0</v>
      </c>
      <c r="X2939" s="19">
        <f t="shared" si="7560"/>
        <v>0</v>
      </c>
      <c r="Y2939" s="19">
        <f t="shared" si="7561"/>
        <v>0</v>
      </c>
      <c r="Z2939" s="19">
        <f t="shared" si="7562"/>
        <v>0</v>
      </c>
      <c r="AA2939" s="19">
        <f t="shared" si="7563"/>
        <v>0</v>
      </c>
      <c r="AB2939" s="19">
        <f t="shared" si="7564"/>
        <v>0</v>
      </c>
      <c r="AC2939" s="19">
        <f t="shared" si="7565"/>
        <v>0</v>
      </c>
      <c r="AD2939" s="19">
        <f t="shared" si="7566"/>
        <v>0</v>
      </c>
      <c r="AE2939" s="19">
        <f t="shared" si="7567"/>
        <v>0</v>
      </c>
      <c r="AF2939" s="50">
        <f t="shared" si="7568"/>
        <v>0</v>
      </c>
      <c r="AG2939" s="50">
        <f t="shared" si="7569"/>
        <v>0</v>
      </c>
      <c r="AH2939" s="50">
        <f t="shared" si="7570"/>
        <v>0</v>
      </c>
      <c r="AI2939" s="50">
        <f t="shared" si="7571"/>
        <v>0</v>
      </c>
      <c r="AJ2939" s="50">
        <f t="shared" si="7572"/>
        <v>0</v>
      </c>
      <c r="AK2939" s="50">
        <f t="shared" si="7573"/>
        <v>0</v>
      </c>
      <c r="AL2939" s="50">
        <f t="shared" si="7574"/>
        <v>0</v>
      </c>
      <c r="AM2939" s="50">
        <f t="shared" si="7575"/>
        <v>0</v>
      </c>
      <c r="AN2939" s="50">
        <f t="shared" si="7576"/>
        <v>0</v>
      </c>
      <c r="AO2939" s="15">
        <f t="shared" si="7577"/>
        <v>0</v>
      </c>
      <c r="AP2939" s="51">
        <f t="shared" si="7578"/>
        <v>0</v>
      </c>
      <c r="AQ2939" s="51">
        <f t="shared" si="7579"/>
        <v>0</v>
      </c>
      <c r="AR2939" s="51">
        <f t="shared" si="7580"/>
        <v>0</v>
      </c>
      <c r="AS2939" s="51">
        <f t="shared" si="7581"/>
        <v>0</v>
      </c>
      <c r="AT2939" s="51">
        <f t="shared" si="7582"/>
        <v>0</v>
      </c>
      <c r="AU2939" s="51">
        <f t="shared" si="7471"/>
        <v>0</v>
      </c>
      <c r="AV2939" s="51">
        <f t="shared" si="7472"/>
        <v>0</v>
      </c>
      <c r="AW2939" s="51">
        <f t="shared" si="7473"/>
        <v>0</v>
      </c>
      <c r="AX2939" s="51">
        <f t="shared" si="7474"/>
        <v>100787.8</v>
      </c>
      <c r="AY2939" s="51">
        <f t="shared" si="7475"/>
        <v>0</v>
      </c>
      <c r="AZ2939" s="51">
        <f t="shared" si="7583"/>
        <v>0</v>
      </c>
      <c r="BA2939" s="52"/>
      <c r="BB2939" s="25">
        <v>0</v>
      </c>
    </row>
    <row r="2940" ht="31.5" hidden="1">
      <c r="B2940" s="47" t="s">
        <v>1074</v>
      </c>
      <c r="C2940" s="47" t="s">
        <v>46</v>
      </c>
      <c r="D2940" s="47" t="s">
        <v>193</v>
      </c>
      <c r="E2940" s="48" t="str">
        <f t="shared" si="7470"/>
        <v>0107</v>
      </c>
      <c r="F2940" s="47" t="s">
        <v>1084</v>
      </c>
      <c r="G2940" s="48"/>
      <c r="H2940" s="49" t="s">
        <v>1085</v>
      </c>
      <c r="I2940" s="19">
        <f t="shared" si="7548"/>
        <v>0</v>
      </c>
      <c r="J2940" s="19">
        <f t="shared" si="7549"/>
        <v>100787.8</v>
      </c>
      <c r="K2940" s="19">
        <f t="shared" si="7550"/>
        <v>0</v>
      </c>
      <c r="L2940" s="19">
        <f t="shared" si="7551"/>
        <v>0</v>
      </c>
      <c r="M2940" s="19">
        <f t="shared" si="7552"/>
        <v>0</v>
      </c>
      <c r="N2940" s="19">
        <f t="shared" si="7553"/>
        <v>0</v>
      </c>
      <c r="O2940" s="19">
        <f t="shared" si="7554"/>
        <v>0</v>
      </c>
      <c r="P2940" s="19">
        <f t="shared" si="7555"/>
        <v>0</v>
      </c>
      <c r="Q2940" s="19">
        <f t="shared" si="7556"/>
        <v>0</v>
      </c>
      <c r="R2940" s="19">
        <f t="shared" si="7557"/>
        <v>0</v>
      </c>
      <c r="S2940" s="19">
        <f t="shared" si="7558"/>
        <v>0</v>
      </c>
      <c r="T2940" s="19">
        <f t="shared" si="7416"/>
        <v>0</v>
      </c>
      <c r="U2940" s="19">
        <f t="shared" si="7414"/>
        <v>100787.8</v>
      </c>
      <c r="V2940" s="19">
        <f t="shared" si="7415"/>
        <v>0</v>
      </c>
      <c r="W2940" s="19">
        <f t="shared" si="7559"/>
        <v>0</v>
      </c>
      <c r="X2940" s="19">
        <f t="shared" si="7560"/>
        <v>0</v>
      </c>
      <c r="Y2940" s="19">
        <f t="shared" si="7561"/>
        <v>0</v>
      </c>
      <c r="Z2940" s="19">
        <f t="shared" si="7562"/>
        <v>0</v>
      </c>
      <c r="AA2940" s="19">
        <f t="shared" si="7563"/>
        <v>0</v>
      </c>
      <c r="AB2940" s="19">
        <f t="shared" si="7564"/>
        <v>0</v>
      </c>
      <c r="AC2940" s="19">
        <f t="shared" si="7565"/>
        <v>0</v>
      </c>
      <c r="AD2940" s="19">
        <f t="shared" si="7566"/>
        <v>0</v>
      </c>
      <c r="AE2940" s="19">
        <f t="shared" si="7567"/>
        <v>0</v>
      </c>
      <c r="AF2940" s="50">
        <f t="shared" si="7568"/>
        <v>0</v>
      </c>
      <c r="AG2940" s="50">
        <f t="shared" si="7569"/>
        <v>0</v>
      </c>
      <c r="AH2940" s="50">
        <f t="shared" si="7570"/>
        <v>0</v>
      </c>
      <c r="AI2940" s="50">
        <f t="shared" si="7571"/>
        <v>0</v>
      </c>
      <c r="AJ2940" s="50">
        <f t="shared" si="7572"/>
        <v>0</v>
      </c>
      <c r="AK2940" s="50">
        <f t="shared" si="7573"/>
        <v>0</v>
      </c>
      <c r="AL2940" s="50">
        <f t="shared" si="7574"/>
        <v>0</v>
      </c>
      <c r="AM2940" s="50">
        <f t="shared" si="7575"/>
        <v>0</v>
      </c>
      <c r="AN2940" s="50">
        <f t="shared" si="7576"/>
        <v>0</v>
      </c>
      <c r="AO2940" s="51">
        <f t="shared" si="7577"/>
        <v>0</v>
      </c>
      <c r="AP2940" s="51">
        <f t="shared" si="7578"/>
        <v>0</v>
      </c>
      <c r="AQ2940" s="51">
        <f t="shared" si="7579"/>
        <v>0</v>
      </c>
      <c r="AR2940" s="51">
        <f t="shared" si="7580"/>
        <v>0</v>
      </c>
      <c r="AS2940" s="51">
        <f t="shared" si="7581"/>
        <v>0</v>
      </c>
      <c r="AT2940" s="51">
        <f t="shared" si="7582"/>
        <v>0</v>
      </c>
      <c r="AU2940" s="51">
        <f t="shared" si="7471"/>
        <v>0</v>
      </c>
      <c r="AV2940" s="51">
        <f t="shared" si="7472"/>
        <v>0</v>
      </c>
      <c r="AW2940" s="51">
        <f t="shared" si="7473"/>
        <v>0</v>
      </c>
      <c r="AX2940" s="51">
        <f t="shared" si="7474"/>
        <v>100787.8</v>
      </c>
      <c r="AY2940" s="51">
        <f t="shared" si="7475"/>
        <v>0</v>
      </c>
      <c r="AZ2940" s="51">
        <f t="shared" si="7583"/>
        <v>0</v>
      </c>
      <c r="BA2940" s="52"/>
      <c r="BB2940" s="25">
        <v>0</v>
      </c>
    </row>
    <row r="2941" hidden="1">
      <c r="B2941" s="47" t="s">
        <v>1074</v>
      </c>
      <c r="C2941" s="47" t="s">
        <v>46</v>
      </c>
      <c r="D2941" s="47" t="s">
        <v>193</v>
      </c>
      <c r="E2941" s="48" t="str">
        <f t="shared" si="7470"/>
        <v>0107</v>
      </c>
      <c r="F2941" s="47" t="s">
        <v>1084</v>
      </c>
      <c r="G2941" s="47" t="s">
        <v>60</v>
      </c>
      <c r="H2941" s="49" t="s">
        <v>61</v>
      </c>
      <c r="I2941" s="19">
        <v>0</v>
      </c>
      <c r="J2941" s="19">
        <v>100787.8</v>
      </c>
      <c r="K2941" s="19">
        <v>0</v>
      </c>
      <c r="L2941" s="19"/>
      <c r="M2941" s="19"/>
      <c r="N2941" s="19"/>
      <c r="O2941" s="19">
        <v>0</v>
      </c>
      <c r="P2941" s="19">
        <v>0</v>
      </c>
      <c r="Q2941" s="19">
        <v>0</v>
      </c>
      <c r="R2941" s="19">
        <v>0</v>
      </c>
      <c r="S2941" s="19"/>
      <c r="T2941" s="19">
        <f t="shared" si="7416"/>
        <v>0</v>
      </c>
      <c r="U2941" s="19">
        <f t="shared" si="7414"/>
        <v>100787.8</v>
      </c>
      <c r="V2941" s="19">
        <f t="shared" si="7415"/>
        <v>0</v>
      </c>
      <c r="W2941" s="19"/>
      <c r="X2941" s="19"/>
      <c r="Y2941" s="19"/>
      <c r="Z2941" s="19"/>
      <c r="AA2941" s="19"/>
      <c r="AB2941" s="19"/>
      <c r="AC2941" s="19"/>
      <c r="AD2941" s="19"/>
      <c r="AE2941" s="19"/>
      <c r="AF2941" s="50">
        <v>0</v>
      </c>
      <c r="AG2941" s="50"/>
      <c r="AH2941" s="50">
        <v>0</v>
      </c>
      <c r="AI2941" s="50">
        <v>0</v>
      </c>
      <c r="AJ2941" s="50">
        <v>0</v>
      </c>
      <c r="AK2941" s="50">
        <v>0</v>
      </c>
      <c r="AL2941" s="50">
        <v>0</v>
      </c>
      <c r="AM2941" s="50">
        <v>0</v>
      </c>
      <c r="AN2941" s="50">
        <v>0</v>
      </c>
      <c r="AO2941" s="15">
        <v>0</v>
      </c>
      <c r="AP2941" s="51">
        <v>0</v>
      </c>
      <c r="AQ2941" s="51">
        <v>0</v>
      </c>
      <c r="AR2941" s="51">
        <v>0</v>
      </c>
      <c r="AS2941" s="51">
        <v>0</v>
      </c>
      <c r="AT2941" s="51">
        <v>0</v>
      </c>
      <c r="AU2941" s="51">
        <f t="shared" si="7471"/>
        <v>0</v>
      </c>
      <c r="AV2941" s="51">
        <f t="shared" si="7472"/>
        <v>0</v>
      </c>
      <c r="AW2941" s="51">
        <f t="shared" si="7473"/>
        <v>0</v>
      </c>
      <c r="AX2941" s="51">
        <f t="shared" si="7474"/>
        <v>100787.8</v>
      </c>
      <c r="AY2941" s="51">
        <f t="shared" si="7475"/>
        <v>0</v>
      </c>
      <c r="AZ2941" s="51"/>
      <c r="BA2941" s="52"/>
      <c r="BB2941" s="25">
        <v>0</v>
      </c>
    </row>
    <row r="2942" s="39" customFormat="1">
      <c r="B2942" s="40" t="s">
        <v>1074</v>
      </c>
      <c r="C2942" s="40" t="s">
        <v>46</v>
      </c>
      <c r="D2942" s="40" t="s">
        <v>48</v>
      </c>
      <c r="E2942" s="38" t="str">
        <f t="shared" si="7470"/>
        <v>0113</v>
      </c>
      <c r="F2942" s="40"/>
      <c r="G2942" s="38"/>
      <c r="H2942" s="41" t="s">
        <v>49</v>
      </c>
      <c r="I2942" s="42">
        <f>I2943+I2960+I2965</f>
        <v>665132.70000000007</v>
      </c>
      <c r="J2942" s="42">
        <f>J2943+J2960+J2965</f>
        <v>597805.40000000002</v>
      </c>
      <c r="K2942" s="42">
        <f>K2943+K2960+K2965</f>
        <v>583397.09999999998</v>
      </c>
      <c r="L2942" s="42">
        <f>L2943+L2960+L2965</f>
        <v>23420.799999999999</v>
      </c>
      <c r="M2942" s="42">
        <f>M2943+M2960+M2965</f>
        <v>5000</v>
      </c>
      <c r="N2942" s="42">
        <f>N2943+N2960+N2965</f>
        <v>5000</v>
      </c>
      <c r="O2942" s="42">
        <f>O2943+O2960+O2965+O3012</f>
        <v>-39657.591999999997</v>
      </c>
      <c r="P2942" s="42">
        <f>P2943+P2960+P2965</f>
        <v>-1407.933</v>
      </c>
      <c r="Q2942" s="42">
        <f>Q2943+Q2960+Q2965</f>
        <v>13683.496999999999</v>
      </c>
      <c r="R2942" s="42">
        <f>R2943+R2960+R2965</f>
        <v>6423.594000000001</v>
      </c>
      <c r="S2942" s="42">
        <f>S2943+S2960+S2965</f>
        <v>63370.339229999998</v>
      </c>
      <c r="T2942" s="42">
        <f t="shared" si="7416"/>
        <v>730965.40523000027</v>
      </c>
      <c r="U2942" s="42">
        <f t="shared" si="7414"/>
        <v>602805.40000000002</v>
      </c>
      <c r="V2942" s="42">
        <f t="shared" si="7415"/>
        <v>588397.09999999998</v>
      </c>
      <c r="W2942" s="42">
        <f>W2943+W2960+W2965</f>
        <v>21038.300000000003</v>
      </c>
      <c r="X2942" s="42">
        <f>X2943+X2960+X2965</f>
        <v>0</v>
      </c>
      <c r="Y2942" s="42">
        <f>Y2943+Y2960+Y2965</f>
        <v>241.5</v>
      </c>
      <c r="Z2942" s="42">
        <f>Z2943+Z2960+Z2965</f>
        <v>42090.539229999995</v>
      </c>
      <c r="AA2942" s="42">
        <f>AA2943+AA2960+AA2965</f>
        <v>30035.66</v>
      </c>
      <c r="AB2942" s="42">
        <f>AB2943+AB2960+AB2965</f>
        <v>0</v>
      </c>
      <c r="AC2942" s="42">
        <f>AC2943+AC2960+AC2965</f>
        <v>30037.238999999998</v>
      </c>
      <c r="AD2942" s="42">
        <f>AD2943+AD2960+AD2965</f>
        <v>0</v>
      </c>
      <c r="AE2942" s="42">
        <f>AE2943+AE2960+AE2965</f>
        <v>0</v>
      </c>
      <c r="AF2942" s="43">
        <f>AF2943+AF2960+AF2965+AF3012</f>
        <v>581861.25908999995</v>
      </c>
      <c r="AG2942" s="43">
        <f>AG2943+AG2960+AG2965+AG3012</f>
        <v>0</v>
      </c>
      <c r="AH2942" s="43">
        <f>AH2943+AH2960+AH2965+AH3012</f>
        <v>2665.5810000000001</v>
      </c>
      <c r="AI2942" s="43">
        <f>AI2943+AI2960+AI2965+AI3012</f>
        <v>0</v>
      </c>
      <c r="AJ2942" s="43">
        <f>AJ2943+AJ2960+AJ2965+AJ3012</f>
        <v>0</v>
      </c>
      <c r="AK2942" s="43">
        <f>AK2943+AK2960+AK2965+AK3012</f>
        <v>0</v>
      </c>
      <c r="AL2942" s="43">
        <f>AL2943+AL2960+AL2965+AL3012</f>
        <v>558267.55519999994</v>
      </c>
      <c r="AM2942" s="43">
        <f>AM2943+AM2960+AM2965+AM3012</f>
        <v>2665.5810000000001</v>
      </c>
      <c r="AN2942" s="43">
        <f>AN2943+AN2960+AN2965+AN3012</f>
        <v>0</v>
      </c>
      <c r="AO2942" s="45">
        <f>AO2943+AO2960+AO2965+AO3012</f>
        <v>374264.92636999994</v>
      </c>
      <c r="AP2942" s="45">
        <f>AP2943+AP2960+AP2965+AP3012</f>
        <v>581043.15908999997</v>
      </c>
      <c r="AQ2942" s="45">
        <f>AQ2943+AQ2960+AQ2965+AQ3012</f>
        <v>-39657.591999999997</v>
      </c>
      <c r="AR2942" s="45">
        <f>AR2943+AR2960+AR2965+AR3012</f>
        <v>0</v>
      </c>
      <c r="AS2942" s="45">
        <f>AS2943+AS2960+AS2965+AS3012</f>
        <v>0</v>
      </c>
      <c r="AT2942" s="45">
        <f>AT2943+AT2960+AT2965+AT3012</f>
        <v>0</v>
      </c>
      <c r="AU2942" s="45">
        <f t="shared" si="7471"/>
        <v>541385.56709000003</v>
      </c>
      <c r="AV2942" s="45">
        <f t="shared" si="7472"/>
        <v>189579.83814000024</v>
      </c>
      <c r="AW2942" s="45">
        <f t="shared" si="7473"/>
        <v>794335.74446000031</v>
      </c>
      <c r="AX2942" s="45">
        <f t="shared" si="7474"/>
        <v>632841.06000000006</v>
      </c>
      <c r="AY2942" s="45">
        <f t="shared" si="7475"/>
        <v>618434.33899999992</v>
      </c>
      <c r="AZ2942" s="45">
        <f>AZ2943+AZ2960+AZ2965</f>
        <v>0</v>
      </c>
      <c r="BA2942" s="46">
        <f t="shared" si="7476"/>
        <v>95.945132362498356</v>
      </c>
      <c r="BB2942" s="25"/>
    </row>
    <row r="2943">
      <c r="B2943" s="47" t="s">
        <v>1074</v>
      </c>
      <c r="C2943" s="47" t="s">
        <v>46</v>
      </c>
      <c r="D2943" s="47" t="s">
        <v>48</v>
      </c>
      <c r="E2943" s="48" t="str">
        <f t="shared" si="7470"/>
        <v>0113</v>
      </c>
      <c r="F2943" s="47" t="s">
        <v>195</v>
      </c>
      <c r="G2943" s="48"/>
      <c r="H2943" s="49" t="s">
        <v>196</v>
      </c>
      <c r="I2943" s="19">
        <f>I2944+I2952</f>
        <v>84161.699999999997</v>
      </c>
      <c r="J2943" s="19">
        <f>J2944+J2952</f>
        <v>79311.699999999997</v>
      </c>
      <c r="K2943" s="19">
        <f>K2944+K2952</f>
        <v>79561.699999999997</v>
      </c>
      <c r="L2943" s="19">
        <f>L2944+L2952</f>
        <v>11605</v>
      </c>
      <c r="M2943" s="19">
        <f>M2944+M2952</f>
        <v>5000</v>
      </c>
      <c r="N2943" s="19">
        <f>N2944+N2952</f>
        <v>5000</v>
      </c>
      <c r="O2943" s="19">
        <f>O2944+O2952</f>
        <v>-38700.873</v>
      </c>
      <c r="P2943" s="19">
        <f>P2944+P2952</f>
        <v>0</v>
      </c>
      <c r="Q2943" s="19">
        <f>Q2944+Q2952</f>
        <v>-896.64700000000005</v>
      </c>
      <c r="R2943" s="19">
        <f>R2944+R2952</f>
        <v>0</v>
      </c>
      <c r="S2943" s="19">
        <f>S2944+S2952</f>
        <v>1200</v>
      </c>
      <c r="T2943" s="19">
        <f t="shared" si="7416"/>
        <v>57369.18</v>
      </c>
      <c r="U2943" s="19">
        <f t="shared" si="7414"/>
        <v>84311.699999999997</v>
      </c>
      <c r="V2943" s="19">
        <f t="shared" si="7415"/>
        <v>84561.699999999997</v>
      </c>
      <c r="W2943" s="19">
        <f>W2944+W2952</f>
        <v>0</v>
      </c>
      <c r="X2943" s="19">
        <f>X2944+X2952</f>
        <v>0</v>
      </c>
      <c r="Y2943" s="19">
        <f>Y2944+Y2952</f>
        <v>0</v>
      </c>
      <c r="Z2943" s="19">
        <f>Z2944+Z2952</f>
        <v>1200</v>
      </c>
      <c r="AA2943" s="19">
        <f>AA2944+AA2952</f>
        <v>0</v>
      </c>
      <c r="AB2943" s="19">
        <f>AB2944+AB2952</f>
        <v>0</v>
      </c>
      <c r="AC2943" s="19">
        <f>AC2944+AC2952</f>
        <v>0</v>
      </c>
      <c r="AD2943" s="19">
        <f>AD2944+AD2952</f>
        <v>0</v>
      </c>
      <c r="AE2943" s="19">
        <f>AE2944+AE2952</f>
        <v>0</v>
      </c>
      <c r="AF2943" s="50">
        <f>AF2944+AF2952</f>
        <v>54644.504270000005</v>
      </c>
      <c r="AG2943" s="50">
        <f>AG2944+AG2952</f>
        <v>0</v>
      </c>
      <c r="AH2943" s="50">
        <f>AH2944+AH2952</f>
        <v>0</v>
      </c>
      <c r="AI2943" s="50">
        <f>AI2944+AI2952</f>
        <v>0</v>
      </c>
      <c r="AJ2943" s="50">
        <f>AJ2944+AJ2952</f>
        <v>0</v>
      </c>
      <c r="AK2943" s="50">
        <f>AK2944+AK2952</f>
        <v>0</v>
      </c>
      <c r="AL2943" s="50">
        <f>AL2944+AL2952</f>
        <v>54644.503630000007</v>
      </c>
      <c r="AM2943" s="50">
        <f>AM2944+AM2952</f>
        <v>0</v>
      </c>
      <c r="AN2943" s="50">
        <f>AN2944+AN2952</f>
        <v>0</v>
      </c>
      <c r="AO2943" s="15">
        <f>AO2944+AO2952</f>
        <v>49621.589030000003</v>
      </c>
      <c r="AP2943" s="51">
        <f>AP2944+AP2952</f>
        <v>54564.926269999996</v>
      </c>
      <c r="AQ2943" s="51">
        <f>AQ2944+AQ2952</f>
        <v>-38700.873</v>
      </c>
      <c r="AR2943" s="51">
        <f>AR2944+AR2952</f>
        <v>0</v>
      </c>
      <c r="AS2943" s="51">
        <f>AS2944+AS2952</f>
        <v>0</v>
      </c>
      <c r="AT2943" s="51">
        <f>AT2944+AT2952</f>
        <v>0</v>
      </c>
      <c r="AU2943" s="51">
        <f t="shared" si="7471"/>
        <v>15864.053269999997</v>
      </c>
      <c r="AV2943" s="51">
        <f t="shared" si="7472"/>
        <v>41505.126730000004</v>
      </c>
      <c r="AW2943" s="51">
        <f t="shared" si="7473"/>
        <v>58569.18</v>
      </c>
      <c r="AX2943" s="51">
        <f t="shared" si="7474"/>
        <v>84311.699999999997</v>
      </c>
      <c r="AY2943" s="51">
        <f t="shared" si="7475"/>
        <v>84561.699999999997</v>
      </c>
      <c r="AZ2943" s="51">
        <f>AZ2944+AZ2952</f>
        <v>0</v>
      </c>
      <c r="BA2943" s="52">
        <f t="shared" si="7476"/>
        <v>99.99999882879348</v>
      </c>
      <c r="BB2943" s="25"/>
    </row>
    <row r="2944">
      <c r="B2944" s="47" t="s">
        <v>1074</v>
      </c>
      <c r="C2944" s="47" t="s">
        <v>46</v>
      </c>
      <c r="D2944" s="47" t="s">
        <v>48</v>
      </c>
      <c r="E2944" s="48" t="str">
        <f t="shared" si="7470"/>
        <v>0113</v>
      </c>
      <c r="F2944" s="47" t="s">
        <v>197</v>
      </c>
      <c r="G2944" s="48"/>
      <c r="H2944" s="49" t="s">
        <v>113</v>
      </c>
      <c r="I2944" s="19">
        <f>I2945</f>
        <v>65200</v>
      </c>
      <c r="J2944" s="19">
        <f>J2945</f>
        <v>65200</v>
      </c>
      <c r="K2944" s="19">
        <f>K2945</f>
        <v>65200</v>
      </c>
      <c r="L2944" s="19">
        <f>L2945</f>
        <v>5000</v>
      </c>
      <c r="M2944" s="19">
        <f>M2945</f>
        <v>5000</v>
      </c>
      <c r="N2944" s="19">
        <f>N2945</f>
        <v>5000</v>
      </c>
      <c r="O2944" s="19">
        <f>O2945</f>
        <v>-39050.502</v>
      </c>
      <c r="P2944" s="19">
        <f>P2945</f>
        <v>-98.751000000000005</v>
      </c>
      <c r="Q2944" s="19">
        <f>Q2945</f>
        <v>-977.79200000000003</v>
      </c>
      <c r="R2944" s="19">
        <f>R2945</f>
        <v>0</v>
      </c>
      <c r="S2944" s="19">
        <f>S2945</f>
        <v>0</v>
      </c>
      <c r="T2944" s="19">
        <f t="shared" si="7416"/>
        <v>30072.954999999994</v>
      </c>
      <c r="U2944" s="19">
        <f t="shared" si="7414"/>
        <v>70200</v>
      </c>
      <c r="V2944" s="19">
        <f t="shared" si="7415"/>
        <v>70200</v>
      </c>
      <c r="W2944" s="19">
        <f>W2945</f>
        <v>0</v>
      </c>
      <c r="X2944" s="19">
        <f>X2945</f>
        <v>0</v>
      </c>
      <c r="Y2944" s="19">
        <f>Y2945</f>
        <v>0</v>
      </c>
      <c r="Z2944" s="19">
        <f>Z2945</f>
        <v>0</v>
      </c>
      <c r="AA2944" s="19">
        <f>AA2945</f>
        <v>0</v>
      </c>
      <c r="AB2944" s="19">
        <f>AB2945</f>
        <v>0</v>
      </c>
      <c r="AC2944" s="19">
        <f>AC2945</f>
        <v>0</v>
      </c>
      <c r="AD2944" s="19">
        <f>AD2945</f>
        <v>0</v>
      </c>
      <c r="AE2944" s="19">
        <f>AE2945</f>
        <v>0</v>
      </c>
      <c r="AF2944" s="50">
        <f>AF2945</f>
        <v>29722.579270000002</v>
      </c>
      <c r="AG2944" s="50">
        <f>AG2945</f>
        <v>0</v>
      </c>
      <c r="AH2944" s="50">
        <f>AH2945</f>
        <v>0</v>
      </c>
      <c r="AI2944" s="50">
        <f>AI2945</f>
        <v>0</v>
      </c>
      <c r="AJ2944" s="50">
        <f>AJ2945</f>
        <v>0</v>
      </c>
      <c r="AK2944" s="50">
        <f>AK2945</f>
        <v>0</v>
      </c>
      <c r="AL2944" s="50">
        <f>AL2945</f>
        <v>29722.578710000002</v>
      </c>
      <c r="AM2944" s="50">
        <f>AM2945</f>
        <v>0</v>
      </c>
      <c r="AN2944" s="50">
        <f>AN2945</f>
        <v>0</v>
      </c>
      <c r="AO2944" s="51">
        <f>AO2945</f>
        <v>26923.332109999999</v>
      </c>
      <c r="AP2944" s="51">
        <f>AP2945</f>
        <v>29992.630269999998</v>
      </c>
      <c r="AQ2944" s="51">
        <f>AQ2945</f>
        <v>-39050.502</v>
      </c>
      <c r="AR2944" s="51">
        <f>AR2945</f>
        <v>0</v>
      </c>
      <c r="AS2944" s="51">
        <f>AS2945</f>
        <v>0</v>
      </c>
      <c r="AT2944" s="51">
        <f>AT2945</f>
        <v>0</v>
      </c>
      <c r="AU2944" s="51">
        <f t="shared" si="7471"/>
        <v>-9057.8717300000026</v>
      </c>
      <c r="AV2944" s="51">
        <f t="shared" si="7472"/>
        <v>39130.826730000001</v>
      </c>
      <c r="AW2944" s="51">
        <f t="shared" si="7473"/>
        <v>30072.954999999994</v>
      </c>
      <c r="AX2944" s="51">
        <f t="shared" si="7474"/>
        <v>70200</v>
      </c>
      <c r="AY2944" s="51">
        <f t="shared" si="7475"/>
        <v>70200</v>
      </c>
      <c r="AZ2944" s="51">
        <f>AZ2945</f>
        <v>0</v>
      </c>
      <c r="BA2944" s="52">
        <f t="shared" si="7476"/>
        <v>99.999998115910486</v>
      </c>
      <c r="BB2944" s="25"/>
    </row>
    <row r="2945" ht="47.25">
      <c r="B2945" s="47" t="s">
        <v>1074</v>
      </c>
      <c r="C2945" s="47" t="s">
        <v>46</v>
      </c>
      <c r="D2945" s="47" t="s">
        <v>48</v>
      </c>
      <c r="E2945" s="48" t="str">
        <f t="shared" si="7470"/>
        <v>0113</v>
      </c>
      <c r="F2945" s="47" t="s">
        <v>198</v>
      </c>
      <c r="G2945" s="48"/>
      <c r="H2945" s="49" t="s">
        <v>199</v>
      </c>
      <c r="I2945" s="19">
        <f>I2946+I2948+I2950</f>
        <v>65200</v>
      </c>
      <c r="J2945" s="19">
        <f>J2946+J2948+J2950</f>
        <v>65200</v>
      </c>
      <c r="K2945" s="19">
        <f>K2946+K2948+K2950</f>
        <v>65200</v>
      </c>
      <c r="L2945" s="19">
        <f>L2946+L2948+L2950</f>
        <v>5000</v>
      </c>
      <c r="M2945" s="19">
        <f>M2946+M2948+M2950</f>
        <v>5000</v>
      </c>
      <c r="N2945" s="19">
        <f>N2946+N2948+N2950</f>
        <v>5000</v>
      </c>
      <c r="O2945" s="19">
        <f>O2946+O2948+O2950</f>
        <v>-39050.502</v>
      </c>
      <c r="P2945" s="19">
        <f>P2946+P2948+P2950</f>
        <v>-98.751000000000005</v>
      </c>
      <c r="Q2945" s="19">
        <f>Q2946+Q2948+Q2950</f>
        <v>-977.79200000000003</v>
      </c>
      <c r="R2945" s="19">
        <f>R2946+R2948+R2950</f>
        <v>0</v>
      </c>
      <c r="S2945" s="19">
        <f>S2946+S2948+S2950</f>
        <v>0</v>
      </c>
      <c r="T2945" s="19">
        <f t="shared" si="7416"/>
        <v>30072.954999999994</v>
      </c>
      <c r="U2945" s="19">
        <f t="shared" si="7414"/>
        <v>70200</v>
      </c>
      <c r="V2945" s="19">
        <f t="shared" si="7415"/>
        <v>70200</v>
      </c>
      <c r="W2945" s="19">
        <f>W2946+W2948+W2950</f>
        <v>0</v>
      </c>
      <c r="X2945" s="19">
        <f>X2946+X2948+X2950</f>
        <v>0</v>
      </c>
      <c r="Y2945" s="19">
        <f>Y2946+Y2948+Y2950</f>
        <v>0</v>
      </c>
      <c r="Z2945" s="19">
        <f>Z2946+Z2948+Z2950</f>
        <v>0</v>
      </c>
      <c r="AA2945" s="19">
        <f>AA2946+AA2948+AA2950</f>
        <v>0</v>
      </c>
      <c r="AB2945" s="19">
        <f>AB2946+AB2948+AB2950</f>
        <v>0</v>
      </c>
      <c r="AC2945" s="19">
        <f>AC2946+AC2948+AC2950</f>
        <v>0</v>
      </c>
      <c r="AD2945" s="19">
        <f>AD2946+AD2948+AD2950</f>
        <v>0</v>
      </c>
      <c r="AE2945" s="19">
        <f>AE2946+AE2948+AE2950</f>
        <v>0</v>
      </c>
      <c r="AF2945" s="50">
        <f>AF2946+AF2948+AF2950</f>
        <v>29722.579270000002</v>
      </c>
      <c r="AG2945" s="50">
        <f>AG2946+AG2948+AG2950</f>
        <v>0</v>
      </c>
      <c r="AH2945" s="50">
        <f>AH2946+AH2948+AH2950</f>
        <v>0</v>
      </c>
      <c r="AI2945" s="50">
        <f>AI2946+AI2948+AI2950</f>
        <v>0</v>
      </c>
      <c r="AJ2945" s="50">
        <f>AJ2946+AJ2948+AJ2950</f>
        <v>0</v>
      </c>
      <c r="AK2945" s="50">
        <f>AK2946+AK2948+AK2950</f>
        <v>0</v>
      </c>
      <c r="AL2945" s="50">
        <f>AL2946+AL2948+AL2950</f>
        <v>29722.578710000002</v>
      </c>
      <c r="AM2945" s="50">
        <f>AM2946+AM2948+AM2950</f>
        <v>0</v>
      </c>
      <c r="AN2945" s="50">
        <f>AN2946+AN2948+AN2950</f>
        <v>0</v>
      </c>
      <c r="AO2945" s="15">
        <f>AO2946+AO2948+AO2950</f>
        <v>26923.332109999999</v>
      </c>
      <c r="AP2945" s="51">
        <f>AP2946+AP2948+AP2950</f>
        <v>29992.630269999998</v>
      </c>
      <c r="AQ2945" s="51">
        <f>AQ2946+AQ2948+AQ2950</f>
        <v>-39050.502</v>
      </c>
      <c r="AR2945" s="51">
        <f>AR2946+AR2948+AR2950</f>
        <v>0</v>
      </c>
      <c r="AS2945" s="51">
        <f>AS2946+AS2948+AS2950</f>
        <v>0</v>
      </c>
      <c r="AT2945" s="51">
        <f>AT2946+AT2948+AT2950</f>
        <v>0</v>
      </c>
      <c r="AU2945" s="51">
        <f t="shared" si="7471"/>
        <v>-9057.8717300000026</v>
      </c>
      <c r="AV2945" s="51">
        <f t="shared" si="7472"/>
        <v>39130.826730000001</v>
      </c>
      <c r="AW2945" s="51">
        <f t="shared" si="7473"/>
        <v>30072.954999999994</v>
      </c>
      <c r="AX2945" s="51">
        <f t="shared" si="7474"/>
        <v>70200</v>
      </c>
      <c r="AY2945" s="51">
        <f t="shared" si="7475"/>
        <v>70200</v>
      </c>
      <c r="AZ2945" s="51">
        <f>AZ2946+AZ2948+AZ2950</f>
        <v>0</v>
      </c>
      <c r="BA2945" s="52">
        <f t="shared" si="7476"/>
        <v>99.999998115910486</v>
      </c>
      <c r="BB2945" s="25"/>
    </row>
    <row r="2946" ht="47.25" hidden="1">
      <c r="B2946" s="47" t="s">
        <v>1074</v>
      </c>
      <c r="C2946" s="47" t="s">
        <v>46</v>
      </c>
      <c r="D2946" s="47" t="s">
        <v>48</v>
      </c>
      <c r="E2946" s="48" t="str">
        <f t="shared" si="7470"/>
        <v>0113</v>
      </c>
      <c r="F2946" s="47" t="s">
        <v>1086</v>
      </c>
      <c r="G2946" s="48"/>
      <c r="H2946" s="49" t="s">
        <v>1087</v>
      </c>
      <c r="I2946" s="19">
        <f>I2947</f>
        <v>200</v>
      </c>
      <c r="J2946" s="19">
        <f>J2947</f>
        <v>200</v>
      </c>
      <c r="K2946" s="19">
        <f>K2947</f>
        <v>200</v>
      </c>
      <c r="L2946" s="19">
        <f>L2947</f>
        <v>0</v>
      </c>
      <c r="M2946" s="19">
        <f>M2947</f>
        <v>0</v>
      </c>
      <c r="N2946" s="19">
        <f>N2947</f>
        <v>0</v>
      </c>
      <c r="O2946" s="19">
        <f>O2947</f>
        <v>-45.899999999999999</v>
      </c>
      <c r="P2946" s="19">
        <f>P2947</f>
        <v>0</v>
      </c>
      <c r="Q2946" s="19">
        <f>Q2947</f>
        <v>0</v>
      </c>
      <c r="R2946" s="19">
        <f>R2947</f>
        <v>0</v>
      </c>
      <c r="S2946" s="19">
        <f>S2947</f>
        <v>0</v>
      </c>
      <c r="T2946" s="19">
        <f t="shared" si="7416"/>
        <v>154.09999999999999</v>
      </c>
      <c r="U2946" s="19">
        <f t="shared" si="7414"/>
        <v>200</v>
      </c>
      <c r="V2946" s="19">
        <f t="shared" si="7415"/>
        <v>200</v>
      </c>
      <c r="W2946" s="19">
        <f>W2947</f>
        <v>0</v>
      </c>
      <c r="X2946" s="19">
        <f>X2947</f>
        <v>0</v>
      </c>
      <c r="Y2946" s="19">
        <f>Y2947</f>
        <v>0</v>
      </c>
      <c r="Z2946" s="19">
        <f>Z2947</f>
        <v>0</v>
      </c>
      <c r="AA2946" s="19">
        <f>AA2947</f>
        <v>0</v>
      </c>
      <c r="AB2946" s="19">
        <f>AB2947</f>
        <v>0</v>
      </c>
      <c r="AC2946" s="19">
        <f>AC2947</f>
        <v>0</v>
      </c>
      <c r="AD2946" s="19">
        <f>AD2947</f>
        <v>0</v>
      </c>
      <c r="AE2946" s="19">
        <f>AE2947</f>
        <v>0</v>
      </c>
      <c r="AF2946" s="50">
        <f>AF2947</f>
        <v>0</v>
      </c>
      <c r="AG2946" s="50">
        <f>AG2947</f>
        <v>0</v>
      </c>
      <c r="AH2946" s="50">
        <f>AH2947</f>
        <v>0</v>
      </c>
      <c r="AI2946" s="50">
        <f>AI2947</f>
        <v>0</v>
      </c>
      <c r="AJ2946" s="50">
        <f>AJ2947</f>
        <v>0</v>
      </c>
      <c r="AK2946" s="50">
        <f>AK2947</f>
        <v>0</v>
      </c>
      <c r="AL2946" s="50">
        <f>AL2947</f>
        <v>0</v>
      </c>
      <c r="AM2946" s="50">
        <f>AM2947</f>
        <v>0</v>
      </c>
      <c r="AN2946" s="50">
        <f>AN2947</f>
        <v>0</v>
      </c>
      <c r="AO2946" s="51">
        <f>AO2947</f>
        <v>0</v>
      </c>
      <c r="AP2946" s="51">
        <f>AP2947</f>
        <v>45.899999999999999</v>
      </c>
      <c r="AQ2946" s="51">
        <f>AQ2947</f>
        <v>-45.899999999999999</v>
      </c>
      <c r="AR2946" s="51">
        <f>AR2947</f>
        <v>0</v>
      </c>
      <c r="AS2946" s="51">
        <f>AS2947</f>
        <v>0</v>
      </c>
      <c r="AT2946" s="51">
        <f>AT2947</f>
        <v>0</v>
      </c>
      <c r="AU2946" s="51">
        <f t="shared" si="7471"/>
        <v>0</v>
      </c>
      <c r="AV2946" s="51">
        <f t="shared" si="7472"/>
        <v>154.09999999999999</v>
      </c>
      <c r="AW2946" s="51">
        <f t="shared" si="7473"/>
        <v>154.09999999999999</v>
      </c>
      <c r="AX2946" s="51">
        <f t="shared" si="7474"/>
        <v>200</v>
      </c>
      <c r="AY2946" s="51">
        <f t="shared" si="7475"/>
        <v>200</v>
      </c>
      <c r="AZ2946" s="51">
        <f>AZ2947</f>
        <v>0</v>
      </c>
      <c r="BA2946" s="52"/>
      <c r="BB2946" s="25">
        <v>0</v>
      </c>
    </row>
    <row r="2947" hidden="1">
      <c r="B2947" s="47" t="s">
        <v>1074</v>
      </c>
      <c r="C2947" s="47" t="s">
        <v>46</v>
      </c>
      <c r="D2947" s="47" t="s">
        <v>48</v>
      </c>
      <c r="E2947" s="48" t="str">
        <f t="shared" si="7470"/>
        <v>0113</v>
      </c>
      <c r="F2947" s="47" t="s">
        <v>1086</v>
      </c>
      <c r="G2947" s="47" t="s">
        <v>60</v>
      </c>
      <c r="H2947" s="49" t="s">
        <v>61</v>
      </c>
      <c r="I2947" s="19">
        <v>200</v>
      </c>
      <c r="J2947" s="19">
        <v>200</v>
      </c>
      <c r="K2947" s="19">
        <v>200</v>
      </c>
      <c r="L2947" s="19"/>
      <c r="M2947" s="19"/>
      <c r="N2947" s="19"/>
      <c r="O2947" s="19">
        <v>-45.899999999999999</v>
      </c>
      <c r="P2947" s="19">
        <v>0</v>
      </c>
      <c r="Q2947" s="19">
        <v>0</v>
      </c>
      <c r="R2947" s="19">
        <v>0</v>
      </c>
      <c r="S2947" s="19"/>
      <c r="T2947" s="19">
        <f t="shared" si="7416"/>
        <v>154.09999999999999</v>
      </c>
      <c r="U2947" s="19">
        <f t="shared" si="7414"/>
        <v>200</v>
      </c>
      <c r="V2947" s="19">
        <f t="shared" si="7415"/>
        <v>200</v>
      </c>
      <c r="W2947" s="19"/>
      <c r="X2947" s="19"/>
      <c r="Y2947" s="19"/>
      <c r="Z2947" s="19"/>
      <c r="AA2947" s="19"/>
      <c r="AB2947" s="19"/>
      <c r="AC2947" s="19"/>
      <c r="AD2947" s="19"/>
      <c r="AE2947" s="19"/>
      <c r="AF2947" s="50">
        <v>0</v>
      </c>
      <c r="AG2947" s="50"/>
      <c r="AH2947" s="50">
        <v>0</v>
      </c>
      <c r="AI2947" s="50">
        <v>0</v>
      </c>
      <c r="AJ2947" s="50">
        <v>0</v>
      </c>
      <c r="AK2947" s="50">
        <v>0</v>
      </c>
      <c r="AL2947" s="50">
        <v>0</v>
      </c>
      <c r="AM2947" s="50">
        <v>0</v>
      </c>
      <c r="AN2947" s="50">
        <v>0</v>
      </c>
      <c r="AO2947" s="15">
        <v>0</v>
      </c>
      <c r="AP2947" s="51">
        <v>45.899999999999999</v>
      </c>
      <c r="AQ2947" s="51">
        <v>-45.899999999999999</v>
      </c>
      <c r="AR2947" s="51">
        <v>0</v>
      </c>
      <c r="AS2947" s="51">
        <v>0</v>
      </c>
      <c r="AT2947" s="51">
        <v>0</v>
      </c>
      <c r="AU2947" s="51">
        <f t="shared" si="7471"/>
        <v>0</v>
      </c>
      <c r="AV2947" s="51">
        <f t="shared" si="7472"/>
        <v>154.09999999999999</v>
      </c>
      <c r="AW2947" s="51">
        <f t="shared" si="7473"/>
        <v>154.09999999999999</v>
      </c>
      <c r="AX2947" s="51">
        <f t="shared" si="7474"/>
        <v>200</v>
      </c>
      <c r="AY2947" s="51">
        <f t="shared" si="7475"/>
        <v>200</v>
      </c>
      <c r="AZ2947" s="51"/>
      <c r="BA2947" s="52"/>
      <c r="BB2947" s="53">
        <v>0</v>
      </c>
    </row>
    <row r="2948" ht="31.5" hidden="1">
      <c r="B2948" s="47" t="s">
        <v>1074</v>
      </c>
      <c r="C2948" s="47" t="s">
        <v>46</v>
      </c>
      <c r="D2948" s="47" t="s">
        <v>48</v>
      </c>
      <c r="E2948" s="48" t="str">
        <f t="shared" si="7470"/>
        <v>0113</v>
      </c>
      <c r="F2948" s="47" t="s">
        <v>200</v>
      </c>
      <c r="G2948" s="48"/>
      <c r="H2948" s="49" t="s">
        <v>201</v>
      </c>
      <c r="I2948" s="19">
        <f>I2949</f>
        <v>40000</v>
      </c>
      <c r="J2948" s="19">
        <f>J2949</f>
        <v>40000</v>
      </c>
      <c r="K2948" s="19">
        <f>K2949</f>
        <v>40000</v>
      </c>
      <c r="L2948" s="19">
        <f>L2949</f>
        <v>0</v>
      </c>
      <c r="M2948" s="19">
        <f>M2949</f>
        <v>0</v>
      </c>
      <c r="N2948" s="19">
        <f>N2949</f>
        <v>0</v>
      </c>
      <c r="O2948" s="19">
        <f>O2949</f>
        <v>-39004.601999999999</v>
      </c>
      <c r="P2948" s="19">
        <f>P2949</f>
        <v>-98.751000000000005</v>
      </c>
      <c r="Q2948" s="19">
        <f>Q2949</f>
        <v>-896.64700000000005</v>
      </c>
      <c r="R2948" s="19">
        <f>R2949</f>
        <v>0</v>
      </c>
      <c r="S2948" s="19">
        <f>S2949</f>
        <v>0</v>
      </c>
      <c r="T2948" s="19">
        <f t="shared" si="7416"/>
        <v>7.2759576141834259e-12</v>
      </c>
      <c r="U2948" s="19">
        <f t="shared" si="7414"/>
        <v>40000</v>
      </c>
      <c r="V2948" s="19">
        <f t="shared" si="7415"/>
        <v>40000</v>
      </c>
      <c r="W2948" s="19">
        <f>W2949</f>
        <v>0</v>
      </c>
      <c r="X2948" s="19">
        <f>X2949</f>
        <v>0</v>
      </c>
      <c r="Y2948" s="19">
        <f>Y2949</f>
        <v>0</v>
      </c>
      <c r="Z2948" s="19">
        <f>Z2949</f>
        <v>0</v>
      </c>
      <c r="AA2948" s="19">
        <f>AA2949</f>
        <v>0</v>
      </c>
      <c r="AB2948" s="19">
        <f>AB2949</f>
        <v>0</v>
      </c>
      <c r="AC2948" s="19">
        <f>AC2949</f>
        <v>0</v>
      </c>
      <c r="AD2948" s="19">
        <f>AD2949</f>
        <v>0</v>
      </c>
      <c r="AE2948" s="19">
        <f>AE2949</f>
        <v>0</v>
      </c>
      <c r="AF2948" s="50">
        <f>AF2949</f>
        <v>0.00027</v>
      </c>
      <c r="AG2948" s="50">
        <f>AG2949</f>
        <v>0</v>
      </c>
      <c r="AH2948" s="50">
        <f>AH2949</f>
        <v>0</v>
      </c>
      <c r="AI2948" s="50">
        <f>AI2949</f>
        <v>0</v>
      </c>
      <c r="AJ2948" s="50">
        <f>AJ2949</f>
        <v>0</v>
      </c>
      <c r="AK2948" s="50">
        <f>AK2949</f>
        <v>0</v>
      </c>
      <c r="AL2948" s="50">
        <f>AL2949</f>
        <v>0</v>
      </c>
      <c r="AM2948" s="50">
        <f>AM2949</f>
        <v>0</v>
      </c>
      <c r="AN2948" s="50">
        <f>AN2949</f>
        <v>0</v>
      </c>
      <c r="AO2948" s="51">
        <f>AO2949</f>
        <v>0</v>
      </c>
      <c r="AP2948" s="51">
        <f>AP2949</f>
        <v>27.87527</v>
      </c>
      <c r="AQ2948" s="51">
        <f>AQ2949</f>
        <v>-39004.601999999999</v>
      </c>
      <c r="AR2948" s="51">
        <f>AR2949</f>
        <v>0</v>
      </c>
      <c r="AS2948" s="51">
        <f>AS2949</f>
        <v>0</v>
      </c>
      <c r="AT2948" s="51">
        <f>AT2949</f>
        <v>0</v>
      </c>
      <c r="AU2948" s="51">
        <f t="shared" si="7471"/>
        <v>-38976.726730000002</v>
      </c>
      <c r="AV2948" s="51">
        <f t="shared" si="7472"/>
        <v>38976.726730000009</v>
      </c>
      <c r="AW2948" s="51">
        <f t="shared" si="7473"/>
        <v>7.2759576141834259e-12</v>
      </c>
      <c r="AX2948" s="51">
        <f t="shared" si="7474"/>
        <v>40000</v>
      </c>
      <c r="AY2948" s="51">
        <f t="shared" si="7475"/>
        <v>40000</v>
      </c>
      <c r="AZ2948" s="51">
        <f>AZ2949</f>
        <v>0</v>
      </c>
      <c r="BA2948" s="52">
        <f t="shared" si="7476"/>
        <v>0</v>
      </c>
      <c r="BB2948" s="25">
        <v>0</v>
      </c>
    </row>
    <row r="2949" hidden="1">
      <c r="B2949" s="47" t="s">
        <v>1074</v>
      </c>
      <c r="C2949" s="47" t="s">
        <v>46</v>
      </c>
      <c r="D2949" s="47" t="s">
        <v>48</v>
      </c>
      <c r="E2949" s="48" t="str">
        <f t="shared" si="7470"/>
        <v>0113</v>
      </c>
      <c r="F2949" s="47" t="s">
        <v>200</v>
      </c>
      <c r="G2949" s="47" t="s">
        <v>60</v>
      </c>
      <c r="H2949" s="49" t="s">
        <v>61</v>
      </c>
      <c r="I2949" s="19">
        <v>40000</v>
      </c>
      <c r="J2949" s="19">
        <v>40000</v>
      </c>
      <c r="K2949" s="19">
        <v>40000</v>
      </c>
      <c r="L2949" s="19"/>
      <c r="M2949" s="19"/>
      <c r="N2949" s="19"/>
      <c r="O2949" s="19">
        <f>-75.779-318.323-38610.5</f>
        <v>-39004.601999999999</v>
      </c>
      <c r="P2949" s="19">
        <v>-98.751000000000005</v>
      </c>
      <c r="Q2949" s="19">
        <v>-896.64700000000005</v>
      </c>
      <c r="R2949" s="19">
        <v>0</v>
      </c>
      <c r="S2949" s="19"/>
      <c r="T2949" s="19">
        <f t="shared" si="7416"/>
        <v>7.2759576141834259e-12</v>
      </c>
      <c r="U2949" s="19">
        <f t="shared" si="7414"/>
        <v>40000</v>
      </c>
      <c r="V2949" s="19">
        <f t="shared" si="7415"/>
        <v>40000</v>
      </c>
      <c r="W2949" s="19"/>
      <c r="X2949" s="19"/>
      <c r="Y2949" s="19"/>
      <c r="Z2949" s="19"/>
      <c r="AA2949" s="19"/>
      <c r="AB2949" s="19"/>
      <c r="AC2949" s="19"/>
      <c r="AD2949" s="19"/>
      <c r="AE2949" s="19"/>
      <c r="AF2949" s="50">
        <v>0.00027</v>
      </c>
      <c r="AG2949" s="50"/>
      <c r="AH2949" s="50">
        <v>0</v>
      </c>
      <c r="AI2949" s="50">
        <v>0</v>
      </c>
      <c r="AJ2949" s="50">
        <v>0</v>
      </c>
      <c r="AK2949" s="50">
        <v>0</v>
      </c>
      <c r="AL2949" s="50">
        <v>0</v>
      </c>
      <c r="AM2949" s="50">
        <v>0</v>
      </c>
      <c r="AN2949" s="50">
        <v>0</v>
      </c>
      <c r="AO2949" s="15">
        <v>0</v>
      </c>
      <c r="AP2949" s="51">
        <v>27.87527</v>
      </c>
      <c r="AQ2949" s="51">
        <f>-75.779-318.323-38610.5</f>
        <v>-39004.601999999999</v>
      </c>
      <c r="AR2949" s="51">
        <v>0</v>
      </c>
      <c r="AS2949" s="51">
        <v>0</v>
      </c>
      <c r="AT2949" s="51">
        <v>0</v>
      </c>
      <c r="AU2949" s="51">
        <f t="shared" si="7471"/>
        <v>-38976.726730000002</v>
      </c>
      <c r="AV2949" s="51">
        <f t="shared" si="7472"/>
        <v>38976.726730000009</v>
      </c>
      <c r="AW2949" s="51">
        <f t="shared" si="7473"/>
        <v>7.2759576141834259e-12</v>
      </c>
      <c r="AX2949" s="51">
        <f t="shared" si="7474"/>
        <v>40000</v>
      </c>
      <c r="AY2949" s="51">
        <f t="shared" si="7475"/>
        <v>40000</v>
      </c>
      <c r="AZ2949" s="51"/>
      <c r="BA2949" s="52">
        <f t="shared" si="7476"/>
        <v>0</v>
      </c>
      <c r="BB2949" s="53">
        <v>0</v>
      </c>
    </row>
    <row r="2950" ht="47.25">
      <c r="B2950" s="47" t="s">
        <v>1074</v>
      </c>
      <c r="C2950" s="47" t="s">
        <v>46</v>
      </c>
      <c r="D2950" s="47" t="s">
        <v>48</v>
      </c>
      <c r="E2950" s="48" t="str">
        <f t="shared" si="7470"/>
        <v>0113</v>
      </c>
      <c r="F2950" s="47" t="s">
        <v>494</v>
      </c>
      <c r="G2950" s="48"/>
      <c r="H2950" s="49" t="s">
        <v>495</v>
      </c>
      <c r="I2950" s="19">
        <f>I2951</f>
        <v>25000</v>
      </c>
      <c r="J2950" s="19">
        <f>J2951</f>
        <v>25000</v>
      </c>
      <c r="K2950" s="19">
        <f>K2951</f>
        <v>25000</v>
      </c>
      <c r="L2950" s="19">
        <f>L2951</f>
        <v>5000</v>
      </c>
      <c r="M2950" s="19">
        <f>M2951</f>
        <v>5000</v>
      </c>
      <c r="N2950" s="19">
        <f>N2951</f>
        <v>5000</v>
      </c>
      <c r="O2950" s="19">
        <f>O2951</f>
        <v>0</v>
      </c>
      <c r="P2950" s="19">
        <f>P2951</f>
        <v>0</v>
      </c>
      <c r="Q2950" s="19">
        <f>Q2951</f>
        <v>-81.144999999999996</v>
      </c>
      <c r="R2950" s="19">
        <f>R2951</f>
        <v>0</v>
      </c>
      <c r="S2950" s="19">
        <f>S2951</f>
        <v>0</v>
      </c>
      <c r="T2950" s="19">
        <f t="shared" si="7416"/>
        <v>29918.855</v>
      </c>
      <c r="U2950" s="19">
        <f t="shared" si="7414"/>
        <v>30000</v>
      </c>
      <c r="V2950" s="19">
        <f t="shared" si="7415"/>
        <v>30000</v>
      </c>
      <c r="W2950" s="19">
        <f>W2951</f>
        <v>0</v>
      </c>
      <c r="X2950" s="19">
        <f>X2951</f>
        <v>0</v>
      </c>
      <c r="Y2950" s="19">
        <f>Y2951</f>
        <v>0</v>
      </c>
      <c r="Z2950" s="19">
        <f>Z2951</f>
        <v>0</v>
      </c>
      <c r="AA2950" s="19">
        <f>AA2951</f>
        <v>0</v>
      </c>
      <c r="AB2950" s="19">
        <f>AB2951</f>
        <v>0</v>
      </c>
      <c r="AC2950" s="19">
        <f>AC2951</f>
        <v>0</v>
      </c>
      <c r="AD2950" s="19">
        <f>AD2951</f>
        <v>0</v>
      </c>
      <c r="AE2950" s="19">
        <f>AE2951</f>
        <v>0</v>
      </c>
      <c r="AF2950" s="50">
        <f>AF2951</f>
        <v>29722.579000000002</v>
      </c>
      <c r="AG2950" s="50">
        <f>AG2951</f>
        <v>0</v>
      </c>
      <c r="AH2950" s="50">
        <f>AH2951</f>
        <v>0</v>
      </c>
      <c r="AI2950" s="50">
        <f>AI2951</f>
        <v>0</v>
      </c>
      <c r="AJ2950" s="50">
        <f>AJ2951</f>
        <v>0</v>
      </c>
      <c r="AK2950" s="50">
        <f>AK2951</f>
        <v>0</v>
      </c>
      <c r="AL2950" s="50">
        <f>AL2951</f>
        <v>29722.578710000002</v>
      </c>
      <c r="AM2950" s="50">
        <f>AM2951</f>
        <v>0</v>
      </c>
      <c r="AN2950" s="50">
        <f>AN2951</f>
        <v>0</v>
      </c>
      <c r="AO2950" s="51">
        <f>AO2951</f>
        <v>26923.332109999999</v>
      </c>
      <c r="AP2950" s="51">
        <f>AP2951</f>
        <v>29918.855</v>
      </c>
      <c r="AQ2950" s="51">
        <f>AQ2951</f>
        <v>0</v>
      </c>
      <c r="AR2950" s="51">
        <f>AR2951</f>
        <v>0</v>
      </c>
      <c r="AS2950" s="51">
        <f>AS2951</f>
        <v>0</v>
      </c>
      <c r="AT2950" s="51">
        <f>AT2951</f>
        <v>0</v>
      </c>
      <c r="AU2950" s="51">
        <f t="shared" si="7471"/>
        <v>29918.855</v>
      </c>
      <c r="AV2950" s="51">
        <f t="shared" si="7472"/>
        <v>0</v>
      </c>
      <c r="AW2950" s="51">
        <f t="shared" si="7473"/>
        <v>29918.855</v>
      </c>
      <c r="AX2950" s="51">
        <f t="shared" si="7474"/>
        <v>30000</v>
      </c>
      <c r="AY2950" s="51">
        <f t="shared" si="7475"/>
        <v>30000</v>
      </c>
      <c r="AZ2950" s="51">
        <f>AZ2951</f>
        <v>0</v>
      </c>
      <c r="BA2950" s="52">
        <f t="shared" si="7476"/>
        <v>99.999999024310782</v>
      </c>
      <c r="BB2950" s="25"/>
    </row>
    <row r="2951" ht="31.5">
      <c r="B2951" s="47" t="s">
        <v>1074</v>
      </c>
      <c r="C2951" s="47" t="s">
        <v>46</v>
      </c>
      <c r="D2951" s="47" t="s">
        <v>48</v>
      </c>
      <c r="E2951" s="48" t="str">
        <f t="shared" si="7470"/>
        <v>0113</v>
      </c>
      <c r="F2951" s="47" t="s">
        <v>494</v>
      </c>
      <c r="G2951" s="47" t="s">
        <v>154</v>
      </c>
      <c r="H2951" s="49" t="s">
        <v>155</v>
      </c>
      <c r="I2951" s="19">
        <v>25000</v>
      </c>
      <c r="J2951" s="19">
        <v>25000</v>
      </c>
      <c r="K2951" s="19">
        <v>25000</v>
      </c>
      <c r="L2951" s="19">
        <v>5000</v>
      </c>
      <c r="M2951" s="19">
        <v>5000</v>
      </c>
      <c r="N2951" s="19">
        <v>5000</v>
      </c>
      <c r="O2951" s="19">
        <v>0</v>
      </c>
      <c r="P2951" s="19">
        <v>0</v>
      </c>
      <c r="Q2951" s="19">
        <v>-81.144999999999996</v>
      </c>
      <c r="R2951" s="19">
        <v>0</v>
      </c>
      <c r="S2951" s="19"/>
      <c r="T2951" s="19">
        <f t="shared" si="7416"/>
        <v>29918.855</v>
      </c>
      <c r="U2951" s="19">
        <f t="shared" si="7414"/>
        <v>30000</v>
      </c>
      <c r="V2951" s="19">
        <f t="shared" si="7415"/>
        <v>30000</v>
      </c>
      <c r="W2951" s="19"/>
      <c r="X2951" s="19"/>
      <c r="Y2951" s="19"/>
      <c r="Z2951" s="19"/>
      <c r="AA2951" s="19"/>
      <c r="AB2951" s="19"/>
      <c r="AC2951" s="19"/>
      <c r="AD2951" s="19"/>
      <c r="AE2951" s="19"/>
      <c r="AF2951" s="50">
        <v>29722.579000000002</v>
      </c>
      <c r="AG2951" s="50"/>
      <c r="AH2951" s="50">
        <v>0</v>
      </c>
      <c r="AI2951" s="50">
        <v>0</v>
      </c>
      <c r="AJ2951" s="50">
        <v>0</v>
      </c>
      <c r="AK2951" s="50">
        <v>0</v>
      </c>
      <c r="AL2951" s="50">
        <v>29722.578710000002</v>
      </c>
      <c r="AM2951" s="50">
        <v>0</v>
      </c>
      <c r="AN2951" s="50">
        <v>0</v>
      </c>
      <c r="AO2951" s="15">
        <v>26923.332109999999</v>
      </c>
      <c r="AP2951" s="51">
        <v>29918.855</v>
      </c>
      <c r="AQ2951" s="51">
        <v>0</v>
      </c>
      <c r="AR2951" s="51">
        <v>0</v>
      </c>
      <c r="AS2951" s="51">
        <v>0</v>
      </c>
      <c r="AT2951" s="51">
        <v>0</v>
      </c>
      <c r="AU2951" s="51">
        <f t="shared" si="7471"/>
        <v>29918.855</v>
      </c>
      <c r="AV2951" s="51">
        <f t="shared" si="7472"/>
        <v>0</v>
      </c>
      <c r="AW2951" s="51">
        <f t="shared" si="7473"/>
        <v>29918.855</v>
      </c>
      <c r="AX2951" s="51">
        <f t="shared" si="7474"/>
        <v>30000</v>
      </c>
      <c r="AY2951" s="51">
        <f t="shared" si="7475"/>
        <v>30000</v>
      </c>
      <c r="AZ2951" s="51"/>
      <c r="BA2951" s="52">
        <f t="shared" si="7476"/>
        <v>99.999999024310782</v>
      </c>
      <c r="BB2951" s="53"/>
    </row>
    <row r="2952">
      <c r="B2952" s="47" t="s">
        <v>1074</v>
      </c>
      <c r="C2952" s="47" t="s">
        <v>46</v>
      </c>
      <c r="D2952" s="47" t="s">
        <v>48</v>
      </c>
      <c r="E2952" s="48" t="str">
        <f t="shared" si="7470"/>
        <v>0113</v>
      </c>
      <c r="F2952" s="47" t="s">
        <v>270</v>
      </c>
      <c r="G2952" s="48"/>
      <c r="H2952" s="49" t="s">
        <v>53</v>
      </c>
      <c r="I2952" s="19">
        <f>I2953</f>
        <v>18961.700000000001</v>
      </c>
      <c r="J2952" s="19">
        <f>J2953</f>
        <v>14111.700000000001</v>
      </c>
      <c r="K2952" s="19">
        <f>K2953</f>
        <v>14361.700000000001</v>
      </c>
      <c r="L2952" s="19">
        <f>L2953</f>
        <v>6605</v>
      </c>
      <c r="M2952" s="19">
        <f>M2953</f>
        <v>0</v>
      </c>
      <c r="N2952" s="19">
        <f>N2953</f>
        <v>0</v>
      </c>
      <c r="O2952" s="19">
        <f>O2953</f>
        <v>349.62900000000002</v>
      </c>
      <c r="P2952" s="19">
        <f>P2953</f>
        <v>98.751000000000005</v>
      </c>
      <c r="Q2952" s="19">
        <f>Q2953</f>
        <v>81.144999999999996</v>
      </c>
      <c r="R2952" s="19">
        <f>R2953</f>
        <v>0</v>
      </c>
      <c r="S2952" s="19">
        <f>S2953</f>
        <v>1200</v>
      </c>
      <c r="T2952" s="19">
        <f t="shared" si="7416"/>
        <v>27296.225000000002</v>
      </c>
      <c r="U2952" s="19">
        <f t="shared" si="7414"/>
        <v>14111.700000000001</v>
      </c>
      <c r="V2952" s="19">
        <f t="shared" si="7415"/>
        <v>14361.700000000001</v>
      </c>
      <c r="W2952" s="19">
        <f>W2953</f>
        <v>0</v>
      </c>
      <c r="X2952" s="19">
        <f>X2953</f>
        <v>0</v>
      </c>
      <c r="Y2952" s="19">
        <f>Y2953</f>
        <v>0</v>
      </c>
      <c r="Z2952" s="19">
        <f>Z2953</f>
        <v>1200</v>
      </c>
      <c r="AA2952" s="19">
        <f>AA2953</f>
        <v>0</v>
      </c>
      <c r="AB2952" s="19">
        <f>AB2953</f>
        <v>0</v>
      </c>
      <c r="AC2952" s="19">
        <f>AC2953</f>
        <v>0</v>
      </c>
      <c r="AD2952" s="19">
        <f>AD2953</f>
        <v>0</v>
      </c>
      <c r="AE2952" s="19">
        <f>AE2953</f>
        <v>0</v>
      </c>
      <c r="AF2952" s="50">
        <f>AF2953</f>
        <v>24921.924999999999</v>
      </c>
      <c r="AG2952" s="50">
        <f>AG2953</f>
        <v>0</v>
      </c>
      <c r="AH2952" s="50">
        <f>AH2953</f>
        <v>0</v>
      </c>
      <c r="AI2952" s="50">
        <f>AI2953</f>
        <v>0</v>
      </c>
      <c r="AJ2952" s="50">
        <f>AJ2953</f>
        <v>0</v>
      </c>
      <c r="AK2952" s="50">
        <f>AK2953</f>
        <v>0</v>
      </c>
      <c r="AL2952" s="50">
        <f>AL2953</f>
        <v>24921.924920000001</v>
      </c>
      <c r="AM2952" s="50">
        <f>AM2953</f>
        <v>0</v>
      </c>
      <c r="AN2952" s="50">
        <f>AN2953</f>
        <v>0</v>
      </c>
      <c r="AO2952" s="51">
        <f>AO2953</f>
        <v>22698.25692</v>
      </c>
      <c r="AP2952" s="51">
        <f>AP2953</f>
        <v>24572.296000000002</v>
      </c>
      <c r="AQ2952" s="51">
        <f>AQ2953</f>
        <v>349.62900000000002</v>
      </c>
      <c r="AR2952" s="51">
        <f>AR2953</f>
        <v>0</v>
      </c>
      <c r="AS2952" s="51">
        <f>AS2953</f>
        <v>0</v>
      </c>
      <c r="AT2952" s="51">
        <f>AT2953</f>
        <v>0</v>
      </c>
      <c r="AU2952" s="51">
        <f t="shared" si="7471"/>
        <v>24921.925000000003</v>
      </c>
      <c r="AV2952" s="51">
        <f t="shared" si="7472"/>
        <v>2374.2999999999993</v>
      </c>
      <c r="AW2952" s="51">
        <f t="shared" si="7473"/>
        <v>28496.225000000002</v>
      </c>
      <c r="AX2952" s="51">
        <f t="shared" si="7474"/>
        <v>14111.700000000001</v>
      </c>
      <c r="AY2952" s="51">
        <f t="shared" si="7475"/>
        <v>14361.700000000001</v>
      </c>
      <c r="AZ2952" s="51">
        <f>AZ2953</f>
        <v>0</v>
      </c>
      <c r="BA2952" s="52">
        <f t="shared" si="7476"/>
        <v>99.999999678997526</v>
      </c>
      <c r="BB2952" s="25"/>
    </row>
    <row r="2953" ht="47.25">
      <c r="B2953" s="47" t="s">
        <v>1074</v>
      </c>
      <c r="C2953" s="47" t="s">
        <v>46</v>
      </c>
      <c r="D2953" s="47" t="s">
        <v>48</v>
      </c>
      <c r="E2953" s="48" t="str">
        <f t="shared" si="7470"/>
        <v>0113</v>
      </c>
      <c r="F2953" s="47" t="s">
        <v>271</v>
      </c>
      <c r="G2953" s="48"/>
      <c r="H2953" s="49" t="s">
        <v>272</v>
      </c>
      <c r="I2953" s="19">
        <f>I2954+I2958</f>
        <v>18961.700000000001</v>
      </c>
      <c r="J2953" s="19">
        <f>J2954+J2958</f>
        <v>14111.700000000001</v>
      </c>
      <c r="K2953" s="19">
        <f>K2954+K2958</f>
        <v>14361.700000000001</v>
      </c>
      <c r="L2953" s="19">
        <f>L2954+L2958</f>
        <v>6605</v>
      </c>
      <c r="M2953" s="19">
        <f>M2954+M2958</f>
        <v>0</v>
      </c>
      <c r="N2953" s="19">
        <f>N2954+N2958</f>
        <v>0</v>
      </c>
      <c r="O2953" s="19">
        <f>O2954+O2958+O2956</f>
        <v>349.62900000000002</v>
      </c>
      <c r="P2953" s="19">
        <f>P2954+P2958+P2956</f>
        <v>98.751000000000005</v>
      </c>
      <c r="Q2953" s="19">
        <f>Q2954+Q2958+Q2956</f>
        <v>81.144999999999996</v>
      </c>
      <c r="R2953" s="19">
        <f>R2954+R2958+R2956</f>
        <v>0</v>
      </c>
      <c r="S2953" s="19">
        <f>S2954+S2958</f>
        <v>1200</v>
      </c>
      <c r="T2953" s="19">
        <f t="shared" si="7416"/>
        <v>27296.225000000002</v>
      </c>
      <c r="U2953" s="19">
        <f t="shared" si="7414"/>
        <v>14111.700000000001</v>
      </c>
      <c r="V2953" s="19">
        <f t="shared" si="7415"/>
        <v>14361.700000000001</v>
      </c>
      <c r="W2953" s="19">
        <f>W2954+W2958</f>
        <v>0</v>
      </c>
      <c r="X2953" s="19">
        <f>X2954+X2958</f>
        <v>0</v>
      </c>
      <c r="Y2953" s="19">
        <f>Y2954+Y2958</f>
        <v>0</v>
      </c>
      <c r="Z2953" s="19">
        <f>Z2954+Z2958</f>
        <v>1200</v>
      </c>
      <c r="AA2953" s="19">
        <f>AA2954+AA2958</f>
        <v>0</v>
      </c>
      <c r="AB2953" s="19">
        <f>AB2954+AB2958</f>
        <v>0</v>
      </c>
      <c r="AC2953" s="19">
        <f>AC2954+AC2958</f>
        <v>0</v>
      </c>
      <c r="AD2953" s="19">
        <f>AD2954+AD2958</f>
        <v>0</v>
      </c>
      <c r="AE2953" s="19">
        <f>AE2954+AE2958</f>
        <v>0</v>
      </c>
      <c r="AF2953" s="50">
        <f>AF2954+AF2958+AF2956</f>
        <v>24921.924999999999</v>
      </c>
      <c r="AG2953" s="50">
        <f>AG2954+AG2958+AG2956</f>
        <v>0</v>
      </c>
      <c r="AH2953" s="50">
        <f>AH2954+AH2958+AH2956</f>
        <v>0</v>
      </c>
      <c r="AI2953" s="50">
        <f>AI2954+AI2958+AI2956</f>
        <v>0</v>
      </c>
      <c r="AJ2953" s="50">
        <f>AJ2954+AJ2958+AJ2956</f>
        <v>0</v>
      </c>
      <c r="AK2953" s="50">
        <f>AK2954+AK2958+AK2956</f>
        <v>0</v>
      </c>
      <c r="AL2953" s="50">
        <f>AL2954+AL2958+AL2956</f>
        <v>24921.924920000001</v>
      </c>
      <c r="AM2953" s="50">
        <f>AM2954+AM2958+AM2956</f>
        <v>0</v>
      </c>
      <c r="AN2953" s="50">
        <f>AN2954+AN2958+AN2956</f>
        <v>0</v>
      </c>
      <c r="AO2953" s="15">
        <f>AO2954+AO2958+AO2956</f>
        <v>22698.25692</v>
      </c>
      <c r="AP2953" s="51">
        <f>AP2954+AP2958+AP2956</f>
        <v>24572.296000000002</v>
      </c>
      <c r="AQ2953" s="51">
        <f>AQ2954+AQ2958+AQ2956</f>
        <v>349.62900000000002</v>
      </c>
      <c r="AR2953" s="51">
        <f>AR2954+AR2958+AR2956</f>
        <v>0</v>
      </c>
      <c r="AS2953" s="51">
        <f>AS2954+AS2958+AS2956</f>
        <v>0</v>
      </c>
      <c r="AT2953" s="51">
        <f>AT2954+AT2958+AT2956</f>
        <v>0</v>
      </c>
      <c r="AU2953" s="51">
        <f t="shared" si="7471"/>
        <v>24921.925000000003</v>
      </c>
      <c r="AV2953" s="51">
        <f t="shared" si="7472"/>
        <v>2374.2999999999993</v>
      </c>
      <c r="AW2953" s="51">
        <f t="shared" si="7473"/>
        <v>28496.225000000002</v>
      </c>
      <c r="AX2953" s="51">
        <f t="shared" si="7474"/>
        <v>14111.700000000001</v>
      </c>
      <c r="AY2953" s="51">
        <f t="shared" si="7475"/>
        <v>14361.700000000001</v>
      </c>
      <c r="AZ2953" s="51">
        <f>AZ2954+AZ2958</f>
        <v>0</v>
      </c>
      <c r="BA2953" s="52">
        <f t="shared" si="7476"/>
        <v>99.999999678997526</v>
      </c>
      <c r="BB2953" s="25"/>
    </row>
    <row r="2954" ht="31.5">
      <c r="B2954" s="47" t="s">
        <v>1074</v>
      </c>
      <c r="C2954" s="47" t="s">
        <v>46</v>
      </c>
      <c r="D2954" s="47" t="s">
        <v>48</v>
      </c>
      <c r="E2954" s="48" t="str">
        <f t="shared" si="7470"/>
        <v>0113</v>
      </c>
      <c r="F2954" s="47" t="s">
        <v>273</v>
      </c>
      <c r="G2954" s="48"/>
      <c r="H2954" s="49" t="s">
        <v>274</v>
      </c>
      <c r="I2954" s="19">
        <f>I2955</f>
        <v>9425.7000000000007</v>
      </c>
      <c r="J2954" s="19">
        <f>J2955</f>
        <v>9425.7000000000007</v>
      </c>
      <c r="K2954" s="19">
        <f>K2955</f>
        <v>9425.7000000000007</v>
      </c>
      <c r="L2954" s="19">
        <f>L2955</f>
        <v>0</v>
      </c>
      <c r="M2954" s="19">
        <f>M2955</f>
        <v>0</v>
      </c>
      <c r="N2954" s="19">
        <f>N2955</f>
        <v>0</v>
      </c>
      <c r="O2954" s="19">
        <f>O2955</f>
        <v>349.62900000000002</v>
      </c>
      <c r="P2954" s="19">
        <f>P2955</f>
        <v>0</v>
      </c>
      <c r="Q2954" s="19">
        <f>Q2955</f>
        <v>0</v>
      </c>
      <c r="R2954" s="19">
        <f>R2955</f>
        <v>0</v>
      </c>
      <c r="S2954" s="19">
        <f>S2955</f>
        <v>1200</v>
      </c>
      <c r="T2954" s="19">
        <f t="shared" si="7416"/>
        <v>10975.329000000002</v>
      </c>
      <c r="U2954" s="19">
        <f t="shared" si="7414"/>
        <v>9425.7000000000007</v>
      </c>
      <c r="V2954" s="19">
        <f t="shared" si="7415"/>
        <v>9425.7000000000007</v>
      </c>
      <c r="W2954" s="19">
        <f>W2955</f>
        <v>0</v>
      </c>
      <c r="X2954" s="19">
        <f>X2955</f>
        <v>0</v>
      </c>
      <c r="Y2954" s="19">
        <f>Y2955</f>
        <v>0</v>
      </c>
      <c r="Z2954" s="19">
        <f>Z2955</f>
        <v>1200</v>
      </c>
      <c r="AA2954" s="19">
        <f>AA2955</f>
        <v>0</v>
      </c>
      <c r="AB2954" s="19">
        <f>AB2955</f>
        <v>0</v>
      </c>
      <c r="AC2954" s="19">
        <f>AC2955</f>
        <v>0</v>
      </c>
      <c r="AD2954" s="19">
        <f>AD2955</f>
        <v>0</v>
      </c>
      <c r="AE2954" s="19"/>
      <c r="AF2954" s="50">
        <f>AF2955</f>
        <v>8975.3289999999997</v>
      </c>
      <c r="AG2954" s="50">
        <f>AG2955</f>
        <v>0</v>
      </c>
      <c r="AH2954" s="50">
        <f>AH2955</f>
        <v>0</v>
      </c>
      <c r="AI2954" s="50">
        <f>AI2955</f>
        <v>0</v>
      </c>
      <c r="AJ2954" s="50">
        <f>AJ2955</f>
        <v>0</v>
      </c>
      <c r="AK2954" s="50">
        <f>AK2955</f>
        <v>0</v>
      </c>
      <c r="AL2954" s="50">
        <f>AL2955</f>
        <v>8975.3289999999997</v>
      </c>
      <c r="AM2954" s="50">
        <f>AM2955</f>
        <v>0</v>
      </c>
      <c r="AN2954" s="50">
        <f>AN2955</f>
        <v>0</v>
      </c>
      <c r="AO2954" s="51">
        <f>AO2955</f>
        <v>7965.6999999999998</v>
      </c>
      <c r="AP2954" s="51">
        <f>AP2955</f>
        <v>8625.7000000000007</v>
      </c>
      <c r="AQ2954" s="51">
        <f>AQ2955</f>
        <v>349.62900000000002</v>
      </c>
      <c r="AR2954" s="51">
        <f>AR2955</f>
        <v>0</v>
      </c>
      <c r="AS2954" s="51">
        <f>AS2955</f>
        <v>0</v>
      </c>
      <c r="AT2954" s="51">
        <f>AT2955</f>
        <v>0</v>
      </c>
      <c r="AU2954" s="51">
        <f t="shared" si="7471"/>
        <v>8975.3290000000015</v>
      </c>
      <c r="AV2954" s="51">
        <f t="shared" si="7472"/>
        <v>2000</v>
      </c>
      <c r="AW2954" s="51">
        <f t="shared" si="7473"/>
        <v>12175.329000000002</v>
      </c>
      <c r="AX2954" s="51">
        <f t="shared" si="7474"/>
        <v>9425.7000000000007</v>
      </c>
      <c r="AY2954" s="51">
        <f t="shared" si="7475"/>
        <v>9425.7000000000007</v>
      </c>
      <c r="AZ2954" s="51">
        <f>AZ2955</f>
        <v>0</v>
      </c>
      <c r="BA2954" s="52">
        <f t="shared" si="7476"/>
        <v>100</v>
      </c>
      <c r="BB2954" s="25"/>
    </row>
    <row r="2955" ht="31.5">
      <c r="B2955" s="47" t="s">
        <v>1074</v>
      </c>
      <c r="C2955" s="47" t="s">
        <v>46</v>
      </c>
      <c r="D2955" s="47" t="s">
        <v>48</v>
      </c>
      <c r="E2955" s="48" t="str">
        <f t="shared" si="7470"/>
        <v>0113</v>
      </c>
      <c r="F2955" s="47" t="s">
        <v>273</v>
      </c>
      <c r="G2955" s="47" t="s">
        <v>154</v>
      </c>
      <c r="H2955" s="49" t="s">
        <v>155</v>
      </c>
      <c r="I2955" s="19">
        <v>9425.7000000000007</v>
      </c>
      <c r="J2955" s="19">
        <v>9425.7000000000007</v>
      </c>
      <c r="K2955" s="19">
        <v>9425.7000000000007</v>
      </c>
      <c r="L2955" s="19"/>
      <c r="M2955" s="19"/>
      <c r="N2955" s="19"/>
      <c r="O2955" s="19">
        <v>349.62900000000002</v>
      </c>
      <c r="P2955" s="19">
        <v>0</v>
      </c>
      <c r="Q2955" s="19">
        <v>0</v>
      </c>
      <c r="R2955" s="19">
        <v>0</v>
      </c>
      <c r="S2955" s="19">
        <v>1200</v>
      </c>
      <c r="T2955" s="19">
        <f t="shared" si="7416"/>
        <v>10975.329000000002</v>
      </c>
      <c r="U2955" s="19">
        <f t="shared" si="7414"/>
        <v>9425.7000000000007</v>
      </c>
      <c r="V2955" s="19">
        <f t="shared" si="7415"/>
        <v>9425.7000000000007</v>
      </c>
      <c r="W2955" s="19"/>
      <c r="X2955" s="19"/>
      <c r="Y2955" s="19"/>
      <c r="Z2955" s="19">
        <v>1200</v>
      </c>
      <c r="AA2955" s="19"/>
      <c r="AB2955" s="19"/>
      <c r="AC2955" s="19"/>
      <c r="AD2955" s="19"/>
      <c r="AE2955" s="19"/>
      <c r="AF2955" s="50">
        <v>8975.3289999999997</v>
      </c>
      <c r="AG2955" s="50"/>
      <c r="AH2955" s="50">
        <v>0</v>
      </c>
      <c r="AI2955" s="50">
        <v>0</v>
      </c>
      <c r="AJ2955" s="50">
        <v>0</v>
      </c>
      <c r="AK2955" s="50">
        <v>0</v>
      </c>
      <c r="AL2955" s="50">
        <v>8975.3289999999997</v>
      </c>
      <c r="AM2955" s="50">
        <v>0</v>
      </c>
      <c r="AN2955" s="50">
        <v>0</v>
      </c>
      <c r="AO2955" s="15">
        <v>7965.6999999999998</v>
      </c>
      <c r="AP2955" s="51">
        <v>8625.7000000000007</v>
      </c>
      <c r="AQ2955" s="51">
        <v>349.62900000000002</v>
      </c>
      <c r="AR2955" s="51">
        <v>0</v>
      </c>
      <c r="AS2955" s="51">
        <v>0</v>
      </c>
      <c r="AT2955" s="51">
        <v>0</v>
      </c>
      <c r="AU2955" s="51">
        <f t="shared" si="7471"/>
        <v>8975.3290000000015</v>
      </c>
      <c r="AV2955" s="51">
        <f t="shared" si="7472"/>
        <v>2000</v>
      </c>
      <c r="AW2955" s="51">
        <f t="shared" si="7473"/>
        <v>12175.329000000002</v>
      </c>
      <c r="AX2955" s="51">
        <f t="shared" si="7474"/>
        <v>9425.7000000000007</v>
      </c>
      <c r="AY2955" s="51">
        <f t="shared" si="7475"/>
        <v>9425.7000000000007</v>
      </c>
      <c r="AZ2955" s="51"/>
      <c r="BA2955" s="52">
        <f t="shared" si="7476"/>
        <v>100</v>
      </c>
      <c r="BB2955" s="53"/>
    </row>
    <row r="2956" ht="47.25">
      <c r="B2956" s="47" t="s">
        <v>1074</v>
      </c>
      <c r="C2956" s="47" t="s">
        <v>46</v>
      </c>
      <c r="D2956" s="47" t="s">
        <v>48</v>
      </c>
      <c r="E2956" s="48" t="str">
        <f t="shared" si="7470"/>
        <v>0113</v>
      </c>
      <c r="F2956" s="47" t="s">
        <v>500</v>
      </c>
      <c r="G2956" s="47"/>
      <c r="H2956" s="49" t="s">
        <v>501</v>
      </c>
      <c r="I2956" s="19"/>
      <c r="J2956" s="19"/>
      <c r="K2956" s="19"/>
      <c r="L2956" s="19"/>
      <c r="M2956" s="19"/>
      <c r="N2956" s="19"/>
      <c r="O2956" s="19">
        <f>O2957</f>
        <v>0</v>
      </c>
      <c r="P2956" s="19">
        <f>P2957</f>
        <v>0</v>
      </c>
      <c r="Q2956" s="19">
        <f>Q2957</f>
        <v>0</v>
      </c>
      <c r="R2956" s="19">
        <f>R2957</f>
        <v>0</v>
      </c>
      <c r="S2956" s="19"/>
      <c r="T2956" s="19">
        <f t="shared" si="7416"/>
        <v>0</v>
      </c>
      <c r="U2956" s="19"/>
      <c r="V2956" s="19"/>
      <c r="W2956" s="19"/>
      <c r="X2956" s="19"/>
      <c r="Y2956" s="19"/>
      <c r="Z2956" s="19"/>
      <c r="AA2956" s="19"/>
      <c r="AB2956" s="19"/>
      <c r="AC2956" s="19"/>
      <c r="AD2956" s="19"/>
      <c r="AE2956" s="19"/>
      <c r="AF2956" s="50">
        <f>AF2957</f>
        <v>6230.6999999999998</v>
      </c>
      <c r="AG2956" s="50">
        <f>AG2957</f>
        <v>0</v>
      </c>
      <c r="AH2956" s="50">
        <f>AH2957</f>
        <v>0</v>
      </c>
      <c r="AI2956" s="50">
        <f>AI2957</f>
        <v>0</v>
      </c>
      <c r="AJ2956" s="50">
        <f>AJ2957</f>
        <v>0</v>
      </c>
      <c r="AK2956" s="50">
        <f>AK2957</f>
        <v>0</v>
      </c>
      <c r="AL2956" s="50">
        <f>AL2957</f>
        <v>6230.6999999999998</v>
      </c>
      <c r="AM2956" s="50">
        <f>AM2957</f>
        <v>0</v>
      </c>
      <c r="AN2956" s="50">
        <f>AN2957</f>
        <v>0</v>
      </c>
      <c r="AO2956" s="51">
        <f>AO2957</f>
        <v>5730.6999999999998</v>
      </c>
      <c r="AP2956" s="51">
        <f>AP2957</f>
        <v>6230.6999999999998</v>
      </c>
      <c r="AQ2956" s="51">
        <f>AQ2957</f>
        <v>0</v>
      </c>
      <c r="AR2956" s="51">
        <f>AR2957</f>
        <v>0</v>
      </c>
      <c r="AS2956" s="51">
        <f>AS2957</f>
        <v>0</v>
      </c>
      <c r="AT2956" s="51">
        <f>AT2957</f>
        <v>0</v>
      </c>
      <c r="AU2956" s="51">
        <f t="shared" si="7471"/>
        <v>6230.6999999999998</v>
      </c>
      <c r="AV2956" s="51">
        <f t="shared" si="7472"/>
        <v>-6230.6999999999998</v>
      </c>
      <c r="AW2956" s="51"/>
      <c r="AX2956" s="51"/>
      <c r="AY2956" s="51"/>
      <c r="AZ2956" s="51"/>
      <c r="BA2956" s="52">
        <f t="shared" si="7476"/>
        <v>100</v>
      </c>
      <c r="BB2956" s="53"/>
    </row>
    <row r="2957" ht="31.5">
      <c r="B2957" s="47" t="s">
        <v>1074</v>
      </c>
      <c r="C2957" s="47" t="s">
        <v>46</v>
      </c>
      <c r="D2957" s="47" t="s">
        <v>48</v>
      </c>
      <c r="E2957" s="48" t="str">
        <f t="shared" si="7470"/>
        <v>0113</v>
      </c>
      <c r="F2957" s="47" t="s">
        <v>500</v>
      </c>
      <c r="G2957" s="47" t="s">
        <v>154</v>
      </c>
      <c r="H2957" s="49" t="s">
        <v>155</v>
      </c>
      <c r="I2957" s="19"/>
      <c r="J2957" s="19"/>
      <c r="K2957" s="19"/>
      <c r="L2957" s="19"/>
      <c r="M2957" s="19"/>
      <c r="N2957" s="19"/>
      <c r="O2957" s="19">
        <v>0</v>
      </c>
      <c r="P2957" s="19">
        <v>0</v>
      </c>
      <c r="Q2957" s="19">
        <v>0</v>
      </c>
      <c r="R2957" s="19">
        <v>0</v>
      </c>
      <c r="S2957" s="19"/>
      <c r="T2957" s="19">
        <f t="shared" si="7416"/>
        <v>0</v>
      </c>
      <c r="U2957" s="19"/>
      <c r="V2957" s="19"/>
      <c r="W2957" s="19"/>
      <c r="X2957" s="19"/>
      <c r="Y2957" s="19"/>
      <c r="Z2957" s="19"/>
      <c r="AA2957" s="19"/>
      <c r="AB2957" s="19"/>
      <c r="AC2957" s="19"/>
      <c r="AD2957" s="19"/>
      <c r="AE2957" s="19"/>
      <c r="AF2957" s="50">
        <v>6230.6999999999998</v>
      </c>
      <c r="AG2957" s="50"/>
      <c r="AH2957" s="50">
        <v>0</v>
      </c>
      <c r="AI2957" s="50">
        <v>0</v>
      </c>
      <c r="AJ2957" s="50">
        <v>0</v>
      </c>
      <c r="AK2957" s="50">
        <v>0</v>
      </c>
      <c r="AL2957" s="50">
        <v>6230.6999999999998</v>
      </c>
      <c r="AM2957" s="50">
        <v>0</v>
      </c>
      <c r="AN2957" s="50">
        <v>0</v>
      </c>
      <c r="AO2957" s="15">
        <v>5730.6999999999998</v>
      </c>
      <c r="AP2957" s="51">
        <v>6230.6999999999998</v>
      </c>
      <c r="AQ2957" s="51">
        <v>0</v>
      </c>
      <c r="AR2957" s="51">
        <v>0</v>
      </c>
      <c r="AS2957" s="51">
        <v>0</v>
      </c>
      <c r="AT2957" s="51">
        <v>0</v>
      </c>
      <c r="AU2957" s="51">
        <f t="shared" si="7471"/>
        <v>6230.6999999999998</v>
      </c>
      <c r="AV2957" s="51">
        <f t="shared" si="7472"/>
        <v>-6230.6999999999998</v>
      </c>
      <c r="AW2957" s="51"/>
      <c r="AX2957" s="51"/>
      <c r="AY2957" s="51"/>
      <c r="AZ2957" s="51"/>
      <c r="BA2957" s="52">
        <f t="shared" si="7476"/>
        <v>100</v>
      </c>
      <c r="BB2957" s="53"/>
    </row>
    <row r="2958" ht="63">
      <c r="B2958" s="47" t="s">
        <v>1074</v>
      </c>
      <c r="C2958" s="47" t="s">
        <v>46</v>
      </c>
      <c r="D2958" s="47" t="s">
        <v>48</v>
      </c>
      <c r="E2958" s="48" t="str">
        <f t="shared" si="7470"/>
        <v>0113</v>
      </c>
      <c r="F2958" s="47" t="s">
        <v>275</v>
      </c>
      <c r="G2958" s="48"/>
      <c r="H2958" s="49" t="s">
        <v>276</v>
      </c>
      <c r="I2958" s="19">
        <f>I2959</f>
        <v>9536</v>
      </c>
      <c r="J2958" s="19">
        <f>J2959</f>
        <v>4686</v>
      </c>
      <c r="K2958" s="19">
        <f>K2959</f>
        <v>4936</v>
      </c>
      <c r="L2958" s="19">
        <f>L2959</f>
        <v>6605</v>
      </c>
      <c r="M2958" s="19">
        <f>M2959</f>
        <v>0</v>
      </c>
      <c r="N2958" s="19">
        <f>N2959</f>
        <v>0</v>
      </c>
      <c r="O2958" s="19">
        <f>O2959</f>
        <v>0</v>
      </c>
      <c r="P2958" s="19">
        <f>P2959</f>
        <v>98.751000000000005</v>
      </c>
      <c r="Q2958" s="19">
        <f>Q2959</f>
        <v>81.144999999999996</v>
      </c>
      <c r="R2958" s="19">
        <f>R2959</f>
        <v>0</v>
      </c>
      <c r="S2958" s="19">
        <f>S2959</f>
        <v>0</v>
      </c>
      <c r="T2958" s="19">
        <f t="shared" si="7416"/>
        <v>16320.896000000001</v>
      </c>
      <c r="U2958" s="19">
        <f t="shared" ref="U2957:U2980" si="7584">J2958+M2958</f>
        <v>4686</v>
      </c>
      <c r="V2958" s="19">
        <f t="shared" ref="V2957:V2980" si="7585">K2958+N2958</f>
        <v>4936</v>
      </c>
      <c r="W2958" s="19">
        <f>W2959</f>
        <v>0</v>
      </c>
      <c r="X2958" s="19">
        <f>X2959</f>
        <v>0</v>
      </c>
      <c r="Y2958" s="19">
        <f>Y2959</f>
        <v>0</v>
      </c>
      <c r="Z2958" s="19">
        <f>Z2959</f>
        <v>0</v>
      </c>
      <c r="AA2958" s="19">
        <f>AA2959</f>
        <v>0</v>
      </c>
      <c r="AB2958" s="19">
        <f>AB2959</f>
        <v>0</v>
      </c>
      <c r="AC2958" s="19">
        <f>AC2959</f>
        <v>0</v>
      </c>
      <c r="AD2958" s="19">
        <f>AD2959</f>
        <v>0</v>
      </c>
      <c r="AE2958" s="19">
        <f>AE2959</f>
        <v>0</v>
      </c>
      <c r="AF2958" s="50">
        <f>AF2959</f>
        <v>9715.8960000000006</v>
      </c>
      <c r="AG2958" s="50">
        <f>AG2959</f>
        <v>0</v>
      </c>
      <c r="AH2958" s="50">
        <f>AH2959</f>
        <v>0</v>
      </c>
      <c r="AI2958" s="50">
        <f>AI2959</f>
        <v>0</v>
      </c>
      <c r="AJ2958" s="50">
        <f>AJ2959</f>
        <v>0</v>
      </c>
      <c r="AK2958" s="50">
        <f>AK2959</f>
        <v>0</v>
      </c>
      <c r="AL2958" s="50">
        <f>AL2959</f>
        <v>9715.8959200000008</v>
      </c>
      <c r="AM2958" s="50">
        <f>AM2959</f>
        <v>0</v>
      </c>
      <c r="AN2958" s="50">
        <f>AN2959</f>
        <v>0</v>
      </c>
      <c r="AO2958" s="51">
        <f>AO2959</f>
        <v>9001.8569200000002</v>
      </c>
      <c r="AP2958" s="51">
        <f>AP2959</f>
        <v>9715.8960000000006</v>
      </c>
      <c r="AQ2958" s="51">
        <f>AQ2959</f>
        <v>0</v>
      </c>
      <c r="AR2958" s="51">
        <f>AR2959</f>
        <v>0</v>
      </c>
      <c r="AS2958" s="51">
        <f>AS2959</f>
        <v>0</v>
      </c>
      <c r="AT2958" s="51">
        <f>AT2959</f>
        <v>0</v>
      </c>
      <c r="AU2958" s="51">
        <f t="shared" si="7471"/>
        <v>9715.8960000000006</v>
      </c>
      <c r="AV2958" s="51">
        <f t="shared" si="7472"/>
        <v>6605</v>
      </c>
      <c r="AW2958" s="51">
        <f t="shared" si="7473"/>
        <v>16320.896000000001</v>
      </c>
      <c r="AX2958" s="51">
        <f t="shared" si="7474"/>
        <v>4686</v>
      </c>
      <c r="AY2958" s="51">
        <f t="shared" si="7475"/>
        <v>4936</v>
      </c>
      <c r="AZ2958" s="51">
        <f>AZ2959</f>
        <v>0</v>
      </c>
      <c r="BA2958" s="52">
        <f t="shared" si="7476"/>
        <v>99.999999176607076</v>
      </c>
      <c r="BB2958" s="25"/>
    </row>
    <row r="2959" ht="31.5">
      <c r="B2959" s="47" t="s">
        <v>1074</v>
      </c>
      <c r="C2959" s="47" t="s">
        <v>46</v>
      </c>
      <c r="D2959" s="47" t="s">
        <v>48</v>
      </c>
      <c r="E2959" s="48" t="str">
        <f t="shared" si="7470"/>
        <v>0113</v>
      </c>
      <c r="F2959" s="47" t="s">
        <v>275</v>
      </c>
      <c r="G2959" s="47" t="s">
        <v>154</v>
      </c>
      <c r="H2959" s="49" t="s">
        <v>155</v>
      </c>
      <c r="I2959" s="19">
        <v>9536</v>
      </c>
      <c r="J2959" s="19">
        <v>4686</v>
      </c>
      <c r="K2959" s="19">
        <v>4936</v>
      </c>
      <c r="L2959" s="19">
        <v>6605</v>
      </c>
      <c r="M2959" s="19"/>
      <c r="N2959" s="19"/>
      <c r="O2959" s="19">
        <v>0</v>
      </c>
      <c r="P2959" s="19">
        <v>98.751000000000005</v>
      </c>
      <c r="Q2959" s="19">
        <v>81.144999999999996</v>
      </c>
      <c r="R2959" s="19">
        <v>0</v>
      </c>
      <c r="S2959" s="19"/>
      <c r="T2959" s="19">
        <f t="shared" si="7416"/>
        <v>16320.896000000001</v>
      </c>
      <c r="U2959" s="19">
        <f t="shared" si="7584"/>
        <v>4686</v>
      </c>
      <c r="V2959" s="19">
        <f t="shared" si="7585"/>
        <v>4936</v>
      </c>
      <c r="W2959" s="19"/>
      <c r="X2959" s="19"/>
      <c r="Y2959" s="19"/>
      <c r="Z2959" s="19"/>
      <c r="AA2959" s="19"/>
      <c r="AB2959" s="19"/>
      <c r="AC2959" s="19"/>
      <c r="AD2959" s="19"/>
      <c r="AE2959" s="19"/>
      <c r="AF2959" s="50">
        <v>9715.8960000000006</v>
      </c>
      <c r="AG2959" s="50"/>
      <c r="AH2959" s="50">
        <v>0</v>
      </c>
      <c r="AI2959" s="50">
        <v>0</v>
      </c>
      <c r="AJ2959" s="50">
        <v>0</v>
      </c>
      <c r="AK2959" s="50">
        <v>0</v>
      </c>
      <c r="AL2959" s="50">
        <v>9715.8959200000008</v>
      </c>
      <c r="AM2959" s="50">
        <v>0</v>
      </c>
      <c r="AN2959" s="50">
        <v>0</v>
      </c>
      <c r="AO2959" s="15">
        <v>9001.8569200000002</v>
      </c>
      <c r="AP2959" s="51">
        <v>9715.8960000000006</v>
      </c>
      <c r="AQ2959" s="51">
        <v>0</v>
      </c>
      <c r="AR2959" s="51">
        <v>0</v>
      </c>
      <c r="AS2959" s="51">
        <v>0</v>
      </c>
      <c r="AT2959" s="51">
        <v>0</v>
      </c>
      <c r="AU2959" s="51">
        <f t="shared" si="7471"/>
        <v>9715.8960000000006</v>
      </c>
      <c r="AV2959" s="51">
        <f t="shared" si="7472"/>
        <v>6605</v>
      </c>
      <c r="AW2959" s="51">
        <f t="shared" si="7473"/>
        <v>16320.896000000001</v>
      </c>
      <c r="AX2959" s="51">
        <f t="shared" si="7474"/>
        <v>4686</v>
      </c>
      <c r="AY2959" s="51">
        <f t="shared" si="7475"/>
        <v>4936</v>
      </c>
      <c r="AZ2959" s="51"/>
      <c r="BA2959" s="52">
        <f t="shared" si="7476"/>
        <v>99.999999176607076</v>
      </c>
      <c r="BB2959" s="53"/>
    </row>
    <row r="2960" ht="31.5">
      <c r="B2960" s="47" t="s">
        <v>1074</v>
      </c>
      <c r="C2960" s="47" t="s">
        <v>46</v>
      </c>
      <c r="D2960" s="47" t="s">
        <v>48</v>
      </c>
      <c r="E2960" s="48" t="str">
        <f t="shared" si="7470"/>
        <v>0113</v>
      </c>
      <c r="F2960" s="47" t="s">
        <v>995</v>
      </c>
      <c r="G2960" s="48"/>
      <c r="H2960" s="49" t="s">
        <v>996</v>
      </c>
      <c r="I2960" s="19">
        <f t="shared" ref="I2960:I2963" si="7586">I2961</f>
        <v>4739.1999999999998</v>
      </c>
      <c r="J2960" s="19">
        <f t="shared" ref="J2960:J2963" si="7587">J2961</f>
        <v>1424.9000000000001</v>
      </c>
      <c r="K2960" s="19">
        <f t="shared" ref="K2960:K2963" si="7588">K2961</f>
        <v>1424.9000000000001</v>
      </c>
      <c r="L2960" s="19">
        <f t="shared" ref="L2960:L2963" si="7589">L2961</f>
        <v>0</v>
      </c>
      <c r="M2960" s="19">
        <f t="shared" ref="M2960:M2963" si="7590">M2961</f>
        <v>0</v>
      </c>
      <c r="N2960" s="19">
        <f t="shared" ref="N2960:N2963" si="7591">N2961</f>
        <v>0</v>
      </c>
      <c r="O2960" s="19">
        <f t="shared" ref="O2960:O2963" si="7592">O2961</f>
        <v>0</v>
      </c>
      <c r="P2960" s="19">
        <f t="shared" ref="P2960:P2963" si="7593">P2961</f>
        <v>0</v>
      </c>
      <c r="Q2960" s="19">
        <f t="shared" ref="Q2960:Q2963" si="7594">Q2961</f>
        <v>-35.456000000000003</v>
      </c>
      <c r="R2960" s="19">
        <f t="shared" ref="R2960:R2963" si="7595">R2961</f>
        <v>0</v>
      </c>
      <c r="S2960" s="19">
        <f t="shared" ref="S2960:S2963" si="7596">S2961</f>
        <v>0</v>
      </c>
      <c r="T2960" s="19">
        <f t="shared" si="7416"/>
        <v>4703.7439999999997</v>
      </c>
      <c r="U2960" s="19">
        <f t="shared" si="7584"/>
        <v>1424.9000000000001</v>
      </c>
      <c r="V2960" s="19">
        <f t="shared" si="7585"/>
        <v>1424.9000000000001</v>
      </c>
      <c r="W2960" s="19">
        <f t="shared" ref="W2960:W2963" si="7597">W2961</f>
        <v>0</v>
      </c>
      <c r="X2960" s="19">
        <f t="shared" ref="X2960:X2963" si="7598">X2961</f>
        <v>0</v>
      </c>
      <c r="Y2960" s="19">
        <f t="shared" ref="Y2960:Y2963" si="7599">Y2961</f>
        <v>0</v>
      </c>
      <c r="Z2960" s="19">
        <f t="shared" ref="Z2960:Z2963" si="7600">Z2961</f>
        <v>0</v>
      </c>
      <c r="AA2960" s="19">
        <f t="shared" ref="AA2960:AA2963" si="7601">AA2961</f>
        <v>0</v>
      </c>
      <c r="AB2960" s="19">
        <f t="shared" ref="AB2960:AB2963" si="7602">AB2961</f>
        <v>0</v>
      </c>
      <c r="AC2960" s="19">
        <f t="shared" ref="AC2960:AC2963" si="7603">AC2961</f>
        <v>0</v>
      </c>
      <c r="AD2960" s="19">
        <f t="shared" ref="AD2960:AD2963" si="7604">AD2961</f>
        <v>0</v>
      </c>
      <c r="AE2960" s="19">
        <f t="shared" ref="AE2960:AE2963" si="7605">AE2961</f>
        <v>0</v>
      </c>
      <c r="AF2960" s="50">
        <f t="shared" ref="AF2960:AF2963" si="7606">AF2961</f>
        <v>4703.7439999999997</v>
      </c>
      <c r="AG2960" s="50">
        <f t="shared" ref="AG2960:AG2963" si="7607">AG2961</f>
        <v>0</v>
      </c>
      <c r="AH2960" s="50">
        <f t="shared" ref="AH2960:AH2963" si="7608">AH2961</f>
        <v>0</v>
      </c>
      <c r="AI2960" s="50">
        <f t="shared" ref="AI2960:AI2963" si="7609">AI2961</f>
        <v>0</v>
      </c>
      <c r="AJ2960" s="50">
        <f t="shared" ref="AJ2960:AJ2963" si="7610">AJ2961</f>
        <v>0</v>
      </c>
      <c r="AK2960" s="50">
        <f t="shared" ref="AK2960:AK2963" si="7611">AK2961</f>
        <v>0</v>
      </c>
      <c r="AL2960" s="50">
        <f t="shared" ref="AL2960:AL2963" si="7612">AL2961</f>
        <v>4703.7436600000001</v>
      </c>
      <c r="AM2960" s="50">
        <f t="shared" ref="AM2960:AM2963" si="7613">AM2961</f>
        <v>0</v>
      </c>
      <c r="AN2960" s="50">
        <f t="shared" ref="AN2960:AN2963" si="7614">AN2961</f>
        <v>0</v>
      </c>
      <c r="AO2960" s="51">
        <f t="shared" ref="AO2960:AO2963" si="7615">AO2961</f>
        <v>4339.1063800000002</v>
      </c>
      <c r="AP2960" s="51">
        <f t="shared" ref="AP2960:AP2963" si="7616">AP2961</f>
        <v>4703.7439999999997</v>
      </c>
      <c r="AQ2960" s="51">
        <f t="shared" ref="AQ2960:AQ2963" si="7617">AQ2961</f>
        <v>0</v>
      </c>
      <c r="AR2960" s="51">
        <f t="shared" ref="AR2960:AR2963" si="7618">AR2961</f>
        <v>0</v>
      </c>
      <c r="AS2960" s="51">
        <f t="shared" ref="AS2960:AS2963" si="7619">AS2961</f>
        <v>0</v>
      </c>
      <c r="AT2960" s="51">
        <f t="shared" ref="AT2960:AT2963" si="7620">AT2961</f>
        <v>0</v>
      </c>
      <c r="AU2960" s="51">
        <f t="shared" si="7471"/>
        <v>4703.7439999999997</v>
      </c>
      <c r="AV2960" s="51">
        <f t="shared" si="7472"/>
        <v>0</v>
      </c>
      <c r="AW2960" s="51">
        <f t="shared" si="7473"/>
        <v>4703.7439999999997</v>
      </c>
      <c r="AX2960" s="51">
        <f t="shared" si="7474"/>
        <v>1424.9000000000001</v>
      </c>
      <c r="AY2960" s="51">
        <f t="shared" si="7475"/>
        <v>1424.9000000000001</v>
      </c>
      <c r="AZ2960" s="51">
        <f t="shared" ref="AZ2960:AZ2963" si="7621">AZ2961</f>
        <v>0</v>
      </c>
      <c r="BA2960" s="52">
        <f t="shared" si="7476"/>
        <v>99.999992771715469</v>
      </c>
      <c r="BB2960" s="25"/>
    </row>
    <row r="2961">
      <c r="B2961" s="47" t="s">
        <v>1074</v>
      </c>
      <c r="C2961" s="47" t="s">
        <v>46</v>
      </c>
      <c r="D2961" s="47" t="s">
        <v>48</v>
      </c>
      <c r="E2961" s="48" t="str">
        <f t="shared" si="7470"/>
        <v>0113</v>
      </c>
      <c r="F2961" s="47" t="s">
        <v>997</v>
      </c>
      <c r="G2961" s="48"/>
      <c r="H2961" s="49" t="s">
        <v>53</v>
      </c>
      <c r="I2961" s="19">
        <f t="shared" si="7586"/>
        <v>4739.1999999999998</v>
      </c>
      <c r="J2961" s="19">
        <f t="shared" si="7587"/>
        <v>1424.9000000000001</v>
      </c>
      <c r="K2961" s="19">
        <f t="shared" si="7588"/>
        <v>1424.9000000000001</v>
      </c>
      <c r="L2961" s="19">
        <f t="shared" si="7589"/>
        <v>0</v>
      </c>
      <c r="M2961" s="19">
        <f t="shared" si="7590"/>
        <v>0</v>
      </c>
      <c r="N2961" s="19">
        <f t="shared" si="7591"/>
        <v>0</v>
      </c>
      <c r="O2961" s="19">
        <f t="shared" si="7592"/>
        <v>0</v>
      </c>
      <c r="P2961" s="19">
        <f t="shared" si="7593"/>
        <v>0</v>
      </c>
      <c r="Q2961" s="19">
        <f t="shared" si="7594"/>
        <v>-35.456000000000003</v>
      </c>
      <c r="R2961" s="19">
        <f t="shared" si="7595"/>
        <v>0</v>
      </c>
      <c r="S2961" s="19">
        <f t="shared" si="7596"/>
        <v>0</v>
      </c>
      <c r="T2961" s="19">
        <f t="shared" si="7416"/>
        <v>4703.7439999999997</v>
      </c>
      <c r="U2961" s="19">
        <f t="shared" si="7584"/>
        <v>1424.9000000000001</v>
      </c>
      <c r="V2961" s="19">
        <f t="shared" si="7585"/>
        <v>1424.9000000000001</v>
      </c>
      <c r="W2961" s="19">
        <f t="shared" si="7597"/>
        <v>0</v>
      </c>
      <c r="X2961" s="19">
        <f t="shared" si="7598"/>
        <v>0</v>
      </c>
      <c r="Y2961" s="19">
        <f t="shared" si="7599"/>
        <v>0</v>
      </c>
      <c r="Z2961" s="19">
        <f t="shared" si="7600"/>
        <v>0</v>
      </c>
      <c r="AA2961" s="19">
        <f t="shared" si="7601"/>
        <v>0</v>
      </c>
      <c r="AB2961" s="19">
        <f t="shared" si="7602"/>
        <v>0</v>
      </c>
      <c r="AC2961" s="19">
        <f t="shared" si="7603"/>
        <v>0</v>
      </c>
      <c r="AD2961" s="19">
        <f t="shared" si="7604"/>
        <v>0</v>
      </c>
      <c r="AE2961" s="19">
        <f t="shared" si="7605"/>
        <v>0</v>
      </c>
      <c r="AF2961" s="50">
        <f t="shared" si="7606"/>
        <v>4703.7439999999997</v>
      </c>
      <c r="AG2961" s="50">
        <f t="shared" si="7607"/>
        <v>0</v>
      </c>
      <c r="AH2961" s="50">
        <f t="shared" si="7608"/>
        <v>0</v>
      </c>
      <c r="AI2961" s="50">
        <f t="shared" si="7609"/>
        <v>0</v>
      </c>
      <c r="AJ2961" s="50">
        <f t="shared" si="7610"/>
        <v>0</v>
      </c>
      <c r="AK2961" s="50">
        <f t="shared" si="7611"/>
        <v>0</v>
      </c>
      <c r="AL2961" s="50">
        <f t="shared" si="7612"/>
        <v>4703.7436600000001</v>
      </c>
      <c r="AM2961" s="50">
        <f t="shared" si="7613"/>
        <v>0</v>
      </c>
      <c r="AN2961" s="50">
        <f t="shared" si="7614"/>
        <v>0</v>
      </c>
      <c r="AO2961" s="15">
        <f t="shared" si="7615"/>
        <v>4339.1063800000002</v>
      </c>
      <c r="AP2961" s="51">
        <f t="shared" si="7616"/>
        <v>4703.7439999999997</v>
      </c>
      <c r="AQ2961" s="51">
        <f t="shared" si="7617"/>
        <v>0</v>
      </c>
      <c r="AR2961" s="51">
        <f t="shared" si="7618"/>
        <v>0</v>
      </c>
      <c r="AS2961" s="51">
        <f t="shared" si="7619"/>
        <v>0</v>
      </c>
      <c r="AT2961" s="51">
        <f t="shared" si="7620"/>
        <v>0</v>
      </c>
      <c r="AU2961" s="51">
        <f t="shared" si="7471"/>
        <v>4703.7439999999997</v>
      </c>
      <c r="AV2961" s="51">
        <f t="shared" si="7472"/>
        <v>0</v>
      </c>
      <c r="AW2961" s="51">
        <f t="shared" si="7473"/>
        <v>4703.7439999999997</v>
      </c>
      <c r="AX2961" s="51">
        <f t="shared" si="7474"/>
        <v>1424.9000000000001</v>
      </c>
      <c r="AY2961" s="51">
        <f t="shared" si="7475"/>
        <v>1424.9000000000001</v>
      </c>
      <c r="AZ2961" s="51">
        <f t="shared" si="7621"/>
        <v>0</v>
      </c>
      <c r="BA2961" s="52">
        <f t="shared" si="7476"/>
        <v>99.999992771715469</v>
      </c>
      <c r="BB2961" s="25"/>
    </row>
    <row r="2962" ht="31.5">
      <c r="B2962" s="47" t="s">
        <v>1074</v>
      </c>
      <c r="C2962" s="47" t="s">
        <v>46</v>
      </c>
      <c r="D2962" s="47" t="s">
        <v>48</v>
      </c>
      <c r="E2962" s="48" t="str">
        <f t="shared" si="7470"/>
        <v>0113</v>
      </c>
      <c r="F2962" s="47" t="s">
        <v>1005</v>
      </c>
      <c r="G2962" s="48"/>
      <c r="H2962" s="49" t="s">
        <v>1006</v>
      </c>
      <c r="I2962" s="19">
        <f t="shared" si="7586"/>
        <v>4739.1999999999998</v>
      </c>
      <c r="J2962" s="19">
        <f t="shared" si="7587"/>
        <v>1424.9000000000001</v>
      </c>
      <c r="K2962" s="19">
        <f t="shared" si="7588"/>
        <v>1424.9000000000001</v>
      </c>
      <c r="L2962" s="19">
        <f t="shared" si="7589"/>
        <v>0</v>
      </c>
      <c r="M2962" s="19">
        <f t="shared" si="7590"/>
        <v>0</v>
      </c>
      <c r="N2962" s="19">
        <f t="shared" si="7591"/>
        <v>0</v>
      </c>
      <c r="O2962" s="19">
        <f t="shared" si="7592"/>
        <v>0</v>
      </c>
      <c r="P2962" s="19">
        <f t="shared" si="7593"/>
        <v>0</v>
      </c>
      <c r="Q2962" s="19">
        <f t="shared" si="7594"/>
        <v>-35.456000000000003</v>
      </c>
      <c r="R2962" s="19">
        <f t="shared" si="7595"/>
        <v>0</v>
      </c>
      <c r="S2962" s="19">
        <f t="shared" si="7596"/>
        <v>0</v>
      </c>
      <c r="T2962" s="19">
        <f t="shared" si="7416"/>
        <v>4703.7439999999997</v>
      </c>
      <c r="U2962" s="19">
        <f t="shared" si="7584"/>
        <v>1424.9000000000001</v>
      </c>
      <c r="V2962" s="19">
        <f t="shared" si="7585"/>
        <v>1424.9000000000001</v>
      </c>
      <c r="W2962" s="19">
        <f t="shared" si="7597"/>
        <v>0</v>
      </c>
      <c r="X2962" s="19">
        <f t="shared" si="7598"/>
        <v>0</v>
      </c>
      <c r="Y2962" s="19">
        <f t="shared" si="7599"/>
        <v>0</v>
      </c>
      <c r="Z2962" s="19">
        <f t="shared" si="7600"/>
        <v>0</v>
      </c>
      <c r="AA2962" s="19">
        <f t="shared" si="7601"/>
        <v>0</v>
      </c>
      <c r="AB2962" s="19">
        <f t="shared" si="7602"/>
        <v>0</v>
      </c>
      <c r="AC2962" s="19">
        <f t="shared" si="7603"/>
        <v>0</v>
      </c>
      <c r="AD2962" s="19">
        <f t="shared" si="7604"/>
        <v>0</v>
      </c>
      <c r="AE2962" s="19">
        <f t="shared" si="7605"/>
        <v>0</v>
      </c>
      <c r="AF2962" s="50">
        <f t="shared" si="7606"/>
        <v>4703.7439999999997</v>
      </c>
      <c r="AG2962" s="50">
        <f t="shared" si="7607"/>
        <v>0</v>
      </c>
      <c r="AH2962" s="50">
        <f t="shared" si="7608"/>
        <v>0</v>
      </c>
      <c r="AI2962" s="50">
        <f t="shared" si="7609"/>
        <v>0</v>
      </c>
      <c r="AJ2962" s="50">
        <f t="shared" si="7610"/>
        <v>0</v>
      </c>
      <c r="AK2962" s="50">
        <f t="shared" si="7611"/>
        <v>0</v>
      </c>
      <c r="AL2962" s="50">
        <f t="shared" si="7612"/>
        <v>4703.7436600000001</v>
      </c>
      <c r="AM2962" s="50">
        <f t="shared" si="7613"/>
        <v>0</v>
      </c>
      <c r="AN2962" s="50">
        <f t="shared" si="7614"/>
        <v>0</v>
      </c>
      <c r="AO2962" s="51">
        <f t="shared" si="7615"/>
        <v>4339.1063800000002</v>
      </c>
      <c r="AP2962" s="51">
        <f t="shared" si="7616"/>
        <v>4703.7439999999997</v>
      </c>
      <c r="AQ2962" s="51">
        <f t="shared" si="7617"/>
        <v>0</v>
      </c>
      <c r="AR2962" s="51">
        <f t="shared" si="7618"/>
        <v>0</v>
      </c>
      <c r="AS2962" s="51">
        <f t="shared" si="7619"/>
        <v>0</v>
      </c>
      <c r="AT2962" s="51">
        <f t="shared" si="7620"/>
        <v>0</v>
      </c>
      <c r="AU2962" s="51">
        <f t="shared" si="7471"/>
        <v>4703.7439999999997</v>
      </c>
      <c r="AV2962" s="51">
        <f t="shared" si="7472"/>
        <v>0</v>
      </c>
      <c r="AW2962" s="51">
        <f t="shared" si="7473"/>
        <v>4703.7439999999997</v>
      </c>
      <c r="AX2962" s="51">
        <f t="shared" si="7474"/>
        <v>1424.9000000000001</v>
      </c>
      <c r="AY2962" s="51">
        <f t="shared" si="7475"/>
        <v>1424.9000000000001</v>
      </c>
      <c r="AZ2962" s="51">
        <f t="shared" si="7621"/>
        <v>0</v>
      </c>
      <c r="BA2962" s="52">
        <f t="shared" si="7476"/>
        <v>99.999992771715469</v>
      </c>
      <c r="BB2962" s="25"/>
    </row>
    <row r="2963" ht="63">
      <c r="B2963" s="47" t="s">
        <v>1074</v>
      </c>
      <c r="C2963" s="47" t="s">
        <v>46</v>
      </c>
      <c r="D2963" s="47" t="s">
        <v>48</v>
      </c>
      <c r="E2963" s="48" t="str">
        <f t="shared" si="7470"/>
        <v>0113</v>
      </c>
      <c r="F2963" s="47" t="s">
        <v>1007</v>
      </c>
      <c r="G2963" s="48"/>
      <c r="H2963" s="49" t="s">
        <v>1008</v>
      </c>
      <c r="I2963" s="19">
        <f t="shared" si="7586"/>
        <v>4739.1999999999998</v>
      </c>
      <c r="J2963" s="19">
        <f t="shared" si="7587"/>
        <v>1424.9000000000001</v>
      </c>
      <c r="K2963" s="19">
        <f t="shared" si="7588"/>
        <v>1424.9000000000001</v>
      </c>
      <c r="L2963" s="19">
        <f t="shared" si="7589"/>
        <v>0</v>
      </c>
      <c r="M2963" s="19">
        <f t="shared" si="7590"/>
        <v>0</v>
      </c>
      <c r="N2963" s="19">
        <f t="shared" si="7591"/>
        <v>0</v>
      </c>
      <c r="O2963" s="19">
        <f t="shared" si="7592"/>
        <v>0</v>
      </c>
      <c r="P2963" s="19">
        <f t="shared" si="7593"/>
        <v>0</v>
      </c>
      <c r="Q2963" s="19">
        <f t="shared" si="7594"/>
        <v>-35.456000000000003</v>
      </c>
      <c r="R2963" s="19">
        <f t="shared" si="7595"/>
        <v>0</v>
      </c>
      <c r="S2963" s="19">
        <f t="shared" si="7596"/>
        <v>0</v>
      </c>
      <c r="T2963" s="19">
        <f t="shared" si="7416"/>
        <v>4703.7439999999997</v>
      </c>
      <c r="U2963" s="19">
        <f t="shared" si="7584"/>
        <v>1424.9000000000001</v>
      </c>
      <c r="V2963" s="19">
        <f t="shared" si="7585"/>
        <v>1424.9000000000001</v>
      </c>
      <c r="W2963" s="19">
        <f t="shared" si="7597"/>
        <v>0</v>
      </c>
      <c r="X2963" s="19">
        <f t="shared" si="7598"/>
        <v>0</v>
      </c>
      <c r="Y2963" s="19">
        <f t="shared" si="7599"/>
        <v>0</v>
      </c>
      <c r="Z2963" s="19">
        <f t="shared" si="7600"/>
        <v>0</v>
      </c>
      <c r="AA2963" s="19">
        <f t="shared" si="7601"/>
        <v>0</v>
      </c>
      <c r="AB2963" s="19">
        <f t="shared" si="7602"/>
        <v>0</v>
      </c>
      <c r="AC2963" s="19">
        <f t="shared" si="7603"/>
        <v>0</v>
      </c>
      <c r="AD2963" s="19">
        <f t="shared" si="7604"/>
        <v>0</v>
      </c>
      <c r="AE2963" s="19">
        <f t="shared" si="7605"/>
        <v>0</v>
      </c>
      <c r="AF2963" s="50">
        <f t="shared" si="7606"/>
        <v>4703.7439999999997</v>
      </c>
      <c r="AG2963" s="50">
        <f t="shared" si="7607"/>
        <v>0</v>
      </c>
      <c r="AH2963" s="50">
        <f t="shared" si="7608"/>
        <v>0</v>
      </c>
      <c r="AI2963" s="50">
        <f t="shared" si="7609"/>
        <v>0</v>
      </c>
      <c r="AJ2963" s="50">
        <f t="shared" si="7610"/>
        <v>0</v>
      </c>
      <c r="AK2963" s="50">
        <f t="shared" si="7611"/>
        <v>0</v>
      </c>
      <c r="AL2963" s="50">
        <f t="shared" si="7612"/>
        <v>4703.7436600000001</v>
      </c>
      <c r="AM2963" s="50">
        <f t="shared" si="7613"/>
        <v>0</v>
      </c>
      <c r="AN2963" s="50">
        <f t="shared" si="7614"/>
        <v>0</v>
      </c>
      <c r="AO2963" s="15">
        <f t="shared" si="7615"/>
        <v>4339.1063800000002</v>
      </c>
      <c r="AP2963" s="51">
        <f t="shared" si="7616"/>
        <v>4703.7439999999997</v>
      </c>
      <c r="AQ2963" s="51">
        <f t="shared" si="7617"/>
        <v>0</v>
      </c>
      <c r="AR2963" s="51">
        <f t="shared" si="7618"/>
        <v>0</v>
      </c>
      <c r="AS2963" s="51">
        <f t="shared" si="7619"/>
        <v>0</v>
      </c>
      <c r="AT2963" s="51">
        <f t="shared" si="7620"/>
        <v>0</v>
      </c>
      <c r="AU2963" s="51">
        <f t="shared" si="7471"/>
        <v>4703.7439999999997</v>
      </c>
      <c r="AV2963" s="51">
        <f t="shared" si="7472"/>
        <v>0</v>
      </c>
      <c r="AW2963" s="51">
        <f t="shared" si="7473"/>
        <v>4703.7439999999997</v>
      </c>
      <c r="AX2963" s="51">
        <f t="shared" si="7474"/>
        <v>1424.9000000000001</v>
      </c>
      <c r="AY2963" s="51">
        <f t="shared" si="7475"/>
        <v>1424.9000000000001</v>
      </c>
      <c r="AZ2963" s="51">
        <f t="shared" si="7621"/>
        <v>0</v>
      </c>
      <c r="BA2963" s="52">
        <f t="shared" si="7476"/>
        <v>99.999992771715469</v>
      </c>
      <c r="BB2963" s="25"/>
    </row>
    <row r="2964" ht="31.5">
      <c r="B2964" s="47" t="s">
        <v>1074</v>
      </c>
      <c r="C2964" s="47" t="s">
        <v>46</v>
      </c>
      <c r="D2964" s="47" t="s">
        <v>48</v>
      </c>
      <c r="E2964" s="48" t="str">
        <f t="shared" si="7470"/>
        <v>0113</v>
      </c>
      <c r="F2964" s="47" t="s">
        <v>1007</v>
      </c>
      <c r="G2964" s="47" t="s">
        <v>58</v>
      </c>
      <c r="H2964" s="49" t="s">
        <v>59</v>
      </c>
      <c r="I2964" s="19">
        <v>4739.1999999999998</v>
      </c>
      <c r="J2964" s="19">
        <v>1424.9000000000001</v>
      </c>
      <c r="K2964" s="19">
        <v>1424.9000000000001</v>
      </c>
      <c r="L2964" s="19"/>
      <c r="M2964" s="19"/>
      <c r="N2964" s="19"/>
      <c r="O2964" s="19">
        <v>0</v>
      </c>
      <c r="P2964" s="19">
        <v>0</v>
      </c>
      <c r="Q2964" s="19">
        <v>-35.456000000000003</v>
      </c>
      <c r="R2964" s="19">
        <v>0</v>
      </c>
      <c r="S2964" s="19"/>
      <c r="T2964" s="19">
        <f t="shared" si="7416"/>
        <v>4703.7439999999997</v>
      </c>
      <c r="U2964" s="19">
        <f t="shared" si="7584"/>
        <v>1424.9000000000001</v>
      </c>
      <c r="V2964" s="19">
        <f t="shared" si="7585"/>
        <v>1424.9000000000001</v>
      </c>
      <c r="W2964" s="19"/>
      <c r="X2964" s="19"/>
      <c r="Y2964" s="19"/>
      <c r="Z2964" s="19"/>
      <c r="AA2964" s="19"/>
      <c r="AB2964" s="19"/>
      <c r="AC2964" s="19"/>
      <c r="AD2964" s="19"/>
      <c r="AE2964" s="19"/>
      <c r="AF2964" s="50">
        <v>4703.7439999999997</v>
      </c>
      <c r="AG2964" s="50"/>
      <c r="AH2964" s="50">
        <v>0</v>
      </c>
      <c r="AI2964" s="50">
        <v>0</v>
      </c>
      <c r="AJ2964" s="50">
        <v>0</v>
      </c>
      <c r="AK2964" s="50">
        <v>0</v>
      </c>
      <c r="AL2964" s="50">
        <v>4703.7436600000001</v>
      </c>
      <c r="AM2964" s="50">
        <v>0</v>
      </c>
      <c r="AN2964" s="50">
        <v>0</v>
      </c>
      <c r="AO2964" s="51">
        <v>4339.1063800000002</v>
      </c>
      <c r="AP2964" s="51">
        <v>4703.7439999999997</v>
      </c>
      <c r="AQ2964" s="51">
        <v>0</v>
      </c>
      <c r="AR2964" s="51">
        <v>0</v>
      </c>
      <c r="AS2964" s="51">
        <v>0</v>
      </c>
      <c r="AT2964" s="51">
        <v>0</v>
      </c>
      <c r="AU2964" s="51">
        <f t="shared" si="7471"/>
        <v>4703.7439999999997</v>
      </c>
      <c r="AV2964" s="51">
        <f t="shared" si="7472"/>
        <v>0</v>
      </c>
      <c r="AW2964" s="51">
        <f t="shared" si="7473"/>
        <v>4703.7439999999997</v>
      </c>
      <c r="AX2964" s="51">
        <f t="shared" si="7474"/>
        <v>1424.9000000000001</v>
      </c>
      <c r="AY2964" s="51">
        <f t="shared" si="7475"/>
        <v>1424.9000000000001</v>
      </c>
      <c r="AZ2964" s="51"/>
      <c r="BA2964" s="52">
        <f t="shared" si="7476"/>
        <v>99.999992771715469</v>
      </c>
      <c r="BB2964" s="53"/>
    </row>
    <row r="2965" ht="31.5">
      <c r="B2965" s="47" t="s">
        <v>1074</v>
      </c>
      <c r="C2965" s="47" t="s">
        <v>46</v>
      </c>
      <c r="D2965" s="47" t="s">
        <v>48</v>
      </c>
      <c r="E2965" s="48" t="str">
        <f t="shared" si="7470"/>
        <v>0113</v>
      </c>
      <c r="F2965" s="47" t="s">
        <v>76</v>
      </c>
      <c r="G2965" s="48"/>
      <c r="H2965" s="49" t="s">
        <v>77</v>
      </c>
      <c r="I2965" s="19">
        <f>I2985+I2987+I2966+I2976+I2983</f>
        <v>576231.80000000005</v>
      </c>
      <c r="J2965" s="19">
        <f>J2985+J2987+J2966+J2976+J2983</f>
        <v>517068.79999999999</v>
      </c>
      <c r="K2965" s="19">
        <f>K2985+K2987+K2966+K2976+K2983</f>
        <v>502410.5</v>
      </c>
      <c r="L2965" s="19">
        <f>L2985+L2987+L2966+L2976</f>
        <v>11815.799999999999</v>
      </c>
      <c r="M2965" s="19">
        <f>M2985+M2987+M2966+M2976</f>
        <v>0</v>
      </c>
      <c r="N2965" s="19">
        <f>N2985+N2987+N2966+N2976</f>
        <v>0</v>
      </c>
      <c r="O2965" s="19">
        <f>O2983+O2987+O2966+O2976</f>
        <v>-956.71900000000005</v>
      </c>
      <c r="P2965" s="19">
        <f>P2983+P2987+P2966+P2976</f>
        <v>-1407.933</v>
      </c>
      <c r="Q2965" s="19">
        <f>Q2983+Q2987+Q2966+Q2976</f>
        <v>14615.6</v>
      </c>
      <c r="R2965" s="19">
        <f>R2983+R2987+R2966+R2976</f>
        <v>6423.594000000001</v>
      </c>
      <c r="S2965" s="19">
        <f>S2985+S2987+S2966+S2976+S2983</f>
        <v>62170.339229999998</v>
      </c>
      <c r="T2965" s="19">
        <f t="shared" si="7416"/>
        <v>668892.48123000015</v>
      </c>
      <c r="U2965" s="19">
        <f t="shared" si="7584"/>
        <v>517068.79999999999</v>
      </c>
      <c r="V2965" s="19">
        <f t="shared" si="7585"/>
        <v>502410.5</v>
      </c>
      <c r="W2965" s="19">
        <f>W2985+W2987+W2966+W2976</f>
        <v>21038.300000000003</v>
      </c>
      <c r="X2965" s="19">
        <f>X2985+X2987+X2966+X2976</f>
        <v>0</v>
      </c>
      <c r="Y2965" s="19">
        <f>Y2985+Y2987+Y2966+Y2976</f>
        <v>241.5</v>
      </c>
      <c r="Z2965" s="19">
        <f>Z2985+Z2987+Z2966+Z2976</f>
        <v>40890.539229999995</v>
      </c>
      <c r="AA2965" s="19">
        <f>AA2985+AA2987+AA2966+AA2976</f>
        <v>30035.66</v>
      </c>
      <c r="AB2965" s="19">
        <f>AB2985+AB2987+AB2966+AB2976</f>
        <v>0</v>
      </c>
      <c r="AC2965" s="19">
        <f>AC2985+AC2987+AC2966+AC2976</f>
        <v>30037.238999999998</v>
      </c>
      <c r="AD2965" s="19">
        <f>AD2985+AD2987+AD2966+AD2976</f>
        <v>0</v>
      </c>
      <c r="AE2965" s="19">
        <f>AE2985+AE2987+AE2966+AE2976</f>
        <v>0</v>
      </c>
      <c r="AF2965" s="50">
        <f>AF2983+AF2987+AF2966+AF2976</f>
        <v>519159.86016999994</v>
      </c>
      <c r="AG2965" s="50">
        <f>AG2983+AG2987+AG2966+AG2976</f>
        <v>0</v>
      </c>
      <c r="AH2965" s="50">
        <f>AH2983+AH2987+AH2966+AH2976</f>
        <v>2665.5810000000001</v>
      </c>
      <c r="AI2965" s="50">
        <f>AI2983+AI2987+AI2966+AI2976</f>
        <v>0</v>
      </c>
      <c r="AJ2965" s="50">
        <f>AJ2983+AJ2987+AJ2966+AJ2976</f>
        <v>0</v>
      </c>
      <c r="AK2965" s="50">
        <f>AK2983+AK2987+AK2966+AK2976</f>
        <v>0</v>
      </c>
      <c r="AL2965" s="50">
        <f>AL2983+AL2987+AL2966+AL2976</f>
        <v>495566.15769999992</v>
      </c>
      <c r="AM2965" s="50">
        <f>AM2983+AM2987+AM2966+AM2976</f>
        <v>2665.5810000000001</v>
      </c>
      <c r="AN2965" s="50">
        <f>AN2983+AN2987+AN2966+AN2976</f>
        <v>0</v>
      </c>
      <c r="AO2965" s="15">
        <f>AO2983+AO2987+AO2966+AO2976</f>
        <v>316951.08074999996</v>
      </c>
      <c r="AP2965" s="51">
        <f>AP2983+AP2987+AP2966+AP2976</f>
        <v>518416.17216999992</v>
      </c>
      <c r="AQ2965" s="51">
        <f>AQ2983+AQ2987+AQ2966+AQ2976</f>
        <v>-956.71900000000005</v>
      </c>
      <c r="AR2965" s="51">
        <f>AR2983+AR2987+AR2966+AR2976</f>
        <v>0</v>
      </c>
      <c r="AS2965" s="51">
        <f>AS2983+AS2987+AS2966+AS2976</f>
        <v>0</v>
      </c>
      <c r="AT2965" s="51">
        <f>AT2983+AT2987+AT2966+AT2976</f>
        <v>0</v>
      </c>
      <c r="AU2965" s="51">
        <f t="shared" si="7471"/>
        <v>517459.45316999994</v>
      </c>
      <c r="AV2965" s="51">
        <f t="shared" si="7472"/>
        <v>151433.02806000022</v>
      </c>
      <c r="AW2965" s="51">
        <f t="shared" si="7473"/>
        <v>731062.82046000019</v>
      </c>
      <c r="AX2965" s="51">
        <f t="shared" si="7474"/>
        <v>547104.45999999996</v>
      </c>
      <c r="AY2965" s="51">
        <f t="shared" si="7475"/>
        <v>532447.73899999994</v>
      </c>
      <c r="AZ2965" s="51">
        <f>AZ2985+AZ2987+AZ2966+AZ2976</f>
        <v>0</v>
      </c>
      <c r="BA2965" s="52">
        <f t="shared" si="7476"/>
        <v>95.455407037386479</v>
      </c>
      <c r="BB2965" s="25"/>
    </row>
    <row r="2966" ht="47.25">
      <c r="B2966" s="47" t="s">
        <v>1074</v>
      </c>
      <c r="C2966" s="47" t="s">
        <v>46</v>
      </c>
      <c r="D2966" s="47" t="s">
        <v>48</v>
      </c>
      <c r="E2966" s="48" t="str">
        <f t="shared" si="7470"/>
        <v>0113</v>
      </c>
      <c r="F2966" s="47" t="s">
        <v>1080</v>
      </c>
      <c r="G2966" s="48"/>
      <c r="H2966" s="49" t="s">
        <v>1081</v>
      </c>
      <c r="I2966" s="19">
        <f>I2967+I2971+I2974</f>
        <v>278262.69999999995</v>
      </c>
      <c r="J2966" s="19">
        <f>J2967+J2971+J2974</f>
        <v>225482.79999999999</v>
      </c>
      <c r="K2966" s="19">
        <f>K2967+K2971+K2974</f>
        <v>223142.60000000001</v>
      </c>
      <c r="L2966" s="19">
        <f>L2967+L2971+L2974</f>
        <v>11815.799999999999</v>
      </c>
      <c r="M2966" s="19">
        <f>M2967+M2971+M2974</f>
        <v>0</v>
      </c>
      <c r="N2966" s="19">
        <f>N2967+N2971+N2974</f>
        <v>0</v>
      </c>
      <c r="O2966" s="19">
        <f>O2967+O2971+O2974</f>
        <v>0</v>
      </c>
      <c r="P2966" s="19">
        <f>P2967+P2971+P2974</f>
        <v>378.66699999999997</v>
      </c>
      <c r="Q2966" s="19">
        <f>Q2967+Q2971+Q2974</f>
        <v>13000</v>
      </c>
      <c r="R2966" s="19">
        <f>R2967+R2971+R2974</f>
        <v>13286.290000000001</v>
      </c>
      <c r="S2966" s="19">
        <f>S2967+S2971+S2974</f>
        <v>56411.684229999999</v>
      </c>
      <c r="T2966" s="19">
        <f t="shared" si="7416"/>
        <v>373155.14122999995</v>
      </c>
      <c r="U2966" s="19">
        <f t="shared" si="7584"/>
        <v>225482.79999999999</v>
      </c>
      <c r="V2966" s="19">
        <f t="shared" si="7585"/>
        <v>223142.60000000001</v>
      </c>
      <c r="W2966" s="19">
        <f>W2967+W2971+W2974</f>
        <v>20571.900000000001</v>
      </c>
      <c r="X2966" s="19">
        <f>X2967+X2971+X2974</f>
        <v>0</v>
      </c>
      <c r="Y2966" s="19">
        <f>Y2967+Y2971+Y2974</f>
        <v>0</v>
      </c>
      <c r="Z2966" s="19">
        <f>Z2967+Z2971+Z2974</f>
        <v>35839.784229999997</v>
      </c>
      <c r="AA2966" s="19">
        <f>AA2967+AA2971+AA2974</f>
        <v>25741.799999999999</v>
      </c>
      <c r="AB2966" s="19">
        <f>AB2967+AB2971+AB2974</f>
        <v>0</v>
      </c>
      <c r="AC2966" s="19">
        <f>AC2967+AC2971+AC2974</f>
        <v>25741.799999999999</v>
      </c>
      <c r="AD2966" s="19">
        <f>AD2967+AD2971+AD2974</f>
        <v>0</v>
      </c>
      <c r="AE2966" s="19">
        <f>AE2967+AE2971+AE2974</f>
        <v>0</v>
      </c>
      <c r="AF2966" s="50">
        <f>AF2967+AF2971+AF2974</f>
        <v>362447.61316999997</v>
      </c>
      <c r="AG2966" s="50">
        <f>AG2967+AG2971+AG2974</f>
        <v>0</v>
      </c>
      <c r="AH2966" s="50">
        <f>AH2967+AH2971+AH2974</f>
        <v>0</v>
      </c>
      <c r="AI2966" s="50">
        <f>AI2967+AI2971+AI2974</f>
        <v>0</v>
      </c>
      <c r="AJ2966" s="50">
        <f>AJ2967+AJ2971+AJ2974</f>
        <v>0</v>
      </c>
      <c r="AK2966" s="50">
        <f>AK2967+AK2971+AK2974</f>
        <v>0</v>
      </c>
      <c r="AL2966" s="50">
        <f>AL2967+AL2971+AL2974</f>
        <v>346335.95816999994</v>
      </c>
      <c r="AM2966" s="50">
        <f>AM2967+AM2971+AM2974</f>
        <v>0</v>
      </c>
      <c r="AN2966" s="50">
        <f>AN2967+AN2971+AN2974</f>
        <v>0</v>
      </c>
      <c r="AO2966" s="51">
        <f>AO2967+AO2971+AO2974</f>
        <v>226838.96078000002</v>
      </c>
      <c r="AP2966" s="51">
        <f>AP2967+AP2971+AP2974</f>
        <v>362447.61316999997</v>
      </c>
      <c r="AQ2966" s="51">
        <f>AQ2967+AQ2971+AQ2974</f>
        <v>0</v>
      </c>
      <c r="AR2966" s="51">
        <f>AR2967+AR2971+AR2974</f>
        <v>0</v>
      </c>
      <c r="AS2966" s="51">
        <f>AS2967+AS2971+AS2974</f>
        <v>0</v>
      </c>
      <c r="AT2966" s="51">
        <f>AT2967+AT2971+AT2974</f>
        <v>0</v>
      </c>
      <c r="AU2966" s="51">
        <f t="shared" si="7471"/>
        <v>362447.61316999997</v>
      </c>
      <c r="AV2966" s="51">
        <f t="shared" si="7472"/>
        <v>10707.528059999982</v>
      </c>
      <c r="AW2966" s="51">
        <f t="shared" si="7473"/>
        <v>429566.82545999996</v>
      </c>
      <c r="AX2966" s="51">
        <f t="shared" si="7474"/>
        <v>251224.59999999998</v>
      </c>
      <c r="AY2966" s="51">
        <f t="shared" si="7475"/>
        <v>248884.39999999999</v>
      </c>
      <c r="AZ2966" s="51">
        <f>AZ2967+AZ2971+AZ2974</f>
        <v>0</v>
      </c>
      <c r="BA2966" s="52">
        <f t="shared" si="7476"/>
        <v>95.55476311208507</v>
      </c>
      <c r="BB2966" s="25"/>
    </row>
    <row r="2967" ht="47.25">
      <c r="B2967" s="47" t="s">
        <v>1074</v>
      </c>
      <c r="C2967" s="47" t="s">
        <v>46</v>
      </c>
      <c r="D2967" s="47" t="s">
        <v>48</v>
      </c>
      <c r="E2967" s="48" t="str">
        <f t="shared" si="7470"/>
        <v>0113</v>
      </c>
      <c r="F2967" s="47" t="s">
        <v>1082</v>
      </c>
      <c r="G2967" s="48"/>
      <c r="H2967" s="49" t="s">
        <v>75</v>
      </c>
      <c r="I2967" s="19">
        <f>I2968+I2969+I2970</f>
        <v>120518.7</v>
      </c>
      <c r="J2967" s="19">
        <f>J2968+J2969+J2970</f>
        <v>118902.89999999999</v>
      </c>
      <c r="K2967" s="19">
        <f>K2968+K2969+K2970</f>
        <v>116562.7</v>
      </c>
      <c r="L2967" s="19">
        <f>L2968+L2969+L2970</f>
        <v>0</v>
      </c>
      <c r="M2967" s="19">
        <f>M2968+M2969+M2970</f>
        <v>0</v>
      </c>
      <c r="N2967" s="19">
        <f>N2968+N2969+N2970</f>
        <v>0</v>
      </c>
      <c r="O2967" s="19">
        <f>O2968+O2969+O2970</f>
        <v>0</v>
      </c>
      <c r="P2967" s="19">
        <f>P2968+P2969+P2970</f>
        <v>0</v>
      </c>
      <c r="Q2967" s="19">
        <f>Q2968+Q2969+Q2970</f>
        <v>2483.2170000000001</v>
      </c>
      <c r="R2967" s="19">
        <f>R2968+R2969+R2970</f>
        <v>0</v>
      </c>
      <c r="S2967" s="19">
        <f>S2968+S2969+S2970</f>
        <v>24309.144</v>
      </c>
      <c r="T2967" s="19">
        <f t="shared" si="7416"/>
        <v>147311.06099999999</v>
      </c>
      <c r="U2967" s="19">
        <f t="shared" si="7584"/>
        <v>118902.89999999999</v>
      </c>
      <c r="V2967" s="19">
        <f t="shared" si="7585"/>
        <v>116562.7</v>
      </c>
      <c r="W2967" s="19">
        <f>W2968+W2969+W2970</f>
        <v>20571.900000000001</v>
      </c>
      <c r="X2967" s="19">
        <f>X2968+X2969+X2970</f>
        <v>0</v>
      </c>
      <c r="Y2967" s="19">
        <f>Y2968+Y2969+Y2970</f>
        <v>0</v>
      </c>
      <c r="Z2967" s="19">
        <f>Z2968+Z2969+Z2970</f>
        <v>3737.2440000000001</v>
      </c>
      <c r="AA2967" s="19">
        <f>AA2968+AA2969+AA2970</f>
        <v>25741.799999999999</v>
      </c>
      <c r="AB2967" s="19">
        <f>AB2968+AB2969+AB2970</f>
        <v>0</v>
      </c>
      <c r="AC2967" s="19">
        <f>AC2968+AC2969+AC2970</f>
        <v>25741.799999999999</v>
      </c>
      <c r="AD2967" s="19">
        <f>AD2968+AD2969+AD2970</f>
        <v>0</v>
      </c>
      <c r="AE2967" s="19">
        <f>AE2968+AE2969+AE2970</f>
        <v>0</v>
      </c>
      <c r="AF2967" s="50">
        <f>AF2968+AF2969+AF2970</f>
        <v>136603.53294</v>
      </c>
      <c r="AG2967" s="50">
        <f>AG2968+AG2969+AG2970</f>
        <v>0</v>
      </c>
      <c r="AH2967" s="50">
        <f>AH2968+AH2969+AH2970</f>
        <v>0</v>
      </c>
      <c r="AI2967" s="50">
        <f>AI2968+AI2969+AI2970</f>
        <v>0</v>
      </c>
      <c r="AJ2967" s="50">
        <f>AJ2968+AJ2969+AJ2970</f>
        <v>0</v>
      </c>
      <c r="AK2967" s="50">
        <f>AK2968+AK2969+AK2970</f>
        <v>0</v>
      </c>
      <c r="AL2967" s="50">
        <f>AL2968+AL2969+AL2970</f>
        <v>133349.05202999999</v>
      </c>
      <c r="AM2967" s="50">
        <f>AM2968+AM2969+AM2970</f>
        <v>0</v>
      </c>
      <c r="AN2967" s="50">
        <f>AN2968+AN2969+AN2970</f>
        <v>0</v>
      </c>
      <c r="AO2967" s="15">
        <f>AO2968+AO2969+AO2970</f>
        <v>88109.781619999994</v>
      </c>
      <c r="AP2967" s="51">
        <f>AP2968+AP2969+AP2970</f>
        <v>136603.53294</v>
      </c>
      <c r="AQ2967" s="51">
        <f>AQ2968+AQ2969+AQ2970</f>
        <v>0</v>
      </c>
      <c r="AR2967" s="51">
        <f>AR2968+AR2969+AR2970</f>
        <v>0</v>
      </c>
      <c r="AS2967" s="51">
        <f>AS2968+AS2969+AS2970</f>
        <v>0</v>
      </c>
      <c r="AT2967" s="51">
        <f>AT2968+AT2969+AT2970</f>
        <v>0</v>
      </c>
      <c r="AU2967" s="51">
        <f t="shared" si="7471"/>
        <v>136603.53294</v>
      </c>
      <c r="AV2967" s="51">
        <f t="shared" si="7472"/>
        <v>10707.528059999982</v>
      </c>
      <c r="AW2967" s="51">
        <f t="shared" si="7473"/>
        <v>171620.20499999999</v>
      </c>
      <c r="AX2967" s="51">
        <f t="shared" si="7474"/>
        <v>144644.69999999998</v>
      </c>
      <c r="AY2967" s="51">
        <f t="shared" si="7475"/>
        <v>142304.5</v>
      </c>
      <c r="AZ2967" s="51">
        <f>AZ2968+AZ2969+AZ2970</f>
        <v>0</v>
      </c>
      <c r="BA2967" s="52">
        <f t="shared" si="7476"/>
        <v>97.617571932470099</v>
      </c>
      <c r="BB2967" s="25"/>
    </row>
    <row r="2968" ht="78.75">
      <c r="B2968" s="47" t="s">
        <v>1074</v>
      </c>
      <c r="C2968" s="47" t="s">
        <v>46</v>
      </c>
      <c r="D2968" s="47" t="s">
        <v>48</v>
      </c>
      <c r="E2968" s="48" t="str">
        <f t="shared" si="7470"/>
        <v>0113</v>
      </c>
      <c r="F2968" s="47" t="s">
        <v>1082</v>
      </c>
      <c r="G2968" s="47" t="s">
        <v>70</v>
      </c>
      <c r="H2968" s="49" t="s">
        <v>71</v>
      </c>
      <c r="I2968" s="19">
        <v>99500.800000000003</v>
      </c>
      <c r="J2968" s="19">
        <v>102556.8</v>
      </c>
      <c r="K2968" s="19">
        <v>102556.8</v>
      </c>
      <c r="L2968" s="19"/>
      <c r="M2968" s="19"/>
      <c r="N2968" s="19"/>
      <c r="O2968" s="19">
        <v>0</v>
      </c>
      <c r="P2968" s="19">
        <v>0</v>
      </c>
      <c r="Q2968" s="19">
        <v>0</v>
      </c>
      <c r="R2968" s="19">
        <v>0</v>
      </c>
      <c r="S2968" s="19">
        <v>20571.900000000001</v>
      </c>
      <c r="T2968" s="19">
        <f t="shared" si="7416"/>
        <v>120072.70000000001</v>
      </c>
      <c r="U2968" s="19">
        <f t="shared" si="7584"/>
        <v>102556.8</v>
      </c>
      <c r="V2968" s="19">
        <f t="shared" si="7585"/>
        <v>102556.8</v>
      </c>
      <c r="W2968" s="19">
        <v>20571.900000000001</v>
      </c>
      <c r="X2968" s="19"/>
      <c r="Y2968" s="19"/>
      <c r="Z2968" s="19"/>
      <c r="AA2968" s="19">
        <v>25741.799999999999</v>
      </c>
      <c r="AB2968" s="19"/>
      <c r="AC2968" s="19">
        <v>25741.799999999999</v>
      </c>
      <c r="AD2968" s="19"/>
      <c r="AE2968" s="19"/>
      <c r="AF2968" s="50">
        <v>120539.24546000001</v>
      </c>
      <c r="AG2968" s="50"/>
      <c r="AH2968" s="50">
        <v>0</v>
      </c>
      <c r="AI2968" s="50">
        <v>0</v>
      </c>
      <c r="AJ2968" s="50">
        <v>0</v>
      </c>
      <c r="AK2968" s="50">
        <v>0</v>
      </c>
      <c r="AL2968" s="50">
        <v>117374.93162</v>
      </c>
      <c r="AM2968" s="50">
        <v>0</v>
      </c>
      <c r="AN2968" s="50">
        <v>0</v>
      </c>
      <c r="AO2968" s="51">
        <v>78627.870519999997</v>
      </c>
      <c r="AP2968" s="51">
        <v>120122.7</v>
      </c>
      <c r="AQ2968" s="51">
        <v>0</v>
      </c>
      <c r="AR2968" s="51">
        <v>0</v>
      </c>
      <c r="AS2968" s="51">
        <v>0</v>
      </c>
      <c r="AT2968" s="51">
        <v>0</v>
      </c>
      <c r="AU2968" s="51">
        <f t="shared" si="7471"/>
        <v>120122.7</v>
      </c>
      <c r="AV2968" s="51">
        <f t="shared" si="7472"/>
        <v>-49.999999999985448</v>
      </c>
      <c r="AW2968" s="51">
        <f t="shared" si="7473"/>
        <v>140644.60000000001</v>
      </c>
      <c r="AX2968" s="51">
        <f t="shared" si="7474"/>
        <v>128298.60000000001</v>
      </c>
      <c r="AY2968" s="51">
        <f t="shared" si="7475"/>
        <v>128298.60000000001</v>
      </c>
      <c r="AZ2968" s="51"/>
      <c r="BA2968" s="52">
        <f t="shared" si="7476"/>
        <v>97.374868385873498</v>
      </c>
      <c r="BB2968" s="53"/>
    </row>
    <row r="2969" ht="31.5">
      <c r="B2969" s="47" t="s">
        <v>1074</v>
      </c>
      <c r="C2969" s="47" t="s">
        <v>46</v>
      </c>
      <c r="D2969" s="47" t="s">
        <v>48</v>
      </c>
      <c r="E2969" s="48" t="str">
        <f t="shared" si="7470"/>
        <v>0113</v>
      </c>
      <c r="F2969" s="47" t="s">
        <v>1082</v>
      </c>
      <c r="G2969" s="47" t="s">
        <v>58</v>
      </c>
      <c r="H2969" s="49" t="s">
        <v>59</v>
      </c>
      <c r="I2969" s="19">
        <v>20887.200000000001</v>
      </c>
      <c r="J2969" s="19">
        <v>16215.4</v>
      </c>
      <c r="K2969" s="19">
        <v>13875.200000000001</v>
      </c>
      <c r="L2969" s="19"/>
      <c r="M2969" s="19"/>
      <c r="N2969" s="19"/>
      <c r="O2969" s="19">
        <v>0</v>
      </c>
      <c r="P2969" s="19">
        <v>0</v>
      </c>
      <c r="Q2969" s="19">
        <v>2483.2170000000001</v>
      </c>
      <c r="R2969" s="19">
        <v>0</v>
      </c>
      <c r="S2969" s="19">
        <v>3737.2440000000001</v>
      </c>
      <c r="T2969" s="19">
        <f t="shared" ref="T2969:T3005" si="7622">I2969+L2969+S2969+R2969+Q2969+P2969+O2969</f>
        <v>27107.661</v>
      </c>
      <c r="U2969" s="19">
        <f t="shared" si="7584"/>
        <v>16215.4</v>
      </c>
      <c r="V2969" s="19">
        <f t="shared" si="7585"/>
        <v>13875.200000000001</v>
      </c>
      <c r="W2969" s="19"/>
      <c r="X2969" s="19"/>
      <c r="Y2969" s="19"/>
      <c r="Z2969" s="19">
        <v>3737.2440000000001</v>
      </c>
      <c r="AA2969" s="19"/>
      <c r="AB2969" s="19"/>
      <c r="AC2969" s="19"/>
      <c r="AD2969" s="19"/>
      <c r="AE2969" s="19"/>
      <c r="AF2969" s="50">
        <v>15868.98848</v>
      </c>
      <c r="AG2969" s="50"/>
      <c r="AH2969" s="50">
        <v>0</v>
      </c>
      <c r="AI2969" s="50">
        <v>0</v>
      </c>
      <c r="AJ2969" s="50">
        <v>0</v>
      </c>
      <c r="AK2969" s="50">
        <v>0</v>
      </c>
      <c r="AL2969" s="50">
        <v>15778.82141</v>
      </c>
      <c r="AM2969" s="50">
        <v>0</v>
      </c>
      <c r="AN2969" s="50">
        <v>0</v>
      </c>
      <c r="AO2969" s="15">
        <v>9331.4910999999993</v>
      </c>
      <c r="AP2969" s="51">
        <v>16302.63294</v>
      </c>
      <c r="AQ2969" s="51">
        <v>0</v>
      </c>
      <c r="AR2969" s="51">
        <v>0</v>
      </c>
      <c r="AS2969" s="51">
        <v>0</v>
      </c>
      <c r="AT2969" s="51">
        <v>0</v>
      </c>
      <c r="AU2969" s="51">
        <f t="shared" si="7471"/>
        <v>16302.63294</v>
      </c>
      <c r="AV2969" s="51">
        <f t="shared" si="7472"/>
        <v>10805.028060000001</v>
      </c>
      <c r="AW2969" s="51">
        <f t="shared" si="7473"/>
        <v>30844.904999999999</v>
      </c>
      <c r="AX2969" s="51">
        <f t="shared" si="7474"/>
        <v>16215.4</v>
      </c>
      <c r="AY2969" s="51">
        <f t="shared" si="7475"/>
        <v>13875.200000000001</v>
      </c>
      <c r="AZ2969" s="51"/>
      <c r="BA2969" s="52">
        <f t="shared" si="7476"/>
        <v>99.43180329285866</v>
      </c>
      <c r="BB2969" s="53"/>
    </row>
    <row r="2970">
      <c r="B2970" s="47" t="s">
        <v>1074</v>
      </c>
      <c r="C2970" s="47" t="s">
        <v>46</v>
      </c>
      <c r="D2970" s="47" t="s">
        <v>48</v>
      </c>
      <c r="E2970" s="48" t="str">
        <f t="shared" si="7470"/>
        <v>0113</v>
      </c>
      <c r="F2970" s="47" t="s">
        <v>1082</v>
      </c>
      <c r="G2970" s="47" t="s">
        <v>60</v>
      </c>
      <c r="H2970" s="49" t="s">
        <v>61</v>
      </c>
      <c r="I2970" s="19">
        <v>130.69999999999999</v>
      </c>
      <c r="J2970" s="19">
        <v>130.69999999999999</v>
      </c>
      <c r="K2970" s="19">
        <v>130.69999999999999</v>
      </c>
      <c r="L2970" s="19"/>
      <c r="M2970" s="19"/>
      <c r="N2970" s="19"/>
      <c r="O2970" s="19">
        <v>0</v>
      </c>
      <c r="P2970" s="19">
        <v>0</v>
      </c>
      <c r="Q2970" s="19">
        <v>0</v>
      </c>
      <c r="R2970" s="19">
        <v>0</v>
      </c>
      <c r="S2970" s="19"/>
      <c r="T2970" s="19">
        <f t="shared" si="7622"/>
        <v>130.69999999999999</v>
      </c>
      <c r="U2970" s="19">
        <f t="shared" si="7584"/>
        <v>130.69999999999999</v>
      </c>
      <c r="V2970" s="19">
        <f t="shared" si="7585"/>
        <v>130.69999999999999</v>
      </c>
      <c r="W2970" s="19"/>
      <c r="X2970" s="19"/>
      <c r="Y2970" s="19"/>
      <c r="Z2970" s="19"/>
      <c r="AA2970" s="19"/>
      <c r="AB2970" s="19"/>
      <c r="AC2970" s="19"/>
      <c r="AD2970" s="19"/>
      <c r="AE2970" s="19"/>
      <c r="AF2970" s="50">
        <v>195.29900000000001</v>
      </c>
      <c r="AG2970" s="50"/>
      <c r="AH2970" s="50">
        <v>0</v>
      </c>
      <c r="AI2970" s="50">
        <v>0</v>
      </c>
      <c r="AJ2970" s="50">
        <v>0</v>
      </c>
      <c r="AK2970" s="50">
        <v>0</v>
      </c>
      <c r="AL2970" s="50">
        <v>195.29900000000001</v>
      </c>
      <c r="AM2970" s="50">
        <v>0</v>
      </c>
      <c r="AN2970" s="50">
        <v>0</v>
      </c>
      <c r="AO2970" s="51">
        <v>150.41999999999999</v>
      </c>
      <c r="AP2970" s="51">
        <v>178.19999999999999</v>
      </c>
      <c r="AQ2970" s="51">
        <v>0</v>
      </c>
      <c r="AR2970" s="51">
        <v>0</v>
      </c>
      <c r="AS2970" s="51">
        <v>0</v>
      </c>
      <c r="AT2970" s="51">
        <v>0</v>
      </c>
      <c r="AU2970" s="51">
        <f t="shared" si="7471"/>
        <v>178.19999999999999</v>
      </c>
      <c r="AV2970" s="51">
        <f t="shared" si="7472"/>
        <v>-47.5</v>
      </c>
      <c r="AW2970" s="51">
        <f t="shared" si="7473"/>
        <v>130.69999999999999</v>
      </c>
      <c r="AX2970" s="51">
        <f t="shared" si="7474"/>
        <v>130.69999999999999</v>
      </c>
      <c r="AY2970" s="51">
        <f t="shared" si="7475"/>
        <v>130.69999999999999</v>
      </c>
      <c r="AZ2970" s="51"/>
      <c r="BA2970" s="52">
        <f t="shared" si="7476"/>
        <v>100</v>
      </c>
      <c r="BB2970" s="53"/>
    </row>
    <row r="2971" ht="31.5">
      <c r="B2971" s="47" t="s">
        <v>1074</v>
      </c>
      <c r="C2971" s="47" t="s">
        <v>46</v>
      </c>
      <c r="D2971" s="47" t="s">
        <v>48</v>
      </c>
      <c r="E2971" s="48" t="str">
        <f t="shared" si="7470"/>
        <v>0113</v>
      </c>
      <c r="F2971" s="47" t="s">
        <v>1088</v>
      </c>
      <c r="G2971" s="48"/>
      <c r="H2971" s="49" t="s">
        <v>1089</v>
      </c>
      <c r="I2971" s="19">
        <f>I2972+I2973</f>
        <v>128443.39999999999</v>
      </c>
      <c r="J2971" s="19">
        <f>J2972+J2973</f>
        <v>106579.89999999999</v>
      </c>
      <c r="K2971" s="19">
        <f>K2972+K2973</f>
        <v>106579.90000000001</v>
      </c>
      <c r="L2971" s="19">
        <f>L2972+L2973</f>
        <v>0</v>
      </c>
      <c r="M2971" s="19">
        <f>M2972+M2973</f>
        <v>0</v>
      </c>
      <c r="N2971" s="19">
        <f>N2972+N2973</f>
        <v>0</v>
      </c>
      <c r="O2971" s="19">
        <f>O2972+O2973</f>
        <v>0</v>
      </c>
      <c r="P2971" s="19">
        <f>P2972+P2973</f>
        <v>378.66699999999997</v>
      </c>
      <c r="Q2971" s="19">
        <f>Q2972+Q2973</f>
        <v>10516.782999999999</v>
      </c>
      <c r="R2971" s="19">
        <f>R2972+R2973</f>
        <v>13286.290000000001</v>
      </c>
      <c r="S2971" s="19">
        <f>S2972+S2973</f>
        <v>20700.408530000001</v>
      </c>
      <c r="T2971" s="19">
        <f t="shared" si="7622"/>
        <v>173325.54852999997</v>
      </c>
      <c r="U2971" s="19">
        <f t="shared" si="7584"/>
        <v>106579.89999999999</v>
      </c>
      <c r="V2971" s="19">
        <f t="shared" si="7585"/>
        <v>106579.90000000001</v>
      </c>
      <c r="W2971" s="19">
        <f>W2972+W2973</f>
        <v>0</v>
      </c>
      <c r="X2971" s="19">
        <f>X2972+X2973</f>
        <v>0</v>
      </c>
      <c r="Y2971" s="19">
        <f>Y2972+Y2973</f>
        <v>0</v>
      </c>
      <c r="Z2971" s="19">
        <f>Z2972+Z2973</f>
        <v>20700.408530000001</v>
      </c>
      <c r="AA2971" s="19">
        <f>AA2972+AA2973</f>
        <v>0</v>
      </c>
      <c r="AB2971" s="19">
        <f>AB2972+AB2973</f>
        <v>0</v>
      </c>
      <c r="AC2971" s="19">
        <f>AC2972+AC2973</f>
        <v>0</v>
      </c>
      <c r="AD2971" s="19">
        <f>AD2972+AD2973</f>
        <v>0</v>
      </c>
      <c r="AE2971" s="19">
        <f>AE2972+AE2973</f>
        <v>0</v>
      </c>
      <c r="AF2971" s="50">
        <f>AF2972+AF2973</f>
        <v>173325.54853</v>
      </c>
      <c r="AG2971" s="50">
        <f>AG2972+AG2973</f>
        <v>0</v>
      </c>
      <c r="AH2971" s="50">
        <f>AH2972+AH2973</f>
        <v>0</v>
      </c>
      <c r="AI2971" s="50">
        <f>AI2972+AI2973</f>
        <v>0</v>
      </c>
      <c r="AJ2971" s="50">
        <f>AJ2972+AJ2973</f>
        <v>0</v>
      </c>
      <c r="AK2971" s="50">
        <f>AK2972+AK2973</f>
        <v>0</v>
      </c>
      <c r="AL2971" s="50">
        <f>AL2972+AL2973</f>
        <v>170734.35287</v>
      </c>
      <c r="AM2971" s="50">
        <f>AM2972+AM2973</f>
        <v>0</v>
      </c>
      <c r="AN2971" s="50">
        <f>AN2972+AN2973</f>
        <v>0</v>
      </c>
      <c r="AO2971" s="15">
        <f>AO2972+AO2973</f>
        <v>111874.32710000001</v>
      </c>
      <c r="AP2971" s="51">
        <f>AP2972+AP2973</f>
        <v>173325.54853</v>
      </c>
      <c r="AQ2971" s="51">
        <f>AQ2972+AQ2973</f>
        <v>0</v>
      </c>
      <c r="AR2971" s="51">
        <f>AR2972+AR2973</f>
        <v>0</v>
      </c>
      <c r="AS2971" s="51">
        <f>AS2972+AS2973</f>
        <v>0</v>
      </c>
      <c r="AT2971" s="51">
        <f>AT2972+AT2973</f>
        <v>0</v>
      </c>
      <c r="AU2971" s="51">
        <f t="shared" si="7471"/>
        <v>173325.54853</v>
      </c>
      <c r="AV2971" s="51">
        <f t="shared" si="7472"/>
        <v>-2.9103830456733704e-11</v>
      </c>
      <c r="AW2971" s="51">
        <f t="shared" si="7473"/>
        <v>194025.95705999999</v>
      </c>
      <c r="AX2971" s="51">
        <f t="shared" si="7474"/>
        <v>106579.89999999999</v>
      </c>
      <c r="AY2971" s="51">
        <f t="shared" si="7475"/>
        <v>106579.90000000001</v>
      </c>
      <c r="AZ2971" s="51">
        <f>AZ2972+AZ2973</f>
        <v>0</v>
      </c>
      <c r="BA2971" s="52">
        <f t="shared" si="7476"/>
        <v>98.505012283546009</v>
      </c>
      <c r="BB2971" s="25"/>
    </row>
    <row r="2972" ht="31.5">
      <c r="B2972" s="47" t="s">
        <v>1074</v>
      </c>
      <c r="C2972" s="47" t="s">
        <v>46</v>
      </c>
      <c r="D2972" s="47" t="s">
        <v>48</v>
      </c>
      <c r="E2972" s="48" t="str">
        <f t="shared" si="7470"/>
        <v>0113</v>
      </c>
      <c r="F2972" s="47" t="s">
        <v>1088</v>
      </c>
      <c r="G2972" s="47" t="s">
        <v>58</v>
      </c>
      <c r="H2972" s="49" t="s">
        <v>59</v>
      </c>
      <c r="I2972" s="19">
        <v>123269.79999999999</v>
      </c>
      <c r="J2972" s="19">
        <v>101596</v>
      </c>
      <c r="K2972" s="19">
        <v>101723.3</v>
      </c>
      <c r="L2972" s="19"/>
      <c r="M2972" s="19"/>
      <c r="N2972" s="19"/>
      <c r="O2972" s="19">
        <v>0</v>
      </c>
      <c r="P2972" s="19">
        <v>378.66699999999997</v>
      </c>
      <c r="Q2972" s="19">
        <v>10516.782999999999</v>
      </c>
      <c r="R2972" s="19">
        <v>13286.290000000001</v>
      </c>
      <c r="S2972" s="19">
        <f>286.70853+20413.7</f>
        <v>20700.408530000001</v>
      </c>
      <c r="T2972" s="19">
        <f t="shared" si="7622"/>
        <v>168151.94852999999</v>
      </c>
      <c r="U2972" s="19">
        <f t="shared" si="7584"/>
        <v>101596</v>
      </c>
      <c r="V2972" s="19">
        <f t="shared" si="7585"/>
        <v>101723.3</v>
      </c>
      <c r="W2972" s="19"/>
      <c r="X2972" s="19"/>
      <c r="Y2972" s="19"/>
      <c r="Z2972" s="19">
        <f>286.70853+20413.7</f>
        <v>20700.408530000001</v>
      </c>
      <c r="AA2972" s="19"/>
      <c r="AB2972" s="19"/>
      <c r="AC2972" s="19"/>
      <c r="AD2972" s="19"/>
      <c r="AE2972" s="19"/>
      <c r="AF2972" s="50">
        <v>167626.50730999999</v>
      </c>
      <c r="AG2972" s="50"/>
      <c r="AH2972" s="50">
        <v>0</v>
      </c>
      <c r="AI2972" s="50">
        <v>0</v>
      </c>
      <c r="AJ2972" s="50">
        <v>0</v>
      </c>
      <c r="AK2972" s="50">
        <v>0</v>
      </c>
      <c r="AL2972" s="50">
        <v>165035.31164999999</v>
      </c>
      <c r="AM2972" s="50">
        <v>0</v>
      </c>
      <c r="AN2972" s="50">
        <v>0</v>
      </c>
      <c r="AO2972" s="51">
        <v>107655.5341</v>
      </c>
      <c r="AP2972" s="51">
        <v>167708.25552999999</v>
      </c>
      <c r="AQ2972" s="51">
        <v>0</v>
      </c>
      <c r="AR2972" s="51">
        <v>0</v>
      </c>
      <c r="AS2972" s="51">
        <v>0</v>
      </c>
      <c r="AT2972" s="51">
        <v>0</v>
      </c>
      <c r="AU2972" s="51">
        <f t="shared" si="7471"/>
        <v>167708.25552999999</v>
      </c>
      <c r="AV2972" s="51">
        <f t="shared" si="7472"/>
        <v>443.6929999999993</v>
      </c>
      <c r="AW2972" s="51">
        <f t="shared" si="7473"/>
        <v>188852.35706000001</v>
      </c>
      <c r="AX2972" s="51">
        <f t="shared" si="7474"/>
        <v>101596</v>
      </c>
      <c r="AY2972" s="51">
        <f t="shared" si="7475"/>
        <v>101723.3</v>
      </c>
      <c r="AZ2972" s="51"/>
      <c r="BA2972" s="52">
        <f t="shared" si="7476"/>
        <v>98.45418502026773</v>
      </c>
      <c r="BB2972" s="53"/>
    </row>
    <row r="2973">
      <c r="B2973" s="47" t="s">
        <v>1074</v>
      </c>
      <c r="C2973" s="47" t="s">
        <v>46</v>
      </c>
      <c r="D2973" s="47" t="s">
        <v>48</v>
      </c>
      <c r="E2973" s="48" t="str">
        <f t="shared" si="7470"/>
        <v>0113</v>
      </c>
      <c r="F2973" s="47" t="s">
        <v>1088</v>
      </c>
      <c r="G2973" s="47" t="s">
        <v>60</v>
      </c>
      <c r="H2973" s="49" t="s">
        <v>61</v>
      </c>
      <c r="I2973" s="19">
        <v>5173.6000000000004</v>
      </c>
      <c r="J2973" s="19">
        <v>4983.8999999999996</v>
      </c>
      <c r="K2973" s="19">
        <v>4856.6000000000004</v>
      </c>
      <c r="L2973" s="19"/>
      <c r="M2973" s="19"/>
      <c r="N2973" s="19"/>
      <c r="O2973" s="19">
        <v>0</v>
      </c>
      <c r="P2973" s="19">
        <v>0</v>
      </c>
      <c r="Q2973" s="19">
        <v>0</v>
      </c>
      <c r="R2973" s="19">
        <v>0</v>
      </c>
      <c r="S2973" s="19"/>
      <c r="T2973" s="19">
        <f t="shared" si="7622"/>
        <v>5173.6000000000004</v>
      </c>
      <c r="U2973" s="19">
        <f t="shared" si="7584"/>
        <v>4983.8999999999996</v>
      </c>
      <c r="V2973" s="19">
        <f t="shared" si="7585"/>
        <v>4856.6000000000004</v>
      </c>
      <c r="W2973" s="19"/>
      <c r="X2973" s="19"/>
      <c r="Y2973" s="19"/>
      <c r="Z2973" s="19"/>
      <c r="AA2973" s="19"/>
      <c r="AB2973" s="19"/>
      <c r="AC2973" s="19"/>
      <c r="AD2973" s="19"/>
      <c r="AE2973" s="19"/>
      <c r="AF2973" s="50">
        <v>5699.0412200000001</v>
      </c>
      <c r="AG2973" s="50"/>
      <c r="AH2973" s="50">
        <v>0</v>
      </c>
      <c r="AI2973" s="50">
        <v>0</v>
      </c>
      <c r="AJ2973" s="50">
        <v>0</v>
      </c>
      <c r="AK2973" s="50">
        <v>0</v>
      </c>
      <c r="AL2973" s="50">
        <v>5699.0412200000001</v>
      </c>
      <c r="AM2973" s="50">
        <v>0</v>
      </c>
      <c r="AN2973" s="50">
        <v>0</v>
      </c>
      <c r="AO2973" s="15">
        <v>4218.7929999999997</v>
      </c>
      <c r="AP2973" s="51">
        <v>5617.2929999999997</v>
      </c>
      <c r="AQ2973" s="51">
        <v>0</v>
      </c>
      <c r="AR2973" s="51">
        <v>0</v>
      </c>
      <c r="AS2973" s="51">
        <v>0</v>
      </c>
      <c r="AT2973" s="51">
        <v>0</v>
      </c>
      <c r="AU2973" s="51">
        <f t="shared" si="7471"/>
        <v>5617.2929999999997</v>
      </c>
      <c r="AV2973" s="51">
        <f t="shared" si="7472"/>
        <v>-443.6929999999993</v>
      </c>
      <c r="AW2973" s="51">
        <f t="shared" si="7473"/>
        <v>5173.6000000000004</v>
      </c>
      <c r="AX2973" s="51">
        <f t="shared" si="7474"/>
        <v>4983.8999999999996</v>
      </c>
      <c r="AY2973" s="51">
        <f t="shared" si="7475"/>
        <v>4856.6000000000004</v>
      </c>
      <c r="AZ2973" s="51"/>
      <c r="BA2973" s="52">
        <f t="shared" si="7476"/>
        <v>100</v>
      </c>
      <c r="BB2973" s="53"/>
    </row>
    <row r="2974" ht="31.5">
      <c r="B2974" s="47" t="s">
        <v>1074</v>
      </c>
      <c r="C2974" s="47" t="s">
        <v>46</v>
      </c>
      <c r="D2974" s="47" t="s">
        <v>48</v>
      </c>
      <c r="E2974" s="48" t="str">
        <f t="shared" si="7470"/>
        <v>0113</v>
      </c>
      <c r="F2974" s="47" t="s">
        <v>1090</v>
      </c>
      <c r="G2974" s="48"/>
      <c r="H2974" s="49" t="s">
        <v>1091</v>
      </c>
      <c r="I2974" s="19">
        <f>I2975</f>
        <v>29300.599999999999</v>
      </c>
      <c r="J2974" s="19">
        <f>J2975</f>
        <v>0</v>
      </c>
      <c r="K2974" s="19">
        <f>K2975</f>
        <v>0</v>
      </c>
      <c r="L2974" s="19">
        <f>L2975</f>
        <v>11815.799999999999</v>
      </c>
      <c r="M2974" s="19">
        <f>M2975</f>
        <v>0</v>
      </c>
      <c r="N2974" s="19">
        <f>N2975</f>
        <v>0</v>
      </c>
      <c r="O2974" s="19">
        <f>O2975</f>
        <v>0</v>
      </c>
      <c r="P2974" s="19">
        <f>P2975</f>
        <v>0</v>
      </c>
      <c r="Q2974" s="19">
        <f>Q2975</f>
        <v>0</v>
      </c>
      <c r="R2974" s="19">
        <f>R2975</f>
        <v>0</v>
      </c>
      <c r="S2974" s="19">
        <f>S2975</f>
        <v>11402.1317</v>
      </c>
      <c r="T2974" s="19">
        <f t="shared" si="7622"/>
        <v>52518.531699999992</v>
      </c>
      <c r="U2974" s="19">
        <f t="shared" si="7584"/>
        <v>0</v>
      </c>
      <c r="V2974" s="19">
        <f t="shared" si="7585"/>
        <v>0</v>
      </c>
      <c r="W2974" s="19">
        <f>W2975</f>
        <v>0</v>
      </c>
      <c r="X2974" s="19">
        <f>X2975</f>
        <v>0</v>
      </c>
      <c r="Y2974" s="19">
        <f>Y2975</f>
        <v>0</v>
      </c>
      <c r="Z2974" s="19">
        <f>Z2975</f>
        <v>11402.1317</v>
      </c>
      <c r="AA2974" s="19">
        <f>AA2975</f>
        <v>0</v>
      </c>
      <c r="AB2974" s="19">
        <f>AB2975</f>
        <v>0</v>
      </c>
      <c r="AC2974" s="19">
        <f>AC2975</f>
        <v>0</v>
      </c>
      <c r="AD2974" s="19">
        <f>AD2975</f>
        <v>0</v>
      </c>
      <c r="AE2974" s="19"/>
      <c r="AF2974" s="50">
        <f>AF2975</f>
        <v>52518.5317</v>
      </c>
      <c r="AG2974" s="50">
        <f>AG2975</f>
        <v>0</v>
      </c>
      <c r="AH2974" s="50">
        <f>AH2975</f>
        <v>0</v>
      </c>
      <c r="AI2974" s="50">
        <f>AI2975</f>
        <v>0</v>
      </c>
      <c r="AJ2974" s="50">
        <f>AJ2975</f>
        <v>0</v>
      </c>
      <c r="AK2974" s="50">
        <f>AK2975</f>
        <v>0</v>
      </c>
      <c r="AL2974" s="50">
        <f>AL2975</f>
        <v>42252.553269999997</v>
      </c>
      <c r="AM2974" s="50">
        <f>AM2975</f>
        <v>0</v>
      </c>
      <c r="AN2974" s="50">
        <f>AN2975</f>
        <v>0</v>
      </c>
      <c r="AO2974" s="51">
        <f>AO2975</f>
        <v>26854.852060000001</v>
      </c>
      <c r="AP2974" s="51">
        <f>AP2975</f>
        <v>52518.5317</v>
      </c>
      <c r="AQ2974" s="51">
        <f>AQ2975</f>
        <v>0</v>
      </c>
      <c r="AR2974" s="51">
        <f>AR2975</f>
        <v>0</v>
      </c>
      <c r="AS2974" s="51">
        <f>AS2975</f>
        <v>0</v>
      </c>
      <c r="AT2974" s="51">
        <f>AT2975</f>
        <v>0</v>
      </c>
      <c r="AU2974" s="51">
        <f t="shared" si="7471"/>
        <v>52518.5317</v>
      </c>
      <c r="AV2974" s="51">
        <f t="shared" si="7472"/>
        <v>-7.2759576141834259e-12</v>
      </c>
      <c r="AW2974" s="51">
        <f t="shared" si="7473"/>
        <v>63920.66339999999</v>
      </c>
      <c r="AX2974" s="51">
        <f t="shared" si="7474"/>
        <v>0</v>
      </c>
      <c r="AY2974" s="51">
        <f t="shared" si="7475"/>
        <v>0</v>
      </c>
      <c r="AZ2974" s="51">
        <f>AZ2975</f>
        <v>0</v>
      </c>
      <c r="BA2974" s="52">
        <f t="shared" si="7476"/>
        <v>80.452655286248216</v>
      </c>
      <c r="BB2974" s="25"/>
    </row>
    <row r="2975" ht="31.5">
      <c r="B2975" s="47" t="s">
        <v>1074</v>
      </c>
      <c r="C2975" s="47" t="s">
        <v>46</v>
      </c>
      <c r="D2975" s="47" t="s">
        <v>48</v>
      </c>
      <c r="E2975" s="48" t="str">
        <f t="shared" si="7470"/>
        <v>0113</v>
      </c>
      <c r="F2975" s="47" t="s">
        <v>1090</v>
      </c>
      <c r="G2975" s="47" t="s">
        <v>58</v>
      </c>
      <c r="H2975" s="49" t="s">
        <v>59</v>
      </c>
      <c r="I2975" s="19">
        <v>29300.599999999999</v>
      </c>
      <c r="J2975" s="19">
        <v>0</v>
      </c>
      <c r="K2975" s="19">
        <v>0</v>
      </c>
      <c r="L2975" s="19">
        <v>11815.799999999999</v>
      </c>
      <c r="M2975" s="19"/>
      <c r="N2975" s="19"/>
      <c r="O2975" s="19">
        <v>0</v>
      </c>
      <c r="P2975" s="19">
        <v>0</v>
      </c>
      <c r="Q2975" s="19">
        <v>0</v>
      </c>
      <c r="R2975" s="19">
        <v>0</v>
      </c>
      <c r="S2975" s="19">
        <v>11402.1317</v>
      </c>
      <c r="T2975" s="19">
        <f t="shared" si="7622"/>
        <v>52518.531699999992</v>
      </c>
      <c r="U2975" s="19">
        <f t="shared" si="7584"/>
        <v>0</v>
      </c>
      <c r="V2975" s="19">
        <f t="shared" si="7585"/>
        <v>0</v>
      </c>
      <c r="W2975" s="19"/>
      <c r="X2975" s="19"/>
      <c r="Y2975" s="19"/>
      <c r="Z2975" s="19">
        <v>11402.1317</v>
      </c>
      <c r="AA2975" s="19"/>
      <c r="AB2975" s="19"/>
      <c r="AC2975" s="19"/>
      <c r="AD2975" s="19"/>
      <c r="AE2975" s="19"/>
      <c r="AF2975" s="50">
        <v>52518.5317</v>
      </c>
      <c r="AG2975" s="50"/>
      <c r="AH2975" s="50">
        <v>0</v>
      </c>
      <c r="AI2975" s="50">
        <v>0</v>
      </c>
      <c r="AJ2975" s="50">
        <v>0</v>
      </c>
      <c r="AK2975" s="50">
        <v>0</v>
      </c>
      <c r="AL2975" s="50">
        <v>42252.553269999997</v>
      </c>
      <c r="AM2975" s="50">
        <v>0</v>
      </c>
      <c r="AN2975" s="50">
        <v>0</v>
      </c>
      <c r="AO2975" s="15">
        <v>26854.852060000001</v>
      </c>
      <c r="AP2975" s="51">
        <v>52518.5317</v>
      </c>
      <c r="AQ2975" s="51">
        <v>0</v>
      </c>
      <c r="AR2975" s="51">
        <v>0</v>
      </c>
      <c r="AS2975" s="51">
        <v>0</v>
      </c>
      <c r="AT2975" s="51">
        <v>0</v>
      </c>
      <c r="AU2975" s="51">
        <f t="shared" si="7471"/>
        <v>52518.5317</v>
      </c>
      <c r="AV2975" s="51">
        <f t="shared" si="7472"/>
        <v>-7.2759576141834259e-12</v>
      </c>
      <c r="AW2975" s="51">
        <f t="shared" si="7473"/>
        <v>63920.66339999999</v>
      </c>
      <c r="AX2975" s="51">
        <f t="shared" si="7474"/>
        <v>0</v>
      </c>
      <c r="AY2975" s="51">
        <f t="shared" si="7475"/>
        <v>0</v>
      </c>
      <c r="AZ2975" s="51"/>
      <c r="BA2975" s="52">
        <f t="shared" si="7476"/>
        <v>80.452655286248216</v>
      </c>
      <c r="BB2975" s="53"/>
    </row>
    <row r="2976">
      <c r="B2976" s="47" t="s">
        <v>1074</v>
      </c>
      <c r="C2976" s="47" t="s">
        <v>46</v>
      </c>
      <c r="D2976" s="47" t="s">
        <v>48</v>
      </c>
      <c r="E2976" s="48" t="str">
        <f t="shared" si="7470"/>
        <v>0113</v>
      </c>
      <c r="F2976" s="47" t="s">
        <v>1092</v>
      </c>
      <c r="G2976" s="48"/>
      <c r="H2976" s="49" t="s">
        <v>1093</v>
      </c>
      <c r="I2976" s="19">
        <f>I2977+I2979</f>
        <v>18506.199999999997</v>
      </c>
      <c r="J2976" s="19">
        <f>J2977+J2979</f>
        <v>19037</v>
      </c>
      <c r="K2976" s="19">
        <f>K2977+K2979</f>
        <v>19037</v>
      </c>
      <c r="L2976" s="19">
        <f>L2977+L2979</f>
        <v>0</v>
      </c>
      <c r="M2976" s="19">
        <f>M2977+M2979</f>
        <v>0</v>
      </c>
      <c r="N2976" s="19">
        <f>N2977+N2979</f>
        <v>0</v>
      </c>
      <c r="O2976" s="19">
        <f>O2977+O2979+O2981</f>
        <v>0</v>
      </c>
      <c r="P2976" s="19">
        <f>P2977+P2979+P2981</f>
        <v>0</v>
      </c>
      <c r="Q2976" s="19">
        <f>Q2977+Q2979+Q2981</f>
        <v>0</v>
      </c>
      <c r="R2976" s="19">
        <f>R2977+R2979+R2981</f>
        <v>0</v>
      </c>
      <c r="S2976" s="19">
        <f>S2977+S2979+S2981</f>
        <v>4905.1549999999997</v>
      </c>
      <c r="T2976" s="19">
        <f t="shared" si="7622"/>
        <v>23411.354999999996</v>
      </c>
      <c r="U2976" s="19">
        <f t="shared" si="7584"/>
        <v>19037</v>
      </c>
      <c r="V2976" s="19">
        <f t="shared" si="7585"/>
        <v>19037</v>
      </c>
      <c r="W2976" s="19">
        <f>W2977+W2979+W2981</f>
        <v>466.39999999999998</v>
      </c>
      <c r="X2976" s="19">
        <f>X2977+X2979+X2981</f>
        <v>0</v>
      </c>
      <c r="Y2976" s="19">
        <f>Y2977+Y2979+Y2981</f>
        <v>0</v>
      </c>
      <c r="Z2976" s="19">
        <f>Z2977+Z2979+Z2981</f>
        <v>4438.7550000000001</v>
      </c>
      <c r="AA2976" s="19">
        <f>AA2977+AA2979+AA2981</f>
        <v>4293.8599999999997</v>
      </c>
      <c r="AB2976" s="19">
        <f>AB2977+AB2979+AB2981</f>
        <v>0</v>
      </c>
      <c r="AC2976" s="19">
        <f>AC2977+AC2979+AC2981</f>
        <v>4295.4389999999994</v>
      </c>
      <c r="AD2976" s="19">
        <f>AD2977+AD2979+AD2981</f>
        <v>0</v>
      </c>
      <c r="AE2976" s="19">
        <f>AE2977+AE2979+AE2981</f>
        <v>0</v>
      </c>
      <c r="AF2976" s="50">
        <f>AF2977+AF2979+AF2981</f>
        <v>23411.355</v>
      </c>
      <c r="AG2976" s="50">
        <f>AG2977+AG2979+AG2981</f>
        <v>0</v>
      </c>
      <c r="AH2976" s="50">
        <f>AH2977+AH2979+AH2981</f>
        <v>0</v>
      </c>
      <c r="AI2976" s="50">
        <f>AI2977+AI2979+AI2981</f>
        <v>0</v>
      </c>
      <c r="AJ2976" s="50">
        <f>AJ2977+AJ2979+AJ2981</f>
        <v>0</v>
      </c>
      <c r="AK2976" s="50">
        <f>AK2977+AK2979+AK2981</f>
        <v>0</v>
      </c>
      <c r="AL2976" s="50">
        <f>AL2977+AL2979+AL2981</f>
        <v>23411.355</v>
      </c>
      <c r="AM2976" s="50">
        <f>AM2977+AM2979+AM2981</f>
        <v>0</v>
      </c>
      <c r="AN2976" s="50">
        <f>AN2977+AN2979+AN2981</f>
        <v>0</v>
      </c>
      <c r="AO2976" s="51">
        <f>AO2977+AO2979+AO2981</f>
        <v>16499.669150000002</v>
      </c>
      <c r="AP2976" s="51">
        <f>AP2977+AP2979+AP2981</f>
        <v>23411.355</v>
      </c>
      <c r="AQ2976" s="51">
        <f>AQ2977+AQ2979+AQ2981</f>
        <v>0</v>
      </c>
      <c r="AR2976" s="51">
        <f>AR2977+AR2979+AR2981</f>
        <v>0</v>
      </c>
      <c r="AS2976" s="51">
        <f>AS2977+AS2979+AS2981</f>
        <v>0</v>
      </c>
      <c r="AT2976" s="51">
        <f>AT2977+AT2979+AT2981</f>
        <v>0</v>
      </c>
      <c r="AU2976" s="51">
        <f t="shared" si="7471"/>
        <v>23411.355</v>
      </c>
      <c r="AV2976" s="51">
        <f t="shared" si="7472"/>
        <v>-3.637978807091713e-12</v>
      </c>
      <c r="AW2976" s="51">
        <f t="shared" si="7473"/>
        <v>28316.509999999998</v>
      </c>
      <c r="AX2976" s="51">
        <f t="shared" si="7474"/>
        <v>23330.860000000001</v>
      </c>
      <c r="AY2976" s="51">
        <f t="shared" si="7475"/>
        <v>23332.438999999998</v>
      </c>
      <c r="AZ2976" s="51">
        <f>AZ2977+AZ2979+AZ2981</f>
        <v>0</v>
      </c>
      <c r="BA2976" s="52">
        <f t="shared" si="7476"/>
        <v>100</v>
      </c>
      <c r="BB2976" s="25"/>
    </row>
    <row r="2977" ht="47.25">
      <c r="B2977" s="47" t="s">
        <v>1074</v>
      </c>
      <c r="C2977" s="47" t="s">
        <v>46</v>
      </c>
      <c r="D2977" s="47" t="s">
        <v>48</v>
      </c>
      <c r="E2977" s="48" t="str">
        <f t="shared" si="7470"/>
        <v>0113</v>
      </c>
      <c r="F2977" s="47" t="s">
        <v>1094</v>
      </c>
      <c r="G2977" s="48"/>
      <c r="H2977" s="49" t="s">
        <v>75</v>
      </c>
      <c r="I2977" s="19">
        <f>I2978</f>
        <v>17793.599999999999</v>
      </c>
      <c r="J2977" s="19">
        <f>J2978</f>
        <v>19037</v>
      </c>
      <c r="K2977" s="19">
        <f>K2978</f>
        <v>19037</v>
      </c>
      <c r="L2977" s="19">
        <f>L2978</f>
        <v>0</v>
      </c>
      <c r="M2977" s="19">
        <f>M2978</f>
        <v>0</v>
      </c>
      <c r="N2977" s="19">
        <f>N2978</f>
        <v>0</v>
      </c>
      <c r="O2977" s="19">
        <f>O2978</f>
        <v>0</v>
      </c>
      <c r="P2977" s="19">
        <f>P2978</f>
        <v>0</v>
      </c>
      <c r="Q2977" s="19">
        <f>Q2978</f>
        <v>0</v>
      </c>
      <c r="R2977" s="19">
        <f>R2978</f>
        <v>0</v>
      </c>
      <c r="S2977" s="19">
        <f>S2978</f>
        <v>0</v>
      </c>
      <c r="T2977" s="19">
        <f t="shared" si="7622"/>
        <v>17793.599999999999</v>
      </c>
      <c r="U2977" s="19">
        <f t="shared" si="7584"/>
        <v>19037</v>
      </c>
      <c r="V2977" s="19">
        <f t="shared" si="7585"/>
        <v>19037</v>
      </c>
      <c r="W2977" s="19">
        <f>W2978</f>
        <v>0</v>
      </c>
      <c r="X2977" s="19">
        <f>X2978</f>
        <v>0</v>
      </c>
      <c r="Y2977" s="19">
        <f>Y2978</f>
        <v>0</v>
      </c>
      <c r="Z2977" s="19">
        <f>Z2978</f>
        <v>0</v>
      </c>
      <c r="AA2977" s="19">
        <f>AA2978</f>
        <v>0</v>
      </c>
      <c r="AB2977" s="19">
        <f>AB2978</f>
        <v>0</v>
      </c>
      <c r="AC2977" s="19">
        <f>AC2978</f>
        <v>0</v>
      </c>
      <c r="AD2977" s="19">
        <f>AD2978</f>
        <v>0</v>
      </c>
      <c r="AE2977" s="19">
        <f>AE2978</f>
        <v>0</v>
      </c>
      <c r="AF2977" s="50">
        <f>AF2978</f>
        <v>17793.599999999999</v>
      </c>
      <c r="AG2977" s="50">
        <f>AG2978</f>
        <v>0</v>
      </c>
      <c r="AH2977" s="50">
        <f>AH2978</f>
        <v>0</v>
      </c>
      <c r="AI2977" s="50">
        <f>AI2978</f>
        <v>0</v>
      </c>
      <c r="AJ2977" s="50">
        <f>AJ2978</f>
        <v>0</v>
      </c>
      <c r="AK2977" s="50">
        <f>AK2978</f>
        <v>0</v>
      </c>
      <c r="AL2977" s="50">
        <f>AL2978</f>
        <v>17793.599999999999</v>
      </c>
      <c r="AM2977" s="50">
        <f>AM2978</f>
        <v>0</v>
      </c>
      <c r="AN2977" s="50">
        <f>AN2978</f>
        <v>0</v>
      </c>
      <c r="AO2977" s="15">
        <f>AO2978</f>
        <v>12787.031230000001</v>
      </c>
      <c r="AP2977" s="51">
        <f>AP2978</f>
        <v>17793.599999999999</v>
      </c>
      <c r="AQ2977" s="51">
        <f>AQ2978</f>
        <v>0</v>
      </c>
      <c r="AR2977" s="51">
        <f>AR2978</f>
        <v>0</v>
      </c>
      <c r="AS2977" s="51">
        <f>AS2978</f>
        <v>0</v>
      </c>
      <c r="AT2977" s="51">
        <f>AT2978</f>
        <v>0</v>
      </c>
      <c r="AU2977" s="51">
        <f t="shared" si="7471"/>
        <v>17793.599999999999</v>
      </c>
      <c r="AV2977" s="51">
        <f t="shared" si="7472"/>
        <v>0</v>
      </c>
      <c r="AW2977" s="51">
        <f t="shared" si="7473"/>
        <v>17793.599999999999</v>
      </c>
      <c r="AX2977" s="51">
        <f t="shared" si="7474"/>
        <v>19037</v>
      </c>
      <c r="AY2977" s="51">
        <f t="shared" si="7475"/>
        <v>19037</v>
      </c>
      <c r="AZ2977" s="51">
        <f>AZ2978</f>
        <v>0</v>
      </c>
      <c r="BA2977" s="52">
        <f t="shared" si="7476"/>
        <v>100</v>
      </c>
      <c r="BB2977" s="25"/>
    </row>
    <row r="2978" ht="31.5">
      <c r="B2978" s="47" t="s">
        <v>1074</v>
      </c>
      <c r="C2978" s="47" t="s">
        <v>46</v>
      </c>
      <c r="D2978" s="47" t="s">
        <v>48</v>
      </c>
      <c r="E2978" s="48" t="str">
        <f t="shared" si="7470"/>
        <v>0113</v>
      </c>
      <c r="F2978" s="47" t="s">
        <v>1094</v>
      </c>
      <c r="G2978" s="47" t="s">
        <v>154</v>
      </c>
      <c r="H2978" s="49" t="s">
        <v>155</v>
      </c>
      <c r="I2978" s="19">
        <v>17793.599999999999</v>
      </c>
      <c r="J2978" s="19">
        <v>19037</v>
      </c>
      <c r="K2978" s="19">
        <v>19037</v>
      </c>
      <c r="L2978" s="19"/>
      <c r="M2978" s="19"/>
      <c r="N2978" s="19"/>
      <c r="O2978" s="19">
        <v>0</v>
      </c>
      <c r="P2978" s="19">
        <v>0</v>
      </c>
      <c r="Q2978" s="19">
        <v>0</v>
      </c>
      <c r="R2978" s="19">
        <v>0</v>
      </c>
      <c r="S2978" s="19"/>
      <c r="T2978" s="19">
        <f t="shared" si="7622"/>
        <v>17793.599999999999</v>
      </c>
      <c r="U2978" s="19">
        <f t="shared" si="7584"/>
        <v>19037</v>
      </c>
      <c r="V2978" s="19">
        <f t="shared" si="7585"/>
        <v>19037</v>
      </c>
      <c r="W2978" s="19"/>
      <c r="X2978" s="19"/>
      <c r="Y2978" s="19"/>
      <c r="Z2978" s="19"/>
      <c r="AA2978" s="19"/>
      <c r="AB2978" s="19"/>
      <c r="AC2978" s="19"/>
      <c r="AD2978" s="19"/>
      <c r="AE2978" s="19"/>
      <c r="AF2978" s="50">
        <v>17793.599999999999</v>
      </c>
      <c r="AG2978" s="50"/>
      <c r="AH2978" s="50">
        <v>0</v>
      </c>
      <c r="AI2978" s="50">
        <v>0</v>
      </c>
      <c r="AJ2978" s="50">
        <v>0</v>
      </c>
      <c r="AK2978" s="50">
        <v>0</v>
      </c>
      <c r="AL2978" s="50">
        <v>17793.599999999999</v>
      </c>
      <c r="AM2978" s="50">
        <v>0</v>
      </c>
      <c r="AN2978" s="50">
        <v>0</v>
      </c>
      <c r="AO2978" s="51">
        <v>12787.031230000001</v>
      </c>
      <c r="AP2978" s="51">
        <v>17793.599999999999</v>
      </c>
      <c r="AQ2978" s="51">
        <v>0</v>
      </c>
      <c r="AR2978" s="51">
        <v>0</v>
      </c>
      <c r="AS2978" s="51">
        <v>0</v>
      </c>
      <c r="AT2978" s="51">
        <v>0</v>
      </c>
      <c r="AU2978" s="51">
        <f t="shared" si="7471"/>
        <v>17793.599999999999</v>
      </c>
      <c r="AV2978" s="51">
        <f t="shared" si="7472"/>
        <v>0</v>
      </c>
      <c r="AW2978" s="51">
        <f t="shared" si="7473"/>
        <v>17793.599999999999</v>
      </c>
      <c r="AX2978" s="51">
        <f t="shared" si="7474"/>
        <v>19037</v>
      </c>
      <c r="AY2978" s="51">
        <f t="shared" si="7475"/>
        <v>19037</v>
      </c>
      <c r="AZ2978" s="51"/>
      <c r="BA2978" s="52">
        <f t="shared" si="7476"/>
        <v>100</v>
      </c>
      <c r="BB2978" s="53"/>
    </row>
    <row r="2979">
      <c r="B2979" s="47" t="s">
        <v>1074</v>
      </c>
      <c r="C2979" s="47" t="s">
        <v>46</v>
      </c>
      <c r="D2979" s="47" t="s">
        <v>48</v>
      </c>
      <c r="E2979" s="48" t="str">
        <f t="shared" si="7470"/>
        <v>0113</v>
      </c>
      <c r="F2979" s="47" t="s">
        <v>1095</v>
      </c>
      <c r="G2979" s="48"/>
      <c r="H2979" s="49" t="s">
        <v>259</v>
      </c>
      <c r="I2979" s="19">
        <f>I2980</f>
        <v>712.60000000000002</v>
      </c>
      <c r="J2979" s="19">
        <f>J2980</f>
        <v>0</v>
      </c>
      <c r="K2979" s="19">
        <f>K2980</f>
        <v>0</v>
      </c>
      <c r="L2979" s="19">
        <f>L2980</f>
        <v>0</v>
      </c>
      <c r="M2979" s="19">
        <f>M2980</f>
        <v>0</v>
      </c>
      <c r="N2979" s="19">
        <f>N2980</f>
        <v>0</v>
      </c>
      <c r="O2979" s="19">
        <f>O2980</f>
        <v>0</v>
      </c>
      <c r="P2979" s="19">
        <f>P2980</f>
        <v>0</v>
      </c>
      <c r="Q2979" s="19">
        <f>Q2980</f>
        <v>0</v>
      </c>
      <c r="R2979" s="19">
        <f>R2980</f>
        <v>0</v>
      </c>
      <c r="S2979" s="19">
        <f>S2980</f>
        <v>466.39999999999998</v>
      </c>
      <c r="T2979" s="19">
        <f t="shared" si="7622"/>
        <v>1179</v>
      </c>
      <c r="U2979" s="19">
        <f t="shared" si="7584"/>
        <v>0</v>
      </c>
      <c r="V2979" s="19">
        <f t="shared" si="7585"/>
        <v>0</v>
      </c>
      <c r="W2979" s="19">
        <f>W2980</f>
        <v>466.39999999999998</v>
      </c>
      <c r="X2979" s="19">
        <f>X2980</f>
        <v>0</v>
      </c>
      <c r="Y2979" s="19">
        <f>Y2980</f>
        <v>0</v>
      </c>
      <c r="Z2979" s="19">
        <f>Z2980</f>
        <v>0</v>
      </c>
      <c r="AA2979" s="19">
        <f>AA2980</f>
        <v>0</v>
      </c>
      <c r="AB2979" s="19">
        <f>AB2980</f>
        <v>0</v>
      </c>
      <c r="AC2979" s="19">
        <f>AC2980</f>
        <v>0</v>
      </c>
      <c r="AD2979" s="19">
        <f>AD2980</f>
        <v>0</v>
      </c>
      <c r="AE2979" s="19"/>
      <c r="AF2979" s="50">
        <f>AF2980</f>
        <v>1179</v>
      </c>
      <c r="AG2979" s="50">
        <f>AG2980</f>
        <v>0</v>
      </c>
      <c r="AH2979" s="50">
        <f>AH2980</f>
        <v>0</v>
      </c>
      <c r="AI2979" s="50">
        <f>AI2980</f>
        <v>0</v>
      </c>
      <c r="AJ2979" s="50">
        <f>AJ2980</f>
        <v>0</v>
      </c>
      <c r="AK2979" s="50">
        <f>AK2980</f>
        <v>0</v>
      </c>
      <c r="AL2979" s="50">
        <f>AL2980</f>
        <v>1179</v>
      </c>
      <c r="AM2979" s="50">
        <f>AM2980</f>
        <v>0</v>
      </c>
      <c r="AN2979" s="50">
        <f>AN2980</f>
        <v>0</v>
      </c>
      <c r="AO2979" s="15">
        <f>AO2980</f>
        <v>755.69254999999998</v>
      </c>
      <c r="AP2979" s="51">
        <f>AP2980</f>
        <v>1179</v>
      </c>
      <c r="AQ2979" s="51">
        <f>AQ2980</f>
        <v>0</v>
      </c>
      <c r="AR2979" s="51">
        <f>AR2980</f>
        <v>0</v>
      </c>
      <c r="AS2979" s="51">
        <f>AS2980</f>
        <v>0</v>
      </c>
      <c r="AT2979" s="51">
        <f>AT2980</f>
        <v>0</v>
      </c>
      <c r="AU2979" s="51">
        <f t="shared" si="7471"/>
        <v>1179</v>
      </c>
      <c r="AV2979" s="51">
        <f t="shared" si="7472"/>
        <v>0</v>
      </c>
      <c r="AW2979" s="51">
        <f t="shared" si="7473"/>
        <v>1645.4000000000001</v>
      </c>
      <c r="AX2979" s="51">
        <f t="shared" si="7474"/>
        <v>0</v>
      </c>
      <c r="AY2979" s="51">
        <f t="shared" si="7475"/>
        <v>0</v>
      </c>
      <c r="AZ2979" s="51">
        <f>AZ2980</f>
        <v>0</v>
      </c>
      <c r="BA2979" s="52">
        <f t="shared" si="7476"/>
        <v>100</v>
      </c>
      <c r="BB2979" s="25"/>
    </row>
    <row r="2980" ht="31.5">
      <c r="B2980" s="47" t="s">
        <v>1074</v>
      </c>
      <c r="C2980" s="47" t="s">
        <v>46</v>
      </c>
      <c r="D2980" s="47" t="s">
        <v>48</v>
      </c>
      <c r="E2980" s="48" t="str">
        <f t="shared" si="7470"/>
        <v>0113</v>
      </c>
      <c r="F2980" s="47" t="s">
        <v>1095</v>
      </c>
      <c r="G2980" s="47" t="s">
        <v>154</v>
      </c>
      <c r="H2980" s="49" t="s">
        <v>155</v>
      </c>
      <c r="I2980" s="19">
        <v>712.60000000000002</v>
      </c>
      <c r="J2980" s="19">
        <v>0</v>
      </c>
      <c r="K2980" s="19">
        <v>0</v>
      </c>
      <c r="L2980" s="19"/>
      <c r="M2980" s="19"/>
      <c r="N2980" s="19"/>
      <c r="O2980" s="19">
        <v>0</v>
      </c>
      <c r="P2980" s="19">
        <v>0</v>
      </c>
      <c r="Q2980" s="19">
        <v>0</v>
      </c>
      <c r="R2980" s="19">
        <v>0</v>
      </c>
      <c r="S2980" s="19">
        <v>466.39999999999998</v>
      </c>
      <c r="T2980" s="19">
        <f t="shared" si="7622"/>
        <v>1179</v>
      </c>
      <c r="U2980" s="19">
        <f t="shared" si="7584"/>
        <v>0</v>
      </c>
      <c r="V2980" s="19">
        <f t="shared" si="7585"/>
        <v>0</v>
      </c>
      <c r="W2980" s="19">
        <v>466.39999999999998</v>
      </c>
      <c r="X2980" s="19"/>
      <c r="Y2980" s="19"/>
      <c r="Z2980" s="19"/>
      <c r="AA2980" s="19"/>
      <c r="AB2980" s="19"/>
      <c r="AC2980" s="19"/>
      <c r="AD2980" s="19"/>
      <c r="AE2980" s="19"/>
      <c r="AF2980" s="50">
        <v>1179</v>
      </c>
      <c r="AG2980" s="50"/>
      <c r="AH2980" s="50">
        <v>0</v>
      </c>
      <c r="AI2980" s="50">
        <v>0</v>
      </c>
      <c r="AJ2980" s="50">
        <v>0</v>
      </c>
      <c r="AK2980" s="50">
        <v>0</v>
      </c>
      <c r="AL2980" s="50">
        <v>1179</v>
      </c>
      <c r="AM2980" s="50">
        <v>0</v>
      </c>
      <c r="AN2980" s="50">
        <v>0</v>
      </c>
      <c r="AO2980" s="51">
        <v>755.69254999999998</v>
      </c>
      <c r="AP2980" s="51">
        <v>1179</v>
      </c>
      <c r="AQ2980" s="51">
        <v>0</v>
      </c>
      <c r="AR2980" s="51">
        <v>0</v>
      </c>
      <c r="AS2980" s="51">
        <v>0</v>
      </c>
      <c r="AT2980" s="51">
        <v>0</v>
      </c>
      <c r="AU2980" s="51">
        <f t="shared" si="7471"/>
        <v>1179</v>
      </c>
      <c r="AV2980" s="51">
        <f t="shared" si="7472"/>
        <v>0</v>
      </c>
      <c r="AW2980" s="51">
        <f t="shared" si="7473"/>
        <v>1645.4000000000001</v>
      </c>
      <c r="AX2980" s="51">
        <f t="shared" si="7474"/>
        <v>0</v>
      </c>
      <c r="AY2980" s="51">
        <f t="shared" si="7475"/>
        <v>0</v>
      </c>
      <c r="AZ2980" s="51"/>
      <c r="BA2980" s="52">
        <f t="shared" si="7476"/>
        <v>100</v>
      </c>
      <c r="BB2980" s="53"/>
    </row>
    <row r="2981" ht="63">
      <c r="B2981" s="47" t="s">
        <v>1074</v>
      </c>
      <c r="C2981" s="47" t="s">
        <v>46</v>
      </c>
      <c r="D2981" s="47" t="s">
        <v>48</v>
      </c>
      <c r="E2981" s="48" t="str">
        <f t="shared" si="7470"/>
        <v>0113</v>
      </c>
      <c r="F2981" s="47" t="s">
        <v>1096</v>
      </c>
      <c r="G2981" s="47"/>
      <c r="H2981" s="49" t="s">
        <v>1097</v>
      </c>
      <c r="I2981" s="19"/>
      <c r="J2981" s="19"/>
      <c r="K2981" s="19"/>
      <c r="L2981" s="19"/>
      <c r="M2981" s="19"/>
      <c r="N2981" s="19"/>
      <c r="O2981" s="19">
        <f>O2982</f>
        <v>0</v>
      </c>
      <c r="P2981" s="19">
        <f>P2982</f>
        <v>0</v>
      </c>
      <c r="Q2981" s="19">
        <f>Q2982</f>
        <v>0</v>
      </c>
      <c r="R2981" s="19">
        <f>R2982</f>
        <v>0</v>
      </c>
      <c r="S2981" s="19">
        <f>S2982</f>
        <v>4438.7550000000001</v>
      </c>
      <c r="T2981" s="19">
        <f t="shared" si="7622"/>
        <v>4438.7550000000001</v>
      </c>
      <c r="U2981" s="19"/>
      <c r="V2981" s="19"/>
      <c r="W2981" s="19">
        <f>W2982</f>
        <v>0</v>
      </c>
      <c r="X2981" s="19">
        <f>X2982</f>
        <v>0</v>
      </c>
      <c r="Y2981" s="19">
        <f>Y2982</f>
        <v>0</v>
      </c>
      <c r="Z2981" s="19">
        <f>Z2982</f>
        <v>4438.7550000000001</v>
      </c>
      <c r="AA2981" s="19">
        <f>AA2982</f>
        <v>4293.8599999999997</v>
      </c>
      <c r="AB2981" s="19">
        <f>AB2982</f>
        <v>0</v>
      </c>
      <c r="AC2981" s="19">
        <f>AC2982</f>
        <v>4295.4389999999994</v>
      </c>
      <c r="AD2981" s="19">
        <f>AD2982</f>
        <v>0</v>
      </c>
      <c r="AE2981" s="19"/>
      <c r="AF2981" s="50">
        <f>AF2982</f>
        <v>4438.7550000000001</v>
      </c>
      <c r="AG2981" s="50">
        <f>AG2982</f>
        <v>0</v>
      </c>
      <c r="AH2981" s="50">
        <f>AH2982</f>
        <v>0</v>
      </c>
      <c r="AI2981" s="50">
        <f>AI2982</f>
        <v>0</v>
      </c>
      <c r="AJ2981" s="50">
        <f>AJ2982</f>
        <v>0</v>
      </c>
      <c r="AK2981" s="50">
        <f>AK2982</f>
        <v>0</v>
      </c>
      <c r="AL2981" s="50">
        <f>AL2982</f>
        <v>4438.7550000000001</v>
      </c>
      <c r="AM2981" s="50">
        <f>AM2982</f>
        <v>0</v>
      </c>
      <c r="AN2981" s="50">
        <f>AN2982</f>
        <v>0</v>
      </c>
      <c r="AO2981" s="15">
        <f>AO2982</f>
        <v>2956.9453699999999</v>
      </c>
      <c r="AP2981" s="51">
        <f>AP2982</f>
        <v>4438.7550000000001</v>
      </c>
      <c r="AQ2981" s="51">
        <f>AQ2982</f>
        <v>0</v>
      </c>
      <c r="AR2981" s="51">
        <f>AR2982</f>
        <v>0</v>
      </c>
      <c r="AS2981" s="51">
        <f>AS2982</f>
        <v>0</v>
      </c>
      <c r="AT2981" s="51">
        <f>AT2982</f>
        <v>0</v>
      </c>
      <c r="AU2981" s="51">
        <f t="shared" si="7471"/>
        <v>4438.7550000000001</v>
      </c>
      <c r="AV2981" s="51">
        <f t="shared" si="7472"/>
        <v>0</v>
      </c>
      <c r="AW2981" s="51">
        <f t="shared" si="7473"/>
        <v>8877.5100000000002</v>
      </c>
      <c r="AX2981" s="51">
        <f t="shared" si="7474"/>
        <v>4293.8599999999997</v>
      </c>
      <c r="AY2981" s="51">
        <f t="shared" si="7475"/>
        <v>4295.4389999999994</v>
      </c>
      <c r="AZ2981" s="51">
        <f>AZ2982</f>
        <v>0</v>
      </c>
      <c r="BA2981" s="52">
        <f t="shared" si="7476"/>
        <v>100</v>
      </c>
      <c r="BB2981" s="25"/>
    </row>
    <row r="2982" ht="31.5">
      <c r="B2982" s="47" t="s">
        <v>1074</v>
      </c>
      <c r="C2982" s="47" t="s">
        <v>46</v>
      </c>
      <c r="D2982" s="47" t="s">
        <v>48</v>
      </c>
      <c r="E2982" s="48" t="str">
        <f t="shared" si="7470"/>
        <v>0113</v>
      </c>
      <c r="F2982" s="47" t="s">
        <v>1096</v>
      </c>
      <c r="G2982" s="47" t="s">
        <v>154</v>
      </c>
      <c r="H2982" s="49" t="s">
        <v>155</v>
      </c>
      <c r="I2982" s="19"/>
      <c r="J2982" s="19"/>
      <c r="K2982" s="19"/>
      <c r="L2982" s="19"/>
      <c r="M2982" s="19"/>
      <c r="N2982" s="19"/>
      <c r="O2982" s="19">
        <v>0</v>
      </c>
      <c r="P2982" s="19">
        <v>0</v>
      </c>
      <c r="Q2982" s="19">
        <v>0</v>
      </c>
      <c r="R2982" s="19">
        <v>0</v>
      </c>
      <c r="S2982" s="19">
        <f>3138.2+1300.555</f>
        <v>4438.7550000000001</v>
      </c>
      <c r="T2982" s="19">
        <f t="shared" si="7622"/>
        <v>4438.7550000000001</v>
      </c>
      <c r="U2982" s="19"/>
      <c r="V2982" s="19"/>
      <c r="W2982" s="19"/>
      <c r="X2982" s="19"/>
      <c r="Y2982" s="19"/>
      <c r="Z2982" s="19">
        <f>3138.2+1300.555</f>
        <v>4438.7550000000001</v>
      </c>
      <c r="AA2982" s="19">
        <f>4254.4+39.46</f>
        <v>4293.8599999999997</v>
      </c>
      <c r="AB2982" s="19"/>
      <c r="AC2982" s="19">
        <f>4254.4+41.039</f>
        <v>4295.4389999999994</v>
      </c>
      <c r="AD2982" s="19"/>
      <c r="AE2982" s="19"/>
      <c r="AF2982" s="50">
        <v>4438.7550000000001</v>
      </c>
      <c r="AG2982" s="50"/>
      <c r="AH2982" s="50">
        <v>0</v>
      </c>
      <c r="AI2982" s="50">
        <v>0</v>
      </c>
      <c r="AJ2982" s="50">
        <v>0</v>
      </c>
      <c r="AK2982" s="50">
        <v>0</v>
      </c>
      <c r="AL2982" s="50">
        <v>4438.7550000000001</v>
      </c>
      <c r="AM2982" s="50">
        <v>0</v>
      </c>
      <c r="AN2982" s="50">
        <v>0</v>
      </c>
      <c r="AO2982" s="51">
        <v>2956.9453699999999</v>
      </c>
      <c r="AP2982" s="51">
        <v>4438.7550000000001</v>
      </c>
      <c r="AQ2982" s="51">
        <v>0</v>
      </c>
      <c r="AR2982" s="51">
        <v>0</v>
      </c>
      <c r="AS2982" s="51">
        <v>0</v>
      </c>
      <c r="AT2982" s="51">
        <v>0</v>
      </c>
      <c r="AU2982" s="51">
        <f t="shared" si="7471"/>
        <v>4438.7550000000001</v>
      </c>
      <c r="AV2982" s="51">
        <f t="shared" si="7472"/>
        <v>0</v>
      </c>
      <c r="AW2982" s="51">
        <f t="shared" si="7473"/>
        <v>8877.5100000000002</v>
      </c>
      <c r="AX2982" s="51">
        <f t="shared" si="7474"/>
        <v>4293.8599999999997</v>
      </c>
      <c r="AY2982" s="51">
        <f t="shared" si="7475"/>
        <v>4295.4389999999994</v>
      </c>
      <c r="AZ2982" s="51"/>
      <c r="BA2982" s="52">
        <f t="shared" si="7476"/>
        <v>100</v>
      </c>
      <c r="BB2982" s="53"/>
    </row>
    <row r="2983" ht="47.25" hidden="1">
      <c r="B2983" s="47" t="s">
        <v>1074</v>
      </c>
      <c r="C2983" s="47" t="s">
        <v>46</v>
      </c>
      <c r="D2983" s="47" t="s">
        <v>48</v>
      </c>
      <c r="E2983" s="48" t="str">
        <f t="shared" si="7470"/>
        <v>0113</v>
      </c>
      <c r="F2983" s="17" t="s">
        <v>296</v>
      </c>
      <c r="G2983" s="48"/>
      <c r="H2983" s="64" t="s">
        <v>297</v>
      </c>
      <c r="I2983" s="19">
        <f>I2984</f>
        <v>141000</v>
      </c>
      <c r="J2983" s="19">
        <f>J2984</f>
        <v>141000</v>
      </c>
      <c r="K2983" s="19">
        <f>K2984</f>
        <v>141000</v>
      </c>
      <c r="L2983" s="19"/>
      <c r="M2983" s="19"/>
      <c r="N2983" s="19"/>
      <c r="O2983" s="19">
        <f>O2985+O2984</f>
        <v>0</v>
      </c>
      <c r="P2983" s="19">
        <f>P2985+P2984</f>
        <v>0</v>
      </c>
      <c r="Q2983" s="19">
        <f>Q2985+Q2984</f>
        <v>0</v>
      </c>
      <c r="R2983" s="19">
        <f>R2985+R2984</f>
        <v>0</v>
      </c>
      <c r="S2983" s="19">
        <f>S2985+S2984</f>
        <v>0</v>
      </c>
      <c r="T2983" s="19">
        <f t="shared" si="7622"/>
        <v>141000</v>
      </c>
      <c r="U2983" s="19">
        <f t="shared" ref="U2983:U2984" si="7623">J2983+M2983+T2983+S2983</f>
        <v>282000</v>
      </c>
      <c r="V2983" s="19">
        <f t="shared" ref="V2983:V2984" si="7624">K2983+N2983+U2983+T2983</f>
        <v>564000</v>
      </c>
      <c r="W2983" s="19">
        <f t="shared" ref="W2983:W2984" si="7625">L2983+R2983+V2983+U2983</f>
        <v>846000</v>
      </c>
      <c r="X2983" s="19">
        <f t="shared" ref="X2983:X2984" si="7626">M2983+S2983+W2983+V2983</f>
        <v>1410000</v>
      </c>
      <c r="Y2983" s="19">
        <f t="shared" ref="Y2983:Y2984" si="7627">N2983+T2983+X2983+W2983</f>
        <v>2397000</v>
      </c>
      <c r="Z2983" s="19">
        <f t="shared" ref="Z2983:Z2984" si="7628">R2983+U2983+Y2983+X2983</f>
        <v>4089000</v>
      </c>
      <c r="AA2983" s="19">
        <f t="shared" ref="AA2983:AA2984" si="7629">S2983+V2983+Z2983+Y2983</f>
        <v>7050000</v>
      </c>
      <c r="AB2983" s="19">
        <f t="shared" ref="AB2983:AB2984" si="7630">T2983+W2983+AA2983+Z2983</f>
        <v>12126000</v>
      </c>
      <c r="AC2983" s="19">
        <f t="shared" ref="AC2983:AC2984" si="7631">U2983+X2983+AB2983+AA2983</f>
        <v>20868000</v>
      </c>
      <c r="AD2983" s="19">
        <f t="shared" ref="AD2983:AD2984" si="7632">V2983+Y2983+AC2983+AB2983</f>
        <v>35955000</v>
      </c>
      <c r="AE2983" s="19">
        <f t="shared" ref="AE2983:AE2984" si="7633">W2983+Z2983+AD2983+AC2983</f>
        <v>61758000</v>
      </c>
      <c r="AF2983" s="50">
        <f>AF2985+AF2984</f>
        <v>0</v>
      </c>
      <c r="AG2983" s="50">
        <f>AG2985+AG2984</f>
        <v>0</v>
      </c>
      <c r="AH2983" s="50">
        <f>AH2985+AH2984</f>
        <v>0</v>
      </c>
      <c r="AI2983" s="50">
        <f>AI2985+AI2984</f>
        <v>0</v>
      </c>
      <c r="AJ2983" s="50">
        <f>AJ2985+AJ2984</f>
        <v>0</v>
      </c>
      <c r="AK2983" s="50">
        <f>AK2985+AK2984</f>
        <v>0</v>
      </c>
      <c r="AL2983" s="50">
        <f>AL2985+AL2984</f>
        <v>0</v>
      </c>
      <c r="AM2983" s="50">
        <f>AM2985+AM2984</f>
        <v>0</v>
      </c>
      <c r="AN2983" s="50">
        <f>AN2985+AN2984</f>
        <v>0</v>
      </c>
      <c r="AO2983" s="15">
        <f>AO2985+AO2984</f>
        <v>0</v>
      </c>
      <c r="AP2983" s="51">
        <f>AP2985+AP2984</f>
        <v>0</v>
      </c>
      <c r="AQ2983" s="51">
        <f>AQ2985+AQ2984</f>
        <v>0</v>
      </c>
      <c r="AR2983" s="51">
        <f>AR2985+AR2984</f>
        <v>0</v>
      </c>
      <c r="AS2983" s="51">
        <f>AS2985+AS2984</f>
        <v>0</v>
      </c>
      <c r="AT2983" s="51">
        <f>AT2985+AT2984</f>
        <v>0</v>
      </c>
      <c r="AU2983" s="51">
        <f t="shared" si="7471"/>
        <v>0</v>
      </c>
      <c r="AV2983" s="51">
        <f t="shared" si="7472"/>
        <v>141000</v>
      </c>
      <c r="AW2983" s="51"/>
      <c r="AX2983" s="51"/>
      <c r="AY2983" s="51"/>
      <c r="AZ2983" s="51"/>
      <c r="BA2983" s="52"/>
      <c r="BB2983" s="53">
        <v>0</v>
      </c>
    </row>
    <row r="2984" hidden="1">
      <c r="B2984" s="47" t="s">
        <v>1074</v>
      </c>
      <c r="C2984" s="47" t="s">
        <v>46</v>
      </c>
      <c r="D2984" s="47" t="s">
        <v>48</v>
      </c>
      <c r="E2984" s="48" t="str">
        <f t="shared" ref="E2984:E3047" si="7634">CONCATENATE(C2984,D2984)</f>
        <v>0113</v>
      </c>
      <c r="F2984" s="17" t="s">
        <v>296</v>
      </c>
      <c r="G2984" s="47" t="s">
        <v>60</v>
      </c>
      <c r="H2984" s="49" t="s">
        <v>61</v>
      </c>
      <c r="I2984" s="19">
        <v>141000</v>
      </c>
      <c r="J2984" s="19">
        <v>141000</v>
      </c>
      <c r="K2984" s="19">
        <v>141000</v>
      </c>
      <c r="L2984" s="19"/>
      <c r="M2984" s="19"/>
      <c r="N2984" s="19"/>
      <c r="O2984" s="19">
        <v>0</v>
      </c>
      <c r="P2984" s="19">
        <v>0</v>
      </c>
      <c r="Q2984" s="19">
        <v>0</v>
      </c>
      <c r="R2984" s="19"/>
      <c r="S2984" s="19">
        <v>0</v>
      </c>
      <c r="T2984" s="19">
        <f t="shared" si="7622"/>
        <v>141000</v>
      </c>
      <c r="U2984" s="19">
        <f t="shared" si="7623"/>
        <v>282000</v>
      </c>
      <c r="V2984" s="19">
        <f t="shared" si="7624"/>
        <v>564000</v>
      </c>
      <c r="W2984" s="19">
        <f t="shared" si="7625"/>
        <v>846000</v>
      </c>
      <c r="X2984" s="19">
        <f t="shared" si="7626"/>
        <v>1410000</v>
      </c>
      <c r="Y2984" s="19">
        <f t="shared" si="7627"/>
        <v>2397000</v>
      </c>
      <c r="Z2984" s="19">
        <f t="shared" si="7628"/>
        <v>4089000</v>
      </c>
      <c r="AA2984" s="19">
        <f t="shared" si="7629"/>
        <v>7050000</v>
      </c>
      <c r="AB2984" s="19">
        <f t="shared" si="7630"/>
        <v>12126000</v>
      </c>
      <c r="AC2984" s="19">
        <f t="shared" si="7631"/>
        <v>20868000</v>
      </c>
      <c r="AD2984" s="19">
        <f t="shared" si="7632"/>
        <v>35955000</v>
      </c>
      <c r="AE2984" s="19">
        <f t="shared" si="7633"/>
        <v>61758000</v>
      </c>
      <c r="AF2984" s="50">
        <v>0</v>
      </c>
      <c r="AG2984" s="50"/>
      <c r="AH2984" s="50">
        <v>0</v>
      </c>
      <c r="AI2984" s="50">
        <v>0</v>
      </c>
      <c r="AJ2984" s="50">
        <v>0</v>
      </c>
      <c r="AK2984" s="50">
        <v>0</v>
      </c>
      <c r="AL2984" s="50">
        <v>0</v>
      </c>
      <c r="AM2984" s="50">
        <v>0</v>
      </c>
      <c r="AN2984" s="50">
        <v>0</v>
      </c>
      <c r="AO2984" s="51">
        <v>0</v>
      </c>
      <c r="AP2984" s="51">
        <v>0</v>
      </c>
      <c r="AQ2984" s="51">
        <v>0</v>
      </c>
      <c r="AR2984" s="51">
        <v>0</v>
      </c>
      <c r="AS2984" s="51">
        <v>0</v>
      </c>
      <c r="AT2984" s="51">
        <v>0</v>
      </c>
      <c r="AU2984" s="51">
        <f t="shared" ref="AU2984:AU3047" si="7635">AP2984+AS2984+AT2984+AR2984+AQ2984</f>
        <v>0</v>
      </c>
      <c r="AV2984" s="51">
        <f t="shared" ref="AV2984:AV3047" si="7636">T2984-AU2984</f>
        <v>141000</v>
      </c>
      <c r="AW2984" s="51"/>
      <c r="AX2984" s="51"/>
      <c r="AY2984" s="51"/>
      <c r="AZ2984" s="51"/>
      <c r="BA2984" s="52"/>
      <c r="BB2984" s="53">
        <v>0</v>
      </c>
    </row>
    <row r="2985" ht="47.25" hidden="1">
      <c r="B2985" s="47" t="s">
        <v>1074</v>
      </c>
      <c r="C2985" s="47" t="s">
        <v>46</v>
      </c>
      <c r="D2985" s="47" t="s">
        <v>48</v>
      </c>
      <c r="E2985" s="48" t="str">
        <f t="shared" si="7634"/>
        <v>0113</v>
      </c>
      <c r="F2985" s="17" t="s">
        <v>298</v>
      </c>
      <c r="G2985" s="48"/>
      <c r="H2985" s="64" t="s">
        <v>299</v>
      </c>
      <c r="I2985" s="19">
        <f>I2986</f>
        <v>0</v>
      </c>
      <c r="J2985" s="19">
        <f>J2986</f>
        <v>0</v>
      </c>
      <c r="K2985" s="19">
        <f>K2986</f>
        <v>0</v>
      </c>
      <c r="L2985" s="19">
        <f>L2986</f>
        <v>0</v>
      </c>
      <c r="M2985" s="19">
        <f>M2986</f>
        <v>0</v>
      </c>
      <c r="N2985" s="19">
        <f>N2986</f>
        <v>0</v>
      </c>
      <c r="O2985" s="19">
        <f>O2986</f>
        <v>0</v>
      </c>
      <c r="P2985" s="19">
        <f>P2986</f>
        <v>0</v>
      </c>
      <c r="Q2985" s="19">
        <f>Q2986</f>
        <v>0</v>
      </c>
      <c r="R2985" s="19">
        <f>R2986</f>
        <v>0</v>
      </c>
      <c r="S2985" s="19">
        <f>S2986</f>
        <v>0</v>
      </c>
      <c r="T2985" s="19">
        <f t="shared" si="7622"/>
        <v>0</v>
      </c>
      <c r="U2985" s="19">
        <f t="shared" ref="U2985:U3048" si="7637">J2985+M2985</f>
        <v>0</v>
      </c>
      <c r="V2985" s="19">
        <f t="shared" ref="V2985:V3048" si="7638">K2985+N2985</f>
        <v>0</v>
      </c>
      <c r="W2985" s="19">
        <f>W2986</f>
        <v>0</v>
      </c>
      <c r="X2985" s="19">
        <f>X2986</f>
        <v>0</v>
      </c>
      <c r="Y2985" s="19">
        <f>Y2986</f>
        <v>0</v>
      </c>
      <c r="Z2985" s="19">
        <f>Z2986</f>
        <v>0</v>
      </c>
      <c r="AA2985" s="19">
        <f>AA2986</f>
        <v>0</v>
      </c>
      <c r="AB2985" s="19">
        <f>AB2986</f>
        <v>0</v>
      </c>
      <c r="AC2985" s="19">
        <f>AC2986</f>
        <v>0</v>
      </c>
      <c r="AD2985" s="19">
        <f>AD2986</f>
        <v>0</v>
      </c>
      <c r="AE2985" s="19">
        <f>AE2986</f>
        <v>0</v>
      </c>
      <c r="AF2985" s="50">
        <f>AF2986</f>
        <v>0</v>
      </c>
      <c r="AG2985" s="50">
        <f>AG2986</f>
        <v>0</v>
      </c>
      <c r="AH2985" s="50">
        <f>AH2986</f>
        <v>0</v>
      </c>
      <c r="AI2985" s="50">
        <f>AI2986</f>
        <v>0</v>
      </c>
      <c r="AJ2985" s="50">
        <f>AJ2986</f>
        <v>0</v>
      </c>
      <c r="AK2985" s="50">
        <f>AK2986</f>
        <v>0</v>
      </c>
      <c r="AL2985" s="50">
        <f>AL2986</f>
        <v>0</v>
      </c>
      <c r="AM2985" s="50">
        <f>AM2986</f>
        <v>0</v>
      </c>
      <c r="AN2985" s="50">
        <f>AN2986</f>
        <v>0</v>
      </c>
      <c r="AO2985" s="15">
        <f>AO2986</f>
        <v>0</v>
      </c>
      <c r="AP2985" s="51">
        <f>AP2986</f>
        <v>0</v>
      </c>
      <c r="AQ2985" s="51">
        <f>AQ2986</f>
        <v>0</v>
      </c>
      <c r="AR2985" s="51">
        <f>AR2986</f>
        <v>0</v>
      </c>
      <c r="AS2985" s="51">
        <f>AS2986</f>
        <v>0</v>
      </c>
      <c r="AT2985" s="51">
        <f>AT2986</f>
        <v>0</v>
      </c>
      <c r="AU2985" s="51">
        <f t="shared" si="7635"/>
        <v>0</v>
      </c>
      <c r="AV2985" s="51">
        <f t="shared" si="7636"/>
        <v>0</v>
      </c>
      <c r="AW2985" s="51">
        <f t="shared" ref="AW2984:AW3047" si="7639">T2985+W2985+X2985+Y2985+Z2985</f>
        <v>0</v>
      </c>
      <c r="AX2985" s="51">
        <f t="shared" ref="AX2984:AX3047" si="7640">U2985+AA2985+AB2985</f>
        <v>0</v>
      </c>
      <c r="AY2985" s="51">
        <f t="shared" ref="AY2984:AY3047" si="7641">V2985+AC2985+AE2985+AD2985</f>
        <v>0</v>
      </c>
      <c r="AZ2985" s="51">
        <f>AZ2986</f>
        <v>0</v>
      </c>
      <c r="BA2985" s="52"/>
      <c r="BB2985" s="25">
        <v>0</v>
      </c>
    </row>
    <row r="2986" hidden="1">
      <c r="B2986" s="47" t="s">
        <v>1074</v>
      </c>
      <c r="C2986" s="47" t="s">
        <v>46</v>
      </c>
      <c r="D2986" s="47" t="s">
        <v>48</v>
      </c>
      <c r="E2986" s="48" t="str">
        <f t="shared" si="7634"/>
        <v>0113</v>
      </c>
      <c r="F2986" s="17" t="s">
        <v>298</v>
      </c>
      <c r="G2986" s="47" t="s">
        <v>60</v>
      </c>
      <c r="H2986" s="49" t="s">
        <v>61</v>
      </c>
      <c r="I2986" s="19">
        <v>0</v>
      </c>
      <c r="J2986" s="19">
        <v>0</v>
      </c>
      <c r="K2986" s="19">
        <v>0</v>
      </c>
      <c r="L2986" s="19"/>
      <c r="M2986" s="19"/>
      <c r="N2986" s="19"/>
      <c r="O2986" s="19">
        <v>0</v>
      </c>
      <c r="P2986" s="19">
        <v>0</v>
      </c>
      <c r="Q2986" s="19">
        <v>0</v>
      </c>
      <c r="R2986" s="19">
        <v>0</v>
      </c>
      <c r="S2986" s="19"/>
      <c r="T2986" s="19">
        <f t="shared" si="7622"/>
        <v>0</v>
      </c>
      <c r="U2986" s="19">
        <f t="shared" si="7637"/>
        <v>0</v>
      </c>
      <c r="V2986" s="19">
        <f t="shared" si="7638"/>
        <v>0</v>
      </c>
      <c r="W2986" s="19"/>
      <c r="X2986" s="19"/>
      <c r="Y2986" s="19"/>
      <c r="Z2986" s="19"/>
      <c r="AA2986" s="19"/>
      <c r="AB2986" s="19"/>
      <c r="AC2986" s="19"/>
      <c r="AD2986" s="19"/>
      <c r="AE2986" s="19"/>
      <c r="AF2986" s="50">
        <v>0</v>
      </c>
      <c r="AG2986" s="50"/>
      <c r="AH2986" s="50">
        <v>0</v>
      </c>
      <c r="AI2986" s="50">
        <v>0</v>
      </c>
      <c r="AJ2986" s="50">
        <v>0</v>
      </c>
      <c r="AK2986" s="50">
        <v>0</v>
      </c>
      <c r="AL2986" s="50">
        <v>0</v>
      </c>
      <c r="AM2986" s="50">
        <v>0</v>
      </c>
      <c r="AN2986" s="50">
        <v>0</v>
      </c>
      <c r="AO2986" s="51">
        <v>0</v>
      </c>
      <c r="AP2986" s="51">
        <v>0</v>
      </c>
      <c r="AQ2986" s="51">
        <v>0</v>
      </c>
      <c r="AR2986" s="51">
        <v>0</v>
      </c>
      <c r="AS2986" s="51">
        <v>0</v>
      </c>
      <c r="AT2986" s="51">
        <v>0</v>
      </c>
      <c r="AU2986" s="51">
        <f t="shared" si="7635"/>
        <v>0</v>
      </c>
      <c r="AV2986" s="51">
        <f t="shared" si="7636"/>
        <v>0</v>
      </c>
      <c r="AW2986" s="51">
        <f t="shared" si="7639"/>
        <v>0</v>
      </c>
      <c r="AX2986" s="51">
        <f t="shared" si="7640"/>
        <v>0</v>
      </c>
      <c r="AY2986" s="51">
        <f t="shared" si="7641"/>
        <v>0</v>
      </c>
      <c r="AZ2986" s="51"/>
      <c r="BA2986" s="52"/>
      <c r="BB2986" s="25">
        <v>0</v>
      </c>
    </row>
    <row r="2987">
      <c r="B2987" s="47" t="s">
        <v>1074</v>
      </c>
      <c r="C2987" s="47" t="s">
        <v>46</v>
      </c>
      <c r="D2987" s="47" t="s">
        <v>48</v>
      </c>
      <c r="E2987" s="48" t="str">
        <f t="shared" si="7634"/>
        <v>0113</v>
      </c>
      <c r="F2987" s="47" t="s">
        <v>78</v>
      </c>
      <c r="G2987" s="48"/>
      <c r="H2987" s="49" t="s">
        <v>79</v>
      </c>
      <c r="I2987" s="19">
        <f>I2988+I2992+I2996+I2990+I2994+I2998+I3000+I3008+I3010</f>
        <v>138462.89999999999</v>
      </c>
      <c r="J2987" s="19">
        <f>J2988+J2992+J2996+J2990+J2994+J2998+J3000+J3008+J3010</f>
        <v>131549</v>
      </c>
      <c r="K2987" s="19">
        <f>K2988+K2992+K2996+K2990+K2994+K2998+K3000+K3008+K3010</f>
        <v>119230.89999999999</v>
      </c>
      <c r="L2987" s="19">
        <f>L2988+L2992+L2996+L2990+L2994+L2998+L3000+L3008+L3010</f>
        <v>0</v>
      </c>
      <c r="M2987" s="19">
        <f>M2988+M2992+M2996+M2990+M2994+M2998+M3000+M3008+M3010</f>
        <v>0</v>
      </c>
      <c r="N2987" s="19">
        <f>N2988+N2992+N2996+N2990+N2994+N2998+N3000+N3008+N3010</f>
        <v>0</v>
      </c>
      <c r="O2987" s="19">
        <f>O2988+O2992+O2996+O2990+O2994+O2998+O3000+O3008+O3010+O3004+O3002</f>
        <v>-956.71900000000005</v>
      </c>
      <c r="P2987" s="19">
        <f>P2988+P2992+P2996+P2990+P2994+P2998+P3000+P3008+P3010+P3004+P3002</f>
        <v>-1786.5999999999999</v>
      </c>
      <c r="Q2987" s="19">
        <f>Q2988+Q2992+Q2996+Q2990+Q2994+Q2998+Q3000+Q3008+Q3010</f>
        <v>1615.5999999999999</v>
      </c>
      <c r="R2987" s="19">
        <f>R2988+R2992+R2996+R2990+R2994+R2998+R3000+R3008+R3010</f>
        <v>-6862.6959999999999</v>
      </c>
      <c r="S2987" s="19">
        <f>S2988+S2992+S2996+S2990+S2994+S2998+S3000+S3008+S3010</f>
        <v>853.5</v>
      </c>
      <c r="T2987" s="19">
        <f t="shared" si="7622"/>
        <v>131325.98499999999</v>
      </c>
      <c r="U2987" s="19">
        <f t="shared" si="7637"/>
        <v>131549</v>
      </c>
      <c r="V2987" s="19">
        <f t="shared" si="7638"/>
        <v>119230.89999999999</v>
      </c>
      <c r="W2987" s="19">
        <f>W2988+W2992+W2996+W2990+W2994+W2998+W3000+W3008+W3010</f>
        <v>0</v>
      </c>
      <c r="X2987" s="19">
        <f>X2988+X2992+X2996+X2990+X2994+X2998+X3000+X3008+X3010</f>
        <v>0</v>
      </c>
      <c r="Y2987" s="19">
        <f>Y2988+Y2992+Y2996+Y2990+Y2994+Y2998+Y3000+Y3008+Y3010</f>
        <v>241.5</v>
      </c>
      <c r="Z2987" s="19">
        <f>Z2988+Z2992+Z2996+Z2990+Z2994+Z2998+Z3000+Z3008+Z3010</f>
        <v>612</v>
      </c>
      <c r="AA2987" s="19">
        <f>AA2988+AA2992+AA2996+AA2990+AA2994+AA2998+AA3000+AA3008+AA3010</f>
        <v>0</v>
      </c>
      <c r="AB2987" s="19">
        <f>AB2988+AB2992+AB2996+AB2990+AB2994+AB2998+AB3000+AB3008+AB3010</f>
        <v>0</v>
      </c>
      <c r="AC2987" s="19">
        <f>AC2988+AC2992+AC2996+AC2990+AC2994+AC2998+AC3000+AC3008+AC3010</f>
        <v>0</v>
      </c>
      <c r="AD2987" s="19">
        <f>AD2988+AD2992+AD2996+AD2990+AD2994+AD2998+AD3000+AD3008+AD3010</f>
        <v>0</v>
      </c>
      <c r="AE2987" s="19">
        <f>AE2988+AE2992+AE2996+AE2990+AE2994+AE2998+AE3000+AE3008+AE3010</f>
        <v>0</v>
      </c>
      <c r="AF2987" s="50">
        <f>AF2988+AF2992+AF2996+AF2990+AF2994+AF2998+AF3000+AF3008+AF3010+AF3004+AF3002+AF3006</f>
        <v>133300.89199999999</v>
      </c>
      <c r="AG2987" s="50">
        <f>AG2988+AG2992+AG2996+AG2990+AG2994+AG2998+AG3000+AG3008+AG3010+AG3004+AG3002+AG3006</f>
        <v>0</v>
      </c>
      <c r="AH2987" s="50">
        <f>AH2988+AH2992+AH2996+AH2990+AH2994+AH2998+AH3000+AH3008+AH3010+AH3004+AH3002+AH3006</f>
        <v>2665.5810000000001</v>
      </c>
      <c r="AI2987" s="50">
        <f>AI2988+AI2992+AI2996+AI2990+AI2994+AI2998+AI3000+AI3008+AI3010+AI3004+AI3002+AI3006</f>
        <v>0</v>
      </c>
      <c r="AJ2987" s="50">
        <f>AJ2988+AJ2992+AJ2996+AJ2990+AJ2994+AJ2998+AJ3000+AJ3008+AJ3010+AJ3004+AJ3002+AJ3006</f>
        <v>0</v>
      </c>
      <c r="AK2987" s="50">
        <f>AK2988+AK2992+AK2996+AK2990+AK2994+AK2998+AK3000+AK3008+AK3010+AK3004+AK3002+AK3006</f>
        <v>0</v>
      </c>
      <c r="AL2987" s="50">
        <f>AL2988+AL2992+AL2996+AL2990+AL2994+AL2998+AL3000+AL3008+AL3010+AL3004+AL3002+AL3006</f>
        <v>125818.84453</v>
      </c>
      <c r="AM2987" s="50">
        <f>AM2988+AM2992+AM2996+AM2990+AM2994+AM2998+AM3000+AM3008+AM3010+AM3004+AM3002+AM3006</f>
        <v>2665.5810000000001</v>
      </c>
      <c r="AN2987" s="50">
        <f>AN2988+AN2992+AN2996+AN2990+AN2994+AN2998+AN3000+AN3008+AN3010+AN3004+AN3002+AN3006</f>
        <v>0</v>
      </c>
      <c r="AO2987" s="15">
        <f>AO2988+AO2992+AO2996+AO2990+AO2994+AO2998+AO3000+AO3008+AO3010+AO3004+AO3002</f>
        <v>73612.450819999998</v>
      </c>
      <c r="AP2987" s="51">
        <f>AP2988+AP2992+AP2996+AP2990+AP2994+AP2998+AP3000+AP3008+AP3010+AP3004+AP3002</f>
        <v>132557.204</v>
      </c>
      <c r="AQ2987" s="51">
        <f>AQ2988+AQ2992+AQ2996+AQ2990+AQ2994+AQ2998+AQ3000+AQ3008+AQ3010+AQ3004+AQ3002</f>
        <v>-956.71900000000005</v>
      </c>
      <c r="AR2987" s="51">
        <f>AR2988+AR2992+AR2996+AR2990+AR2994+AR2998+AR3000+AR3008+AR3010+AR3004+AR3002</f>
        <v>0</v>
      </c>
      <c r="AS2987" s="51">
        <f>AS2988+AS2992+AS2996+AS2990+AS2994+AS2998+AS3000+AS3008+AS3010+AS3004+AS3002</f>
        <v>0</v>
      </c>
      <c r="AT2987" s="51">
        <f>AT2988+AT2992+AT2996+AT2990+AT2994+AT2998+AT3000+AT3008+AT3010+AT3004+AT3002</f>
        <v>0</v>
      </c>
      <c r="AU2987" s="51">
        <f t="shared" si="7635"/>
        <v>131600.48499999999</v>
      </c>
      <c r="AV2987" s="51">
        <f t="shared" si="7636"/>
        <v>-274.5</v>
      </c>
      <c r="AW2987" s="51">
        <f t="shared" si="7639"/>
        <v>132179.48499999999</v>
      </c>
      <c r="AX2987" s="51">
        <f t="shared" si="7640"/>
        <v>131549</v>
      </c>
      <c r="AY2987" s="51">
        <f t="shared" si="7641"/>
        <v>119230.89999999999</v>
      </c>
      <c r="AZ2987" s="51">
        <f>AZ2988+AZ2992+AZ2996+AZ2990+AZ2994+AZ2998+AZ3000+AZ3008+AZ3010</f>
        <v>0</v>
      </c>
      <c r="BA2987" s="52">
        <f t="shared" ref="BA2984:BA3047" si="7642">AL2987/AF2987*100</f>
        <v>94.38709872249018</v>
      </c>
      <c r="BB2987" s="25"/>
    </row>
    <row r="2988" ht="31.5">
      <c r="B2988" s="47" t="s">
        <v>1074</v>
      </c>
      <c r="C2988" s="47" t="s">
        <v>46</v>
      </c>
      <c r="D2988" s="47" t="s">
        <v>48</v>
      </c>
      <c r="E2988" s="48" t="str">
        <f t="shared" si="7634"/>
        <v>0113</v>
      </c>
      <c r="F2988" s="17" t="s">
        <v>134</v>
      </c>
      <c r="G2988" s="48"/>
      <c r="H2988" s="49" t="s">
        <v>135</v>
      </c>
      <c r="I2988" s="19">
        <f>I2989</f>
        <v>48284</v>
      </c>
      <c r="J2988" s="19">
        <f>J2989</f>
        <v>49270.099999999999</v>
      </c>
      <c r="K2988" s="19">
        <f>K2989</f>
        <v>36952</v>
      </c>
      <c r="L2988" s="19">
        <f>L2989</f>
        <v>0</v>
      </c>
      <c r="M2988" s="19">
        <f>M2989</f>
        <v>0</v>
      </c>
      <c r="N2988" s="19">
        <f>N2989</f>
        <v>0</v>
      </c>
      <c r="O2988" s="19">
        <f>O2989</f>
        <v>0</v>
      </c>
      <c r="P2988" s="19">
        <f>P2989</f>
        <v>0</v>
      </c>
      <c r="Q2988" s="19">
        <f>Q2989</f>
        <v>2000</v>
      </c>
      <c r="R2988" s="19">
        <f>R2989</f>
        <v>0</v>
      </c>
      <c r="S2988" s="19">
        <f>S2989</f>
        <v>0</v>
      </c>
      <c r="T2988" s="19">
        <f t="shared" si="7622"/>
        <v>50284</v>
      </c>
      <c r="U2988" s="19">
        <f t="shared" si="7637"/>
        <v>49270.099999999999</v>
      </c>
      <c r="V2988" s="19">
        <f t="shared" si="7638"/>
        <v>36952</v>
      </c>
      <c r="W2988" s="19">
        <f>W2989</f>
        <v>0</v>
      </c>
      <c r="X2988" s="19">
        <f>X2989</f>
        <v>0</v>
      </c>
      <c r="Y2988" s="19">
        <f>Y2989</f>
        <v>0</v>
      </c>
      <c r="Z2988" s="19">
        <f>Z2989</f>
        <v>0</v>
      </c>
      <c r="AA2988" s="19">
        <f>AA2989</f>
        <v>0</v>
      </c>
      <c r="AB2988" s="19">
        <f>AB2989</f>
        <v>0</v>
      </c>
      <c r="AC2988" s="19">
        <f>AC2989</f>
        <v>0</v>
      </c>
      <c r="AD2988" s="19">
        <f>AD2989</f>
        <v>0</v>
      </c>
      <c r="AE2988" s="19">
        <f>AE2989</f>
        <v>0</v>
      </c>
      <c r="AF2988" s="50">
        <f>AF2989</f>
        <v>49884</v>
      </c>
      <c r="AG2988" s="50">
        <f>AG2989</f>
        <v>0</v>
      </c>
      <c r="AH2988" s="50">
        <f>AH2989</f>
        <v>0</v>
      </c>
      <c r="AI2988" s="50">
        <f>AI2989</f>
        <v>0</v>
      </c>
      <c r="AJ2988" s="50">
        <f>AJ2989</f>
        <v>0</v>
      </c>
      <c r="AK2988" s="50">
        <f>AK2989</f>
        <v>0</v>
      </c>
      <c r="AL2988" s="50">
        <f>AL2989</f>
        <v>42914.02893</v>
      </c>
      <c r="AM2988" s="50">
        <f>AM2989</f>
        <v>0</v>
      </c>
      <c r="AN2988" s="50">
        <f>AN2989</f>
        <v>0</v>
      </c>
      <c r="AO2988" s="51">
        <f>AO2989</f>
        <v>21579.569800000001</v>
      </c>
      <c r="AP2988" s="51">
        <f>AP2989</f>
        <v>50284</v>
      </c>
      <c r="AQ2988" s="51">
        <f>AQ2989</f>
        <v>0</v>
      </c>
      <c r="AR2988" s="51">
        <f>AR2989</f>
        <v>0</v>
      </c>
      <c r="AS2988" s="51">
        <f>AS2989</f>
        <v>0</v>
      </c>
      <c r="AT2988" s="51">
        <f>AT2989</f>
        <v>0</v>
      </c>
      <c r="AU2988" s="51">
        <f t="shared" si="7635"/>
        <v>50284</v>
      </c>
      <c r="AV2988" s="51">
        <f t="shared" si="7636"/>
        <v>0</v>
      </c>
      <c r="AW2988" s="51">
        <f t="shared" si="7639"/>
        <v>50284</v>
      </c>
      <c r="AX2988" s="51">
        <f t="shared" si="7640"/>
        <v>49270.099999999999</v>
      </c>
      <c r="AY2988" s="51">
        <f t="shared" si="7641"/>
        <v>36952</v>
      </c>
      <c r="AZ2988" s="51">
        <f>AZ2989</f>
        <v>0</v>
      </c>
      <c r="BA2988" s="52">
        <f t="shared" si="7642"/>
        <v>86.027641989415443</v>
      </c>
      <c r="BB2988" s="25"/>
    </row>
    <row r="2989" ht="31.5">
      <c r="B2989" s="47" t="s">
        <v>1074</v>
      </c>
      <c r="C2989" s="47" t="s">
        <v>46</v>
      </c>
      <c r="D2989" s="47" t="s">
        <v>48</v>
      </c>
      <c r="E2989" s="48" t="str">
        <f t="shared" si="7634"/>
        <v>0113</v>
      </c>
      <c r="F2989" s="17" t="s">
        <v>134</v>
      </c>
      <c r="G2989" s="47" t="s">
        <v>58</v>
      </c>
      <c r="H2989" s="49" t="s">
        <v>59</v>
      </c>
      <c r="I2989" s="19">
        <f>32921.6+15362.4</f>
        <v>48284</v>
      </c>
      <c r="J2989" s="19">
        <f>32921.6+16348.5</f>
        <v>49270.099999999999</v>
      </c>
      <c r="K2989" s="19">
        <f>25845.4+11106.6</f>
        <v>36952</v>
      </c>
      <c r="L2989" s="19"/>
      <c r="M2989" s="19"/>
      <c r="N2989" s="19"/>
      <c r="O2989" s="19">
        <v>0</v>
      </c>
      <c r="P2989" s="19">
        <v>0</v>
      </c>
      <c r="Q2989" s="19">
        <v>2000</v>
      </c>
      <c r="R2989" s="19">
        <v>0</v>
      </c>
      <c r="S2989" s="19"/>
      <c r="T2989" s="19">
        <f t="shared" si="7622"/>
        <v>50284</v>
      </c>
      <c r="U2989" s="19">
        <f t="shared" si="7637"/>
        <v>49270.099999999999</v>
      </c>
      <c r="V2989" s="19">
        <f t="shared" si="7638"/>
        <v>36952</v>
      </c>
      <c r="W2989" s="19"/>
      <c r="X2989" s="19"/>
      <c r="Y2989" s="19"/>
      <c r="Z2989" s="19"/>
      <c r="AA2989" s="19"/>
      <c r="AB2989" s="19"/>
      <c r="AC2989" s="19"/>
      <c r="AD2989" s="19"/>
      <c r="AE2989" s="19"/>
      <c r="AF2989" s="50">
        <v>49884</v>
      </c>
      <c r="AG2989" s="50"/>
      <c r="AH2989" s="50">
        <v>0</v>
      </c>
      <c r="AI2989" s="50">
        <v>0</v>
      </c>
      <c r="AJ2989" s="50">
        <v>0</v>
      </c>
      <c r="AK2989" s="50">
        <v>0</v>
      </c>
      <c r="AL2989" s="50">
        <v>42914.02893</v>
      </c>
      <c r="AM2989" s="50">
        <v>0</v>
      </c>
      <c r="AN2989" s="50">
        <v>0</v>
      </c>
      <c r="AO2989" s="15">
        <v>21579.569800000001</v>
      </c>
      <c r="AP2989" s="51">
        <v>50284</v>
      </c>
      <c r="AQ2989" s="51">
        <v>0</v>
      </c>
      <c r="AR2989" s="51">
        <v>0</v>
      </c>
      <c r="AS2989" s="51">
        <v>0</v>
      </c>
      <c r="AT2989" s="51">
        <v>0</v>
      </c>
      <c r="AU2989" s="51">
        <f t="shared" si="7635"/>
        <v>50284</v>
      </c>
      <c r="AV2989" s="51">
        <f t="shared" si="7636"/>
        <v>0</v>
      </c>
      <c r="AW2989" s="51">
        <f t="shared" si="7639"/>
        <v>50284</v>
      </c>
      <c r="AX2989" s="51">
        <f t="shared" si="7640"/>
        <v>49270.099999999999</v>
      </c>
      <c r="AY2989" s="51">
        <f t="shared" si="7641"/>
        <v>36952</v>
      </c>
      <c r="AZ2989" s="51"/>
      <c r="BA2989" s="52">
        <f t="shared" si="7642"/>
        <v>86.027641989415443</v>
      </c>
      <c r="BB2989" s="53"/>
    </row>
    <row r="2990" ht="31.5">
      <c r="B2990" s="47" t="s">
        <v>1074</v>
      </c>
      <c r="C2990" s="47" t="s">
        <v>46</v>
      </c>
      <c r="D2990" s="47" t="s">
        <v>48</v>
      </c>
      <c r="E2990" s="48" t="str">
        <f t="shared" si="7634"/>
        <v>0113</v>
      </c>
      <c r="F2990" s="47" t="s">
        <v>1098</v>
      </c>
      <c r="G2990" s="48"/>
      <c r="H2990" s="49" t="s">
        <v>1099</v>
      </c>
      <c r="I2990" s="19">
        <f>I2991</f>
        <v>218.5</v>
      </c>
      <c r="J2990" s="19">
        <f>J2991</f>
        <v>218.5</v>
      </c>
      <c r="K2990" s="19">
        <f>K2991</f>
        <v>218.5</v>
      </c>
      <c r="L2990" s="19">
        <f>L2991</f>
        <v>0</v>
      </c>
      <c r="M2990" s="19">
        <f>M2991</f>
        <v>0</v>
      </c>
      <c r="N2990" s="19">
        <f>N2991</f>
        <v>0</v>
      </c>
      <c r="O2990" s="19">
        <f>O2991</f>
        <v>0</v>
      </c>
      <c r="P2990" s="19">
        <f>P2991</f>
        <v>0</v>
      </c>
      <c r="Q2990" s="19">
        <f>Q2991</f>
        <v>0</v>
      </c>
      <c r="R2990" s="19">
        <f>R2991</f>
        <v>0</v>
      </c>
      <c r="S2990" s="19">
        <f>S2991</f>
        <v>241.5</v>
      </c>
      <c r="T2990" s="19">
        <f t="shared" si="7622"/>
        <v>460</v>
      </c>
      <c r="U2990" s="19">
        <f t="shared" si="7637"/>
        <v>218.5</v>
      </c>
      <c r="V2990" s="19">
        <f t="shared" si="7638"/>
        <v>218.5</v>
      </c>
      <c r="W2990" s="19">
        <f>W2991</f>
        <v>0</v>
      </c>
      <c r="X2990" s="19">
        <f>X2991</f>
        <v>0</v>
      </c>
      <c r="Y2990" s="19">
        <f>Y2991</f>
        <v>241.5</v>
      </c>
      <c r="Z2990" s="19">
        <f>Z2991</f>
        <v>0</v>
      </c>
      <c r="AA2990" s="19">
        <f>AA2991</f>
        <v>0</v>
      </c>
      <c r="AB2990" s="19">
        <f>AB2991</f>
        <v>0</v>
      </c>
      <c r="AC2990" s="19">
        <f>AC2991</f>
        <v>0</v>
      </c>
      <c r="AD2990" s="19">
        <f>AD2991</f>
        <v>0</v>
      </c>
      <c r="AE2990" s="19"/>
      <c r="AF2990" s="50">
        <f>AF2991</f>
        <v>460</v>
      </c>
      <c r="AG2990" s="50">
        <f>AG2991</f>
        <v>0</v>
      </c>
      <c r="AH2990" s="50">
        <f>AH2991</f>
        <v>0</v>
      </c>
      <c r="AI2990" s="50">
        <f>AI2991</f>
        <v>0</v>
      </c>
      <c r="AJ2990" s="50">
        <f>AJ2991</f>
        <v>0</v>
      </c>
      <c r="AK2990" s="50">
        <f>AK2991</f>
        <v>0</v>
      </c>
      <c r="AL2990" s="50">
        <f>AL2991</f>
        <v>460</v>
      </c>
      <c r="AM2990" s="50">
        <f>AM2991</f>
        <v>0</v>
      </c>
      <c r="AN2990" s="50">
        <f>AN2991</f>
        <v>0</v>
      </c>
      <c r="AO2990" s="51">
        <f>AO2991</f>
        <v>46</v>
      </c>
      <c r="AP2990" s="51">
        <f>AP2991</f>
        <v>460</v>
      </c>
      <c r="AQ2990" s="51">
        <f>AQ2991</f>
        <v>0</v>
      </c>
      <c r="AR2990" s="51">
        <f>AR2991</f>
        <v>0</v>
      </c>
      <c r="AS2990" s="51">
        <f>AS2991</f>
        <v>0</v>
      </c>
      <c r="AT2990" s="51">
        <f>AT2991</f>
        <v>0</v>
      </c>
      <c r="AU2990" s="51">
        <f t="shared" si="7635"/>
        <v>460</v>
      </c>
      <c r="AV2990" s="51">
        <f t="shared" si="7636"/>
        <v>0</v>
      </c>
      <c r="AW2990" s="51">
        <f t="shared" si="7639"/>
        <v>701.5</v>
      </c>
      <c r="AX2990" s="51">
        <f t="shared" si="7640"/>
        <v>218.5</v>
      </c>
      <c r="AY2990" s="51">
        <f t="shared" si="7641"/>
        <v>218.5</v>
      </c>
      <c r="AZ2990" s="51">
        <f>AZ2991</f>
        <v>0</v>
      </c>
      <c r="BA2990" s="52">
        <f t="shared" si="7642"/>
        <v>100</v>
      </c>
      <c r="BB2990" s="25"/>
    </row>
    <row r="2991">
      <c r="B2991" s="47" t="s">
        <v>1074</v>
      </c>
      <c r="C2991" s="47" t="s">
        <v>46</v>
      </c>
      <c r="D2991" s="47" t="s">
        <v>48</v>
      </c>
      <c r="E2991" s="48" t="str">
        <f t="shared" si="7634"/>
        <v>0113</v>
      </c>
      <c r="F2991" s="47" t="s">
        <v>1098</v>
      </c>
      <c r="G2991" s="47" t="s">
        <v>72</v>
      </c>
      <c r="H2991" s="49" t="s">
        <v>73</v>
      </c>
      <c r="I2991" s="19">
        <f>172.5+46</f>
        <v>218.5</v>
      </c>
      <c r="J2991" s="19">
        <f>172.5+46</f>
        <v>218.5</v>
      </c>
      <c r="K2991" s="19">
        <f>172.5+46</f>
        <v>218.5</v>
      </c>
      <c r="L2991" s="19"/>
      <c r="M2991" s="19"/>
      <c r="N2991" s="19"/>
      <c r="O2991" s="19">
        <v>0</v>
      </c>
      <c r="P2991" s="19">
        <v>0</v>
      </c>
      <c r="Q2991" s="19">
        <v>0</v>
      </c>
      <c r="R2991" s="19">
        <v>0</v>
      </c>
      <c r="S2991" s="19">
        <v>241.5</v>
      </c>
      <c r="T2991" s="19">
        <f t="shared" si="7622"/>
        <v>460</v>
      </c>
      <c r="U2991" s="19">
        <f t="shared" si="7637"/>
        <v>218.5</v>
      </c>
      <c r="V2991" s="19">
        <f t="shared" si="7638"/>
        <v>218.5</v>
      </c>
      <c r="W2991" s="19"/>
      <c r="X2991" s="19"/>
      <c r="Y2991" s="19">
        <v>241.5</v>
      </c>
      <c r="Z2991" s="19"/>
      <c r="AA2991" s="19"/>
      <c r="AB2991" s="19"/>
      <c r="AC2991" s="19"/>
      <c r="AD2991" s="19"/>
      <c r="AE2991" s="19"/>
      <c r="AF2991" s="50">
        <v>460</v>
      </c>
      <c r="AG2991" s="50"/>
      <c r="AH2991" s="50">
        <v>0</v>
      </c>
      <c r="AI2991" s="50">
        <v>0</v>
      </c>
      <c r="AJ2991" s="50">
        <v>0</v>
      </c>
      <c r="AK2991" s="50">
        <v>0</v>
      </c>
      <c r="AL2991" s="50">
        <v>460</v>
      </c>
      <c r="AM2991" s="50">
        <v>0</v>
      </c>
      <c r="AN2991" s="50">
        <v>0</v>
      </c>
      <c r="AO2991" s="15">
        <v>46</v>
      </c>
      <c r="AP2991" s="51">
        <v>460</v>
      </c>
      <c r="AQ2991" s="51">
        <v>0</v>
      </c>
      <c r="AR2991" s="51">
        <v>0</v>
      </c>
      <c r="AS2991" s="51">
        <v>0</v>
      </c>
      <c r="AT2991" s="51">
        <v>0</v>
      </c>
      <c r="AU2991" s="51">
        <f t="shared" si="7635"/>
        <v>460</v>
      </c>
      <c r="AV2991" s="51">
        <f t="shared" si="7636"/>
        <v>0</v>
      </c>
      <c r="AW2991" s="51">
        <f t="shared" si="7639"/>
        <v>701.5</v>
      </c>
      <c r="AX2991" s="51">
        <f t="shared" si="7640"/>
        <v>218.5</v>
      </c>
      <c r="AY2991" s="51">
        <f t="shared" si="7641"/>
        <v>218.5</v>
      </c>
      <c r="AZ2991" s="51"/>
      <c r="BA2991" s="52">
        <f t="shared" si="7642"/>
        <v>100</v>
      </c>
      <c r="BB2991" s="53"/>
    </row>
    <row r="2992" ht="31.5">
      <c r="B2992" s="47" t="s">
        <v>1074</v>
      </c>
      <c r="C2992" s="47" t="s">
        <v>46</v>
      </c>
      <c r="D2992" s="47" t="s">
        <v>48</v>
      </c>
      <c r="E2992" s="48" t="str">
        <f t="shared" si="7634"/>
        <v>0113</v>
      </c>
      <c r="F2992" s="47" t="s">
        <v>1100</v>
      </c>
      <c r="G2992" s="48"/>
      <c r="H2992" s="49" t="s">
        <v>1101</v>
      </c>
      <c r="I2992" s="19">
        <f>I2993</f>
        <v>62650.799999999996</v>
      </c>
      <c r="J2992" s="19">
        <f>J2993</f>
        <v>62650.799999999996</v>
      </c>
      <c r="K2992" s="19">
        <f>K2993</f>
        <v>62650.799999999996</v>
      </c>
      <c r="L2992" s="19">
        <f>L2993</f>
        <v>0</v>
      </c>
      <c r="M2992" s="19">
        <f>M2993</f>
        <v>0</v>
      </c>
      <c r="N2992" s="19">
        <f>N2993</f>
        <v>0</v>
      </c>
      <c r="O2992" s="19">
        <f>O2993</f>
        <v>0</v>
      </c>
      <c r="P2992" s="19">
        <f>P2993</f>
        <v>0</v>
      </c>
      <c r="Q2992" s="19">
        <f>Q2993</f>
        <v>0</v>
      </c>
      <c r="R2992" s="19">
        <f>R2993</f>
        <v>0</v>
      </c>
      <c r="S2992" s="19">
        <f>S2993</f>
        <v>612</v>
      </c>
      <c r="T2992" s="19">
        <f t="shared" si="7622"/>
        <v>63262.799999999996</v>
      </c>
      <c r="U2992" s="19">
        <f t="shared" si="7637"/>
        <v>62650.799999999996</v>
      </c>
      <c r="V2992" s="19">
        <f t="shared" si="7638"/>
        <v>62650.799999999996</v>
      </c>
      <c r="W2992" s="19">
        <f>W2993</f>
        <v>0</v>
      </c>
      <c r="X2992" s="19">
        <f>X2993</f>
        <v>0</v>
      </c>
      <c r="Y2992" s="19">
        <f>Y2993</f>
        <v>0</v>
      </c>
      <c r="Z2992" s="19">
        <f>Z2993</f>
        <v>612</v>
      </c>
      <c r="AA2992" s="19">
        <f>AA2993</f>
        <v>0</v>
      </c>
      <c r="AB2992" s="19">
        <f>AB2993</f>
        <v>0</v>
      </c>
      <c r="AC2992" s="19">
        <f>AC2993</f>
        <v>0</v>
      </c>
      <c r="AD2992" s="19">
        <f>AD2993</f>
        <v>0</v>
      </c>
      <c r="AE2992" s="19"/>
      <c r="AF2992" s="50">
        <f>AF2993</f>
        <v>63246.423000000003</v>
      </c>
      <c r="AG2992" s="50">
        <f>AG2993</f>
        <v>0</v>
      </c>
      <c r="AH2992" s="50">
        <f>AH2993</f>
        <v>0</v>
      </c>
      <c r="AI2992" s="50">
        <f>AI2993</f>
        <v>0</v>
      </c>
      <c r="AJ2992" s="50">
        <f>AJ2993</f>
        <v>0</v>
      </c>
      <c r="AK2992" s="50">
        <f>AK2993</f>
        <v>0</v>
      </c>
      <c r="AL2992" s="50">
        <f>AL2993</f>
        <v>63235.122600000002</v>
      </c>
      <c r="AM2992" s="50">
        <f>AM2993</f>
        <v>0</v>
      </c>
      <c r="AN2992" s="50">
        <f>AN2993</f>
        <v>0</v>
      </c>
      <c r="AO2992" s="51">
        <f>AO2993</f>
        <v>38992.631179999997</v>
      </c>
      <c r="AP2992" s="51">
        <f>AP2993</f>
        <v>63262.800000000003</v>
      </c>
      <c r="AQ2992" s="51">
        <f>AQ2993</f>
        <v>0</v>
      </c>
      <c r="AR2992" s="51">
        <f>AR2993</f>
        <v>0</v>
      </c>
      <c r="AS2992" s="51">
        <f>AS2993</f>
        <v>0</v>
      </c>
      <c r="AT2992" s="51">
        <f>AT2993</f>
        <v>0</v>
      </c>
      <c r="AU2992" s="51">
        <f t="shared" si="7635"/>
        <v>63262.800000000003</v>
      </c>
      <c r="AV2992" s="51">
        <f t="shared" si="7636"/>
        <v>-7.2759576141834259e-12</v>
      </c>
      <c r="AW2992" s="51">
        <f t="shared" si="7639"/>
        <v>63874.799999999996</v>
      </c>
      <c r="AX2992" s="51">
        <f t="shared" si="7640"/>
        <v>62650.799999999996</v>
      </c>
      <c r="AY2992" s="51">
        <f t="shared" si="7641"/>
        <v>62650.799999999996</v>
      </c>
      <c r="AZ2992" s="51">
        <f>AZ2993</f>
        <v>0</v>
      </c>
      <c r="BA2992" s="52">
        <f t="shared" si="7642"/>
        <v>99.982132744487387</v>
      </c>
      <c r="BB2992" s="25"/>
    </row>
    <row r="2993" ht="31.5">
      <c r="B2993" s="47" t="s">
        <v>1074</v>
      </c>
      <c r="C2993" s="47" t="s">
        <v>46</v>
      </c>
      <c r="D2993" s="47" t="s">
        <v>48</v>
      </c>
      <c r="E2993" s="48" t="str">
        <f t="shared" si="7634"/>
        <v>0113</v>
      </c>
      <c r="F2993" s="47" t="s">
        <v>1100</v>
      </c>
      <c r="G2993" s="47" t="s">
        <v>58</v>
      </c>
      <c r="H2993" s="49" t="s">
        <v>59</v>
      </c>
      <c r="I2993" s="19">
        <v>62650.799999999996</v>
      </c>
      <c r="J2993" s="19">
        <v>62650.799999999996</v>
      </c>
      <c r="K2993" s="19">
        <v>62650.799999999996</v>
      </c>
      <c r="L2993" s="19"/>
      <c r="M2993" s="19"/>
      <c r="N2993" s="19"/>
      <c r="O2993" s="19">
        <v>0</v>
      </c>
      <c r="P2993" s="19">
        <v>0</v>
      </c>
      <c r="Q2993" s="19">
        <v>0</v>
      </c>
      <c r="R2993" s="19">
        <v>0</v>
      </c>
      <c r="S2993" s="19">
        <v>612</v>
      </c>
      <c r="T2993" s="19">
        <f t="shared" si="7622"/>
        <v>63262.799999999996</v>
      </c>
      <c r="U2993" s="19">
        <f t="shared" si="7637"/>
        <v>62650.799999999996</v>
      </c>
      <c r="V2993" s="19">
        <f t="shared" si="7638"/>
        <v>62650.799999999996</v>
      </c>
      <c r="W2993" s="19"/>
      <c r="X2993" s="19"/>
      <c r="Y2993" s="19"/>
      <c r="Z2993" s="19">
        <v>612</v>
      </c>
      <c r="AA2993" s="19"/>
      <c r="AB2993" s="19"/>
      <c r="AC2993" s="19"/>
      <c r="AD2993" s="19"/>
      <c r="AE2993" s="19"/>
      <c r="AF2993" s="50">
        <v>63246.423000000003</v>
      </c>
      <c r="AG2993" s="50"/>
      <c r="AH2993" s="50">
        <v>0</v>
      </c>
      <c r="AI2993" s="50">
        <v>0</v>
      </c>
      <c r="AJ2993" s="50">
        <v>0</v>
      </c>
      <c r="AK2993" s="50">
        <v>0</v>
      </c>
      <c r="AL2993" s="50">
        <v>63235.122600000002</v>
      </c>
      <c r="AM2993" s="50">
        <v>0</v>
      </c>
      <c r="AN2993" s="50">
        <v>0</v>
      </c>
      <c r="AO2993" s="15">
        <v>38992.631179999997</v>
      </c>
      <c r="AP2993" s="51">
        <v>63262.800000000003</v>
      </c>
      <c r="AQ2993" s="51">
        <v>0</v>
      </c>
      <c r="AR2993" s="51">
        <v>0</v>
      </c>
      <c r="AS2993" s="51">
        <v>0</v>
      </c>
      <c r="AT2993" s="51">
        <v>0</v>
      </c>
      <c r="AU2993" s="51">
        <f t="shared" si="7635"/>
        <v>63262.800000000003</v>
      </c>
      <c r="AV2993" s="51">
        <f t="shared" si="7636"/>
        <v>-7.2759576141834259e-12</v>
      </c>
      <c r="AW2993" s="51">
        <f t="shared" si="7639"/>
        <v>63874.799999999996</v>
      </c>
      <c r="AX2993" s="51">
        <f t="shared" si="7640"/>
        <v>62650.799999999996</v>
      </c>
      <c r="AY2993" s="51">
        <f t="shared" si="7641"/>
        <v>62650.799999999996</v>
      </c>
      <c r="AZ2993" s="51"/>
      <c r="BA2993" s="52">
        <f t="shared" si="7642"/>
        <v>99.982132744487387</v>
      </c>
      <c r="BB2993" s="53"/>
    </row>
    <row r="2994" ht="78.75">
      <c r="B2994" s="47" t="s">
        <v>1074</v>
      </c>
      <c r="C2994" s="47" t="s">
        <v>46</v>
      </c>
      <c r="D2994" s="47" t="s">
        <v>48</v>
      </c>
      <c r="E2994" s="48" t="str">
        <f t="shared" si="7634"/>
        <v>0113</v>
      </c>
      <c r="F2994" s="47" t="s">
        <v>1102</v>
      </c>
      <c r="G2994" s="48"/>
      <c r="H2994" s="49" t="s">
        <v>1103</v>
      </c>
      <c r="I2994" s="19">
        <f>I2995</f>
        <v>3202.5</v>
      </c>
      <c r="J2994" s="19">
        <f>J2995</f>
        <v>2202.5</v>
      </c>
      <c r="K2994" s="19">
        <f>K2995</f>
        <v>2202.5</v>
      </c>
      <c r="L2994" s="19">
        <f>L2995</f>
        <v>0</v>
      </c>
      <c r="M2994" s="19">
        <f>M2995</f>
        <v>0</v>
      </c>
      <c r="N2994" s="19">
        <f>N2995</f>
        <v>0</v>
      </c>
      <c r="O2994" s="19">
        <f>O2995</f>
        <v>0</v>
      </c>
      <c r="P2994" s="19">
        <f>P2995</f>
        <v>-1786.5999999999999</v>
      </c>
      <c r="Q2994" s="19">
        <f>Q2995</f>
        <v>0</v>
      </c>
      <c r="R2994" s="19">
        <f>R2995</f>
        <v>0</v>
      </c>
      <c r="S2994" s="19">
        <f>S2995</f>
        <v>0</v>
      </c>
      <c r="T2994" s="19">
        <f t="shared" si="7622"/>
        <v>1415.9000000000001</v>
      </c>
      <c r="U2994" s="19">
        <f t="shared" si="7637"/>
        <v>2202.5</v>
      </c>
      <c r="V2994" s="19">
        <f t="shared" si="7638"/>
        <v>2202.5</v>
      </c>
      <c r="W2994" s="19">
        <f>W2995</f>
        <v>0</v>
      </c>
      <c r="X2994" s="19">
        <f>X2995</f>
        <v>0</v>
      </c>
      <c r="Y2994" s="19">
        <f>Y2995</f>
        <v>0</v>
      </c>
      <c r="Z2994" s="19">
        <f>Z2995</f>
        <v>0</v>
      </c>
      <c r="AA2994" s="19">
        <f>AA2995</f>
        <v>0</v>
      </c>
      <c r="AB2994" s="19">
        <f>AB2995</f>
        <v>0</v>
      </c>
      <c r="AC2994" s="19">
        <f>AC2995</f>
        <v>0</v>
      </c>
      <c r="AD2994" s="19">
        <f>AD2995</f>
        <v>0</v>
      </c>
      <c r="AE2994" s="19">
        <f>AE2995</f>
        <v>0</v>
      </c>
      <c r="AF2994" s="50">
        <f>AF2995</f>
        <v>1347.8810000000001</v>
      </c>
      <c r="AG2994" s="50">
        <f>AG2995</f>
        <v>0</v>
      </c>
      <c r="AH2994" s="50">
        <f>AH2995</f>
        <v>0</v>
      </c>
      <c r="AI2994" s="50">
        <f>AI2995</f>
        <v>0</v>
      </c>
      <c r="AJ2994" s="50">
        <f>AJ2995</f>
        <v>0</v>
      </c>
      <c r="AK2994" s="50">
        <f>AK2995</f>
        <v>0</v>
      </c>
      <c r="AL2994" s="50">
        <f>AL2995</f>
        <v>861.98000000000002</v>
      </c>
      <c r="AM2994" s="50">
        <f>AM2995</f>
        <v>0</v>
      </c>
      <c r="AN2994" s="50">
        <f>AN2995</f>
        <v>0</v>
      </c>
      <c r="AO2994" s="51">
        <f>AO2995</f>
        <v>664.90049999999997</v>
      </c>
      <c r="AP2994" s="51">
        <f>AP2995</f>
        <v>1415.9000000000001</v>
      </c>
      <c r="AQ2994" s="51">
        <f>AQ2995</f>
        <v>0</v>
      </c>
      <c r="AR2994" s="51">
        <f>AR2995</f>
        <v>0</v>
      </c>
      <c r="AS2994" s="51">
        <f>AS2995</f>
        <v>0</v>
      </c>
      <c r="AT2994" s="51">
        <f>AT2995</f>
        <v>0</v>
      </c>
      <c r="AU2994" s="51">
        <f t="shared" si="7635"/>
        <v>1415.9000000000001</v>
      </c>
      <c r="AV2994" s="51">
        <f t="shared" si="7636"/>
        <v>0</v>
      </c>
      <c r="AW2994" s="51">
        <f t="shared" si="7639"/>
        <v>1415.9000000000001</v>
      </c>
      <c r="AX2994" s="51">
        <f t="shared" si="7640"/>
        <v>2202.5</v>
      </c>
      <c r="AY2994" s="51">
        <f t="shared" si="7641"/>
        <v>2202.5</v>
      </c>
      <c r="AZ2994" s="51">
        <f>AZ2995</f>
        <v>0</v>
      </c>
      <c r="BA2994" s="52">
        <f t="shared" si="7642"/>
        <v>63.950749361405045</v>
      </c>
      <c r="BB2994" s="25"/>
    </row>
    <row r="2995" ht="31.5">
      <c r="B2995" s="47" t="s">
        <v>1074</v>
      </c>
      <c r="C2995" s="47" t="s">
        <v>46</v>
      </c>
      <c r="D2995" s="47" t="s">
        <v>48</v>
      </c>
      <c r="E2995" s="48" t="str">
        <f t="shared" si="7634"/>
        <v>0113</v>
      </c>
      <c r="F2995" s="47" t="s">
        <v>1102</v>
      </c>
      <c r="G2995" s="47" t="s">
        <v>58</v>
      </c>
      <c r="H2995" s="49" t="s">
        <v>59</v>
      </c>
      <c r="I2995" s="19">
        <v>3202.5</v>
      </c>
      <c r="J2995" s="19">
        <v>2202.5</v>
      </c>
      <c r="K2995" s="19">
        <v>2202.5</v>
      </c>
      <c r="L2995" s="19"/>
      <c r="M2995" s="19"/>
      <c r="N2995" s="19"/>
      <c r="O2995" s="19">
        <v>0</v>
      </c>
      <c r="P2995" s="19">
        <v>-1786.5999999999999</v>
      </c>
      <c r="Q2995" s="19">
        <v>0</v>
      </c>
      <c r="R2995" s="19">
        <v>0</v>
      </c>
      <c r="S2995" s="19"/>
      <c r="T2995" s="19">
        <f t="shared" si="7622"/>
        <v>1415.9000000000001</v>
      </c>
      <c r="U2995" s="19">
        <f t="shared" si="7637"/>
        <v>2202.5</v>
      </c>
      <c r="V2995" s="19">
        <f t="shared" si="7638"/>
        <v>2202.5</v>
      </c>
      <c r="W2995" s="19"/>
      <c r="X2995" s="19"/>
      <c r="Y2995" s="19"/>
      <c r="Z2995" s="19"/>
      <c r="AA2995" s="19"/>
      <c r="AB2995" s="19"/>
      <c r="AC2995" s="19"/>
      <c r="AD2995" s="19"/>
      <c r="AE2995" s="19"/>
      <c r="AF2995" s="50">
        <v>1347.8810000000001</v>
      </c>
      <c r="AG2995" s="50"/>
      <c r="AH2995" s="50">
        <v>0</v>
      </c>
      <c r="AI2995" s="50">
        <v>0</v>
      </c>
      <c r="AJ2995" s="50">
        <v>0</v>
      </c>
      <c r="AK2995" s="50">
        <v>0</v>
      </c>
      <c r="AL2995" s="50">
        <v>861.98000000000002</v>
      </c>
      <c r="AM2995" s="50">
        <v>0</v>
      </c>
      <c r="AN2995" s="50">
        <v>0</v>
      </c>
      <c r="AO2995" s="15">
        <v>664.90049999999997</v>
      </c>
      <c r="AP2995" s="51">
        <v>1415.9000000000001</v>
      </c>
      <c r="AQ2995" s="51">
        <v>0</v>
      </c>
      <c r="AR2995" s="51">
        <v>0</v>
      </c>
      <c r="AS2995" s="51">
        <v>0</v>
      </c>
      <c r="AT2995" s="51">
        <v>0</v>
      </c>
      <c r="AU2995" s="51">
        <f t="shared" si="7635"/>
        <v>1415.9000000000001</v>
      </c>
      <c r="AV2995" s="51">
        <f t="shared" si="7636"/>
        <v>0</v>
      </c>
      <c r="AW2995" s="51">
        <f t="shared" si="7639"/>
        <v>1415.9000000000001</v>
      </c>
      <c r="AX2995" s="51">
        <f t="shared" si="7640"/>
        <v>2202.5</v>
      </c>
      <c r="AY2995" s="51">
        <f t="shared" si="7641"/>
        <v>2202.5</v>
      </c>
      <c r="AZ2995" s="51"/>
      <c r="BA2995" s="52">
        <f t="shared" si="7642"/>
        <v>63.950749361405045</v>
      </c>
      <c r="BB2995" s="53"/>
    </row>
    <row r="2996" ht="47.25">
      <c r="B2996" s="47" t="s">
        <v>1074</v>
      </c>
      <c r="C2996" s="47" t="s">
        <v>46</v>
      </c>
      <c r="D2996" s="47" t="s">
        <v>48</v>
      </c>
      <c r="E2996" s="48" t="str">
        <f t="shared" si="7634"/>
        <v>0113</v>
      </c>
      <c r="F2996" s="47" t="s">
        <v>1104</v>
      </c>
      <c r="G2996" s="48"/>
      <c r="H2996" s="49" t="s">
        <v>1105</v>
      </c>
      <c r="I2996" s="19">
        <f>I2997</f>
        <v>18768.199999999997</v>
      </c>
      <c r="J2996" s="19">
        <f>J2997</f>
        <v>11868.200000000001</v>
      </c>
      <c r="K2996" s="19">
        <f>K2997</f>
        <v>11868.200000000001</v>
      </c>
      <c r="L2996" s="19">
        <f>L2997</f>
        <v>0</v>
      </c>
      <c r="M2996" s="19">
        <f>M2997</f>
        <v>0</v>
      </c>
      <c r="N2996" s="19">
        <f>N2997</f>
        <v>0</v>
      </c>
      <c r="O2996" s="19">
        <f>O2997</f>
        <v>-422.45499999999998</v>
      </c>
      <c r="P2996" s="19">
        <f>P2997</f>
        <v>0</v>
      </c>
      <c r="Q2996" s="19">
        <f>Q2997</f>
        <v>-384.39999999999998</v>
      </c>
      <c r="R2996" s="19">
        <f>R2997</f>
        <v>-6900</v>
      </c>
      <c r="S2996" s="19">
        <f>S2997</f>
        <v>0</v>
      </c>
      <c r="T2996" s="19">
        <f t="shared" si="7622"/>
        <v>11061.344999999998</v>
      </c>
      <c r="U2996" s="19">
        <f t="shared" si="7637"/>
        <v>11868.200000000001</v>
      </c>
      <c r="V2996" s="19">
        <f t="shared" si="7638"/>
        <v>11868.200000000001</v>
      </c>
      <c r="W2996" s="19">
        <f>W2997</f>
        <v>0</v>
      </c>
      <c r="X2996" s="19">
        <f>X2997</f>
        <v>0</v>
      </c>
      <c r="Y2996" s="19">
        <f>Y2997</f>
        <v>0</v>
      </c>
      <c r="Z2996" s="19">
        <f>Z2997</f>
        <v>0</v>
      </c>
      <c r="AA2996" s="19">
        <f>AA2997</f>
        <v>0</v>
      </c>
      <c r="AB2996" s="19">
        <f>AB2997</f>
        <v>0</v>
      </c>
      <c r="AC2996" s="19">
        <f>AC2997</f>
        <v>0</v>
      </c>
      <c r="AD2996" s="19">
        <f>AD2997</f>
        <v>0</v>
      </c>
      <c r="AE2996" s="19">
        <f>AE2997</f>
        <v>0</v>
      </c>
      <c r="AF2996" s="50">
        <f>AF2997</f>
        <v>10993.066999999999</v>
      </c>
      <c r="AG2996" s="50">
        <f>AG2997</f>
        <v>0</v>
      </c>
      <c r="AH2996" s="50">
        <f>AH2997</f>
        <v>0</v>
      </c>
      <c r="AI2996" s="50">
        <f>AI2997</f>
        <v>0</v>
      </c>
      <c r="AJ2996" s="50">
        <f>AJ2997</f>
        <v>0</v>
      </c>
      <c r="AK2996" s="50">
        <f>AK2997</f>
        <v>0</v>
      </c>
      <c r="AL2996" s="50">
        <f>AL2997</f>
        <v>10984.192800000001</v>
      </c>
      <c r="AM2996" s="50">
        <f>AM2997</f>
        <v>0</v>
      </c>
      <c r="AN2996" s="50">
        <f>AN2997</f>
        <v>0</v>
      </c>
      <c r="AO2996" s="51">
        <f>AO2997</f>
        <v>7831.7461400000002</v>
      </c>
      <c r="AP2996" s="51">
        <f>AP2997</f>
        <v>11483.799999999999</v>
      </c>
      <c r="AQ2996" s="51">
        <f>AQ2997</f>
        <v>-422.45499999999998</v>
      </c>
      <c r="AR2996" s="51">
        <f>AR2997</f>
        <v>0</v>
      </c>
      <c r="AS2996" s="51">
        <f>AS2997</f>
        <v>0</v>
      </c>
      <c r="AT2996" s="51">
        <f>AT2997</f>
        <v>0</v>
      </c>
      <c r="AU2996" s="51">
        <f t="shared" si="7635"/>
        <v>11061.344999999999</v>
      </c>
      <c r="AV2996" s="51">
        <f t="shared" si="7636"/>
        <v>-1.8189894035458565e-12</v>
      </c>
      <c r="AW2996" s="51">
        <f t="shared" si="7639"/>
        <v>11061.344999999998</v>
      </c>
      <c r="AX2996" s="51">
        <f t="shared" si="7640"/>
        <v>11868.200000000001</v>
      </c>
      <c r="AY2996" s="51">
        <f t="shared" si="7641"/>
        <v>11868.200000000001</v>
      </c>
      <c r="AZ2996" s="51">
        <f>AZ2997</f>
        <v>0</v>
      </c>
      <c r="BA2996" s="52">
        <f t="shared" si="7642"/>
        <v>99.91927457551202</v>
      </c>
      <c r="BB2996" s="25"/>
    </row>
    <row r="2997" ht="31.5">
      <c r="B2997" s="47" t="s">
        <v>1074</v>
      </c>
      <c r="C2997" s="47" t="s">
        <v>46</v>
      </c>
      <c r="D2997" s="47" t="s">
        <v>48</v>
      </c>
      <c r="E2997" s="48" t="str">
        <f t="shared" si="7634"/>
        <v>0113</v>
      </c>
      <c r="F2997" s="47" t="s">
        <v>1104</v>
      </c>
      <c r="G2997" s="47" t="s">
        <v>58</v>
      </c>
      <c r="H2997" s="49" t="s">
        <v>59</v>
      </c>
      <c r="I2997" s="19">
        <v>18768.199999999997</v>
      </c>
      <c r="J2997" s="19">
        <v>11868.200000000001</v>
      </c>
      <c r="K2997" s="19">
        <v>11868.200000000001</v>
      </c>
      <c r="L2997" s="19"/>
      <c r="M2997" s="19"/>
      <c r="N2997" s="19"/>
      <c r="O2997" s="19">
        <f>-342.837-79.618</f>
        <v>-422.45499999999998</v>
      </c>
      <c r="P2997" s="19">
        <v>0</v>
      </c>
      <c r="Q2997" s="19">
        <v>-384.39999999999998</v>
      </c>
      <c r="R2997" s="19">
        <v>-6900</v>
      </c>
      <c r="S2997" s="19"/>
      <c r="T2997" s="19">
        <f t="shared" si="7622"/>
        <v>11061.344999999998</v>
      </c>
      <c r="U2997" s="19">
        <f t="shared" si="7637"/>
        <v>11868.200000000001</v>
      </c>
      <c r="V2997" s="19">
        <f t="shared" si="7638"/>
        <v>11868.200000000001</v>
      </c>
      <c r="W2997" s="19"/>
      <c r="X2997" s="19"/>
      <c r="Y2997" s="19"/>
      <c r="Z2997" s="19"/>
      <c r="AA2997" s="19"/>
      <c r="AB2997" s="19"/>
      <c r="AC2997" s="19"/>
      <c r="AD2997" s="19"/>
      <c r="AE2997" s="19"/>
      <c r="AF2997" s="50">
        <v>10993.066999999999</v>
      </c>
      <c r="AG2997" s="50"/>
      <c r="AH2997" s="50">
        <v>0</v>
      </c>
      <c r="AI2997" s="50">
        <v>0</v>
      </c>
      <c r="AJ2997" s="50">
        <v>0</v>
      </c>
      <c r="AK2997" s="50">
        <v>0</v>
      </c>
      <c r="AL2997" s="50">
        <v>10984.192800000001</v>
      </c>
      <c r="AM2997" s="50">
        <v>0</v>
      </c>
      <c r="AN2997" s="50">
        <v>0</v>
      </c>
      <c r="AO2997" s="15">
        <v>7831.7461400000002</v>
      </c>
      <c r="AP2997" s="51">
        <v>11483.799999999999</v>
      </c>
      <c r="AQ2997" s="51">
        <f>-342.837-79.618</f>
        <v>-422.45499999999998</v>
      </c>
      <c r="AR2997" s="51">
        <v>0</v>
      </c>
      <c r="AS2997" s="51">
        <v>0</v>
      </c>
      <c r="AT2997" s="51">
        <v>0</v>
      </c>
      <c r="AU2997" s="51">
        <f t="shared" si="7635"/>
        <v>11061.344999999999</v>
      </c>
      <c r="AV2997" s="51">
        <f t="shared" si="7636"/>
        <v>-1.8189894035458565e-12</v>
      </c>
      <c r="AW2997" s="51">
        <f t="shared" si="7639"/>
        <v>11061.344999999998</v>
      </c>
      <c r="AX2997" s="51">
        <f t="shared" si="7640"/>
        <v>11868.200000000001</v>
      </c>
      <c r="AY2997" s="51">
        <f t="shared" si="7641"/>
        <v>11868.200000000001</v>
      </c>
      <c r="AZ2997" s="51"/>
      <c r="BA2997" s="52">
        <f t="shared" si="7642"/>
        <v>99.91927457551202</v>
      </c>
      <c r="BB2997" s="53"/>
    </row>
    <row r="2998">
      <c r="B2998" s="47" t="s">
        <v>1074</v>
      </c>
      <c r="C2998" s="47" t="s">
        <v>46</v>
      </c>
      <c r="D2998" s="47" t="s">
        <v>48</v>
      </c>
      <c r="E2998" s="48" t="str">
        <f t="shared" si="7634"/>
        <v>0113</v>
      </c>
      <c r="F2998" s="47" t="s">
        <v>1106</v>
      </c>
      <c r="G2998" s="48"/>
      <c r="H2998" s="49" t="s">
        <v>1107</v>
      </c>
      <c r="I2998" s="19">
        <f>I2999</f>
        <v>3668.2999999999997</v>
      </c>
      <c r="J2998" s="19">
        <f>J2999</f>
        <v>3668.2999999999997</v>
      </c>
      <c r="K2998" s="19">
        <f>K2999</f>
        <v>3668.2999999999997</v>
      </c>
      <c r="L2998" s="19">
        <f>L2999</f>
        <v>0</v>
      </c>
      <c r="M2998" s="19">
        <f>M2999</f>
        <v>0</v>
      </c>
      <c r="N2998" s="19">
        <f>N2999</f>
        <v>0</v>
      </c>
      <c r="O2998" s="19">
        <f>O2999</f>
        <v>0</v>
      </c>
      <c r="P2998" s="19">
        <f>P2999</f>
        <v>0</v>
      </c>
      <c r="Q2998" s="19">
        <f>Q2999</f>
        <v>0</v>
      </c>
      <c r="R2998" s="19">
        <f>R2999</f>
        <v>37.304000000000002</v>
      </c>
      <c r="S2998" s="19">
        <f>S2999</f>
        <v>0</v>
      </c>
      <c r="T2998" s="19">
        <f t="shared" si="7622"/>
        <v>3705.6039999999998</v>
      </c>
      <c r="U2998" s="19">
        <f t="shared" si="7637"/>
        <v>3668.2999999999997</v>
      </c>
      <c r="V2998" s="19">
        <f t="shared" si="7638"/>
        <v>3668.2999999999997</v>
      </c>
      <c r="W2998" s="19">
        <f>W2999</f>
        <v>0</v>
      </c>
      <c r="X2998" s="19">
        <f>X2999</f>
        <v>0</v>
      </c>
      <c r="Y2998" s="19">
        <f>Y2999</f>
        <v>0</v>
      </c>
      <c r="Z2998" s="19">
        <f>Z2999</f>
        <v>0</v>
      </c>
      <c r="AA2998" s="19">
        <f>AA2999</f>
        <v>0</v>
      </c>
      <c r="AB2998" s="19">
        <f>AB2999</f>
        <v>0</v>
      </c>
      <c r="AC2998" s="19">
        <f>AC2999</f>
        <v>0</v>
      </c>
      <c r="AD2998" s="19">
        <f>AD2999</f>
        <v>0</v>
      </c>
      <c r="AE2998" s="19">
        <f>AE2999</f>
        <v>0</v>
      </c>
      <c r="AF2998" s="50">
        <f>AF2999</f>
        <v>3705.6039999999998</v>
      </c>
      <c r="AG2998" s="50">
        <f>AG2999</f>
        <v>0</v>
      </c>
      <c r="AH2998" s="50">
        <f>AH2999</f>
        <v>0</v>
      </c>
      <c r="AI2998" s="50">
        <f>AI2999</f>
        <v>0</v>
      </c>
      <c r="AJ2998" s="50">
        <f>AJ2999</f>
        <v>0</v>
      </c>
      <c r="AK2998" s="50">
        <f>AK2999</f>
        <v>0</v>
      </c>
      <c r="AL2998" s="50">
        <f>AL2999</f>
        <v>3705.6032</v>
      </c>
      <c r="AM2998" s="50">
        <f>AM2999</f>
        <v>0</v>
      </c>
      <c r="AN2998" s="50">
        <f>AN2999</f>
        <v>0</v>
      </c>
      <c r="AO2998" s="51">
        <f>AO2999</f>
        <v>3705.6032</v>
      </c>
      <c r="AP2998" s="51">
        <f>AP2999</f>
        <v>3705.6039999999998</v>
      </c>
      <c r="AQ2998" s="51">
        <f>AQ2999</f>
        <v>0</v>
      </c>
      <c r="AR2998" s="51">
        <f>AR2999</f>
        <v>0</v>
      </c>
      <c r="AS2998" s="51">
        <f>AS2999</f>
        <v>0</v>
      </c>
      <c r="AT2998" s="51">
        <f>AT2999</f>
        <v>0</v>
      </c>
      <c r="AU2998" s="51">
        <f t="shared" si="7635"/>
        <v>3705.6039999999998</v>
      </c>
      <c r="AV2998" s="51">
        <f t="shared" si="7636"/>
        <v>0</v>
      </c>
      <c r="AW2998" s="51">
        <f t="shared" si="7639"/>
        <v>3705.6039999999998</v>
      </c>
      <c r="AX2998" s="51">
        <f t="shared" si="7640"/>
        <v>3668.2999999999997</v>
      </c>
      <c r="AY2998" s="51">
        <f t="shared" si="7641"/>
        <v>3668.2999999999997</v>
      </c>
      <c r="AZ2998" s="51">
        <f>AZ2999</f>
        <v>0</v>
      </c>
      <c r="BA2998" s="52">
        <f t="shared" si="7642"/>
        <v>99.999978411076853</v>
      </c>
      <c r="BB2998" s="25"/>
    </row>
    <row r="2999">
      <c r="B2999" s="47" t="s">
        <v>1074</v>
      </c>
      <c r="C2999" s="47" t="s">
        <v>46</v>
      </c>
      <c r="D2999" s="47" t="s">
        <v>48</v>
      </c>
      <c r="E2999" s="48" t="str">
        <f t="shared" si="7634"/>
        <v>0113</v>
      </c>
      <c r="F2999" s="47" t="s">
        <v>1106</v>
      </c>
      <c r="G2999" s="47" t="s">
        <v>60</v>
      </c>
      <c r="H2999" s="49" t="s">
        <v>61</v>
      </c>
      <c r="I2999" s="19">
        <v>3668.2999999999997</v>
      </c>
      <c r="J2999" s="19">
        <v>3668.2999999999997</v>
      </c>
      <c r="K2999" s="19">
        <v>3668.2999999999997</v>
      </c>
      <c r="L2999" s="19"/>
      <c r="M2999" s="19"/>
      <c r="N2999" s="19"/>
      <c r="O2999" s="19">
        <v>0</v>
      </c>
      <c r="P2999" s="19">
        <v>0</v>
      </c>
      <c r="Q2999" s="19">
        <v>0</v>
      </c>
      <c r="R2999" s="19">
        <v>37.304000000000002</v>
      </c>
      <c r="S2999" s="19"/>
      <c r="T2999" s="19">
        <f t="shared" si="7622"/>
        <v>3705.6039999999998</v>
      </c>
      <c r="U2999" s="19">
        <f t="shared" si="7637"/>
        <v>3668.2999999999997</v>
      </c>
      <c r="V2999" s="19">
        <f t="shared" si="7638"/>
        <v>3668.2999999999997</v>
      </c>
      <c r="W2999" s="19"/>
      <c r="X2999" s="19"/>
      <c r="Y2999" s="19"/>
      <c r="Z2999" s="19"/>
      <c r="AA2999" s="19"/>
      <c r="AB2999" s="19"/>
      <c r="AC2999" s="19"/>
      <c r="AD2999" s="19"/>
      <c r="AE2999" s="19"/>
      <c r="AF2999" s="50">
        <v>3705.6039999999998</v>
      </c>
      <c r="AG2999" s="50"/>
      <c r="AH2999" s="50">
        <v>0</v>
      </c>
      <c r="AI2999" s="50">
        <v>0</v>
      </c>
      <c r="AJ2999" s="50">
        <v>0</v>
      </c>
      <c r="AK2999" s="50">
        <v>0</v>
      </c>
      <c r="AL2999" s="50">
        <v>3705.6032</v>
      </c>
      <c r="AM2999" s="50">
        <v>0</v>
      </c>
      <c r="AN2999" s="50">
        <v>0</v>
      </c>
      <c r="AO2999" s="15">
        <v>3705.6032</v>
      </c>
      <c r="AP2999" s="51">
        <v>3705.6039999999998</v>
      </c>
      <c r="AQ2999" s="51">
        <v>0</v>
      </c>
      <c r="AR2999" s="51">
        <v>0</v>
      </c>
      <c r="AS2999" s="51">
        <v>0</v>
      </c>
      <c r="AT2999" s="51">
        <v>0</v>
      </c>
      <c r="AU2999" s="51">
        <f t="shared" si="7635"/>
        <v>3705.6039999999998</v>
      </c>
      <c r="AV2999" s="51">
        <f t="shared" si="7636"/>
        <v>0</v>
      </c>
      <c r="AW2999" s="51">
        <f t="shared" si="7639"/>
        <v>3705.6039999999998</v>
      </c>
      <c r="AX2999" s="51">
        <f t="shared" si="7640"/>
        <v>3668.2999999999997</v>
      </c>
      <c r="AY2999" s="51">
        <f t="shared" si="7641"/>
        <v>3668.2999999999997</v>
      </c>
      <c r="AZ2999" s="51"/>
      <c r="BA2999" s="52">
        <f t="shared" si="7642"/>
        <v>99.999978411076853</v>
      </c>
      <c r="BB2999" s="53"/>
    </row>
    <row r="3000" ht="63">
      <c r="B3000" s="47" t="s">
        <v>1074</v>
      </c>
      <c r="C3000" s="47" t="s">
        <v>46</v>
      </c>
      <c r="D3000" s="47" t="s">
        <v>48</v>
      </c>
      <c r="E3000" s="48" t="str">
        <f t="shared" si="7634"/>
        <v>0113</v>
      </c>
      <c r="F3000" s="47" t="s">
        <v>1108</v>
      </c>
      <c r="G3000" s="48"/>
      <c r="H3000" s="49" t="s">
        <v>1109</v>
      </c>
      <c r="I3000" s="19">
        <f>I3001</f>
        <v>670.10000000000002</v>
      </c>
      <c r="J3000" s="19">
        <f>J3001</f>
        <v>670.10000000000002</v>
      </c>
      <c r="K3000" s="19">
        <f>K3001</f>
        <v>670.10000000000002</v>
      </c>
      <c r="L3000" s="19">
        <f>L3001</f>
        <v>0</v>
      </c>
      <c r="M3000" s="19">
        <f>M3001</f>
        <v>0</v>
      </c>
      <c r="N3000" s="19">
        <f>N3001</f>
        <v>0</v>
      </c>
      <c r="O3000" s="19">
        <f>O3001</f>
        <v>-534.26400000000001</v>
      </c>
      <c r="P3000" s="19">
        <f>P3001</f>
        <v>0</v>
      </c>
      <c r="Q3000" s="19">
        <f>Q3001</f>
        <v>0</v>
      </c>
      <c r="R3000" s="19">
        <f>R3001</f>
        <v>0</v>
      </c>
      <c r="S3000" s="19">
        <f>S3001</f>
        <v>0</v>
      </c>
      <c r="T3000" s="19">
        <f t="shared" si="7622"/>
        <v>135.83600000000001</v>
      </c>
      <c r="U3000" s="19">
        <f t="shared" si="7637"/>
        <v>670.10000000000002</v>
      </c>
      <c r="V3000" s="19">
        <f t="shared" si="7638"/>
        <v>670.10000000000002</v>
      </c>
      <c r="W3000" s="19">
        <f>W3001</f>
        <v>0</v>
      </c>
      <c r="X3000" s="19">
        <f>X3001</f>
        <v>0</v>
      </c>
      <c r="Y3000" s="19">
        <f>Y3001</f>
        <v>0</v>
      </c>
      <c r="Z3000" s="19">
        <f>Z3001</f>
        <v>0</v>
      </c>
      <c r="AA3000" s="19">
        <f>AA3001</f>
        <v>0</v>
      </c>
      <c r="AB3000" s="19">
        <f>AB3001</f>
        <v>0</v>
      </c>
      <c r="AC3000" s="19">
        <f>AC3001</f>
        <v>0</v>
      </c>
      <c r="AD3000" s="19">
        <f>AD3001</f>
        <v>0</v>
      </c>
      <c r="AE3000" s="19">
        <f>AE3001</f>
        <v>0</v>
      </c>
      <c r="AF3000" s="50">
        <f>AF3001</f>
        <v>135.83600000000001</v>
      </c>
      <c r="AG3000" s="50">
        <f>AG3001</f>
        <v>0</v>
      </c>
      <c r="AH3000" s="50">
        <f>AH3001</f>
        <v>0</v>
      </c>
      <c r="AI3000" s="50">
        <f>AI3001</f>
        <v>0</v>
      </c>
      <c r="AJ3000" s="50">
        <f>AJ3001</f>
        <v>0</v>
      </c>
      <c r="AK3000" s="50">
        <f>AK3001</f>
        <v>0</v>
      </c>
      <c r="AL3000" s="50">
        <f>AL3001</f>
        <v>129.83600000000001</v>
      </c>
      <c r="AM3000" s="50">
        <f>AM3001</f>
        <v>0</v>
      </c>
      <c r="AN3000" s="50">
        <f>AN3001</f>
        <v>0</v>
      </c>
      <c r="AO3000" s="51">
        <f>AO3001</f>
        <v>0</v>
      </c>
      <c r="AP3000" s="51">
        <f>AP3001</f>
        <v>670.10000000000002</v>
      </c>
      <c r="AQ3000" s="51">
        <f>AQ3001</f>
        <v>-534.26400000000001</v>
      </c>
      <c r="AR3000" s="51">
        <f>AR3001</f>
        <v>0</v>
      </c>
      <c r="AS3000" s="51">
        <f>AS3001</f>
        <v>0</v>
      </c>
      <c r="AT3000" s="51">
        <f>AT3001</f>
        <v>0</v>
      </c>
      <c r="AU3000" s="51">
        <f t="shared" si="7635"/>
        <v>135.83600000000001</v>
      </c>
      <c r="AV3000" s="51">
        <f t="shared" si="7636"/>
        <v>0</v>
      </c>
      <c r="AW3000" s="51">
        <f t="shared" si="7639"/>
        <v>135.83600000000001</v>
      </c>
      <c r="AX3000" s="51">
        <f t="shared" si="7640"/>
        <v>670.10000000000002</v>
      </c>
      <c r="AY3000" s="51">
        <f t="shared" si="7641"/>
        <v>670.10000000000002</v>
      </c>
      <c r="AZ3000" s="51">
        <f>AZ3001</f>
        <v>0</v>
      </c>
      <c r="BA3000" s="52">
        <f t="shared" si="7642"/>
        <v>95.582908801790396</v>
      </c>
      <c r="BB3000" s="25"/>
    </row>
    <row r="3001">
      <c r="B3001" s="47" t="s">
        <v>1074</v>
      </c>
      <c r="C3001" s="47" t="s">
        <v>46</v>
      </c>
      <c r="D3001" s="47" t="s">
        <v>48</v>
      </c>
      <c r="E3001" s="48" t="str">
        <f t="shared" si="7634"/>
        <v>0113</v>
      </c>
      <c r="F3001" s="47" t="s">
        <v>1108</v>
      </c>
      <c r="G3001" s="47" t="s">
        <v>72</v>
      </c>
      <c r="H3001" s="49" t="s">
        <v>73</v>
      </c>
      <c r="I3001" s="19">
        <v>670.10000000000002</v>
      </c>
      <c r="J3001" s="19">
        <v>670.10000000000002</v>
      </c>
      <c r="K3001" s="19">
        <v>670.10000000000002</v>
      </c>
      <c r="L3001" s="19"/>
      <c r="M3001" s="19"/>
      <c r="N3001" s="19"/>
      <c r="O3001" s="19">
        <v>-534.26400000000001</v>
      </c>
      <c r="P3001" s="19">
        <v>0</v>
      </c>
      <c r="Q3001" s="19">
        <v>0</v>
      </c>
      <c r="R3001" s="19">
        <v>0</v>
      </c>
      <c r="S3001" s="19"/>
      <c r="T3001" s="19">
        <f t="shared" si="7622"/>
        <v>135.83600000000001</v>
      </c>
      <c r="U3001" s="19">
        <f t="shared" si="7637"/>
        <v>670.10000000000002</v>
      </c>
      <c r="V3001" s="19">
        <f t="shared" si="7638"/>
        <v>670.10000000000002</v>
      </c>
      <c r="W3001" s="19"/>
      <c r="X3001" s="19"/>
      <c r="Y3001" s="19"/>
      <c r="Z3001" s="19"/>
      <c r="AA3001" s="19"/>
      <c r="AB3001" s="19"/>
      <c r="AC3001" s="19"/>
      <c r="AD3001" s="19"/>
      <c r="AE3001" s="19"/>
      <c r="AF3001" s="50">
        <v>135.83600000000001</v>
      </c>
      <c r="AG3001" s="50"/>
      <c r="AH3001" s="50">
        <v>0</v>
      </c>
      <c r="AI3001" s="50">
        <v>0</v>
      </c>
      <c r="AJ3001" s="50">
        <v>0</v>
      </c>
      <c r="AK3001" s="50">
        <v>0</v>
      </c>
      <c r="AL3001" s="50">
        <v>129.83600000000001</v>
      </c>
      <c r="AM3001" s="50">
        <v>0</v>
      </c>
      <c r="AN3001" s="50">
        <v>0</v>
      </c>
      <c r="AO3001" s="15">
        <v>0</v>
      </c>
      <c r="AP3001" s="51">
        <v>670.10000000000002</v>
      </c>
      <c r="AQ3001" s="51">
        <v>-534.26400000000001</v>
      </c>
      <c r="AR3001" s="51">
        <v>0</v>
      </c>
      <c r="AS3001" s="51">
        <v>0</v>
      </c>
      <c r="AT3001" s="51">
        <v>0</v>
      </c>
      <c r="AU3001" s="51">
        <f t="shared" si="7635"/>
        <v>135.83600000000001</v>
      </c>
      <c r="AV3001" s="51">
        <f t="shared" si="7636"/>
        <v>0</v>
      </c>
      <c r="AW3001" s="51">
        <f t="shared" si="7639"/>
        <v>135.83600000000001</v>
      </c>
      <c r="AX3001" s="51">
        <f t="shared" si="7640"/>
        <v>670.10000000000002</v>
      </c>
      <c r="AY3001" s="51">
        <f t="shared" si="7641"/>
        <v>670.10000000000002</v>
      </c>
      <c r="AZ3001" s="51"/>
      <c r="BA3001" s="52">
        <f t="shared" si="7642"/>
        <v>95.582908801790396</v>
      </c>
      <c r="BB3001" s="53"/>
    </row>
    <row r="3002" ht="63">
      <c r="B3002" s="47" t="s">
        <v>1074</v>
      </c>
      <c r="C3002" s="47" t="s">
        <v>46</v>
      </c>
      <c r="D3002" s="47" t="s">
        <v>48</v>
      </c>
      <c r="E3002" s="48" t="str">
        <f t="shared" si="7634"/>
        <v>0113</v>
      </c>
      <c r="F3002" s="17" t="s">
        <v>1110</v>
      </c>
      <c r="G3002" s="47"/>
      <c r="H3002" s="57" t="s">
        <v>1111</v>
      </c>
      <c r="I3002" s="19"/>
      <c r="J3002" s="19"/>
      <c r="K3002" s="19"/>
      <c r="L3002" s="19"/>
      <c r="M3002" s="19"/>
      <c r="N3002" s="19"/>
      <c r="O3002" s="19">
        <f>O3003</f>
        <v>0</v>
      </c>
      <c r="P3002" s="19">
        <f>P3003</f>
        <v>0</v>
      </c>
      <c r="Q3002" s="19"/>
      <c r="R3002" s="19"/>
      <c r="S3002" s="19"/>
      <c r="T3002" s="19">
        <f t="shared" si="7622"/>
        <v>0</v>
      </c>
      <c r="U3002" s="19"/>
      <c r="V3002" s="19"/>
      <c r="W3002" s="19"/>
      <c r="X3002" s="19"/>
      <c r="Y3002" s="19"/>
      <c r="Z3002" s="19"/>
      <c r="AA3002" s="19"/>
      <c r="AB3002" s="19"/>
      <c r="AC3002" s="19"/>
      <c r="AD3002" s="19"/>
      <c r="AE3002" s="19"/>
      <c r="AF3002" s="50">
        <f>AF3003</f>
        <v>457.5</v>
      </c>
      <c r="AG3002" s="50">
        <f>AG3003</f>
        <v>0</v>
      </c>
      <c r="AH3002" s="50">
        <f>AH3003</f>
        <v>457.5</v>
      </c>
      <c r="AI3002" s="50">
        <f>AI3003</f>
        <v>0</v>
      </c>
      <c r="AJ3002" s="50">
        <f>AJ3003</f>
        <v>0</v>
      </c>
      <c r="AK3002" s="50">
        <f>AK3003</f>
        <v>0</v>
      </c>
      <c r="AL3002" s="50">
        <f>AL3003</f>
        <v>457.5</v>
      </c>
      <c r="AM3002" s="50">
        <f>AM3003</f>
        <v>457.5</v>
      </c>
      <c r="AN3002" s="50">
        <f>AN3003</f>
        <v>0</v>
      </c>
      <c r="AO3002" s="51">
        <f>AO3003</f>
        <v>127.5</v>
      </c>
      <c r="AP3002" s="51">
        <f>AP3003</f>
        <v>127.5</v>
      </c>
      <c r="AQ3002" s="51">
        <f>AQ3003</f>
        <v>0</v>
      </c>
      <c r="AR3002" s="51">
        <f>AR3003</f>
        <v>0</v>
      </c>
      <c r="AS3002" s="51">
        <f>AS3003</f>
        <v>0</v>
      </c>
      <c r="AT3002" s="51">
        <f>AT3003</f>
        <v>0</v>
      </c>
      <c r="AU3002" s="51">
        <f t="shared" si="7635"/>
        <v>127.5</v>
      </c>
      <c r="AV3002" s="51">
        <f t="shared" si="7636"/>
        <v>-127.5</v>
      </c>
      <c r="AW3002" s="51"/>
      <c r="AX3002" s="51"/>
      <c r="AY3002" s="51"/>
      <c r="AZ3002" s="51"/>
      <c r="BA3002" s="52">
        <f t="shared" si="7642"/>
        <v>100</v>
      </c>
      <c r="BB3002" s="53"/>
    </row>
    <row r="3003" ht="78.75">
      <c r="B3003" s="47" t="s">
        <v>1074</v>
      </c>
      <c r="C3003" s="47" t="s">
        <v>46</v>
      </c>
      <c r="D3003" s="47" t="s">
        <v>48</v>
      </c>
      <c r="E3003" s="48" t="str">
        <f t="shared" si="7634"/>
        <v>0113</v>
      </c>
      <c r="F3003" s="17" t="s">
        <v>1110</v>
      </c>
      <c r="G3003" s="47" t="s">
        <v>70</v>
      </c>
      <c r="H3003" s="49" t="s">
        <v>71</v>
      </c>
      <c r="I3003" s="19"/>
      <c r="J3003" s="19"/>
      <c r="K3003" s="19"/>
      <c r="L3003" s="19"/>
      <c r="M3003" s="19"/>
      <c r="N3003" s="19"/>
      <c r="O3003" s="19">
        <v>0</v>
      </c>
      <c r="P3003" s="19">
        <v>0</v>
      </c>
      <c r="Q3003" s="19"/>
      <c r="R3003" s="19"/>
      <c r="S3003" s="19"/>
      <c r="T3003" s="19">
        <f t="shared" si="7622"/>
        <v>0</v>
      </c>
      <c r="U3003" s="19"/>
      <c r="V3003" s="19"/>
      <c r="W3003" s="19"/>
      <c r="X3003" s="19"/>
      <c r="Y3003" s="19"/>
      <c r="Z3003" s="19"/>
      <c r="AA3003" s="19"/>
      <c r="AB3003" s="19"/>
      <c r="AC3003" s="19"/>
      <c r="AD3003" s="19"/>
      <c r="AE3003" s="19"/>
      <c r="AF3003" s="50">
        <v>457.5</v>
      </c>
      <c r="AG3003" s="50"/>
      <c r="AH3003" s="50">
        <f>AF3003</f>
        <v>457.5</v>
      </c>
      <c r="AI3003" s="50">
        <f>AG3003</f>
        <v>0</v>
      </c>
      <c r="AJ3003" s="50">
        <v>0</v>
      </c>
      <c r="AK3003" s="50">
        <v>0</v>
      </c>
      <c r="AL3003" s="50">
        <v>457.5</v>
      </c>
      <c r="AM3003" s="50">
        <f>AL3003</f>
        <v>457.5</v>
      </c>
      <c r="AN3003" s="50">
        <v>0</v>
      </c>
      <c r="AO3003" s="15">
        <v>127.5</v>
      </c>
      <c r="AP3003" s="51">
        <v>127.5</v>
      </c>
      <c r="AQ3003" s="51">
        <v>0</v>
      </c>
      <c r="AR3003" s="51">
        <v>0</v>
      </c>
      <c r="AS3003" s="51">
        <v>0</v>
      </c>
      <c r="AT3003" s="51">
        <v>0</v>
      </c>
      <c r="AU3003" s="51">
        <f t="shared" si="7635"/>
        <v>127.5</v>
      </c>
      <c r="AV3003" s="51">
        <f t="shared" si="7636"/>
        <v>-127.5</v>
      </c>
      <c r="AW3003" s="51"/>
      <c r="AX3003" s="51"/>
      <c r="AY3003" s="51"/>
      <c r="AZ3003" s="51"/>
      <c r="BA3003" s="52">
        <f t="shared" si="7642"/>
        <v>100</v>
      </c>
      <c r="BB3003" s="53"/>
    </row>
    <row r="3004" ht="63">
      <c r="B3004" s="47" t="s">
        <v>1074</v>
      </c>
      <c r="C3004" s="47" t="s">
        <v>46</v>
      </c>
      <c r="D3004" s="47" t="s">
        <v>48</v>
      </c>
      <c r="E3004" s="48" t="str">
        <f t="shared" si="7634"/>
        <v>0113</v>
      </c>
      <c r="F3004" s="17" t="s">
        <v>1112</v>
      </c>
      <c r="G3004" s="47"/>
      <c r="H3004" s="57" t="s">
        <v>1113</v>
      </c>
      <c r="I3004" s="19"/>
      <c r="J3004" s="19"/>
      <c r="K3004" s="19"/>
      <c r="L3004" s="19"/>
      <c r="M3004" s="19"/>
      <c r="N3004" s="19"/>
      <c r="O3004" s="19">
        <f>O3005</f>
        <v>0</v>
      </c>
      <c r="P3004" s="19">
        <f>P3005</f>
        <v>0</v>
      </c>
      <c r="Q3004" s="19"/>
      <c r="R3004" s="19"/>
      <c r="S3004" s="19"/>
      <c r="T3004" s="19">
        <f t="shared" si="7622"/>
        <v>0</v>
      </c>
      <c r="U3004" s="19"/>
      <c r="V3004" s="19"/>
      <c r="W3004" s="19"/>
      <c r="X3004" s="19"/>
      <c r="Y3004" s="19"/>
      <c r="Z3004" s="19"/>
      <c r="AA3004" s="19"/>
      <c r="AB3004" s="19"/>
      <c r="AC3004" s="19"/>
      <c r="AD3004" s="19"/>
      <c r="AE3004" s="19"/>
      <c r="AF3004" s="50">
        <f>AF3005</f>
        <v>147</v>
      </c>
      <c r="AG3004" s="50">
        <f>AG3005</f>
        <v>0</v>
      </c>
      <c r="AH3004" s="50">
        <f>AH3005</f>
        <v>147</v>
      </c>
      <c r="AI3004" s="50">
        <f>AI3005</f>
        <v>0</v>
      </c>
      <c r="AJ3004" s="50">
        <f>AJ3005</f>
        <v>0</v>
      </c>
      <c r="AK3004" s="50">
        <f>AK3005</f>
        <v>0</v>
      </c>
      <c r="AL3004" s="50">
        <f>AL3005</f>
        <v>147</v>
      </c>
      <c r="AM3004" s="50">
        <f>AM3005</f>
        <v>147</v>
      </c>
      <c r="AN3004" s="50">
        <f>AN3005</f>
        <v>0</v>
      </c>
      <c r="AO3004" s="51">
        <f>AO3005</f>
        <v>147</v>
      </c>
      <c r="AP3004" s="51">
        <f>AP3005</f>
        <v>147</v>
      </c>
      <c r="AQ3004" s="51">
        <f>AQ3005</f>
        <v>0</v>
      </c>
      <c r="AR3004" s="51">
        <f>AR3005</f>
        <v>0</v>
      </c>
      <c r="AS3004" s="51">
        <f>AS3005</f>
        <v>0</v>
      </c>
      <c r="AT3004" s="51">
        <f>AT3005</f>
        <v>0</v>
      </c>
      <c r="AU3004" s="51">
        <f t="shared" si="7635"/>
        <v>147</v>
      </c>
      <c r="AV3004" s="51">
        <f t="shared" si="7636"/>
        <v>-147</v>
      </c>
      <c r="AW3004" s="51"/>
      <c r="AX3004" s="51"/>
      <c r="AY3004" s="51"/>
      <c r="AZ3004" s="51"/>
      <c r="BA3004" s="52">
        <f t="shared" si="7642"/>
        <v>100</v>
      </c>
      <c r="BB3004" s="53"/>
    </row>
    <row r="3005">
      <c r="B3005" s="47" t="s">
        <v>1074</v>
      </c>
      <c r="C3005" s="47" t="s">
        <v>46</v>
      </c>
      <c r="D3005" s="47" t="s">
        <v>48</v>
      </c>
      <c r="E3005" s="48" t="str">
        <f t="shared" si="7634"/>
        <v>0113</v>
      </c>
      <c r="F3005" s="17" t="s">
        <v>1112</v>
      </c>
      <c r="G3005" s="47" t="s">
        <v>72</v>
      </c>
      <c r="H3005" s="49" t="s">
        <v>73</v>
      </c>
      <c r="I3005" s="19"/>
      <c r="J3005" s="19"/>
      <c r="K3005" s="19"/>
      <c r="L3005" s="19"/>
      <c r="M3005" s="19"/>
      <c r="N3005" s="19"/>
      <c r="O3005" s="19">
        <v>0</v>
      </c>
      <c r="P3005" s="19">
        <v>0</v>
      </c>
      <c r="Q3005" s="19"/>
      <c r="R3005" s="19"/>
      <c r="S3005" s="19"/>
      <c r="T3005" s="19">
        <f t="shared" si="7622"/>
        <v>0</v>
      </c>
      <c r="U3005" s="19"/>
      <c r="V3005" s="19"/>
      <c r="W3005" s="19"/>
      <c r="X3005" s="19"/>
      <c r="Y3005" s="19"/>
      <c r="Z3005" s="19"/>
      <c r="AA3005" s="19"/>
      <c r="AB3005" s="19"/>
      <c r="AC3005" s="19"/>
      <c r="AD3005" s="19"/>
      <c r="AE3005" s="19"/>
      <c r="AF3005" s="50">
        <v>147</v>
      </c>
      <c r="AG3005" s="50"/>
      <c r="AH3005" s="50">
        <f>AF3005</f>
        <v>147</v>
      </c>
      <c r="AI3005" s="50">
        <f>AG3005</f>
        <v>0</v>
      </c>
      <c r="AJ3005" s="50">
        <v>0</v>
      </c>
      <c r="AK3005" s="50">
        <v>0</v>
      </c>
      <c r="AL3005" s="50">
        <v>147</v>
      </c>
      <c r="AM3005" s="50">
        <f>AL3005</f>
        <v>147</v>
      </c>
      <c r="AN3005" s="50">
        <v>0</v>
      </c>
      <c r="AO3005" s="15">
        <v>147</v>
      </c>
      <c r="AP3005" s="51">
        <v>147</v>
      </c>
      <c r="AQ3005" s="51">
        <v>0</v>
      </c>
      <c r="AR3005" s="51">
        <v>0</v>
      </c>
      <c r="AS3005" s="51">
        <v>0</v>
      </c>
      <c r="AT3005" s="51">
        <v>0</v>
      </c>
      <c r="AU3005" s="51">
        <f t="shared" si="7635"/>
        <v>147</v>
      </c>
      <c r="AV3005" s="51">
        <f t="shared" si="7636"/>
        <v>-147</v>
      </c>
      <c r="AW3005" s="51"/>
      <c r="AX3005" s="51"/>
      <c r="AY3005" s="51"/>
      <c r="AZ3005" s="51"/>
      <c r="BA3005" s="52">
        <f t="shared" si="7642"/>
        <v>100</v>
      </c>
      <c r="BB3005" s="53"/>
    </row>
    <row r="3006">
      <c r="B3006" s="47" t="s">
        <v>1074</v>
      </c>
      <c r="C3006" s="47" t="s">
        <v>46</v>
      </c>
      <c r="D3006" s="47" t="s">
        <v>48</v>
      </c>
      <c r="E3006" s="48" t="str">
        <f t="shared" si="7634"/>
        <v>0113</v>
      </c>
      <c r="F3006" s="17" t="s">
        <v>161</v>
      </c>
      <c r="G3006" s="47"/>
      <c r="H3006" s="57" t="s">
        <v>162</v>
      </c>
      <c r="I3006" s="19"/>
      <c r="J3006" s="19"/>
      <c r="K3006" s="19"/>
      <c r="L3006" s="19"/>
      <c r="M3006" s="19"/>
      <c r="N3006" s="19"/>
      <c r="O3006" s="19"/>
      <c r="P3006" s="19"/>
      <c r="Q3006" s="19"/>
      <c r="R3006" s="19"/>
      <c r="S3006" s="19"/>
      <c r="T3006" s="19">
        <f>T3007</f>
        <v>0</v>
      </c>
      <c r="U3006" s="19"/>
      <c r="V3006" s="19"/>
      <c r="W3006" s="19"/>
      <c r="X3006" s="19"/>
      <c r="Y3006" s="19"/>
      <c r="Z3006" s="19"/>
      <c r="AA3006" s="19"/>
      <c r="AB3006" s="19"/>
      <c r="AC3006" s="19"/>
      <c r="AD3006" s="19"/>
      <c r="AE3006" s="19"/>
      <c r="AF3006" s="51">
        <f>AF3007</f>
        <v>2061.0810000000001</v>
      </c>
      <c r="AG3006" s="51">
        <f>AG3007</f>
        <v>0</v>
      </c>
      <c r="AH3006" s="51">
        <f>AH3007</f>
        <v>2061.0810000000001</v>
      </c>
      <c r="AI3006" s="51">
        <f>AI3007</f>
        <v>0</v>
      </c>
      <c r="AJ3006" s="51">
        <f>AJ3007</f>
        <v>0</v>
      </c>
      <c r="AK3006" s="51">
        <f>AK3007</f>
        <v>0</v>
      </c>
      <c r="AL3006" s="51">
        <f>AL3007</f>
        <v>2061.0810000000001</v>
      </c>
      <c r="AM3006" s="51">
        <f>AM3007</f>
        <v>2061.0810000000001</v>
      </c>
      <c r="AN3006" s="51">
        <f>AN3007</f>
        <v>0</v>
      </c>
      <c r="AO3006" s="15"/>
      <c r="AP3006" s="51"/>
      <c r="AQ3006" s="51"/>
      <c r="AR3006" s="51"/>
      <c r="AS3006" s="51"/>
      <c r="AT3006" s="51"/>
      <c r="AU3006" s="51"/>
      <c r="AV3006" s="51"/>
      <c r="AW3006" s="51"/>
      <c r="AX3006" s="51"/>
      <c r="AY3006" s="51"/>
      <c r="AZ3006" s="51"/>
      <c r="BA3006" s="58">
        <f t="shared" si="7642"/>
        <v>100</v>
      </c>
      <c r="BB3006" s="53"/>
    </row>
    <row r="3007">
      <c r="B3007" s="47" t="s">
        <v>1074</v>
      </c>
      <c r="C3007" s="47" t="s">
        <v>46</v>
      </c>
      <c r="D3007" s="47" t="s">
        <v>48</v>
      </c>
      <c r="E3007" s="48" t="str">
        <f t="shared" si="7634"/>
        <v>0113</v>
      </c>
      <c r="F3007" s="17" t="s">
        <v>161</v>
      </c>
      <c r="G3007" s="47" t="s">
        <v>70</v>
      </c>
      <c r="H3007" s="49" t="s">
        <v>71</v>
      </c>
      <c r="I3007" s="19"/>
      <c r="J3007" s="19"/>
      <c r="K3007" s="19"/>
      <c r="L3007" s="19"/>
      <c r="M3007" s="19"/>
      <c r="N3007" s="19"/>
      <c r="O3007" s="19"/>
      <c r="P3007" s="19"/>
      <c r="Q3007" s="19"/>
      <c r="R3007" s="19"/>
      <c r="S3007" s="19"/>
      <c r="T3007" s="19">
        <v>0</v>
      </c>
      <c r="U3007" s="19"/>
      <c r="V3007" s="19"/>
      <c r="W3007" s="19"/>
      <c r="X3007" s="19"/>
      <c r="Y3007" s="19"/>
      <c r="Z3007" s="19"/>
      <c r="AA3007" s="19"/>
      <c r="AB3007" s="19"/>
      <c r="AC3007" s="19"/>
      <c r="AD3007" s="19"/>
      <c r="AE3007" s="19"/>
      <c r="AF3007" s="51">
        <v>2061.0810000000001</v>
      </c>
      <c r="AG3007" s="51"/>
      <c r="AH3007" s="51">
        <f>AF3007</f>
        <v>2061.0810000000001</v>
      </c>
      <c r="AI3007" s="51">
        <v>0</v>
      </c>
      <c r="AJ3007" s="51">
        <v>0</v>
      </c>
      <c r="AK3007" s="51">
        <v>0</v>
      </c>
      <c r="AL3007" s="51">
        <v>2061.0810000000001</v>
      </c>
      <c r="AM3007" s="51">
        <f>AL3007</f>
        <v>2061.0810000000001</v>
      </c>
      <c r="AN3007" s="51">
        <v>0</v>
      </c>
      <c r="AO3007" s="15"/>
      <c r="AP3007" s="51"/>
      <c r="AQ3007" s="51"/>
      <c r="AR3007" s="51"/>
      <c r="AS3007" s="51"/>
      <c r="AT3007" s="51"/>
      <c r="AU3007" s="51"/>
      <c r="AV3007" s="51"/>
      <c r="AW3007" s="51"/>
      <c r="AX3007" s="51"/>
      <c r="AY3007" s="51"/>
      <c r="AZ3007" s="51"/>
      <c r="BA3007" s="58">
        <f t="shared" si="7642"/>
        <v>100</v>
      </c>
      <c r="BB3007" s="53"/>
    </row>
    <row r="3008" ht="47.25">
      <c r="B3008" s="47" t="s">
        <v>1074</v>
      </c>
      <c r="C3008" s="47" t="s">
        <v>46</v>
      </c>
      <c r="D3008" s="47" t="s">
        <v>48</v>
      </c>
      <c r="E3008" s="48" t="str">
        <f t="shared" si="7634"/>
        <v>0113</v>
      </c>
      <c r="F3008" s="47" t="s">
        <v>1114</v>
      </c>
      <c r="G3008" s="48"/>
      <c r="H3008" s="49" t="s">
        <v>1115</v>
      </c>
      <c r="I3008" s="19">
        <f>I3009</f>
        <v>172.5</v>
      </c>
      <c r="J3008" s="19">
        <f>J3009</f>
        <v>172.5</v>
      </c>
      <c r="K3008" s="19">
        <f>K3009</f>
        <v>172.5</v>
      </c>
      <c r="L3008" s="19">
        <f>L3009</f>
        <v>0</v>
      </c>
      <c r="M3008" s="19">
        <f>M3009</f>
        <v>0</v>
      </c>
      <c r="N3008" s="19">
        <f>N3009</f>
        <v>0</v>
      </c>
      <c r="O3008" s="19">
        <f>O3009</f>
        <v>0</v>
      </c>
      <c r="P3008" s="19">
        <f>P3009</f>
        <v>0</v>
      </c>
      <c r="Q3008" s="19">
        <f>Q3009</f>
        <v>0</v>
      </c>
      <c r="R3008" s="19">
        <f>R3009</f>
        <v>0</v>
      </c>
      <c r="S3008" s="19">
        <f>S3009</f>
        <v>0</v>
      </c>
      <c r="T3008" s="19">
        <f t="shared" ref="T3008:T3071" si="7643">I3008+L3008+S3008+R3008+Q3008+P3008+O3008</f>
        <v>172.5</v>
      </c>
      <c r="U3008" s="19">
        <f t="shared" si="7637"/>
        <v>172.5</v>
      </c>
      <c r="V3008" s="19">
        <f t="shared" si="7638"/>
        <v>172.5</v>
      </c>
      <c r="W3008" s="19">
        <f>W3009</f>
        <v>0</v>
      </c>
      <c r="X3008" s="19">
        <f>X3009</f>
        <v>0</v>
      </c>
      <c r="Y3008" s="19">
        <f>Y3009</f>
        <v>0</v>
      </c>
      <c r="Z3008" s="19">
        <f>Z3009</f>
        <v>0</v>
      </c>
      <c r="AA3008" s="19">
        <f>AA3009</f>
        <v>0</v>
      </c>
      <c r="AB3008" s="19">
        <f>AB3009</f>
        <v>0</v>
      </c>
      <c r="AC3008" s="19">
        <f>AC3009</f>
        <v>0</v>
      </c>
      <c r="AD3008" s="19">
        <f>AD3009</f>
        <v>0</v>
      </c>
      <c r="AE3008" s="19">
        <f>AE3009</f>
        <v>0</v>
      </c>
      <c r="AF3008" s="50">
        <f>AF3009</f>
        <v>103.5</v>
      </c>
      <c r="AG3008" s="50">
        <f>AG3009</f>
        <v>0</v>
      </c>
      <c r="AH3008" s="50">
        <f>AH3009</f>
        <v>0</v>
      </c>
      <c r="AI3008" s="50">
        <f>AI3009</f>
        <v>0</v>
      </c>
      <c r="AJ3008" s="50">
        <f>AJ3009</f>
        <v>0</v>
      </c>
      <c r="AK3008" s="50">
        <f>AK3009</f>
        <v>0</v>
      </c>
      <c r="AL3008" s="50">
        <f>AL3009</f>
        <v>103.5</v>
      </c>
      <c r="AM3008" s="50">
        <f>AM3009</f>
        <v>0</v>
      </c>
      <c r="AN3008" s="50">
        <f>AN3009</f>
        <v>0</v>
      </c>
      <c r="AO3008" s="51">
        <f>AO3009</f>
        <v>69</v>
      </c>
      <c r="AP3008" s="51">
        <f>AP3009</f>
        <v>172.5</v>
      </c>
      <c r="AQ3008" s="51">
        <f>AQ3009</f>
        <v>0</v>
      </c>
      <c r="AR3008" s="51">
        <f>AR3009</f>
        <v>0</v>
      </c>
      <c r="AS3008" s="51">
        <f>AS3009</f>
        <v>0</v>
      </c>
      <c r="AT3008" s="51">
        <f>AT3009</f>
        <v>0</v>
      </c>
      <c r="AU3008" s="51">
        <f t="shared" si="7635"/>
        <v>172.5</v>
      </c>
      <c r="AV3008" s="51">
        <f t="shared" si="7636"/>
        <v>0</v>
      </c>
      <c r="AW3008" s="51">
        <f t="shared" si="7639"/>
        <v>172.5</v>
      </c>
      <c r="AX3008" s="51">
        <f t="shared" si="7640"/>
        <v>172.5</v>
      </c>
      <c r="AY3008" s="51">
        <f t="shared" si="7641"/>
        <v>172.5</v>
      </c>
      <c r="AZ3008" s="51">
        <f>AZ3009</f>
        <v>0</v>
      </c>
      <c r="BA3008" s="52">
        <f t="shared" si="7642"/>
        <v>100</v>
      </c>
      <c r="BB3008" s="25"/>
    </row>
    <row r="3009">
      <c r="B3009" s="47" t="s">
        <v>1074</v>
      </c>
      <c r="C3009" s="47" t="s">
        <v>46</v>
      </c>
      <c r="D3009" s="47" t="s">
        <v>48</v>
      </c>
      <c r="E3009" s="48" t="str">
        <f t="shared" si="7634"/>
        <v>0113</v>
      </c>
      <c r="F3009" s="47" t="s">
        <v>1114</v>
      </c>
      <c r="G3009" s="47" t="s">
        <v>72</v>
      </c>
      <c r="H3009" s="49" t="s">
        <v>73</v>
      </c>
      <c r="I3009" s="19">
        <v>172.5</v>
      </c>
      <c r="J3009" s="19">
        <v>172.5</v>
      </c>
      <c r="K3009" s="19">
        <v>172.5</v>
      </c>
      <c r="L3009" s="19"/>
      <c r="M3009" s="19"/>
      <c r="N3009" s="19"/>
      <c r="O3009" s="19">
        <v>0</v>
      </c>
      <c r="P3009" s="19">
        <v>0</v>
      </c>
      <c r="Q3009" s="19">
        <v>0</v>
      </c>
      <c r="R3009" s="19">
        <v>0</v>
      </c>
      <c r="S3009" s="19"/>
      <c r="T3009" s="19">
        <f t="shared" si="7643"/>
        <v>172.5</v>
      </c>
      <c r="U3009" s="19">
        <f t="shared" si="7637"/>
        <v>172.5</v>
      </c>
      <c r="V3009" s="19">
        <f t="shared" si="7638"/>
        <v>172.5</v>
      </c>
      <c r="W3009" s="19"/>
      <c r="X3009" s="19"/>
      <c r="Y3009" s="19"/>
      <c r="Z3009" s="19"/>
      <c r="AA3009" s="19"/>
      <c r="AB3009" s="19"/>
      <c r="AC3009" s="19"/>
      <c r="AD3009" s="19"/>
      <c r="AE3009" s="19"/>
      <c r="AF3009" s="50">
        <v>103.5</v>
      </c>
      <c r="AG3009" s="50"/>
      <c r="AH3009" s="50">
        <v>0</v>
      </c>
      <c r="AI3009" s="50">
        <v>0</v>
      </c>
      <c r="AJ3009" s="50">
        <v>0</v>
      </c>
      <c r="AK3009" s="50">
        <v>0</v>
      </c>
      <c r="AL3009" s="50">
        <v>103.5</v>
      </c>
      <c r="AM3009" s="50">
        <v>0</v>
      </c>
      <c r="AN3009" s="50">
        <v>0</v>
      </c>
      <c r="AO3009" s="15">
        <v>69</v>
      </c>
      <c r="AP3009" s="51">
        <v>172.5</v>
      </c>
      <c r="AQ3009" s="51">
        <v>0</v>
      </c>
      <c r="AR3009" s="51">
        <v>0</v>
      </c>
      <c r="AS3009" s="51">
        <v>0</v>
      </c>
      <c r="AT3009" s="51">
        <v>0</v>
      </c>
      <c r="AU3009" s="51">
        <f t="shared" si="7635"/>
        <v>172.5</v>
      </c>
      <c r="AV3009" s="51">
        <f t="shared" si="7636"/>
        <v>0</v>
      </c>
      <c r="AW3009" s="51">
        <f t="shared" si="7639"/>
        <v>172.5</v>
      </c>
      <c r="AX3009" s="51">
        <f t="shared" si="7640"/>
        <v>172.5</v>
      </c>
      <c r="AY3009" s="51">
        <f t="shared" si="7641"/>
        <v>172.5</v>
      </c>
      <c r="AZ3009" s="51"/>
      <c r="BA3009" s="52">
        <f t="shared" si="7642"/>
        <v>100</v>
      </c>
      <c r="BB3009" s="53"/>
    </row>
    <row r="3010" ht="31.5">
      <c r="B3010" s="47" t="s">
        <v>1074</v>
      </c>
      <c r="C3010" s="47" t="s">
        <v>46</v>
      </c>
      <c r="D3010" s="47" t="s">
        <v>48</v>
      </c>
      <c r="E3010" s="48" t="str">
        <f t="shared" si="7634"/>
        <v>0113</v>
      </c>
      <c r="F3010" s="47" t="s">
        <v>1116</v>
      </c>
      <c r="G3010" s="48"/>
      <c r="H3010" s="49" t="s">
        <v>1117</v>
      </c>
      <c r="I3010" s="19">
        <f>I3011</f>
        <v>828</v>
      </c>
      <c r="J3010" s="19">
        <f>J3011</f>
        <v>828</v>
      </c>
      <c r="K3010" s="19">
        <f>K3011</f>
        <v>828</v>
      </c>
      <c r="L3010" s="19">
        <f>L3011</f>
        <v>0</v>
      </c>
      <c r="M3010" s="19">
        <f>M3011</f>
        <v>0</v>
      </c>
      <c r="N3010" s="19">
        <f>N3011</f>
        <v>0</v>
      </c>
      <c r="O3010" s="19">
        <f>O3011</f>
        <v>0</v>
      </c>
      <c r="P3010" s="19">
        <f>P3011</f>
        <v>0</v>
      </c>
      <c r="Q3010" s="19">
        <f>Q3011</f>
        <v>0</v>
      </c>
      <c r="R3010" s="19">
        <f>R3011</f>
        <v>0</v>
      </c>
      <c r="S3010" s="19">
        <f>S3011</f>
        <v>0</v>
      </c>
      <c r="T3010" s="19">
        <f t="shared" si="7643"/>
        <v>828</v>
      </c>
      <c r="U3010" s="19">
        <f t="shared" si="7637"/>
        <v>828</v>
      </c>
      <c r="V3010" s="19">
        <f t="shared" si="7638"/>
        <v>828</v>
      </c>
      <c r="W3010" s="19">
        <f>W3011</f>
        <v>0</v>
      </c>
      <c r="X3010" s="19">
        <f>X3011</f>
        <v>0</v>
      </c>
      <c r="Y3010" s="19">
        <f>Y3011</f>
        <v>0</v>
      </c>
      <c r="Z3010" s="19">
        <f>Z3011</f>
        <v>0</v>
      </c>
      <c r="AA3010" s="19">
        <f>AA3011</f>
        <v>0</v>
      </c>
      <c r="AB3010" s="19">
        <f>AB3011</f>
        <v>0</v>
      </c>
      <c r="AC3010" s="19">
        <f>AC3011</f>
        <v>0</v>
      </c>
      <c r="AD3010" s="19">
        <f>AD3011</f>
        <v>0</v>
      </c>
      <c r="AE3010" s="19">
        <f>AE3011</f>
        <v>0</v>
      </c>
      <c r="AF3010" s="50">
        <f>AF3011</f>
        <v>759</v>
      </c>
      <c r="AG3010" s="50">
        <f>AG3011</f>
        <v>0</v>
      </c>
      <c r="AH3010" s="50">
        <f>AH3011</f>
        <v>0</v>
      </c>
      <c r="AI3010" s="50">
        <f>AI3011</f>
        <v>0</v>
      </c>
      <c r="AJ3010" s="50">
        <f>AJ3011</f>
        <v>0</v>
      </c>
      <c r="AK3010" s="50">
        <f>AK3011</f>
        <v>0</v>
      </c>
      <c r="AL3010" s="50">
        <f>AL3011</f>
        <v>759</v>
      </c>
      <c r="AM3010" s="50">
        <f>AM3011</f>
        <v>0</v>
      </c>
      <c r="AN3010" s="50">
        <f>AN3011</f>
        <v>0</v>
      </c>
      <c r="AO3010" s="51">
        <f>AO3011</f>
        <v>448.5</v>
      </c>
      <c r="AP3010" s="51">
        <f>AP3011</f>
        <v>828</v>
      </c>
      <c r="AQ3010" s="51">
        <f>AQ3011</f>
        <v>0</v>
      </c>
      <c r="AR3010" s="51">
        <f>AR3011</f>
        <v>0</v>
      </c>
      <c r="AS3010" s="51">
        <f>AS3011</f>
        <v>0</v>
      </c>
      <c r="AT3010" s="51">
        <f>AT3011</f>
        <v>0</v>
      </c>
      <c r="AU3010" s="51">
        <f t="shared" si="7635"/>
        <v>828</v>
      </c>
      <c r="AV3010" s="51">
        <f t="shared" si="7636"/>
        <v>0</v>
      </c>
      <c r="AW3010" s="51">
        <f t="shared" si="7639"/>
        <v>828</v>
      </c>
      <c r="AX3010" s="51">
        <f t="shared" si="7640"/>
        <v>828</v>
      </c>
      <c r="AY3010" s="51">
        <f t="shared" si="7641"/>
        <v>828</v>
      </c>
      <c r="AZ3010" s="51">
        <f>AZ3011</f>
        <v>0</v>
      </c>
      <c r="BA3010" s="52">
        <f t="shared" si="7642"/>
        <v>100</v>
      </c>
      <c r="BB3010" s="25"/>
    </row>
    <row r="3011">
      <c r="B3011" s="47" t="s">
        <v>1074</v>
      </c>
      <c r="C3011" s="47" t="s">
        <v>46</v>
      </c>
      <c r="D3011" s="47" t="s">
        <v>48</v>
      </c>
      <c r="E3011" s="48" t="str">
        <f t="shared" si="7634"/>
        <v>0113</v>
      </c>
      <c r="F3011" s="47" t="s">
        <v>1116</v>
      </c>
      <c r="G3011" s="47" t="s">
        <v>72</v>
      </c>
      <c r="H3011" s="49" t="s">
        <v>73</v>
      </c>
      <c r="I3011" s="19">
        <v>828</v>
      </c>
      <c r="J3011" s="19">
        <v>828</v>
      </c>
      <c r="K3011" s="19">
        <v>828</v>
      </c>
      <c r="L3011" s="19"/>
      <c r="M3011" s="19"/>
      <c r="N3011" s="19"/>
      <c r="O3011" s="19">
        <v>0</v>
      </c>
      <c r="P3011" s="19">
        <v>0</v>
      </c>
      <c r="Q3011" s="19">
        <v>0</v>
      </c>
      <c r="R3011" s="19">
        <v>0</v>
      </c>
      <c r="S3011" s="19"/>
      <c r="T3011" s="19">
        <f t="shared" si="7643"/>
        <v>828</v>
      </c>
      <c r="U3011" s="19">
        <f t="shared" si="7637"/>
        <v>828</v>
      </c>
      <c r="V3011" s="19">
        <f t="shared" si="7638"/>
        <v>828</v>
      </c>
      <c r="W3011" s="19"/>
      <c r="X3011" s="19"/>
      <c r="Y3011" s="19"/>
      <c r="Z3011" s="19"/>
      <c r="AA3011" s="19"/>
      <c r="AB3011" s="19"/>
      <c r="AC3011" s="19"/>
      <c r="AD3011" s="19"/>
      <c r="AE3011" s="19"/>
      <c r="AF3011" s="50">
        <v>759</v>
      </c>
      <c r="AG3011" s="50"/>
      <c r="AH3011" s="50">
        <v>0</v>
      </c>
      <c r="AI3011" s="50">
        <v>0</v>
      </c>
      <c r="AJ3011" s="50">
        <v>0</v>
      </c>
      <c r="AK3011" s="50">
        <v>0</v>
      </c>
      <c r="AL3011" s="50">
        <v>759</v>
      </c>
      <c r="AM3011" s="50">
        <v>0</v>
      </c>
      <c r="AN3011" s="50">
        <v>0</v>
      </c>
      <c r="AO3011" s="15">
        <v>448.5</v>
      </c>
      <c r="AP3011" s="51">
        <v>828</v>
      </c>
      <c r="AQ3011" s="51">
        <v>0</v>
      </c>
      <c r="AR3011" s="51">
        <v>0</v>
      </c>
      <c r="AS3011" s="51">
        <v>0</v>
      </c>
      <c r="AT3011" s="51">
        <v>0</v>
      </c>
      <c r="AU3011" s="51">
        <f t="shared" si="7635"/>
        <v>828</v>
      </c>
      <c r="AV3011" s="51">
        <f t="shared" si="7636"/>
        <v>0</v>
      </c>
      <c r="AW3011" s="51">
        <f t="shared" si="7639"/>
        <v>828</v>
      </c>
      <c r="AX3011" s="51">
        <f t="shared" si="7640"/>
        <v>828</v>
      </c>
      <c r="AY3011" s="51">
        <f t="shared" si="7641"/>
        <v>828</v>
      </c>
      <c r="AZ3011" s="51"/>
      <c r="BA3011" s="52">
        <f t="shared" si="7642"/>
        <v>100</v>
      </c>
      <c r="BB3011" s="53"/>
    </row>
    <row r="3012" ht="47.25">
      <c r="B3012" s="47" t="s">
        <v>1074</v>
      </c>
      <c r="C3012" s="47" t="s">
        <v>46</v>
      </c>
      <c r="D3012" s="47" t="s">
        <v>48</v>
      </c>
      <c r="E3012" s="48" t="str">
        <f t="shared" si="7634"/>
        <v>0113</v>
      </c>
      <c r="F3012" s="47" t="s">
        <v>82</v>
      </c>
      <c r="G3012" s="48"/>
      <c r="H3012" s="49" t="s">
        <v>83</v>
      </c>
      <c r="I3012" s="19"/>
      <c r="J3012" s="19"/>
      <c r="K3012" s="19"/>
      <c r="L3012" s="19"/>
      <c r="M3012" s="19"/>
      <c r="N3012" s="19"/>
      <c r="O3012" s="19">
        <f t="shared" ref="O3012:O3013" si="7644">O3013</f>
        <v>0</v>
      </c>
      <c r="P3012" s="19"/>
      <c r="Q3012" s="19"/>
      <c r="R3012" s="19"/>
      <c r="S3012" s="19"/>
      <c r="T3012" s="19">
        <f t="shared" si="7643"/>
        <v>0</v>
      </c>
      <c r="U3012" s="19"/>
      <c r="V3012" s="19"/>
      <c r="W3012" s="19"/>
      <c r="X3012" s="19"/>
      <c r="Y3012" s="19"/>
      <c r="Z3012" s="19"/>
      <c r="AA3012" s="19"/>
      <c r="AB3012" s="19"/>
      <c r="AC3012" s="19"/>
      <c r="AD3012" s="19"/>
      <c r="AE3012" s="19"/>
      <c r="AF3012" s="50">
        <f t="shared" ref="AF3012:AF3013" si="7645">AF3013</f>
        <v>3353.1506499999996</v>
      </c>
      <c r="AG3012" s="50">
        <f t="shared" ref="AG3012:AG3013" si="7646">AG3013</f>
        <v>0</v>
      </c>
      <c r="AH3012" s="50">
        <f t="shared" ref="AH3012:AH3013" si="7647">AH3013</f>
        <v>0</v>
      </c>
      <c r="AI3012" s="50">
        <f t="shared" ref="AI3012:AI3013" si="7648">AI3013</f>
        <v>0</v>
      </c>
      <c r="AJ3012" s="50">
        <f t="shared" ref="AJ3012:AJ3013" si="7649">AJ3013</f>
        <v>0</v>
      </c>
      <c r="AK3012" s="50">
        <f t="shared" ref="AK3012:AK3013" si="7650">AK3013</f>
        <v>0</v>
      </c>
      <c r="AL3012" s="50">
        <f t="shared" ref="AL3012:AL3013" si="7651">AL3013</f>
        <v>3353.1502099999998</v>
      </c>
      <c r="AM3012" s="50">
        <f t="shared" ref="AM3012:AM3013" si="7652">AM3013</f>
        <v>0</v>
      </c>
      <c r="AN3012" s="50">
        <f t="shared" ref="AN3012:AN3013" si="7653">AN3013</f>
        <v>0</v>
      </c>
      <c r="AO3012" s="63">
        <f t="shared" ref="AO3012:AO3013" si="7654">AO3013</f>
        <v>3353.1502099999998</v>
      </c>
      <c r="AP3012" s="15">
        <f t="shared" ref="AP3012:AP3013" si="7655">AP3013</f>
        <v>3358.3166499999998</v>
      </c>
      <c r="AQ3012" s="51">
        <f t="shared" ref="AQ3012:AQ3013" si="7656">AQ3013</f>
        <v>0</v>
      </c>
      <c r="AR3012" s="15">
        <f t="shared" ref="AR3012:AR3013" si="7657">AR3013</f>
        <v>0</v>
      </c>
      <c r="AS3012" s="51">
        <f t="shared" ref="AS3012:AS3013" si="7658">AS3013</f>
        <v>0</v>
      </c>
      <c r="AT3012" s="15">
        <f t="shared" ref="AT3012:AT3013" si="7659">AT3013</f>
        <v>0</v>
      </c>
      <c r="AU3012" s="51">
        <f t="shared" si="7635"/>
        <v>3358.3166499999998</v>
      </c>
      <c r="AV3012" s="51">
        <f t="shared" si="7636"/>
        <v>-3358.3166499999998</v>
      </c>
      <c r="AW3012" s="51"/>
      <c r="AX3012" s="51"/>
      <c r="AY3012" s="51"/>
      <c r="AZ3012" s="51"/>
      <c r="BA3012" s="52">
        <f t="shared" si="7642"/>
        <v>99.999986878012777</v>
      </c>
      <c r="BB3012" s="53"/>
    </row>
    <row r="3013" ht="31.5">
      <c r="B3013" s="47" t="s">
        <v>1074</v>
      </c>
      <c r="C3013" s="47" t="s">
        <v>46</v>
      </c>
      <c r="D3013" s="47" t="s">
        <v>48</v>
      </c>
      <c r="E3013" s="48" t="str">
        <f t="shared" si="7634"/>
        <v>0113</v>
      </c>
      <c r="F3013" s="47" t="s">
        <v>84</v>
      </c>
      <c r="G3013" s="48"/>
      <c r="H3013" s="49" t="s">
        <v>85</v>
      </c>
      <c r="I3013" s="19"/>
      <c r="J3013" s="19"/>
      <c r="K3013" s="19"/>
      <c r="L3013" s="19"/>
      <c r="M3013" s="19"/>
      <c r="N3013" s="19"/>
      <c r="O3013" s="19">
        <f t="shared" si="7644"/>
        <v>0</v>
      </c>
      <c r="P3013" s="19"/>
      <c r="Q3013" s="19"/>
      <c r="R3013" s="19"/>
      <c r="S3013" s="19"/>
      <c r="T3013" s="19">
        <f t="shared" si="7643"/>
        <v>0</v>
      </c>
      <c r="U3013" s="19"/>
      <c r="V3013" s="19"/>
      <c r="W3013" s="19"/>
      <c r="X3013" s="19"/>
      <c r="Y3013" s="19"/>
      <c r="Z3013" s="19"/>
      <c r="AA3013" s="19"/>
      <c r="AB3013" s="19"/>
      <c r="AC3013" s="19"/>
      <c r="AD3013" s="19"/>
      <c r="AE3013" s="19"/>
      <c r="AF3013" s="50">
        <f t="shared" si="7645"/>
        <v>3353.1506499999996</v>
      </c>
      <c r="AG3013" s="50">
        <f t="shared" si="7646"/>
        <v>0</v>
      </c>
      <c r="AH3013" s="50">
        <f t="shared" si="7647"/>
        <v>0</v>
      </c>
      <c r="AI3013" s="50">
        <f t="shared" si="7648"/>
        <v>0</v>
      </c>
      <c r="AJ3013" s="50">
        <f t="shared" si="7649"/>
        <v>0</v>
      </c>
      <c r="AK3013" s="50">
        <f t="shared" si="7650"/>
        <v>0</v>
      </c>
      <c r="AL3013" s="50">
        <f t="shared" si="7651"/>
        <v>3353.1502099999998</v>
      </c>
      <c r="AM3013" s="50">
        <f t="shared" si="7652"/>
        <v>0</v>
      </c>
      <c r="AN3013" s="50">
        <f t="shared" si="7653"/>
        <v>0</v>
      </c>
      <c r="AO3013" s="15">
        <f t="shared" si="7654"/>
        <v>3353.1502099999998</v>
      </c>
      <c r="AP3013" s="51">
        <f t="shared" si="7655"/>
        <v>3358.3166499999998</v>
      </c>
      <c r="AQ3013" s="15">
        <f t="shared" si="7656"/>
        <v>0</v>
      </c>
      <c r="AR3013" s="51">
        <f t="shared" si="7657"/>
        <v>0</v>
      </c>
      <c r="AS3013" s="15">
        <f t="shared" si="7658"/>
        <v>0</v>
      </c>
      <c r="AT3013" s="51">
        <f t="shared" si="7659"/>
        <v>0</v>
      </c>
      <c r="AU3013" s="51">
        <f t="shared" si="7635"/>
        <v>3358.3166499999998</v>
      </c>
      <c r="AV3013" s="51">
        <f t="shared" si="7636"/>
        <v>-3358.3166499999998</v>
      </c>
      <c r="AW3013" s="51"/>
      <c r="AX3013" s="51"/>
      <c r="AY3013" s="51"/>
      <c r="AZ3013" s="51"/>
      <c r="BA3013" s="52">
        <f t="shared" si="7642"/>
        <v>99.999986878012777</v>
      </c>
      <c r="BB3013" s="53"/>
    </row>
    <row r="3014" ht="31.5">
      <c r="B3014" s="47" t="s">
        <v>1074</v>
      </c>
      <c r="C3014" s="47" t="s">
        <v>46</v>
      </c>
      <c r="D3014" s="47" t="s">
        <v>48</v>
      </c>
      <c r="E3014" s="48" t="str">
        <f t="shared" si="7634"/>
        <v>0113</v>
      </c>
      <c r="F3014" s="47" t="s">
        <v>86</v>
      </c>
      <c r="G3014" s="48"/>
      <c r="H3014" s="49" t="s">
        <v>87</v>
      </c>
      <c r="I3014" s="19"/>
      <c r="J3014" s="19"/>
      <c r="K3014" s="19"/>
      <c r="L3014" s="19"/>
      <c r="M3014" s="19"/>
      <c r="N3014" s="19"/>
      <c r="O3014" s="19">
        <f>O3015+O3016</f>
        <v>0</v>
      </c>
      <c r="P3014" s="19"/>
      <c r="Q3014" s="19"/>
      <c r="R3014" s="19"/>
      <c r="S3014" s="19"/>
      <c r="T3014" s="19">
        <f t="shared" si="7643"/>
        <v>0</v>
      </c>
      <c r="U3014" s="19"/>
      <c r="V3014" s="19"/>
      <c r="W3014" s="19"/>
      <c r="X3014" s="19"/>
      <c r="Y3014" s="19"/>
      <c r="Z3014" s="19"/>
      <c r="AA3014" s="19"/>
      <c r="AB3014" s="19"/>
      <c r="AC3014" s="19"/>
      <c r="AD3014" s="19"/>
      <c r="AE3014" s="19"/>
      <c r="AF3014" s="50">
        <f>AF3015+AF3016</f>
        <v>3353.1506499999996</v>
      </c>
      <c r="AG3014" s="50">
        <f>AG3015+AG3016</f>
        <v>0</v>
      </c>
      <c r="AH3014" s="50">
        <f>AH3015+AH3016</f>
        <v>0</v>
      </c>
      <c r="AI3014" s="50">
        <f>AI3015+AI3016</f>
        <v>0</v>
      </c>
      <c r="AJ3014" s="50">
        <f>AJ3015+AJ3016</f>
        <v>0</v>
      </c>
      <c r="AK3014" s="50">
        <f>AK3015+AK3016</f>
        <v>0</v>
      </c>
      <c r="AL3014" s="50">
        <f>AL3015+AL3016</f>
        <v>3353.1502099999998</v>
      </c>
      <c r="AM3014" s="50">
        <f>AM3015+AM3016</f>
        <v>0</v>
      </c>
      <c r="AN3014" s="50">
        <f>AN3015+AN3016</f>
        <v>0</v>
      </c>
      <c r="AO3014" s="63">
        <f>AO3015+AO3016</f>
        <v>3353.1502099999998</v>
      </c>
      <c r="AP3014" s="15">
        <f>AP3015+AP3016</f>
        <v>3358.3166499999998</v>
      </c>
      <c r="AQ3014" s="51">
        <f>AQ3015+AQ3016</f>
        <v>0</v>
      </c>
      <c r="AR3014" s="15">
        <f>AR3015+AR3016</f>
        <v>0</v>
      </c>
      <c r="AS3014" s="51">
        <f>AS3015+AS3016</f>
        <v>0</v>
      </c>
      <c r="AT3014" s="15">
        <f>AT3015+AT3016</f>
        <v>0</v>
      </c>
      <c r="AU3014" s="51">
        <f t="shared" si="7635"/>
        <v>3358.3166499999998</v>
      </c>
      <c r="AV3014" s="51">
        <f t="shared" si="7636"/>
        <v>-3358.3166499999998</v>
      </c>
      <c r="AW3014" s="51"/>
      <c r="AX3014" s="51"/>
      <c r="AY3014" s="51"/>
      <c r="AZ3014" s="51"/>
      <c r="BA3014" s="52">
        <f t="shared" si="7642"/>
        <v>99.999986878012777</v>
      </c>
      <c r="BB3014" s="53"/>
    </row>
    <row r="3015" ht="31.5">
      <c r="B3015" s="47" t="s">
        <v>1074</v>
      </c>
      <c r="C3015" s="47" t="s">
        <v>46</v>
      </c>
      <c r="D3015" s="47" t="s">
        <v>48</v>
      </c>
      <c r="E3015" s="48" t="str">
        <f t="shared" si="7634"/>
        <v>0113</v>
      </c>
      <c r="F3015" s="47" t="s">
        <v>86</v>
      </c>
      <c r="G3015" s="47" t="s">
        <v>58</v>
      </c>
      <c r="H3015" s="49" t="s">
        <v>59</v>
      </c>
      <c r="I3015" s="19"/>
      <c r="J3015" s="19"/>
      <c r="K3015" s="19"/>
      <c r="L3015" s="19"/>
      <c r="M3015" s="19"/>
      <c r="N3015" s="19"/>
      <c r="O3015" s="19">
        <v>0</v>
      </c>
      <c r="P3015" s="19"/>
      <c r="Q3015" s="19"/>
      <c r="R3015" s="19"/>
      <c r="S3015" s="19"/>
      <c r="T3015" s="19">
        <f t="shared" si="7643"/>
        <v>0</v>
      </c>
      <c r="U3015" s="19"/>
      <c r="V3015" s="19"/>
      <c r="W3015" s="19"/>
      <c r="X3015" s="19"/>
      <c r="Y3015" s="19"/>
      <c r="Z3015" s="19"/>
      <c r="AA3015" s="19"/>
      <c r="AB3015" s="19"/>
      <c r="AC3015" s="19"/>
      <c r="AD3015" s="19"/>
      <c r="AE3015" s="19"/>
      <c r="AF3015" s="50">
        <v>2767.7380199999998</v>
      </c>
      <c r="AG3015" s="50"/>
      <c r="AH3015" s="50">
        <v>0</v>
      </c>
      <c r="AI3015" s="50">
        <v>0</v>
      </c>
      <c r="AJ3015" s="50">
        <v>0</v>
      </c>
      <c r="AK3015" s="50">
        <v>0</v>
      </c>
      <c r="AL3015" s="50">
        <v>2767.7380199999998</v>
      </c>
      <c r="AM3015" s="50">
        <v>0</v>
      </c>
      <c r="AN3015" s="50">
        <v>0</v>
      </c>
      <c r="AO3015" s="15">
        <v>2767.7380199999998</v>
      </c>
      <c r="AP3015" s="51">
        <v>2767.7380199999998</v>
      </c>
      <c r="AQ3015" s="15">
        <v>0</v>
      </c>
      <c r="AR3015" s="51">
        <v>0</v>
      </c>
      <c r="AS3015" s="15">
        <v>0</v>
      </c>
      <c r="AT3015" s="51">
        <v>0</v>
      </c>
      <c r="AU3015" s="51">
        <f t="shared" si="7635"/>
        <v>2767.7380199999998</v>
      </c>
      <c r="AV3015" s="51">
        <f t="shared" si="7636"/>
        <v>-2767.7380199999998</v>
      </c>
      <c r="AW3015" s="51"/>
      <c r="AX3015" s="51"/>
      <c r="AY3015" s="51"/>
      <c r="AZ3015" s="51"/>
      <c r="BA3015" s="52">
        <f t="shared" si="7642"/>
        <v>100</v>
      </c>
      <c r="BB3015" s="53"/>
    </row>
    <row r="3016">
      <c r="B3016" s="47" t="s">
        <v>1074</v>
      </c>
      <c r="C3016" s="47" t="s">
        <v>46</v>
      </c>
      <c r="D3016" s="47" t="s">
        <v>48</v>
      </c>
      <c r="E3016" s="48" t="str">
        <f t="shared" si="7634"/>
        <v>0113</v>
      </c>
      <c r="F3016" s="47" t="s">
        <v>86</v>
      </c>
      <c r="G3016" s="47" t="s">
        <v>60</v>
      </c>
      <c r="H3016" s="49" t="s">
        <v>61</v>
      </c>
      <c r="I3016" s="19"/>
      <c r="J3016" s="19"/>
      <c r="K3016" s="19"/>
      <c r="L3016" s="19"/>
      <c r="M3016" s="19"/>
      <c r="N3016" s="19"/>
      <c r="O3016" s="19">
        <v>0</v>
      </c>
      <c r="P3016" s="19"/>
      <c r="Q3016" s="19"/>
      <c r="R3016" s="19"/>
      <c r="S3016" s="19"/>
      <c r="T3016" s="19">
        <f t="shared" si="7643"/>
        <v>0</v>
      </c>
      <c r="U3016" s="19"/>
      <c r="V3016" s="19"/>
      <c r="W3016" s="19"/>
      <c r="X3016" s="19"/>
      <c r="Y3016" s="19"/>
      <c r="Z3016" s="19"/>
      <c r="AA3016" s="19"/>
      <c r="AB3016" s="19"/>
      <c r="AC3016" s="19"/>
      <c r="AD3016" s="19"/>
      <c r="AE3016" s="19"/>
      <c r="AF3016" s="50">
        <v>585.41263000000004</v>
      </c>
      <c r="AG3016" s="50"/>
      <c r="AH3016" s="50">
        <v>0</v>
      </c>
      <c r="AI3016" s="50">
        <v>0</v>
      </c>
      <c r="AJ3016" s="50">
        <v>0</v>
      </c>
      <c r="AK3016" s="50">
        <v>0</v>
      </c>
      <c r="AL3016" s="50">
        <v>585.41219000000001</v>
      </c>
      <c r="AM3016" s="50">
        <v>0</v>
      </c>
      <c r="AN3016" s="50">
        <v>0</v>
      </c>
      <c r="AO3016" s="63">
        <v>585.41219000000001</v>
      </c>
      <c r="AP3016" s="15">
        <v>590.57862999999998</v>
      </c>
      <c r="AQ3016" s="51">
        <v>0</v>
      </c>
      <c r="AR3016" s="15">
        <v>0</v>
      </c>
      <c r="AS3016" s="51">
        <v>0</v>
      </c>
      <c r="AT3016" s="15">
        <v>0</v>
      </c>
      <c r="AU3016" s="51">
        <f t="shared" si="7635"/>
        <v>590.57862999999998</v>
      </c>
      <c r="AV3016" s="51">
        <f t="shared" si="7636"/>
        <v>-590.57862999999998</v>
      </c>
      <c r="AW3016" s="51"/>
      <c r="AX3016" s="51"/>
      <c r="AY3016" s="51"/>
      <c r="AZ3016" s="51"/>
      <c r="BA3016" s="52">
        <f t="shared" si="7642"/>
        <v>99.999924839339386</v>
      </c>
      <c r="BB3016" s="53"/>
    </row>
    <row r="3017" s="30" customFormat="1" ht="31.5">
      <c r="B3017" s="31" t="s">
        <v>1074</v>
      </c>
      <c r="C3017" s="31" t="s">
        <v>98</v>
      </c>
      <c r="D3017" s="31"/>
      <c r="E3017" s="32" t="str">
        <f t="shared" si="7634"/>
        <v>03</v>
      </c>
      <c r="F3017" s="31"/>
      <c r="G3017" s="32"/>
      <c r="H3017" s="33" t="s">
        <v>175</v>
      </c>
      <c r="I3017" s="34">
        <f>I3024+I3018</f>
        <v>16330.5</v>
      </c>
      <c r="J3017" s="34">
        <f>J3024+J3018</f>
        <v>159230.30000000002</v>
      </c>
      <c r="K3017" s="34">
        <f>K3024+K3018</f>
        <v>2250.1999999999998</v>
      </c>
      <c r="L3017" s="34">
        <f>L3024+L3018</f>
        <v>-74.099999999999994</v>
      </c>
      <c r="M3017" s="34">
        <f>M3024+M3018</f>
        <v>0</v>
      </c>
      <c r="N3017" s="34">
        <f>N3024+N3018</f>
        <v>0</v>
      </c>
      <c r="O3017" s="34">
        <f>O3024+O3018</f>
        <v>0</v>
      </c>
      <c r="P3017" s="34">
        <f>P3024+P3018</f>
        <v>4782</v>
      </c>
      <c r="Q3017" s="34">
        <f>Q3024+Q3018</f>
        <v>0</v>
      </c>
      <c r="R3017" s="34">
        <f>R3024+R3018</f>
        <v>0</v>
      </c>
      <c r="S3017" s="34">
        <f>S3024+S3018</f>
        <v>0</v>
      </c>
      <c r="T3017" s="34">
        <f t="shared" si="7643"/>
        <v>21038.400000000001</v>
      </c>
      <c r="U3017" s="34">
        <f t="shared" si="7637"/>
        <v>159230.30000000002</v>
      </c>
      <c r="V3017" s="34">
        <f t="shared" si="7638"/>
        <v>2250.1999999999998</v>
      </c>
      <c r="W3017" s="34">
        <f>W3024+W3018</f>
        <v>0</v>
      </c>
      <c r="X3017" s="34">
        <f>X3024+X3018</f>
        <v>0</v>
      </c>
      <c r="Y3017" s="34">
        <f>Y3024+Y3018</f>
        <v>0</v>
      </c>
      <c r="Z3017" s="34">
        <f>Z3024+Z3018</f>
        <v>0</v>
      </c>
      <c r="AA3017" s="34">
        <f>AA3024+AA3018</f>
        <v>0</v>
      </c>
      <c r="AB3017" s="34">
        <f>AB3024+AB3018</f>
        <v>0</v>
      </c>
      <c r="AC3017" s="34">
        <f>AC3024+AC3018</f>
        <v>0</v>
      </c>
      <c r="AD3017" s="34">
        <f>AD3024+AD3018</f>
        <v>0</v>
      </c>
      <c r="AE3017" s="34">
        <f>AE3024+AE3018</f>
        <v>0</v>
      </c>
      <c r="AF3017" s="35">
        <f>AF3024+AF3018</f>
        <v>19088.364000000001</v>
      </c>
      <c r="AG3017" s="35">
        <f>AG3024+AG3018</f>
        <v>0</v>
      </c>
      <c r="AH3017" s="35">
        <f>AH3024+AH3018</f>
        <v>0</v>
      </c>
      <c r="AI3017" s="35">
        <f>AI3024+AI3018</f>
        <v>0</v>
      </c>
      <c r="AJ3017" s="35">
        <f>AJ3024+AJ3018</f>
        <v>0</v>
      </c>
      <c r="AK3017" s="35">
        <f>AK3024+AK3018</f>
        <v>0</v>
      </c>
      <c r="AL3017" s="35">
        <f>AL3024+AL3018</f>
        <v>13254.294190000001</v>
      </c>
      <c r="AM3017" s="35">
        <f>AM3024+AM3018</f>
        <v>0</v>
      </c>
      <c r="AN3017" s="35">
        <f>AN3024+AN3018</f>
        <v>0</v>
      </c>
      <c r="AO3017" s="54">
        <f>AO3024+AO3018</f>
        <v>4091.6636600000002</v>
      </c>
      <c r="AP3017" s="36">
        <f>AP3024+AP3018</f>
        <v>21038.400000000001</v>
      </c>
      <c r="AQ3017" s="36">
        <f>AQ3024+AQ3018</f>
        <v>0</v>
      </c>
      <c r="AR3017" s="36">
        <f>AR3024+AR3018</f>
        <v>0</v>
      </c>
      <c r="AS3017" s="36">
        <f>AS3024+AS3018</f>
        <v>0</v>
      </c>
      <c r="AT3017" s="36">
        <f>AT3024+AT3018</f>
        <v>0</v>
      </c>
      <c r="AU3017" s="36">
        <f t="shared" si="7635"/>
        <v>21038.400000000001</v>
      </c>
      <c r="AV3017" s="36">
        <f t="shared" si="7636"/>
        <v>0</v>
      </c>
      <c r="AW3017" s="36">
        <f t="shared" si="7639"/>
        <v>21038.400000000001</v>
      </c>
      <c r="AX3017" s="36">
        <f t="shared" si="7640"/>
        <v>159230.30000000002</v>
      </c>
      <c r="AY3017" s="36">
        <f t="shared" si="7641"/>
        <v>2250.1999999999998</v>
      </c>
      <c r="AZ3017" s="36">
        <f>AZ3024+AZ3018</f>
        <v>0</v>
      </c>
      <c r="BA3017" s="37">
        <f t="shared" si="7642"/>
        <v>69.436512159973475</v>
      </c>
      <c r="BB3017" s="25"/>
    </row>
    <row r="3018" s="39" customFormat="1" ht="47.25">
      <c r="B3018" s="40" t="s">
        <v>1074</v>
      </c>
      <c r="C3018" s="40" t="s">
        <v>98</v>
      </c>
      <c r="D3018" s="40" t="s">
        <v>343</v>
      </c>
      <c r="E3018" s="38" t="str">
        <f t="shared" si="7634"/>
        <v>0310</v>
      </c>
      <c r="F3018" s="40"/>
      <c r="G3018" s="38"/>
      <c r="H3018" s="83" t="s">
        <v>504</v>
      </c>
      <c r="I3018" s="42">
        <f t="shared" ref="I3018:I3046" si="7660">I3019</f>
        <v>14080.299999999999</v>
      </c>
      <c r="J3018" s="42">
        <f t="shared" ref="J3018:J3046" si="7661">J3019</f>
        <v>156980.10000000001</v>
      </c>
      <c r="K3018" s="42">
        <f t="shared" ref="K3018:K3046" si="7662">K3019</f>
        <v>0</v>
      </c>
      <c r="L3018" s="42">
        <f t="shared" ref="L3018:L3046" si="7663">L3019</f>
        <v>0</v>
      </c>
      <c r="M3018" s="42">
        <f t="shared" ref="M3018:M3046" si="7664">M3019</f>
        <v>0</v>
      </c>
      <c r="N3018" s="42">
        <f t="shared" ref="N3018:N3046" si="7665">N3019</f>
        <v>0</v>
      </c>
      <c r="O3018" s="42">
        <f t="shared" ref="O3018:O3046" si="7666">O3019</f>
        <v>0</v>
      </c>
      <c r="P3018" s="42">
        <f t="shared" ref="P3018:P3046" si="7667">P3019</f>
        <v>0</v>
      </c>
      <c r="Q3018" s="42">
        <f t="shared" ref="Q3018:Q3046" si="7668">Q3019</f>
        <v>0</v>
      </c>
      <c r="R3018" s="42">
        <f t="shared" ref="R3018:R3046" si="7669">R3019</f>
        <v>0</v>
      </c>
      <c r="S3018" s="42">
        <f t="shared" ref="S3018:S3046" si="7670">S3019</f>
        <v>0</v>
      </c>
      <c r="T3018" s="42">
        <f t="shared" si="7643"/>
        <v>14080.299999999999</v>
      </c>
      <c r="U3018" s="42">
        <f t="shared" si="7637"/>
        <v>156980.10000000001</v>
      </c>
      <c r="V3018" s="42">
        <f t="shared" si="7638"/>
        <v>0</v>
      </c>
      <c r="W3018" s="42">
        <f t="shared" ref="W3018:W3046" si="7671">W3019</f>
        <v>0</v>
      </c>
      <c r="X3018" s="42">
        <f t="shared" ref="X3018:X3046" si="7672">X3019</f>
        <v>0</v>
      </c>
      <c r="Y3018" s="42">
        <f t="shared" ref="Y3018:Y3046" si="7673">Y3019</f>
        <v>0</v>
      </c>
      <c r="Z3018" s="42">
        <f t="shared" ref="Z3018:Z3046" si="7674">Z3019</f>
        <v>0</v>
      </c>
      <c r="AA3018" s="42">
        <f t="shared" ref="AA3018:AA3046" si="7675">AA3019</f>
        <v>0</v>
      </c>
      <c r="AB3018" s="42">
        <f t="shared" ref="AB3018:AB3046" si="7676">AB3019</f>
        <v>0</v>
      </c>
      <c r="AC3018" s="42">
        <f t="shared" ref="AC3018:AC3046" si="7677">AC3019</f>
        <v>0</v>
      </c>
      <c r="AD3018" s="42">
        <f t="shared" ref="AD3018:AD3046" si="7678">AD3019</f>
        <v>0</v>
      </c>
      <c r="AE3018" s="42">
        <f t="shared" ref="AE3018:AE3046" si="7679">AE3019</f>
        <v>0</v>
      </c>
      <c r="AF3018" s="43">
        <f t="shared" ref="AF3018:AF3046" si="7680">AF3019</f>
        <v>14080.299999999999</v>
      </c>
      <c r="AG3018" s="43">
        <f t="shared" ref="AG3018:AG3046" si="7681">AG3019</f>
        <v>0</v>
      </c>
      <c r="AH3018" s="43">
        <f t="shared" ref="AH3018:AH3046" si="7682">AH3019</f>
        <v>0</v>
      </c>
      <c r="AI3018" s="43">
        <f t="shared" ref="AI3018:AI3046" si="7683">AI3019</f>
        <v>0</v>
      </c>
      <c r="AJ3018" s="43">
        <f t="shared" ref="AJ3018:AJ3046" si="7684">AJ3019</f>
        <v>0</v>
      </c>
      <c r="AK3018" s="43">
        <f t="shared" ref="AK3018:AK3046" si="7685">AK3019</f>
        <v>0</v>
      </c>
      <c r="AL3018" s="43">
        <f t="shared" ref="AL3018:AL3046" si="7686">AL3019</f>
        <v>8246.2301900000002</v>
      </c>
      <c r="AM3018" s="43">
        <f t="shared" ref="AM3018:AM3046" si="7687">AM3019</f>
        <v>0</v>
      </c>
      <c r="AN3018" s="43">
        <f t="shared" ref="AN3018:AN3046" si="7688">AN3019</f>
        <v>0</v>
      </c>
      <c r="AO3018" s="45">
        <f t="shared" ref="AO3018:AO3046" si="7689">AO3019</f>
        <v>2478.1476600000001</v>
      </c>
      <c r="AP3018" s="45">
        <f t="shared" ref="AP3018:AP3046" si="7690">AP3019</f>
        <v>14080.299999999999</v>
      </c>
      <c r="AQ3018" s="45">
        <f t="shared" ref="AQ3018:AQ3046" si="7691">AQ3019</f>
        <v>0</v>
      </c>
      <c r="AR3018" s="45">
        <f t="shared" ref="AR3018:AR3046" si="7692">AR3019</f>
        <v>0</v>
      </c>
      <c r="AS3018" s="45">
        <f t="shared" ref="AS3018:AS3046" si="7693">AS3019</f>
        <v>0</v>
      </c>
      <c r="AT3018" s="45">
        <f t="shared" ref="AT3018:AT3046" si="7694">AT3019</f>
        <v>0</v>
      </c>
      <c r="AU3018" s="45">
        <f t="shared" si="7635"/>
        <v>14080.299999999999</v>
      </c>
      <c r="AV3018" s="45">
        <f t="shared" si="7636"/>
        <v>0</v>
      </c>
      <c r="AW3018" s="45">
        <f t="shared" si="7639"/>
        <v>14080.299999999999</v>
      </c>
      <c r="AX3018" s="45">
        <f t="shared" si="7640"/>
        <v>156980.10000000001</v>
      </c>
      <c r="AY3018" s="45">
        <f t="shared" si="7641"/>
        <v>0</v>
      </c>
      <c r="AZ3018" s="45">
        <f t="shared" ref="AZ3018:AZ3046" si="7695">AZ3019</f>
        <v>0</v>
      </c>
      <c r="BA3018" s="46">
        <f t="shared" si="7642"/>
        <v>58.565727931933274</v>
      </c>
      <c r="BB3018" s="25"/>
    </row>
    <row r="3019">
      <c r="B3019" s="47" t="s">
        <v>1074</v>
      </c>
      <c r="C3019" s="47" t="s">
        <v>98</v>
      </c>
      <c r="D3019" s="47" t="s">
        <v>343</v>
      </c>
      <c r="E3019" s="48" t="str">
        <f t="shared" si="7634"/>
        <v>0310</v>
      </c>
      <c r="F3019" s="47" t="s">
        <v>277</v>
      </c>
      <c r="G3019" s="48"/>
      <c r="H3019" s="49" t="s">
        <v>278</v>
      </c>
      <c r="I3019" s="19">
        <f t="shared" si="7660"/>
        <v>14080.299999999999</v>
      </c>
      <c r="J3019" s="19">
        <f t="shared" si="7661"/>
        <v>156980.10000000001</v>
      </c>
      <c r="K3019" s="19">
        <f t="shared" si="7662"/>
        <v>0</v>
      </c>
      <c r="L3019" s="19">
        <f t="shared" si="7663"/>
        <v>0</v>
      </c>
      <c r="M3019" s="19">
        <f t="shared" si="7664"/>
        <v>0</v>
      </c>
      <c r="N3019" s="19">
        <f t="shared" si="7665"/>
        <v>0</v>
      </c>
      <c r="O3019" s="19">
        <f t="shared" si="7666"/>
        <v>0</v>
      </c>
      <c r="P3019" s="19">
        <f t="shared" si="7667"/>
        <v>0</v>
      </c>
      <c r="Q3019" s="19">
        <f t="shared" si="7668"/>
        <v>0</v>
      </c>
      <c r="R3019" s="19">
        <f t="shared" si="7669"/>
        <v>0</v>
      </c>
      <c r="S3019" s="19">
        <f t="shared" si="7670"/>
        <v>0</v>
      </c>
      <c r="T3019" s="19">
        <f t="shared" si="7643"/>
        <v>14080.299999999999</v>
      </c>
      <c r="U3019" s="19">
        <f t="shared" si="7637"/>
        <v>156980.10000000001</v>
      </c>
      <c r="V3019" s="19">
        <f t="shared" si="7638"/>
        <v>0</v>
      </c>
      <c r="W3019" s="19">
        <f t="shared" si="7671"/>
        <v>0</v>
      </c>
      <c r="X3019" s="19">
        <f t="shared" si="7672"/>
        <v>0</v>
      </c>
      <c r="Y3019" s="19">
        <f t="shared" si="7673"/>
        <v>0</v>
      </c>
      <c r="Z3019" s="19">
        <f t="shared" si="7674"/>
        <v>0</v>
      </c>
      <c r="AA3019" s="19">
        <f t="shared" si="7675"/>
        <v>0</v>
      </c>
      <c r="AB3019" s="19">
        <f t="shared" si="7676"/>
        <v>0</v>
      </c>
      <c r="AC3019" s="19">
        <f t="shared" si="7677"/>
        <v>0</v>
      </c>
      <c r="AD3019" s="19">
        <f t="shared" si="7678"/>
        <v>0</v>
      </c>
      <c r="AE3019" s="19">
        <f t="shared" si="7679"/>
        <v>0</v>
      </c>
      <c r="AF3019" s="50">
        <f t="shared" si="7680"/>
        <v>14080.299999999999</v>
      </c>
      <c r="AG3019" s="50">
        <f t="shared" si="7681"/>
        <v>0</v>
      </c>
      <c r="AH3019" s="50">
        <f t="shared" si="7682"/>
        <v>0</v>
      </c>
      <c r="AI3019" s="50">
        <f t="shared" si="7683"/>
        <v>0</v>
      </c>
      <c r="AJ3019" s="50">
        <f t="shared" si="7684"/>
        <v>0</v>
      </c>
      <c r="AK3019" s="50">
        <f t="shared" si="7685"/>
        <v>0</v>
      </c>
      <c r="AL3019" s="50">
        <f t="shared" si="7686"/>
        <v>8246.2301900000002</v>
      </c>
      <c r="AM3019" s="50">
        <f t="shared" si="7687"/>
        <v>0</v>
      </c>
      <c r="AN3019" s="50">
        <f t="shared" si="7688"/>
        <v>0</v>
      </c>
      <c r="AO3019" s="15">
        <f t="shared" si="7689"/>
        <v>2478.1476600000001</v>
      </c>
      <c r="AP3019" s="51">
        <f t="shared" si="7690"/>
        <v>14080.299999999999</v>
      </c>
      <c r="AQ3019" s="51">
        <f t="shared" si="7691"/>
        <v>0</v>
      </c>
      <c r="AR3019" s="51">
        <f t="shared" si="7692"/>
        <v>0</v>
      </c>
      <c r="AS3019" s="51">
        <f t="shared" si="7693"/>
        <v>0</v>
      </c>
      <c r="AT3019" s="51">
        <f t="shared" si="7694"/>
        <v>0</v>
      </c>
      <c r="AU3019" s="51">
        <f t="shared" si="7635"/>
        <v>14080.299999999999</v>
      </c>
      <c r="AV3019" s="51">
        <f t="shared" si="7636"/>
        <v>0</v>
      </c>
      <c r="AW3019" s="51">
        <f t="shared" si="7639"/>
        <v>14080.299999999999</v>
      </c>
      <c r="AX3019" s="51">
        <f t="shared" si="7640"/>
        <v>156980.10000000001</v>
      </c>
      <c r="AY3019" s="51">
        <f t="shared" si="7641"/>
        <v>0</v>
      </c>
      <c r="AZ3019" s="51">
        <f t="shared" si="7695"/>
        <v>0</v>
      </c>
      <c r="BA3019" s="52">
        <f t="shared" si="7642"/>
        <v>58.565727931933274</v>
      </c>
      <c r="BB3019" s="25"/>
    </row>
    <row r="3020">
      <c r="B3020" s="47" t="s">
        <v>1074</v>
      </c>
      <c r="C3020" s="47" t="s">
        <v>98</v>
      </c>
      <c r="D3020" s="47" t="s">
        <v>343</v>
      </c>
      <c r="E3020" s="48" t="str">
        <f t="shared" si="7634"/>
        <v>0310</v>
      </c>
      <c r="F3020" s="47" t="s">
        <v>279</v>
      </c>
      <c r="G3020" s="48"/>
      <c r="H3020" s="49" t="s">
        <v>53</v>
      </c>
      <c r="I3020" s="19">
        <f t="shared" si="7660"/>
        <v>14080.299999999999</v>
      </c>
      <c r="J3020" s="19">
        <f t="shared" si="7661"/>
        <v>156980.10000000001</v>
      </c>
      <c r="K3020" s="19">
        <f t="shared" si="7662"/>
        <v>0</v>
      </c>
      <c r="L3020" s="19">
        <f t="shared" si="7663"/>
        <v>0</v>
      </c>
      <c r="M3020" s="19">
        <f t="shared" si="7664"/>
        <v>0</v>
      </c>
      <c r="N3020" s="19">
        <f t="shared" si="7665"/>
        <v>0</v>
      </c>
      <c r="O3020" s="19">
        <f t="shared" si="7666"/>
        <v>0</v>
      </c>
      <c r="P3020" s="19">
        <f t="shared" si="7667"/>
        <v>0</v>
      </c>
      <c r="Q3020" s="19">
        <f t="shared" si="7668"/>
        <v>0</v>
      </c>
      <c r="R3020" s="19">
        <f t="shared" si="7669"/>
        <v>0</v>
      </c>
      <c r="S3020" s="19">
        <f t="shared" si="7670"/>
        <v>0</v>
      </c>
      <c r="T3020" s="19">
        <f t="shared" si="7643"/>
        <v>14080.299999999999</v>
      </c>
      <c r="U3020" s="19">
        <f t="shared" si="7637"/>
        <v>156980.10000000001</v>
      </c>
      <c r="V3020" s="19">
        <f t="shared" si="7638"/>
        <v>0</v>
      </c>
      <c r="W3020" s="19">
        <f t="shared" si="7671"/>
        <v>0</v>
      </c>
      <c r="X3020" s="19">
        <f t="shared" si="7672"/>
        <v>0</v>
      </c>
      <c r="Y3020" s="19">
        <f t="shared" si="7673"/>
        <v>0</v>
      </c>
      <c r="Z3020" s="19">
        <f t="shared" si="7674"/>
        <v>0</v>
      </c>
      <c r="AA3020" s="19">
        <f t="shared" si="7675"/>
        <v>0</v>
      </c>
      <c r="AB3020" s="19">
        <f t="shared" si="7676"/>
        <v>0</v>
      </c>
      <c r="AC3020" s="19">
        <f t="shared" si="7677"/>
        <v>0</v>
      </c>
      <c r="AD3020" s="19">
        <f t="shared" si="7678"/>
        <v>0</v>
      </c>
      <c r="AE3020" s="19">
        <f t="shared" si="7679"/>
        <v>0</v>
      </c>
      <c r="AF3020" s="50">
        <f t="shared" si="7680"/>
        <v>14080.299999999999</v>
      </c>
      <c r="AG3020" s="50">
        <f t="shared" si="7681"/>
        <v>0</v>
      </c>
      <c r="AH3020" s="50">
        <f t="shared" si="7682"/>
        <v>0</v>
      </c>
      <c r="AI3020" s="50">
        <f t="shared" si="7683"/>
        <v>0</v>
      </c>
      <c r="AJ3020" s="50">
        <f t="shared" si="7684"/>
        <v>0</v>
      </c>
      <c r="AK3020" s="50">
        <f t="shared" si="7685"/>
        <v>0</v>
      </c>
      <c r="AL3020" s="50">
        <f t="shared" si="7686"/>
        <v>8246.2301900000002</v>
      </c>
      <c r="AM3020" s="50">
        <f t="shared" si="7687"/>
        <v>0</v>
      </c>
      <c r="AN3020" s="50">
        <f t="shared" si="7688"/>
        <v>0</v>
      </c>
      <c r="AO3020" s="51">
        <f t="shared" si="7689"/>
        <v>2478.1476600000001</v>
      </c>
      <c r="AP3020" s="51">
        <f t="shared" si="7690"/>
        <v>14080.299999999999</v>
      </c>
      <c r="AQ3020" s="51">
        <f t="shared" si="7691"/>
        <v>0</v>
      </c>
      <c r="AR3020" s="51">
        <f t="shared" si="7692"/>
        <v>0</v>
      </c>
      <c r="AS3020" s="51">
        <f t="shared" si="7693"/>
        <v>0</v>
      </c>
      <c r="AT3020" s="51">
        <f t="shared" si="7694"/>
        <v>0</v>
      </c>
      <c r="AU3020" s="51">
        <f t="shared" si="7635"/>
        <v>14080.299999999999</v>
      </c>
      <c r="AV3020" s="51">
        <f t="shared" si="7636"/>
        <v>0</v>
      </c>
      <c r="AW3020" s="51">
        <f t="shared" si="7639"/>
        <v>14080.299999999999</v>
      </c>
      <c r="AX3020" s="51">
        <f t="shared" si="7640"/>
        <v>156980.10000000001</v>
      </c>
      <c r="AY3020" s="51">
        <f t="shared" si="7641"/>
        <v>0</v>
      </c>
      <c r="AZ3020" s="51">
        <f t="shared" si="7695"/>
        <v>0</v>
      </c>
      <c r="BA3020" s="52">
        <f t="shared" si="7642"/>
        <v>58.565727931933274</v>
      </c>
      <c r="BB3020" s="25"/>
    </row>
    <row r="3021" ht="94.5">
      <c r="B3021" s="47" t="s">
        <v>1074</v>
      </c>
      <c r="C3021" s="47" t="s">
        <v>98</v>
      </c>
      <c r="D3021" s="47" t="s">
        <v>343</v>
      </c>
      <c r="E3021" s="48" t="str">
        <f t="shared" si="7634"/>
        <v>0310</v>
      </c>
      <c r="F3021" s="47" t="s">
        <v>505</v>
      </c>
      <c r="G3021" s="48"/>
      <c r="H3021" s="49" t="s">
        <v>506</v>
      </c>
      <c r="I3021" s="19">
        <f t="shared" si="7660"/>
        <v>14080.299999999999</v>
      </c>
      <c r="J3021" s="19">
        <f t="shared" si="7661"/>
        <v>156980.10000000001</v>
      </c>
      <c r="K3021" s="19">
        <f t="shared" si="7662"/>
        <v>0</v>
      </c>
      <c r="L3021" s="19">
        <f t="shared" si="7663"/>
        <v>0</v>
      </c>
      <c r="M3021" s="19">
        <f t="shared" si="7664"/>
        <v>0</v>
      </c>
      <c r="N3021" s="19">
        <f t="shared" si="7665"/>
        <v>0</v>
      </c>
      <c r="O3021" s="19">
        <f t="shared" si="7666"/>
        <v>0</v>
      </c>
      <c r="P3021" s="19">
        <f t="shared" si="7667"/>
        <v>0</v>
      </c>
      <c r="Q3021" s="19">
        <f t="shared" si="7668"/>
        <v>0</v>
      </c>
      <c r="R3021" s="19">
        <f t="shared" si="7669"/>
        <v>0</v>
      </c>
      <c r="S3021" s="19">
        <f t="shared" si="7670"/>
        <v>0</v>
      </c>
      <c r="T3021" s="19">
        <f t="shared" si="7643"/>
        <v>14080.299999999999</v>
      </c>
      <c r="U3021" s="19">
        <f t="shared" si="7637"/>
        <v>156980.10000000001</v>
      </c>
      <c r="V3021" s="19">
        <f t="shared" si="7638"/>
        <v>0</v>
      </c>
      <c r="W3021" s="19">
        <f t="shared" si="7671"/>
        <v>0</v>
      </c>
      <c r="X3021" s="19">
        <f t="shared" si="7672"/>
        <v>0</v>
      </c>
      <c r="Y3021" s="19">
        <f t="shared" si="7673"/>
        <v>0</v>
      </c>
      <c r="Z3021" s="19">
        <f t="shared" si="7674"/>
        <v>0</v>
      </c>
      <c r="AA3021" s="19">
        <f t="shared" si="7675"/>
        <v>0</v>
      </c>
      <c r="AB3021" s="19">
        <f t="shared" si="7676"/>
        <v>0</v>
      </c>
      <c r="AC3021" s="19">
        <f t="shared" si="7677"/>
        <v>0</v>
      </c>
      <c r="AD3021" s="19">
        <f t="shared" si="7678"/>
        <v>0</v>
      </c>
      <c r="AE3021" s="19">
        <f t="shared" si="7679"/>
        <v>0</v>
      </c>
      <c r="AF3021" s="50">
        <f t="shared" si="7680"/>
        <v>14080.299999999999</v>
      </c>
      <c r="AG3021" s="50">
        <f t="shared" si="7681"/>
        <v>0</v>
      </c>
      <c r="AH3021" s="50">
        <f t="shared" si="7682"/>
        <v>0</v>
      </c>
      <c r="AI3021" s="50">
        <f t="shared" si="7683"/>
        <v>0</v>
      </c>
      <c r="AJ3021" s="50">
        <f t="shared" si="7684"/>
        <v>0</v>
      </c>
      <c r="AK3021" s="50">
        <f t="shared" si="7685"/>
        <v>0</v>
      </c>
      <c r="AL3021" s="50">
        <f t="shared" si="7686"/>
        <v>8246.2301900000002</v>
      </c>
      <c r="AM3021" s="50">
        <f t="shared" si="7687"/>
        <v>0</v>
      </c>
      <c r="AN3021" s="50">
        <f t="shared" si="7688"/>
        <v>0</v>
      </c>
      <c r="AO3021" s="15">
        <f t="shared" si="7689"/>
        <v>2478.1476600000001</v>
      </c>
      <c r="AP3021" s="51">
        <f t="shared" si="7690"/>
        <v>14080.299999999999</v>
      </c>
      <c r="AQ3021" s="51">
        <f t="shared" si="7691"/>
        <v>0</v>
      </c>
      <c r="AR3021" s="51">
        <f t="shared" si="7692"/>
        <v>0</v>
      </c>
      <c r="AS3021" s="51">
        <f t="shared" si="7693"/>
        <v>0</v>
      </c>
      <c r="AT3021" s="51">
        <f t="shared" si="7694"/>
        <v>0</v>
      </c>
      <c r="AU3021" s="51">
        <f t="shared" si="7635"/>
        <v>14080.299999999999</v>
      </c>
      <c r="AV3021" s="51">
        <f t="shared" si="7636"/>
        <v>0</v>
      </c>
      <c r="AW3021" s="51">
        <f t="shared" si="7639"/>
        <v>14080.299999999999</v>
      </c>
      <c r="AX3021" s="51">
        <f t="shared" si="7640"/>
        <v>156980.10000000001</v>
      </c>
      <c r="AY3021" s="51">
        <f t="shared" si="7641"/>
        <v>0</v>
      </c>
      <c r="AZ3021" s="51">
        <f t="shared" si="7695"/>
        <v>0</v>
      </c>
      <c r="BA3021" s="52">
        <f t="shared" si="7642"/>
        <v>58.565727931933274</v>
      </c>
      <c r="BB3021" s="25"/>
    </row>
    <row r="3022" ht="78.75">
      <c r="B3022" s="47" t="s">
        <v>1074</v>
      </c>
      <c r="C3022" s="47" t="s">
        <v>98</v>
      </c>
      <c r="D3022" s="47" t="s">
        <v>343</v>
      </c>
      <c r="E3022" s="48" t="str">
        <f t="shared" si="7634"/>
        <v>0310</v>
      </c>
      <c r="F3022" s="47" t="s">
        <v>1059</v>
      </c>
      <c r="G3022" s="48"/>
      <c r="H3022" s="49" t="s">
        <v>1060</v>
      </c>
      <c r="I3022" s="19">
        <f t="shared" si="7660"/>
        <v>14080.299999999999</v>
      </c>
      <c r="J3022" s="19">
        <f t="shared" si="7661"/>
        <v>156980.10000000001</v>
      </c>
      <c r="K3022" s="19">
        <f t="shared" si="7662"/>
        <v>0</v>
      </c>
      <c r="L3022" s="19">
        <f t="shared" si="7663"/>
        <v>0</v>
      </c>
      <c r="M3022" s="19">
        <f t="shared" si="7664"/>
        <v>0</v>
      </c>
      <c r="N3022" s="19">
        <f t="shared" si="7665"/>
        <v>0</v>
      </c>
      <c r="O3022" s="19">
        <f t="shared" si="7666"/>
        <v>0</v>
      </c>
      <c r="P3022" s="19">
        <f t="shared" si="7667"/>
        <v>0</v>
      </c>
      <c r="Q3022" s="19">
        <f t="shared" si="7668"/>
        <v>0</v>
      </c>
      <c r="R3022" s="19">
        <f t="shared" si="7669"/>
        <v>0</v>
      </c>
      <c r="S3022" s="19">
        <f t="shared" si="7670"/>
        <v>0</v>
      </c>
      <c r="T3022" s="19">
        <f t="shared" si="7643"/>
        <v>14080.299999999999</v>
      </c>
      <c r="U3022" s="19">
        <f t="shared" si="7637"/>
        <v>156980.10000000001</v>
      </c>
      <c r="V3022" s="19">
        <f t="shared" si="7638"/>
        <v>0</v>
      </c>
      <c r="W3022" s="19">
        <f t="shared" si="7671"/>
        <v>0</v>
      </c>
      <c r="X3022" s="19">
        <f t="shared" si="7672"/>
        <v>0</v>
      </c>
      <c r="Y3022" s="19">
        <f t="shared" si="7673"/>
        <v>0</v>
      </c>
      <c r="Z3022" s="19">
        <f t="shared" si="7674"/>
        <v>0</v>
      </c>
      <c r="AA3022" s="19">
        <f t="shared" si="7675"/>
        <v>0</v>
      </c>
      <c r="AB3022" s="19">
        <f t="shared" si="7676"/>
        <v>0</v>
      </c>
      <c r="AC3022" s="19">
        <f t="shared" si="7677"/>
        <v>0</v>
      </c>
      <c r="AD3022" s="19">
        <f t="shared" si="7678"/>
        <v>0</v>
      </c>
      <c r="AE3022" s="19">
        <f t="shared" si="7679"/>
        <v>0</v>
      </c>
      <c r="AF3022" s="50">
        <f t="shared" si="7680"/>
        <v>14080.299999999999</v>
      </c>
      <c r="AG3022" s="50">
        <f t="shared" si="7681"/>
        <v>0</v>
      </c>
      <c r="AH3022" s="50">
        <f t="shared" si="7682"/>
        <v>0</v>
      </c>
      <c r="AI3022" s="50">
        <f t="shared" si="7683"/>
        <v>0</v>
      </c>
      <c r="AJ3022" s="50">
        <f t="shared" si="7684"/>
        <v>0</v>
      </c>
      <c r="AK3022" s="50">
        <f t="shared" si="7685"/>
        <v>0</v>
      </c>
      <c r="AL3022" s="50">
        <f t="shared" si="7686"/>
        <v>8246.2301900000002</v>
      </c>
      <c r="AM3022" s="50">
        <f t="shared" si="7687"/>
        <v>0</v>
      </c>
      <c r="AN3022" s="50">
        <f t="shared" si="7688"/>
        <v>0</v>
      </c>
      <c r="AO3022" s="51">
        <f t="shared" si="7689"/>
        <v>2478.1476600000001</v>
      </c>
      <c r="AP3022" s="51">
        <f t="shared" si="7690"/>
        <v>14080.299999999999</v>
      </c>
      <c r="AQ3022" s="51">
        <f t="shared" si="7691"/>
        <v>0</v>
      </c>
      <c r="AR3022" s="51">
        <f t="shared" si="7692"/>
        <v>0</v>
      </c>
      <c r="AS3022" s="51">
        <f t="shared" si="7693"/>
        <v>0</v>
      </c>
      <c r="AT3022" s="51">
        <f t="shared" si="7694"/>
        <v>0</v>
      </c>
      <c r="AU3022" s="51">
        <f t="shared" si="7635"/>
        <v>14080.299999999999</v>
      </c>
      <c r="AV3022" s="51">
        <f t="shared" si="7636"/>
        <v>0</v>
      </c>
      <c r="AW3022" s="51">
        <f t="shared" si="7639"/>
        <v>14080.299999999999</v>
      </c>
      <c r="AX3022" s="51">
        <f t="shared" si="7640"/>
        <v>156980.10000000001</v>
      </c>
      <c r="AY3022" s="51">
        <f t="shared" si="7641"/>
        <v>0</v>
      </c>
      <c r="AZ3022" s="51">
        <f t="shared" si="7695"/>
        <v>0</v>
      </c>
      <c r="BA3022" s="52">
        <f t="shared" si="7642"/>
        <v>58.565727931933274</v>
      </c>
      <c r="BB3022" s="25"/>
    </row>
    <row r="3023" ht="31.5">
      <c r="B3023" s="47" t="s">
        <v>1074</v>
      </c>
      <c r="C3023" s="47" t="s">
        <v>98</v>
      </c>
      <c r="D3023" s="47" t="s">
        <v>343</v>
      </c>
      <c r="E3023" s="48" t="str">
        <f t="shared" si="7634"/>
        <v>0310</v>
      </c>
      <c r="F3023" s="47" t="s">
        <v>1059</v>
      </c>
      <c r="G3023" s="47" t="s">
        <v>58</v>
      </c>
      <c r="H3023" s="49" t="s">
        <v>59</v>
      </c>
      <c r="I3023" s="19">
        <v>14080.299999999999</v>
      </c>
      <c r="J3023" s="19">
        <v>156980.10000000001</v>
      </c>
      <c r="K3023" s="19">
        <v>0</v>
      </c>
      <c r="L3023" s="19"/>
      <c r="M3023" s="19"/>
      <c r="N3023" s="19"/>
      <c r="O3023" s="19">
        <v>0</v>
      </c>
      <c r="P3023" s="19">
        <v>0</v>
      </c>
      <c r="Q3023" s="19">
        <v>0</v>
      </c>
      <c r="R3023" s="19">
        <v>0</v>
      </c>
      <c r="S3023" s="19"/>
      <c r="T3023" s="19">
        <f t="shared" si="7643"/>
        <v>14080.299999999999</v>
      </c>
      <c r="U3023" s="19">
        <f t="shared" si="7637"/>
        <v>156980.10000000001</v>
      </c>
      <c r="V3023" s="19">
        <f t="shared" si="7638"/>
        <v>0</v>
      </c>
      <c r="W3023" s="19"/>
      <c r="X3023" s="19"/>
      <c r="Y3023" s="19"/>
      <c r="Z3023" s="19"/>
      <c r="AA3023" s="19"/>
      <c r="AB3023" s="19"/>
      <c r="AC3023" s="19"/>
      <c r="AD3023" s="19"/>
      <c r="AE3023" s="19"/>
      <c r="AF3023" s="50">
        <v>14080.299999999999</v>
      </c>
      <c r="AG3023" s="50"/>
      <c r="AH3023" s="50">
        <v>0</v>
      </c>
      <c r="AI3023" s="50">
        <v>0</v>
      </c>
      <c r="AJ3023" s="50">
        <v>0</v>
      </c>
      <c r="AK3023" s="50">
        <v>0</v>
      </c>
      <c r="AL3023" s="50">
        <v>8246.2301900000002</v>
      </c>
      <c r="AM3023" s="50">
        <v>0</v>
      </c>
      <c r="AN3023" s="50">
        <v>0</v>
      </c>
      <c r="AO3023" s="15">
        <v>2478.1476600000001</v>
      </c>
      <c r="AP3023" s="51">
        <v>14080.299999999999</v>
      </c>
      <c r="AQ3023" s="51">
        <v>0</v>
      </c>
      <c r="AR3023" s="51">
        <v>0</v>
      </c>
      <c r="AS3023" s="51">
        <v>0</v>
      </c>
      <c r="AT3023" s="51">
        <v>0</v>
      </c>
      <c r="AU3023" s="51">
        <f t="shared" si="7635"/>
        <v>14080.299999999999</v>
      </c>
      <c r="AV3023" s="51">
        <f t="shared" si="7636"/>
        <v>0</v>
      </c>
      <c r="AW3023" s="51">
        <f t="shared" si="7639"/>
        <v>14080.299999999999</v>
      </c>
      <c r="AX3023" s="51">
        <f t="shared" si="7640"/>
        <v>156980.10000000001</v>
      </c>
      <c r="AY3023" s="51">
        <f t="shared" si="7641"/>
        <v>0</v>
      </c>
      <c r="AZ3023" s="51"/>
      <c r="BA3023" s="52">
        <f t="shared" si="7642"/>
        <v>58.565727931933274</v>
      </c>
      <c r="BB3023" s="53"/>
    </row>
    <row r="3024" s="39" customFormat="1" ht="31.5">
      <c r="B3024" s="40" t="s">
        <v>1074</v>
      </c>
      <c r="C3024" s="40" t="s">
        <v>98</v>
      </c>
      <c r="D3024" s="40" t="s">
        <v>176</v>
      </c>
      <c r="E3024" s="38" t="str">
        <f t="shared" si="7634"/>
        <v>0314</v>
      </c>
      <c r="F3024" s="40"/>
      <c r="G3024" s="38"/>
      <c r="H3024" s="41" t="s">
        <v>177</v>
      </c>
      <c r="I3024" s="42">
        <f t="shared" si="7660"/>
        <v>2250.1999999999998</v>
      </c>
      <c r="J3024" s="42">
        <f t="shared" si="7661"/>
        <v>2250.1999999999998</v>
      </c>
      <c r="K3024" s="42">
        <f t="shared" si="7662"/>
        <v>2250.1999999999998</v>
      </c>
      <c r="L3024" s="42">
        <f t="shared" si="7663"/>
        <v>-74.099999999999994</v>
      </c>
      <c r="M3024" s="42">
        <f t="shared" si="7664"/>
        <v>0</v>
      </c>
      <c r="N3024" s="42">
        <f t="shared" si="7665"/>
        <v>0</v>
      </c>
      <c r="O3024" s="42">
        <f t="shared" si="7666"/>
        <v>0</v>
      </c>
      <c r="P3024" s="42">
        <f t="shared" si="7667"/>
        <v>4782</v>
      </c>
      <c r="Q3024" s="42">
        <f t="shared" si="7668"/>
        <v>0</v>
      </c>
      <c r="R3024" s="42">
        <f t="shared" si="7669"/>
        <v>0</v>
      </c>
      <c r="S3024" s="42">
        <f t="shared" si="7670"/>
        <v>0</v>
      </c>
      <c r="T3024" s="42">
        <f t="shared" si="7643"/>
        <v>6958.1000000000004</v>
      </c>
      <c r="U3024" s="42">
        <f t="shared" si="7637"/>
        <v>2250.1999999999998</v>
      </c>
      <c r="V3024" s="42">
        <f t="shared" si="7638"/>
        <v>2250.1999999999998</v>
      </c>
      <c r="W3024" s="42">
        <f t="shared" si="7671"/>
        <v>0</v>
      </c>
      <c r="X3024" s="42">
        <f t="shared" si="7672"/>
        <v>0</v>
      </c>
      <c r="Y3024" s="42">
        <f t="shared" si="7673"/>
        <v>0</v>
      </c>
      <c r="Z3024" s="42">
        <f t="shared" si="7674"/>
        <v>0</v>
      </c>
      <c r="AA3024" s="42">
        <f t="shared" si="7675"/>
        <v>0</v>
      </c>
      <c r="AB3024" s="42">
        <f t="shared" si="7676"/>
        <v>0</v>
      </c>
      <c r="AC3024" s="42">
        <f t="shared" si="7677"/>
        <v>0</v>
      </c>
      <c r="AD3024" s="42">
        <f t="shared" si="7678"/>
        <v>0</v>
      </c>
      <c r="AE3024" s="42">
        <f t="shared" si="7679"/>
        <v>0</v>
      </c>
      <c r="AF3024" s="43">
        <f t="shared" si="7680"/>
        <v>5008.0640000000003</v>
      </c>
      <c r="AG3024" s="43">
        <f t="shared" si="7681"/>
        <v>0</v>
      </c>
      <c r="AH3024" s="43">
        <f t="shared" si="7682"/>
        <v>0</v>
      </c>
      <c r="AI3024" s="43">
        <f t="shared" si="7683"/>
        <v>0</v>
      </c>
      <c r="AJ3024" s="43">
        <f t="shared" si="7684"/>
        <v>0</v>
      </c>
      <c r="AK3024" s="43">
        <f t="shared" si="7685"/>
        <v>0</v>
      </c>
      <c r="AL3024" s="43">
        <f t="shared" si="7686"/>
        <v>5008.0640000000003</v>
      </c>
      <c r="AM3024" s="43">
        <f t="shared" si="7687"/>
        <v>0</v>
      </c>
      <c r="AN3024" s="43">
        <f t="shared" si="7688"/>
        <v>0</v>
      </c>
      <c r="AO3024" s="45">
        <f t="shared" si="7689"/>
        <v>1613.5160000000001</v>
      </c>
      <c r="AP3024" s="45">
        <f t="shared" si="7690"/>
        <v>6958.1000000000004</v>
      </c>
      <c r="AQ3024" s="45">
        <f t="shared" si="7691"/>
        <v>0</v>
      </c>
      <c r="AR3024" s="45">
        <f t="shared" si="7692"/>
        <v>0</v>
      </c>
      <c r="AS3024" s="45">
        <f t="shared" si="7693"/>
        <v>0</v>
      </c>
      <c r="AT3024" s="45">
        <f t="shared" si="7694"/>
        <v>0</v>
      </c>
      <c r="AU3024" s="45">
        <f t="shared" si="7635"/>
        <v>6958.1000000000004</v>
      </c>
      <c r="AV3024" s="45">
        <f t="shared" si="7636"/>
        <v>0</v>
      </c>
      <c r="AW3024" s="45">
        <f t="shared" si="7639"/>
        <v>6958.1000000000004</v>
      </c>
      <c r="AX3024" s="45">
        <f t="shared" si="7640"/>
        <v>2250.1999999999998</v>
      </c>
      <c r="AY3024" s="45">
        <f t="shared" si="7641"/>
        <v>2250.1999999999998</v>
      </c>
      <c r="AZ3024" s="45">
        <f t="shared" si="7695"/>
        <v>0</v>
      </c>
      <c r="BA3024" s="46">
        <f t="shared" si="7642"/>
        <v>100</v>
      </c>
      <c r="BB3024" s="25"/>
    </row>
    <row r="3025" ht="31.5">
      <c r="B3025" s="47" t="s">
        <v>1074</v>
      </c>
      <c r="C3025" s="47" t="s">
        <v>98</v>
      </c>
      <c r="D3025" s="47" t="s">
        <v>176</v>
      </c>
      <c r="E3025" s="48" t="str">
        <f t="shared" si="7634"/>
        <v>0314</v>
      </c>
      <c r="F3025" s="47" t="s">
        <v>76</v>
      </c>
      <c r="G3025" s="48"/>
      <c r="H3025" s="49" t="s">
        <v>77</v>
      </c>
      <c r="I3025" s="19">
        <f t="shared" si="7660"/>
        <v>2250.1999999999998</v>
      </c>
      <c r="J3025" s="19">
        <f t="shared" si="7661"/>
        <v>2250.1999999999998</v>
      </c>
      <c r="K3025" s="19">
        <f t="shared" si="7662"/>
        <v>2250.1999999999998</v>
      </c>
      <c r="L3025" s="19">
        <f t="shared" si="7663"/>
        <v>-74.099999999999994</v>
      </c>
      <c r="M3025" s="19">
        <f t="shared" si="7664"/>
        <v>0</v>
      </c>
      <c r="N3025" s="19">
        <f t="shared" si="7665"/>
        <v>0</v>
      </c>
      <c r="O3025" s="19">
        <f t="shared" si="7666"/>
        <v>0</v>
      </c>
      <c r="P3025" s="19">
        <f t="shared" si="7667"/>
        <v>4782</v>
      </c>
      <c r="Q3025" s="19">
        <f t="shared" si="7668"/>
        <v>0</v>
      </c>
      <c r="R3025" s="19">
        <f t="shared" si="7669"/>
        <v>0</v>
      </c>
      <c r="S3025" s="19">
        <f t="shared" si="7670"/>
        <v>0</v>
      </c>
      <c r="T3025" s="19">
        <f t="shared" si="7643"/>
        <v>6958.1000000000004</v>
      </c>
      <c r="U3025" s="19">
        <f t="shared" si="7637"/>
        <v>2250.1999999999998</v>
      </c>
      <c r="V3025" s="19">
        <f t="shared" si="7638"/>
        <v>2250.1999999999998</v>
      </c>
      <c r="W3025" s="19">
        <f t="shared" si="7671"/>
        <v>0</v>
      </c>
      <c r="X3025" s="19">
        <f t="shared" si="7672"/>
        <v>0</v>
      </c>
      <c r="Y3025" s="19">
        <f t="shared" si="7673"/>
        <v>0</v>
      </c>
      <c r="Z3025" s="19">
        <f t="shared" si="7674"/>
        <v>0</v>
      </c>
      <c r="AA3025" s="19">
        <f t="shared" si="7675"/>
        <v>0</v>
      </c>
      <c r="AB3025" s="19">
        <f t="shared" si="7676"/>
        <v>0</v>
      </c>
      <c r="AC3025" s="19">
        <f t="shared" si="7677"/>
        <v>0</v>
      </c>
      <c r="AD3025" s="19">
        <f t="shared" si="7678"/>
        <v>0</v>
      </c>
      <c r="AE3025" s="19">
        <f t="shared" si="7679"/>
        <v>0</v>
      </c>
      <c r="AF3025" s="50">
        <f t="shared" si="7680"/>
        <v>5008.0640000000003</v>
      </c>
      <c r="AG3025" s="50">
        <f t="shared" si="7681"/>
        <v>0</v>
      </c>
      <c r="AH3025" s="50">
        <f t="shared" si="7682"/>
        <v>0</v>
      </c>
      <c r="AI3025" s="50">
        <f t="shared" si="7683"/>
        <v>0</v>
      </c>
      <c r="AJ3025" s="50">
        <f t="shared" si="7684"/>
        <v>0</v>
      </c>
      <c r="AK3025" s="50">
        <f t="shared" si="7685"/>
        <v>0</v>
      </c>
      <c r="AL3025" s="50">
        <f t="shared" si="7686"/>
        <v>5008.0640000000003</v>
      </c>
      <c r="AM3025" s="50">
        <f t="shared" si="7687"/>
        <v>0</v>
      </c>
      <c r="AN3025" s="50">
        <f t="shared" si="7688"/>
        <v>0</v>
      </c>
      <c r="AO3025" s="15">
        <f t="shared" si="7689"/>
        <v>1613.5160000000001</v>
      </c>
      <c r="AP3025" s="51">
        <f t="shared" si="7690"/>
        <v>6958.1000000000004</v>
      </c>
      <c r="AQ3025" s="51">
        <f t="shared" si="7691"/>
        <v>0</v>
      </c>
      <c r="AR3025" s="51">
        <f t="shared" si="7692"/>
        <v>0</v>
      </c>
      <c r="AS3025" s="51">
        <f t="shared" si="7693"/>
        <v>0</v>
      </c>
      <c r="AT3025" s="51">
        <f t="shared" si="7694"/>
        <v>0</v>
      </c>
      <c r="AU3025" s="51">
        <f t="shared" si="7635"/>
        <v>6958.1000000000004</v>
      </c>
      <c r="AV3025" s="51">
        <f t="shared" si="7636"/>
        <v>0</v>
      </c>
      <c r="AW3025" s="51">
        <f t="shared" si="7639"/>
        <v>6958.1000000000004</v>
      </c>
      <c r="AX3025" s="51">
        <f t="shared" si="7640"/>
        <v>2250.1999999999998</v>
      </c>
      <c r="AY3025" s="51">
        <f t="shared" si="7641"/>
        <v>2250.1999999999998</v>
      </c>
      <c r="AZ3025" s="51">
        <f t="shared" si="7695"/>
        <v>0</v>
      </c>
      <c r="BA3025" s="52">
        <f t="shared" si="7642"/>
        <v>100</v>
      </c>
      <c r="BB3025" s="25"/>
    </row>
    <row r="3026">
      <c r="B3026" s="47" t="s">
        <v>1074</v>
      </c>
      <c r="C3026" s="47" t="s">
        <v>98</v>
      </c>
      <c r="D3026" s="47" t="s">
        <v>176</v>
      </c>
      <c r="E3026" s="48" t="str">
        <f t="shared" si="7634"/>
        <v>0314</v>
      </c>
      <c r="F3026" s="47" t="s">
        <v>78</v>
      </c>
      <c r="G3026" s="48"/>
      <c r="H3026" s="49" t="s">
        <v>79</v>
      </c>
      <c r="I3026" s="19">
        <f t="shared" si="7660"/>
        <v>2250.1999999999998</v>
      </c>
      <c r="J3026" s="19">
        <f t="shared" si="7661"/>
        <v>2250.1999999999998</v>
      </c>
      <c r="K3026" s="19">
        <f t="shared" si="7662"/>
        <v>2250.1999999999998</v>
      </c>
      <c r="L3026" s="19">
        <f t="shared" si="7663"/>
        <v>-74.099999999999994</v>
      </c>
      <c r="M3026" s="19">
        <f t="shared" si="7664"/>
        <v>0</v>
      </c>
      <c r="N3026" s="19">
        <f t="shared" si="7665"/>
        <v>0</v>
      </c>
      <c r="O3026" s="19">
        <f t="shared" si="7666"/>
        <v>0</v>
      </c>
      <c r="P3026" s="19">
        <f t="shared" si="7667"/>
        <v>4782</v>
      </c>
      <c r="Q3026" s="19">
        <f t="shared" si="7668"/>
        <v>0</v>
      </c>
      <c r="R3026" s="19">
        <f t="shared" si="7669"/>
        <v>0</v>
      </c>
      <c r="S3026" s="19">
        <f t="shared" si="7670"/>
        <v>0</v>
      </c>
      <c r="T3026" s="19">
        <f t="shared" si="7643"/>
        <v>6958.1000000000004</v>
      </c>
      <c r="U3026" s="19">
        <f t="shared" si="7637"/>
        <v>2250.1999999999998</v>
      </c>
      <c r="V3026" s="19">
        <f t="shared" si="7638"/>
        <v>2250.1999999999998</v>
      </c>
      <c r="W3026" s="19">
        <f t="shared" si="7671"/>
        <v>0</v>
      </c>
      <c r="X3026" s="19">
        <f t="shared" si="7672"/>
        <v>0</v>
      </c>
      <c r="Y3026" s="19">
        <f t="shared" si="7673"/>
        <v>0</v>
      </c>
      <c r="Z3026" s="19">
        <f t="shared" si="7674"/>
        <v>0</v>
      </c>
      <c r="AA3026" s="19">
        <f t="shared" si="7675"/>
        <v>0</v>
      </c>
      <c r="AB3026" s="19">
        <f t="shared" si="7676"/>
        <v>0</v>
      </c>
      <c r="AC3026" s="19">
        <f t="shared" si="7677"/>
        <v>0</v>
      </c>
      <c r="AD3026" s="19">
        <f t="shared" si="7678"/>
        <v>0</v>
      </c>
      <c r="AE3026" s="19">
        <f t="shared" si="7679"/>
        <v>0</v>
      </c>
      <c r="AF3026" s="50">
        <f t="shared" si="7680"/>
        <v>5008.0640000000003</v>
      </c>
      <c r="AG3026" s="50">
        <f t="shared" si="7681"/>
        <v>0</v>
      </c>
      <c r="AH3026" s="50">
        <f t="shared" si="7682"/>
        <v>0</v>
      </c>
      <c r="AI3026" s="50">
        <f t="shared" si="7683"/>
        <v>0</v>
      </c>
      <c r="AJ3026" s="50">
        <f t="shared" si="7684"/>
        <v>0</v>
      </c>
      <c r="AK3026" s="50">
        <f t="shared" si="7685"/>
        <v>0</v>
      </c>
      <c r="AL3026" s="50">
        <f t="shared" si="7686"/>
        <v>5008.0640000000003</v>
      </c>
      <c r="AM3026" s="50">
        <f t="shared" si="7687"/>
        <v>0</v>
      </c>
      <c r="AN3026" s="50">
        <f t="shared" si="7688"/>
        <v>0</v>
      </c>
      <c r="AO3026" s="51">
        <f t="shared" si="7689"/>
        <v>1613.5160000000001</v>
      </c>
      <c r="AP3026" s="51">
        <f t="shared" si="7690"/>
        <v>6958.1000000000004</v>
      </c>
      <c r="AQ3026" s="51">
        <f t="shared" si="7691"/>
        <v>0</v>
      </c>
      <c r="AR3026" s="51">
        <f t="shared" si="7692"/>
        <v>0</v>
      </c>
      <c r="AS3026" s="51">
        <f t="shared" si="7693"/>
        <v>0</v>
      </c>
      <c r="AT3026" s="51">
        <f t="shared" si="7694"/>
        <v>0</v>
      </c>
      <c r="AU3026" s="51">
        <f t="shared" si="7635"/>
        <v>6958.1000000000004</v>
      </c>
      <c r="AV3026" s="51">
        <f t="shared" si="7636"/>
        <v>0</v>
      </c>
      <c r="AW3026" s="51">
        <f t="shared" si="7639"/>
        <v>6958.1000000000004</v>
      </c>
      <c r="AX3026" s="51">
        <f t="shared" si="7640"/>
        <v>2250.1999999999998</v>
      </c>
      <c r="AY3026" s="51">
        <f t="shared" si="7641"/>
        <v>2250.1999999999998</v>
      </c>
      <c r="AZ3026" s="51">
        <f t="shared" si="7695"/>
        <v>0</v>
      </c>
      <c r="BA3026" s="52">
        <f t="shared" si="7642"/>
        <v>100</v>
      </c>
      <c r="BB3026" s="25"/>
    </row>
    <row r="3027" ht="63">
      <c r="B3027" s="47" t="s">
        <v>1074</v>
      </c>
      <c r="C3027" s="47" t="s">
        <v>98</v>
      </c>
      <c r="D3027" s="47" t="s">
        <v>176</v>
      </c>
      <c r="E3027" s="48" t="str">
        <f t="shared" si="7634"/>
        <v>0314</v>
      </c>
      <c r="F3027" s="47" t="s">
        <v>1118</v>
      </c>
      <c r="G3027" s="48"/>
      <c r="H3027" s="49" t="s">
        <v>1119</v>
      </c>
      <c r="I3027" s="19">
        <f t="shared" si="7660"/>
        <v>2250.1999999999998</v>
      </c>
      <c r="J3027" s="19">
        <f t="shared" si="7661"/>
        <v>2250.1999999999998</v>
      </c>
      <c r="K3027" s="19">
        <f t="shared" si="7662"/>
        <v>2250.1999999999998</v>
      </c>
      <c r="L3027" s="19">
        <f t="shared" si="7663"/>
        <v>-74.099999999999994</v>
      </c>
      <c r="M3027" s="19">
        <f t="shared" si="7664"/>
        <v>0</v>
      </c>
      <c r="N3027" s="19">
        <f t="shared" si="7665"/>
        <v>0</v>
      </c>
      <c r="O3027" s="19">
        <f t="shared" si="7666"/>
        <v>0</v>
      </c>
      <c r="P3027" s="19">
        <f t="shared" si="7667"/>
        <v>4782</v>
      </c>
      <c r="Q3027" s="19">
        <f t="shared" si="7668"/>
        <v>0</v>
      </c>
      <c r="R3027" s="19">
        <f t="shared" si="7669"/>
        <v>0</v>
      </c>
      <c r="S3027" s="19">
        <f t="shared" si="7670"/>
        <v>0</v>
      </c>
      <c r="T3027" s="19">
        <f t="shared" si="7643"/>
        <v>6958.1000000000004</v>
      </c>
      <c r="U3027" s="19">
        <f t="shared" si="7637"/>
        <v>2250.1999999999998</v>
      </c>
      <c r="V3027" s="19">
        <f t="shared" si="7638"/>
        <v>2250.1999999999998</v>
      </c>
      <c r="W3027" s="19">
        <f t="shared" si="7671"/>
        <v>0</v>
      </c>
      <c r="X3027" s="19">
        <f t="shared" si="7672"/>
        <v>0</v>
      </c>
      <c r="Y3027" s="19">
        <f t="shared" si="7673"/>
        <v>0</v>
      </c>
      <c r="Z3027" s="19">
        <f t="shared" si="7674"/>
        <v>0</v>
      </c>
      <c r="AA3027" s="19">
        <f t="shared" si="7675"/>
        <v>0</v>
      </c>
      <c r="AB3027" s="19">
        <f t="shared" si="7676"/>
        <v>0</v>
      </c>
      <c r="AC3027" s="19">
        <f t="shared" si="7677"/>
        <v>0</v>
      </c>
      <c r="AD3027" s="19">
        <f t="shared" si="7678"/>
        <v>0</v>
      </c>
      <c r="AE3027" s="19">
        <f t="shared" si="7679"/>
        <v>0</v>
      </c>
      <c r="AF3027" s="50">
        <f t="shared" si="7680"/>
        <v>5008.0640000000003</v>
      </c>
      <c r="AG3027" s="50">
        <f t="shared" si="7681"/>
        <v>0</v>
      </c>
      <c r="AH3027" s="50">
        <f t="shared" si="7682"/>
        <v>0</v>
      </c>
      <c r="AI3027" s="50">
        <f t="shared" si="7683"/>
        <v>0</v>
      </c>
      <c r="AJ3027" s="50">
        <f t="shared" si="7684"/>
        <v>0</v>
      </c>
      <c r="AK3027" s="50">
        <f t="shared" si="7685"/>
        <v>0</v>
      </c>
      <c r="AL3027" s="50">
        <f t="shared" si="7686"/>
        <v>5008.0640000000003</v>
      </c>
      <c r="AM3027" s="50">
        <f t="shared" si="7687"/>
        <v>0</v>
      </c>
      <c r="AN3027" s="50">
        <f t="shared" si="7688"/>
        <v>0</v>
      </c>
      <c r="AO3027" s="15">
        <f t="shared" si="7689"/>
        <v>1613.5160000000001</v>
      </c>
      <c r="AP3027" s="51">
        <f t="shared" si="7690"/>
        <v>6958.1000000000004</v>
      </c>
      <c r="AQ3027" s="51">
        <f t="shared" si="7691"/>
        <v>0</v>
      </c>
      <c r="AR3027" s="51">
        <f t="shared" si="7692"/>
        <v>0</v>
      </c>
      <c r="AS3027" s="51">
        <f t="shared" si="7693"/>
        <v>0</v>
      </c>
      <c r="AT3027" s="51">
        <f t="shared" si="7694"/>
        <v>0</v>
      </c>
      <c r="AU3027" s="51">
        <f t="shared" si="7635"/>
        <v>6958.1000000000004</v>
      </c>
      <c r="AV3027" s="51">
        <f t="shared" si="7636"/>
        <v>0</v>
      </c>
      <c r="AW3027" s="51">
        <f t="shared" si="7639"/>
        <v>6958.1000000000004</v>
      </c>
      <c r="AX3027" s="51">
        <f t="shared" si="7640"/>
        <v>2250.1999999999998</v>
      </c>
      <c r="AY3027" s="51">
        <f t="shared" si="7641"/>
        <v>2250.1999999999998</v>
      </c>
      <c r="AZ3027" s="51">
        <f t="shared" si="7695"/>
        <v>0</v>
      </c>
      <c r="BA3027" s="52">
        <f t="shared" si="7642"/>
        <v>100</v>
      </c>
      <c r="BB3027" s="25"/>
    </row>
    <row r="3028" ht="31.5">
      <c r="B3028" s="47" t="s">
        <v>1074</v>
      </c>
      <c r="C3028" s="47" t="s">
        <v>98</v>
      </c>
      <c r="D3028" s="47" t="s">
        <v>176</v>
      </c>
      <c r="E3028" s="48" t="str">
        <f t="shared" si="7634"/>
        <v>0314</v>
      </c>
      <c r="F3028" s="47" t="s">
        <v>1118</v>
      </c>
      <c r="G3028" s="47" t="s">
        <v>58</v>
      </c>
      <c r="H3028" s="49" t="s">
        <v>59</v>
      </c>
      <c r="I3028" s="19">
        <v>2250.1999999999998</v>
      </c>
      <c r="J3028" s="19">
        <v>2250.1999999999998</v>
      </c>
      <c r="K3028" s="19">
        <v>2250.1999999999998</v>
      </c>
      <c r="L3028" s="19">
        <v>-74.099999999999994</v>
      </c>
      <c r="M3028" s="19"/>
      <c r="N3028" s="19"/>
      <c r="O3028" s="19">
        <v>0</v>
      </c>
      <c r="P3028" s="19">
        <v>4782</v>
      </c>
      <c r="Q3028" s="19">
        <v>0</v>
      </c>
      <c r="R3028" s="19">
        <v>0</v>
      </c>
      <c r="S3028" s="19"/>
      <c r="T3028" s="19">
        <f t="shared" si="7643"/>
        <v>6958.1000000000004</v>
      </c>
      <c r="U3028" s="19">
        <f t="shared" si="7637"/>
        <v>2250.1999999999998</v>
      </c>
      <c r="V3028" s="19">
        <f t="shared" si="7638"/>
        <v>2250.1999999999998</v>
      </c>
      <c r="W3028" s="19"/>
      <c r="X3028" s="19"/>
      <c r="Y3028" s="19"/>
      <c r="Z3028" s="19"/>
      <c r="AA3028" s="19"/>
      <c r="AB3028" s="19"/>
      <c r="AC3028" s="19"/>
      <c r="AD3028" s="19"/>
      <c r="AE3028" s="19"/>
      <c r="AF3028" s="50">
        <v>5008.0640000000003</v>
      </c>
      <c r="AG3028" s="50"/>
      <c r="AH3028" s="50">
        <v>0</v>
      </c>
      <c r="AI3028" s="50">
        <v>0</v>
      </c>
      <c r="AJ3028" s="50">
        <v>0</v>
      </c>
      <c r="AK3028" s="50">
        <v>0</v>
      </c>
      <c r="AL3028" s="50">
        <v>5008.0640000000003</v>
      </c>
      <c r="AM3028" s="50">
        <v>0</v>
      </c>
      <c r="AN3028" s="50">
        <v>0</v>
      </c>
      <c r="AO3028" s="51">
        <v>1613.5160000000001</v>
      </c>
      <c r="AP3028" s="51">
        <v>6958.1000000000004</v>
      </c>
      <c r="AQ3028" s="51">
        <v>0</v>
      </c>
      <c r="AR3028" s="51">
        <v>0</v>
      </c>
      <c r="AS3028" s="51">
        <v>0</v>
      </c>
      <c r="AT3028" s="51">
        <v>0</v>
      </c>
      <c r="AU3028" s="51">
        <f t="shared" si="7635"/>
        <v>6958.1000000000004</v>
      </c>
      <c r="AV3028" s="51">
        <f t="shared" si="7636"/>
        <v>0</v>
      </c>
      <c r="AW3028" s="51">
        <f t="shared" si="7639"/>
        <v>6958.1000000000004</v>
      </c>
      <c r="AX3028" s="51">
        <f t="shared" si="7640"/>
        <v>2250.1999999999998</v>
      </c>
      <c r="AY3028" s="51">
        <f t="shared" si="7641"/>
        <v>2250.1999999999998</v>
      </c>
      <c r="AZ3028" s="51"/>
      <c r="BA3028" s="52">
        <f t="shared" si="7642"/>
        <v>100</v>
      </c>
      <c r="BB3028" s="53"/>
    </row>
    <row r="3029" s="30" customFormat="1">
      <c r="B3029" s="31" t="s">
        <v>1074</v>
      </c>
      <c r="C3029" s="31" t="s">
        <v>96</v>
      </c>
      <c r="D3029" s="31"/>
      <c r="E3029" s="32" t="str">
        <f t="shared" si="7634"/>
        <v>05</v>
      </c>
      <c r="F3029" s="31"/>
      <c r="G3029" s="31"/>
      <c r="H3029" s="33" t="s">
        <v>97</v>
      </c>
      <c r="I3029" s="34">
        <f t="shared" si="7660"/>
        <v>2541.1999999999998</v>
      </c>
      <c r="J3029" s="34">
        <f t="shared" si="7661"/>
        <v>1205.2</v>
      </c>
      <c r="K3029" s="34">
        <f t="shared" si="7662"/>
        <v>1205.2</v>
      </c>
      <c r="L3029" s="34">
        <f t="shared" si="7663"/>
        <v>0</v>
      </c>
      <c r="M3029" s="34">
        <f t="shared" si="7664"/>
        <v>0</v>
      </c>
      <c r="N3029" s="34">
        <f t="shared" si="7665"/>
        <v>0</v>
      </c>
      <c r="O3029" s="34">
        <f t="shared" si="7666"/>
        <v>0</v>
      </c>
      <c r="P3029" s="34">
        <f t="shared" si="7667"/>
        <v>-948.43299999999999</v>
      </c>
      <c r="Q3029" s="34">
        <f t="shared" si="7668"/>
        <v>0</v>
      </c>
      <c r="R3029" s="34">
        <f t="shared" si="7669"/>
        <v>0</v>
      </c>
      <c r="S3029" s="34">
        <f t="shared" si="7670"/>
        <v>0</v>
      </c>
      <c r="T3029" s="34">
        <f t="shared" si="7643"/>
        <v>1592.7669999999998</v>
      </c>
      <c r="U3029" s="34">
        <f t="shared" si="7637"/>
        <v>1205.2</v>
      </c>
      <c r="V3029" s="34">
        <f t="shared" si="7638"/>
        <v>1205.2</v>
      </c>
      <c r="W3029" s="34">
        <f t="shared" si="7671"/>
        <v>0</v>
      </c>
      <c r="X3029" s="34">
        <f t="shared" si="7672"/>
        <v>0</v>
      </c>
      <c r="Y3029" s="34">
        <f t="shared" si="7673"/>
        <v>0</v>
      </c>
      <c r="Z3029" s="34">
        <f t="shared" si="7674"/>
        <v>0</v>
      </c>
      <c r="AA3029" s="34">
        <f t="shared" si="7675"/>
        <v>0</v>
      </c>
      <c r="AB3029" s="34">
        <f t="shared" si="7676"/>
        <v>0</v>
      </c>
      <c r="AC3029" s="34">
        <f t="shared" si="7677"/>
        <v>0</v>
      </c>
      <c r="AD3029" s="34">
        <f t="shared" si="7678"/>
        <v>0</v>
      </c>
      <c r="AE3029" s="34">
        <f t="shared" si="7679"/>
        <v>0</v>
      </c>
      <c r="AF3029" s="35">
        <f t="shared" si="7680"/>
        <v>1495.1020000000001</v>
      </c>
      <c r="AG3029" s="35">
        <f t="shared" si="7681"/>
        <v>0</v>
      </c>
      <c r="AH3029" s="35">
        <f t="shared" si="7682"/>
        <v>0</v>
      </c>
      <c r="AI3029" s="35">
        <f t="shared" si="7683"/>
        <v>0</v>
      </c>
      <c r="AJ3029" s="35">
        <f t="shared" si="7684"/>
        <v>0</v>
      </c>
      <c r="AK3029" s="35">
        <f t="shared" si="7685"/>
        <v>0</v>
      </c>
      <c r="AL3029" s="35">
        <f t="shared" si="7686"/>
        <v>1495.1012499999999</v>
      </c>
      <c r="AM3029" s="35">
        <f t="shared" si="7687"/>
        <v>0</v>
      </c>
      <c r="AN3029" s="35">
        <f t="shared" si="7688"/>
        <v>0</v>
      </c>
      <c r="AO3029" s="54">
        <f t="shared" si="7689"/>
        <v>1107.5905</v>
      </c>
      <c r="AP3029" s="36">
        <f t="shared" si="7690"/>
        <v>1592.7670000000001</v>
      </c>
      <c r="AQ3029" s="36">
        <f t="shared" si="7691"/>
        <v>0</v>
      </c>
      <c r="AR3029" s="36">
        <f t="shared" si="7692"/>
        <v>0</v>
      </c>
      <c r="AS3029" s="36">
        <f t="shared" si="7693"/>
        <v>0</v>
      </c>
      <c r="AT3029" s="36">
        <f t="shared" si="7694"/>
        <v>0</v>
      </c>
      <c r="AU3029" s="36">
        <f t="shared" si="7635"/>
        <v>1592.7670000000001</v>
      </c>
      <c r="AV3029" s="36">
        <f t="shared" si="7636"/>
        <v>-2.2737367544323206e-13</v>
      </c>
      <c r="AW3029" s="36">
        <f t="shared" si="7639"/>
        <v>1592.7669999999998</v>
      </c>
      <c r="AX3029" s="36">
        <f t="shared" si="7640"/>
        <v>1205.2</v>
      </c>
      <c r="AY3029" s="36">
        <f t="shared" si="7641"/>
        <v>1205.2</v>
      </c>
      <c r="AZ3029" s="36">
        <f t="shared" si="7695"/>
        <v>0</v>
      </c>
      <c r="BA3029" s="37">
        <f t="shared" si="7642"/>
        <v>99.999949836198454</v>
      </c>
      <c r="BB3029" s="25"/>
    </row>
    <row r="3030" s="39" customFormat="1">
      <c r="B3030" s="40" t="s">
        <v>1074</v>
      </c>
      <c r="C3030" s="40" t="s">
        <v>96</v>
      </c>
      <c r="D3030" s="40" t="s">
        <v>46</v>
      </c>
      <c r="E3030" s="38" t="str">
        <f t="shared" si="7634"/>
        <v>0501</v>
      </c>
      <c r="F3030" s="40"/>
      <c r="G3030" s="40"/>
      <c r="H3030" s="41" t="s">
        <v>605</v>
      </c>
      <c r="I3030" s="42">
        <f t="shared" si="7660"/>
        <v>2541.1999999999998</v>
      </c>
      <c r="J3030" s="42">
        <f t="shared" si="7661"/>
        <v>1205.2</v>
      </c>
      <c r="K3030" s="42">
        <f t="shared" si="7662"/>
        <v>1205.2</v>
      </c>
      <c r="L3030" s="42">
        <f t="shared" si="7663"/>
        <v>0</v>
      </c>
      <c r="M3030" s="42">
        <f t="shared" si="7664"/>
        <v>0</v>
      </c>
      <c r="N3030" s="42">
        <f t="shared" si="7665"/>
        <v>0</v>
      </c>
      <c r="O3030" s="42">
        <f t="shared" si="7666"/>
        <v>0</v>
      </c>
      <c r="P3030" s="42">
        <f t="shared" si="7667"/>
        <v>-948.43299999999999</v>
      </c>
      <c r="Q3030" s="42">
        <f t="shared" si="7668"/>
        <v>0</v>
      </c>
      <c r="R3030" s="42">
        <f t="shared" si="7669"/>
        <v>0</v>
      </c>
      <c r="S3030" s="42">
        <f t="shared" si="7670"/>
        <v>0</v>
      </c>
      <c r="T3030" s="42">
        <f t="shared" si="7643"/>
        <v>1592.7669999999998</v>
      </c>
      <c r="U3030" s="42">
        <f t="shared" si="7637"/>
        <v>1205.2</v>
      </c>
      <c r="V3030" s="42">
        <f t="shared" si="7638"/>
        <v>1205.2</v>
      </c>
      <c r="W3030" s="42">
        <f t="shared" si="7671"/>
        <v>0</v>
      </c>
      <c r="X3030" s="42">
        <f t="shared" si="7672"/>
        <v>0</v>
      </c>
      <c r="Y3030" s="42">
        <f t="shared" si="7673"/>
        <v>0</v>
      </c>
      <c r="Z3030" s="42">
        <f t="shared" si="7674"/>
        <v>0</v>
      </c>
      <c r="AA3030" s="42">
        <f t="shared" si="7675"/>
        <v>0</v>
      </c>
      <c r="AB3030" s="42">
        <f t="shared" si="7676"/>
        <v>0</v>
      </c>
      <c r="AC3030" s="42">
        <f t="shared" si="7677"/>
        <v>0</v>
      </c>
      <c r="AD3030" s="42">
        <f t="shared" si="7678"/>
        <v>0</v>
      </c>
      <c r="AE3030" s="42">
        <f t="shared" si="7679"/>
        <v>0</v>
      </c>
      <c r="AF3030" s="43">
        <f t="shared" si="7680"/>
        <v>1495.1020000000001</v>
      </c>
      <c r="AG3030" s="43">
        <f t="shared" si="7681"/>
        <v>0</v>
      </c>
      <c r="AH3030" s="43">
        <f t="shared" si="7682"/>
        <v>0</v>
      </c>
      <c r="AI3030" s="43">
        <f t="shared" si="7683"/>
        <v>0</v>
      </c>
      <c r="AJ3030" s="43">
        <f t="shared" si="7684"/>
        <v>0</v>
      </c>
      <c r="AK3030" s="43">
        <f t="shared" si="7685"/>
        <v>0</v>
      </c>
      <c r="AL3030" s="43">
        <f t="shared" si="7686"/>
        <v>1495.1012499999999</v>
      </c>
      <c r="AM3030" s="43">
        <f t="shared" si="7687"/>
        <v>0</v>
      </c>
      <c r="AN3030" s="43">
        <f t="shared" si="7688"/>
        <v>0</v>
      </c>
      <c r="AO3030" s="45">
        <f t="shared" si="7689"/>
        <v>1107.5905</v>
      </c>
      <c r="AP3030" s="45">
        <f t="shared" si="7690"/>
        <v>1592.7670000000001</v>
      </c>
      <c r="AQ3030" s="45">
        <f t="shared" si="7691"/>
        <v>0</v>
      </c>
      <c r="AR3030" s="45">
        <f t="shared" si="7692"/>
        <v>0</v>
      </c>
      <c r="AS3030" s="45">
        <f t="shared" si="7693"/>
        <v>0</v>
      </c>
      <c r="AT3030" s="45">
        <f t="shared" si="7694"/>
        <v>0</v>
      </c>
      <c r="AU3030" s="45">
        <f t="shared" si="7635"/>
        <v>1592.7670000000001</v>
      </c>
      <c r="AV3030" s="45">
        <f t="shared" si="7636"/>
        <v>-2.2737367544323206e-13</v>
      </c>
      <c r="AW3030" s="45">
        <f t="shared" si="7639"/>
        <v>1592.7669999999998</v>
      </c>
      <c r="AX3030" s="45">
        <f t="shared" si="7640"/>
        <v>1205.2</v>
      </c>
      <c r="AY3030" s="45">
        <f t="shared" si="7641"/>
        <v>1205.2</v>
      </c>
      <c r="AZ3030" s="45">
        <f t="shared" si="7695"/>
        <v>0</v>
      </c>
      <c r="BA3030" s="46">
        <f t="shared" si="7642"/>
        <v>99.999949836198454</v>
      </c>
      <c r="BB3030" s="25"/>
    </row>
    <row r="3031" ht="31.5">
      <c r="B3031" s="47" t="s">
        <v>1074</v>
      </c>
      <c r="C3031" s="47" t="s">
        <v>96</v>
      </c>
      <c r="D3031" s="47" t="s">
        <v>46</v>
      </c>
      <c r="E3031" s="48" t="str">
        <f t="shared" si="7634"/>
        <v>0501</v>
      </c>
      <c r="F3031" s="47" t="s">
        <v>659</v>
      </c>
      <c r="G3031" s="48"/>
      <c r="H3031" s="49" t="s">
        <v>660</v>
      </c>
      <c r="I3031" s="19">
        <f t="shared" si="7660"/>
        <v>2541.1999999999998</v>
      </c>
      <c r="J3031" s="19">
        <f t="shared" si="7661"/>
        <v>1205.2</v>
      </c>
      <c r="K3031" s="19">
        <f t="shared" si="7662"/>
        <v>1205.2</v>
      </c>
      <c r="L3031" s="19">
        <f t="shared" si="7663"/>
        <v>0</v>
      </c>
      <c r="M3031" s="19">
        <f t="shared" si="7664"/>
        <v>0</v>
      </c>
      <c r="N3031" s="19">
        <f t="shared" si="7665"/>
        <v>0</v>
      </c>
      <c r="O3031" s="19">
        <f t="shared" si="7666"/>
        <v>0</v>
      </c>
      <c r="P3031" s="19">
        <f t="shared" si="7667"/>
        <v>-948.43299999999999</v>
      </c>
      <c r="Q3031" s="19">
        <f t="shared" si="7668"/>
        <v>0</v>
      </c>
      <c r="R3031" s="19">
        <f t="shared" si="7669"/>
        <v>0</v>
      </c>
      <c r="S3031" s="19">
        <f t="shared" si="7670"/>
        <v>0</v>
      </c>
      <c r="T3031" s="19">
        <f t="shared" si="7643"/>
        <v>1592.7669999999998</v>
      </c>
      <c r="U3031" s="19">
        <f t="shared" si="7637"/>
        <v>1205.2</v>
      </c>
      <c r="V3031" s="19">
        <f t="shared" si="7638"/>
        <v>1205.2</v>
      </c>
      <c r="W3031" s="19">
        <f t="shared" si="7671"/>
        <v>0</v>
      </c>
      <c r="X3031" s="19">
        <f t="shared" si="7672"/>
        <v>0</v>
      </c>
      <c r="Y3031" s="19">
        <f t="shared" si="7673"/>
        <v>0</v>
      </c>
      <c r="Z3031" s="19">
        <f t="shared" si="7674"/>
        <v>0</v>
      </c>
      <c r="AA3031" s="19">
        <f t="shared" si="7675"/>
        <v>0</v>
      </c>
      <c r="AB3031" s="19">
        <f t="shared" si="7676"/>
        <v>0</v>
      </c>
      <c r="AC3031" s="19">
        <f t="shared" si="7677"/>
        <v>0</v>
      </c>
      <c r="AD3031" s="19">
        <f t="shared" si="7678"/>
        <v>0</v>
      </c>
      <c r="AE3031" s="19">
        <f t="shared" si="7679"/>
        <v>0</v>
      </c>
      <c r="AF3031" s="50">
        <f t="shared" si="7680"/>
        <v>1495.1020000000001</v>
      </c>
      <c r="AG3031" s="50">
        <f t="shared" si="7681"/>
        <v>0</v>
      </c>
      <c r="AH3031" s="50">
        <f t="shared" si="7682"/>
        <v>0</v>
      </c>
      <c r="AI3031" s="50">
        <f t="shared" si="7683"/>
        <v>0</v>
      </c>
      <c r="AJ3031" s="50">
        <f t="shared" si="7684"/>
        <v>0</v>
      </c>
      <c r="AK3031" s="50">
        <f t="shared" si="7685"/>
        <v>0</v>
      </c>
      <c r="AL3031" s="50">
        <f t="shared" si="7686"/>
        <v>1495.1012499999999</v>
      </c>
      <c r="AM3031" s="50">
        <f t="shared" si="7687"/>
        <v>0</v>
      </c>
      <c r="AN3031" s="50">
        <f t="shared" si="7688"/>
        <v>0</v>
      </c>
      <c r="AO3031" s="15">
        <f t="shared" si="7689"/>
        <v>1107.5905</v>
      </c>
      <c r="AP3031" s="51">
        <f t="shared" si="7690"/>
        <v>1592.7670000000001</v>
      </c>
      <c r="AQ3031" s="51">
        <f t="shared" si="7691"/>
        <v>0</v>
      </c>
      <c r="AR3031" s="51">
        <f t="shared" si="7692"/>
        <v>0</v>
      </c>
      <c r="AS3031" s="51">
        <f t="shared" si="7693"/>
        <v>0</v>
      </c>
      <c r="AT3031" s="51">
        <f t="shared" si="7694"/>
        <v>0</v>
      </c>
      <c r="AU3031" s="51">
        <f t="shared" si="7635"/>
        <v>1592.7670000000001</v>
      </c>
      <c r="AV3031" s="51">
        <f t="shared" si="7636"/>
        <v>-2.2737367544323206e-13</v>
      </c>
      <c r="AW3031" s="51">
        <f t="shared" si="7639"/>
        <v>1592.7669999999998</v>
      </c>
      <c r="AX3031" s="51">
        <f t="shared" si="7640"/>
        <v>1205.2</v>
      </c>
      <c r="AY3031" s="51">
        <f t="shared" si="7641"/>
        <v>1205.2</v>
      </c>
      <c r="AZ3031" s="51">
        <f t="shared" si="7695"/>
        <v>0</v>
      </c>
      <c r="BA3031" s="52">
        <f t="shared" si="7642"/>
        <v>99.999949836198454</v>
      </c>
      <c r="BB3031" s="25"/>
    </row>
    <row r="3032">
      <c r="B3032" s="47" t="s">
        <v>1074</v>
      </c>
      <c r="C3032" s="47" t="s">
        <v>96</v>
      </c>
      <c r="D3032" s="47" t="s">
        <v>46</v>
      </c>
      <c r="E3032" s="48" t="str">
        <f t="shared" si="7634"/>
        <v>0501</v>
      </c>
      <c r="F3032" s="47" t="s">
        <v>1037</v>
      </c>
      <c r="G3032" s="48"/>
      <c r="H3032" s="49" t="s">
        <v>53</v>
      </c>
      <c r="I3032" s="19">
        <f t="shared" si="7660"/>
        <v>2541.1999999999998</v>
      </c>
      <c r="J3032" s="19">
        <f t="shared" si="7661"/>
        <v>1205.2</v>
      </c>
      <c r="K3032" s="19">
        <f t="shared" si="7662"/>
        <v>1205.2</v>
      </c>
      <c r="L3032" s="19">
        <f t="shared" si="7663"/>
        <v>0</v>
      </c>
      <c r="M3032" s="19">
        <f t="shared" si="7664"/>
        <v>0</v>
      </c>
      <c r="N3032" s="19">
        <f t="shared" si="7665"/>
        <v>0</v>
      </c>
      <c r="O3032" s="19">
        <f t="shared" si="7666"/>
        <v>0</v>
      </c>
      <c r="P3032" s="19">
        <f t="shared" si="7667"/>
        <v>-948.43299999999999</v>
      </c>
      <c r="Q3032" s="19">
        <f t="shared" si="7668"/>
        <v>0</v>
      </c>
      <c r="R3032" s="19">
        <f t="shared" si="7669"/>
        <v>0</v>
      </c>
      <c r="S3032" s="19">
        <f t="shared" si="7670"/>
        <v>0</v>
      </c>
      <c r="T3032" s="19">
        <f t="shared" si="7643"/>
        <v>1592.7669999999998</v>
      </c>
      <c r="U3032" s="19">
        <f t="shared" si="7637"/>
        <v>1205.2</v>
      </c>
      <c r="V3032" s="19">
        <f t="shared" si="7638"/>
        <v>1205.2</v>
      </c>
      <c r="W3032" s="19">
        <f t="shared" si="7671"/>
        <v>0</v>
      </c>
      <c r="X3032" s="19">
        <f t="shared" si="7672"/>
        <v>0</v>
      </c>
      <c r="Y3032" s="19">
        <f t="shared" si="7673"/>
        <v>0</v>
      </c>
      <c r="Z3032" s="19">
        <f t="shared" si="7674"/>
        <v>0</v>
      </c>
      <c r="AA3032" s="19">
        <f t="shared" si="7675"/>
        <v>0</v>
      </c>
      <c r="AB3032" s="19">
        <f t="shared" si="7676"/>
        <v>0</v>
      </c>
      <c r="AC3032" s="19">
        <f t="shared" si="7677"/>
        <v>0</v>
      </c>
      <c r="AD3032" s="19">
        <f t="shared" si="7678"/>
        <v>0</v>
      </c>
      <c r="AE3032" s="19">
        <f t="shared" si="7679"/>
        <v>0</v>
      </c>
      <c r="AF3032" s="50">
        <f t="shared" si="7680"/>
        <v>1495.1020000000001</v>
      </c>
      <c r="AG3032" s="50">
        <f t="shared" si="7681"/>
        <v>0</v>
      </c>
      <c r="AH3032" s="50">
        <f t="shared" si="7682"/>
        <v>0</v>
      </c>
      <c r="AI3032" s="50">
        <f t="shared" si="7683"/>
        <v>0</v>
      </c>
      <c r="AJ3032" s="50">
        <f t="shared" si="7684"/>
        <v>0</v>
      </c>
      <c r="AK3032" s="50">
        <f t="shared" si="7685"/>
        <v>0</v>
      </c>
      <c r="AL3032" s="50">
        <f t="shared" si="7686"/>
        <v>1495.1012499999999</v>
      </c>
      <c r="AM3032" s="50">
        <f t="shared" si="7687"/>
        <v>0</v>
      </c>
      <c r="AN3032" s="50">
        <f t="shared" si="7688"/>
        <v>0</v>
      </c>
      <c r="AO3032" s="51">
        <f t="shared" si="7689"/>
        <v>1107.5905</v>
      </c>
      <c r="AP3032" s="51">
        <f t="shared" si="7690"/>
        <v>1592.7670000000001</v>
      </c>
      <c r="AQ3032" s="51">
        <f t="shared" si="7691"/>
        <v>0</v>
      </c>
      <c r="AR3032" s="51">
        <f t="shared" si="7692"/>
        <v>0</v>
      </c>
      <c r="AS3032" s="51">
        <f t="shared" si="7693"/>
        <v>0</v>
      </c>
      <c r="AT3032" s="51">
        <f t="shared" si="7694"/>
        <v>0</v>
      </c>
      <c r="AU3032" s="51">
        <f t="shared" si="7635"/>
        <v>1592.7670000000001</v>
      </c>
      <c r="AV3032" s="51">
        <f t="shared" si="7636"/>
        <v>-2.2737367544323206e-13</v>
      </c>
      <c r="AW3032" s="51">
        <f t="shared" si="7639"/>
        <v>1592.7669999999998</v>
      </c>
      <c r="AX3032" s="51">
        <f t="shared" si="7640"/>
        <v>1205.2</v>
      </c>
      <c r="AY3032" s="51">
        <f t="shared" si="7641"/>
        <v>1205.2</v>
      </c>
      <c r="AZ3032" s="51">
        <f t="shared" si="7695"/>
        <v>0</v>
      </c>
      <c r="BA3032" s="52">
        <f t="shared" si="7642"/>
        <v>99.999949836198454</v>
      </c>
      <c r="BB3032" s="25"/>
    </row>
    <row r="3033" ht="31.5">
      <c r="B3033" s="47" t="s">
        <v>1074</v>
      </c>
      <c r="C3033" s="47" t="s">
        <v>96</v>
      </c>
      <c r="D3033" s="47" t="s">
        <v>46</v>
      </c>
      <c r="E3033" s="48" t="str">
        <f t="shared" si="7634"/>
        <v>0501</v>
      </c>
      <c r="F3033" s="47" t="s">
        <v>1120</v>
      </c>
      <c r="G3033" s="48"/>
      <c r="H3033" s="49" t="s">
        <v>1121</v>
      </c>
      <c r="I3033" s="19">
        <f t="shared" si="7660"/>
        <v>2541.1999999999998</v>
      </c>
      <c r="J3033" s="19">
        <f t="shared" si="7661"/>
        <v>1205.2</v>
      </c>
      <c r="K3033" s="19">
        <f t="shared" si="7662"/>
        <v>1205.2</v>
      </c>
      <c r="L3033" s="19">
        <f t="shared" si="7663"/>
        <v>0</v>
      </c>
      <c r="M3033" s="19">
        <f t="shared" si="7664"/>
        <v>0</v>
      </c>
      <c r="N3033" s="19">
        <f t="shared" si="7665"/>
        <v>0</v>
      </c>
      <c r="O3033" s="19">
        <f t="shared" si="7666"/>
        <v>0</v>
      </c>
      <c r="P3033" s="19">
        <f t="shared" si="7667"/>
        <v>-948.43299999999999</v>
      </c>
      <c r="Q3033" s="19">
        <f t="shared" si="7668"/>
        <v>0</v>
      </c>
      <c r="R3033" s="19">
        <f t="shared" si="7669"/>
        <v>0</v>
      </c>
      <c r="S3033" s="19">
        <f t="shared" si="7670"/>
        <v>0</v>
      </c>
      <c r="T3033" s="19">
        <f t="shared" si="7643"/>
        <v>1592.7669999999998</v>
      </c>
      <c r="U3033" s="19">
        <f t="shared" si="7637"/>
        <v>1205.2</v>
      </c>
      <c r="V3033" s="19">
        <f t="shared" si="7638"/>
        <v>1205.2</v>
      </c>
      <c r="W3033" s="19">
        <f t="shared" si="7671"/>
        <v>0</v>
      </c>
      <c r="X3033" s="19">
        <f t="shared" si="7672"/>
        <v>0</v>
      </c>
      <c r="Y3033" s="19">
        <f t="shared" si="7673"/>
        <v>0</v>
      </c>
      <c r="Z3033" s="19">
        <f t="shared" si="7674"/>
        <v>0</v>
      </c>
      <c r="AA3033" s="19">
        <f t="shared" si="7675"/>
        <v>0</v>
      </c>
      <c r="AB3033" s="19">
        <f t="shared" si="7676"/>
        <v>0</v>
      </c>
      <c r="AC3033" s="19">
        <f t="shared" si="7677"/>
        <v>0</v>
      </c>
      <c r="AD3033" s="19">
        <f t="shared" si="7678"/>
        <v>0</v>
      </c>
      <c r="AE3033" s="19">
        <f t="shared" si="7679"/>
        <v>0</v>
      </c>
      <c r="AF3033" s="50">
        <f t="shared" si="7680"/>
        <v>1495.1020000000001</v>
      </c>
      <c r="AG3033" s="50">
        <f t="shared" si="7681"/>
        <v>0</v>
      </c>
      <c r="AH3033" s="50">
        <f t="shared" si="7682"/>
        <v>0</v>
      </c>
      <c r="AI3033" s="50">
        <f t="shared" si="7683"/>
        <v>0</v>
      </c>
      <c r="AJ3033" s="50">
        <f t="shared" si="7684"/>
        <v>0</v>
      </c>
      <c r="AK3033" s="50">
        <f t="shared" si="7685"/>
        <v>0</v>
      </c>
      <c r="AL3033" s="50">
        <f t="shared" si="7686"/>
        <v>1495.1012499999999</v>
      </c>
      <c r="AM3033" s="50">
        <f t="shared" si="7687"/>
        <v>0</v>
      </c>
      <c r="AN3033" s="50">
        <f t="shared" si="7688"/>
        <v>0</v>
      </c>
      <c r="AO3033" s="15">
        <f t="shared" si="7689"/>
        <v>1107.5905</v>
      </c>
      <c r="AP3033" s="51">
        <f t="shared" si="7690"/>
        <v>1592.7670000000001</v>
      </c>
      <c r="AQ3033" s="51">
        <f t="shared" si="7691"/>
        <v>0</v>
      </c>
      <c r="AR3033" s="51">
        <f t="shared" si="7692"/>
        <v>0</v>
      </c>
      <c r="AS3033" s="51">
        <f t="shared" si="7693"/>
        <v>0</v>
      </c>
      <c r="AT3033" s="51">
        <f t="shared" si="7694"/>
        <v>0</v>
      </c>
      <c r="AU3033" s="51">
        <f t="shared" si="7635"/>
        <v>1592.7670000000001</v>
      </c>
      <c r="AV3033" s="51">
        <f t="shared" si="7636"/>
        <v>-2.2737367544323206e-13</v>
      </c>
      <c r="AW3033" s="51">
        <f t="shared" si="7639"/>
        <v>1592.7669999999998</v>
      </c>
      <c r="AX3033" s="51">
        <f t="shared" si="7640"/>
        <v>1205.2</v>
      </c>
      <c r="AY3033" s="51">
        <f t="shared" si="7641"/>
        <v>1205.2</v>
      </c>
      <c r="AZ3033" s="51">
        <f t="shared" si="7695"/>
        <v>0</v>
      </c>
      <c r="BA3033" s="52">
        <f t="shared" si="7642"/>
        <v>99.999949836198454</v>
      </c>
      <c r="BB3033" s="25"/>
    </row>
    <row r="3034">
      <c r="B3034" s="47" t="s">
        <v>1074</v>
      </c>
      <c r="C3034" s="47" t="s">
        <v>96</v>
      </c>
      <c r="D3034" s="47" t="s">
        <v>46</v>
      </c>
      <c r="E3034" s="48" t="str">
        <f t="shared" si="7634"/>
        <v>0501</v>
      </c>
      <c r="F3034" s="17" t="s">
        <v>1122</v>
      </c>
      <c r="G3034" s="48"/>
      <c r="H3034" s="49" t="s">
        <v>1123</v>
      </c>
      <c r="I3034" s="19">
        <f t="shared" si="7660"/>
        <v>2541.1999999999998</v>
      </c>
      <c r="J3034" s="19">
        <f t="shared" si="7661"/>
        <v>1205.2</v>
      </c>
      <c r="K3034" s="19">
        <f t="shared" si="7662"/>
        <v>1205.2</v>
      </c>
      <c r="L3034" s="19">
        <f t="shared" si="7663"/>
        <v>0</v>
      </c>
      <c r="M3034" s="19">
        <f t="shared" si="7664"/>
        <v>0</v>
      </c>
      <c r="N3034" s="19">
        <f t="shared" si="7665"/>
        <v>0</v>
      </c>
      <c r="O3034" s="19">
        <f t="shared" si="7666"/>
        <v>0</v>
      </c>
      <c r="P3034" s="19">
        <f t="shared" si="7667"/>
        <v>-948.43299999999999</v>
      </c>
      <c r="Q3034" s="19">
        <f t="shared" si="7668"/>
        <v>0</v>
      </c>
      <c r="R3034" s="19">
        <f t="shared" si="7669"/>
        <v>0</v>
      </c>
      <c r="S3034" s="19">
        <f t="shared" si="7670"/>
        <v>0</v>
      </c>
      <c r="T3034" s="19">
        <f t="shared" si="7643"/>
        <v>1592.7669999999998</v>
      </c>
      <c r="U3034" s="19">
        <f t="shared" si="7637"/>
        <v>1205.2</v>
      </c>
      <c r="V3034" s="19">
        <f t="shared" si="7638"/>
        <v>1205.2</v>
      </c>
      <c r="W3034" s="19">
        <f t="shared" si="7671"/>
        <v>0</v>
      </c>
      <c r="X3034" s="19">
        <f t="shared" si="7672"/>
        <v>0</v>
      </c>
      <c r="Y3034" s="19">
        <f t="shared" si="7673"/>
        <v>0</v>
      </c>
      <c r="Z3034" s="19">
        <f t="shared" si="7674"/>
        <v>0</v>
      </c>
      <c r="AA3034" s="19">
        <f t="shared" si="7675"/>
        <v>0</v>
      </c>
      <c r="AB3034" s="19">
        <f t="shared" si="7676"/>
        <v>0</v>
      </c>
      <c r="AC3034" s="19">
        <f t="shared" si="7677"/>
        <v>0</v>
      </c>
      <c r="AD3034" s="19">
        <f t="shared" si="7678"/>
        <v>0</v>
      </c>
      <c r="AE3034" s="19">
        <f t="shared" si="7679"/>
        <v>0</v>
      </c>
      <c r="AF3034" s="50">
        <f t="shared" si="7680"/>
        <v>1495.1020000000001</v>
      </c>
      <c r="AG3034" s="50">
        <f t="shared" si="7681"/>
        <v>0</v>
      </c>
      <c r="AH3034" s="50">
        <f t="shared" si="7682"/>
        <v>0</v>
      </c>
      <c r="AI3034" s="50">
        <f t="shared" si="7683"/>
        <v>0</v>
      </c>
      <c r="AJ3034" s="50">
        <f t="shared" si="7684"/>
        <v>0</v>
      </c>
      <c r="AK3034" s="50">
        <f t="shared" si="7685"/>
        <v>0</v>
      </c>
      <c r="AL3034" s="50">
        <f t="shared" si="7686"/>
        <v>1495.1012499999999</v>
      </c>
      <c r="AM3034" s="50">
        <f t="shared" si="7687"/>
        <v>0</v>
      </c>
      <c r="AN3034" s="50">
        <f t="shared" si="7688"/>
        <v>0</v>
      </c>
      <c r="AO3034" s="51">
        <f t="shared" si="7689"/>
        <v>1107.5905</v>
      </c>
      <c r="AP3034" s="51">
        <f t="shared" si="7690"/>
        <v>1592.7670000000001</v>
      </c>
      <c r="AQ3034" s="51">
        <f t="shared" si="7691"/>
        <v>0</v>
      </c>
      <c r="AR3034" s="51">
        <f t="shared" si="7692"/>
        <v>0</v>
      </c>
      <c r="AS3034" s="51">
        <f t="shared" si="7693"/>
        <v>0</v>
      </c>
      <c r="AT3034" s="51">
        <f t="shared" si="7694"/>
        <v>0</v>
      </c>
      <c r="AU3034" s="51">
        <f t="shared" si="7635"/>
        <v>1592.7670000000001</v>
      </c>
      <c r="AV3034" s="51">
        <f t="shared" si="7636"/>
        <v>-2.2737367544323206e-13</v>
      </c>
      <c r="AW3034" s="51">
        <f t="shared" si="7639"/>
        <v>1592.7669999999998</v>
      </c>
      <c r="AX3034" s="51">
        <f t="shared" si="7640"/>
        <v>1205.2</v>
      </c>
      <c r="AY3034" s="51">
        <f t="shared" si="7641"/>
        <v>1205.2</v>
      </c>
      <c r="AZ3034" s="51">
        <f t="shared" si="7695"/>
        <v>0</v>
      </c>
      <c r="BA3034" s="52">
        <f t="shared" si="7642"/>
        <v>99.999949836198454</v>
      </c>
      <c r="BB3034" s="25"/>
    </row>
    <row r="3035" ht="31.5">
      <c r="B3035" s="47" t="s">
        <v>1074</v>
      </c>
      <c r="C3035" s="47" t="s">
        <v>96</v>
      </c>
      <c r="D3035" s="47" t="s">
        <v>46</v>
      </c>
      <c r="E3035" s="48" t="str">
        <f t="shared" si="7634"/>
        <v>0501</v>
      </c>
      <c r="F3035" s="17" t="s">
        <v>1122</v>
      </c>
      <c r="G3035" s="47" t="s">
        <v>58</v>
      </c>
      <c r="H3035" s="49" t="s">
        <v>59</v>
      </c>
      <c r="I3035" s="19">
        <v>2541.1999999999998</v>
      </c>
      <c r="J3035" s="19">
        <v>1205.2</v>
      </c>
      <c r="K3035" s="19">
        <v>1205.2</v>
      </c>
      <c r="L3035" s="19"/>
      <c r="M3035" s="19"/>
      <c r="N3035" s="19"/>
      <c r="O3035" s="19">
        <v>0</v>
      </c>
      <c r="P3035" s="19">
        <v>-948.43299999999999</v>
      </c>
      <c r="Q3035" s="19">
        <v>0</v>
      </c>
      <c r="R3035" s="19">
        <v>0</v>
      </c>
      <c r="S3035" s="19"/>
      <c r="T3035" s="19">
        <f t="shared" si="7643"/>
        <v>1592.7669999999998</v>
      </c>
      <c r="U3035" s="19">
        <f t="shared" si="7637"/>
        <v>1205.2</v>
      </c>
      <c r="V3035" s="19">
        <f t="shared" si="7638"/>
        <v>1205.2</v>
      </c>
      <c r="W3035" s="19"/>
      <c r="X3035" s="19"/>
      <c r="Y3035" s="19"/>
      <c r="Z3035" s="19"/>
      <c r="AA3035" s="19"/>
      <c r="AB3035" s="19"/>
      <c r="AC3035" s="19"/>
      <c r="AD3035" s="19"/>
      <c r="AE3035" s="19"/>
      <c r="AF3035" s="50">
        <v>1495.1020000000001</v>
      </c>
      <c r="AG3035" s="50"/>
      <c r="AH3035" s="50">
        <v>0</v>
      </c>
      <c r="AI3035" s="50">
        <v>0</v>
      </c>
      <c r="AJ3035" s="50">
        <v>0</v>
      </c>
      <c r="AK3035" s="50">
        <v>0</v>
      </c>
      <c r="AL3035" s="50">
        <v>1495.1012499999999</v>
      </c>
      <c r="AM3035" s="50">
        <v>0</v>
      </c>
      <c r="AN3035" s="50">
        <v>0</v>
      </c>
      <c r="AO3035" s="15">
        <v>1107.5905</v>
      </c>
      <c r="AP3035" s="51">
        <v>1592.7670000000001</v>
      </c>
      <c r="AQ3035" s="51">
        <v>0</v>
      </c>
      <c r="AR3035" s="51">
        <v>0</v>
      </c>
      <c r="AS3035" s="51">
        <v>0</v>
      </c>
      <c r="AT3035" s="51">
        <v>0</v>
      </c>
      <c r="AU3035" s="51">
        <f t="shared" si="7635"/>
        <v>1592.7670000000001</v>
      </c>
      <c r="AV3035" s="51">
        <f t="shared" si="7636"/>
        <v>-2.2737367544323206e-13</v>
      </c>
      <c r="AW3035" s="51">
        <f t="shared" si="7639"/>
        <v>1592.7669999999998</v>
      </c>
      <c r="AX3035" s="51">
        <f t="shared" si="7640"/>
        <v>1205.2</v>
      </c>
      <c r="AY3035" s="51">
        <f t="shared" si="7641"/>
        <v>1205.2</v>
      </c>
      <c r="AZ3035" s="51"/>
      <c r="BA3035" s="52">
        <f t="shared" si="7642"/>
        <v>99.999949836198454</v>
      </c>
      <c r="BB3035" s="53"/>
    </row>
    <row r="3036" s="30" customFormat="1">
      <c r="B3036" s="31" t="s">
        <v>1074</v>
      </c>
      <c r="C3036" s="31" t="s">
        <v>193</v>
      </c>
      <c r="D3036" s="31"/>
      <c r="E3036" s="32" t="str">
        <f t="shared" si="7634"/>
        <v>07</v>
      </c>
      <c r="F3036" s="31"/>
      <c r="G3036" s="32"/>
      <c r="H3036" s="33" t="s">
        <v>245</v>
      </c>
      <c r="I3036" s="34">
        <f t="shared" si="7660"/>
        <v>3595.4000000000001</v>
      </c>
      <c r="J3036" s="34">
        <f t="shared" si="7661"/>
        <v>3595.4000000000001</v>
      </c>
      <c r="K3036" s="34">
        <f t="shared" si="7662"/>
        <v>3595.4000000000001</v>
      </c>
      <c r="L3036" s="34">
        <f t="shared" si="7663"/>
        <v>0</v>
      </c>
      <c r="M3036" s="34">
        <f t="shared" si="7664"/>
        <v>0</v>
      </c>
      <c r="N3036" s="34">
        <f t="shared" si="7665"/>
        <v>0</v>
      </c>
      <c r="O3036" s="34">
        <f t="shared" si="7666"/>
        <v>0</v>
      </c>
      <c r="P3036" s="34">
        <f t="shared" si="7667"/>
        <v>0</v>
      </c>
      <c r="Q3036" s="34">
        <f t="shared" si="7668"/>
        <v>0</v>
      </c>
      <c r="R3036" s="34">
        <f t="shared" si="7669"/>
        <v>0</v>
      </c>
      <c r="S3036" s="34">
        <f t="shared" si="7670"/>
        <v>-241.5</v>
      </c>
      <c r="T3036" s="34">
        <f t="shared" si="7643"/>
        <v>3353.9000000000001</v>
      </c>
      <c r="U3036" s="34">
        <f t="shared" si="7637"/>
        <v>3595.4000000000001</v>
      </c>
      <c r="V3036" s="34">
        <f t="shared" si="7638"/>
        <v>3595.4000000000001</v>
      </c>
      <c r="W3036" s="34">
        <f t="shared" si="7671"/>
        <v>0</v>
      </c>
      <c r="X3036" s="34">
        <f t="shared" si="7672"/>
        <v>0</v>
      </c>
      <c r="Y3036" s="34">
        <f t="shared" si="7673"/>
        <v>-241.5</v>
      </c>
      <c r="Z3036" s="34">
        <f t="shared" si="7674"/>
        <v>0</v>
      </c>
      <c r="AA3036" s="34">
        <f t="shared" si="7675"/>
        <v>0</v>
      </c>
      <c r="AB3036" s="34">
        <f t="shared" si="7676"/>
        <v>0</v>
      </c>
      <c r="AC3036" s="34">
        <f t="shared" si="7677"/>
        <v>0</v>
      </c>
      <c r="AD3036" s="34">
        <f t="shared" si="7678"/>
        <v>0</v>
      </c>
      <c r="AE3036" s="34"/>
      <c r="AF3036" s="35">
        <f t="shared" si="7680"/>
        <v>3353.3009999999999</v>
      </c>
      <c r="AG3036" s="35">
        <f t="shared" si="7681"/>
        <v>0</v>
      </c>
      <c r="AH3036" s="35">
        <f t="shared" si="7682"/>
        <v>0</v>
      </c>
      <c r="AI3036" s="35">
        <f t="shared" si="7683"/>
        <v>0</v>
      </c>
      <c r="AJ3036" s="35">
        <f t="shared" si="7684"/>
        <v>0</v>
      </c>
      <c r="AK3036" s="35">
        <f t="shared" si="7685"/>
        <v>0</v>
      </c>
      <c r="AL3036" s="35">
        <f t="shared" si="7686"/>
        <v>3353.3003199999998</v>
      </c>
      <c r="AM3036" s="35">
        <f t="shared" si="7687"/>
        <v>0</v>
      </c>
      <c r="AN3036" s="35">
        <f t="shared" si="7688"/>
        <v>0</v>
      </c>
      <c r="AO3036" s="36">
        <f t="shared" si="7689"/>
        <v>2262.3718899999999</v>
      </c>
      <c r="AP3036" s="36">
        <f t="shared" si="7690"/>
        <v>3353.9000000000001</v>
      </c>
      <c r="AQ3036" s="36">
        <f t="shared" si="7691"/>
        <v>0</v>
      </c>
      <c r="AR3036" s="36">
        <f t="shared" si="7692"/>
        <v>0</v>
      </c>
      <c r="AS3036" s="36">
        <f t="shared" si="7693"/>
        <v>0</v>
      </c>
      <c r="AT3036" s="36">
        <f t="shared" si="7694"/>
        <v>0</v>
      </c>
      <c r="AU3036" s="36">
        <f t="shared" si="7635"/>
        <v>3353.9000000000001</v>
      </c>
      <c r="AV3036" s="36">
        <f t="shared" si="7636"/>
        <v>0</v>
      </c>
      <c r="AW3036" s="36">
        <f t="shared" si="7639"/>
        <v>3112.4000000000001</v>
      </c>
      <c r="AX3036" s="36">
        <f t="shared" si="7640"/>
        <v>3595.4000000000001</v>
      </c>
      <c r="AY3036" s="36">
        <f t="shared" si="7641"/>
        <v>3595.4000000000001</v>
      </c>
      <c r="AZ3036" s="36">
        <f t="shared" si="7695"/>
        <v>0</v>
      </c>
      <c r="BA3036" s="37">
        <f t="shared" si="7642"/>
        <v>99.999979721474446</v>
      </c>
      <c r="BB3036" s="25"/>
    </row>
    <row r="3037" s="39" customFormat="1" ht="31.5">
      <c r="B3037" s="40" t="s">
        <v>1074</v>
      </c>
      <c r="C3037" s="40" t="s">
        <v>193</v>
      </c>
      <c r="D3037" s="40" t="s">
        <v>96</v>
      </c>
      <c r="E3037" s="38" t="str">
        <f t="shared" si="7634"/>
        <v>0705</v>
      </c>
      <c r="F3037" s="40"/>
      <c r="G3037" s="38"/>
      <c r="H3037" s="41" t="s">
        <v>440</v>
      </c>
      <c r="I3037" s="42">
        <f t="shared" si="7660"/>
        <v>3595.4000000000001</v>
      </c>
      <c r="J3037" s="42">
        <f t="shared" si="7661"/>
        <v>3595.4000000000001</v>
      </c>
      <c r="K3037" s="42">
        <f t="shared" si="7662"/>
        <v>3595.4000000000001</v>
      </c>
      <c r="L3037" s="42">
        <f t="shared" si="7663"/>
        <v>0</v>
      </c>
      <c r="M3037" s="42">
        <f t="shared" si="7664"/>
        <v>0</v>
      </c>
      <c r="N3037" s="42">
        <f t="shared" si="7665"/>
        <v>0</v>
      </c>
      <c r="O3037" s="42">
        <f t="shared" si="7666"/>
        <v>0</v>
      </c>
      <c r="P3037" s="42">
        <f t="shared" si="7667"/>
        <v>0</v>
      </c>
      <c r="Q3037" s="42">
        <f t="shared" si="7668"/>
        <v>0</v>
      </c>
      <c r="R3037" s="42">
        <f t="shared" si="7669"/>
        <v>0</v>
      </c>
      <c r="S3037" s="42">
        <f t="shared" si="7670"/>
        <v>-241.5</v>
      </c>
      <c r="T3037" s="42">
        <f t="shared" si="7643"/>
        <v>3353.9000000000001</v>
      </c>
      <c r="U3037" s="42">
        <f t="shared" si="7637"/>
        <v>3595.4000000000001</v>
      </c>
      <c r="V3037" s="42">
        <f t="shared" si="7638"/>
        <v>3595.4000000000001</v>
      </c>
      <c r="W3037" s="42">
        <f t="shared" si="7671"/>
        <v>0</v>
      </c>
      <c r="X3037" s="42">
        <f t="shared" si="7672"/>
        <v>0</v>
      </c>
      <c r="Y3037" s="42">
        <f t="shared" si="7673"/>
        <v>-241.5</v>
      </c>
      <c r="Z3037" s="42">
        <f t="shared" si="7674"/>
        <v>0</v>
      </c>
      <c r="AA3037" s="42">
        <f t="shared" si="7675"/>
        <v>0</v>
      </c>
      <c r="AB3037" s="42">
        <f t="shared" si="7676"/>
        <v>0</v>
      </c>
      <c r="AC3037" s="42">
        <f t="shared" si="7677"/>
        <v>0</v>
      </c>
      <c r="AD3037" s="42">
        <f t="shared" si="7678"/>
        <v>0</v>
      </c>
      <c r="AE3037" s="42"/>
      <c r="AF3037" s="43">
        <f t="shared" si="7680"/>
        <v>3353.3009999999999</v>
      </c>
      <c r="AG3037" s="43">
        <f t="shared" si="7681"/>
        <v>0</v>
      </c>
      <c r="AH3037" s="43">
        <f t="shared" si="7682"/>
        <v>0</v>
      </c>
      <c r="AI3037" s="43">
        <f t="shared" si="7683"/>
        <v>0</v>
      </c>
      <c r="AJ3037" s="43">
        <f t="shared" si="7684"/>
        <v>0</v>
      </c>
      <c r="AK3037" s="43">
        <f t="shared" si="7685"/>
        <v>0</v>
      </c>
      <c r="AL3037" s="43">
        <f t="shared" si="7686"/>
        <v>3353.3003199999998</v>
      </c>
      <c r="AM3037" s="43">
        <f t="shared" si="7687"/>
        <v>0</v>
      </c>
      <c r="AN3037" s="43">
        <f t="shared" si="7688"/>
        <v>0</v>
      </c>
      <c r="AO3037" s="44">
        <f t="shared" si="7689"/>
        <v>2262.3718899999999</v>
      </c>
      <c r="AP3037" s="45">
        <f t="shared" si="7690"/>
        <v>3353.9000000000001</v>
      </c>
      <c r="AQ3037" s="45">
        <f t="shared" si="7691"/>
        <v>0</v>
      </c>
      <c r="AR3037" s="45">
        <f t="shared" si="7692"/>
        <v>0</v>
      </c>
      <c r="AS3037" s="45">
        <f t="shared" si="7693"/>
        <v>0</v>
      </c>
      <c r="AT3037" s="45">
        <f t="shared" si="7694"/>
        <v>0</v>
      </c>
      <c r="AU3037" s="45">
        <f t="shared" si="7635"/>
        <v>3353.9000000000001</v>
      </c>
      <c r="AV3037" s="45">
        <f t="shared" si="7636"/>
        <v>0</v>
      </c>
      <c r="AW3037" s="45">
        <f t="shared" si="7639"/>
        <v>3112.4000000000001</v>
      </c>
      <c r="AX3037" s="45">
        <f t="shared" si="7640"/>
        <v>3595.4000000000001</v>
      </c>
      <c r="AY3037" s="45">
        <f t="shared" si="7641"/>
        <v>3595.4000000000001</v>
      </c>
      <c r="AZ3037" s="45">
        <f t="shared" si="7695"/>
        <v>0</v>
      </c>
      <c r="BA3037" s="46">
        <f t="shared" si="7642"/>
        <v>99.999979721474446</v>
      </c>
      <c r="BB3037" s="25"/>
    </row>
    <row r="3038" ht="31.5">
      <c r="B3038" s="47" t="s">
        <v>1074</v>
      </c>
      <c r="C3038" s="47" t="s">
        <v>193</v>
      </c>
      <c r="D3038" s="47" t="s">
        <v>96</v>
      </c>
      <c r="E3038" s="48" t="str">
        <f t="shared" si="7634"/>
        <v>0705</v>
      </c>
      <c r="F3038" s="47" t="s">
        <v>76</v>
      </c>
      <c r="G3038" s="48"/>
      <c r="H3038" s="49" t="s">
        <v>77</v>
      </c>
      <c r="I3038" s="19">
        <f t="shared" si="7660"/>
        <v>3595.4000000000001</v>
      </c>
      <c r="J3038" s="19">
        <f t="shared" si="7661"/>
        <v>3595.4000000000001</v>
      </c>
      <c r="K3038" s="19">
        <f t="shared" si="7662"/>
        <v>3595.4000000000001</v>
      </c>
      <c r="L3038" s="19">
        <f t="shared" si="7663"/>
        <v>0</v>
      </c>
      <c r="M3038" s="19">
        <f t="shared" si="7664"/>
        <v>0</v>
      </c>
      <c r="N3038" s="19">
        <f t="shared" si="7665"/>
        <v>0</v>
      </c>
      <c r="O3038" s="19">
        <f t="shared" si="7666"/>
        <v>0</v>
      </c>
      <c r="P3038" s="19">
        <f t="shared" si="7667"/>
        <v>0</v>
      </c>
      <c r="Q3038" s="19">
        <f t="shared" si="7668"/>
        <v>0</v>
      </c>
      <c r="R3038" s="19">
        <f t="shared" si="7669"/>
        <v>0</v>
      </c>
      <c r="S3038" s="19">
        <f t="shared" si="7670"/>
        <v>-241.5</v>
      </c>
      <c r="T3038" s="19">
        <f t="shared" si="7643"/>
        <v>3353.9000000000001</v>
      </c>
      <c r="U3038" s="19">
        <f t="shared" si="7637"/>
        <v>3595.4000000000001</v>
      </c>
      <c r="V3038" s="19">
        <f t="shared" si="7638"/>
        <v>3595.4000000000001</v>
      </c>
      <c r="W3038" s="19">
        <f t="shared" si="7671"/>
        <v>0</v>
      </c>
      <c r="X3038" s="19">
        <f t="shared" si="7672"/>
        <v>0</v>
      </c>
      <c r="Y3038" s="19">
        <f t="shared" si="7673"/>
        <v>-241.5</v>
      </c>
      <c r="Z3038" s="19">
        <f t="shared" si="7674"/>
        <v>0</v>
      </c>
      <c r="AA3038" s="19">
        <f t="shared" si="7675"/>
        <v>0</v>
      </c>
      <c r="AB3038" s="19">
        <f t="shared" si="7676"/>
        <v>0</v>
      </c>
      <c r="AC3038" s="19">
        <f t="shared" si="7677"/>
        <v>0</v>
      </c>
      <c r="AD3038" s="19">
        <f t="shared" si="7678"/>
        <v>0</v>
      </c>
      <c r="AE3038" s="19"/>
      <c r="AF3038" s="50">
        <f t="shared" si="7680"/>
        <v>3353.3009999999999</v>
      </c>
      <c r="AG3038" s="50">
        <f t="shared" si="7681"/>
        <v>0</v>
      </c>
      <c r="AH3038" s="50">
        <f t="shared" si="7682"/>
        <v>0</v>
      </c>
      <c r="AI3038" s="50">
        <f t="shared" si="7683"/>
        <v>0</v>
      </c>
      <c r="AJ3038" s="50">
        <f t="shared" si="7684"/>
        <v>0</v>
      </c>
      <c r="AK3038" s="50">
        <f t="shared" si="7685"/>
        <v>0</v>
      </c>
      <c r="AL3038" s="50">
        <f t="shared" si="7686"/>
        <v>3353.3003199999998</v>
      </c>
      <c r="AM3038" s="50">
        <f t="shared" si="7687"/>
        <v>0</v>
      </c>
      <c r="AN3038" s="50">
        <f t="shared" si="7688"/>
        <v>0</v>
      </c>
      <c r="AO3038" s="51">
        <f t="shared" si="7689"/>
        <v>2262.3718899999999</v>
      </c>
      <c r="AP3038" s="51">
        <f t="shared" si="7690"/>
        <v>3353.9000000000001</v>
      </c>
      <c r="AQ3038" s="51">
        <f t="shared" si="7691"/>
        <v>0</v>
      </c>
      <c r="AR3038" s="51">
        <f t="shared" si="7692"/>
        <v>0</v>
      </c>
      <c r="AS3038" s="51">
        <f t="shared" si="7693"/>
        <v>0</v>
      </c>
      <c r="AT3038" s="51">
        <f t="shared" si="7694"/>
        <v>0</v>
      </c>
      <c r="AU3038" s="51">
        <f t="shared" si="7635"/>
        <v>3353.9000000000001</v>
      </c>
      <c r="AV3038" s="51">
        <f t="shared" si="7636"/>
        <v>0</v>
      </c>
      <c r="AW3038" s="51">
        <f t="shared" si="7639"/>
        <v>3112.4000000000001</v>
      </c>
      <c r="AX3038" s="51">
        <f t="shared" si="7640"/>
        <v>3595.4000000000001</v>
      </c>
      <c r="AY3038" s="51">
        <f t="shared" si="7641"/>
        <v>3595.4000000000001</v>
      </c>
      <c r="AZ3038" s="51">
        <f t="shared" si="7695"/>
        <v>0</v>
      </c>
      <c r="BA3038" s="52">
        <f t="shared" si="7642"/>
        <v>99.999979721474446</v>
      </c>
      <c r="BB3038" s="25"/>
    </row>
    <row r="3039">
      <c r="B3039" s="47" t="s">
        <v>1074</v>
      </c>
      <c r="C3039" s="47" t="s">
        <v>193</v>
      </c>
      <c r="D3039" s="47" t="s">
        <v>96</v>
      </c>
      <c r="E3039" s="48" t="str">
        <f t="shared" si="7634"/>
        <v>0705</v>
      </c>
      <c r="F3039" s="47" t="s">
        <v>78</v>
      </c>
      <c r="G3039" s="48"/>
      <c r="H3039" s="49" t="s">
        <v>79</v>
      </c>
      <c r="I3039" s="19">
        <f t="shared" si="7660"/>
        <v>3595.4000000000001</v>
      </c>
      <c r="J3039" s="19">
        <f t="shared" si="7661"/>
        <v>3595.4000000000001</v>
      </c>
      <c r="K3039" s="19">
        <f t="shared" si="7662"/>
        <v>3595.4000000000001</v>
      </c>
      <c r="L3039" s="19">
        <f t="shared" si="7663"/>
        <v>0</v>
      </c>
      <c r="M3039" s="19">
        <f t="shared" si="7664"/>
        <v>0</v>
      </c>
      <c r="N3039" s="19">
        <f t="shared" si="7665"/>
        <v>0</v>
      </c>
      <c r="O3039" s="19">
        <f t="shared" si="7666"/>
        <v>0</v>
      </c>
      <c r="P3039" s="19">
        <f t="shared" si="7667"/>
        <v>0</v>
      </c>
      <c r="Q3039" s="19">
        <f t="shared" si="7668"/>
        <v>0</v>
      </c>
      <c r="R3039" s="19">
        <f t="shared" si="7669"/>
        <v>0</v>
      </c>
      <c r="S3039" s="19">
        <f t="shared" si="7670"/>
        <v>-241.5</v>
      </c>
      <c r="T3039" s="19">
        <f t="shared" si="7643"/>
        <v>3353.9000000000001</v>
      </c>
      <c r="U3039" s="19">
        <f t="shared" si="7637"/>
        <v>3595.4000000000001</v>
      </c>
      <c r="V3039" s="19">
        <f t="shared" si="7638"/>
        <v>3595.4000000000001</v>
      </c>
      <c r="W3039" s="19">
        <f t="shared" si="7671"/>
        <v>0</v>
      </c>
      <c r="X3039" s="19">
        <f t="shared" si="7672"/>
        <v>0</v>
      </c>
      <c r="Y3039" s="19">
        <f t="shared" si="7673"/>
        <v>-241.5</v>
      </c>
      <c r="Z3039" s="19">
        <f t="shared" si="7674"/>
        <v>0</v>
      </c>
      <c r="AA3039" s="19">
        <f t="shared" si="7675"/>
        <v>0</v>
      </c>
      <c r="AB3039" s="19">
        <f t="shared" si="7676"/>
        <v>0</v>
      </c>
      <c r="AC3039" s="19">
        <f t="shared" si="7677"/>
        <v>0</v>
      </c>
      <c r="AD3039" s="19">
        <f t="shared" si="7678"/>
        <v>0</v>
      </c>
      <c r="AE3039" s="19"/>
      <c r="AF3039" s="50">
        <f t="shared" si="7680"/>
        <v>3353.3009999999999</v>
      </c>
      <c r="AG3039" s="50">
        <f t="shared" si="7681"/>
        <v>0</v>
      </c>
      <c r="AH3039" s="50">
        <f t="shared" si="7682"/>
        <v>0</v>
      </c>
      <c r="AI3039" s="50">
        <f t="shared" si="7683"/>
        <v>0</v>
      </c>
      <c r="AJ3039" s="50">
        <f t="shared" si="7684"/>
        <v>0</v>
      </c>
      <c r="AK3039" s="50">
        <f t="shared" si="7685"/>
        <v>0</v>
      </c>
      <c r="AL3039" s="50">
        <f t="shared" si="7686"/>
        <v>3353.3003199999998</v>
      </c>
      <c r="AM3039" s="50">
        <f t="shared" si="7687"/>
        <v>0</v>
      </c>
      <c r="AN3039" s="50">
        <f t="shared" si="7688"/>
        <v>0</v>
      </c>
      <c r="AO3039" s="15">
        <f t="shared" si="7689"/>
        <v>2262.3718899999999</v>
      </c>
      <c r="AP3039" s="51">
        <f t="shared" si="7690"/>
        <v>3353.9000000000001</v>
      </c>
      <c r="AQ3039" s="51">
        <f t="shared" si="7691"/>
        <v>0</v>
      </c>
      <c r="AR3039" s="51">
        <f t="shared" si="7692"/>
        <v>0</v>
      </c>
      <c r="AS3039" s="51">
        <f t="shared" si="7693"/>
        <v>0</v>
      </c>
      <c r="AT3039" s="51">
        <f t="shared" si="7694"/>
        <v>0</v>
      </c>
      <c r="AU3039" s="51">
        <f t="shared" si="7635"/>
        <v>3353.9000000000001</v>
      </c>
      <c r="AV3039" s="51">
        <f t="shared" si="7636"/>
        <v>0</v>
      </c>
      <c r="AW3039" s="51">
        <f t="shared" si="7639"/>
        <v>3112.4000000000001</v>
      </c>
      <c r="AX3039" s="51">
        <f t="shared" si="7640"/>
        <v>3595.4000000000001</v>
      </c>
      <c r="AY3039" s="51">
        <f t="shared" si="7641"/>
        <v>3595.4000000000001</v>
      </c>
      <c r="AZ3039" s="51">
        <f t="shared" si="7695"/>
        <v>0</v>
      </c>
      <c r="BA3039" s="52">
        <f t="shared" si="7642"/>
        <v>99.999979721474446</v>
      </c>
      <c r="BB3039" s="25"/>
    </row>
    <row r="3040" ht="31.5">
      <c r="B3040" s="47" t="s">
        <v>1074</v>
      </c>
      <c r="C3040" s="47" t="s">
        <v>193</v>
      </c>
      <c r="D3040" s="47" t="s">
        <v>96</v>
      </c>
      <c r="E3040" s="48" t="str">
        <f t="shared" si="7634"/>
        <v>0705</v>
      </c>
      <c r="F3040" s="47" t="s">
        <v>1124</v>
      </c>
      <c r="G3040" s="48"/>
      <c r="H3040" s="49" t="s">
        <v>1125</v>
      </c>
      <c r="I3040" s="19">
        <f t="shared" si="7660"/>
        <v>3595.4000000000001</v>
      </c>
      <c r="J3040" s="19">
        <f t="shared" si="7661"/>
        <v>3595.4000000000001</v>
      </c>
      <c r="K3040" s="19">
        <f t="shared" si="7662"/>
        <v>3595.4000000000001</v>
      </c>
      <c r="L3040" s="19">
        <f t="shared" si="7663"/>
        <v>0</v>
      </c>
      <c r="M3040" s="19">
        <f t="shared" si="7664"/>
        <v>0</v>
      </c>
      <c r="N3040" s="19">
        <f t="shared" si="7665"/>
        <v>0</v>
      </c>
      <c r="O3040" s="19">
        <f t="shared" si="7666"/>
        <v>0</v>
      </c>
      <c r="P3040" s="19">
        <f t="shared" si="7667"/>
        <v>0</v>
      </c>
      <c r="Q3040" s="19">
        <f t="shared" si="7668"/>
        <v>0</v>
      </c>
      <c r="R3040" s="19">
        <f t="shared" si="7669"/>
        <v>0</v>
      </c>
      <c r="S3040" s="19">
        <f t="shared" si="7670"/>
        <v>-241.5</v>
      </c>
      <c r="T3040" s="19">
        <f t="shared" si="7643"/>
        <v>3353.9000000000001</v>
      </c>
      <c r="U3040" s="19">
        <f t="shared" si="7637"/>
        <v>3595.4000000000001</v>
      </c>
      <c r="V3040" s="19">
        <f t="shared" si="7638"/>
        <v>3595.4000000000001</v>
      </c>
      <c r="W3040" s="19">
        <f t="shared" si="7671"/>
        <v>0</v>
      </c>
      <c r="X3040" s="19">
        <f t="shared" si="7672"/>
        <v>0</v>
      </c>
      <c r="Y3040" s="19">
        <f t="shared" si="7673"/>
        <v>-241.5</v>
      </c>
      <c r="Z3040" s="19">
        <f t="shared" si="7674"/>
        <v>0</v>
      </c>
      <c r="AA3040" s="19">
        <f t="shared" si="7675"/>
        <v>0</v>
      </c>
      <c r="AB3040" s="19">
        <f t="shared" si="7676"/>
        <v>0</v>
      </c>
      <c r="AC3040" s="19">
        <f t="shared" si="7677"/>
        <v>0</v>
      </c>
      <c r="AD3040" s="19">
        <f t="shared" si="7678"/>
        <v>0</v>
      </c>
      <c r="AE3040" s="19"/>
      <c r="AF3040" s="50">
        <f t="shared" si="7680"/>
        <v>3353.3009999999999</v>
      </c>
      <c r="AG3040" s="50">
        <f t="shared" si="7681"/>
        <v>0</v>
      </c>
      <c r="AH3040" s="50">
        <f t="shared" si="7682"/>
        <v>0</v>
      </c>
      <c r="AI3040" s="50">
        <f t="shared" si="7683"/>
        <v>0</v>
      </c>
      <c r="AJ3040" s="50">
        <f t="shared" si="7684"/>
        <v>0</v>
      </c>
      <c r="AK3040" s="50">
        <f t="shared" si="7685"/>
        <v>0</v>
      </c>
      <c r="AL3040" s="50">
        <f t="shared" si="7686"/>
        <v>3353.3003199999998</v>
      </c>
      <c r="AM3040" s="50">
        <f t="shared" si="7687"/>
        <v>0</v>
      </c>
      <c r="AN3040" s="50">
        <f t="shared" si="7688"/>
        <v>0</v>
      </c>
      <c r="AO3040" s="51">
        <f t="shared" si="7689"/>
        <v>2262.3718899999999</v>
      </c>
      <c r="AP3040" s="51">
        <f t="shared" si="7690"/>
        <v>3353.9000000000001</v>
      </c>
      <c r="AQ3040" s="51">
        <f t="shared" si="7691"/>
        <v>0</v>
      </c>
      <c r="AR3040" s="51">
        <f t="shared" si="7692"/>
        <v>0</v>
      </c>
      <c r="AS3040" s="51">
        <f t="shared" si="7693"/>
        <v>0</v>
      </c>
      <c r="AT3040" s="51">
        <f t="shared" si="7694"/>
        <v>0</v>
      </c>
      <c r="AU3040" s="51">
        <f t="shared" si="7635"/>
        <v>3353.9000000000001</v>
      </c>
      <c r="AV3040" s="51">
        <f t="shared" si="7636"/>
        <v>0</v>
      </c>
      <c r="AW3040" s="51">
        <f t="shared" si="7639"/>
        <v>3112.4000000000001</v>
      </c>
      <c r="AX3040" s="51">
        <f t="shared" si="7640"/>
        <v>3595.4000000000001</v>
      </c>
      <c r="AY3040" s="51">
        <f t="shared" si="7641"/>
        <v>3595.4000000000001</v>
      </c>
      <c r="AZ3040" s="51">
        <f t="shared" si="7695"/>
        <v>0</v>
      </c>
      <c r="BA3040" s="52">
        <f t="shared" si="7642"/>
        <v>99.999979721474446</v>
      </c>
      <c r="BB3040" s="25"/>
    </row>
    <row r="3041" ht="31.5">
      <c r="B3041" s="47" t="s">
        <v>1074</v>
      </c>
      <c r="C3041" s="47" t="s">
        <v>193</v>
      </c>
      <c r="D3041" s="47" t="s">
        <v>96</v>
      </c>
      <c r="E3041" s="48" t="str">
        <f t="shared" si="7634"/>
        <v>0705</v>
      </c>
      <c r="F3041" s="47" t="s">
        <v>1124</v>
      </c>
      <c r="G3041" s="47" t="s">
        <v>58</v>
      </c>
      <c r="H3041" s="49" t="s">
        <v>59</v>
      </c>
      <c r="I3041" s="19">
        <v>3595.4000000000001</v>
      </c>
      <c r="J3041" s="19">
        <v>3595.4000000000001</v>
      </c>
      <c r="K3041" s="19">
        <v>3595.4000000000001</v>
      </c>
      <c r="L3041" s="19"/>
      <c r="M3041" s="19"/>
      <c r="N3041" s="19"/>
      <c r="O3041" s="19">
        <v>0</v>
      </c>
      <c r="P3041" s="19">
        <v>0</v>
      </c>
      <c r="Q3041" s="19">
        <v>0</v>
      </c>
      <c r="R3041" s="19">
        <v>0</v>
      </c>
      <c r="S3041" s="19">
        <v>-241.5</v>
      </c>
      <c r="T3041" s="19">
        <f t="shared" si="7643"/>
        <v>3353.9000000000001</v>
      </c>
      <c r="U3041" s="19">
        <f t="shared" si="7637"/>
        <v>3595.4000000000001</v>
      </c>
      <c r="V3041" s="19">
        <f t="shared" si="7638"/>
        <v>3595.4000000000001</v>
      </c>
      <c r="W3041" s="19"/>
      <c r="X3041" s="19"/>
      <c r="Y3041" s="19">
        <v>-241.5</v>
      </c>
      <c r="Z3041" s="19"/>
      <c r="AA3041" s="19"/>
      <c r="AB3041" s="19"/>
      <c r="AC3041" s="19"/>
      <c r="AD3041" s="19"/>
      <c r="AE3041" s="19"/>
      <c r="AF3041" s="50">
        <v>3353.3009999999999</v>
      </c>
      <c r="AG3041" s="50"/>
      <c r="AH3041" s="50">
        <v>0</v>
      </c>
      <c r="AI3041" s="50">
        <v>0</v>
      </c>
      <c r="AJ3041" s="50">
        <v>0</v>
      </c>
      <c r="AK3041" s="50">
        <v>0</v>
      </c>
      <c r="AL3041" s="50">
        <v>3353.3003199999998</v>
      </c>
      <c r="AM3041" s="50">
        <v>0</v>
      </c>
      <c r="AN3041" s="50">
        <v>0</v>
      </c>
      <c r="AO3041" s="15">
        <v>2262.3718899999999</v>
      </c>
      <c r="AP3041" s="51">
        <v>3353.9000000000001</v>
      </c>
      <c r="AQ3041" s="51">
        <v>0</v>
      </c>
      <c r="AR3041" s="51">
        <v>0</v>
      </c>
      <c r="AS3041" s="51">
        <v>0</v>
      </c>
      <c r="AT3041" s="51">
        <v>0</v>
      </c>
      <c r="AU3041" s="51">
        <f t="shared" si="7635"/>
        <v>3353.9000000000001</v>
      </c>
      <c r="AV3041" s="51">
        <f t="shared" si="7636"/>
        <v>0</v>
      </c>
      <c r="AW3041" s="51">
        <f t="shared" si="7639"/>
        <v>3112.4000000000001</v>
      </c>
      <c r="AX3041" s="51">
        <f t="shared" si="7640"/>
        <v>3595.4000000000001</v>
      </c>
      <c r="AY3041" s="51">
        <f t="shared" si="7641"/>
        <v>3595.4000000000001</v>
      </c>
      <c r="AZ3041" s="51"/>
      <c r="BA3041" s="52">
        <f t="shared" si="7642"/>
        <v>99.999979721474446</v>
      </c>
      <c r="BB3041" s="53"/>
    </row>
    <row r="3042" s="30" customFormat="1">
      <c r="B3042" s="31" t="s">
        <v>1074</v>
      </c>
      <c r="C3042" s="31" t="s">
        <v>343</v>
      </c>
      <c r="D3042" s="31"/>
      <c r="E3042" s="32" t="str">
        <f t="shared" si="7634"/>
        <v>10</v>
      </c>
      <c r="F3042" s="31"/>
      <c r="G3042" s="32"/>
      <c r="H3042" s="33" t="s">
        <v>344</v>
      </c>
      <c r="I3042" s="34">
        <f t="shared" si="7660"/>
        <v>11335.700000000001</v>
      </c>
      <c r="J3042" s="34">
        <f t="shared" si="7661"/>
        <v>12135.700000000001</v>
      </c>
      <c r="K3042" s="34">
        <f t="shared" si="7662"/>
        <v>12935.700000000001</v>
      </c>
      <c r="L3042" s="34">
        <f t="shared" si="7663"/>
        <v>0</v>
      </c>
      <c r="M3042" s="34">
        <f t="shared" si="7664"/>
        <v>0</v>
      </c>
      <c r="N3042" s="34">
        <f t="shared" si="7665"/>
        <v>0</v>
      </c>
      <c r="O3042" s="34">
        <f t="shared" si="7666"/>
        <v>0</v>
      </c>
      <c r="P3042" s="34">
        <f t="shared" si="7667"/>
        <v>0</v>
      </c>
      <c r="Q3042" s="34">
        <f t="shared" si="7668"/>
        <v>0</v>
      </c>
      <c r="R3042" s="34">
        <f t="shared" si="7669"/>
        <v>635.60000000000002</v>
      </c>
      <c r="S3042" s="34">
        <f t="shared" si="7670"/>
        <v>9336.2000000000007</v>
      </c>
      <c r="T3042" s="34">
        <f t="shared" si="7643"/>
        <v>21307.5</v>
      </c>
      <c r="U3042" s="34">
        <f t="shared" si="7637"/>
        <v>12135.700000000001</v>
      </c>
      <c r="V3042" s="34">
        <f t="shared" si="7638"/>
        <v>12935.700000000001</v>
      </c>
      <c r="W3042" s="34">
        <f t="shared" si="7671"/>
        <v>0</v>
      </c>
      <c r="X3042" s="34">
        <f t="shared" si="7672"/>
        <v>0</v>
      </c>
      <c r="Y3042" s="34">
        <f t="shared" si="7673"/>
        <v>9336.2000000000007</v>
      </c>
      <c r="Z3042" s="34">
        <f t="shared" si="7674"/>
        <v>0</v>
      </c>
      <c r="AA3042" s="34">
        <f t="shared" si="7675"/>
        <v>0</v>
      </c>
      <c r="AB3042" s="34">
        <f t="shared" si="7676"/>
        <v>12400</v>
      </c>
      <c r="AC3042" s="34">
        <f t="shared" si="7677"/>
        <v>0</v>
      </c>
      <c r="AD3042" s="34">
        <f t="shared" si="7678"/>
        <v>0</v>
      </c>
      <c r="AE3042" s="34">
        <f t="shared" si="7679"/>
        <v>12400</v>
      </c>
      <c r="AF3042" s="35">
        <f t="shared" si="7680"/>
        <v>21307.5</v>
      </c>
      <c r="AG3042" s="35">
        <f t="shared" si="7681"/>
        <v>0</v>
      </c>
      <c r="AH3042" s="35">
        <f t="shared" si="7682"/>
        <v>0</v>
      </c>
      <c r="AI3042" s="35">
        <f t="shared" si="7683"/>
        <v>0</v>
      </c>
      <c r="AJ3042" s="35">
        <f t="shared" si="7684"/>
        <v>0</v>
      </c>
      <c r="AK3042" s="35">
        <f t="shared" si="7685"/>
        <v>0</v>
      </c>
      <c r="AL3042" s="35">
        <f t="shared" si="7686"/>
        <v>21307.5</v>
      </c>
      <c r="AM3042" s="35">
        <f t="shared" si="7687"/>
        <v>0</v>
      </c>
      <c r="AN3042" s="35">
        <f t="shared" si="7688"/>
        <v>0</v>
      </c>
      <c r="AO3042" s="36">
        <f t="shared" si="7689"/>
        <v>20973</v>
      </c>
      <c r="AP3042" s="36">
        <f t="shared" si="7690"/>
        <v>21307.5</v>
      </c>
      <c r="AQ3042" s="36">
        <f t="shared" si="7691"/>
        <v>0</v>
      </c>
      <c r="AR3042" s="36">
        <f t="shared" si="7692"/>
        <v>0</v>
      </c>
      <c r="AS3042" s="36">
        <f t="shared" si="7693"/>
        <v>0</v>
      </c>
      <c r="AT3042" s="36">
        <f t="shared" si="7694"/>
        <v>0</v>
      </c>
      <c r="AU3042" s="36">
        <f t="shared" si="7635"/>
        <v>21307.5</v>
      </c>
      <c r="AV3042" s="36">
        <f t="shared" si="7636"/>
        <v>0</v>
      </c>
      <c r="AW3042" s="36">
        <f t="shared" si="7639"/>
        <v>30643.700000000001</v>
      </c>
      <c r="AX3042" s="36">
        <f t="shared" si="7640"/>
        <v>24535.700000000001</v>
      </c>
      <c r="AY3042" s="36">
        <f t="shared" si="7641"/>
        <v>25335.700000000001</v>
      </c>
      <c r="AZ3042" s="36">
        <f t="shared" si="7695"/>
        <v>0</v>
      </c>
      <c r="BA3042" s="37">
        <f t="shared" si="7642"/>
        <v>100</v>
      </c>
      <c r="BB3042" s="25"/>
    </row>
    <row r="3043" s="39" customFormat="1">
      <c r="B3043" s="40" t="s">
        <v>1074</v>
      </c>
      <c r="C3043" s="40" t="s">
        <v>343</v>
      </c>
      <c r="D3043" s="40" t="s">
        <v>98</v>
      </c>
      <c r="E3043" s="38" t="str">
        <f t="shared" si="7634"/>
        <v>1003</v>
      </c>
      <c r="F3043" s="40"/>
      <c r="G3043" s="38"/>
      <c r="H3043" s="41" t="s">
        <v>345</v>
      </c>
      <c r="I3043" s="42">
        <f t="shared" si="7660"/>
        <v>11335.700000000001</v>
      </c>
      <c r="J3043" s="42">
        <f t="shared" si="7661"/>
        <v>12135.700000000001</v>
      </c>
      <c r="K3043" s="42">
        <f t="shared" si="7662"/>
        <v>12935.700000000001</v>
      </c>
      <c r="L3043" s="42">
        <f t="shared" si="7663"/>
        <v>0</v>
      </c>
      <c r="M3043" s="42">
        <f t="shared" si="7664"/>
        <v>0</v>
      </c>
      <c r="N3043" s="42">
        <f t="shared" si="7665"/>
        <v>0</v>
      </c>
      <c r="O3043" s="42">
        <f t="shared" si="7666"/>
        <v>0</v>
      </c>
      <c r="P3043" s="42">
        <f t="shared" si="7667"/>
        <v>0</v>
      </c>
      <c r="Q3043" s="42">
        <f t="shared" si="7668"/>
        <v>0</v>
      </c>
      <c r="R3043" s="42">
        <f t="shared" si="7669"/>
        <v>635.60000000000002</v>
      </c>
      <c r="S3043" s="42">
        <f t="shared" si="7670"/>
        <v>9336.2000000000007</v>
      </c>
      <c r="T3043" s="42">
        <f t="shared" si="7643"/>
        <v>21307.5</v>
      </c>
      <c r="U3043" s="42">
        <f t="shared" si="7637"/>
        <v>12135.700000000001</v>
      </c>
      <c r="V3043" s="42">
        <f t="shared" si="7638"/>
        <v>12935.700000000001</v>
      </c>
      <c r="W3043" s="42">
        <f t="shared" si="7671"/>
        <v>0</v>
      </c>
      <c r="X3043" s="42">
        <f t="shared" si="7672"/>
        <v>0</v>
      </c>
      <c r="Y3043" s="42">
        <f t="shared" si="7673"/>
        <v>9336.2000000000007</v>
      </c>
      <c r="Z3043" s="42">
        <f t="shared" si="7674"/>
        <v>0</v>
      </c>
      <c r="AA3043" s="42">
        <f t="shared" si="7675"/>
        <v>0</v>
      </c>
      <c r="AB3043" s="42">
        <f t="shared" si="7676"/>
        <v>12400</v>
      </c>
      <c r="AC3043" s="42">
        <f t="shared" si="7677"/>
        <v>0</v>
      </c>
      <c r="AD3043" s="42">
        <f t="shared" si="7678"/>
        <v>0</v>
      </c>
      <c r="AE3043" s="42">
        <f t="shared" si="7679"/>
        <v>12400</v>
      </c>
      <c r="AF3043" s="43">
        <f t="shared" si="7680"/>
        <v>21307.5</v>
      </c>
      <c r="AG3043" s="43">
        <f t="shared" si="7681"/>
        <v>0</v>
      </c>
      <c r="AH3043" s="43">
        <f t="shared" si="7682"/>
        <v>0</v>
      </c>
      <c r="AI3043" s="43">
        <f t="shared" si="7683"/>
        <v>0</v>
      </c>
      <c r="AJ3043" s="43">
        <f t="shared" si="7684"/>
        <v>0</v>
      </c>
      <c r="AK3043" s="43">
        <f t="shared" si="7685"/>
        <v>0</v>
      </c>
      <c r="AL3043" s="43">
        <f t="shared" si="7686"/>
        <v>21307.5</v>
      </c>
      <c r="AM3043" s="43">
        <f t="shared" si="7687"/>
        <v>0</v>
      </c>
      <c r="AN3043" s="43">
        <f t="shared" si="7688"/>
        <v>0</v>
      </c>
      <c r="AO3043" s="44">
        <f t="shared" si="7689"/>
        <v>20973</v>
      </c>
      <c r="AP3043" s="45">
        <f t="shared" si="7690"/>
        <v>21307.5</v>
      </c>
      <c r="AQ3043" s="45">
        <f t="shared" si="7691"/>
        <v>0</v>
      </c>
      <c r="AR3043" s="45">
        <f t="shared" si="7692"/>
        <v>0</v>
      </c>
      <c r="AS3043" s="45">
        <f t="shared" si="7693"/>
        <v>0</v>
      </c>
      <c r="AT3043" s="45">
        <f t="shared" si="7694"/>
        <v>0</v>
      </c>
      <c r="AU3043" s="45">
        <f t="shared" si="7635"/>
        <v>21307.5</v>
      </c>
      <c r="AV3043" s="45">
        <f t="shared" si="7636"/>
        <v>0</v>
      </c>
      <c r="AW3043" s="45">
        <f t="shared" si="7639"/>
        <v>30643.700000000001</v>
      </c>
      <c r="AX3043" s="45">
        <f t="shared" si="7640"/>
        <v>24535.700000000001</v>
      </c>
      <c r="AY3043" s="45">
        <f t="shared" si="7641"/>
        <v>25335.700000000001</v>
      </c>
      <c r="AZ3043" s="45">
        <f t="shared" si="7695"/>
        <v>0</v>
      </c>
      <c r="BA3043" s="46">
        <f t="shared" si="7642"/>
        <v>100</v>
      </c>
      <c r="BB3043" s="25"/>
    </row>
    <row r="3044" ht="31.5">
      <c r="B3044" s="47" t="s">
        <v>1074</v>
      </c>
      <c r="C3044" s="47" t="s">
        <v>343</v>
      </c>
      <c r="D3044" s="47" t="s">
        <v>98</v>
      </c>
      <c r="E3044" s="48" t="str">
        <f t="shared" si="7634"/>
        <v>1003</v>
      </c>
      <c r="F3044" s="47" t="s">
        <v>76</v>
      </c>
      <c r="G3044" s="48"/>
      <c r="H3044" s="49" t="s">
        <v>77</v>
      </c>
      <c r="I3044" s="19">
        <f t="shared" si="7660"/>
        <v>11335.700000000001</v>
      </c>
      <c r="J3044" s="19">
        <f t="shared" si="7661"/>
        <v>12135.700000000001</v>
      </c>
      <c r="K3044" s="19">
        <f t="shared" si="7662"/>
        <v>12935.700000000001</v>
      </c>
      <c r="L3044" s="19">
        <f t="shared" si="7663"/>
        <v>0</v>
      </c>
      <c r="M3044" s="19">
        <f t="shared" si="7664"/>
        <v>0</v>
      </c>
      <c r="N3044" s="19">
        <f t="shared" si="7665"/>
        <v>0</v>
      </c>
      <c r="O3044" s="19">
        <f t="shared" si="7666"/>
        <v>0</v>
      </c>
      <c r="P3044" s="19">
        <f t="shared" si="7667"/>
        <v>0</v>
      </c>
      <c r="Q3044" s="19">
        <f t="shared" si="7668"/>
        <v>0</v>
      </c>
      <c r="R3044" s="19">
        <f t="shared" si="7669"/>
        <v>635.60000000000002</v>
      </c>
      <c r="S3044" s="19">
        <f t="shared" si="7670"/>
        <v>9336.2000000000007</v>
      </c>
      <c r="T3044" s="19">
        <f t="shared" si="7643"/>
        <v>21307.5</v>
      </c>
      <c r="U3044" s="19">
        <f t="shared" si="7637"/>
        <v>12135.700000000001</v>
      </c>
      <c r="V3044" s="19">
        <f t="shared" si="7638"/>
        <v>12935.700000000001</v>
      </c>
      <c r="W3044" s="19">
        <f t="shared" si="7671"/>
        <v>0</v>
      </c>
      <c r="X3044" s="19">
        <f t="shared" si="7672"/>
        <v>0</v>
      </c>
      <c r="Y3044" s="19">
        <f t="shared" si="7673"/>
        <v>9336.2000000000007</v>
      </c>
      <c r="Z3044" s="19">
        <f t="shared" si="7674"/>
        <v>0</v>
      </c>
      <c r="AA3044" s="19">
        <f t="shared" si="7675"/>
        <v>0</v>
      </c>
      <c r="AB3044" s="19">
        <f t="shared" si="7676"/>
        <v>12400</v>
      </c>
      <c r="AC3044" s="19">
        <f t="shared" si="7677"/>
        <v>0</v>
      </c>
      <c r="AD3044" s="19">
        <f t="shared" si="7678"/>
        <v>0</v>
      </c>
      <c r="AE3044" s="19">
        <f t="shared" si="7679"/>
        <v>12400</v>
      </c>
      <c r="AF3044" s="50">
        <f t="shared" si="7680"/>
        <v>21307.5</v>
      </c>
      <c r="AG3044" s="50">
        <f t="shared" si="7681"/>
        <v>0</v>
      </c>
      <c r="AH3044" s="50">
        <f t="shared" si="7682"/>
        <v>0</v>
      </c>
      <c r="AI3044" s="50">
        <f t="shared" si="7683"/>
        <v>0</v>
      </c>
      <c r="AJ3044" s="50">
        <f t="shared" si="7684"/>
        <v>0</v>
      </c>
      <c r="AK3044" s="50">
        <f t="shared" si="7685"/>
        <v>0</v>
      </c>
      <c r="AL3044" s="50">
        <f t="shared" si="7686"/>
        <v>21307.5</v>
      </c>
      <c r="AM3044" s="50">
        <f t="shared" si="7687"/>
        <v>0</v>
      </c>
      <c r="AN3044" s="50">
        <f t="shared" si="7688"/>
        <v>0</v>
      </c>
      <c r="AO3044" s="51">
        <f t="shared" si="7689"/>
        <v>20973</v>
      </c>
      <c r="AP3044" s="51">
        <f t="shared" si="7690"/>
        <v>21307.5</v>
      </c>
      <c r="AQ3044" s="51">
        <f t="shared" si="7691"/>
        <v>0</v>
      </c>
      <c r="AR3044" s="51">
        <f t="shared" si="7692"/>
        <v>0</v>
      </c>
      <c r="AS3044" s="51">
        <f t="shared" si="7693"/>
        <v>0</v>
      </c>
      <c r="AT3044" s="51">
        <f t="shared" si="7694"/>
        <v>0</v>
      </c>
      <c r="AU3044" s="51">
        <f t="shared" si="7635"/>
        <v>21307.5</v>
      </c>
      <c r="AV3044" s="51">
        <f t="shared" si="7636"/>
        <v>0</v>
      </c>
      <c r="AW3044" s="51">
        <f t="shared" si="7639"/>
        <v>30643.700000000001</v>
      </c>
      <c r="AX3044" s="51">
        <f t="shared" si="7640"/>
        <v>24535.700000000001</v>
      </c>
      <c r="AY3044" s="51">
        <f t="shared" si="7641"/>
        <v>25335.700000000001</v>
      </c>
      <c r="AZ3044" s="51">
        <f t="shared" si="7695"/>
        <v>0</v>
      </c>
      <c r="BA3044" s="52">
        <f t="shared" si="7642"/>
        <v>100</v>
      </c>
      <c r="BB3044" s="25"/>
    </row>
    <row r="3045">
      <c r="B3045" s="47" t="s">
        <v>1074</v>
      </c>
      <c r="C3045" s="47" t="s">
        <v>343</v>
      </c>
      <c r="D3045" s="47" t="s">
        <v>98</v>
      </c>
      <c r="E3045" s="48" t="str">
        <f t="shared" si="7634"/>
        <v>1003</v>
      </c>
      <c r="F3045" s="47" t="s">
        <v>78</v>
      </c>
      <c r="G3045" s="48"/>
      <c r="H3045" s="49" t="s">
        <v>79</v>
      </c>
      <c r="I3045" s="19">
        <f t="shared" si="7660"/>
        <v>11335.700000000001</v>
      </c>
      <c r="J3045" s="19">
        <f t="shared" si="7661"/>
        <v>12135.700000000001</v>
      </c>
      <c r="K3045" s="19">
        <f t="shared" si="7662"/>
        <v>12935.700000000001</v>
      </c>
      <c r="L3045" s="19">
        <f t="shared" si="7663"/>
        <v>0</v>
      </c>
      <c r="M3045" s="19">
        <f t="shared" si="7664"/>
        <v>0</v>
      </c>
      <c r="N3045" s="19">
        <f t="shared" si="7665"/>
        <v>0</v>
      </c>
      <c r="O3045" s="19">
        <f t="shared" si="7666"/>
        <v>0</v>
      </c>
      <c r="P3045" s="19">
        <f t="shared" si="7667"/>
        <v>0</v>
      </c>
      <c r="Q3045" s="19">
        <f t="shared" si="7668"/>
        <v>0</v>
      </c>
      <c r="R3045" s="19">
        <f t="shared" si="7669"/>
        <v>635.60000000000002</v>
      </c>
      <c r="S3045" s="19">
        <f t="shared" si="7670"/>
        <v>9336.2000000000007</v>
      </c>
      <c r="T3045" s="19">
        <f t="shared" si="7643"/>
        <v>21307.5</v>
      </c>
      <c r="U3045" s="19">
        <f t="shared" si="7637"/>
        <v>12135.700000000001</v>
      </c>
      <c r="V3045" s="19">
        <f t="shared" si="7638"/>
        <v>12935.700000000001</v>
      </c>
      <c r="W3045" s="19">
        <f t="shared" si="7671"/>
        <v>0</v>
      </c>
      <c r="X3045" s="19">
        <f t="shared" si="7672"/>
        <v>0</v>
      </c>
      <c r="Y3045" s="19">
        <f t="shared" si="7673"/>
        <v>9336.2000000000007</v>
      </c>
      <c r="Z3045" s="19">
        <f t="shared" si="7674"/>
        <v>0</v>
      </c>
      <c r="AA3045" s="19">
        <f t="shared" si="7675"/>
        <v>0</v>
      </c>
      <c r="AB3045" s="19">
        <f t="shared" si="7676"/>
        <v>12400</v>
      </c>
      <c r="AC3045" s="19">
        <f t="shared" si="7677"/>
        <v>0</v>
      </c>
      <c r="AD3045" s="19">
        <f t="shared" si="7678"/>
        <v>0</v>
      </c>
      <c r="AE3045" s="19">
        <f t="shared" si="7679"/>
        <v>12400</v>
      </c>
      <c r="AF3045" s="50">
        <f t="shared" si="7680"/>
        <v>21307.5</v>
      </c>
      <c r="AG3045" s="50">
        <f t="shared" si="7681"/>
        <v>0</v>
      </c>
      <c r="AH3045" s="50">
        <f t="shared" si="7682"/>
        <v>0</v>
      </c>
      <c r="AI3045" s="50">
        <f t="shared" si="7683"/>
        <v>0</v>
      </c>
      <c r="AJ3045" s="50">
        <f t="shared" si="7684"/>
        <v>0</v>
      </c>
      <c r="AK3045" s="50">
        <f t="shared" si="7685"/>
        <v>0</v>
      </c>
      <c r="AL3045" s="50">
        <f t="shared" si="7686"/>
        <v>21307.5</v>
      </c>
      <c r="AM3045" s="50">
        <f t="shared" si="7687"/>
        <v>0</v>
      </c>
      <c r="AN3045" s="50">
        <f t="shared" si="7688"/>
        <v>0</v>
      </c>
      <c r="AO3045" s="15">
        <f t="shared" si="7689"/>
        <v>20973</v>
      </c>
      <c r="AP3045" s="51">
        <f t="shared" si="7690"/>
        <v>21307.5</v>
      </c>
      <c r="AQ3045" s="51">
        <f t="shared" si="7691"/>
        <v>0</v>
      </c>
      <c r="AR3045" s="51">
        <f t="shared" si="7692"/>
        <v>0</v>
      </c>
      <c r="AS3045" s="51">
        <f t="shared" si="7693"/>
        <v>0</v>
      </c>
      <c r="AT3045" s="51">
        <f t="shared" si="7694"/>
        <v>0</v>
      </c>
      <c r="AU3045" s="51">
        <f t="shared" si="7635"/>
        <v>21307.5</v>
      </c>
      <c r="AV3045" s="51">
        <f t="shared" si="7636"/>
        <v>0</v>
      </c>
      <c r="AW3045" s="51">
        <f t="shared" si="7639"/>
        <v>30643.700000000001</v>
      </c>
      <c r="AX3045" s="51">
        <f t="shared" si="7640"/>
        <v>24535.700000000001</v>
      </c>
      <c r="AY3045" s="51">
        <f t="shared" si="7641"/>
        <v>25335.700000000001</v>
      </c>
      <c r="AZ3045" s="51">
        <f t="shared" si="7695"/>
        <v>0</v>
      </c>
      <c r="BA3045" s="52">
        <f t="shared" si="7642"/>
        <v>100</v>
      </c>
      <c r="BB3045" s="25"/>
    </row>
    <row r="3046" ht="47.25">
      <c r="B3046" s="47" t="s">
        <v>1074</v>
      </c>
      <c r="C3046" s="47" t="s">
        <v>343</v>
      </c>
      <c r="D3046" s="47" t="s">
        <v>98</v>
      </c>
      <c r="E3046" s="48" t="str">
        <f t="shared" si="7634"/>
        <v>1003</v>
      </c>
      <c r="F3046" s="47" t="s">
        <v>1126</v>
      </c>
      <c r="G3046" s="48"/>
      <c r="H3046" s="49" t="s">
        <v>1127</v>
      </c>
      <c r="I3046" s="19">
        <f t="shared" si="7660"/>
        <v>11335.700000000001</v>
      </c>
      <c r="J3046" s="19">
        <f t="shared" si="7661"/>
        <v>12135.700000000001</v>
      </c>
      <c r="K3046" s="19">
        <f t="shared" si="7662"/>
        <v>12935.700000000001</v>
      </c>
      <c r="L3046" s="19">
        <f t="shared" si="7663"/>
        <v>0</v>
      </c>
      <c r="M3046" s="19">
        <f t="shared" si="7664"/>
        <v>0</v>
      </c>
      <c r="N3046" s="19">
        <f t="shared" si="7665"/>
        <v>0</v>
      </c>
      <c r="O3046" s="19">
        <f t="shared" si="7666"/>
        <v>0</v>
      </c>
      <c r="P3046" s="19">
        <f t="shared" si="7667"/>
        <v>0</v>
      </c>
      <c r="Q3046" s="19">
        <f t="shared" si="7668"/>
        <v>0</v>
      </c>
      <c r="R3046" s="19">
        <f t="shared" si="7669"/>
        <v>635.60000000000002</v>
      </c>
      <c r="S3046" s="19">
        <f t="shared" si="7670"/>
        <v>9336.2000000000007</v>
      </c>
      <c r="T3046" s="19">
        <f t="shared" si="7643"/>
        <v>21307.5</v>
      </c>
      <c r="U3046" s="19">
        <f t="shared" si="7637"/>
        <v>12135.700000000001</v>
      </c>
      <c r="V3046" s="19">
        <f t="shared" si="7638"/>
        <v>12935.700000000001</v>
      </c>
      <c r="W3046" s="19">
        <f t="shared" si="7671"/>
        <v>0</v>
      </c>
      <c r="X3046" s="19">
        <f t="shared" si="7672"/>
        <v>0</v>
      </c>
      <c r="Y3046" s="19">
        <f t="shared" si="7673"/>
        <v>9336.2000000000007</v>
      </c>
      <c r="Z3046" s="19">
        <f t="shared" si="7674"/>
        <v>0</v>
      </c>
      <c r="AA3046" s="19">
        <f t="shared" si="7675"/>
        <v>0</v>
      </c>
      <c r="AB3046" s="19">
        <f t="shared" si="7676"/>
        <v>12400</v>
      </c>
      <c r="AC3046" s="19">
        <f t="shared" si="7677"/>
        <v>0</v>
      </c>
      <c r="AD3046" s="19">
        <f t="shared" si="7678"/>
        <v>0</v>
      </c>
      <c r="AE3046" s="19">
        <f t="shared" si="7679"/>
        <v>12400</v>
      </c>
      <c r="AF3046" s="50">
        <f t="shared" si="7680"/>
        <v>21307.5</v>
      </c>
      <c r="AG3046" s="50">
        <f t="shared" si="7681"/>
        <v>0</v>
      </c>
      <c r="AH3046" s="50">
        <f t="shared" si="7682"/>
        <v>0</v>
      </c>
      <c r="AI3046" s="50">
        <f t="shared" si="7683"/>
        <v>0</v>
      </c>
      <c r="AJ3046" s="50">
        <f t="shared" si="7684"/>
        <v>0</v>
      </c>
      <c r="AK3046" s="50">
        <f t="shared" si="7685"/>
        <v>0</v>
      </c>
      <c r="AL3046" s="50">
        <f t="shared" si="7686"/>
        <v>21307.5</v>
      </c>
      <c r="AM3046" s="50">
        <f t="shared" si="7687"/>
        <v>0</v>
      </c>
      <c r="AN3046" s="50">
        <f t="shared" si="7688"/>
        <v>0</v>
      </c>
      <c r="AO3046" s="51">
        <f t="shared" si="7689"/>
        <v>20973</v>
      </c>
      <c r="AP3046" s="51">
        <f t="shared" si="7690"/>
        <v>21307.5</v>
      </c>
      <c r="AQ3046" s="51">
        <f t="shared" si="7691"/>
        <v>0</v>
      </c>
      <c r="AR3046" s="51">
        <f t="shared" si="7692"/>
        <v>0</v>
      </c>
      <c r="AS3046" s="51">
        <f t="shared" si="7693"/>
        <v>0</v>
      </c>
      <c r="AT3046" s="51">
        <f t="shared" si="7694"/>
        <v>0</v>
      </c>
      <c r="AU3046" s="51">
        <f t="shared" si="7635"/>
        <v>21307.5</v>
      </c>
      <c r="AV3046" s="51">
        <f t="shared" si="7636"/>
        <v>0</v>
      </c>
      <c r="AW3046" s="51">
        <f t="shared" si="7639"/>
        <v>30643.700000000001</v>
      </c>
      <c r="AX3046" s="51">
        <f t="shared" si="7640"/>
        <v>24535.700000000001</v>
      </c>
      <c r="AY3046" s="51">
        <f t="shared" si="7641"/>
        <v>25335.700000000001</v>
      </c>
      <c r="AZ3046" s="51">
        <f t="shared" si="7695"/>
        <v>0</v>
      </c>
      <c r="BA3046" s="52">
        <f t="shared" si="7642"/>
        <v>100</v>
      </c>
      <c r="BB3046" s="25"/>
    </row>
    <row r="3047">
      <c r="B3047" s="47" t="s">
        <v>1074</v>
      </c>
      <c r="C3047" s="47" t="s">
        <v>343</v>
      </c>
      <c r="D3047" s="47" t="s">
        <v>98</v>
      </c>
      <c r="E3047" s="48" t="str">
        <f t="shared" si="7634"/>
        <v>1003</v>
      </c>
      <c r="F3047" s="47" t="s">
        <v>1126</v>
      </c>
      <c r="G3047" s="47" t="s">
        <v>72</v>
      </c>
      <c r="H3047" s="49" t="s">
        <v>73</v>
      </c>
      <c r="I3047" s="19">
        <v>11335.700000000001</v>
      </c>
      <c r="J3047" s="19">
        <v>12135.700000000001</v>
      </c>
      <c r="K3047" s="19">
        <v>12935.700000000001</v>
      </c>
      <c r="L3047" s="19"/>
      <c r="M3047" s="19"/>
      <c r="N3047" s="19"/>
      <c r="O3047" s="19">
        <v>0</v>
      </c>
      <c r="P3047" s="19">
        <v>0</v>
      </c>
      <c r="Q3047" s="19">
        <v>0</v>
      </c>
      <c r="R3047" s="19">
        <v>635.60000000000002</v>
      </c>
      <c r="S3047" s="19">
        <v>9336.2000000000007</v>
      </c>
      <c r="T3047" s="19">
        <f t="shared" si="7643"/>
        <v>21307.5</v>
      </c>
      <c r="U3047" s="19">
        <f t="shared" si="7637"/>
        <v>12135.700000000001</v>
      </c>
      <c r="V3047" s="19">
        <f t="shared" si="7638"/>
        <v>12935.700000000001</v>
      </c>
      <c r="W3047" s="19"/>
      <c r="X3047" s="19"/>
      <c r="Y3047" s="19">
        <v>9336.2000000000007</v>
      </c>
      <c r="Z3047" s="19"/>
      <c r="AA3047" s="19"/>
      <c r="AB3047" s="19">
        <v>12400</v>
      </c>
      <c r="AC3047" s="19"/>
      <c r="AD3047" s="19"/>
      <c r="AE3047" s="19">
        <v>12400</v>
      </c>
      <c r="AF3047" s="50">
        <v>21307.5</v>
      </c>
      <c r="AG3047" s="50"/>
      <c r="AH3047" s="50">
        <v>0</v>
      </c>
      <c r="AI3047" s="50">
        <v>0</v>
      </c>
      <c r="AJ3047" s="50">
        <v>0</v>
      </c>
      <c r="AK3047" s="50">
        <v>0</v>
      </c>
      <c r="AL3047" s="50">
        <v>21307.5</v>
      </c>
      <c r="AM3047" s="50">
        <v>0</v>
      </c>
      <c r="AN3047" s="50">
        <v>0</v>
      </c>
      <c r="AO3047" s="15">
        <v>20973</v>
      </c>
      <c r="AP3047" s="51">
        <v>21307.5</v>
      </c>
      <c r="AQ3047" s="51">
        <v>0</v>
      </c>
      <c r="AR3047" s="51">
        <v>0</v>
      </c>
      <c r="AS3047" s="51">
        <v>0</v>
      </c>
      <c r="AT3047" s="51">
        <v>0</v>
      </c>
      <c r="AU3047" s="51">
        <f t="shared" si="7635"/>
        <v>21307.5</v>
      </c>
      <c r="AV3047" s="51">
        <f t="shared" si="7636"/>
        <v>0</v>
      </c>
      <c r="AW3047" s="51">
        <f t="shared" si="7639"/>
        <v>30643.700000000001</v>
      </c>
      <c r="AX3047" s="51">
        <f t="shared" si="7640"/>
        <v>24535.700000000001</v>
      </c>
      <c r="AY3047" s="51">
        <f t="shared" si="7641"/>
        <v>25335.700000000001</v>
      </c>
      <c r="AZ3047" s="51"/>
      <c r="BA3047" s="52">
        <f t="shared" si="7642"/>
        <v>100</v>
      </c>
      <c r="BB3047" s="53"/>
    </row>
    <row r="3048" s="30" customFormat="1" ht="31.5">
      <c r="B3048" s="31" t="s">
        <v>1128</v>
      </c>
      <c r="C3048" s="31"/>
      <c r="D3048" s="31"/>
      <c r="E3048" s="32" t="str">
        <f t="shared" ref="E3048:E3111" si="7696">CONCATENATE(C3048,D3048)</f>
        <v/>
      </c>
      <c r="F3048" s="31"/>
      <c r="G3048" s="32"/>
      <c r="H3048" s="33" t="s">
        <v>1129</v>
      </c>
      <c r="I3048" s="34">
        <f>I3049+I3067</f>
        <v>1628832.0999999999</v>
      </c>
      <c r="J3048" s="34">
        <f>J3049+J3067</f>
        <v>1638415.4000000001</v>
      </c>
      <c r="K3048" s="34">
        <f>K3049+K3067</f>
        <v>1517215.9000000001</v>
      </c>
      <c r="L3048" s="34">
        <f>L3049+L3067</f>
        <v>90855.899999999994</v>
      </c>
      <c r="M3048" s="34">
        <f>M3049+M3067</f>
        <v>45732.5</v>
      </c>
      <c r="N3048" s="34">
        <f>N3049+N3067</f>
        <v>45732.5</v>
      </c>
      <c r="O3048" s="34">
        <f>O3049+O3067+O3060</f>
        <v>33376.118000000002</v>
      </c>
      <c r="P3048" s="34">
        <f>P3049+P3067</f>
        <v>7217.5509999999995</v>
      </c>
      <c r="Q3048" s="34">
        <f>Q3049+Q3067</f>
        <v>-49579.304999999993</v>
      </c>
      <c r="R3048" s="34">
        <f>R3049+R3067</f>
        <v>43490.794999999998</v>
      </c>
      <c r="S3048" s="34">
        <f>S3049+S3067</f>
        <v>115237.42263</v>
      </c>
      <c r="T3048" s="34">
        <f t="shared" si="7643"/>
        <v>1869430.5816299997</v>
      </c>
      <c r="U3048" s="34">
        <f t="shared" si="7637"/>
        <v>1684147.9000000001</v>
      </c>
      <c r="V3048" s="34">
        <f t="shared" si="7638"/>
        <v>1562948.4000000001</v>
      </c>
      <c r="W3048" s="34">
        <f>W3049+W3067</f>
        <v>16125.199999999999</v>
      </c>
      <c r="X3048" s="34">
        <f>X3049+X3067</f>
        <v>0</v>
      </c>
      <c r="Y3048" s="34">
        <f>Y3049+Y3067</f>
        <v>0</v>
      </c>
      <c r="Z3048" s="34">
        <f>Z3049+Z3067</f>
        <v>99112.222629999989</v>
      </c>
      <c r="AA3048" s="34">
        <f>AA3049+AA3067</f>
        <v>36172.017999999996</v>
      </c>
      <c r="AB3048" s="34">
        <f>AB3049+AB3067</f>
        <v>0</v>
      </c>
      <c r="AC3048" s="34">
        <f>AC3049+AC3067</f>
        <v>36172.017999999996</v>
      </c>
      <c r="AD3048" s="34">
        <f>AD3049+AD3067</f>
        <v>0</v>
      </c>
      <c r="AE3048" s="34">
        <f>AE3049+AE3067</f>
        <v>0</v>
      </c>
      <c r="AF3048" s="35">
        <f>AF3049+AF3067+AF3060</f>
        <v>1933559.4311699998</v>
      </c>
      <c r="AG3048" s="35">
        <f>AG3049+AG3067+AG3060</f>
        <v>0</v>
      </c>
      <c r="AH3048" s="35">
        <f>AH3049+AH3067+AH3060</f>
        <v>58057.292669999995</v>
      </c>
      <c r="AI3048" s="35">
        <f>AI3049+AI3067+AI3060</f>
        <v>0</v>
      </c>
      <c r="AJ3048" s="35">
        <f>AJ3049+AJ3067+AJ3060</f>
        <v>0</v>
      </c>
      <c r="AK3048" s="35">
        <f>AK3049+AK3067+AK3060</f>
        <v>0</v>
      </c>
      <c r="AL3048" s="35">
        <f>AL3049+AL3067+AL3060</f>
        <v>1868607.4929200001</v>
      </c>
      <c r="AM3048" s="35">
        <f>AM3049+AM3067+AM3060</f>
        <v>57903.155749999998</v>
      </c>
      <c r="AN3048" s="35">
        <f>AN3049+AN3067+AN3060</f>
        <v>0</v>
      </c>
      <c r="AO3048" s="36">
        <f>AO3049+AO3067+AO3060</f>
        <v>1219105.0050899999</v>
      </c>
      <c r="AP3048" s="36">
        <f>AP3049+AP3067+AP3060</f>
        <v>1898430.6363000001</v>
      </c>
      <c r="AQ3048" s="36">
        <f>AQ3049+AQ3067+AQ3060</f>
        <v>33376.118000000002</v>
      </c>
      <c r="AR3048" s="36">
        <f>AR3049+AR3067+AR3060</f>
        <v>0</v>
      </c>
      <c r="AS3048" s="36">
        <f>AS3049+AS3067+AS3060</f>
        <v>0</v>
      </c>
      <c r="AT3048" s="36">
        <f>AT3049+AT3067+AT3060</f>
        <v>0</v>
      </c>
      <c r="AU3048" s="36">
        <f t="shared" ref="AU3048:AU3111" si="7697">AP3048+AS3048+AT3048+AR3048+AQ3048</f>
        <v>1931806.7543000001</v>
      </c>
      <c r="AV3048" s="36">
        <f t="shared" ref="AV3048:AV3111" si="7698">T3048-AU3048</f>
        <v>-62376.172670000466</v>
      </c>
      <c r="AW3048" s="36">
        <f t="shared" ref="AW3048:AW3111" si="7699">T3048+W3048+X3048+Y3048+Z3048</f>
        <v>1984668.0042599996</v>
      </c>
      <c r="AX3048" s="36">
        <f t="shared" ref="AX3048:AX3111" si="7700">U3048+AA3048+AB3048</f>
        <v>1720319.9180000001</v>
      </c>
      <c r="AY3048" s="36">
        <f t="shared" ref="AY3048:AY3111" si="7701">V3048+AC3048+AE3048+AD3048</f>
        <v>1599120.4180000001</v>
      </c>
      <c r="AZ3048" s="36">
        <f>AZ3049+AZ3067</f>
        <v>0</v>
      </c>
      <c r="BA3048" s="37">
        <f t="shared" ref="BA3048:BA3111" si="7702">AL3048/AF3048*100</f>
        <v>96.640809834808266</v>
      </c>
      <c r="BB3048" s="25"/>
    </row>
    <row r="3049" s="30" customFormat="1">
      <c r="B3049" s="31" t="s">
        <v>1128</v>
      </c>
      <c r="C3049" s="31" t="s">
        <v>193</v>
      </c>
      <c r="D3049" s="31"/>
      <c r="E3049" s="32" t="str">
        <f t="shared" si="7696"/>
        <v>07</v>
      </c>
      <c r="F3049" s="31"/>
      <c r="G3049" s="32"/>
      <c r="H3049" s="33" t="s">
        <v>245</v>
      </c>
      <c r="I3049" s="34">
        <f t="shared" ref="I3049:I3052" si="7703">I3050</f>
        <v>3142</v>
      </c>
      <c r="J3049" s="34">
        <f t="shared" ref="J3049:J3052" si="7704">J3050</f>
        <v>3181.9000000000001</v>
      </c>
      <c r="K3049" s="34">
        <f t="shared" ref="K3049:K3052" si="7705">K3050</f>
        <v>3181.9000000000001</v>
      </c>
      <c r="L3049" s="34">
        <f t="shared" ref="L3049:L3052" si="7706">L3050</f>
        <v>0</v>
      </c>
      <c r="M3049" s="34">
        <f t="shared" ref="M3049:M3052" si="7707">M3050</f>
        <v>0</v>
      </c>
      <c r="N3049" s="34">
        <f t="shared" ref="N3049:N3052" si="7708">N3050</f>
        <v>0</v>
      </c>
      <c r="O3049" s="34">
        <f t="shared" ref="O3049:O3052" si="7709">O3050</f>
        <v>196.90000000000001</v>
      </c>
      <c r="P3049" s="34">
        <f t="shared" ref="P3049:P3052" si="7710">P3050</f>
        <v>-120.8</v>
      </c>
      <c r="Q3049" s="34">
        <f t="shared" ref="Q3049:Q3052" si="7711">Q3050</f>
        <v>0</v>
      </c>
      <c r="R3049" s="34">
        <f t="shared" ref="R3049:R3052" si="7712">R3050</f>
        <v>2342.2999999999997</v>
      </c>
      <c r="S3049" s="34">
        <f t="shared" ref="S3049:S3052" si="7713">S3050</f>
        <v>55.299999999999997</v>
      </c>
      <c r="T3049" s="34">
        <f t="shared" si="7643"/>
        <v>5615.6999999999998</v>
      </c>
      <c r="U3049" s="34">
        <f t="shared" ref="U3049:U3102" si="7714">J3049+M3049</f>
        <v>3181.9000000000001</v>
      </c>
      <c r="V3049" s="34">
        <f t="shared" ref="V3049:V3102" si="7715">K3049+N3049</f>
        <v>3181.9000000000001</v>
      </c>
      <c r="W3049" s="34">
        <f t="shared" ref="W3049:W3052" si="7716">W3050</f>
        <v>55.299999999999997</v>
      </c>
      <c r="X3049" s="34">
        <f t="shared" ref="X3049:X3052" si="7717">X3050</f>
        <v>0</v>
      </c>
      <c r="Y3049" s="34">
        <f t="shared" ref="Y3049:Y3052" si="7718">Y3050</f>
        <v>0</v>
      </c>
      <c r="Z3049" s="34">
        <f t="shared" ref="Z3049:Z3052" si="7719">Z3050</f>
        <v>0</v>
      </c>
      <c r="AA3049" s="34">
        <f t="shared" ref="AA3049:AA3052" si="7720">AA3050</f>
        <v>0</v>
      </c>
      <c r="AB3049" s="34">
        <f t="shared" ref="AB3049:AB3052" si="7721">AB3050</f>
        <v>0</v>
      </c>
      <c r="AC3049" s="34">
        <f t="shared" ref="AC3049:AC3052" si="7722">AC3050</f>
        <v>0</v>
      </c>
      <c r="AD3049" s="34">
        <f t="shared" ref="AD3049:AD3052" si="7723">AD3050</f>
        <v>0</v>
      </c>
      <c r="AE3049" s="34">
        <f t="shared" ref="AE3049:AE3052" si="7724">AE3050</f>
        <v>0</v>
      </c>
      <c r="AF3049" s="35">
        <f t="shared" ref="AF3049:AF3052" si="7725">AF3050</f>
        <v>14195.825999999999</v>
      </c>
      <c r="AG3049" s="35">
        <f t="shared" ref="AG3049:AG3052" si="7726">AG3050</f>
        <v>0</v>
      </c>
      <c r="AH3049" s="35">
        <f t="shared" ref="AH3049:AH3052" si="7727">AH3050</f>
        <v>5733.0259999999998</v>
      </c>
      <c r="AI3049" s="35">
        <f t="shared" ref="AI3049:AI3052" si="7728">AI3050</f>
        <v>0</v>
      </c>
      <c r="AJ3049" s="35">
        <f t="shared" ref="AJ3049:AJ3052" si="7729">AJ3050</f>
        <v>0</v>
      </c>
      <c r="AK3049" s="35">
        <f t="shared" ref="AK3049:AK3052" si="7730">AK3050</f>
        <v>0</v>
      </c>
      <c r="AL3049" s="35">
        <f t="shared" ref="AL3049:AL3052" si="7731">AL3050</f>
        <v>14044.260249999999</v>
      </c>
      <c r="AM3049" s="35">
        <f t="shared" ref="AM3049:AM3052" si="7732">AM3050</f>
        <v>5581.5502500000002</v>
      </c>
      <c r="AN3049" s="35">
        <f t="shared" ref="AN3049:AN3052" si="7733">AN3050</f>
        <v>0</v>
      </c>
      <c r="AO3049" s="54">
        <f t="shared" ref="AO3049:AO3052" si="7734">AO3050</f>
        <v>13847.160250000001</v>
      </c>
      <c r="AP3049" s="36">
        <f t="shared" ref="AP3049:AP3052" si="7735">AP3050</f>
        <v>13998.925999999999</v>
      </c>
      <c r="AQ3049" s="36">
        <f t="shared" ref="AQ3049:AQ3052" si="7736">AQ3050</f>
        <v>196.90000000000001</v>
      </c>
      <c r="AR3049" s="36">
        <f t="shared" ref="AR3049:AR3052" si="7737">AR3050</f>
        <v>0</v>
      </c>
      <c r="AS3049" s="36">
        <f t="shared" ref="AS3049:AS3052" si="7738">AS3050</f>
        <v>0</v>
      </c>
      <c r="AT3049" s="36">
        <f t="shared" ref="AT3049:AT3052" si="7739">AT3050</f>
        <v>0</v>
      </c>
      <c r="AU3049" s="36">
        <f t="shared" si="7697"/>
        <v>14195.825999999999</v>
      </c>
      <c r="AV3049" s="36">
        <f t="shared" si="7698"/>
        <v>-8580.1260000000002</v>
      </c>
      <c r="AW3049" s="36">
        <f t="shared" si="7699"/>
        <v>5671</v>
      </c>
      <c r="AX3049" s="36">
        <f t="shared" si="7700"/>
        <v>3181.9000000000001</v>
      </c>
      <c r="AY3049" s="36">
        <f t="shared" si="7701"/>
        <v>3181.9000000000001</v>
      </c>
      <c r="AZ3049" s="36">
        <f t="shared" ref="AZ3049:AZ3052" si="7740">AZ3050</f>
        <v>0</v>
      </c>
      <c r="BA3049" s="37">
        <f t="shared" si="7702"/>
        <v>98.932321726118658</v>
      </c>
      <c r="BB3049" s="25"/>
    </row>
    <row r="3050" s="39" customFormat="1" ht="16.5" customHeight="1">
      <c r="B3050" s="40" t="s">
        <v>1128</v>
      </c>
      <c r="C3050" s="40" t="s">
        <v>193</v>
      </c>
      <c r="D3050" s="40" t="s">
        <v>90</v>
      </c>
      <c r="E3050" s="38" t="str">
        <f t="shared" si="7696"/>
        <v>0709</v>
      </c>
      <c r="F3050" s="40"/>
      <c r="G3050" s="38"/>
      <c r="H3050" s="41" t="s">
        <v>300</v>
      </c>
      <c r="I3050" s="42">
        <f t="shared" si="7703"/>
        <v>3142</v>
      </c>
      <c r="J3050" s="42">
        <f t="shared" si="7704"/>
        <v>3181.9000000000001</v>
      </c>
      <c r="K3050" s="42">
        <f t="shared" si="7705"/>
        <v>3181.9000000000001</v>
      </c>
      <c r="L3050" s="42">
        <f t="shared" si="7706"/>
        <v>0</v>
      </c>
      <c r="M3050" s="42">
        <f t="shared" si="7707"/>
        <v>0</v>
      </c>
      <c r="N3050" s="42">
        <f t="shared" si="7708"/>
        <v>0</v>
      </c>
      <c r="O3050" s="42">
        <f t="shared" si="7709"/>
        <v>196.90000000000001</v>
      </c>
      <c r="P3050" s="42">
        <f t="shared" si="7710"/>
        <v>-120.8</v>
      </c>
      <c r="Q3050" s="42">
        <f t="shared" si="7711"/>
        <v>0</v>
      </c>
      <c r="R3050" s="42">
        <f t="shared" si="7712"/>
        <v>2342.2999999999997</v>
      </c>
      <c r="S3050" s="42">
        <f t="shared" si="7713"/>
        <v>55.299999999999997</v>
      </c>
      <c r="T3050" s="42">
        <f t="shared" si="7643"/>
        <v>5615.6999999999998</v>
      </c>
      <c r="U3050" s="42">
        <f t="shared" si="7714"/>
        <v>3181.9000000000001</v>
      </c>
      <c r="V3050" s="42">
        <f t="shared" si="7715"/>
        <v>3181.9000000000001</v>
      </c>
      <c r="W3050" s="42">
        <f t="shared" si="7716"/>
        <v>55.299999999999997</v>
      </c>
      <c r="X3050" s="42">
        <f t="shared" si="7717"/>
        <v>0</v>
      </c>
      <c r="Y3050" s="42">
        <f t="shared" si="7718"/>
        <v>0</v>
      </c>
      <c r="Z3050" s="42">
        <f t="shared" si="7719"/>
        <v>0</v>
      </c>
      <c r="AA3050" s="42">
        <f t="shared" si="7720"/>
        <v>0</v>
      </c>
      <c r="AB3050" s="42">
        <f t="shared" si="7721"/>
        <v>0</v>
      </c>
      <c r="AC3050" s="42">
        <f t="shared" si="7722"/>
        <v>0</v>
      </c>
      <c r="AD3050" s="42">
        <f t="shared" si="7723"/>
        <v>0</v>
      </c>
      <c r="AE3050" s="42">
        <f t="shared" si="7724"/>
        <v>0</v>
      </c>
      <c r="AF3050" s="43">
        <f t="shared" si="7725"/>
        <v>14195.825999999999</v>
      </c>
      <c r="AG3050" s="43">
        <f t="shared" si="7726"/>
        <v>0</v>
      </c>
      <c r="AH3050" s="43">
        <f t="shared" si="7727"/>
        <v>5733.0259999999998</v>
      </c>
      <c r="AI3050" s="43">
        <f t="shared" si="7728"/>
        <v>0</v>
      </c>
      <c r="AJ3050" s="43">
        <f t="shared" si="7729"/>
        <v>0</v>
      </c>
      <c r="AK3050" s="43">
        <f t="shared" si="7730"/>
        <v>0</v>
      </c>
      <c r="AL3050" s="43">
        <f t="shared" si="7731"/>
        <v>14044.260249999999</v>
      </c>
      <c r="AM3050" s="43">
        <f t="shared" si="7732"/>
        <v>5581.5502500000002</v>
      </c>
      <c r="AN3050" s="43">
        <f t="shared" si="7733"/>
        <v>0</v>
      </c>
      <c r="AO3050" s="45">
        <f t="shared" si="7734"/>
        <v>13847.160250000001</v>
      </c>
      <c r="AP3050" s="45">
        <f t="shared" si="7735"/>
        <v>13998.925999999999</v>
      </c>
      <c r="AQ3050" s="45">
        <f t="shared" si="7736"/>
        <v>196.90000000000001</v>
      </c>
      <c r="AR3050" s="45">
        <f t="shared" si="7737"/>
        <v>0</v>
      </c>
      <c r="AS3050" s="45">
        <f t="shared" si="7738"/>
        <v>0</v>
      </c>
      <c r="AT3050" s="45">
        <f t="shared" si="7739"/>
        <v>0</v>
      </c>
      <c r="AU3050" s="45">
        <f t="shared" si="7697"/>
        <v>14195.825999999999</v>
      </c>
      <c r="AV3050" s="45">
        <f t="shared" si="7698"/>
        <v>-8580.1260000000002</v>
      </c>
      <c r="AW3050" s="45">
        <f t="shared" si="7699"/>
        <v>5671</v>
      </c>
      <c r="AX3050" s="45">
        <f t="shared" si="7700"/>
        <v>3181.9000000000001</v>
      </c>
      <c r="AY3050" s="45">
        <f t="shared" si="7701"/>
        <v>3181.9000000000001</v>
      </c>
      <c r="AZ3050" s="45">
        <f t="shared" si="7740"/>
        <v>0</v>
      </c>
      <c r="BA3050" s="46">
        <f t="shared" si="7702"/>
        <v>98.932321726118658</v>
      </c>
      <c r="BB3050" s="25"/>
    </row>
    <row r="3051" ht="47.25">
      <c r="B3051" s="47" t="s">
        <v>1128</v>
      </c>
      <c r="C3051" s="47" t="s">
        <v>193</v>
      </c>
      <c r="D3051" s="47" t="s">
        <v>90</v>
      </c>
      <c r="E3051" s="48" t="str">
        <f t="shared" si="7696"/>
        <v>0709</v>
      </c>
      <c r="F3051" s="47" t="s">
        <v>262</v>
      </c>
      <c r="G3051" s="48"/>
      <c r="H3051" s="49" t="s">
        <v>263</v>
      </c>
      <c r="I3051" s="19">
        <f t="shared" si="7703"/>
        <v>3142</v>
      </c>
      <c r="J3051" s="19">
        <f t="shared" si="7704"/>
        <v>3181.9000000000001</v>
      </c>
      <c r="K3051" s="19">
        <f t="shared" si="7705"/>
        <v>3181.9000000000001</v>
      </c>
      <c r="L3051" s="19">
        <f t="shared" si="7706"/>
        <v>0</v>
      </c>
      <c r="M3051" s="19">
        <f t="shared" si="7707"/>
        <v>0</v>
      </c>
      <c r="N3051" s="19">
        <f t="shared" si="7708"/>
        <v>0</v>
      </c>
      <c r="O3051" s="19">
        <f t="shared" si="7709"/>
        <v>196.90000000000001</v>
      </c>
      <c r="P3051" s="19">
        <f t="shared" si="7710"/>
        <v>-120.8</v>
      </c>
      <c r="Q3051" s="19">
        <f t="shared" si="7711"/>
        <v>0</v>
      </c>
      <c r="R3051" s="19">
        <f t="shared" si="7712"/>
        <v>2342.2999999999997</v>
      </c>
      <c r="S3051" s="19">
        <f t="shared" si="7713"/>
        <v>55.299999999999997</v>
      </c>
      <c r="T3051" s="19">
        <f t="shared" si="7643"/>
        <v>5615.6999999999998</v>
      </c>
      <c r="U3051" s="19">
        <f t="shared" si="7714"/>
        <v>3181.9000000000001</v>
      </c>
      <c r="V3051" s="19">
        <f t="shared" si="7715"/>
        <v>3181.9000000000001</v>
      </c>
      <c r="W3051" s="19">
        <f t="shared" si="7716"/>
        <v>55.299999999999997</v>
      </c>
      <c r="X3051" s="19">
        <f t="shared" si="7717"/>
        <v>0</v>
      </c>
      <c r="Y3051" s="19">
        <f t="shared" si="7718"/>
        <v>0</v>
      </c>
      <c r="Z3051" s="19">
        <f t="shared" si="7719"/>
        <v>0</v>
      </c>
      <c r="AA3051" s="19">
        <f t="shared" si="7720"/>
        <v>0</v>
      </c>
      <c r="AB3051" s="19">
        <f t="shared" si="7721"/>
        <v>0</v>
      </c>
      <c r="AC3051" s="19">
        <f t="shared" si="7722"/>
        <v>0</v>
      </c>
      <c r="AD3051" s="19">
        <f t="shared" si="7723"/>
        <v>0</v>
      </c>
      <c r="AE3051" s="19">
        <f t="shared" si="7724"/>
        <v>0</v>
      </c>
      <c r="AF3051" s="50">
        <f t="shared" si="7725"/>
        <v>14195.825999999999</v>
      </c>
      <c r="AG3051" s="50">
        <f t="shared" si="7726"/>
        <v>0</v>
      </c>
      <c r="AH3051" s="50">
        <f t="shared" si="7727"/>
        <v>5733.0259999999998</v>
      </c>
      <c r="AI3051" s="50">
        <f t="shared" si="7728"/>
        <v>0</v>
      </c>
      <c r="AJ3051" s="50">
        <f t="shared" si="7729"/>
        <v>0</v>
      </c>
      <c r="AK3051" s="50">
        <f t="shared" si="7730"/>
        <v>0</v>
      </c>
      <c r="AL3051" s="50">
        <f t="shared" si="7731"/>
        <v>14044.260249999999</v>
      </c>
      <c r="AM3051" s="50">
        <f t="shared" si="7732"/>
        <v>5581.5502500000002</v>
      </c>
      <c r="AN3051" s="50">
        <f t="shared" si="7733"/>
        <v>0</v>
      </c>
      <c r="AO3051" s="15">
        <f t="shared" si="7734"/>
        <v>13847.160250000001</v>
      </c>
      <c r="AP3051" s="51">
        <f t="shared" si="7735"/>
        <v>13998.925999999999</v>
      </c>
      <c r="AQ3051" s="51">
        <f t="shared" si="7736"/>
        <v>196.90000000000001</v>
      </c>
      <c r="AR3051" s="51">
        <f t="shared" si="7737"/>
        <v>0</v>
      </c>
      <c r="AS3051" s="51">
        <f t="shared" si="7738"/>
        <v>0</v>
      </c>
      <c r="AT3051" s="51">
        <f t="shared" si="7739"/>
        <v>0</v>
      </c>
      <c r="AU3051" s="51">
        <f t="shared" si="7697"/>
        <v>14195.825999999999</v>
      </c>
      <c r="AV3051" s="51">
        <f t="shared" si="7698"/>
        <v>-8580.1260000000002</v>
      </c>
      <c r="AW3051" s="51">
        <f t="shared" si="7699"/>
        <v>5671</v>
      </c>
      <c r="AX3051" s="51">
        <f t="shared" si="7700"/>
        <v>3181.9000000000001</v>
      </c>
      <c r="AY3051" s="51">
        <f t="shared" si="7701"/>
        <v>3181.9000000000001</v>
      </c>
      <c r="AZ3051" s="51">
        <f t="shared" si="7740"/>
        <v>0</v>
      </c>
      <c r="BA3051" s="52">
        <f t="shared" si="7702"/>
        <v>98.932321726118658</v>
      </c>
      <c r="BB3051" s="25"/>
    </row>
    <row r="3052">
      <c r="B3052" s="47" t="s">
        <v>1128</v>
      </c>
      <c r="C3052" s="47" t="s">
        <v>193</v>
      </c>
      <c r="D3052" s="47" t="s">
        <v>90</v>
      </c>
      <c r="E3052" s="48" t="str">
        <f t="shared" si="7696"/>
        <v>0709</v>
      </c>
      <c r="F3052" s="47" t="s">
        <v>264</v>
      </c>
      <c r="G3052" s="48"/>
      <c r="H3052" s="49" t="s">
        <v>53</v>
      </c>
      <c r="I3052" s="19">
        <f t="shared" si="7703"/>
        <v>3142</v>
      </c>
      <c r="J3052" s="19">
        <f t="shared" si="7704"/>
        <v>3181.9000000000001</v>
      </c>
      <c r="K3052" s="19">
        <f t="shared" si="7705"/>
        <v>3181.9000000000001</v>
      </c>
      <c r="L3052" s="19">
        <f t="shared" si="7706"/>
        <v>0</v>
      </c>
      <c r="M3052" s="19">
        <f t="shared" si="7707"/>
        <v>0</v>
      </c>
      <c r="N3052" s="19">
        <f t="shared" si="7708"/>
        <v>0</v>
      </c>
      <c r="O3052" s="19">
        <f t="shared" si="7709"/>
        <v>196.90000000000001</v>
      </c>
      <c r="P3052" s="19">
        <f t="shared" si="7710"/>
        <v>-120.8</v>
      </c>
      <c r="Q3052" s="19">
        <f t="shared" si="7711"/>
        <v>0</v>
      </c>
      <c r="R3052" s="19">
        <f t="shared" si="7712"/>
        <v>2342.2999999999997</v>
      </c>
      <c r="S3052" s="19">
        <f t="shared" si="7713"/>
        <v>55.299999999999997</v>
      </c>
      <c r="T3052" s="19">
        <f t="shared" si="7643"/>
        <v>5615.6999999999998</v>
      </c>
      <c r="U3052" s="19">
        <f t="shared" si="7714"/>
        <v>3181.9000000000001</v>
      </c>
      <c r="V3052" s="19">
        <f t="shared" si="7715"/>
        <v>3181.9000000000001</v>
      </c>
      <c r="W3052" s="19">
        <f t="shared" si="7716"/>
        <v>55.299999999999997</v>
      </c>
      <c r="X3052" s="19">
        <f t="shared" si="7717"/>
        <v>0</v>
      </c>
      <c r="Y3052" s="19">
        <f t="shared" si="7718"/>
        <v>0</v>
      </c>
      <c r="Z3052" s="19">
        <f t="shared" si="7719"/>
        <v>0</v>
      </c>
      <c r="AA3052" s="19">
        <f t="shared" si="7720"/>
        <v>0</v>
      </c>
      <c r="AB3052" s="19">
        <f t="shared" si="7721"/>
        <v>0</v>
      </c>
      <c r="AC3052" s="19">
        <f t="shared" si="7722"/>
        <v>0</v>
      </c>
      <c r="AD3052" s="19">
        <f t="shared" si="7723"/>
        <v>0</v>
      </c>
      <c r="AE3052" s="19">
        <f t="shared" si="7724"/>
        <v>0</v>
      </c>
      <c r="AF3052" s="50">
        <f t="shared" si="7725"/>
        <v>14195.825999999999</v>
      </c>
      <c r="AG3052" s="50">
        <f t="shared" si="7726"/>
        <v>0</v>
      </c>
      <c r="AH3052" s="50">
        <f t="shared" si="7727"/>
        <v>5733.0259999999998</v>
      </c>
      <c r="AI3052" s="50">
        <f t="shared" si="7728"/>
        <v>0</v>
      </c>
      <c r="AJ3052" s="50">
        <f t="shared" si="7729"/>
        <v>0</v>
      </c>
      <c r="AK3052" s="50">
        <f t="shared" si="7730"/>
        <v>0</v>
      </c>
      <c r="AL3052" s="50">
        <f t="shared" si="7731"/>
        <v>14044.260249999999</v>
      </c>
      <c r="AM3052" s="50">
        <f t="shared" si="7732"/>
        <v>5581.5502500000002</v>
      </c>
      <c r="AN3052" s="50">
        <f t="shared" si="7733"/>
        <v>0</v>
      </c>
      <c r="AO3052" s="51">
        <f t="shared" si="7734"/>
        <v>13847.160250000001</v>
      </c>
      <c r="AP3052" s="51">
        <f t="shared" si="7735"/>
        <v>13998.925999999999</v>
      </c>
      <c r="AQ3052" s="51">
        <f t="shared" si="7736"/>
        <v>196.90000000000001</v>
      </c>
      <c r="AR3052" s="51">
        <f t="shared" si="7737"/>
        <v>0</v>
      </c>
      <c r="AS3052" s="51">
        <f t="shared" si="7738"/>
        <v>0</v>
      </c>
      <c r="AT3052" s="51">
        <f t="shared" si="7739"/>
        <v>0</v>
      </c>
      <c r="AU3052" s="51">
        <f t="shared" si="7697"/>
        <v>14195.825999999999</v>
      </c>
      <c r="AV3052" s="51">
        <f t="shared" si="7698"/>
        <v>-8580.1260000000002</v>
      </c>
      <c r="AW3052" s="51">
        <f t="shared" si="7699"/>
        <v>5671</v>
      </c>
      <c r="AX3052" s="51">
        <f t="shared" si="7700"/>
        <v>3181.9000000000001</v>
      </c>
      <c r="AY3052" s="51">
        <f t="shared" si="7701"/>
        <v>3181.9000000000001</v>
      </c>
      <c r="AZ3052" s="51">
        <f t="shared" si="7740"/>
        <v>0</v>
      </c>
      <c r="BA3052" s="52">
        <f t="shared" si="7702"/>
        <v>98.932321726118658</v>
      </c>
      <c r="BB3052" s="25"/>
    </row>
    <row r="3053" ht="31.5">
      <c r="B3053" s="47" t="s">
        <v>1128</v>
      </c>
      <c r="C3053" s="47" t="s">
        <v>193</v>
      </c>
      <c r="D3053" s="47" t="s">
        <v>90</v>
      </c>
      <c r="E3053" s="48" t="str">
        <f t="shared" si="7696"/>
        <v>0709</v>
      </c>
      <c r="F3053" s="47" t="s">
        <v>303</v>
      </c>
      <c r="G3053" s="48"/>
      <c r="H3053" s="49" t="s">
        <v>304</v>
      </c>
      <c r="I3053" s="19">
        <f>I3054+I3056</f>
        <v>3142</v>
      </c>
      <c r="J3053" s="19">
        <f>J3054+J3056</f>
        <v>3181.9000000000001</v>
      </c>
      <c r="K3053" s="19">
        <f>K3054+K3056</f>
        <v>3181.9000000000001</v>
      </c>
      <c r="L3053" s="19">
        <f>L3054+L3056</f>
        <v>0</v>
      </c>
      <c r="M3053" s="19">
        <f>M3054+M3056</f>
        <v>0</v>
      </c>
      <c r="N3053" s="19">
        <f>N3054+N3056</f>
        <v>0</v>
      </c>
      <c r="O3053" s="19">
        <f>O3054+O3056+O3058</f>
        <v>196.90000000000001</v>
      </c>
      <c r="P3053" s="19">
        <f>P3054+P3056+P3058</f>
        <v>-120.8</v>
      </c>
      <c r="Q3053" s="19">
        <f>Q3054+Q3056</f>
        <v>0</v>
      </c>
      <c r="R3053" s="19">
        <f>R3054+R3056</f>
        <v>2342.2999999999997</v>
      </c>
      <c r="S3053" s="19">
        <f>S3054+S3056</f>
        <v>55.299999999999997</v>
      </c>
      <c r="T3053" s="19">
        <f t="shared" si="7643"/>
        <v>5615.6999999999998</v>
      </c>
      <c r="U3053" s="19">
        <f t="shared" si="7714"/>
        <v>3181.9000000000001</v>
      </c>
      <c r="V3053" s="19">
        <f t="shared" si="7715"/>
        <v>3181.9000000000001</v>
      </c>
      <c r="W3053" s="19">
        <f>W3054+W3056</f>
        <v>55.299999999999997</v>
      </c>
      <c r="X3053" s="19">
        <f>X3054+X3056</f>
        <v>0</v>
      </c>
      <c r="Y3053" s="19">
        <f>Y3054+Y3056</f>
        <v>0</v>
      </c>
      <c r="Z3053" s="19">
        <f>Z3054+Z3056</f>
        <v>0</v>
      </c>
      <c r="AA3053" s="19">
        <f>AA3054+AA3056</f>
        <v>0</v>
      </c>
      <c r="AB3053" s="19">
        <f>AB3054+AB3056</f>
        <v>0</v>
      </c>
      <c r="AC3053" s="19">
        <f>AC3054+AC3056</f>
        <v>0</v>
      </c>
      <c r="AD3053" s="19">
        <f>AD3054+AD3056</f>
        <v>0</v>
      </c>
      <c r="AE3053" s="19">
        <f>AE3054+AE3056</f>
        <v>0</v>
      </c>
      <c r="AF3053" s="50">
        <f>AF3054+AF3056+AF3058</f>
        <v>14195.825999999999</v>
      </c>
      <c r="AG3053" s="50">
        <f>AG3054+AG3056+AG3058</f>
        <v>0</v>
      </c>
      <c r="AH3053" s="50">
        <f>AH3054+AH3056+AH3058</f>
        <v>5733.0259999999998</v>
      </c>
      <c r="AI3053" s="50">
        <f>AI3054+AI3056+AI3058</f>
        <v>0</v>
      </c>
      <c r="AJ3053" s="50">
        <f>AJ3054+AJ3056+AJ3058</f>
        <v>0</v>
      </c>
      <c r="AK3053" s="50">
        <f>AK3054+AK3056+AK3058</f>
        <v>0</v>
      </c>
      <c r="AL3053" s="50">
        <f>AL3054+AL3056+AL3058</f>
        <v>14044.260249999999</v>
      </c>
      <c r="AM3053" s="50">
        <f>AM3054+AM3056+AM3058</f>
        <v>5581.5502500000002</v>
      </c>
      <c r="AN3053" s="50">
        <f>AN3054+AN3056+AN3058</f>
        <v>0</v>
      </c>
      <c r="AO3053" s="15">
        <f>AO3054+AO3056+AO3058</f>
        <v>13847.160250000001</v>
      </c>
      <c r="AP3053" s="51">
        <f>AP3054+AP3056+AP3058</f>
        <v>13998.925999999999</v>
      </c>
      <c r="AQ3053" s="51">
        <f>AQ3054+AQ3056+AQ3058</f>
        <v>196.90000000000001</v>
      </c>
      <c r="AR3053" s="51">
        <f>AR3054+AR3056+AR3058</f>
        <v>0</v>
      </c>
      <c r="AS3053" s="51">
        <f>AS3054+AS3056+AS3058</f>
        <v>0</v>
      </c>
      <c r="AT3053" s="51">
        <f>AT3054+AT3056+AT3058</f>
        <v>0</v>
      </c>
      <c r="AU3053" s="51">
        <f t="shared" si="7697"/>
        <v>14195.825999999999</v>
      </c>
      <c r="AV3053" s="51">
        <f t="shared" si="7698"/>
        <v>-8580.1260000000002</v>
      </c>
      <c r="AW3053" s="51">
        <f t="shared" si="7699"/>
        <v>5671</v>
      </c>
      <c r="AX3053" s="51">
        <f t="shared" si="7700"/>
        <v>3181.9000000000001</v>
      </c>
      <c r="AY3053" s="51">
        <f t="shared" si="7701"/>
        <v>3181.9000000000001</v>
      </c>
      <c r="AZ3053" s="51">
        <f>AZ3054+AZ3056</f>
        <v>0</v>
      </c>
      <c r="BA3053" s="52">
        <f t="shared" si="7702"/>
        <v>98.932321726118658</v>
      </c>
      <c r="BB3053" s="25"/>
    </row>
    <row r="3054" ht="47.25">
      <c r="B3054" s="47" t="s">
        <v>1128</v>
      </c>
      <c r="C3054" s="47" t="s">
        <v>193</v>
      </c>
      <c r="D3054" s="47" t="s">
        <v>90</v>
      </c>
      <c r="E3054" s="48" t="str">
        <f t="shared" si="7696"/>
        <v>0709</v>
      </c>
      <c r="F3054" s="47" t="s">
        <v>305</v>
      </c>
      <c r="G3054" s="48"/>
      <c r="H3054" s="49" t="s">
        <v>75</v>
      </c>
      <c r="I3054" s="19">
        <f>I3055</f>
        <v>3125.1999999999998</v>
      </c>
      <c r="J3054" s="19">
        <f>J3055</f>
        <v>3181.9000000000001</v>
      </c>
      <c r="K3054" s="19">
        <f>K3055</f>
        <v>3181.9000000000001</v>
      </c>
      <c r="L3054" s="19">
        <f>L3055</f>
        <v>0</v>
      </c>
      <c r="M3054" s="19">
        <f>M3055</f>
        <v>0</v>
      </c>
      <c r="N3054" s="19">
        <f>N3055</f>
        <v>0</v>
      </c>
      <c r="O3054" s="19">
        <f>O3055</f>
        <v>196.90000000000001</v>
      </c>
      <c r="P3054" s="19">
        <f>P3055</f>
        <v>0</v>
      </c>
      <c r="Q3054" s="19">
        <f>Q3055</f>
        <v>0</v>
      </c>
      <c r="R3054" s="19">
        <f>R3055</f>
        <v>2293.5999999999999</v>
      </c>
      <c r="S3054" s="19">
        <f>S3055</f>
        <v>0</v>
      </c>
      <c r="T3054" s="19">
        <f t="shared" si="7643"/>
        <v>5615.6999999999989</v>
      </c>
      <c r="U3054" s="19">
        <f t="shared" si="7714"/>
        <v>3181.9000000000001</v>
      </c>
      <c r="V3054" s="19">
        <f t="shared" si="7715"/>
        <v>3181.9000000000001</v>
      </c>
      <c r="W3054" s="19">
        <f>W3055</f>
        <v>0</v>
      </c>
      <c r="X3054" s="19">
        <f>X3055</f>
        <v>0</v>
      </c>
      <c r="Y3054" s="19">
        <f>Y3055</f>
        <v>0</v>
      </c>
      <c r="Z3054" s="19">
        <f>Z3055</f>
        <v>0</v>
      </c>
      <c r="AA3054" s="19">
        <f>AA3055</f>
        <v>0</v>
      </c>
      <c r="AB3054" s="19">
        <f>AB3055</f>
        <v>0</v>
      </c>
      <c r="AC3054" s="19">
        <f>AC3055</f>
        <v>0</v>
      </c>
      <c r="AD3054" s="19">
        <f>AD3055</f>
        <v>0</v>
      </c>
      <c r="AE3054" s="19">
        <f>AE3055</f>
        <v>0</v>
      </c>
      <c r="AF3054" s="50">
        <f>AF3055</f>
        <v>8462.7999999999993</v>
      </c>
      <c r="AG3054" s="50">
        <f>AG3055</f>
        <v>0</v>
      </c>
      <c r="AH3054" s="50">
        <f>AH3055</f>
        <v>0</v>
      </c>
      <c r="AI3054" s="50">
        <f>AI3055</f>
        <v>0</v>
      </c>
      <c r="AJ3054" s="50">
        <f>AJ3055</f>
        <v>0</v>
      </c>
      <c r="AK3054" s="50">
        <f>AK3055</f>
        <v>0</v>
      </c>
      <c r="AL3054" s="50">
        <f>AL3055</f>
        <v>8462.7099999999991</v>
      </c>
      <c r="AM3054" s="50">
        <f>AM3055</f>
        <v>0</v>
      </c>
      <c r="AN3054" s="50">
        <f>AN3055</f>
        <v>0</v>
      </c>
      <c r="AO3054" s="51">
        <f>AO3055</f>
        <v>8265.6100000000006</v>
      </c>
      <c r="AP3054" s="51">
        <f>AP3055</f>
        <v>8265.8999999999996</v>
      </c>
      <c r="AQ3054" s="51">
        <f>AQ3055</f>
        <v>196.90000000000001</v>
      </c>
      <c r="AR3054" s="51">
        <f>AR3055</f>
        <v>0</v>
      </c>
      <c r="AS3054" s="51">
        <f>AS3055</f>
        <v>0</v>
      </c>
      <c r="AT3054" s="51">
        <f>AT3055</f>
        <v>0</v>
      </c>
      <c r="AU3054" s="51">
        <f t="shared" si="7697"/>
        <v>8462.7999999999993</v>
      </c>
      <c r="AV3054" s="51">
        <f t="shared" si="7698"/>
        <v>-2847.1000000000004</v>
      </c>
      <c r="AW3054" s="51">
        <f t="shared" si="7699"/>
        <v>5615.6999999999989</v>
      </c>
      <c r="AX3054" s="51">
        <f t="shared" si="7700"/>
        <v>3181.9000000000001</v>
      </c>
      <c r="AY3054" s="51">
        <f t="shared" si="7701"/>
        <v>3181.9000000000001</v>
      </c>
      <c r="AZ3054" s="51">
        <f>AZ3055</f>
        <v>0</v>
      </c>
      <c r="BA3054" s="52">
        <f t="shared" si="7702"/>
        <v>99.998936522191244</v>
      </c>
      <c r="BB3054" s="25"/>
    </row>
    <row r="3055" ht="31.5">
      <c r="B3055" s="47" t="s">
        <v>1128</v>
      </c>
      <c r="C3055" s="47" t="s">
        <v>193</v>
      </c>
      <c r="D3055" s="47" t="s">
        <v>90</v>
      </c>
      <c r="E3055" s="48" t="str">
        <f t="shared" si="7696"/>
        <v>0709</v>
      </c>
      <c r="F3055" s="47" t="s">
        <v>305</v>
      </c>
      <c r="G3055" s="47" t="s">
        <v>154</v>
      </c>
      <c r="H3055" s="49" t="s">
        <v>155</v>
      </c>
      <c r="I3055" s="19">
        <v>3125.1999999999998</v>
      </c>
      <c r="J3055" s="19">
        <v>3181.9000000000001</v>
      </c>
      <c r="K3055" s="19">
        <v>3181.9000000000001</v>
      </c>
      <c r="L3055" s="19"/>
      <c r="M3055" s="19"/>
      <c r="N3055" s="19"/>
      <c r="O3055" s="19">
        <v>196.90000000000001</v>
      </c>
      <c r="P3055" s="19">
        <v>0</v>
      </c>
      <c r="Q3055" s="19">
        <v>0</v>
      </c>
      <c r="R3055" s="19">
        <v>2293.5999999999999</v>
      </c>
      <c r="S3055" s="19"/>
      <c r="T3055" s="19">
        <f t="shared" si="7643"/>
        <v>5615.6999999999989</v>
      </c>
      <c r="U3055" s="19">
        <f t="shared" si="7714"/>
        <v>3181.9000000000001</v>
      </c>
      <c r="V3055" s="19">
        <f t="shared" si="7715"/>
        <v>3181.9000000000001</v>
      </c>
      <c r="W3055" s="19"/>
      <c r="X3055" s="19"/>
      <c r="Y3055" s="19"/>
      <c r="Z3055" s="19"/>
      <c r="AA3055" s="19"/>
      <c r="AB3055" s="19"/>
      <c r="AC3055" s="19"/>
      <c r="AD3055" s="19"/>
      <c r="AE3055" s="19"/>
      <c r="AF3055" s="50">
        <v>8462.7999999999993</v>
      </c>
      <c r="AG3055" s="50"/>
      <c r="AH3055" s="50">
        <v>0</v>
      </c>
      <c r="AI3055" s="50">
        <v>0</v>
      </c>
      <c r="AJ3055" s="50">
        <v>0</v>
      </c>
      <c r="AK3055" s="50">
        <v>0</v>
      </c>
      <c r="AL3055" s="50">
        <v>8462.7099999999991</v>
      </c>
      <c r="AM3055" s="50">
        <v>0</v>
      </c>
      <c r="AN3055" s="50">
        <v>0</v>
      </c>
      <c r="AO3055" s="15">
        <v>8265.6100000000006</v>
      </c>
      <c r="AP3055" s="51">
        <v>8265.8999999999996</v>
      </c>
      <c r="AQ3055" s="51">
        <v>196.90000000000001</v>
      </c>
      <c r="AR3055" s="51">
        <v>0</v>
      </c>
      <c r="AS3055" s="51">
        <v>0</v>
      </c>
      <c r="AT3055" s="51">
        <v>0</v>
      </c>
      <c r="AU3055" s="51">
        <f t="shared" si="7697"/>
        <v>8462.7999999999993</v>
      </c>
      <c r="AV3055" s="51">
        <f t="shared" si="7698"/>
        <v>-2847.1000000000004</v>
      </c>
      <c r="AW3055" s="51">
        <f t="shared" si="7699"/>
        <v>5615.6999999999989</v>
      </c>
      <c r="AX3055" s="51">
        <f t="shared" si="7700"/>
        <v>3181.9000000000001</v>
      </c>
      <c r="AY3055" s="51">
        <f t="shared" si="7701"/>
        <v>3181.9000000000001</v>
      </c>
      <c r="AZ3055" s="51"/>
      <c r="BA3055" s="52">
        <f t="shared" si="7702"/>
        <v>99.998936522191244</v>
      </c>
      <c r="BB3055" s="53"/>
    </row>
    <row r="3056" hidden="1">
      <c r="B3056" s="47" t="s">
        <v>1128</v>
      </c>
      <c r="C3056" s="47" t="s">
        <v>193</v>
      </c>
      <c r="D3056" s="47" t="s">
        <v>90</v>
      </c>
      <c r="E3056" s="48" t="str">
        <f t="shared" si="7696"/>
        <v>0709</v>
      </c>
      <c r="F3056" s="47" t="s">
        <v>306</v>
      </c>
      <c r="G3056" s="48"/>
      <c r="H3056" s="49" t="s">
        <v>259</v>
      </c>
      <c r="I3056" s="19">
        <f>I3057</f>
        <v>16.800000000000001</v>
      </c>
      <c r="J3056" s="19">
        <f>J3057</f>
        <v>0</v>
      </c>
      <c r="K3056" s="19">
        <f>K3057</f>
        <v>0</v>
      </c>
      <c r="L3056" s="19">
        <f>L3057</f>
        <v>0</v>
      </c>
      <c r="M3056" s="19">
        <f>M3057</f>
        <v>0</v>
      </c>
      <c r="N3056" s="19">
        <f>N3057</f>
        <v>0</v>
      </c>
      <c r="O3056" s="19">
        <f>O3057</f>
        <v>0</v>
      </c>
      <c r="P3056" s="19">
        <f>P3057</f>
        <v>-120.8</v>
      </c>
      <c r="Q3056" s="19">
        <f>Q3057</f>
        <v>0</v>
      </c>
      <c r="R3056" s="19">
        <f>R3057</f>
        <v>48.700000000000003</v>
      </c>
      <c r="S3056" s="19">
        <f>S3057</f>
        <v>55.299999999999997</v>
      </c>
      <c r="T3056" s="19">
        <f t="shared" si="7643"/>
        <v>0</v>
      </c>
      <c r="U3056" s="19">
        <f t="shared" si="7714"/>
        <v>0</v>
      </c>
      <c r="V3056" s="19">
        <f t="shared" si="7715"/>
        <v>0</v>
      </c>
      <c r="W3056" s="19">
        <f>W3057</f>
        <v>55.299999999999997</v>
      </c>
      <c r="X3056" s="19">
        <f>X3057</f>
        <v>0</v>
      </c>
      <c r="Y3056" s="19">
        <f>Y3057</f>
        <v>0</v>
      </c>
      <c r="Z3056" s="19">
        <f>Z3057</f>
        <v>0</v>
      </c>
      <c r="AA3056" s="19">
        <f>AA3057</f>
        <v>0</v>
      </c>
      <c r="AB3056" s="19">
        <f>AB3057</f>
        <v>0</v>
      </c>
      <c r="AC3056" s="19">
        <f>AC3057</f>
        <v>0</v>
      </c>
      <c r="AD3056" s="19">
        <f>AD3057</f>
        <v>0</v>
      </c>
      <c r="AE3056" s="19"/>
      <c r="AF3056" s="50">
        <f>AF3057</f>
        <v>0</v>
      </c>
      <c r="AG3056" s="50">
        <f>AG3057</f>
        <v>0</v>
      </c>
      <c r="AH3056" s="50">
        <f>AH3057</f>
        <v>0</v>
      </c>
      <c r="AI3056" s="50">
        <f>AI3057</f>
        <v>0</v>
      </c>
      <c r="AJ3056" s="50">
        <f>AJ3057</f>
        <v>0</v>
      </c>
      <c r="AK3056" s="50">
        <f>AK3057</f>
        <v>0</v>
      </c>
      <c r="AL3056" s="50">
        <f>AL3057</f>
        <v>0</v>
      </c>
      <c r="AM3056" s="50">
        <f>AM3057</f>
        <v>0</v>
      </c>
      <c r="AN3056" s="50">
        <f>AN3057</f>
        <v>0</v>
      </c>
      <c r="AO3056" s="51">
        <f>AO3057</f>
        <v>0</v>
      </c>
      <c r="AP3056" s="51">
        <f>AP3057</f>
        <v>0</v>
      </c>
      <c r="AQ3056" s="51">
        <f>AQ3057</f>
        <v>0</v>
      </c>
      <c r="AR3056" s="51">
        <f>AR3057</f>
        <v>0</v>
      </c>
      <c r="AS3056" s="51">
        <f>AS3057</f>
        <v>0</v>
      </c>
      <c r="AT3056" s="51">
        <f>AT3057</f>
        <v>0</v>
      </c>
      <c r="AU3056" s="51">
        <f t="shared" si="7697"/>
        <v>0</v>
      </c>
      <c r="AV3056" s="51">
        <f t="shared" si="7698"/>
        <v>0</v>
      </c>
      <c r="AW3056" s="51">
        <f t="shared" si="7699"/>
        <v>55.299999999999997</v>
      </c>
      <c r="AX3056" s="51">
        <f t="shared" si="7700"/>
        <v>0</v>
      </c>
      <c r="AY3056" s="51">
        <f t="shared" si="7701"/>
        <v>0</v>
      </c>
      <c r="AZ3056" s="51">
        <f>AZ3057</f>
        <v>0</v>
      </c>
      <c r="BA3056" s="52"/>
      <c r="BB3056" s="25">
        <v>0</v>
      </c>
    </row>
    <row r="3057" ht="31.5" hidden="1">
      <c r="B3057" s="47" t="s">
        <v>1128</v>
      </c>
      <c r="C3057" s="47" t="s">
        <v>193</v>
      </c>
      <c r="D3057" s="47" t="s">
        <v>90</v>
      </c>
      <c r="E3057" s="48" t="str">
        <f t="shared" si="7696"/>
        <v>0709</v>
      </c>
      <c r="F3057" s="47" t="s">
        <v>306</v>
      </c>
      <c r="G3057" s="47" t="s">
        <v>154</v>
      </c>
      <c r="H3057" s="49" t="s">
        <v>155</v>
      </c>
      <c r="I3057" s="19">
        <v>16.800000000000001</v>
      </c>
      <c r="J3057" s="19">
        <v>0</v>
      </c>
      <c r="K3057" s="19">
        <v>0</v>
      </c>
      <c r="L3057" s="19"/>
      <c r="M3057" s="19"/>
      <c r="N3057" s="19"/>
      <c r="O3057" s="19">
        <v>0</v>
      </c>
      <c r="P3057" s="19">
        <v>-120.8</v>
      </c>
      <c r="Q3057" s="19">
        <v>0</v>
      </c>
      <c r="R3057" s="19">
        <v>48.700000000000003</v>
      </c>
      <c r="S3057" s="19">
        <v>55.299999999999997</v>
      </c>
      <c r="T3057" s="19">
        <f t="shared" si="7643"/>
        <v>0</v>
      </c>
      <c r="U3057" s="19">
        <f t="shared" si="7714"/>
        <v>0</v>
      </c>
      <c r="V3057" s="19">
        <f t="shared" si="7715"/>
        <v>0</v>
      </c>
      <c r="W3057" s="19">
        <v>55.299999999999997</v>
      </c>
      <c r="X3057" s="19"/>
      <c r="Y3057" s="19"/>
      <c r="Z3057" s="19"/>
      <c r="AA3057" s="19"/>
      <c r="AB3057" s="19"/>
      <c r="AC3057" s="19"/>
      <c r="AD3057" s="19"/>
      <c r="AE3057" s="19"/>
      <c r="AF3057" s="50">
        <v>0</v>
      </c>
      <c r="AG3057" s="50"/>
      <c r="AH3057" s="50">
        <v>0</v>
      </c>
      <c r="AI3057" s="50">
        <v>0</v>
      </c>
      <c r="AJ3057" s="50">
        <v>0</v>
      </c>
      <c r="AK3057" s="50">
        <v>0</v>
      </c>
      <c r="AL3057" s="50">
        <v>0</v>
      </c>
      <c r="AM3057" s="50">
        <v>0</v>
      </c>
      <c r="AN3057" s="50">
        <v>0</v>
      </c>
      <c r="AO3057" s="15">
        <v>0</v>
      </c>
      <c r="AP3057" s="51">
        <v>0</v>
      </c>
      <c r="AQ3057" s="51">
        <v>0</v>
      </c>
      <c r="AR3057" s="51">
        <v>0</v>
      </c>
      <c r="AS3057" s="51">
        <v>0</v>
      </c>
      <c r="AT3057" s="51">
        <v>0</v>
      </c>
      <c r="AU3057" s="51">
        <f t="shared" si="7697"/>
        <v>0</v>
      </c>
      <c r="AV3057" s="51">
        <f t="shared" si="7698"/>
        <v>0</v>
      </c>
      <c r="AW3057" s="51">
        <f t="shared" si="7699"/>
        <v>55.299999999999997</v>
      </c>
      <c r="AX3057" s="51">
        <f t="shared" si="7700"/>
        <v>0</v>
      </c>
      <c r="AY3057" s="51">
        <f t="shared" si="7701"/>
        <v>0</v>
      </c>
      <c r="AZ3057" s="51"/>
      <c r="BA3057" s="52"/>
      <c r="BB3057" s="53">
        <v>0</v>
      </c>
    </row>
    <row r="3058">
      <c r="B3058" s="47" t="s">
        <v>1128</v>
      </c>
      <c r="C3058" s="47" t="s">
        <v>193</v>
      </c>
      <c r="D3058" s="47" t="s">
        <v>90</v>
      </c>
      <c r="E3058" s="48" t="str">
        <f t="shared" si="7696"/>
        <v>0709</v>
      </c>
      <c r="F3058" s="17" t="s">
        <v>307</v>
      </c>
      <c r="G3058" s="47"/>
      <c r="H3058" s="64" t="s">
        <v>308</v>
      </c>
      <c r="I3058" s="19"/>
      <c r="J3058" s="19"/>
      <c r="K3058" s="19"/>
      <c r="L3058" s="19"/>
      <c r="M3058" s="19"/>
      <c r="N3058" s="19"/>
      <c r="O3058" s="19">
        <f>O3059</f>
        <v>0</v>
      </c>
      <c r="P3058" s="19">
        <f>P3059</f>
        <v>0</v>
      </c>
      <c r="Q3058" s="19"/>
      <c r="R3058" s="19"/>
      <c r="S3058" s="19"/>
      <c r="T3058" s="19">
        <f t="shared" si="7643"/>
        <v>0</v>
      </c>
      <c r="U3058" s="19"/>
      <c r="V3058" s="19"/>
      <c r="W3058" s="19"/>
      <c r="X3058" s="19"/>
      <c r="Y3058" s="19"/>
      <c r="Z3058" s="19"/>
      <c r="AA3058" s="19"/>
      <c r="AB3058" s="19"/>
      <c r="AC3058" s="19"/>
      <c r="AD3058" s="19"/>
      <c r="AE3058" s="19"/>
      <c r="AF3058" s="50">
        <f>AF3059</f>
        <v>5733.0259999999998</v>
      </c>
      <c r="AG3058" s="50">
        <f>AG3059</f>
        <v>0</v>
      </c>
      <c r="AH3058" s="50">
        <f>AH3059</f>
        <v>5733.0259999999998</v>
      </c>
      <c r="AI3058" s="50">
        <f>AI3059</f>
        <v>0</v>
      </c>
      <c r="AJ3058" s="50">
        <f>AJ3059</f>
        <v>0</v>
      </c>
      <c r="AK3058" s="50">
        <f>AK3059</f>
        <v>0</v>
      </c>
      <c r="AL3058" s="50">
        <f>AL3059</f>
        <v>5581.5502500000002</v>
      </c>
      <c r="AM3058" s="50">
        <f>AM3059</f>
        <v>5581.5502500000002</v>
      </c>
      <c r="AN3058" s="50">
        <f>AN3059</f>
        <v>0</v>
      </c>
      <c r="AO3058" s="51">
        <f>AO3059</f>
        <v>5581.5502500000002</v>
      </c>
      <c r="AP3058" s="51">
        <f>AP3059</f>
        <v>5733.0259999999998</v>
      </c>
      <c r="AQ3058" s="51">
        <f>AQ3059</f>
        <v>0</v>
      </c>
      <c r="AR3058" s="51">
        <f>AR3059</f>
        <v>0</v>
      </c>
      <c r="AS3058" s="51">
        <f>AS3059</f>
        <v>0</v>
      </c>
      <c r="AT3058" s="51">
        <f>AT3059</f>
        <v>0</v>
      </c>
      <c r="AU3058" s="51">
        <f t="shared" si="7697"/>
        <v>5733.0259999999998</v>
      </c>
      <c r="AV3058" s="51">
        <f t="shared" si="7698"/>
        <v>-5733.0259999999998</v>
      </c>
      <c r="AW3058" s="51"/>
      <c r="AX3058" s="51"/>
      <c r="AY3058" s="51"/>
      <c r="AZ3058" s="51"/>
      <c r="BA3058" s="52">
        <f t="shared" si="7702"/>
        <v>97.357839472557785</v>
      </c>
      <c r="BB3058" s="53"/>
    </row>
    <row r="3059" ht="31.5">
      <c r="B3059" s="47" t="s">
        <v>1128</v>
      </c>
      <c r="C3059" s="47" t="s">
        <v>193</v>
      </c>
      <c r="D3059" s="47" t="s">
        <v>90</v>
      </c>
      <c r="E3059" s="48" t="str">
        <f t="shared" si="7696"/>
        <v>0709</v>
      </c>
      <c r="F3059" s="17" t="s">
        <v>307</v>
      </c>
      <c r="G3059" s="47" t="s">
        <v>154</v>
      </c>
      <c r="H3059" s="49" t="s">
        <v>155</v>
      </c>
      <c r="I3059" s="19"/>
      <c r="J3059" s="19"/>
      <c r="K3059" s="19"/>
      <c r="L3059" s="19"/>
      <c r="M3059" s="19"/>
      <c r="N3059" s="19"/>
      <c r="O3059" s="19">
        <v>0</v>
      </c>
      <c r="P3059" s="19">
        <v>0</v>
      </c>
      <c r="Q3059" s="19"/>
      <c r="R3059" s="19"/>
      <c r="S3059" s="19"/>
      <c r="T3059" s="19">
        <f t="shared" si="7643"/>
        <v>0</v>
      </c>
      <c r="U3059" s="19"/>
      <c r="V3059" s="19"/>
      <c r="W3059" s="19"/>
      <c r="X3059" s="19"/>
      <c r="Y3059" s="19"/>
      <c r="Z3059" s="19"/>
      <c r="AA3059" s="19"/>
      <c r="AB3059" s="19"/>
      <c r="AC3059" s="19"/>
      <c r="AD3059" s="19"/>
      <c r="AE3059" s="19"/>
      <c r="AF3059" s="50">
        <v>5733.0259999999998</v>
      </c>
      <c r="AG3059" s="50"/>
      <c r="AH3059" s="50">
        <f>AF3059</f>
        <v>5733.0259999999998</v>
      </c>
      <c r="AI3059" s="50">
        <f>AG3059</f>
        <v>0</v>
      </c>
      <c r="AJ3059" s="50">
        <v>0</v>
      </c>
      <c r="AK3059" s="50">
        <v>0</v>
      </c>
      <c r="AL3059" s="50">
        <v>5581.5502500000002</v>
      </c>
      <c r="AM3059" s="50">
        <f>AL3059</f>
        <v>5581.5502500000002</v>
      </c>
      <c r="AN3059" s="50">
        <v>0</v>
      </c>
      <c r="AO3059" s="15">
        <v>5581.5502500000002</v>
      </c>
      <c r="AP3059" s="51">
        <v>5733.0259999999998</v>
      </c>
      <c r="AQ3059" s="51">
        <v>0</v>
      </c>
      <c r="AR3059" s="51">
        <v>0</v>
      </c>
      <c r="AS3059" s="51">
        <v>0</v>
      </c>
      <c r="AT3059" s="51">
        <v>0</v>
      </c>
      <c r="AU3059" s="51">
        <f t="shared" si="7697"/>
        <v>5733.0259999999998</v>
      </c>
      <c r="AV3059" s="51">
        <f t="shared" si="7698"/>
        <v>-5733.0259999999998</v>
      </c>
      <c r="AW3059" s="51"/>
      <c r="AX3059" s="51"/>
      <c r="AY3059" s="51"/>
      <c r="AZ3059" s="51"/>
      <c r="BA3059" s="52">
        <f t="shared" si="7702"/>
        <v>97.357839472557785</v>
      </c>
      <c r="BB3059" s="53"/>
    </row>
    <row r="3060" s="30" customFormat="1">
      <c r="B3060" s="31" t="s">
        <v>1128</v>
      </c>
      <c r="C3060" s="31" t="s">
        <v>343</v>
      </c>
      <c r="D3060" s="31"/>
      <c r="E3060" s="32" t="str">
        <f t="shared" si="7696"/>
        <v>10</v>
      </c>
      <c r="F3060" s="84"/>
      <c r="G3060" s="31"/>
      <c r="H3060" s="33" t="s">
        <v>344</v>
      </c>
      <c r="I3060" s="34"/>
      <c r="J3060" s="34"/>
      <c r="K3060" s="34"/>
      <c r="L3060" s="34"/>
      <c r="M3060" s="34"/>
      <c r="N3060" s="34"/>
      <c r="O3060" s="34">
        <f t="shared" ref="O3060:O3065" si="7741">O3061</f>
        <v>0</v>
      </c>
      <c r="P3060" s="34"/>
      <c r="Q3060" s="34"/>
      <c r="R3060" s="34"/>
      <c r="S3060" s="34"/>
      <c r="T3060" s="34">
        <f t="shared" si="7643"/>
        <v>0</v>
      </c>
      <c r="U3060" s="34"/>
      <c r="V3060" s="34"/>
      <c r="W3060" s="34"/>
      <c r="X3060" s="34"/>
      <c r="Y3060" s="34"/>
      <c r="Z3060" s="34"/>
      <c r="AA3060" s="34"/>
      <c r="AB3060" s="34"/>
      <c r="AC3060" s="34"/>
      <c r="AD3060" s="34"/>
      <c r="AE3060" s="34"/>
      <c r="AF3060" s="35">
        <f t="shared" ref="AF3060:AF3065" si="7742">AF3061</f>
        <v>700</v>
      </c>
      <c r="AG3060" s="35">
        <f t="shared" ref="AG3060:AG3065" si="7743">AG3061</f>
        <v>0</v>
      </c>
      <c r="AH3060" s="35">
        <f t="shared" ref="AH3060:AH3065" si="7744">AH3061</f>
        <v>0</v>
      </c>
      <c r="AI3060" s="35">
        <f t="shared" ref="AI3060:AI3065" si="7745">AI3061</f>
        <v>0</v>
      </c>
      <c r="AJ3060" s="35">
        <f t="shared" ref="AJ3060:AJ3065" si="7746">AJ3061</f>
        <v>0</v>
      </c>
      <c r="AK3060" s="35">
        <f t="shared" ref="AK3060:AK3065" si="7747">AK3061</f>
        <v>0</v>
      </c>
      <c r="AL3060" s="35">
        <f t="shared" ref="AL3060:AL3065" si="7748">AL3061</f>
        <v>700</v>
      </c>
      <c r="AM3060" s="35">
        <f t="shared" ref="AM3060:AM3065" si="7749">AM3061</f>
        <v>0</v>
      </c>
      <c r="AN3060" s="35">
        <f t="shared" ref="AN3060:AN3065" si="7750">AN3061</f>
        <v>0</v>
      </c>
      <c r="AO3060" s="85">
        <f t="shared" ref="AO3060:AO3065" si="7751">AO3061</f>
        <v>100</v>
      </c>
      <c r="AP3060" s="54">
        <f t="shared" ref="AP3060:AP3065" si="7752">AP3061</f>
        <v>100</v>
      </c>
      <c r="AQ3060" s="36">
        <f t="shared" ref="AQ3060:AQ3065" si="7753">AQ3061</f>
        <v>0</v>
      </c>
      <c r="AR3060" s="54">
        <f t="shared" ref="AR3060:AR3065" si="7754">AR3061</f>
        <v>0</v>
      </c>
      <c r="AS3060" s="36">
        <f t="shared" ref="AS3060:AS3065" si="7755">AS3061</f>
        <v>0</v>
      </c>
      <c r="AT3060" s="54">
        <f t="shared" ref="AT3060:AT3065" si="7756">AT3061</f>
        <v>0</v>
      </c>
      <c r="AU3060" s="36">
        <f t="shared" si="7697"/>
        <v>100</v>
      </c>
      <c r="AV3060" s="36">
        <f t="shared" si="7698"/>
        <v>-100</v>
      </c>
      <c r="AW3060" s="36"/>
      <c r="AX3060" s="36"/>
      <c r="AY3060" s="36"/>
      <c r="AZ3060" s="36"/>
      <c r="BA3060" s="37">
        <f t="shared" si="7702"/>
        <v>100</v>
      </c>
      <c r="BB3060" s="55"/>
    </row>
    <row r="3061" s="39" customFormat="1">
      <c r="B3061" s="40" t="s">
        <v>1128</v>
      </c>
      <c r="C3061" s="40" t="s">
        <v>343</v>
      </c>
      <c r="D3061" s="40" t="s">
        <v>98</v>
      </c>
      <c r="E3061" s="38" t="str">
        <f t="shared" si="7696"/>
        <v>1003</v>
      </c>
      <c r="F3061" s="86"/>
      <c r="G3061" s="40"/>
      <c r="H3061" s="41" t="s">
        <v>345</v>
      </c>
      <c r="I3061" s="42"/>
      <c r="J3061" s="42"/>
      <c r="K3061" s="42"/>
      <c r="L3061" s="42"/>
      <c r="M3061" s="42"/>
      <c r="N3061" s="42"/>
      <c r="O3061" s="42">
        <f t="shared" si="7741"/>
        <v>0</v>
      </c>
      <c r="P3061" s="42"/>
      <c r="Q3061" s="42"/>
      <c r="R3061" s="42"/>
      <c r="S3061" s="42"/>
      <c r="T3061" s="42">
        <f t="shared" si="7643"/>
        <v>0</v>
      </c>
      <c r="U3061" s="42"/>
      <c r="V3061" s="42"/>
      <c r="W3061" s="42"/>
      <c r="X3061" s="42"/>
      <c r="Y3061" s="42"/>
      <c r="Z3061" s="42"/>
      <c r="AA3061" s="42"/>
      <c r="AB3061" s="42"/>
      <c r="AC3061" s="42"/>
      <c r="AD3061" s="42"/>
      <c r="AE3061" s="42"/>
      <c r="AF3061" s="43">
        <f t="shared" si="7742"/>
        <v>700</v>
      </c>
      <c r="AG3061" s="43">
        <f t="shared" si="7743"/>
        <v>0</v>
      </c>
      <c r="AH3061" s="43">
        <f t="shared" si="7744"/>
        <v>0</v>
      </c>
      <c r="AI3061" s="43">
        <f t="shared" si="7745"/>
        <v>0</v>
      </c>
      <c r="AJ3061" s="43">
        <f t="shared" si="7746"/>
        <v>0</v>
      </c>
      <c r="AK3061" s="43">
        <f t="shared" si="7747"/>
        <v>0</v>
      </c>
      <c r="AL3061" s="43">
        <f t="shared" si="7748"/>
        <v>700</v>
      </c>
      <c r="AM3061" s="43">
        <f t="shared" si="7749"/>
        <v>0</v>
      </c>
      <c r="AN3061" s="43">
        <f t="shared" si="7750"/>
        <v>0</v>
      </c>
      <c r="AO3061" s="44">
        <f t="shared" si="7751"/>
        <v>100</v>
      </c>
      <c r="AP3061" s="45">
        <f t="shared" si="7752"/>
        <v>100</v>
      </c>
      <c r="AQ3061" s="44">
        <f t="shared" si="7753"/>
        <v>0</v>
      </c>
      <c r="AR3061" s="45">
        <f t="shared" si="7754"/>
        <v>0</v>
      </c>
      <c r="AS3061" s="44">
        <f t="shared" si="7755"/>
        <v>0</v>
      </c>
      <c r="AT3061" s="45">
        <f t="shared" si="7756"/>
        <v>0</v>
      </c>
      <c r="AU3061" s="45">
        <f t="shared" si="7697"/>
        <v>100</v>
      </c>
      <c r="AV3061" s="45">
        <f t="shared" si="7698"/>
        <v>-100</v>
      </c>
      <c r="AW3061" s="45"/>
      <c r="AX3061" s="45"/>
      <c r="AY3061" s="45"/>
      <c r="AZ3061" s="45"/>
      <c r="BA3061" s="46">
        <f t="shared" si="7702"/>
        <v>100</v>
      </c>
      <c r="BB3061" s="56"/>
    </row>
    <row r="3062" ht="31.5">
      <c r="B3062" s="47" t="s">
        <v>1128</v>
      </c>
      <c r="C3062" s="47" t="s">
        <v>343</v>
      </c>
      <c r="D3062" s="47" t="s">
        <v>98</v>
      </c>
      <c r="E3062" s="48" t="str">
        <f t="shared" si="7696"/>
        <v>1003</v>
      </c>
      <c r="F3062" s="17" t="s">
        <v>469</v>
      </c>
      <c r="G3062" s="48"/>
      <c r="H3062" s="49" t="s">
        <v>470</v>
      </c>
      <c r="I3062" s="19"/>
      <c r="J3062" s="19"/>
      <c r="K3062" s="19"/>
      <c r="L3062" s="19"/>
      <c r="M3062" s="19"/>
      <c r="N3062" s="19"/>
      <c r="O3062" s="19">
        <f t="shared" si="7741"/>
        <v>0</v>
      </c>
      <c r="P3062" s="19"/>
      <c r="Q3062" s="19"/>
      <c r="R3062" s="19"/>
      <c r="S3062" s="19"/>
      <c r="T3062" s="19">
        <f t="shared" si="7643"/>
        <v>0</v>
      </c>
      <c r="U3062" s="19"/>
      <c r="V3062" s="19"/>
      <c r="W3062" s="19"/>
      <c r="X3062" s="19"/>
      <c r="Y3062" s="19"/>
      <c r="Z3062" s="19"/>
      <c r="AA3062" s="19"/>
      <c r="AB3062" s="19"/>
      <c r="AC3062" s="19"/>
      <c r="AD3062" s="19"/>
      <c r="AE3062" s="19"/>
      <c r="AF3062" s="50">
        <f t="shared" si="7742"/>
        <v>700</v>
      </c>
      <c r="AG3062" s="50">
        <f t="shared" si="7743"/>
        <v>0</v>
      </c>
      <c r="AH3062" s="50">
        <f t="shared" si="7744"/>
        <v>0</v>
      </c>
      <c r="AI3062" s="50">
        <f t="shared" si="7745"/>
        <v>0</v>
      </c>
      <c r="AJ3062" s="50">
        <f t="shared" si="7746"/>
        <v>0</v>
      </c>
      <c r="AK3062" s="50">
        <f t="shared" si="7747"/>
        <v>0</v>
      </c>
      <c r="AL3062" s="50">
        <f t="shared" si="7748"/>
        <v>700</v>
      </c>
      <c r="AM3062" s="50">
        <f t="shared" si="7749"/>
        <v>0</v>
      </c>
      <c r="AN3062" s="50">
        <f t="shared" si="7750"/>
        <v>0</v>
      </c>
      <c r="AO3062" s="63">
        <f t="shared" si="7751"/>
        <v>100</v>
      </c>
      <c r="AP3062" s="15">
        <f t="shared" si="7752"/>
        <v>100</v>
      </c>
      <c r="AQ3062" s="51">
        <f t="shared" si="7753"/>
        <v>0</v>
      </c>
      <c r="AR3062" s="15">
        <f t="shared" si="7754"/>
        <v>0</v>
      </c>
      <c r="AS3062" s="51">
        <f t="shared" si="7755"/>
        <v>0</v>
      </c>
      <c r="AT3062" s="15">
        <f t="shared" si="7756"/>
        <v>0</v>
      </c>
      <c r="AU3062" s="51">
        <f t="shared" si="7697"/>
        <v>100</v>
      </c>
      <c r="AV3062" s="51">
        <f t="shared" si="7698"/>
        <v>-100</v>
      </c>
      <c r="AW3062" s="51"/>
      <c r="AX3062" s="51"/>
      <c r="AY3062" s="51"/>
      <c r="AZ3062" s="51"/>
      <c r="BA3062" s="52">
        <f t="shared" si="7702"/>
        <v>100</v>
      </c>
      <c r="BB3062" s="53"/>
    </row>
    <row r="3063">
      <c r="B3063" s="47" t="s">
        <v>1128</v>
      </c>
      <c r="C3063" s="47" t="s">
        <v>343</v>
      </c>
      <c r="D3063" s="47" t="s">
        <v>98</v>
      </c>
      <c r="E3063" s="48" t="str">
        <f t="shared" si="7696"/>
        <v>1003</v>
      </c>
      <c r="F3063" s="17" t="s">
        <v>471</v>
      </c>
      <c r="G3063" s="48"/>
      <c r="H3063" s="49" t="s">
        <v>53</v>
      </c>
      <c r="I3063" s="19"/>
      <c r="J3063" s="19"/>
      <c r="K3063" s="19"/>
      <c r="L3063" s="19"/>
      <c r="M3063" s="19"/>
      <c r="N3063" s="19"/>
      <c r="O3063" s="19">
        <f t="shared" si="7741"/>
        <v>0</v>
      </c>
      <c r="P3063" s="19"/>
      <c r="Q3063" s="19"/>
      <c r="R3063" s="19"/>
      <c r="S3063" s="19"/>
      <c r="T3063" s="19">
        <f t="shared" si="7643"/>
        <v>0</v>
      </c>
      <c r="U3063" s="19"/>
      <c r="V3063" s="19"/>
      <c r="W3063" s="19"/>
      <c r="X3063" s="19"/>
      <c r="Y3063" s="19"/>
      <c r="Z3063" s="19"/>
      <c r="AA3063" s="19"/>
      <c r="AB3063" s="19"/>
      <c r="AC3063" s="19"/>
      <c r="AD3063" s="19"/>
      <c r="AE3063" s="19"/>
      <c r="AF3063" s="50">
        <f t="shared" si="7742"/>
        <v>700</v>
      </c>
      <c r="AG3063" s="50">
        <f t="shared" si="7743"/>
        <v>0</v>
      </c>
      <c r="AH3063" s="50">
        <f t="shared" si="7744"/>
        <v>0</v>
      </c>
      <c r="AI3063" s="50">
        <f t="shared" si="7745"/>
        <v>0</v>
      </c>
      <c r="AJ3063" s="50">
        <f t="shared" si="7746"/>
        <v>0</v>
      </c>
      <c r="AK3063" s="50">
        <f t="shared" si="7747"/>
        <v>0</v>
      </c>
      <c r="AL3063" s="50">
        <f t="shared" si="7748"/>
        <v>700</v>
      </c>
      <c r="AM3063" s="50">
        <f t="shared" si="7749"/>
        <v>0</v>
      </c>
      <c r="AN3063" s="50">
        <f t="shared" si="7750"/>
        <v>0</v>
      </c>
      <c r="AO3063" s="15">
        <f t="shared" si="7751"/>
        <v>100</v>
      </c>
      <c r="AP3063" s="51">
        <f t="shared" si="7752"/>
        <v>100</v>
      </c>
      <c r="AQ3063" s="15">
        <f t="shared" si="7753"/>
        <v>0</v>
      </c>
      <c r="AR3063" s="51">
        <f t="shared" si="7754"/>
        <v>0</v>
      </c>
      <c r="AS3063" s="15">
        <f t="shared" si="7755"/>
        <v>0</v>
      </c>
      <c r="AT3063" s="51">
        <f t="shared" si="7756"/>
        <v>0</v>
      </c>
      <c r="AU3063" s="51">
        <f t="shared" si="7697"/>
        <v>100</v>
      </c>
      <c r="AV3063" s="51">
        <f t="shared" si="7698"/>
        <v>-100</v>
      </c>
      <c r="AW3063" s="51"/>
      <c r="AX3063" s="51"/>
      <c r="AY3063" s="51"/>
      <c r="AZ3063" s="51"/>
      <c r="BA3063" s="52">
        <f t="shared" si="7702"/>
        <v>100</v>
      </c>
      <c r="BB3063" s="53"/>
    </row>
    <row r="3064" ht="31.5">
      <c r="B3064" s="47" t="s">
        <v>1128</v>
      </c>
      <c r="C3064" s="47" t="s">
        <v>343</v>
      </c>
      <c r="D3064" s="47" t="s">
        <v>98</v>
      </c>
      <c r="E3064" s="48" t="str">
        <f t="shared" si="7696"/>
        <v>1003</v>
      </c>
      <c r="F3064" s="17" t="s">
        <v>480</v>
      </c>
      <c r="G3064" s="48"/>
      <c r="H3064" s="49" t="s">
        <v>481</v>
      </c>
      <c r="I3064" s="19"/>
      <c r="J3064" s="19"/>
      <c r="K3064" s="19"/>
      <c r="L3064" s="19"/>
      <c r="M3064" s="19"/>
      <c r="N3064" s="19"/>
      <c r="O3064" s="19">
        <f t="shared" si="7741"/>
        <v>0</v>
      </c>
      <c r="P3064" s="19"/>
      <c r="Q3064" s="19"/>
      <c r="R3064" s="19"/>
      <c r="S3064" s="19"/>
      <c r="T3064" s="19">
        <f t="shared" si="7643"/>
        <v>0</v>
      </c>
      <c r="U3064" s="19"/>
      <c r="V3064" s="19"/>
      <c r="W3064" s="19"/>
      <c r="X3064" s="19"/>
      <c r="Y3064" s="19"/>
      <c r="Z3064" s="19"/>
      <c r="AA3064" s="19"/>
      <c r="AB3064" s="19"/>
      <c r="AC3064" s="19"/>
      <c r="AD3064" s="19"/>
      <c r="AE3064" s="19"/>
      <c r="AF3064" s="50">
        <f t="shared" si="7742"/>
        <v>700</v>
      </c>
      <c r="AG3064" s="50">
        <f t="shared" si="7743"/>
        <v>0</v>
      </c>
      <c r="AH3064" s="50">
        <f t="shared" si="7744"/>
        <v>0</v>
      </c>
      <c r="AI3064" s="50">
        <f t="shared" si="7745"/>
        <v>0</v>
      </c>
      <c r="AJ3064" s="50">
        <f t="shared" si="7746"/>
        <v>0</v>
      </c>
      <c r="AK3064" s="50">
        <f t="shared" si="7747"/>
        <v>0</v>
      </c>
      <c r="AL3064" s="50">
        <f t="shared" si="7748"/>
        <v>700</v>
      </c>
      <c r="AM3064" s="50">
        <f t="shared" si="7749"/>
        <v>0</v>
      </c>
      <c r="AN3064" s="50">
        <f t="shared" si="7750"/>
        <v>0</v>
      </c>
      <c r="AO3064" s="63">
        <f t="shared" si="7751"/>
        <v>100</v>
      </c>
      <c r="AP3064" s="15">
        <f t="shared" si="7752"/>
        <v>100</v>
      </c>
      <c r="AQ3064" s="51">
        <f t="shared" si="7753"/>
        <v>0</v>
      </c>
      <c r="AR3064" s="15">
        <f t="shared" si="7754"/>
        <v>0</v>
      </c>
      <c r="AS3064" s="51">
        <f t="shared" si="7755"/>
        <v>0</v>
      </c>
      <c r="AT3064" s="15">
        <f t="shared" si="7756"/>
        <v>0</v>
      </c>
      <c r="AU3064" s="51">
        <f t="shared" si="7697"/>
        <v>100</v>
      </c>
      <c r="AV3064" s="51">
        <f t="shared" si="7698"/>
        <v>-100</v>
      </c>
      <c r="AW3064" s="51"/>
      <c r="AX3064" s="51"/>
      <c r="AY3064" s="51"/>
      <c r="AZ3064" s="51"/>
      <c r="BA3064" s="52">
        <f t="shared" si="7702"/>
        <v>100</v>
      </c>
      <c r="BB3064" s="53"/>
    </row>
    <row r="3065" ht="63">
      <c r="B3065" s="47" t="s">
        <v>1128</v>
      </c>
      <c r="C3065" s="47" t="s">
        <v>343</v>
      </c>
      <c r="D3065" s="47" t="s">
        <v>98</v>
      </c>
      <c r="E3065" s="48" t="str">
        <f t="shared" si="7696"/>
        <v>1003</v>
      </c>
      <c r="F3065" s="17" t="s">
        <v>1130</v>
      </c>
      <c r="G3065" s="48"/>
      <c r="H3065" s="49" t="s">
        <v>261</v>
      </c>
      <c r="I3065" s="19"/>
      <c r="J3065" s="19"/>
      <c r="K3065" s="19"/>
      <c r="L3065" s="19"/>
      <c r="M3065" s="19"/>
      <c r="N3065" s="19"/>
      <c r="O3065" s="19">
        <f t="shared" si="7741"/>
        <v>0</v>
      </c>
      <c r="P3065" s="19"/>
      <c r="Q3065" s="19"/>
      <c r="R3065" s="19"/>
      <c r="S3065" s="19"/>
      <c r="T3065" s="19">
        <f t="shared" si="7643"/>
        <v>0</v>
      </c>
      <c r="U3065" s="19"/>
      <c r="V3065" s="19"/>
      <c r="W3065" s="19"/>
      <c r="X3065" s="19"/>
      <c r="Y3065" s="19"/>
      <c r="Z3065" s="19"/>
      <c r="AA3065" s="19"/>
      <c r="AB3065" s="19"/>
      <c r="AC3065" s="19"/>
      <c r="AD3065" s="19"/>
      <c r="AE3065" s="19"/>
      <c r="AF3065" s="50">
        <f t="shared" si="7742"/>
        <v>700</v>
      </c>
      <c r="AG3065" s="50">
        <f t="shared" si="7743"/>
        <v>0</v>
      </c>
      <c r="AH3065" s="50">
        <f t="shared" si="7744"/>
        <v>0</v>
      </c>
      <c r="AI3065" s="50">
        <f t="shared" si="7745"/>
        <v>0</v>
      </c>
      <c r="AJ3065" s="50">
        <f t="shared" si="7746"/>
        <v>0</v>
      </c>
      <c r="AK3065" s="50">
        <f t="shared" si="7747"/>
        <v>0</v>
      </c>
      <c r="AL3065" s="50">
        <f t="shared" si="7748"/>
        <v>700</v>
      </c>
      <c r="AM3065" s="50">
        <f t="shared" si="7749"/>
        <v>0</v>
      </c>
      <c r="AN3065" s="50">
        <f t="shared" si="7750"/>
        <v>0</v>
      </c>
      <c r="AO3065" s="15">
        <f t="shared" si="7751"/>
        <v>100</v>
      </c>
      <c r="AP3065" s="51">
        <f t="shared" si="7752"/>
        <v>100</v>
      </c>
      <c r="AQ3065" s="15">
        <f t="shared" si="7753"/>
        <v>0</v>
      </c>
      <c r="AR3065" s="51">
        <f t="shared" si="7754"/>
        <v>0</v>
      </c>
      <c r="AS3065" s="15">
        <f t="shared" si="7755"/>
        <v>0</v>
      </c>
      <c r="AT3065" s="51">
        <f t="shared" si="7756"/>
        <v>0</v>
      </c>
      <c r="AU3065" s="51">
        <f t="shared" si="7697"/>
        <v>100</v>
      </c>
      <c r="AV3065" s="51">
        <f t="shared" si="7698"/>
        <v>-100</v>
      </c>
      <c r="AW3065" s="51"/>
      <c r="AX3065" s="51"/>
      <c r="AY3065" s="51"/>
      <c r="AZ3065" s="51"/>
      <c r="BA3065" s="52">
        <f t="shared" si="7702"/>
        <v>100</v>
      </c>
      <c r="BB3065" s="53"/>
    </row>
    <row r="3066" ht="31.5">
      <c r="B3066" s="47" t="s">
        <v>1128</v>
      </c>
      <c r="C3066" s="47" t="s">
        <v>343</v>
      </c>
      <c r="D3066" s="47" t="s">
        <v>98</v>
      </c>
      <c r="E3066" s="48" t="str">
        <f t="shared" si="7696"/>
        <v>1003</v>
      </c>
      <c r="F3066" s="17" t="s">
        <v>1130</v>
      </c>
      <c r="G3066" s="47" t="s">
        <v>154</v>
      </c>
      <c r="H3066" s="49" t="s">
        <v>155</v>
      </c>
      <c r="I3066" s="19"/>
      <c r="J3066" s="19"/>
      <c r="K3066" s="19"/>
      <c r="L3066" s="19"/>
      <c r="M3066" s="19"/>
      <c r="N3066" s="19"/>
      <c r="O3066" s="19">
        <v>0</v>
      </c>
      <c r="P3066" s="19"/>
      <c r="Q3066" s="19"/>
      <c r="R3066" s="19"/>
      <c r="S3066" s="19"/>
      <c r="T3066" s="19">
        <f t="shared" si="7643"/>
        <v>0</v>
      </c>
      <c r="U3066" s="19"/>
      <c r="V3066" s="19"/>
      <c r="W3066" s="19"/>
      <c r="X3066" s="19"/>
      <c r="Y3066" s="19"/>
      <c r="Z3066" s="19"/>
      <c r="AA3066" s="19"/>
      <c r="AB3066" s="19"/>
      <c r="AC3066" s="19"/>
      <c r="AD3066" s="19"/>
      <c r="AE3066" s="19"/>
      <c r="AF3066" s="50">
        <v>700</v>
      </c>
      <c r="AG3066" s="50"/>
      <c r="AH3066" s="50">
        <v>0</v>
      </c>
      <c r="AI3066" s="50">
        <v>0</v>
      </c>
      <c r="AJ3066" s="50">
        <v>0</v>
      </c>
      <c r="AK3066" s="50">
        <v>0</v>
      </c>
      <c r="AL3066" s="50">
        <v>700</v>
      </c>
      <c r="AM3066" s="50">
        <v>0</v>
      </c>
      <c r="AN3066" s="50">
        <v>0</v>
      </c>
      <c r="AO3066" s="63">
        <v>100</v>
      </c>
      <c r="AP3066" s="15">
        <v>100</v>
      </c>
      <c r="AQ3066" s="51">
        <v>0</v>
      </c>
      <c r="AR3066" s="15">
        <v>0</v>
      </c>
      <c r="AS3066" s="51">
        <v>0</v>
      </c>
      <c r="AT3066" s="15">
        <v>0</v>
      </c>
      <c r="AU3066" s="51">
        <f t="shared" si="7697"/>
        <v>100</v>
      </c>
      <c r="AV3066" s="51">
        <f t="shared" si="7698"/>
        <v>-100</v>
      </c>
      <c r="AW3066" s="51"/>
      <c r="AX3066" s="51"/>
      <c r="AY3066" s="51"/>
      <c r="AZ3066" s="51"/>
      <c r="BA3066" s="52">
        <f t="shared" si="7702"/>
        <v>100</v>
      </c>
      <c r="BB3066" s="53"/>
    </row>
    <row r="3067" s="30" customFormat="1">
      <c r="B3067" s="31" t="s">
        <v>1128</v>
      </c>
      <c r="C3067" s="31" t="s">
        <v>129</v>
      </c>
      <c r="D3067" s="31"/>
      <c r="E3067" s="32" t="str">
        <f t="shared" si="7696"/>
        <v>11</v>
      </c>
      <c r="F3067" s="31"/>
      <c r="G3067" s="32"/>
      <c r="H3067" s="33" t="s">
        <v>467</v>
      </c>
      <c r="I3067" s="34">
        <f>I3068+I3107+I3122+I3164</f>
        <v>1625690.0999999999</v>
      </c>
      <c r="J3067" s="34">
        <f>J3068+J3107+J3122+J3164</f>
        <v>1635233.5000000002</v>
      </c>
      <c r="K3067" s="34">
        <f>K3068+K3107+K3122+K3164</f>
        <v>1514034.0000000002</v>
      </c>
      <c r="L3067" s="34">
        <f>L3068+L3107+L3122+L3164</f>
        <v>90855.899999999994</v>
      </c>
      <c r="M3067" s="34">
        <f>M3068+M3107+M3122+M3164</f>
        <v>45732.5</v>
      </c>
      <c r="N3067" s="34">
        <f>N3068+N3107+N3122+N3164</f>
        <v>45732.5</v>
      </c>
      <c r="O3067" s="34">
        <f>O3068+O3107+O3122+O3164</f>
        <v>33179.218000000001</v>
      </c>
      <c r="P3067" s="34">
        <f>P3068+P3107+P3122+P3164</f>
        <v>7338.3509999999997</v>
      </c>
      <c r="Q3067" s="34">
        <f>Q3068+Q3107+Q3122+Q3164</f>
        <v>-49579.304999999993</v>
      </c>
      <c r="R3067" s="34">
        <f>R3068+R3107+R3122+R3164</f>
        <v>41148.494999999995</v>
      </c>
      <c r="S3067" s="34">
        <f>S3068+S3107+S3122+S3164</f>
        <v>115182.12263</v>
      </c>
      <c r="T3067" s="34">
        <f t="shared" si="7643"/>
        <v>1863814.88163</v>
      </c>
      <c r="U3067" s="34">
        <f t="shared" si="7714"/>
        <v>1680966.0000000002</v>
      </c>
      <c r="V3067" s="34">
        <f t="shared" si="7715"/>
        <v>1559766.5000000002</v>
      </c>
      <c r="W3067" s="34">
        <f>W3068+W3107+W3122+W3164</f>
        <v>16069.9</v>
      </c>
      <c r="X3067" s="34">
        <f>X3068+X3107+X3122+X3164</f>
        <v>0</v>
      </c>
      <c r="Y3067" s="34">
        <f>Y3068+Y3107+Y3122+Y3164</f>
        <v>0</v>
      </c>
      <c r="Z3067" s="34">
        <f>Z3068+Z3107+Z3122+Z3164</f>
        <v>99112.222629999989</v>
      </c>
      <c r="AA3067" s="34">
        <f>AA3068+AA3107+AA3122+AA3164</f>
        <v>36172.017999999996</v>
      </c>
      <c r="AB3067" s="34">
        <f>AB3068+AB3107+AB3122+AB3164</f>
        <v>0</v>
      </c>
      <c r="AC3067" s="34">
        <f>AC3068+AC3107+AC3122+AC3164</f>
        <v>36172.017999999996</v>
      </c>
      <c r="AD3067" s="34">
        <f>AD3068+AD3107+AD3122+AD3164</f>
        <v>0</v>
      </c>
      <c r="AE3067" s="34">
        <f>AE3068+AE3107+AE3122+AE3164</f>
        <v>0</v>
      </c>
      <c r="AF3067" s="35">
        <f>AF3068+AF3107+AF3122+AF3164</f>
        <v>1918663.6051699999</v>
      </c>
      <c r="AG3067" s="35">
        <f>AG3068+AG3107+AG3122+AG3164</f>
        <v>0</v>
      </c>
      <c r="AH3067" s="35">
        <f>AH3068+AH3107+AH3122+AH3164</f>
        <v>52324.266669999997</v>
      </c>
      <c r="AI3067" s="35">
        <f>AI3068+AI3107+AI3122+AI3164</f>
        <v>0</v>
      </c>
      <c r="AJ3067" s="35">
        <f>AJ3068+AJ3107+AJ3122+AJ3164</f>
        <v>0</v>
      </c>
      <c r="AK3067" s="35">
        <f>AK3068+AK3107+AK3122+AK3164</f>
        <v>0</v>
      </c>
      <c r="AL3067" s="35">
        <f>AL3068+AL3107+AL3122+AL3164</f>
        <v>1853863.2326700001</v>
      </c>
      <c r="AM3067" s="35">
        <f>AM3068+AM3107+AM3122+AM3164</f>
        <v>52321.605499999998</v>
      </c>
      <c r="AN3067" s="35">
        <f>AN3068+AN3107+AN3122+AN3164</f>
        <v>0</v>
      </c>
      <c r="AO3067" s="54">
        <f>AO3068+AO3107+AO3122+AO3164</f>
        <v>1205157.8448399999</v>
      </c>
      <c r="AP3067" s="36">
        <f>AP3068+AP3107+AP3122+AP3164</f>
        <v>1884331.7103000002</v>
      </c>
      <c r="AQ3067" s="36">
        <f>AQ3068+AQ3107+AQ3122+AQ3164</f>
        <v>33179.218000000001</v>
      </c>
      <c r="AR3067" s="36">
        <f>AR3068+AR3107+AR3122+AR3164</f>
        <v>0</v>
      </c>
      <c r="AS3067" s="36">
        <f>AS3068+AS3107+AS3122+AS3164</f>
        <v>0</v>
      </c>
      <c r="AT3067" s="36">
        <f>AT3068+AT3107+AT3122+AT3164</f>
        <v>0</v>
      </c>
      <c r="AU3067" s="36">
        <f t="shared" si="7697"/>
        <v>1917510.9283000003</v>
      </c>
      <c r="AV3067" s="36">
        <f t="shared" si="7698"/>
        <v>-53696.046670000302</v>
      </c>
      <c r="AW3067" s="36">
        <f t="shared" si="7699"/>
        <v>1978997.0042599998</v>
      </c>
      <c r="AX3067" s="36">
        <f t="shared" si="7700"/>
        <v>1717138.0180000002</v>
      </c>
      <c r="AY3067" s="36">
        <f t="shared" si="7701"/>
        <v>1595938.5180000002</v>
      </c>
      <c r="AZ3067" s="36">
        <f>AZ3068+AZ3107+AZ3122+AZ3164</f>
        <v>0</v>
      </c>
      <c r="BA3067" s="37">
        <f t="shared" si="7702"/>
        <v>96.622629817681954</v>
      </c>
      <c r="BB3067" s="25"/>
    </row>
    <row r="3068" s="39" customFormat="1">
      <c r="B3068" s="40" t="s">
        <v>1128</v>
      </c>
      <c r="C3068" s="40" t="s">
        <v>129</v>
      </c>
      <c r="D3068" s="40" t="s">
        <v>46</v>
      </c>
      <c r="E3068" s="38" t="str">
        <f t="shared" si="7696"/>
        <v>1101</v>
      </c>
      <c r="F3068" s="40"/>
      <c r="G3068" s="38"/>
      <c r="H3068" s="41" t="s">
        <v>468</v>
      </c>
      <c r="I3068" s="42">
        <f>I3069</f>
        <v>337731.40000000002</v>
      </c>
      <c r="J3068" s="42">
        <f>J3069</f>
        <v>174962.5</v>
      </c>
      <c r="K3068" s="42">
        <f>K3069</f>
        <v>170795.5</v>
      </c>
      <c r="L3068" s="42">
        <f>L3069</f>
        <v>0</v>
      </c>
      <c r="M3068" s="42">
        <f>M3069</f>
        <v>0</v>
      </c>
      <c r="N3068" s="42">
        <f>N3069</f>
        <v>0</v>
      </c>
      <c r="O3068" s="42">
        <f>O3069+O3103</f>
        <v>563.71000000000004</v>
      </c>
      <c r="P3068" s="42">
        <f>P3069+P3103</f>
        <v>-1099.2760000000001</v>
      </c>
      <c r="Q3068" s="42">
        <f>Q3069+Q3103</f>
        <v>-73014.559999999998</v>
      </c>
      <c r="R3068" s="42">
        <f>R3069+R3103</f>
        <v>1770.011</v>
      </c>
      <c r="S3068" s="42">
        <f>S3069</f>
        <v>32442.180169999996</v>
      </c>
      <c r="T3068" s="42">
        <f t="shared" si="7643"/>
        <v>298393.46517000004</v>
      </c>
      <c r="U3068" s="42">
        <f t="shared" si="7714"/>
        <v>174962.5</v>
      </c>
      <c r="V3068" s="42">
        <f t="shared" si="7715"/>
        <v>170795.5</v>
      </c>
      <c r="W3068" s="42">
        <f>W3069</f>
        <v>2329.7999999999997</v>
      </c>
      <c r="X3068" s="42">
        <f>X3069</f>
        <v>0</v>
      </c>
      <c r="Y3068" s="42">
        <f>Y3069</f>
        <v>0</v>
      </c>
      <c r="Z3068" s="42">
        <f>Z3069</f>
        <v>30112.380169999997</v>
      </c>
      <c r="AA3068" s="42">
        <f>AA3069</f>
        <v>3144.8789999999999</v>
      </c>
      <c r="AB3068" s="42">
        <f>AB3069</f>
        <v>0</v>
      </c>
      <c r="AC3068" s="42">
        <f>AC3069</f>
        <v>3144.8789999999999</v>
      </c>
      <c r="AD3068" s="42">
        <f>AD3069</f>
        <v>0</v>
      </c>
      <c r="AE3068" s="42">
        <f>AE3069</f>
        <v>0</v>
      </c>
      <c r="AF3068" s="43">
        <f>AF3069+AF3103</f>
        <v>304396.02651</v>
      </c>
      <c r="AG3068" s="43">
        <f>AG3069+AG3103</f>
        <v>0</v>
      </c>
      <c r="AH3068" s="43">
        <f>AH3069+AH3103</f>
        <v>7000</v>
      </c>
      <c r="AI3068" s="43">
        <f>AI3069+AI3103</f>
        <v>0</v>
      </c>
      <c r="AJ3068" s="43">
        <f>AJ3069+AJ3103</f>
        <v>0</v>
      </c>
      <c r="AK3068" s="43">
        <f>AK3069+AK3103</f>
        <v>0</v>
      </c>
      <c r="AL3068" s="43">
        <f>AL3069+AL3103</f>
        <v>302545.37148999999</v>
      </c>
      <c r="AM3068" s="43">
        <f>AM3069+AM3103</f>
        <v>6997.3388299999997</v>
      </c>
      <c r="AN3068" s="43">
        <f>AN3069+AN3103</f>
        <v>0</v>
      </c>
      <c r="AO3068" s="45">
        <f>AO3069+AO3103</f>
        <v>175349.18286</v>
      </c>
      <c r="AP3068" s="45">
        <f>AP3069+AP3103</f>
        <v>305029.75517000002</v>
      </c>
      <c r="AQ3068" s="45">
        <f>AQ3069+AQ3103</f>
        <v>563.71000000000004</v>
      </c>
      <c r="AR3068" s="45">
        <f>AR3069+AR3103</f>
        <v>0</v>
      </c>
      <c r="AS3068" s="45">
        <f>AS3069+AS3103</f>
        <v>0</v>
      </c>
      <c r="AT3068" s="45">
        <f>AT3069+AT3103</f>
        <v>0</v>
      </c>
      <c r="AU3068" s="45">
        <f t="shared" si="7697"/>
        <v>305593.46517000004</v>
      </c>
      <c r="AV3068" s="45">
        <f t="shared" si="7698"/>
        <v>-7200</v>
      </c>
      <c r="AW3068" s="45">
        <f t="shared" si="7699"/>
        <v>330835.64534000005</v>
      </c>
      <c r="AX3068" s="45">
        <f t="shared" si="7700"/>
        <v>178107.37899999999</v>
      </c>
      <c r="AY3068" s="45">
        <f t="shared" si="7701"/>
        <v>173940.37899999999</v>
      </c>
      <c r="AZ3068" s="45">
        <f>AZ3069</f>
        <v>0</v>
      </c>
      <c r="BA3068" s="46">
        <f t="shared" si="7702"/>
        <v>99.392023923170626</v>
      </c>
      <c r="BB3068" s="25"/>
    </row>
    <row r="3069" ht="31.5">
      <c r="B3069" s="47" t="s">
        <v>1128</v>
      </c>
      <c r="C3069" s="47" t="s">
        <v>129</v>
      </c>
      <c r="D3069" s="47" t="s">
        <v>46</v>
      </c>
      <c r="E3069" s="48" t="str">
        <f t="shared" si="7696"/>
        <v>1101</v>
      </c>
      <c r="F3069" s="47" t="s">
        <v>469</v>
      </c>
      <c r="G3069" s="48"/>
      <c r="H3069" s="49" t="s">
        <v>470</v>
      </c>
      <c r="I3069" s="19">
        <f>I3074</f>
        <v>337731.40000000002</v>
      </c>
      <c r="J3069" s="19">
        <f>J3074</f>
        <v>174962.5</v>
      </c>
      <c r="K3069" s="19">
        <f>K3074</f>
        <v>170795.5</v>
      </c>
      <c r="L3069" s="19">
        <f>L3074</f>
        <v>0</v>
      </c>
      <c r="M3069" s="19">
        <f>M3074</f>
        <v>0</v>
      </c>
      <c r="N3069" s="19">
        <f>N3074</f>
        <v>0</v>
      </c>
      <c r="O3069" s="19">
        <f>O3074+O3070</f>
        <v>563.71000000000004</v>
      </c>
      <c r="P3069" s="19">
        <f>P3074+P3070</f>
        <v>-1099.2760000000001</v>
      </c>
      <c r="Q3069" s="19">
        <f>Q3074</f>
        <v>-73014.559999999998</v>
      </c>
      <c r="R3069" s="19">
        <f>R3074</f>
        <v>1770.011</v>
      </c>
      <c r="S3069" s="19">
        <f>S3074</f>
        <v>32442.180169999996</v>
      </c>
      <c r="T3069" s="19">
        <f t="shared" si="7643"/>
        <v>298393.46517000004</v>
      </c>
      <c r="U3069" s="19">
        <f t="shared" si="7714"/>
        <v>174962.5</v>
      </c>
      <c r="V3069" s="19">
        <f t="shared" si="7715"/>
        <v>170795.5</v>
      </c>
      <c r="W3069" s="19">
        <f>W3074</f>
        <v>2329.7999999999997</v>
      </c>
      <c r="X3069" s="19">
        <f>X3074</f>
        <v>0</v>
      </c>
      <c r="Y3069" s="19">
        <f>Y3074</f>
        <v>0</v>
      </c>
      <c r="Z3069" s="19">
        <f>Z3074</f>
        <v>30112.380169999997</v>
      </c>
      <c r="AA3069" s="19">
        <f>AA3074</f>
        <v>3144.8789999999999</v>
      </c>
      <c r="AB3069" s="19">
        <f>AB3074</f>
        <v>0</v>
      </c>
      <c r="AC3069" s="19">
        <f>AC3074</f>
        <v>3144.8789999999999</v>
      </c>
      <c r="AD3069" s="19">
        <f>AD3074</f>
        <v>0</v>
      </c>
      <c r="AE3069" s="19">
        <f>AE3074</f>
        <v>0</v>
      </c>
      <c r="AF3069" s="50">
        <f>AF3074+AF3070</f>
        <v>304196.02651</v>
      </c>
      <c r="AG3069" s="50">
        <f>AG3074+AG3070</f>
        <v>0</v>
      </c>
      <c r="AH3069" s="50">
        <f>AH3074+AH3070</f>
        <v>7000</v>
      </c>
      <c r="AI3069" s="50">
        <f>AI3074+AI3070</f>
        <v>0</v>
      </c>
      <c r="AJ3069" s="50">
        <f>AJ3074+AJ3070</f>
        <v>0</v>
      </c>
      <c r="AK3069" s="50">
        <f>AK3074+AK3070</f>
        <v>0</v>
      </c>
      <c r="AL3069" s="50">
        <f>AL3074+AL3070</f>
        <v>302345.37148999999</v>
      </c>
      <c r="AM3069" s="50">
        <f>AM3074+AM3070</f>
        <v>6997.3388299999997</v>
      </c>
      <c r="AN3069" s="50">
        <f>AN3074+AN3070</f>
        <v>0</v>
      </c>
      <c r="AO3069" s="15">
        <f>AO3074+AO3070</f>
        <v>175149.18286</v>
      </c>
      <c r="AP3069" s="51">
        <f>AP3074+AP3070</f>
        <v>304829.75517000002</v>
      </c>
      <c r="AQ3069" s="51">
        <f>AQ3074+AQ3070</f>
        <v>563.71000000000004</v>
      </c>
      <c r="AR3069" s="51">
        <f>AR3074+AR3070</f>
        <v>0</v>
      </c>
      <c r="AS3069" s="51">
        <f>AS3074+AS3070</f>
        <v>0</v>
      </c>
      <c r="AT3069" s="51">
        <f>AT3074+AT3070</f>
        <v>0</v>
      </c>
      <c r="AU3069" s="51">
        <f t="shared" si="7697"/>
        <v>305393.46517000004</v>
      </c>
      <c r="AV3069" s="51">
        <f t="shared" si="7698"/>
        <v>-7000</v>
      </c>
      <c r="AW3069" s="51">
        <f t="shared" si="7699"/>
        <v>330835.64534000005</v>
      </c>
      <c r="AX3069" s="51">
        <f t="shared" si="7700"/>
        <v>178107.37899999999</v>
      </c>
      <c r="AY3069" s="51">
        <f t="shared" si="7701"/>
        <v>173940.37899999999</v>
      </c>
      <c r="AZ3069" s="51">
        <f>AZ3074</f>
        <v>0</v>
      </c>
      <c r="BA3069" s="52">
        <f t="shared" si="7702"/>
        <v>99.391624196662818</v>
      </c>
      <c r="BB3069" s="25"/>
    </row>
    <row r="3070" ht="31.5">
      <c r="B3070" s="47" t="s">
        <v>1128</v>
      </c>
      <c r="C3070" s="47" t="s">
        <v>129</v>
      </c>
      <c r="D3070" s="47" t="s">
        <v>46</v>
      </c>
      <c r="E3070" s="48" t="str">
        <f t="shared" si="7696"/>
        <v>1101</v>
      </c>
      <c r="F3070" s="47" t="s">
        <v>1131</v>
      </c>
      <c r="G3070" s="48"/>
      <c r="H3070" s="49" t="s">
        <v>210</v>
      </c>
      <c r="I3070" s="19"/>
      <c r="J3070" s="19"/>
      <c r="K3070" s="19"/>
      <c r="L3070" s="19"/>
      <c r="M3070" s="19"/>
      <c r="N3070" s="19"/>
      <c r="O3070" s="19">
        <f t="shared" ref="O3070:O3072" si="7757">O3071</f>
        <v>0</v>
      </c>
      <c r="P3070" s="19">
        <f t="shared" ref="P3070:P3072" si="7758">P3071</f>
        <v>0</v>
      </c>
      <c r="Q3070" s="19"/>
      <c r="R3070" s="19"/>
      <c r="S3070" s="19"/>
      <c r="T3070" s="19">
        <f t="shared" si="7643"/>
        <v>0</v>
      </c>
      <c r="U3070" s="19"/>
      <c r="V3070" s="19"/>
      <c r="W3070" s="19"/>
      <c r="X3070" s="19"/>
      <c r="Y3070" s="19"/>
      <c r="Z3070" s="19"/>
      <c r="AA3070" s="19"/>
      <c r="AB3070" s="19"/>
      <c r="AC3070" s="19"/>
      <c r="AD3070" s="19"/>
      <c r="AE3070" s="19"/>
      <c r="AF3070" s="50">
        <f t="shared" ref="AF3070:AF3072" si="7759">AF3071</f>
        <v>14742.750389999999</v>
      </c>
      <c r="AG3070" s="50">
        <f t="shared" ref="AG3070:AG3072" si="7760">AG3071</f>
        <v>0</v>
      </c>
      <c r="AH3070" s="50">
        <f t="shared" ref="AH3070:AH3072" si="7761">AH3071</f>
        <v>7000</v>
      </c>
      <c r="AI3070" s="50">
        <f t="shared" ref="AI3070:AI3072" si="7762">AI3071</f>
        <v>0</v>
      </c>
      <c r="AJ3070" s="50">
        <f t="shared" ref="AJ3070:AJ3072" si="7763">AJ3071</f>
        <v>0</v>
      </c>
      <c r="AK3070" s="50">
        <f t="shared" ref="AK3070:AK3072" si="7764">AK3071</f>
        <v>0</v>
      </c>
      <c r="AL3070" s="50">
        <f t="shared" ref="AL3070:AL3072" si="7765">AL3071</f>
        <v>14737.102140000001</v>
      </c>
      <c r="AM3070" s="50">
        <f t="shared" ref="AM3070:AM3072" si="7766">AM3071</f>
        <v>6997.3388299999997</v>
      </c>
      <c r="AN3070" s="50">
        <f t="shared" ref="AN3070:AN3072" si="7767">AN3071</f>
        <v>0</v>
      </c>
      <c r="AO3070" s="51">
        <f t="shared" ref="AO3070:AO3072" si="7768">AO3071</f>
        <v>9742.88328</v>
      </c>
      <c r="AP3070" s="51">
        <f t="shared" ref="AP3070:AP3072" si="7769">AP3071</f>
        <v>14742.750389999999</v>
      </c>
      <c r="AQ3070" s="51">
        <f t="shared" ref="AQ3070:AQ3072" si="7770">AQ3071</f>
        <v>0</v>
      </c>
      <c r="AR3070" s="51">
        <f t="shared" ref="AR3070:AR3072" si="7771">AR3071</f>
        <v>0</v>
      </c>
      <c r="AS3070" s="51">
        <f t="shared" ref="AS3070:AS3072" si="7772">AS3071</f>
        <v>0</v>
      </c>
      <c r="AT3070" s="51">
        <f t="shared" ref="AT3070:AT3072" si="7773">AT3071</f>
        <v>0</v>
      </c>
      <c r="AU3070" s="51">
        <f t="shared" si="7697"/>
        <v>14742.750389999999</v>
      </c>
      <c r="AV3070" s="51">
        <f t="shared" si="7698"/>
        <v>-14742.750389999999</v>
      </c>
      <c r="AW3070" s="51"/>
      <c r="AX3070" s="51"/>
      <c r="AY3070" s="51"/>
      <c r="AZ3070" s="51"/>
      <c r="BA3070" s="52">
        <f t="shared" si="7702"/>
        <v>99.961687949327086</v>
      </c>
      <c r="BB3070" s="25"/>
    </row>
    <row r="3071">
      <c r="B3071" s="47" t="s">
        <v>1128</v>
      </c>
      <c r="C3071" s="47" t="s">
        <v>129</v>
      </c>
      <c r="D3071" s="47" t="s">
        <v>46</v>
      </c>
      <c r="E3071" s="48" t="str">
        <f t="shared" si="7696"/>
        <v>1101</v>
      </c>
      <c r="F3071" s="47" t="s">
        <v>1132</v>
      </c>
      <c r="G3071" s="48"/>
      <c r="H3071" s="49" t="s">
        <v>403</v>
      </c>
      <c r="I3071" s="19"/>
      <c r="J3071" s="19"/>
      <c r="K3071" s="19"/>
      <c r="L3071" s="19"/>
      <c r="M3071" s="19"/>
      <c r="N3071" s="19"/>
      <c r="O3071" s="19">
        <f t="shared" si="7757"/>
        <v>0</v>
      </c>
      <c r="P3071" s="19">
        <f t="shared" si="7758"/>
        <v>0</v>
      </c>
      <c r="Q3071" s="19"/>
      <c r="R3071" s="19"/>
      <c r="S3071" s="19"/>
      <c r="T3071" s="19">
        <f t="shared" si="7643"/>
        <v>0</v>
      </c>
      <c r="U3071" s="19"/>
      <c r="V3071" s="19"/>
      <c r="W3071" s="19"/>
      <c r="X3071" s="19"/>
      <c r="Y3071" s="19"/>
      <c r="Z3071" s="19"/>
      <c r="AA3071" s="19"/>
      <c r="AB3071" s="19"/>
      <c r="AC3071" s="19"/>
      <c r="AD3071" s="19"/>
      <c r="AE3071" s="19"/>
      <c r="AF3071" s="50">
        <f t="shared" si="7759"/>
        <v>14742.750389999999</v>
      </c>
      <c r="AG3071" s="50">
        <f t="shared" si="7760"/>
        <v>0</v>
      </c>
      <c r="AH3071" s="50">
        <f t="shared" si="7761"/>
        <v>7000</v>
      </c>
      <c r="AI3071" s="50">
        <f t="shared" si="7762"/>
        <v>0</v>
      </c>
      <c r="AJ3071" s="50">
        <f t="shared" si="7763"/>
        <v>0</v>
      </c>
      <c r="AK3071" s="50">
        <f t="shared" si="7764"/>
        <v>0</v>
      </c>
      <c r="AL3071" s="50">
        <f t="shared" si="7765"/>
        <v>14737.102140000001</v>
      </c>
      <c r="AM3071" s="50">
        <f t="shared" si="7766"/>
        <v>6997.3388299999997</v>
      </c>
      <c r="AN3071" s="50">
        <f t="shared" si="7767"/>
        <v>0</v>
      </c>
      <c r="AO3071" s="15">
        <f t="shared" si="7768"/>
        <v>9742.88328</v>
      </c>
      <c r="AP3071" s="51">
        <f t="shared" si="7769"/>
        <v>14742.750389999999</v>
      </c>
      <c r="AQ3071" s="51">
        <f t="shared" si="7770"/>
        <v>0</v>
      </c>
      <c r="AR3071" s="51">
        <f t="shared" si="7771"/>
        <v>0</v>
      </c>
      <c r="AS3071" s="51">
        <f t="shared" si="7772"/>
        <v>0</v>
      </c>
      <c r="AT3071" s="51">
        <f t="shared" si="7773"/>
        <v>0</v>
      </c>
      <c r="AU3071" s="51">
        <f t="shared" si="7697"/>
        <v>14742.750389999999</v>
      </c>
      <c r="AV3071" s="51">
        <f t="shared" si="7698"/>
        <v>-14742.750389999999</v>
      </c>
      <c r="AW3071" s="51"/>
      <c r="AX3071" s="51"/>
      <c r="AY3071" s="51"/>
      <c r="AZ3071" s="51"/>
      <c r="BA3071" s="52">
        <f t="shared" si="7702"/>
        <v>99.961687949327086</v>
      </c>
      <c r="BB3071" s="25"/>
    </row>
    <row r="3072" ht="47.25">
      <c r="B3072" s="47" t="s">
        <v>1128</v>
      </c>
      <c r="C3072" s="47" t="s">
        <v>129</v>
      </c>
      <c r="D3072" s="47" t="s">
        <v>46</v>
      </c>
      <c r="E3072" s="48" t="str">
        <f t="shared" si="7696"/>
        <v>1101</v>
      </c>
      <c r="F3072" s="47" t="s">
        <v>1133</v>
      </c>
      <c r="G3072" s="48"/>
      <c r="H3072" s="57" t="s">
        <v>1134</v>
      </c>
      <c r="I3072" s="19"/>
      <c r="J3072" s="19"/>
      <c r="K3072" s="19"/>
      <c r="L3072" s="19"/>
      <c r="M3072" s="19"/>
      <c r="N3072" s="19"/>
      <c r="O3072" s="19">
        <f t="shared" si="7757"/>
        <v>0</v>
      </c>
      <c r="P3072" s="19">
        <f t="shared" si="7758"/>
        <v>0</v>
      </c>
      <c r="Q3072" s="19"/>
      <c r="R3072" s="19"/>
      <c r="S3072" s="19"/>
      <c r="T3072" s="19">
        <f t="shared" ref="T3072:T3135" si="7774">I3072+L3072+S3072+R3072+Q3072+P3072+O3072</f>
        <v>0</v>
      </c>
      <c r="U3072" s="19"/>
      <c r="V3072" s="19"/>
      <c r="W3072" s="19"/>
      <c r="X3072" s="19"/>
      <c r="Y3072" s="19"/>
      <c r="Z3072" s="19"/>
      <c r="AA3072" s="19"/>
      <c r="AB3072" s="19"/>
      <c r="AC3072" s="19"/>
      <c r="AD3072" s="19"/>
      <c r="AE3072" s="19"/>
      <c r="AF3072" s="50">
        <f t="shared" si="7759"/>
        <v>14742.750389999999</v>
      </c>
      <c r="AG3072" s="50">
        <f t="shared" si="7760"/>
        <v>0</v>
      </c>
      <c r="AH3072" s="50">
        <f t="shared" si="7761"/>
        <v>7000</v>
      </c>
      <c r="AI3072" s="50">
        <f t="shared" si="7762"/>
        <v>0</v>
      </c>
      <c r="AJ3072" s="50">
        <f t="shared" si="7763"/>
        <v>0</v>
      </c>
      <c r="AK3072" s="50">
        <f t="shared" si="7764"/>
        <v>0</v>
      </c>
      <c r="AL3072" s="50">
        <f t="shared" si="7765"/>
        <v>14737.102140000001</v>
      </c>
      <c r="AM3072" s="50">
        <f t="shared" si="7766"/>
        <v>6997.3388299999997</v>
      </c>
      <c r="AN3072" s="50">
        <f t="shared" si="7767"/>
        <v>0</v>
      </c>
      <c r="AO3072" s="51">
        <f t="shared" si="7768"/>
        <v>9742.88328</v>
      </c>
      <c r="AP3072" s="51">
        <f t="shared" si="7769"/>
        <v>14742.750389999999</v>
      </c>
      <c r="AQ3072" s="51">
        <f t="shared" si="7770"/>
        <v>0</v>
      </c>
      <c r="AR3072" s="51">
        <f t="shared" si="7771"/>
        <v>0</v>
      </c>
      <c r="AS3072" s="51">
        <f t="shared" si="7772"/>
        <v>0</v>
      </c>
      <c r="AT3072" s="51">
        <f t="shared" si="7773"/>
        <v>0</v>
      </c>
      <c r="AU3072" s="51">
        <f t="shared" si="7697"/>
        <v>14742.750389999999</v>
      </c>
      <c r="AV3072" s="51">
        <f t="shared" si="7698"/>
        <v>-14742.750389999999</v>
      </c>
      <c r="AW3072" s="51"/>
      <c r="AX3072" s="51"/>
      <c r="AY3072" s="51"/>
      <c r="AZ3072" s="51"/>
      <c r="BA3072" s="52">
        <f t="shared" si="7702"/>
        <v>99.961687949327086</v>
      </c>
      <c r="BB3072" s="25"/>
    </row>
    <row r="3073" ht="31.5">
      <c r="B3073" s="47" t="s">
        <v>1128</v>
      </c>
      <c r="C3073" s="47" t="s">
        <v>129</v>
      </c>
      <c r="D3073" s="47" t="s">
        <v>46</v>
      </c>
      <c r="E3073" s="48" t="str">
        <f t="shared" si="7696"/>
        <v>1101</v>
      </c>
      <c r="F3073" s="47" t="s">
        <v>1133</v>
      </c>
      <c r="G3073" s="47" t="s">
        <v>154</v>
      </c>
      <c r="H3073" s="49" t="s">
        <v>155</v>
      </c>
      <c r="I3073" s="19"/>
      <c r="J3073" s="19"/>
      <c r="K3073" s="19"/>
      <c r="L3073" s="19"/>
      <c r="M3073" s="19"/>
      <c r="N3073" s="19"/>
      <c r="O3073" s="19">
        <v>0</v>
      </c>
      <c r="P3073" s="19">
        <v>0</v>
      </c>
      <c r="Q3073" s="19"/>
      <c r="R3073" s="19"/>
      <c r="S3073" s="19"/>
      <c r="T3073" s="19">
        <f t="shared" si="7774"/>
        <v>0</v>
      </c>
      <c r="U3073" s="19"/>
      <c r="V3073" s="19"/>
      <c r="W3073" s="19"/>
      <c r="X3073" s="19"/>
      <c r="Y3073" s="19"/>
      <c r="Z3073" s="19"/>
      <c r="AA3073" s="19"/>
      <c r="AB3073" s="19"/>
      <c r="AC3073" s="19"/>
      <c r="AD3073" s="19"/>
      <c r="AE3073" s="19"/>
      <c r="AF3073" s="50">
        <v>14742.750389999999</v>
      </c>
      <c r="AG3073" s="50"/>
      <c r="AH3073" s="50">
        <v>7000</v>
      </c>
      <c r="AI3073" s="50"/>
      <c r="AJ3073" s="50">
        <v>0</v>
      </c>
      <c r="AK3073" s="50">
        <v>0</v>
      </c>
      <c r="AL3073" s="50">
        <v>14737.102140000001</v>
      </c>
      <c r="AM3073" s="50">
        <v>6997.3388299999997</v>
      </c>
      <c r="AN3073" s="50">
        <v>0</v>
      </c>
      <c r="AO3073" s="15">
        <v>9742.88328</v>
      </c>
      <c r="AP3073" s="51">
        <v>14742.750389999999</v>
      </c>
      <c r="AQ3073" s="51">
        <v>0</v>
      </c>
      <c r="AR3073" s="51">
        <v>0</v>
      </c>
      <c r="AS3073" s="51">
        <v>0</v>
      </c>
      <c r="AT3073" s="51">
        <v>0</v>
      </c>
      <c r="AU3073" s="51">
        <f t="shared" si="7697"/>
        <v>14742.750389999999</v>
      </c>
      <c r="AV3073" s="51">
        <f t="shared" si="7698"/>
        <v>-14742.750389999999</v>
      </c>
      <c r="AW3073" s="51"/>
      <c r="AX3073" s="51"/>
      <c r="AY3073" s="51"/>
      <c r="AZ3073" s="51"/>
      <c r="BA3073" s="52">
        <f t="shared" si="7702"/>
        <v>99.961687949327086</v>
      </c>
      <c r="BB3073" s="25"/>
    </row>
    <row r="3074">
      <c r="B3074" s="47" t="s">
        <v>1128</v>
      </c>
      <c r="C3074" s="47" t="s">
        <v>129</v>
      </c>
      <c r="D3074" s="47" t="s">
        <v>46</v>
      </c>
      <c r="E3074" s="48" t="str">
        <f t="shared" si="7696"/>
        <v>1101</v>
      </c>
      <c r="F3074" s="47" t="s">
        <v>471</v>
      </c>
      <c r="G3074" s="48"/>
      <c r="H3074" s="49" t="s">
        <v>53</v>
      </c>
      <c r="I3074" s="19">
        <f>I3075+I3086+I3098</f>
        <v>337731.40000000002</v>
      </c>
      <c r="J3074" s="19">
        <f>J3075+J3086+J3098</f>
        <v>174962.5</v>
      </c>
      <c r="K3074" s="19">
        <f>K3075+K3086+K3098</f>
        <v>170795.5</v>
      </c>
      <c r="L3074" s="19">
        <f>L3075+L3086+L3098</f>
        <v>0</v>
      </c>
      <c r="M3074" s="19">
        <f>M3075+M3086+M3098</f>
        <v>0</v>
      </c>
      <c r="N3074" s="19">
        <f>N3075+N3086+N3098</f>
        <v>0</v>
      </c>
      <c r="O3074" s="19">
        <f>O3075+O3086+O3098</f>
        <v>563.71000000000004</v>
      </c>
      <c r="P3074" s="19">
        <f>P3075+P3086+P3098</f>
        <v>-1099.2760000000001</v>
      </c>
      <c r="Q3074" s="19">
        <f>Q3075+Q3086+Q3098</f>
        <v>-73014.559999999998</v>
      </c>
      <c r="R3074" s="19">
        <f>R3075+R3086+R3098</f>
        <v>1770.011</v>
      </c>
      <c r="S3074" s="19">
        <f>S3075+S3086+S3098</f>
        <v>32442.180169999996</v>
      </c>
      <c r="T3074" s="19">
        <f t="shared" si="7774"/>
        <v>298393.46517000004</v>
      </c>
      <c r="U3074" s="19">
        <f t="shared" si="7714"/>
        <v>174962.5</v>
      </c>
      <c r="V3074" s="19">
        <f t="shared" si="7715"/>
        <v>170795.5</v>
      </c>
      <c r="W3074" s="19">
        <f>W3075+W3086+W3098</f>
        <v>2329.7999999999997</v>
      </c>
      <c r="X3074" s="19">
        <f>X3075+X3086+X3098</f>
        <v>0</v>
      </c>
      <c r="Y3074" s="19">
        <f>Y3075+Y3086+Y3098</f>
        <v>0</v>
      </c>
      <c r="Z3074" s="19">
        <f>Z3075+Z3086+Z3098</f>
        <v>30112.380169999997</v>
      </c>
      <c r="AA3074" s="19">
        <f>AA3075+AA3086+AA3098</f>
        <v>3144.8789999999999</v>
      </c>
      <c r="AB3074" s="19">
        <f>AB3075+AB3086+AB3098</f>
        <v>0</v>
      </c>
      <c r="AC3074" s="19">
        <f>AC3075+AC3086+AC3098</f>
        <v>3144.8789999999999</v>
      </c>
      <c r="AD3074" s="19">
        <f>AD3075+AD3086+AD3098</f>
        <v>0</v>
      </c>
      <c r="AE3074" s="19">
        <f>AE3075+AE3086+AE3098</f>
        <v>0</v>
      </c>
      <c r="AF3074" s="50">
        <f>AF3075+AF3086+AF3098</f>
        <v>289453.27611999999</v>
      </c>
      <c r="AG3074" s="50">
        <f>AG3075+AG3086+AG3098</f>
        <v>0</v>
      </c>
      <c r="AH3074" s="50">
        <f>AH3075+AH3086+AH3098</f>
        <v>0</v>
      </c>
      <c r="AI3074" s="50">
        <f>AI3075+AI3086+AI3098</f>
        <v>0</v>
      </c>
      <c r="AJ3074" s="50">
        <f>AJ3075+AJ3086+AJ3098</f>
        <v>0</v>
      </c>
      <c r="AK3074" s="50">
        <f>AK3075+AK3086+AK3098</f>
        <v>0</v>
      </c>
      <c r="AL3074" s="50">
        <f>AL3075+AL3086+AL3098</f>
        <v>287608.26935000002</v>
      </c>
      <c r="AM3074" s="50">
        <f>AM3075+AM3086+AM3098</f>
        <v>0</v>
      </c>
      <c r="AN3074" s="50">
        <f>AN3075+AN3086+AN3098</f>
        <v>0</v>
      </c>
      <c r="AO3074" s="51">
        <f>AO3075+AO3086+AO3098</f>
        <v>165406.29957999999</v>
      </c>
      <c r="AP3074" s="51">
        <f>AP3075+AP3086+AP3098</f>
        <v>290087.00478000002</v>
      </c>
      <c r="AQ3074" s="51">
        <f>AQ3075+AQ3086+AQ3098</f>
        <v>563.71000000000004</v>
      </c>
      <c r="AR3074" s="51">
        <f>AR3075+AR3086+AR3098</f>
        <v>0</v>
      </c>
      <c r="AS3074" s="51">
        <f>AS3075+AS3086+AS3098</f>
        <v>0</v>
      </c>
      <c r="AT3074" s="51">
        <f>AT3075+AT3086+AT3098</f>
        <v>0</v>
      </c>
      <c r="AU3074" s="51">
        <f t="shared" si="7697"/>
        <v>290650.71478000004</v>
      </c>
      <c r="AV3074" s="51">
        <f t="shared" si="7698"/>
        <v>7742.7503900000011</v>
      </c>
      <c r="AW3074" s="51">
        <f t="shared" si="7699"/>
        <v>330835.64534000005</v>
      </c>
      <c r="AX3074" s="51">
        <f t="shared" si="7700"/>
        <v>178107.37899999999</v>
      </c>
      <c r="AY3074" s="51">
        <f t="shared" si="7701"/>
        <v>173940.37899999999</v>
      </c>
      <c r="AZ3074" s="51">
        <f>AZ3075+AZ3086+AZ3098</f>
        <v>0</v>
      </c>
      <c r="BA3074" s="52">
        <f t="shared" si="7702"/>
        <v>99.362589087008615</v>
      </c>
      <c r="BB3074" s="25"/>
    </row>
    <row r="3075" ht="63">
      <c r="B3075" s="47" t="s">
        <v>1128</v>
      </c>
      <c r="C3075" s="47" t="s">
        <v>129</v>
      </c>
      <c r="D3075" s="47" t="s">
        <v>46</v>
      </c>
      <c r="E3075" s="48" t="str">
        <f t="shared" si="7696"/>
        <v>1101</v>
      </c>
      <c r="F3075" s="47" t="s">
        <v>794</v>
      </c>
      <c r="G3075" s="48"/>
      <c r="H3075" s="49" t="s">
        <v>795</v>
      </c>
      <c r="I3075" s="19">
        <f>I3076+I3078+I3080+I3084</f>
        <v>182059</v>
      </c>
      <c r="J3075" s="19">
        <f>J3076+J3078+J3080+J3084</f>
        <v>16712.799999999999</v>
      </c>
      <c r="K3075" s="19">
        <f>K3076+K3078+K3080+K3084</f>
        <v>12545.799999999999</v>
      </c>
      <c r="L3075" s="19">
        <f>L3076+L3078+L3080+L3084</f>
        <v>0</v>
      </c>
      <c r="M3075" s="19">
        <f>M3076+M3078+M3080+M3084</f>
        <v>0</v>
      </c>
      <c r="N3075" s="19">
        <f>N3076+N3078+N3080+N3084</f>
        <v>0</v>
      </c>
      <c r="O3075" s="19">
        <f>O3076+O3078+O3080+O3084+O3082</f>
        <v>563.71000000000004</v>
      </c>
      <c r="P3075" s="19">
        <f>P3076+P3078+P3080+P3084+P3082</f>
        <v>17.864000000000001</v>
      </c>
      <c r="Q3075" s="19">
        <f>Q3076+Q3078+Q3080+Q3084+Q3082</f>
        <v>-73014.559999999998</v>
      </c>
      <c r="R3075" s="19">
        <f>R3076+R3078+R3080+R3084+R3082</f>
        <v>1770.011</v>
      </c>
      <c r="S3075" s="19">
        <f>S3076+S3078+S3080+S3084+S3082</f>
        <v>27043.051169999999</v>
      </c>
      <c r="T3075" s="19">
        <f t="shared" si="7774"/>
        <v>138439.07616999999</v>
      </c>
      <c r="U3075" s="19">
        <f t="shared" si="7714"/>
        <v>16712.799999999999</v>
      </c>
      <c r="V3075" s="19">
        <f t="shared" si="7715"/>
        <v>12545.799999999999</v>
      </c>
      <c r="W3075" s="19">
        <f>W3076+W3078+W3080+W3084+W3082</f>
        <v>0</v>
      </c>
      <c r="X3075" s="19">
        <f>X3076+X3078+X3080+X3084+X3082</f>
        <v>0</v>
      </c>
      <c r="Y3075" s="19">
        <f>Y3076+Y3078+Y3080+Y3084+Y3082</f>
        <v>0</v>
      </c>
      <c r="Z3075" s="19">
        <f>Z3076+Z3078+Z3080+Z3084+Z3082</f>
        <v>27043.051169999999</v>
      </c>
      <c r="AA3075" s="19">
        <f>AA3076+AA3078+AA3080+AA3084+AA3082</f>
        <v>0</v>
      </c>
      <c r="AB3075" s="19">
        <f>AB3076+AB3078+AB3080+AB3084+AB3082</f>
        <v>0</v>
      </c>
      <c r="AC3075" s="19">
        <f>AC3076+AC3078+AC3080+AC3084+AC3082</f>
        <v>0</v>
      </c>
      <c r="AD3075" s="19">
        <f>AD3076+AD3078+AD3080+AD3084+AD3082</f>
        <v>0</v>
      </c>
      <c r="AE3075" s="19">
        <f>AE3076+AE3078+AE3080+AE3084+AE3082</f>
        <v>0</v>
      </c>
      <c r="AF3075" s="50">
        <f>AF3076+AF3078+AF3080+AF3084+AF3082</f>
        <v>130667.54378000001</v>
      </c>
      <c r="AG3075" s="50">
        <f>AG3076+AG3078+AG3080+AG3084+AG3082</f>
        <v>0</v>
      </c>
      <c r="AH3075" s="50">
        <f>AH3076+AH3078+AH3080+AH3084+AH3082</f>
        <v>0</v>
      </c>
      <c r="AI3075" s="50">
        <f>AI3076+AI3078+AI3080+AI3084+AI3082</f>
        <v>0</v>
      </c>
      <c r="AJ3075" s="50">
        <f>AJ3076+AJ3078+AJ3080+AJ3084+AJ3082</f>
        <v>0</v>
      </c>
      <c r="AK3075" s="50">
        <f>AK3076+AK3078+AK3080+AK3084+AK3082</f>
        <v>0</v>
      </c>
      <c r="AL3075" s="50">
        <f>AL3076+AL3078+AL3080+AL3084+AL3082</f>
        <v>128848.83089000001</v>
      </c>
      <c r="AM3075" s="50">
        <f>AM3076+AM3078+AM3080+AM3084+AM3082</f>
        <v>0</v>
      </c>
      <c r="AN3075" s="50">
        <f>AN3076+AN3078+AN3080+AN3084+AN3082</f>
        <v>0</v>
      </c>
      <c r="AO3075" s="15">
        <f>AO3076+AO3078+AO3080+AO3084+AO3082</f>
        <v>49367.997009999999</v>
      </c>
      <c r="AP3075" s="51">
        <f>AP3076+AP3078+AP3080+AP3084+AP3082</f>
        <v>130132.61577999999</v>
      </c>
      <c r="AQ3075" s="51">
        <f>AQ3076+AQ3078+AQ3080+AQ3084+AQ3082</f>
        <v>563.71000000000004</v>
      </c>
      <c r="AR3075" s="51">
        <f>AR3076+AR3078+AR3080+AR3084+AR3082</f>
        <v>0</v>
      </c>
      <c r="AS3075" s="51">
        <f>AS3076+AS3078+AS3080+AS3084+AS3082</f>
        <v>0</v>
      </c>
      <c r="AT3075" s="51">
        <f>AT3076+AT3078+AT3080+AT3084+AT3082</f>
        <v>0</v>
      </c>
      <c r="AU3075" s="51">
        <f t="shared" si="7697"/>
        <v>130696.32578</v>
      </c>
      <c r="AV3075" s="51">
        <f t="shared" si="7698"/>
        <v>7742.7503899999865</v>
      </c>
      <c r="AW3075" s="51">
        <f t="shared" si="7699"/>
        <v>165482.12733999998</v>
      </c>
      <c r="AX3075" s="51">
        <f t="shared" si="7700"/>
        <v>16712.799999999999</v>
      </c>
      <c r="AY3075" s="51">
        <f t="shared" si="7701"/>
        <v>12545.799999999999</v>
      </c>
      <c r="AZ3075" s="51">
        <f>AZ3076+AZ3078+AZ3080+AZ3084+AZ3082</f>
        <v>0</v>
      </c>
      <c r="BA3075" s="52">
        <f t="shared" si="7702"/>
        <v>98.608137233326971</v>
      </c>
      <c r="BB3075" s="25"/>
    </row>
    <row r="3076" ht="31.5">
      <c r="B3076" s="47" t="s">
        <v>1128</v>
      </c>
      <c r="C3076" s="47" t="s">
        <v>129</v>
      </c>
      <c r="D3076" s="47" t="s">
        <v>46</v>
      </c>
      <c r="E3076" s="48" t="str">
        <f t="shared" si="7696"/>
        <v>1101</v>
      </c>
      <c r="F3076" s="47" t="s">
        <v>1135</v>
      </c>
      <c r="G3076" s="48"/>
      <c r="H3076" s="49" t="s">
        <v>250</v>
      </c>
      <c r="I3076" s="19">
        <f>I3077</f>
        <v>60.299999999999997</v>
      </c>
      <c r="J3076" s="19">
        <f>J3077</f>
        <v>60.299999999999997</v>
      </c>
      <c r="K3076" s="19">
        <f>K3077</f>
        <v>60.299999999999997</v>
      </c>
      <c r="L3076" s="19">
        <f>L3077</f>
        <v>0</v>
      </c>
      <c r="M3076" s="19">
        <f>M3077</f>
        <v>0</v>
      </c>
      <c r="N3076" s="19">
        <f>N3077</f>
        <v>0</v>
      </c>
      <c r="O3076" s="19">
        <f>O3077</f>
        <v>0</v>
      </c>
      <c r="P3076" s="19">
        <f>P3077</f>
        <v>17.864000000000001</v>
      </c>
      <c r="Q3076" s="19">
        <f>Q3077</f>
        <v>0</v>
      </c>
      <c r="R3076" s="19">
        <f>R3077</f>
        <v>0</v>
      </c>
      <c r="S3076" s="19">
        <f>S3077</f>
        <v>0</v>
      </c>
      <c r="T3076" s="19">
        <f t="shared" si="7774"/>
        <v>78.164000000000001</v>
      </c>
      <c r="U3076" s="19">
        <f t="shared" si="7714"/>
        <v>60.299999999999997</v>
      </c>
      <c r="V3076" s="19">
        <f t="shared" si="7715"/>
        <v>60.299999999999997</v>
      </c>
      <c r="W3076" s="19">
        <f>W3077</f>
        <v>0</v>
      </c>
      <c r="X3076" s="19">
        <f>X3077</f>
        <v>0</v>
      </c>
      <c r="Y3076" s="19">
        <f>Y3077</f>
        <v>0</v>
      </c>
      <c r="Z3076" s="19">
        <f>Z3077</f>
        <v>0</v>
      </c>
      <c r="AA3076" s="19">
        <f>AA3077</f>
        <v>0</v>
      </c>
      <c r="AB3076" s="19">
        <f>AB3077</f>
        <v>0</v>
      </c>
      <c r="AC3076" s="19">
        <f>AC3077</f>
        <v>0</v>
      </c>
      <c r="AD3076" s="19">
        <f>AD3077</f>
        <v>0</v>
      </c>
      <c r="AE3076" s="19">
        <f>AE3077</f>
        <v>0</v>
      </c>
      <c r="AF3076" s="50">
        <f>AF3077</f>
        <v>78.164000000000001</v>
      </c>
      <c r="AG3076" s="50">
        <f>AG3077</f>
        <v>0</v>
      </c>
      <c r="AH3076" s="50">
        <f>AH3077</f>
        <v>0</v>
      </c>
      <c r="AI3076" s="50">
        <f>AI3077</f>
        <v>0</v>
      </c>
      <c r="AJ3076" s="50">
        <f>AJ3077</f>
        <v>0</v>
      </c>
      <c r="AK3076" s="50">
        <f>AK3077</f>
        <v>0</v>
      </c>
      <c r="AL3076" s="50">
        <f>AL3077</f>
        <v>63.13897</v>
      </c>
      <c r="AM3076" s="50">
        <f>AM3077</f>
        <v>0</v>
      </c>
      <c r="AN3076" s="50">
        <f>AN3077</f>
        <v>0</v>
      </c>
      <c r="AO3076" s="51">
        <f>AO3077</f>
        <v>48.410139999999998</v>
      </c>
      <c r="AP3076" s="51">
        <f>AP3077</f>
        <v>78.164000000000001</v>
      </c>
      <c r="AQ3076" s="51">
        <f>AQ3077</f>
        <v>0</v>
      </c>
      <c r="AR3076" s="51">
        <f>AR3077</f>
        <v>0</v>
      </c>
      <c r="AS3076" s="51">
        <f>AS3077</f>
        <v>0</v>
      </c>
      <c r="AT3076" s="51">
        <f>AT3077</f>
        <v>0</v>
      </c>
      <c r="AU3076" s="51">
        <f t="shared" si="7697"/>
        <v>78.164000000000001</v>
      </c>
      <c r="AV3076" s="51">
        <f t="shared" si="7698"/>
        <v>0</v>
      </c>
      <c r="AW3076" s="51">
        <f t="shared" si="7699"/>
        <v>78.164000000000001</v>
      </c>
      <c r="AX3076" s="51">
        <f t="shared" si="7700"/>
        <v>60.299999999999997</v>
      </c>
      <c r="AY3076" s="51">
        <f t="shared" si="7701"/>
        <v>60.299999999999997</v>
      </c>
      <c r="AZ3076" s="51">
        <f>AZ3077</f>
        <v>0</v>
      </c>
      <c r="BA3076" s="52">
        <f t="shared" si="7702"/>
        <v>80.777557443324284</v>
      </c>
      <c r="BB3076" s="25"/>
    </row>
    <row r="3077" ht="31.5">
      <c r="B3077" s="47" t="s">
        <v>1128</v>
      </c>
      <c r="C3077" s="47" t="s">
        <v>129</v>
      </c>
      <c r="D3077" s="47" t="s">
        <v>46</v>
      </c>
      <c r="E3077" s="48" t="str">
        <f t="shared" si="7696"/>
        <v>1101</v>
      </c>
      <c r="F3077" s="47" t="s">
        <v>1135</v>
      </c>
      <c r="G3077" s="47" t="s">
        <v>154</v>
      </c>
      <c r="H3077" s="49" t="s">
        <v>155</v>
      </c>
      <c r="I3077" s="19">
        <v>60.299999999999997</v>
      </c>
      <c r="J3077" s="19">
        <v>60.299999999999997</v>
      </c>
      <c r="K3077" s="19">
        <v>60.299999999999997</v>
      </c>
      <c r="L3077" s="19"/>
      <c r="M3077" s="19"/>
      <c r="N3077" s="19"/>
      <c r="O3077" s="19">
        <v>0</v>
      </c>
      <c r="P3077" s="19">
        <v>17.864000000000001</v>
      </c>
      <c r="Q3077" s="19">
        <v>0</v>
      </c>
      <c r="R3077" s="19">
        <v>0</v>
      </c>
      <c r="S3077" s="19"/>
      <c r="T3077" s="19">
        <f t="shared" si="7774"/>
        <v>78.164000000000001</v>
      </c>
      <c r="U3077" s="19">
        <f t="shared" si="7714"/>
        <v>60.299999999999997</v>
      </c>
      <c r="V3077" s="19">
        <f t="shared" si="7715"/>
        <v>60.299999999999997</v>
      </c>
      <c r="W3077" s="19"/>
      <c r="X3077" s="19"/>
      <c r="Y3077" s="19"/>
      <c r="Z3077" s="19"/>
      <c r="AA3077" s="19"/>
      <c r="AB3077" s="19"/>
      <c r="AC3077" s="19"/>
      <c r="AD3077" s="19"/>
      <c r="AE3077" s="19"/>
      <c r="AF3077" s="50">
        <v>78.164000000000001</v>
      </c>
      <c r="AG3077" s="50"/>
      <c r="AH3077" s="50">
        <v>0</v>
      </c>
      <c r="AI3077" s="50">
        <v>0</v>
      </c>
      <c r="AJ3077" s="50">
        <v>0</v>
      </c>
      <c r="AK3077" s="50">
        <v>0</v>
      </c>
      <c r="AL3077" s="50">
        <v>63.13897</v>
      </c>
      <c r="AM3077" s="50">
        <v>0</v>
      </c>
      <c r="AN3077" s="50">
        <v>0</v>
      </c>
      <c r="AO3077" s="15">
        <v>48.410139999999998</v>
      </c>
      <c r="AP3077" s="51">
        <v>78.164000000000001</v>
      </c>
      <c r="AQ3077" s="51">
        <v>0</v>
      </c>
      <c r="AR3077" s="51">
        <v>0</v>
      </c>
      <c r="AS3077" s="51">
        <v>0</v>
      </c>
      <c r="AT3077" s="51">
        <v>0</v>
      </c>
      <c r="AU3077" s="51">
        <f t="shared" si="7697"/>
        <v>78.164000000000001</v>
      </c>
      <c r="AV3077" s="51">
        <f t="shared" si="7698"/>
        <v>0</v>
      </c>
      <c r="AW3077" s="51">
        <f t="shared" si="7699"/>
        <v>78.164000000000001</v>
      </c>
      <c r="AX3077" s="51">
        <f t="shared" si="7700"/>
        <v>60.299999999999997</v>
      </c>
      <c r="AY3077" s="51">
        <f t="shared" si="7701"/>
        <v>60.299999999999997</v>
      </c>
      <c r="AZ3077" s="51"/>
      <c r="BA3077" s="52">
        <f t="shared" si="7702"/>
        <v>80.777557443324284</v>
      </c>
      <c r="BB3077" s="53"/>
    </row>
    <row r="3078" ht="63">
      <c r="B3078" s="47" t="s">
        <v>1128</v>
      </c>
      <c r="C3078" s="47" t="s">
        <v>129</v>
      </c>
      <c r="D3078" s="47" t="s">
        <v>46</v>
      </c>
      <c r="E3078" s="48" t="str">
        <f t="shared" si="7696"/>
        <v>1101</v>
      </c>
      <c r="F3078" s="47" t="s">
        <v>796</v>
      </c>
      <c r="G3078" s="48"/>
      <c r="H3078" s="49" t="s">
        <v>797</v>
      </c>
      <c r="I3078" s="19">
        <f>I3079</f>
        <v>100513.2</v>
      </c>
      <c r="J3078" s="19">
        <f>J3079</f>
        <v>4167</v>
      </c>
      <c r="K3078" s="19">
        <f>K3079</f>
        <v>0</v>
      </c>
      <c r="L3078" s="19">
        <f>L3079</f>
        <v>0</v>
      </c>
      <c r="M3078" s="19">
        <f>M3079</f>
        <v>0</v>
      </c>
      <c r="N3078" s="19">
        <f>N3079</f>
        <v>0</v>
      </c>
      <c r="O3078" s="19">
        <f>O3079</f>
        <v>0</v>
      </c>
      <c r="P3078" s="19">
        <f>P3079</f>
        <v>0</v>
      </c>
      <c r="Q3078" s="19">
        <f>Q3079</f>
        <v>-40000</v>
      </c>
      <c r="R3078" s="19">
        <f>R3079</f>
        <v>1770.011</v>
      </c>
      <c r="S3078" s="19">
        <f>S3079</f>
        <v>10.768700000000001</v>
      </c>
      <c r="T3078" s="19">
        <f t="shared" si="7774"/>
        <v>62293.979699999996</v>
      </c>
      <c r="U3078" s="19">
        <f t="shared" si="7714"/>
        <v>4167</v>
      </c>
      <c r="V3078" s="19">
        <f t="shared" si="7715"/>
        <v>0</v>
      </c>
      <c r="W3078" s="19">
        <f>W3079</f>
        <v>0</v>
      </c>
      <c r="X3078" s="19">
        <f>X3079</f>
        <v>0</v>
      </c>
      <c r="Y3078" s="19">
        <f>Y3079</f>
        <v>0</v>
      </c>
      <c r="Z3078" s="19">
        <f>Z3079</f>
        <v>10.768700000000001</v>
      </c>
      <c r="AA3078" s="19">
        <f>AA3079</f>
        <v>0</v>
      </c>
      <c r="AB3078" s="19">
        <f>AB3079</f>
        <v>0</v>
      </c>
      <c r="AC3078" s="19">
        <f>AC3079</f>
        <v>0</v>
      </c>
      <c r="AD3078" s="19">
        <f>AD3079</f>
        <v>0</v>
      </c>
      <c r="AE3078" s="19"/>
      <c r="AF3078" s="50">
        <f>AF3079</f>
        <v>62293.979700000004</v>
      </c>
      <c r="AG3078" s="50">
        <f>AG3079</f>
        <v>0</v>
      </c>
      <c r="AH3078" s="50">
        <f>AH3079</f>
        <v>0</v>
      </c>
      <c r="AI3078" s="50">
        <f>AI3079</f>
        <v>0</v>
      </c>
      <c r="AJ3078" s="50">
        <f>AJ3079</f>
        <v>0</v>
      </c>
      <c r="AK3078" s="50">
        <f>AK3079</f>
        <v>0</v>
      </c>
      <c r="AL3078" s="50">
        <f>AL3079</f>
        <v>60490.768700000001</v>
      </c>
      <c r="AM3078" s="50">
        <f>AM3079</f>
        <v>0</v>
      </c>
      <c r="AN3078" s="50">
        <f>AN3079</f>
        <v>0</v>
      </c>
      <c r="AO3078" s="51">
        <f>AO3079</f>
        <v>14388.526250000001</v>
      </c>
      <c r="AP3078" s="51">
        <f>AP3079</f>
        <v>62293.979700000004</v>
      </c>
      <c r="AQ3078" s="51">
        <f>AQ3079</f>
        <v>0</v>
      </c>
      <c r="AR3078" s="51">
        <f>AR3079</f>
        <v>0</v>
      </c>
      <c r="AS3078" s="51">
        <f>AS3079</f>
        <v>0</v>
      </c>
      <c r="AT3078" s="51">
        <f>AT3079</f>
        <v>0</v>
      </c>
      <c r="AU3078" s="51">
        <f t="shared" si="7697"/>
        <v>62293.979700000004</v>
      </c>
      <c r="AV3078" s="51">
        <f t="shared" si="7698"/>
        <v>-7.2759576141834259e-12</v>
      </c>
      <c r="AW3078" s="51">
        <f t="shared" si="7699"/>
        <v>62304.748399999997</v>
      </c>
      <c r="AX3078" s="51">
        <f t="shared" si="7700"/>
        <v>4167</v>
      </c>
      <c r="AY3078" s="51">
        <f t="shared" si="7701"/>
        <v>0</v>
      </c>
      <c r="AZ3078" s="51">
        <f>AZ3079</f>
        <v>0</v>
      </c>
      <c r="BA3078" s="52">
        <f t="shared" si="7702"/>
        <v>97.105320596494167</v>
      </c>
      <c r="BB3078" s="25"/>
    </row>
    <row r="3079" ht="31.5">
      <c r="B3079" s="47" t="s">
        <v>1128</v>
      </c>
      <c r="C3079" s="47" t="s">
        <v>129</v>
      </c>
      <c r="D3079" s="47" t="s">
        <v>46</v>
      </c>
      <c r="E3079" s="48" t="str">
        <f t="shared" si="7696"/>
        <v>1101</v>
      </c>
      <c r="F3079" s="47" t="s">
        <v>796</v>
      </c>
      <c r="G3079" s="47" t="s">
        <v>154</v>
      </c>
      <c r="H3079" s="49" t="s">
        <v>155</v>
      </c>
      <c r="I3079" s="19">
        <v>100513.2</v>
      </c>
      <c r="J3079" s="19">
        <v>4167</v>
      </c>
      <c r="K3079" s="19">
        <v>0</v>
      </c>
      <c r="L3079" s="19"/>
      <c r="M3079" s="19"/>
      <c r="N3079" s="19"/>
      <c r="O3079" s="19">
        <v>0</v>
      </c>
      <c r="P3079" s="19">
        <v>0</v>
      </c>
      <c r="Q3079" s="19">
        <v>-40000</v>
      </c>
      <c r="R3079" s="19">
        <v>1770.011</v>
      </c>
      <c r="S3079" s="19">
        <v>10.768700000000001</v>
      </c>
      <c r="T3079" s="19">
        <f t="shared" si="7774"/>
        <v>62293.979699999996</v>
      </c>
      <c r="U3079" s="19">
        <f t="shared" si="7714"/>
        <v>4167</v>
      </c>
      <c r="V3079" s="19">
        <f t="shared" si="7715"/>
        <v>0</v>
      </c>
      <c r="W3079" s="19"/>
      <c r="X3079" s="19"/>
      <c r="Y3079" s="19"/>
      <c r="Z3079" s="19">
        <v>10.768700000000001</v>
      </c>
      <c r="AA3079" s="19"/>
      <c r="AB3079" s="19"/>
      <c r="AC3079" s="19"/>
      <c r="AD3079" s="19"/>
      <c r="AE3079" s="19"/>
      <c r="AF3079" s="50">
        <v>62293.979700000004</v>
      </c>
      <c r="AG3079" s="50"/>
      <c r="AH3079" s="50">
        <v>0</v>
      </c>
      <c r="AI3079" s="50">
        <v>0</v>
      </c>
      <c r="AJ3079" s="50">
        <v>0</v>
      </c>
      <c r="AK3079" s="50">
        <v>0</v>
      </c>
      <c r="AL3079" s="50">
        <v>60490.768700000001</v>
      </c>
      <c r="AM3079" s="50">
        <v>0</v>
      </c>
      <c r="AN3079" s="50">
        <v>0</v>
      </c>
      <c r="AO3079" s="15">
        <v>14388.526250000001</v>
      </c>
      <c r="AP3079" s="51">
        <v>62293.979700000004</v>
      </c>
      <c r="AQ3079" s="51">
        <v>0</v>
      </c>
      <c r="AR3079" s="51">
        <v>0</v>
      </c>
      <c r="AS3079" s="51">
        <v>0</v>
      </c>
      <c r="AT3079" s="51">
        <v>0</v>
      </c>
      <c r="AU3079" s="51">
        <f t="shared" si="7697"/>
        <v>62293.979700000004</v>
      </c>
      <c r="AV3079" s="51">
        <f t="shared" si="7698"/>
        <v>-7.2759576141834259e-12</v>
      </c>
      <c r="AW3079" s="51">
        <f t="shared" si="7699"/>
        <v>62304.748399999997</v>
      </c>
      <c r="AX3079" s="51">
        <f t="shared" si="7700"/>
        <v>4167</v>
      </c>
      <c r="AY3079" s="51">
        <f t="shared" si="7701"/>
        <v>0</v>
      </c>
      <c r="AZ3079" s="51"/>
      <c r="BA3079" s="52">
        <f t="shared" si="7702"/>
        <v>97.105320596494167</v>
      </c>
      <c r="BB3079" s="53"/>
    </row>
    <row r="3080" ht="47.25">
      <c r="B3080" s="47" t="s">
        <v>1128</v>
      </c>
      <c r="C3080" s="47" t="s">
        <v>129</v>
      </c>
      <c r="D3080" s="47" t="s">
        <v>46</v>
      </c>
      <c r="E3080" s="48" t="str">
        <f t="shared" si="7696"/>
        <v>1101</v>
      </c>
      <c r="F3080" s="47" t="s">
        <v>1136</v>
      </c>
      <c r="G3080" s="48"/>
      <c r="H3080" s="49" t="s">
        <v>1137</v>
      </c>
      <c r="I3080" s="19">
        <f>I3081</f>
        <v>46485.5</v>
      </c>
      <c r="J3080" s="19">
        <f>J3081</f>
        <v>12485.5</v>
      </c>
      <c r="K3080" s="19">
        <f>K3081</f>
        <v>12485.5</v>
      </c>
      <c r="L3080" s="19">
        <f>L3081</f>
        <v>0</v>
      </c>
      <c r="M3080" s="19">
        <f>M3081</f>
        <v>0</v>
      </c>
      <c r="N3080" s="19">
        <f>N3081</f>
        <v>0</v>
      </c>
      <c r="O3080" s="19">
        <f>O3081</f>
        <v>0</v>
      </c>
      <c r="P3080" s="19">
        <f>P3081</f>
        <v>0</v>
      </c>
      <c r="Q3080" s="19">
        <f>Q3081</f>
        <v>0</v>
      </c>
      <c r="R3080" s="19">
        <f>R3081</f>
        <v>0</v>
      </c>
      <c r="S3080" s="19">
        <f>S3081</f>
        <v>2432.2824700000001</v>
      </c>
      <c r="T3080" s="19">
        <f t="shared" si="7774"/>
        <v>48917.782469999998</v>
      </c>
      <c r="U3080" s="19">
        <f t="shared" si="7714"/>
        <v>12485.5</v>
      </c>
      <c r="V3080" s="19">
        <f t="shared" si="7715"/>
        <v>12485.5</v>
      </c>
      <c r="W3080" s="19">
        <f>W3081</f>
        <v>0</v>
      </c>
      <c r="X3080" s="19">
        <f>X3081</f>
        <v>0</v>
      </c>
      <c r="Y3080" s="19">
        <f>Y3081</f>
        <v>0</v>
      </c>
      <c r="Z3080" s="19">
        <f>Z3081</f>
        <v>2432.2824700000001</v>
      </c>
      <c r="AA3080" s="19">
        <f>AA3081</f>
        <v>0</v>
      </c>
      <c r="AB3080" s="19">
        <f>AB3081</f>
        <v>0</v>
      </c>
      <c r="AC3080" s="19">
        <f>AC3081</f>
        <v>0</v>
      </c>
      <c r="AD3080" s="19">
        <f>AD3081</f>
        <v>0</v>
      </c>
      <c r="AE3080" s="19"/>
      <c r="AF3080" s="50">
        <f>AF3081</f>
        <v>41146.250079999998</v>
      </c>
      <c r="AG3080" s="50">
        <f>AG3081</f>
        <v>0</v>
      </c>
      <c r="AH3080" s="50">
        <f>AH3081</f>
        <v>0</v>
      </c>
      <c r="AI3080" s="50">
        <f>AI3081</f>
        <v>0</v>
      </c>
      <c r="AJ3080" s="50">
        <f>AJ3081</f>
        <v>0</v>
      </c>
      <c r="AK3080" s="50">
        <f>AK3081</f>
        <v>0</v>
      </c>
      <c r="AL3080" s="50">
        <f>AL3081</f>
        <v>41145.773220000003</v>
      </c>
      <c r="AM3080" s="50">
        <f>AM3081</f>
        <v>0</v>
      </c>
      <c r="AN3080" s="50">
        <f>AN3081</f>
        <v>0</v>
      </c>
      <c r="AO3080" s="51">
        <f>AO3081</f>
        <v>10331.06062</v>
      </c>
      <c r="AP3080" s="51">
        <f>AP3081</f>
        <v>41175.032079999997</v>
      </c>
      <c r="AQ3080" s="51">
        <f>AQ3081</f>
        <v>0</v>
      </c>
      <c r="AR3080" s="51">
        <f>AR3081</f>
        <v>0</v>
      </c>
      <c r="AS3080" s="51">
        <f>AS3081</f>
        <v>0</v>
      </c>
      <c r="AT3080" s="51">
        <f>AT3081</f>
        <v>0</v>
      </c>
      <c r="AU3080" s="51">
        <f t="shared" si="7697"/>
        <v>41175.032079999997</v>
      </c>
      <c r="AV3080" s="51">
        <f t="shared" si="7698"/>
        <v>7742.7503900000011</v>
      </c>
      <c r="AW3080" s="51">
        <f t="shared" si="7699"/>
        <v>51350.064939999997</v>
      </c>
      <c r="AX3080" s="51">
        <f t="shared" si="7700"/>
        <v>12485.5</v>
      </c>
      <c r="AY3080" s="51">
        <f t="shared" si="7701"/>
        <v>12485.5</v>
      </c>
      <c r="AZ3080" s="51">
        <f>AZ3081</f>
        <v>0</v>
      </c>
      <c r="BA3080" s="52">
        <f t="shared" si="7702"/>
        <v>99.998841060852286</v>
      </c>
      <c r="BB3080" s="25"/>
    </row>
    <row r="3081" ht="31.5">
      <c r="B3081" s="47" t="s">
        <v>1128</v>
      </c>
      <c r="C3081" s="47" t="s">
        <v>129</v>
      </c>
      <c r="D3081" s="47" t="s">
        <v>46</v>
      </c>
      <c r="E3081" s="48" t="str">
        <f t="shared" si="7696"/>
        <v>1101</v>
      </c>
      <c r="F3081" s="47" t="s">
        <v>1136</v>
      </c>
      <c r="G3081" s="47" t="s">
        <v>154</v>
      </c>
      <c r="H3081" s="49" t="s">
        <v>155</v>
      </c>
      <c r="I3081" s="19">
        <v>46485.5</v>
      </c>
      <c r="J3081" s="19">
        <v>12485.5</v>
      </c>
      <c r="K3081" s="19">
        <v>12485.5</v>
      </c>
      <c r="L3081" s="19"/>
      <c r="M3081" s="19"/>
      <c r="N3081" s="19"/>
      <c r="O3081" s="19">
        <v>0</v>
      </c>
      <c r="P3081" s="19">
        <v>0</v>
      </c>
      <c r="Q3081" s="19">
        <v>0</v>
      </c>
      <c r="R3081" s="19">
        <v>0</v>
      </c>
      <c r="S3081" s="19">
        <v>2432.2824700000001</v>
      </c>
      <c r="T3081" s="19">
        <f t="shared" si="7774"/>
        <v>48917.782469999998</v>
      </c>
      <c r="U3081" s="19">
        <f t="shared" si="7714"/>
        <v>12485.5</v>
      </c>
      <c r="V3081" s="19">
        <f t="shared" si="7715"/>
        <v>12485.5</v>
      </c>
      <c r="W3081" s="19"/>
      <c r="X3081" s="19"/>
      <c r="Y3081" s="19"/>
      <c r="Z3081" s="19">
        <v>2432.2824700000001</v>
      </c>
      <c r="AA3081" s="19"/>
      <c r="AB3081" s="19"/>
      <c r="AC3081" s="19"/>
      <c r="AD3081" s="19"/>
      <c r="AE3081" s="19"/>
      <c r="AF3081" s="50">
        <v>41146.250079999998</v>
      </c>
      <c r="AG3081" s="50"/>
      <c r="AH3081" s="50">
        <v>0</v>
      </c>
      <c r="AI3081" s="50">
        <v>0</v>
      </c>
      <c r="AJ3081" s="50">
        <v>0</v>
      </c>
      <c r="AK3081" s="50">
        <v>0</v>
      </c>
      <c r="AL3081" s="50">
        <v>41145.773220000003</v>
      </c>
      <c r="AM3081" s="50">
        <v>0</v>
      </c>
      <c r="AN3081" s="50">
        <v>0</v>
      </c>
      <c r="AO3081" s="15">
        <v>10331.06062</v>
      </c>
      <c r="AP3081" s="51">
        <v>41175.032079999997</v>
      </c>
      <c r="AQ3081" s="51">
        <v>0</v>
      </c>
      <c r="AR3081" s="51">
        <v>0</v>
      </c>
      <c r="AS3081" s="51">
        <v>0</v>
      </c>
      <c r="AT3081" s="51">
        <v>0</v>
      </c>
      <c r="AU3081" s="51">
        <f t="shared" si="7697"/>
        <v>41175.032079999997</v>
      </c>
      <c r="AV3081" s="51">
        <f t="shared" si="7698"/>
        <v>7742.7503900000011</v>
      </c>
      <c r="AW3081" s="51">
        <f t="shared" si="7699"/>
        <v>51350.064939999997</v>
      </c>
      <c r="AX3081" s="51">
        <f t="shared" si="7700"/>
        <v>12485.5</v>
      </c>
      <c r="AY3081" s="51">
        <f t="shared" si="7701"/>
        <v>12485.5</v>
      </c>
      <c r="AZ3081" s="51"/>
      <c r="BA3081" s="52">
        <f t="shared" si="7702"/>
        <v>99.998841060852286</v>
      </c>
      <c r="BB3081" s="53"/>
    </row>
    <row r="3082" ht="31.5">
      <c r="B3082" s="47" t="s">
        <v>1128</v>
      </c>
      <c r="C3082" s="47" t="s">
        <v>129</v>
      </c>
      <c r="D3082" s="47" t="s">
        <v>46</v>
      </c>
      <c r="E3082" s="48" t="str">
        <f t="shared" si="7696"/>
        <v>1101</v>
      </c>
      <c r="F3082" s="47" t="s">
        <v>1138</v>
      </c>
      <c r="G3082" s="48"/>
      <c r="H3082" s="49" t="s">
        <v>1139</v>
      </c>
      <c r="I3082" s="19"/>
      <c r="J3082" s="19"/>
      <c r="K3082" s="19"/>
      <c r="L3082" s="19"/>
      <c r="M3082" s="19"/>
      <c r="N3082" s="19"/>
      <c r="O3082" s="19">
        <f>O3083</f>
        <v>563.71000000000004</v>
      </c>
      <c r="P3082" s="19">
        <f>P3083</f>
        <v>0</v>
      </c>
      <c r="Q3082" s="19">
        <f>Q3083</f>
        <v>1985.4400000000001</v>
      </c>
      <c r="R3082" s="19">
        <f>R3083</f>
        <v>0</v>
      </c>
      <c r="S3082" s="19">
        <f>S3083</f>
        <v>24600</v>
      </c>
      <c r="T3082" s="19">
        <f t="shared" si="7774"/>
        <v>27149.149999999998</v>
      </c>
      <c r="U3082" s="19"/>
      <c r="V3082" s="19"/>
      <c r="W3082" s="19">
        <f>W3083</f>
        <v>0</v>
      </c>
      <c r="X3082" s="19">
        <f>X3083</f>
        <v>0</v>
      </c>
      <c r="Y3082" s="19">
        <f>Y3083</f>
        <v>0</v>
      </c>
      <c r="Z3082" s="19">
        <f>Z3083</f>
        <v>24600</v>
      </c>
      <c r="AA3082" s="19">
        <f>AA3083</f>
        <v>0</v>
      </c>
      <c r="AB3082" s="19">
        <f>AB3083</f>
        <v>0</v>
      </c>
      <c r="AC3082" s="19">
        <f>AC3083</f>
        <v>0</v>
      </c>
      <c r="AD3082" s="19">
        <f>AD3083</f>
        <v>0</v>
      </c>
      <c r="AE3082" s="19"/>
      <c r="AF3082" s="50">
        <f>AF3083</f>
        <v>27149.150000000001</v>
      </c>
      <c r="AG3082" s="50">
        <f>AG3083</f>
        <v>0</v>
      </c>
      <c r="AH3082" s="50">
        <f>AH3083</f>
        <v>0</v>
      </c>
      <c r="AI3082" s="50">
        <f>AI3083</f>
        <v>0</v>
      </c>
      <c r="AJ3082" s="50">
        <f>AJ3083</f>
        <v>0</v>
      </c>
      <c r="AK3082" s="50">
        <f>AK3083</f>
        <v>0</v>
      </c>
      <c r="AL3082" s="50">
        <f>AL3083</f>
        <v>27149.150000000001</v>
      </c>
      <c r="AM3082" s="50">
        <f>AM3083</f>
        <v>0</v>
      </c>
      <c r="AN3082" s="50">
        <f>AN3083</f>
        <v>0</v>
      </c>
      <c r="AO3082" s="51">
        <f>AO3083</f>
        <v>24600</v>
      </c>
      <c r="AP3082" s="51">
        <f>AP3083</f>
        <v>26585.439999999999</v>
      </c>
      <c r="AQ3082" s="51">
        <f>AQ3083</f>
        <v>563.71000000000004</v>
      </c>
      <c r="AR3082" s="51">
        <f>AR3083</f>
        <v>0</v>
      </c>
      <c r="AS3082" s="51">
        <f>AS3083</f>
        <v>0</v>
      </c>
      <c r="AT3082" s="51">
        <f>AT3083</f>
        <v>0</v>
      </c>
      <c r="AU3082" s="51">
        <f t="shared" si="7697"/>
        <v>27149.149999999998</v>
      </c>
      <c r="AV3082" s="51">
        <f t="shared" si="7698"/>
        <v>0</v>
      </c>
      <c r="AW3082" s="51">
        <f t="shared" si="7699"/>
        <v>51749.149999999994</v>
      </c>
      <c r="AX3082" s="51">
        <f t="shared" si="7700"/>
        <v>0</v>
      </c>
      <c r="AY3082" s="51">
        <f t="shared" si="7701"/>
        <v>0</v>
      </c>
      <c r="AZ3082" s="51">
        <f>AZ3083</f>
        <v>0</v>
      </c>
      <c r="BA3082" s="52">
        <f t="shared" si="7702"/>
        <v>100</v>
      </c>
      <c r="BB3082" s="25"/>
    </row>
    <row r="3083" ht="31.5">
      <c r="B3083" s="47" t="s">
        <v>1128</v>
      </c>
      <c r="C3083" s="47" t="s">
        <v>129</v>
      </c>
      <c r="D3083" s="47" t="s">
        <v>46</v>
      </c>
      <c r="E3083" s="48" t="str">
        <f t="shared" si="7696"/>
        <v>1101</v>
      </c>
      <c r="F3083" s="47" t="s">
        <v>1138</v>
      </c>
      <c r="G3083" s="47" t="s">
        <v>154</v>
      </c>
      <c r="H3083" s="49" t="s">
        <v>155</v>
      </c>
      <c r="I3083" s="19"/>
      <c r="J3083" s="19"/>
      <c r="K3083" s="19"/>
      <c r="L3083" s="19"/>
      <c r="M3083" s="19"/>
      <c r="N3083" s="19"/>
      <c r="O3083" s="19">
        <v>563.71000000000004</v>
      </c>
      <c r="P3083" s="19">
        <v>0</v>
      </c>
      <c r="Q3083" s="19">
        <v>1985.4400000000001</v>
      </c>
      <c r="R3083" s="19">
        <v>0</v>
      </c>
      <c r="S3083" s="19">
        <v>24600</v>
      </c>
      <c r="T3083" s="19">
        <f t="shared" si="7774"/>
        <v>27149.149999999998</v>
      </c>
      <c r="U3083" s="19"/>
      <c r="V3083" s="19"/>
      <c r="W3083" s="19"/>
      <c r="X3083" s="19"/>
      <c r="Y3083" s="19"/>
      <c r="Z3083" s="19">
        <v>24600</v>
      </c>
      <c r="AA3083" s="19"/>
      <c r="AB3083" s="19"/>
      <c r="AC3083" s="19"/>
      <c r="AD3083" s="19"/>
      <c r="AE3083" s="19"/>
      <c r="AF3083" s="50">
        <v>27149.150000000001</v>
      </c>
      <c r="AG3083" s="50"/>
      <c r="AH3083" s="50">
        <v>0</v>
      </c>
      <c r="AI3083" s="50">
        <v>0</v>
      </c>
      <c r="AJ3083" s="50">
        <v>0</v>
      </c>
      <c r="AK3083" s="50">
        <v>0</v>
      </c>
      <c r="AL3083" s="50">
        <v>27149.150000000001</v>
      </c>
      <c r="AM3083" s="50">
        <v>0</v>
      </c>
      <c r="AN3083" s="50">
        <v>0</v>
      </c>
      <c r="AO3083" s="15">
        <v>24600</v>
      </c>
      <c r="AP3083" s="51">
        <v>26585.439999999999</v>
      </c>
      <c r="AQ3083" s="51">
        <v>563.71000000000004</v>
      </c>
      <c r="AR3083" s="51">
        <v>0</v>
      </c>
      <c r="AS3083" s="51">
        <v>0</v>
      </c>
      <c r="AT3083" s="51">
        <v>0</v>
      </c>
      <c r="AU3083" s="51">
        <f t="shared" si="7697"/>
        <v>27149.149999999998</v>
      </c>
      <c r="AV3083" s="51">
        <f t="shared" si="7698"/>
        <v>0</v>
      </c>
      <c r="AW3083" s="51">
        <f t="shared" si="7699"/>
        <v>51749.149999999994</v>
      </c>
      <c r="AX3083" s="51">
        <f t="shared" si="7700"/>
        <v>0</v>
      </c>
      <c r="AY3083" s="51">
        <f t="shared" si="7701"/>
        <v>0</v>
      </c>
      <c r="AZ3083" s="51"/>
      <c r="BA3083" s="52">
        <f t="shared" si="7702"/>
        <v>100</v>
      </c>
      <c r="BB3083" s="53"/>
    </row>
    <row r="3084" ht="31.5" hidden="1">
      <c r="B3084" s="47" t="s">
        <v>1128</v>
      </c>
      <c r="C3084" s="47" t="s">
        <v>129</v>
      </c>
      <c r="D3084" s="47" t="s">
        <v>46</v>
      </c>
      <c r="E3084" s="48" t="str">
        <f t="shared" si="7696"/>
        <v>1101</v>
      </c>
      <c r="F3084" s="47" t="s">
        <v>1140</v>
      </c>
      <c r="G3084" s="48"/>
      <c r="H3084" s="49" t="s">
        <v>1141</v>
      </c>
      <c r="I3084" s="19">
        <f>I3085</f>
        <v>35000</v>
      </c>
      <c r="J3084" s="19">
        <f>J3085</f>
        <v>0</v>
      </c>
      <c r="K3084" s="19">
        <f>K3085</f>
        <v>0</v>
      </c>
      <c r="L3084" s="19">
        <f>L3085</f>
        <v>0</v>
      </c>
      <c r="M3084" s="19">
        <f>M3085</f>
        <v>0</v>
      </c>
      <c r="N3084" s="19">
        <f>N3085</f>
        <v>0</v>
      </c>
      <c r="O3084" s="19">
        <f>O3085</f>
        <v>0</v>
      </c>
      <c r="P3084" s="19">
        <f>P3085</f>
        <v>0</v>
      </c>
      <c r="Q3084" s="19">
        <f>Q3085</f>
        <v>-35000</v>
      </c>
      <c r="R3084" s="19">
        <f>R3085</f>
        <v>0</v>
      </c>
      <c r="S3084" s="19">
        <f>S3085</f>
        <v>0</v>
      </c>
      <c r="T3084" s="19">
        <f t="shared" si="7774"/>
        <v>0</v>
      </c>
      <c r="U3084" s="19">
        <f t="shared" si="7714"/>
        <v>0</v>
      </c>
      <c r="V3084" s="19">
        <f t="shared" si="7715"/>
        <v>0</v>
      </c>
      <c r="W3084" s="19">
        <f>W3085</f>
        <v>0</v>
      </c>
      <c r="X3084" s="19">
        <f>X3085</f>
        <v>0</v>
      </c>
      <c r="Y3084" s="19">
        <f>Y3085</f>
        <v>0</v>
      </c>
      <c r="Z3084" s="19">
        <f>Z3085</f>
        <v>0</v>
      </c>
      <c r="AA3084" s="19">
        <f>AA3085</f>
        <v>0</v>
      </c>
      <c r="AB3084" s="19">
        <f>AB3085</f>
        <v>0</v>
      </c>
      <c r="AC3084" s="19">
        <f>AC3085</f>
        <v>0</v>
      </c>
      <c r="AD3084" s="19">
        <f>AD3085</f>
        <v>0</v>
      </c>
      <c r="AE3084" s="19">
        <f>AE3085</f>
        <v>0</v>
      </c>
      <c r="AF3084" s="50">
        <f>AF3085</f>
        <v>0</v>
      </c>
      <c r="AG3084" s="50">
        <f>AG3085</f>
        <v>0</v>
      </c>
      <c r="AH3084" s="50">
        <f>AH3085</f>
        <v>0</v>
      </c>
      <c r="AI3084" s="50">
        <f>AI3085</f>
        <v>0</v>
      </c>
      <c r="AJ3084" s="50">
        <f>AJ3085</f>
        <v>0</v>
      </c>
      <c r="AK3084" s="50">
        <f>AK3085</f>
        <v>0</v>
      </c>
      <c r="AL3084" s="50">
        <f>AL3085</f>
        <v>0</v>
      </c>
      <c r="AM3084" s="50">
        <f>AM3085</f>
        <v>0</v>
      </c>
      <c r="AN3084" s="50">
        <f>AN3085</f>
        <v>0</v>
      </c>
      <c r="AO3084" s="51">
        <f>AO3085</f>
        <v>0</v>
      </c>
      <c r="AP3084" s="51">
        <f>AP3085</f>
        <v>0</v>
      </c>
      <c r="AQ3084" s="51">
        <f>AQ3085</f>
        <v>0</v>
      </c>
      <c r="AR3084" s="51">
        <f>AR3085</f>
        <v>0</v>
      </c>
      <c r="AS3084" s="51">
        <f>AS3085</f>
        <v>0</v>
      </c>
      <c r="AT3084" s="51">
        <f>AT3085</f>
        <v>0</v>
      </c>
      <c r="AU3084" s="51">
        <f t="shared" si="7697"/>
        <v>0</v>
      </c>
      <c r="AV3084" s="51">
        <f t="shared" si="7698"/>
        <v>0</v>
      </c>
      <c r="AW3084" s="51">
        <f t="shared" si="7699"/>
        <v>0</v>
      </c>
      <c r="AX3084" s="51">
        <f t="shared" si="7700"/>
        <v>0</v>
      </c>
      <c r="AY3084" s="51">
        <f t="shared" si="7701"/>
        <v>0</v>
      </c>
      <c r="AZ3084" s="51">
        <f>AZ3085</f>
        <v>0</v>
      </c>
      <c r="BA3084" s="52"/>
      <c r="BB3084" s="25">
        <v>0</v>
      </c>
    </row>
    <row r="3085" ht="31.5" hidden="1">
      <c r="B3085" s="47" t="s">
        <v>1128</v>
      </c>
      <c r="C3085" s="47" t="s">
        <v>129</v>
      </c>
      <c r="D3085" s="47" t="s">
        <v>46</v>
      </c>
      <c r="E3085" s="48" t="str">
        <f t="shared" si="7696"/>
        <v>1101</v>
      </c>
      <c r="F3085" s="47" t="s">
        <v>1140</v>
      </c>
      <c r="G3085" s="47" t="s">
        <v>154</v>
      </c>
      <c r="H3085" s="49" t="s">
        <v>155</v>
      </c>
      <c r="I3085" s="19">
        <v>35000</v>
      </c>
      <c r="J3085" s="19">
        <v>0</v>
      </c>
      <c r="K3085" s="19">
        <v>0</v>
      </c>
      <c r="L3085" s="19"/>
      <c r="M3085" s="19"/>
      <c r="N3085" s="19"/>
      <c r="O3085" s="19">
        <v>0</v>
      </c>
      <c r="P3085" s="19">
        <v>0</v>
      </c>
      <c r="Q3085" s="19">
        <v>-35000</v>
      </c>
      <c r="R3085" s="19">
        <v>0</v>
      </c>
      <c r="S3085" s="19"/>
      <c r="T3085" s="19">
        <f t="shared" si="7774"/>
        <v>0</v>
      </c>
      <c r="U3085" s="19">
        <f t="shared" si="7714"/>
        <v>0</v>
      </c>
      <c r="V3085" s="19">
        <f t="shared" si="7715"/>
        <v>0</v>
      </c>
      <c r="W3085" s="19"/>
      <c r="X3085" s="19"/>
      <c r="Y3085" s="19"/>
      <c r="Z3085" s="19"/>
      <c r="AA3085" s="19"/>
      <c r="AB3085" s="19"/>
      <c r="AC3085" s="19"/>
      <c r="AD3085" s="19"/>
      <c r="AE3085" s="19"/>
      <c r="AF3085" s="50">
        <v>0</v>
      </c>
      <c r="AG3085" s="50"/>
      <c r="AH3085" s="50">
        <v>0</v>
      </c>
      <c r="AI3085" s="50">
        <v>0</v>
      </c>
      <c r="AJ3085" s="50">
        <v>0</v>
      </c>
      <c r="AK3085" s="50">
        <v>0</v>
      </c>
      <c r="AL3085" s="50">
        <v>0</v>
      </c>
      <c r="AM3085" s="50">
        <v>0</v>
      </c>
      <c r="AN3085" s="50">
        <v>0</v>
      </c>
      <c r="AO3085" s="15">
        <v>0</v>
      </c>
      <c r="AP3085" s="51">
        <v>0</v>
      </c>
      <c r="AQ3085" s="51">
        <v>0</v>
      </c>
      <c r="AR3085" s="51">
        <v>0</v>
      </c>
      <c r="AS3085" s="51">
        <v>0</v>
      </c>
      <c r="AT3085" s="51">
        <v>0</v>
      </c>
      <c r="AU3085" s="51">
        <f t="shared" si="7697"/>
        <v>0</v>
      </c>
      <c r="AV3085" s="51">
        <f t="shared" si="7698"/>
        <v>0</v>
      </c>
      <c r="AW3085" s="51">
        <f t="shared" si="7699"/>
        <v>0</v>
      </c>
      <c r="AX3085" s="51">
        <f t="shared" si="7700"/>
        <v>0</v>
      </c>
      <c r="AY3085" s="51">
        <f t="shared" si="7701"/>
        <v>0</v>
      </c>
      <c r="AZ3085" s="51"/>
      <c r="BA3085" s="52"/>
      <c r="BB3085" s="53">
        <v>0</v>
      </c>
    </row>
    <row r="3086" ht="47.25">
      <c r="B3086" s="47" t="s">
        <v>1128</v>
      </c>
      <c r="C3086" s="47" t="s">
        <v>129</v>
      </c>
      <c r="D3086" s="47" t="s">
        <v>46</v>
      </c>
      <c r="E3086" s="48" t="str">
        <f t="shared" si="7696"/>
        <v>1101</v>
      </c>
      <c r="F3086" s="47" t="s">
        <v>472</v>
      </c>
      <c r="G3086" s="48"/>
      <c r="H3086" s="49" t="s">
        <v>473</v>
      </c>
      <c r="I3086" s="19">
        <f>I3087+I3089+I3091+I3094+I3096</f>
        <v>150987.70000000001</v>
      </c>
      <c r="J3086" s="19">
        <f>J3087+J3089+J3091+J3094+J3096</f>
        <v>153512.80000000002</v>
      </c>
      <c r="K3086" s="19">
        <f>K3087+K3089+K3091+K3094+K3096</f>
        <v>153512.80000000002</v>
      </c>
      <c r="L3086" s="19">
        <f>L3087+L3089+L3091+L3094+L3096</f>
        <v>0</v>
      </c>
      <c r="M3086" s="19">
        <f>M3087+M3089+M3091+M3094+M3096</f>
        <v>0</v>
      </c>
      <c r="N3086" s="19">
        <f>N3087+N3089+N3091+N3094+N3096</f>
        <v>0</v>
      </c>
      <c r="O3086" s="19">
        <f>O3087+O3089+O3091+O3094+O3096</f>
        <v>0</v>
      </c>
      <c r="P3086" s="19">
        <f>P3087+P3089+P3091+P3094+P3096</f>
        <v>-1117.1400000000001</v>
      </c>
      <c r="Q3086" s="19">
        <f>Q3087+Q3089+Q3091+Q3094+Q3096</f>
        <v>0</v>
      </c>
      <c r="R3086" s="19">
        <f>R3087+R3089+R3091+R3094+R3096</f>
        <v>0</v>
      </c>
      <c r="S3086" s="19">
        <f>S3087+S3089+S3091+S3094+S3096</f>
        <v>5353.0289999999995</v>
      </c>
      <c r="T3086" s="19">
        <f t="shared" si="7774"/>
        <v>155223.58900000001</v>
      </c>
      <c r="U3086" s="19">
        <f t="shared" si="7714"/>
        <v>153512.80000000002</v>
      </c>
      <c r="V3086" s="19">
        <f t="shared" si="7715"/>
        <v>153512.80000000002</v>
      </c>
      <c r="W3086" s="19">
        <f>W3087+W3089+W3091+W3094+W3096</f>
        <v>2283.6999999999998</v>
      </c>
      <c r="X3086" s="19">
        <f>X3087+X3089+X3091+X3094+X3096</f>
        <v>0</v>
      </c>
      <c r="Y3086" s="19">
        <f>Y3087+Y3089+Y3091+Y3094+Y3096</f>
        <v>0</v>
      </c>
      <c r="Z3086" s="19">
        <f>Z3087+Z3089+Z3091+Z3094+Z3096</f>
        <v>3069.3289999999997</v>
      </c>
      <c r="AA3086" s="19">
        <f>AA3087+AA3089+AA3091+AA3094+AA3096</f>
        <v>3144.8789999999999</v>
      </c>
      <c r="AB3086" s="19">
        <f>AB3087+AB3089+AB3091+AB3094+AB3096</f>
        <v>0</v>
      </c>
      <c r="AC3086" s="19">
        <f>AC3087+AC3089+AC3091+AC3094+AC3096</f>
        <v>3144.8789999999999</v>
      </c>
      <c r="AD3086" s="19">
        <f>AD3087+AD3089+AD3091+AD3094+AD3096</f>
        <v>0</v>
      </c>
      <c r="AE3086" s="19">
        <f>AE3087+AE3089+AE3091+AE3094+AE3096</f>
        <v>0</v>
      </c>
      <c r="AF3086" s="50">
        <f>AF3087+AF3089+AF3091+AF3094+AF3096</f>
        <v>154262.57597000001</v>
      </c>
      <c r="AG3086" s="50">
        <f>AG3087+AG3089+AG3091+AG3094+AG3096</f>
        <v>0</v>
      </c>
      <c r="AH3086" s="50">
        <f>AH3087+AH3089+AH3091+AH3094+AH3096</f>
        <v>0</v>
      </c>
      <c r="AI3086" s="50">
        <f>AI3087+AI3089+AI3091+AI3094+AI3096</f>
        <v>0</v>
      </c>
      <c r="AJ3086" s="50">
        <f>AJ3087+AJ3089+AJ3091+AJ3094+AJ3096</f>
        <v>0</v>
      </c>
      <c r="AK3086" s="50">
        <f>AK3087+AK3089+AK3091+AK3094+AK3096</f>
        <v>0</v>
      </c>
      <c r="AL3086" s="50">
        <f>AL3087+AL3089+AL3091+AL3094+AL3096</f>
        <v>154236.28209000002</v>
      </c>
      <c r="AM3086" s="50">
        <f>AM3087+AM3089+AM3091+AM3094+AM3096</f>
        <v>0</v>
      </c>
      <c r="AN3086" s="50">
        <f>AN3087+AN3089+AN3091+AN3094+AN3096</f>
        <v>0</v>
      </c>
      <c r="AO3086" s="51">
        <f>AO3087+AO3089+AO3091+AO3094+AO3096</f>
        <v>112738.19059</v>
      </c>
      <c r="AP3086" s="51">
        <f>AP3087+AP3089+AP3091+AP3094+AP3096</f>
        <v>155223.58900000001</v>
      </c>
      <c r="AQ3086" s="51">
        <f>AQ3087+AQ3089+AQ3091+AQ3094+AQ3096</f>
        <v>0</v>
      </c>
      <c r="AR3086" s="51">
        <f>AR3087+AR3089+AR3091+AR3094+AR3096</f>
        <v>0</v>
      </c>
      <c r="AS3086" s="51">
        <f>AS3087+AS3089+AS3091+AS3094+AS3096</f>
        <v>0</v>
      </c>
      <c r="AT3086" s="51">
        <f>AT3087+AT3089+AT3091+AT3094+AT3096</f>
        <v>0</v>
      </c>
      <c r="AU3086" s="51">
        <f t="shared" si="7697"/>
        <v>155223.58900000001</v>
      </c>
      <c r="AV3086" s="51">
        <f t="shared" si="7698"/>
        <v>0</v>
      </c>
      <c r="AW3086" s="51">
        <f t="shared" si="7699"/>
        <v>160576.61800000002</v>
      </c>
      <c r="AX3086" s="51">
        <f t="shared" si="7700"/>
        <v>156657.679</v>
      </c>
      <c r="AY3086" s="51">
        <f t="shared" si="7701"/>
        <v>156657.679</v>
      </c>
      <c r="AZ3086" s="51">
        <f>AZ3087+AZ3089+AZ3091+AZ3094+AZ3096</f>
        <v>0</v>
      </c>
      <c r="BA3086" s="52">
        <f t="shared" si="7702"/>
        <v>99.98295511413923</v>
      </c>
      <c r="BB3086" s="25"/>
    </row>
    <row r="3087" ht="47.25">
      <c r="B3087" s="47" t="s">
        <v>1128</v>
      </c>
      <c r="C3087" s="47" t="s">
        <v>129</v>
      </c>
      <c r="D3087" s="47" t="s">
        <v>46</v>
      </c>
      <c r="E3087" s="48" t="str">
        <f t="shared" si="7696"/>
        <v>1101</v>
      </c>
      <c r="F3087" s="47" t="s">
        <v>1142</v>
      </c>
      <c r="G3087" s="48"/>
      <c r="H3087" s="49" t="s">
        <v>75</v>
      </c>
      <c r="I3087" s="19">
        <f>I3088</f>
        <v>139389.89999999999</v>
      </c>
      <c r="J3087" s="19">
        <f>J3088</f>
        <v>145306.20000000001</v>
      </c>
      <c r="K3087" s="19">
        <f>K3088</f>
        <v>145306.20000000001</v>
      </c>
      <c r="L3087" s="19">
        <f>L3088</f>
        <v>0</v>
      </c>
      <c r="M3087" s="19">
        <f>M3088</f>
        <v>0</v>
      </c>
      <c r="N3087" s="19">
        <f>N3088</f>
        <v>0</v>
      </c>
      <c r="O3087" s="19">
        <f>O3088</f>
        <v>0</v>
      </c>
      <c r="P3087" s="19">
        <f>P3088</f>
        <v>0</v>
      </c>
      <c r="Q3087" s="19">
        <f>Q3088</f>
        <v>0</v>
      </c>
      <c r="R3087" s="19">
        <f>R3088</f>
        <v>0</v>
      </c>
      <c r="S3087" s="19">
        <f>S3088</f>
        <v>2967.8629999999998</v>
      </c>
      <c r="T3087" s="19">
        <f t="shared" si="7774"/>
        <v>142357.76300000001</v>
      </c>
      <c r="U3087" s="19">
        <f t="shared" si="7714"/>
        <v>145306.20000000001</v>
      </c>
      <c r="V3087" s="19">
        <f t="shared" si="7715"/>
        <v>145306.20000000001</v>
      </c>
      <c r="W3087" s="19">
        <f>W3088</f>
        <v>0</v>
      </c>
      <c r="X3087" s="19">
        <f>X3088</f>
        <v>0</v>
      </c>
      <c r="Y3087" s="19">
        <f>Y3088</f>
        <v>0</v>
      </c>
      <c r="Z3087" s="19">
        <f>Z3088</f>
        <v>2967.8629999999998</v>
      </c>
      <c r="AA3087" s="19">
        <f>AA3088</f>
        <v>3144.8789999999999</v>
      </c>
      <c r="AB3087" s="19">
        <f>AB3088</f>
        <v>0</v>
      </c>
      <c r="AC3087" s="19">
        <f>AC3088</f>
        <v>3144.8789999999999</v>
      </c>
      <c r="AD3087" s="19">
        <f>AD3088</f>
        <v>0</v>
      </c>
      <c r="AE3087" s="19"/>
      <c r="AF3087" s="50">
        <f>AF3088</f>
        <v>141779.60999999999</v>
      </c>
      <c r="AG3087" s="50">
        <f>AG3088</f>
        <v>0</v>
      </c>
      <c r="AH3087" s="50">
        <f>AH3088</f>
        <v>0</v>
      </c>
      <c r="AI3087" s="50">
        <f>AI3088</f>
        <v>0</v>
      </c>
      <c r="AJ3087" s="50">
        <f>AJ3088</f>
        <v>0</v>
      </c>
      <c r="AK3087" s="50">
        <f>AK3088</f>
        <v>0</v>
      </c>
      <c r="AL3087" s="50">
        <f>AL3088</f>
        <v>141753.46502</v>
      </c>
      <c r="AM3087" s="50">
        <f>AM3088</f>
        <v>0</v>
      </c>
      <c r="AN3087" s="50">
        <f>AN3088</f>
        <v>0</v>
      </c>
      <c r="AO3087" s="15">
        <f>AO3088</f>
        <v>105429.96228000001</v>
      </c>
      <c r="AP3087" s="51">
        <f>AP3088</f>
        <v>142357.76300000001</v>
      </c>
      <c r="AQ3087" s="51">
        <f>AQ3088</f>
        <v>0</v>
      </c>
      <c r="AR3087" s="51">
        <f>AR3088</f>
        <v>0</v>
      </c>
      <c r="AS3087" s="51">
        <f>AS3088</f>
        <v>0</v>
      </c>
      <c r="AT3087" s="51">
        <f>AT3088</f>
        <v>0</v>
      </c>
      <c r="AU3087" s="51">
        <f t="shared" si="7697"/>
        <v>142357.76300000001</v>
      </c>
      <c r="AV3087" s="51">
        <f t="shared" si="7698"/>
        <v>0</v>
      </c>
      <c r="AW3087" s="51">
        <f t="shared" si="7699"/>
        <v>145325.62600000002</v>
      </c>
      <c r="AX3087" s="51">
        <f t="shared" si="7700"/>
        <v>148451.079</v>
      </c>
      <c r="AY3087" s="51">
        <f t="shared" si="7701"/>
        <v>148451.079</v>
      </c>
      <c r="AZ3087" s="51">
        <f>AZ3088</f>
        <v>0</v>
      </c>
      <c r="BA3087" s="52">
        <f t="shared" si="7702"/>
        <v>99.981559421696829</v>
      </c>
      <c r="BB3087" s="25"/>
    </row>
    <row r="3088" ht="31.5">
      <c r="B3088" s="47" t="s">
        <v>1128</v>
      </c>
      <c r="C3088" s="47" t="s">
        <v>129</v>
      </c>
      <c r="D3088" s="47" t="s">
        <v>46</v>
      </c>
      <c r="E3088" s="48" t="str">
        <f t="shared" si="7696"/>
        <v>1101</v>
      </c>
      <c r="F3088" s="47" t="s">
        <v>1142</v>
      </c>
      <c r="G3088" s="47" t="s">
        <v>154</v>
      </c>
      <c r="H3088" s="49" t="s">
        <v>155</v>
      </c>
      <c r="I3088" s="19">
        <v>139389.89999999999</v>
      </c>
      <c r="J3088" s="19">
        <v>145306.20000000001</v>
      </c>
      <c r="K3088" s="19">
        <v>145306.20000000001</v>
      </c>
      <c r="L3088" s="19"/>
      <c r="M3088" s="19"/>
      <c r="N3088" s="19"/>
      <c r="O3088" s="19">
        <v>0</v>
      </c>
      <c r="P3088" s="19">
        <v>0</v>
      </c>
      <c r="Q3088" s="19">
        <v>0</v>
      </c>
      <c r="R3088" s="19">
        <v>0</v>
      </c>
      <c r="S3088" s="19">
        <v>2967.8629999999998</v>
      </c>
      <c r="T3088" s="19">
        <f t="shared" si="7774"/>
        <v>142357.76300000001</v>
      </c>
      <c r="U3088" s="19">
        <f t="shared" si="7714"/>
        <v>145306.20000000001</v>
      </c>
      <c r="V3088" s="19">
        <f t="shared" si="7715"/>
        <v>145306.20000000001</v>
      </c>
      <c r="W3088" s="19"/>
      <c r="X3088" s="19"/>
      <c r="Y3088" s="19"/>
      <c r="Z3088" s="19">
        <v>2967.8629999999998</v>
      </c>
      <c r="AA3088" s="19">
        <v>3144.8789999999999</v>
      </c>
      <c r="AB3088" s="19"/>
      <c r="AC3088" s="19">
        <v>3144.8789999999999</v>
      </c>
      <c r="AD3088" s="19"/>
      <c r="AE3088" s="19"/>
      <c r="AF3088" s="50">
        <v>141779.60999999999</v>
      </c>
      <c r="AG3088" s="50"/>
      <c r="AH3088" s="50">
        <v>0</v>
      </c>
      <c r="AI3088" s="50">
        <v>0</v>
      </c>
      <c r="AJ3088" s="50">
        <v>0</v>
      </c>
      <c r="AK3088" s="50">
        <v>0</v>
      </c>
      <c r="AL3088" s="50">
        <v>141753.46502</v>
      </c>
      <c r="AM3088" s="50">
        <v>0</v>
      </c>
      <c r="AN3088" s="50">
        <v>0</v>
      </c>
      <c r="AO3088" s="87">
        <v>105429.96228000001</v>
      </c>
      <c r="AP3088" s="51">
        <v>142357.76300000001</v>
      </c>
      <c r="AQ3088" s="51">
        <v>0</v>
      </c>
      <c r="AR3088" s="51">
        <v>0</v>
      </c>
      <c r="AS3088" s="51">
        <v>0</v>
      </c>
      <c r="AT3088" s="51">
        <v>0</v>
      </c>
      <c r="AU3088" s="51">
        <f t="shared" si="7697"/>
        <v>142357.76300000001</v>
      </c>
      <c r="AV3088" s="51">
        <f t="shared" si="7698"/>
        <v>0</v>
      </c>
      <c r="AW3088" s="51">
        <f t="shared" si="7699"/>
        <v>145325.62600000002</v>
      </c>
      <c r="AX3088" s="51">
        <f t="shared" si="7700"/>
        <v>148451.079</v>
      </c>
      <c r="AY3088" s="51">
        <f t="shared" si="7701"/>
        <v>148451.079</v>
      </c>
      <c r="AZ3088" s="51"/>
      <c r="BA3088" s="52">
        <f t="shared" si="7702"/>
        <v>99.981559421696829</v>
      </c>
      <c r="BB3088" s="53"/>
    </row>
    <row r="3089">
      <c r="B3089" s="47" t="s">
        <v>1128</v>
      </c>
      <c r="C3089" s="47" t="s">
        <v>129</v>
      </c>
      <c r="D3089" s="47" t="s">
        <v>46</v>
      </c>
      <c r="E3089" s="48" t="str">
        <f t="shared" si="7696"/>
        <v>1101</v>
      </c>
      <c r="F3089" s="47" t="s">
        <v>1143</v>
      </c>
      <c r="G3089" s="48"/>
      <c r="H3089" s="49" t="s">
        <v>259</v>
      </c>
      <c r="I3089" s="19">
        <f>I3090</f>
        <v>3391.1999999999998</v>
      </c>
      <c r="J3089" s="19">
        <f>J3090</f>
        <v>0</v>
      </c>
      <c r="K3089" s="19">
        <f>K3090</f>
        <v>0</v>
      </c>
      <c r="L3089" s="19">
        <f>L3090</f>
        <v>0</v>
      </c>
      <c r="M3089" s="19">
        <f>M3090</f>
        <v>0</v>
      </c>
      <c r="N3089" s="19">
        <f>N3090</f>
        <v>0</v>
      </c>
      <c r="O3089" s="19">
        <f>O3090</f>
        <v>0</v>
      </c>
      <c r="P3089" s="19">
        <f>P3090</f>
        <v>0</v>
      </c>
      <c r="Q3089" s="19">
        <f>Q3090</f>
        <v>0</v>
      </c>
      <c r="R3089" s="19">
        <f>R3090</f>
        <v>0</v>
      </c>
      <c r="S3089" s="19">
        <f>S3090</f>
        <v>2385.1659999999997</v>
      </c>
      <c r="T3089" s="19">
        <f t="shared" si="7774"/>
        <v>5776.366</v>
      </c>
      <c r="U3089" s="19">
        <f t="shared" si="7714"/>
        <v>0</v>
      </c>
      <c r="V3089" s="19">
        <f t="shared" si="7715"/>
        <v>0</v>
      </c>
      <c r="W3089" s="19">
        <f>W3090</f>
        <v>2283.6999999999998</v>
      </c>
      <c r="X3089" s="19">
        <f>X3090</f>
        <v>0</v>
      </c>
      <c r="Y3089" s="19">
        <f>Y3090</f>
        <v>0</v>
      </c>
      <c r="Z3089" s="19">
        <f>Z3090</f>
        <v>101.46599999999999</v>
      </c>
      <c r="AA3089" s="19">
        <f>AA3090</f>
        <v>0</v>
      </c>
      <c r="AB3089" s="19">
        <f>AB3090</f>
        <v>0</v>
      </c>
      <c r="AC3089" s="19">
        <f>AC3090</f>
        <v>0</v>
      </c>
      <c r="AD3089" s="19">
        <f>AD3090</f>
        <v>0</v>
      </c>
      <c r="AE3089" s="19"/>
      <c r="AF3089" s="50">
        <f>AF3090</f>
        <v>5776.366</v>
      </c>
      <c r="AG3089" s="50">
        <f>AG3090</f>
        <v>0</v>
      </c>
      <c r="AH3089" s="50">
        <f>AH3090</f>
        <v>0</v>
      </c>
      <c r="AI3089" s="50">
        <f>AI3090</f>
        <v>0</v>
      </c>
      <c r="AJ3089" s="50">
        <f>AJ3090</f>
        <v>0</v>
      </c>
      <c r="AK3089" s="50">
        <f>AK3090</f>
        <v>0</v>
      </c>
      <c r="AL3089" s="50">
        <f>AL3090</f>
        <v>5776.366</v>
      </c>
      <c r="AM3089" s="50">
        <f>AM3090</f>
        <v>0</v>
      </c>
      <c r="AN3089" s="50">
        <f>AN3090</f>
        <v>0</v>
      </c>
      <c r="AO3089" s="15">
        <f>AO3090</f>
        <v>3498.0854599999998</v>
      </c>
      <c r="AP3089" s="51">
        <f>AP3090</f>
        <v>5776.366</v>
      </c>
      <c r="AQ3089" s="51">
        <f>AQ3090</f>
        <v>0</v>
      </c>
      <c r="AR3089" s="51">
        <f>AR3090</f>
        <v>0</v>
      </c>
      <c r="AS3089" s="51">
        <f>AS3090</f>
        <v>0</v>
      </c>
      <c r="AT3089" s="51">
        <f>AT3090</f>
        <v>0</v>
      </c>
      <c r="AU3089" s="51">
        <f t="shared" si="7697"/>
        <v>5776.366</v>
      </c>
      <c r="AV3089" s="51">
        <f t="shared" si="7698"/>
        <v>0</v>
      </c>
      <c r="AW3089" s="51">
        <f t="shared" si="7699"/>
        <v>8161.5320000000002</v>
      </c>
      <c r="AX3089" s="51">
        <f t="shared" si="7700"/>
        <v>0</v>
      </c>
      <c r="AY3089" s="51">
        <f t="shared" si="7701"/>
        <v>0</v>
      </c>
      <c r="AZ3089" s="51">
        <f>AZ3090</f>
        <v>0</v>
      </c>
      <c r="BA3089" s="52">
        <f t="shared" si="7702"/>
        <v>100</v>
      </c>
      <c r="BB3089" s="25"/>
    </row>
    <row r="3090" ht="31.5">
      <c r="B3090" s="47" t="s">
        <v>1128</v>
      </c>
      <c r="C3090" s="47" t="s">
        <v>129</v>
      </c>
      <c r="D3090" s="47" t="s">
        <v>46</v>
      </c>
      <c r="E3090" s="48" t="str">
        <f t="shared" si="7696"/>
        <v>1101</v>
      </c>
      <c r="F3090" s="47" t="s">
        <v>1143</v>
      </c>
      <c r="G3090" s="47" t="s">
        <v>154</v>
      </c>
      <c r="H3090" s="49" t="s">
        <v>155</v>
      </c>
      <c r="I3090" s="19">
        <v>3391.1999999999998</v>
      </c>
      <c r="J3090" s="19">
        <v>0</v>
      </c>
      <c r="K3090" s="19">
        <v>0</v>
      </c>
      <c r="L3090" s="19"/>
      <c r="M3090" s="19"/>
      <c r="N3090" s="19"/>
      <c r="O3090" s="19">
        <v>0</v>
      </c>
      <c r="P3090" s="19">
        <v>0</v>
      </c>
      <c r="Q3090" s="19">
        <v>0</v>
      </c>
      <c r="R3090" s="19">
        <v>0</v>
      </c>
      <c r="S3090" s="19">
        <f>2283.7+101.466</f>
        <v>2385.1659999999997</v>
      </c>
      <c r="T3090" s="19">
        <f t="shared" si="7774"/>
        <v>5776.366</v>
      </c>
      <c r="U3090" s="19">
        <f t="shared" si="7714"/>
        <v>0</v>
      </c>
      <c r="V3090" s="19">
        <f t="shared" si="7715"/>
        <v>0</v>
      </c>
      <c r="W3090" s="19">
        <v>2283.6999999999998</v>
      </c>
      <c r="X3090" s="19"/>
      <c r="Y3090" s="19"/>
      <c r="Z3090" s="19">
        <v>101.46599999999999</v>
      </c>
      <c r="AA3090" s="19"/>
      <c r="AB3090" s="19"/>
      <c r="AC3090" s="19"/>
      <c r="AD3090" s="19"/>
      <c r="AE3090" s="19"/>
      <c r="AF3090" s="50">
        <v>5776.366</v>
      </c>
      <c r="AG3090" s="50"/>
      <c r="AH3090" s="50">
        <v>0</v>
      </c>
      <c r="AI3090" s="50">
        <v>0</v>
      </c>
      <c r="AJ3090" s="50">
        <v>0</v>
      </c>
      <c r="AK3090" s="50">
        <v>0</v>
      </c>
      <c r="AL3090" s="50">
        <v>5776.366</v>
      </c>
      <c r="AM3090" s="50">
        <v>0</v>
      </c>
      <c r="AN3090" s="50">
        <v>0</v>
      </c>
      <c r="AO3090" s="51">
        <v>3498.0854599999998</v>
      </c>
      <c r="AP3090" s="51">
        <v>5776.366</v>
      </c>
      <c r="AQ3090" s="51">
        <v>0</v>
      </c>
      <c r="AR3090" s="51">
        <v>0</v>
      </c>
      <c r="AS3090" s="51">
        <v>0</v>
      </c>
      <c r="AT3090" s="51">
        <v>0</v>
      </c>
      <c r="AU3090" s="51">
        <f t="shared" si="7697"/>
        <v>5776.366</v>
      </c>
      <c r="AV3090" s="51">
        <f t="shared" si="7698"/>
        <v>0</v>
      </c>
      <c r="AW3090" s="51">
        <f t="shared" si="7699"/>
        <v>8161.5320000000002</v>
      </c>
      <c r="AX3090" s="51">
        <f t="shared" si="7700"/>
        <v>0</v>
      </c>
      <c r="AY3090" s="51">
        <f t="shared" si="7701"/>
        <v>0</v>
      </c>
      <c r="AZ3090" s="51"/>
      <c r="BA3090" s="52">
        <f t="shared" si="7702"/>
        <v>100</v>
      </c>
      <c r="BB3090" s="53"/>
    </row>
    <row r="3091" ht="47.25">
      <c r="B3091" s="47" t="s">
        <v>1128</v>
      </c>
      <c r="C3091" s="47" t="s">
        <v>129</v>
      </c>
      <c r="D3091" s="47" t="s">
        <v>46</v>
      </c>
      <c r="E3091" s="48" t="str">
        <f t="shared" si="7696"/>
        <v>1101</v>
      </c>
      <c r="F3091" s="47" t="s">
        <v>548</v>
      </c>
      <c r="G3091" s="48"/>
      <c r="H3091" s="49" t="s">
        <v>549</v>
      </c>
      <c r="I3091" s="19">
        <f>I3093</f>
        <v>5000</v>
      </c>
      <c r="J3091" s="19">
        <f>J3093</f>
        <v>5000</v>
      </c>
      <c r="K3091" s="19">
        <f>K3093</f>
        <v>5000</v>
      </c>
      <c r="L3091" s="19">
        <f>L3093</f>
        <v>0</v>
      </c>
      <c r="M3091" s="19">
        <f>M3093</f>
        <v>0</v>
      </c>
      <c r="N3091" s="19">
        <f>N3093</f>
        <v>0</v>
      </c>
      <c r="O3091" s="19">
        <f>O3093+O3092</f>
        <v>0</v>
      </c>
      <c r="P3091" s="19">
        <f>P3093+P3092</f>
        <v>-1117.1400000000001</v>
      </c>
      <c r="Q3091" s="19">
        <f>Q3093+Q3092</f>
        <v>0</v>
      </c>
      <c r="R3091" s="19">
        <f>R3093+R3092</f>
        <v>0</v>
      </c>
      <c r="S3091" s="19">
        <f>S3093</f>
        <v>0</v>
      </c>
      <c r="T3091" s="19">
        <f t="shared" si="7774"/>
        <v>3882.8599999999997</v>
      </c>
      <c r="U3091" s="19">
        <f t="shared" si="7714"/>
        <v>5000</v>
      </c>
      <c r="V3091" s="19">
        <f t="shared" si="7715"/>
        <v>5000</v>
      </c>
      <c r="W3091" s="19">
        <f>W3093</f>
        <v>0</v>
      </c>
      <c r="X3091" s="19">
        <f>X3093</f>
        <v>0</v>
      </c>
      <c r="Y3091" s="19">
        <f>Y3093</f>
        <v>0</v>
      </c>
      <c r="Z3091" s="19">
        <f>Z3093</f>
        <v>0</v>
      </c>
      <c r="AA3091" s="19">
        <f>AA3093</f>
        <v>0</v>
      </c>
      <c r="AB3091" s="19">
        <f>AB3093</f>
        <v>0</v>
      </c>
      <c r="AC3091" s="19">
        <f>AC3093</f>
        <v>0</v>
      </c>
      <c r="AD3091" s="19">
        <f>AD3093</f>
        <v>0</v>
      </c>
      <c r="AE3091" s="19">
        <f>AE3093</f>
        <v>0</v>
      </c>
      <c r="AF3091" s="50">
        <f>AF3093+AF3092</f>
        <v>3499.9999699999998</v>
      </c>
      <c r="AG3091" s="50">
        <f>AG3093+AG3092</f>
        <v>0</v>
      </c>
      <c r="AH3091" s="50">
        <f>AH3093+AH3092</f>
        <v>0</v>
      </c>
      <c r="AI3091" s="50">
        <f>AI3093+AI3092</f>
        <v>0</v>
      </c>
      <c r="AJ3091" s="50">
        <f>AJ3093+AJ3092</f>
        <v>0</v>
      </c>
      <c r="AK3091" s="50">
        <f>AK3093+AK3092</f>
        <v>0</v>
      </c>
      <c r="AL3091" s="50">
        <f>AL3093+AL3092</f>
        <v>3499.9999699999998</v>
      </c>
      <c r="AM3091" s="50">
        <f>AM3093+AM3092</f>
        <v>0</v>
      </c>
      <c r="AN3091" s="50">
        <f>AN3093+AN3092</f>
        <v>0</v>
      </c>
      <c r="AO3091" s="15">
        <f>AO3093+AO3092</f>
        <v>1396.60655</v>
      </c>
      <c r="AP3091" s="51">
        <f>AP3093+AP3092</f>
        <v>3882.8600000000001</v>
      </c>
      <c r="AQ3091" s="51">
        <f>AQ3093+AQ3092</f>
        <v>0</v>
      </c>
      <c r="AR3091" s="51">
        <f>AR3093+AR3092</f>
        <v>0</v>
      </c>
      <c r="AS3091" s="51">
        <f>AS3093+AS3092</f>
        <v>0</v>
      </c>
      <c r="AT3091" s="51">
        <f>AT3093+AT3092</f>
        <v>0</v>
      </c>
      <c r="AU3091" s="51">
        <f t="shared" si="7697"/>
        <v>3882.8600000000001</v>
      </c>
      <c r="AV3091" s="51">
        <f t="shared" si="7698"/>
        <v>-4.5474735088646412e-13</v>
      </c>
      <c r="AW3091" s="51">
        <f t="shared" si="7699"/>
        <v>3882.8599999999997</v>
      </c>
      <c r="AX3091" s="51">
        <f t="shared" si="7700"/>
        <v>5000</v>
      </c>
      <c r="AY3091" s="51">
        <f t="shared" si="7701"/>
        <v>5000</v>
      </c>
      <c r="AZ3091" s="51">
        <f>AZ3093</f>
        <v>0</v>
      </c>
      <c r="BA3091" s="52">
        <f t="shared" si="7702"/>
        <v>100</v>
      </c>
      <c r="BB3091" s="25"/>
    </row>
    <row r="3092" ht="31.5">
      <c r="B3092" s="47" t="s">
        <v>1128</v>
      </c>
      <c r="C3092" s="47" t="s">
        <v>129</v>
      </c>
      <c r="D3092" s="47" t="s">
        <v>46</v>
      </c>
      <c r="E3092" s="48" t="str">
        <f t="shared" si="7696"/>
        <v>1101</v>
      </c>
      <c r="F3092" s="47" t="s">
        <v>548</v>
      </c>
      <c r="G3092" s="47" t="s">
        <v>154</v>
      </c>
      <c r="H3092" s="49" t="s">
        <v>155</v>
      </c>
      <c r="I3092" s="19"/>
      <c r="J3092" s="19"/>
      <c r="K3092" s="19"/>
      <c r="L3092" s="19"/>
      <c r="M3092" s="19"/>
      <c r="N3092" s="19"/>
      <c r="O3092" s="19">
        <v>0</v>
      </c>
      <c r="P3092" s="19">
        <v>0</v>
      </c>
      <c r="Q3092" s="19">
        <v>0</v>
      </c>
      <c r="R3092" s="19">
        <v>0</v>
      </c>
      <c r="S3092" s="19"/>
      <c r="T3092" s="19">
        <f t="shared" si="7774"/>
        <v>0</v>
      </c>
      <c r="U3092" s="19"/>
      <c r="V3092" s="19"/>
      <c r="W3092" s="19"/>
      <c r="X3092" s="19"/>
      <c r="Y3092" s="19"/>
      <c r="Z3092" s="19"/>
      <c r="AA3092" s="19"/>
      <c r="AB3092" s="19"/>
      <c r="AC3092" s="19"/>
      <c r="AD3092" s="19"/>
      <c r="AE3092" s="19"/>
      <c r="AF3092" s="50">
        <v>3499.9999699999998</v>
      </c>
      <c r="AG3092" s="50"/>
      <c r="AH3092" s="50">
        <v>0</v>
      </c>
      <c r="AI3092" s="50">
        <v>0</v>
      </c>
      <c r="AJ3092" s="50">
        <v>0</v>
      </c>
      <c r="AK3092" s="50">
        <v>0</v>
      </c>
      <c r="AL3092" s="50">
        <v>3499.9999699999998</v>
      </c>
      <c r="AM3092" s="50">
        <v>0</v>
      </c>
      <c r="AN3092" s="50">
        <v>0</v>
      </c>
      <c r="AO3092" s="51">
        <v>1396.60655</v>
      </c>
      <c r="AP3092" s="51">
        <v>3882.8600000000001</v>
      </c>
      <c r="AQ3092" s="51">
        <v>0</v>
      </c>
      <c r="AR3092" s="51">
        <v>0</v>
      </c>
      <c r="AS3092" s="51">
        <v>0</v>
      </c>
      <c r="AT3092" s="51">
        <v>0</v>
      </c>
      <c r="AU3092" s="51">
        <f t="shared" si="7697"/>
        <v>3882.8600000000001</v>
      </c>
      <c r="AV3092" s="51">
        <f t="shared" si="7698"/>
        <v>-3882.8600000000001</v>
      </c>
      <c r="AW3092" s="51"/>
      <c r="AX3092" s="51"/>
      <c r="AY3092" s="51"/>
      <c r="AZ3092" s="51"/>
      <c r="BA3092" s="52">
        <f t="shared" si="7702"/>
        <v>100</v>
      </c>
      <c r="BB3092" s="25"/>
    </row>
    <row r="3093" ht="15.75" hidden="1" customHeight="1">
      <c r="B3093" s="47" t="s">
        <v>1128</v>
      </c>
      <c r="C3093" s="47" t="s">
        <v>129</v>
      </c>
      <c r="D3093" s="47" t="s">
        <v>46</v>
      </c>
      <c r="E3093" s="48" t="str">
        <f t="shared" si="7696"/>
        <v>1101</v>
      </c>
      <c r="F3093" s="47" t="s">
        <v>548</v>
      </c>
      <c r="G3093" s="47" t="s">
        <v>60</v>
      </c>
      <c r="H3093" s="49" t="s">
        <v>61</v>
      </c>
      <c r="I3093" s="19">
        <v>5000</v>
      </c>
      <c r="J3093" s="19">
        <v>5000</v>
      </c>
      <c r="K3093" s="19">
        <v>5000</v>
      </c>
      <c r="L3093" s="19"/>
      <c r="M3093" s="19"/>
      <c r="N3093" s="19"/>
      <c r="O3093" s="19">
        <v>0</v>
      </c>
      <c r="P3093" s="19">
        <v>-1117.1400000000001</v>
      </c>
      <c r="Q3093" s="19">
        <v>0</v>
      </c>
      <c r="R3093" s="19">
        <v>0</v>
      </c>
      <c r="S3093" s="19"/>
      <c r="T3093" s="19">
        <f t="shared" si="7774"/>
        <v>3882.8599999999997</v>
      </c>
      <c r="U3093" s="19">
        <f t="shared" si="7714"/>
        <v>5000</v>
      </c>
      <c r="V3093" s="19">
        <f t="shared" si="7715"/>
        <v>5000</v>
      </c>
      <c r="W3093" s="19"/>
      <c r="X3093" s="19"/>
      <c r="Y3093" s="19"/>
      <c r="Z3093" s="19"/>
      <c r="AA3093" s="19"/>
      <c r="AB3093" s="19"/>
      <c r="AC3093" s="19"/>
      <c r="AD3093" s="19"/>
      <c r="AE3093" s="19"/>
      <c r="AF3093" s="50">
        <v>0</v>
      </c>
      <c r="AG3093" s="50"/>
      <c r="AH3093" s="50">
        <v>0</v>
      </c>
      <c r="AI3093" s="50">
        <v>0</v>
      </c>
      <c r="AJ3093" s="50">
        <v>0</v>
      </c>
      <c r="AK3093" s="50">
        <v>0</v>
      </c>
      <c r="AL3093" s="50">
        <v>0</v>
      </c>
      <c r="AM3093" s="50">
        <v>0</v>
      </c>
      <c r="AN3093" s="50">
        <v>0</v>
      </c>
      <c r="AO3093" s="15">
        <v>0</v>
      </c>
      <c r="AP3093" s="51">
        <v>0</v>
      </c>
      <c r="AQ3093" s="51">
        <v>0</v>
      </c>
      <c r="AR3093" s="51">
        <v>0</v>
      </c>
      <c r="AS3093" s="51">
        <v>0</v>
      </c>
      <c r="AT3093" s="51">
        <v>0</v>
      </c>
      <c r="AU3093" s="51">
        <f t="shared" si="7697"/>
        <v>0</v>
      </c>
      <c r="AV3093" s="51">
        <f t="shared" si="7698"/>
        <v>3882.8599999999997</v>
      </c>
      <c r="AW3093" s="51">
        <f t="shared" si="7699"/>
        <v>3882.8599999999997</v>
      </c>
      <c r="AX3093" s="51">
        <f t="shared" si="7700"/>
        <v>5000</v>
      </c>
      <c r="AY3093" s="51">
        <f t="shared" si="7701"/>
        <v>5000</v>
      </c>
      <c r="AZ3093" s="51"/>
      <c r="BA3093" s="52"/>
      <c r="BB3093" s="53">
        <v>0</v>
      </c>
    </row>
    <row r="3094" ht="94.5">
      <c r="B3094" s="47" t="s">
        <v>1128</v>
      </c>
      <c r="C3094" s="47" t="s">
        <v>129</v>
      </c>
      <c r="D3094" s="47" t="s">
        <v>46</v>
      </c>
      <c r="E3094" s="48" t="str">
        <f t="shared" si="7696"/>
        <v>1101</v>
      </c>
      <c r="F3094" s="47" t="s">
        <v>1144</v>
      </c>
      <c r="G3094" s="48"/>
      <c r="H3094" s="49" t="s">
        <v>1145</v>
      </c>
      <c r="I3094" s="19">
        <f>I3095</f>
        <v>806.60000000000002</v>
      </c>
      <c r="J3094" s="19">
        <f>J3095</f>
        <v>806.60000000000002</v>
      </c>
      <c r="K3094" s="19">
        <f>K3095</f>
        <v>806.60000000000002</v>
      </c>
      <c r="L3094" s="19">
        <f>L3095</f>
        <v>0</v>
      </c>
      <c r="M3094" s="19">
        <f>M3095</f>
        <v>0</v>
      </c>
      <c r="N3094" s="19">
        <f>N3095</f>
        <v>0</v>
      </c>
      <c r="O3094" s="19">
        <f>O3095</f>
        <v>0</v>
      </c>
      <c r="P3094" s="19">
        <f>P3095</f>
        <v>0</v>
      </c>
      <c r="Q3094" s="19">
        <f>Q3095</f>
        <v>0</v>
      </c>
      <c r="R3094" s="19">
        <f>R3095</f>
        <v>0</v>
      </c>
      <c r="S3094" s="19">
        <f>S3095</f>
        <v>0</v>
      </c>
      <c r="T3094" s="19">
        <f t="shared" si="7774"/>
        <v>806.60000000000002</v>
      </c>
      <c r="U3094" s="19">
        <f t="shared" si="7714"/>
        <v>806.60000000000002</v>
      </c>
      <c r="V3094" s="19">
        <f t="shared" si="7715"/>
        <v>806.60000000000002</v>
      </c>
      <c r="W3094" s="19">
        <f>W3095</f>
        <v>0</v>
      </c>
      <c r="X3094" s="19">
        <f>X3095</f>
        <v>0</v>
      </c>
      <c r="Y3094" s="19">
        <f>Y3095</f>
        <v>0</v>
      </c>
      <c r="Z3094" s="19">
        <f>Z3095</f>
        <v>0</v>
      </c>
      <c r="AA3094" s="19">
        <f>AA3095</f>
        <v>0</v>
      </c>
      <c r="AB3094" s="19">
        <f>AB3095</f>
        <v>0</v>
      </c>
      <c r="AC3094" s="19">
        <f>AC3095</f>
        <v>0</v>
      </c>
      <c r="AD3094" s="19">
        <f>AD3095</f>
        <v>0</v>
      </c>
      <c r="AE3094" s="19">
        <f>AE3095</f>
        <v>0</v>
      </c>
      <c r="AF3094" s="50">
        <f>AF3095</f>
        <v>806.60000000000002</v>
      </c>
      <c r="AG3094" s="50">
        <f>AG3095</f>
        <v>0</v>
      </c>
      <c r="AH3094" s="50">
        <f>AH3095</f>
        <v>0</v>
      </c>
      <c r="AI3094" s="50">
        <f>AI3095</f>
        <v>0</v>
      </c>
      <c r="AJ3094" s="50">
        <f>AJ3095</f>
        <v>0</v>
      </c>
      <c r="AK3094" s="50">
        <f>AK3095</f>
        <v>0</v>
      </c>
      <c r="AL3094" s="50">
        <f>AL3095</f>
        <v>806.60000000000002</v>
      </c>
      <c r="AM3094" s="50">
        <f>AM3095</f>
        <v>0</v>
      </c>
      <c r="AN3094" s="50">
        <f>AN3095</f>
        <v>0</v>
      </c>
      <c r="AO3094" s="51">
        <f>AO3095</f>
        <v>577.40440000000001</v>
      </c>
      <c r="AP3094" s="51">
        <f>AP3095</f>
        <v>806.60000000000002</v>
      </c>
      <c r="AQ3094" s="51">
        <f>AQ3095</f>
        <v>0</v>
      </c>
      <c r="AR3094" s="51">
        <f>AR3095</f>
        <v>0</v>
      </c>
      <c r="AS3094" s="51">
        <f>AS3095</f>
        <v>0</v>
      </c>
      <c r="AT3094" s="51">
        <f>AT3095</f>
        <v>0</v>
      </c>
      <c r="AU3094" s="51">
        <f t="shared" si="7697"/>
        <v>806.60000000000002</v>
      </c>
      <c r="AV3094" s="51">
        <f t="shared" si="7698"/>
        <v>0</v>
      </c>
      <c r="AW3094" s="51">
        <f t="shared" si="7699"/>
        <v>806.60000000000002</v>
      </c>
      <c r="AX3094" s="51">
        <f t="shared" si="7700"/>
        <v>806.60000000000002</v>
      </c>
      <c r="AY3094" s="51">
        <f t="shared" si="7701"/>
        <v>806.60000000000002</v>
      </c>
      <c r="AZ3094" s="51">
        <f>AZ3095</f>
        <v>0</v>
      </c>
      <c r="BA3094" s="52">
        <f t="shared" si="7702"/>
        <v>100</v>
      </c>
      <c r="BB3094" s="25"/>
    </row>
    <row r="3095" ht="31.5">
      <c r="B3095" s="47" t="s">
        <v>1128</v>
      </c>
      <c r="C3095" s="47" t="s">
        <v>129</v>
      </c>
      <c r="D3095" s="47" t="s">
        <v>46</v>
      </c>
      <c r="E3095" s="48" t="str">
        <f t="shared" si="7696"/>
        <v>1101</v>
      </c>
      <c r="F3095" s="47" t="s">
        <v>1144</v>
      </c>
      <c r="G3095" s="47" t="s">
        <v>154</v>
      </c>
      <c r="H3095" s="49" t="s">
        <v>155</v>
      </c>
      <c r="I3095" s="19">
        <v>806.60000000000002</v>
      </c>
      <c r="J3095" s="19">
        <v>806.60000000000002</v>
      </c>
      <c r="K3095" s="19">
        <v>806.60000000000002</v>
      </c>
      <c r="L3095" s="19"/>
      <c r="M3095" s="19"/>
      <c r="N3095" s="19"/>
      <c r="O3095" s="19">
        <v>0</v>
      </c>
      <c r="P3095" s="19">
        <v>0</v>
      </c>
      <c r="Q3095" s="19">
        <v>0</v>
      </c>
      <c r="R3095" s="19">
        <v>0</v>
      </c>
      <c r="S3095" s="19"/>
      <c r="T3095" s="19">
        <f t="shared" si="7774"/>
        <v>806.60000000000002</v>
      </c>
      <c r="U3095" s="19">
        <f t="shared" si="7714"/>
        <v>806.60000000000002</v>
      </c>
      <c r="V3095" s="19">
        <f t="shared" si="7715"/>
        <v>806.60000000000002</v>
      </c>
      <c r="W3095" s="19"/>
      <c r="X3095" s="19"/>
      <c r="Y3095" s="19"/>
      <c r="Z3095" s="19"/>
      <c r="AA3095" s="19"/>
      <c r="AB3095" s="19"/>
      <c r="AC3095" s="19"/>
      <c r="AD3095" s="19"/>
      <c r="AE3095" s="19"/>
      <c r="AF3095" s="50">
        <v>806.60000000000002</v>
      </c>
      <c r="AG3095" s="50"/>
      <c r="AH3095" s="50">
        <v>0</v>
      </c>
      <c r="AI3095" s="50">
        <v>0</v>
      </c>
      <c r="AJ3095" s="50">
        <v>0</v>
      </c>
      <c r="AK3095" s="50">
        <v>0</v>
      </c>
      <c r="AL3095" s="50">
        <v>806.60000000000002</v>
      </c>
      <c r="AM3095" s="50">
        <v>0</v>
      </c>
      <c r="AN3095" s="50">
        <v>0</v>
      </c>
      <c r="AO3095" s="15">
        <v>577.40440000000001</v>
      </c>
      <c r="AP3095" s="51">
        <v>806.60000000000002</v>
      </c>
      <c r="AQ3095" s="51">
        <v>0</v>
      </c>
      <c r="AR3095" s="51">
        <v>0</v>
      </c>
      <c r="AS3095" s="51">
        <v>0</v>
      </c>
      <c r="AT3095" s="51">
        <v>0</v>
      </c>
      <c r="AU3095" s="51">
        <f t="shared" si="7697"/>
        <v>806.60000000000002</v>
      </c>
      <c r="AV3095" s="51">
        <f t="shared" si="7698"/>
        <v>0</v>
      </c>
      <c r="AW3095" s="51">
        <f t="shared" si="7699"/>
        <v>806.60000000000002</v>
      </c>
      <c r="AX3095" s="51">
        <f t="shared" si="7700"/>
        <v>806.60000000000002</v>
      </c>
      <c r="AY3095" s="51">
        <f t="shared" si="7701"/>
        <v>806.60000000000002</v>
      </c>
      <c r="AZ3095" s="51"/>
      <c r="BA3095" s="52">
        <f t="shared" si="7702"/>
        <v>100</v>
      </c>
      <c r="BB3095" s="53"/>
    </row>
    <row r="3096" ht="63">
      <c r="B3096" s="47" t="s">
        <v>1128</v>
      </c>
      <c r="C3096" s="47" t="s">
        <v>129</v>
      </c>
      <c r="D3096" s="47" t="s">
        <v>46</v>
      </c>
      <c r="E3096" s="48" t="str">
        <f t="shared" si="7696"/>
        <v>1101</v>
      </c>
      <c r="F3096" s="47" t="s">
        <v>1146</v>
      </c>
      <c r="G3096" s="48"/>
      <c r="H3096" s="49" t="s">
        <v>1147</v>
      </c>
      <c r="I3096" s="19">
        <f>I3097</f>
        <v>2400</v>
      </c>
      <c r="J3096" s="19">
        <f>J3097</f>
        <v>2400</v>
      </c>
      <c r="K3096" s="19">
        <f>K3097</f>
        <v>2400</v>
      </c>
      <c r="L3096" s="19">
        <f>L3097</f>
        <v>0</v>
      </c>
      <c r="M3096" s="19">
        <f>M3097</f>
        <v>0</v>
      </c>
      <c r="N3096" s="19">
        <f>N3097</f>
        <v>0</v>
      </c>
      <c r="O3096" s="19">
        <f>O3097</f>
        <v>0</v>
      </c>
      <c r="P3096" s="19">
        <f>P3097</f>
        <v>0</v>
      </c>
      <c r="Q3096" s="19">
        <f>Q3097</f>
        <v>0</v>
      </c>
      <c r="R3096" s="19">
        <f>R3097</f>
        <v>0</v>
      </c>
      <c r="S3096" s="19">
        <f>S3097</f>
        <v>0</v>
      </c>
      <c r="T3096" s="19">
        <f t="shared" si="7774"/>
        <v>2400</v>
      </c>
      <c r="U3096" s="19">
        <f t="shared" si="7714"/>
        <v>2400</v>
      </c>
      <c r="V3096" s="19">
        <f t="shared" si="7715"/>
        <v>2400</v>
      </c>
      <c r="W3096" s="19">
        <f>W3097</f>
        <v>0</v>
      </c>
      <c r="X3096" s="19">
        <f>X3097</f>
        <v>0</v>
      </c>
      <c r="Y3096" s="19">
        <f>Y3097</f>
        <v>0</v>
      </c>
      <c r="Z3096" s="19">
        <f>Z3097</f>
        <v>0</v>
      </c>
      <c r="AA3096" s="19">
        <f>AA3097</f>
        <v>0</v>
      </c>
      <c r="AB3096" s="19">
        <f>AB3097</f>
        <v>0</v>
      </c>
      <c r="AC3096" s="19">
        <f>AC3097</f>
        <v>0</v>
      </c>
      <c r="AD3096" s="19">
        <f>AD3097</f>
        <v>0</v>
      </c>
      <c r="AE3096" s="19">
        <f>AE3097</f>
        <v>0</v>
      </c>
      <c r="AF3096" s="50">
        <f>AF3097</f>
        <v>2400</v>
      </c>
      <c r="AG3096" s="50">
        <f>AG3097</f>
        <v>0</v>
      </c>
      <c r="AH3096" s="50">
        <f>AH3097</f>
        <v>0</v>
      </c>
      <c r="AI3096" s="50">
        <f>AI3097</f>
        <v>0</v>
      </c>
      <c r="AJ3096" s="50">
        <f>AJ3097</f>
        <v>0</v>
      </c>
      <c r="AK3096" s="50">
        <f>AK3097</f>
        <v>0</v>
      </c>
      <c r="AL3096" s="50">
        <f>AL3097</f>
        <v>2399.8510999999999</v>
      </c>
      <c r="AM3096" s="50">
        <f>AM3097</f>
        <v>0</v>
      </c>
      <c r="AN3096" s="50">
        <f>AN3097</f>
        <v>0</v>
      </c>
      <c r="AO3096" s="51">
        <f>AO3097</f>
        <v>1836.1319000000001</v>
      </c>
      <c r="AP3096" s="51">
        <f>AP3097</f>
        <v>2400</v>
      </c>
      <c r="AQ3096" s="51">
        <f>AQ3097</f>
        <v>0</v>
      </c>
      <c r="AR3096" s="51">
        <f>AR3097</f>
        <v>0</v>
      </c>
      <c r="AS3096" s="51">
        <f>AS3097</f>
        <v>0</v>
      </c>
      <c r="AT3096" s="51">
        <f>AT3097</f>
        <v>0</v>
      </c>
      <c r="AU3096" s="51">
        <f t="shared" si="7697"/>
        <v>2400</v>
      </c>
      <c r="AV3096" s="51">
        <f t="shared" si="7698"/>
        <v>0</v>
      </c>
      <c r="AW3096" s="51">
        <f t="shared" si="7699"/>
        <v>2400</v>
      </c>
      <c r="AX3096" s="51">
        <f t="shared" si="7700"/>
        <v>2400</v>
      </c>
      <c r="AY3096" s="51">
        <f t="shared" si="7701"/>
        <v>2400</v>
      </c>
      <c r="AZ3096" s="51">
        <f>AZ3097</f>
        <v>0</v>
      </c>
      <c r="BA3096" s="52">
        <f t="shared" si="7702"/>
        <v>99.993795833333337</v>
      </c>
      <c r="BB3096" s="25"/>
    </row>
    <row r="3097" ht="31.5">
      <c r="B3097" s="47" t="s">
        <v>1128</v>
      </c>
      <c r="C3097" s="47" t="s">
        <v>129</v>
      </c>
      <c r="D3097" s="47" t="s">
        <v>46</v>
      </c>
      <c r="E3097" s="48" t="str">
        <f t="shared" si="7696"/>
        <v>1101</v>
      </c>
      <c r="F3097" s="47" t="s">
        <v>1146</v>
      </c>
      <c r="G3097" s="47" t="s">
        <v>154</v>
      </c>
      <c r="H3097" s="49" t="s">
        <v>155</v>
      </c>
      <c r="I3097" s="19">
        <v>2400</v>
      </c>
      <c r="J3097" s="19">
        <v>2400</v>
      </c>
      <c r="K3097" s="19">
        <v>2400</v>
      </c>
      <c r="L3097" s="19"/>
      <c r="M3097" s="19"/>
      <c r="N3097" s="19"/>
      <c r="O3097" s="19">
        <v>0</v>
      </c>
      <c r="P3097" s="19">
        <v>0</v>
      </c>
      <c r="Q3097" s="19">
        <v>0</v>
      </c>
      <c r="R3097" s="19">
        <v>0</v>
      </c>
      <c r="S3097" s="19"/>
      <c r="T3097" s="19">
        <f t="shared" si="7774"/>
        <v>2400</v>
      </c>
      <c r="U3097" s="19">
        <f t="shared" si="7714"/>
        <v>2400</v>
      </c>
      <c r="V3097" s="19">
        <f t="shared" si="7715"/>
        <v>2400</v>
      </c>
      <c r="W3097" s="19"/>
      <c r="X3097" s="19"/>
      <c r="Y3097" s="19"/>
      <c r="Z3097" s="19"/>
      <c r="AA3097" s="19"/>
      <c r="AB3097" s="19"/>
      <c r="AC3097" s="19"/>
      <c r="AD3097" s="19"/>
      <c r="AE3097" s="19"/>
      <c r="AF3097" s="50">
        <v>2400</v>
      </c>
      <c r="AG3097" s="50"/>
      <c r="AH3097" s="50">
        <v>0</v>
      </c>
      <c r="AI3097" s="50">
        <v>0</v>
      </c>
      <c r="AJ3097" s="50">
        <v>0</v>
      </c>
      <c r="AK3097" s="50">
        <v>0</v>
      </c>
      <c r="AL3097" s="50">
        <v>2399.8510999999999</v>
      </c>
      <c r="AM3097" s="50">
        <v>0</v>
      </c>
      <c r="AN3097" s="50">
        <v>0</v>
      </c>
      <c r="AO3097" s="15">
        <v>1836.1319000000001</v>
      </c>
      <c r="AP3097" s="51">
        <v>2400</v>
      </c>
      <c r="AQ3097" s="51">
        <v>0</v>
      </c>
      <c r="AR3097" s="51">
        <v>0</v>
      </c>
      <c r="AS3097" s="51">
        <v>0</v>
      </c>
      <c r="AT3097" s="51">
        <v>0</v>
      </c>
      <c r="AU3097" s="51">
        <f t="shared" si="7697"/>
        <v>2400</v>
      </c>
      <c r="AV3097" s="51">
        <f t="shared" si="7698"/>
        <v>0</v>
      </c>
      <c r="AW3097" s="51">
        <f t="shared" si="7699"/>
        <v>2400</v>
      </c>
      <c r="AX3097" s="51">
        <f t="shared" si="7700"/>
        <v>2400</v>
      </c>
      <c r="AY3097" s="51">
        <f t="shared" si="7701"/>
        <v>2400</v>
      </c>
      <c r="AZ3097" s="51"/>
      <c r="BA3097" s="52">
        <f t="shared" si="7702"/>
        <v>99.993795833333337</v>
      </c>
      <c r="BB3097" s="53"/>
    </row>
    <row r="3098" ht="31.5">
      <c r="B3098" s="47" t="s">
        <v>1128</v>
      </c>
      <c r="C3098" s="47" t="s">
        <v>129</v>
      </c>
      <c r="D3098" s="47" t="s">
        <v>46</v>
      </c>
      <c r="E3098" s="48" t="str">
        <f t="shared" si="7696"/>
        <v>1101</v>
      </c>
      <c r="F3098" s="47" t="s">
        <v>480</v>
      </c>
      <c r="G3098" s="48"/>
      <c r="H3098" s="49" t="s">
        <v>481</v>
      </c>
      <c r="I3098" s="19">
        <f>I3099+I3101</f>
        <v>4684.6999999999998</v>
      </c>
      <c r="J3098" s="19">
        <f>J3099+J3101</f>
        <v>4736.8999999999996</v>
      </c>
      <c r="K3098" s="19">
        <f>K3099+K3101</f>
        <v>4736.8999999999996</v>
      </c>
      <c r="L3098" s="19">
        <f>L3099+L3101</f>
        <v>0</v>
      </c>
      <c r="M3098" s="19">
        <f>M3099+M3101</f>
        <v>0</v>
      </c>
      <c r="N3098" s="19">
        <f>N3099+N3101</f>
        <v>0</v>
      </c>
      <c r="O3098" s="19">
        <f>O3099+O3101</f>
        <v>0</v>
      </c>
      <c r="P3098" s="19">
        <f>P3099+P3101</f>
        <v>0</v>
      </c>
      <c r="Q3098" s="19">
        <f>Q3099+Q3101</f>
        <v>0</v>
      </c>
      <c r="R3098" s="19">
        <f>R3099+R3101</f>
        <v>0</v>
      </c>
      <c r="S3098" s="19">
        <f>S3099+S3101</f>
        <v>46.100000000000001</v>
      </c>
      <c r="T3098" s="19">
        <f t="shared" si="7774"/>
        <v>4730.8000000000002</v>
      </c>
      <c r="U3098" s="19">
        <f t="shared" si="7714"/>
        <v>4736.8999999999996</v>
      </c>
      <c r="V3098" s="19">
        <f t="shared" si="7715"/>
        <v>4736.8999999999996</v>
      </c>
      <c r="W3098" s="19">
        <f>W3099+W3101</f>
        <v>46.100000000000001</v>
      </c>
      <c r="X3098" s="19">
        <f>X3099+X3101</f>
        <v>0</v>
      </c>
      <c r="Y3098" s="19">
        <f>Y3099+Y3101</f>
        <v>0</v>
      </c>
      <c r="Z3098" s="19">
        <f>Z3099+Z3101</f>
        <v>0</v>
      </c>
      <c r="AA3098" s="19">
        <f>AA3099+AA3101</f>
        <v>0</v>
      </c>
      <c r="AB3098" s="19">
        <f>AB3099+AB3101</f>
        <v>0</v>
      </c>
      <c r="AC3098" s="19">
        <f>AC3099+AC3101</f>
        <v>0</v>
      </c>
      <c r="AD3098" s="19">
        <f>AD3099+AD3101</f>
        <v>0</v>
      </c>
      <c r="AE3098" s="19">
        <f>AE3099+AE3101</f>
        <v>0</v>
      </c>
      <c r="AF3098" s="50">
        <f>AF3099+AF3101</f>
        <v>4523.1563700000006</v>
      </c>
      <c r="AG3098" s="50">
        <f>AG3099+AG3101</f>
        <v>0</v>
      </c>
      <c r="AH3098" s="50">
        <f>AH3099+AH3101</f>
        <v>0</v>
      </c>
      <c r="AI3098" s="50">
        <f>AI3099+AI3101</f>
        <v>0</v>
      </c>
      <c r="AJ3098" s="50">
        <f>AJ3099+AJ3101</f>
        <v>0</v>
      </c>
      <c r="AK3098" s="50">
        <f>AK3099+AK3101</f>
        <v>0</v>
      </c>
      <c r="AL3098" s="50">
        <f>AL3099+AL3101</f>
        <v>4523.1563700000006</v>
      </c>
      <c r="AM3098" s="50">
        <f>AM3099+AM3101</f>
        <v>0</v>
      </c>
      <c r="AN3098" s="50">
        <f>AN3099+AN3101</f>
        <v>0</v>
      </c>
      <c r="AO3098" s="51">
        <f>AO3099+AO3101</f>
        <v>3300.1119800000001</v>
      </c>
      <c r="AP3098" s="51">
        <f>AP3099+AP3101</f>
        <v>4730.8000000000002</v>
      </c>
      <c r="AQ3098" s="51">
        <f>AQ3099+AQ3101</f>
        <v>0</v>
      </c>
      <c r="AR3098" s="51">
        <f>AR3099+AR3101</f>
        <v>0</v>
      </c>
      <c r="AS3098" s="51">
        <f>AS3099+AS3101</f>
        <v>0</v>
      </c>
      <c r="AT3098" s="51">
        <f>AT3099+AT3101</f>
        <v>0</v>
      </c>
      <c r="AU3098" s="51">
        <f t="shared" si="7697"/>
        <v>4730.8000000000002</v>
      </c>
      <c r="AV3098" s="51">
        <f t="shared" si="7698"/>
        <v>0</v>
      </c>
      <c r="AW3098" s="51">
        <f t="shared" si="7699"/>
        <v>4776.9000000000005</v>
      </c>
      <c r="AX3098" s="51">
        <f t="shared" si="7700"/>
        <v>4736.8999999999996</v>
      </c>
      <c r="AY3098" s="51">
        <f t="shared" si="7701"/>
        <v>4736.8999999999996</v>
      </c>
      <c r="AZ3098" s="51">
        <f>AZ3099+AZ3101</f>
        <v>0</v>
      </c>
      <c r="BA3098" s="52">
        <f t="shared" si="7702"/>
        <v>100</v>
      </c>
      <c r="BB3098" s="25"/>
    </row>
    <row r="3099" ht="47.25">
      <c r="B3099" s="47" t="s">
        <v>1128</v>
      </c>
      <c r="C3099" s="47" t="s">
        <v>129</v>
      </c>
      <c r="D3099" s="47" t="s">
        <v>46</v>
      </c>
      <c r="E3099" s="48" t="str">
        <f t="shared" si="7696"/>
        <v>1101</v>
      </c>
      <c r="F3099" s="47" t="s">
        <v>482</v>
      </c>
      <c r="G3099" s="48"/>
      <c r="H3099" s="88" t="s">
        <v>75</v>
      </c>
      <c r="I3099" s="19">
        <f>I3100</f>
        <v>4614.3000000000002</v>
      </c>
      <c r="J3099" s="19">
        <f>J3100</f>
        <v>4736.8999999999996</v>
      </c>
      <c r="K3099" s="19">
        <f>K3100</f>
        <v>4736.8999999999996</v>
      </c>
      <c r="L3099" s="19">
        <f>L3100</f>
        <v>0</v>
      </c>
      <c r="M3099" s="19">
        <f>M3100</f>
        <v>0</v>
      </c>
      <c r="N3099" s="19">
        <f>N3100</f>
        <v>0</v>
      </c>
      <c r="O3099" s="19">
        <f>O3100</f>
        <v>0</v>
      </c>
      <c r="P3099" s="19">
        <f>P3100</f>
        <v>0</v>
      </c>
      <c r="Q3099" s="19">
        <f>Q3100</f>
        <v>0</v>
      </c>
      <c r="R3099" s="19">
        <f>R3100</f>
        <v>0</v>
      </c>
      <c r="S3099" s="19">
        <f>S3100</f>
        <v>0</v>
      </c>
      <c r="T3099" s="19">
        <f t="shared" si="7774"/>
        <v>4614.3000000000002</v>
      </c>
      <c r="U3099" s="19">
        <f t="shared" si="7714"/>
        <v>4736.8999999999996</v>
      </c>
      <c r="V3099" s="19">
        <f t="shared" si="7715"/>
        <v>4736.8999999999996</v>
      </c>
      <c r="W3099" s="19">
        <f>W3100</f>
        <v>0</v>
      </c>
      <c r="X3099" s="19">
        <f>X3100</f>
        <v>0</v>
      </c>
      <c r="Y3099" s="19">
        <f>Y3100</f>
        <v>0</v>
      </c>
      <c r="Z3099" s="19">
        <f>Z3100</f>
        <v>0</v>
      </c>
      <c r="AA3099" s="19">
        <f>AA3100</f>
        <v>0</v>
      </c>
      <c r="AB3099" s="19">
        <f>AB3100</f>
        <v>0</v>
      </c>
      <c r="AC3099" s="19">
        <f>AC3100</f>
        <v>0</v>
      </c>
      <c r="AD3099" s="19">
        <f>AD3100</f>
        <v>0</v>
      </c>
      <c r="AE3099" s="19">
        <f>AE3100</f>
        <v>0</v>
      </c>
      <c r="AF3099" s="50">
        <f>AF3100</f>
        <v>4411.5563700000002</v>
      </c>
      <c r="AG3099" s="50">
        <f>AG3100</f>
        <v>0</v>
      </c>
      <c r="AH3099" s="50">
        <f>AH3100</f>
        <v>0</v>
      </c>
      <c r="AI3099" s="50">
        <f>AI3100</f>
        <v>0</v>
      </c>
      <c r="AJ3099" s="50">
        <f>AJ3100</f>
        <v>0</v>
      </c>
      <c r="AK3099" s="50">
        <f>AK3100</f>
        <v>0</v>
      </c>
      <c r="AL3099" s="50">
        <f>AL3100</f>
        <v>4411.5563700000002</v>
      </c>
      <c r="AM3099" s="50">
        <f>AM3100</f>
        <v>0</v>
      </c>
      <c r="AN3099" s="50">
        <f>AN3100</f>
        <v>0</v>
      </c>
      <c r="AO3099" s="15">
        <f>AO3100</f>
        <v>3201.5123600000002</v>
      </c>
      <c r="AP3099" s="51">
        <f>AP3100</f>
        <v>4614.3000000000002</v>
      </c>
      <c r="AQ3099" s="51">
        <f>AQ3100</f>
        <v>0</v>
      </c>
      <c r="AR3099" s="51">
        <f>AR3100</f>
        <v>0</v>
      </c>
      <c r="AS3099" s="51">
        <f>AS3100</f>
        <v>0</v>
      </c>
      <c r="AT3099" s="51">
        <f>AT3100</f>
        <v>0</v>
      </c>
      <c r="AU3099" s="51">
        <f t="shared" si="7697"/>
        <v>4614.3000000000002</v>
      </c>
      <c r="AV3099" s="51">
        <f t="shared" si="7698"/>
        <v>0</v>
      </c>
      <c r="AW3099" s="51">
        <f t="shared" si="7699"/>
        <v>4614.3000000000002</v>
      </c>
      <c r="AX3099" s="51">
        <f t="shared" si="7700"/>
        <v>4736.8999999999996</v>
      </c>
      <c r="AY3099" s="51">
        <f t="shared" si="7701"/>
        <v>4736.8999999999996</v>
      </c>
      <c r="AZ3099" s="51">
        <f>AZ3100</f>
        <v>0</v>
      </c>
      <c r="BA3099" s="52">
        <f t="shared" si="7702"/>
        <v>100</v>
      </c>
      <c r="BB3099" s="25"/>
    </row>
    <row r="3100" ht="31.5">
      <c r="B3100" s="47" t="s">
        <v>1128</v>
      </c>
      <c r="C3100" s="47" t="s">
        <v>129</v>
      </c>
      <c r="D3100" s="47" t="s">
        <v>46</v>
      </c>
      <c r="E3100" s="48" t="str">
        <f t="shared" si="7696"/>
        <v>1101</v>
      </c>
      <c r="F3100" s="47" t="s">
        <v>482</v>
      </c>
      <c r="G3100" s="47" t="s">
        <v>154</v>
      </c>
      <c r="H3100" s="49" t="s">
        <v>155</v>
      </c>
      <c r="I3100" s="19">
        <v>4614.3000000000002</v>
      </c>
      <c r="J3100" s="19">
        <v>4736.8999999999996</v>
      </c>
      <c r="K3100" s="19">
        <v>4736.8999999999996</v>
      </c>
      <c r="L3100" s="19"/>
      <c r="M3100" s="19"/>
      <c r="N3100" s="19"/>
      <c r="O3100" s="19">
        <v>0</v>
      </c>
      <c r="P3100" s="19">
        <v>0</v>
      </c>
      <c r="Q3100" s="19">
        <v>0</v>
      </c>
      <c r="R3100" s="19">
        <v>0</v>
      </c>
      <c r="S3100" s="19"/>
      <c r="T3100" s="19">
        <f t="shared" si="7774"/>
        <v>4614.3000000000002</v>
      </c>
      <c r="U3100" s="19">
        <f t="shared" si="7714"/>
        <v>4736.8999999999996</v>
      </c>
      <c r="V3100" s="19">
        <f t="shared" si="7715"/>
        <v>4736.8999999999996</v>
      </c>
      <c r="W3100" s="19"/>
      <c r="X3100" s="19"/>
      <c r="Y3100" s="19"/>
      <c r="Z3100" s="19"/>
      <c r="AA3100" s="19"/>
      <c r="AB3100" s="19"/>
      <c r="AC3100" s="19"/>
      <c r="AD3100" s="19"/>
      <c r="AE3100" s="19"/>
      <c r="AF3100" s="50">
        <v>4411.5563700000002</v>
      </c>
      <c r="AG3100" s="50"/>
      <c r="AH3100" s="50">
        <v>0</v>
      </c>
      <c r="AI3100" s="50">
        <v>0</v>
      </c>
      <c r="AJ3100" s="50">
        <v>0</v>
      </c>
      <c r="AK3100" s="50">
        <v>0</v>
      </c>
      <c r="AL3100" s="50">
        <v>4411.5563700000002</v>
      </c>
      <c r="AM3100" s="50">
        <v>0</v>
      </c>
      <c r="AN3100" s="50">
        <v>0</v>
      </c>
      <c r="AO3100" s="51">
        <v>3201.5123600000002</v>
      </c>
      <c r="AP3100" s="51">
        <v>4614.3000000000002</v>
      </c>
      <c r="AQ3100" s="51">
        <v>0</v>
      </c>
      <c r="AR3100" s="51">
        <v>0</v>
      </c>
      <c r="AS3100" s="51">
        <v>0</v>
      </c>
      <c r="AT3100" s="51">
        <v>0</v>
      </c>
      <c r="AU3100" s="51">
        <f t="shared" si="7697"/>
        <v>4614.3000000000002</v>
      </c>
      <c r="AV3100" s="51">
        <f t="shared" si="7698"/>
        <v>0</v>
      </c>
      <c r="AW3100" s="51">
        <f t="shared" si="7699"/>
        <v>4614.3000000000002</v>
      </c>
      <c r="AX3100" s="51">
        <f t="shared" si="7700"/>
        <v>4736.8999999999996</v>
      </c>
      <c r="AY3100" s="51">
        <f t="shared" si="7701"/>
        <v>4736.8999999999996</v>
      </c>
      <c r="AZ3100" s="51"/>
      <c r="BA3100" s="52">
        <f t="shared" si="7702"/>
        <v>100</v>
      </c>
      <c r="BB3100" s="53"/>
    </row>
    <row r="3101">
      <c r="B3101" s="47" t="s">
        <v>1128</v>
      </c>
      <c r="C3101" s="47" t="s">
        <v>129</v>
      </c>
      <c r="D3101" s="47" t="s">
        <v>46</v>
      </c>
      <c r="E3101" s="48" t="str">
        <f t="shared" si="7696"/>
        <v>1101</v>
      </c>
      <c r="F3101" s="47" t="s">
        <v>483</v>
      </c>
      <c r="G3101" s="47"/>
      <c r="H3101" s="88" t="s">
        <v>259</v>
      </c>
      <c r="I3101" s="19">
        <f>I3102</f>
        <v>70.400000000000006</v>
      </c>
      <c r="J3101" s="19">
        <f>J3102</f>
        <v>0</v>
      </c>
      <c r="K3101" s="19">
        <f>K3102</f>
        <v>0</v>
      </c>
      <c r="L3101" s="19">
        <f>L3102</f>
        <v>0</v>
      </c>
      <c r="M3101" s="19">
        <f>M3102</f>
        <v>0</v>
      </c>
      <c r="N3101" s="19">
        <f>N3102</f>
        <v>0</v>
      </c>
      <c r="O3101" s="19">
        <f>O3102</f>
        <v>0</v>
      </c>
      <c r="P3101" s="19">
        <f>P3102</f>
        <v>0</v>
      </c>
      <c r="Q3101" s="19">
        <f>Q3102</f>
        <v>0</v>
      </c>
      <c r="R3101" s="19">
        <f>R3102</f>
        <v>0</v>
      </c>
      <c r="S3101" s="19">
        <f>S3102</f>
        <v>46.100000000000001</v>
      </c>
      <c r="T3101" s="19">
        <f t="shared" si="7774"/>
        <v>116.5</v>
      </c>
      <c r="U3101" s="19">
        <f t="shared" si="7714"/>
        <v>0</v>
      </c>
      <c r="V3101" s="19">
        <f t="shared" si="7715"/>
        <v>0</v>
      </c>
      <c r="W3101" s="19">
        <f>W3102</f>
        <v>46.100000000000001</v>
      </c>
      <c r="X3101" s="19">
        <f>X3102</f>
        <v>0</v>
      </c>
      <c r="Y3101" s="19">
        <f>Y3102</f>
        <v>0</v>
      </c>
      <c r="Z3101" s="19">
        <f>Z3102</f>
        <v>0</v>
      </c>
      <c r="AA3101" s="19">
        <f>AA3102</f>
        <v>0</v>
      </c>
      <c r="AB3101" s="19">
        <f>AB3102</f>
        <v>0</v>
      </c>
      <c r="AC3101" s="19">
        <f>AC3102</f>
        <v>0</v>
      </c>
      <c r="AD3101" s="19">
        <f>AD3102</f>
        <v>0</v>
      </c>
      <c r="AE3101" s="19"/>
      <c r="AF3101" s="50">
        <f>AF3102</f>
        <v>111.59999999999999</v>
      </c>
      <c r="AG3101" s="50">
        <f>AG3102</f>
        <v>0</v>
      </c>
      <c r="AH3101" s="50">
        <f>AH3102</f>
        <v>0</v>
      </c>
      <c r="AI3101" s="50">
        <f>AI3102</f>
        <v>0</v>
      </c>
      <c r="AJ3101" s="50">
        <f>AJ3102</f>
        <v>0</v>
      </c>
      <c r="AK3101" s="50">
        <f>AK3102</f>
        <v>0</v>
      </c>
      <c r="AL3101" s="50">
        <f>AL3102</f>
        <v>111.59999999999999</v>
      </c>
      <c r="AM3101" s="50">
        <f>AM3102</f>
        <v>0</v>
      </c>
      <c r="AN3101" s="50">
        <f>AN3102</f>
        <v>0</v>
      </c>
      <c r="AO3101" s="15">
        <f>AO3102</f>
        <v>98.599620000000002</v>
      </c>
      <c r="AP3101" s="51">
        <f>AP3102</f>
        <v>116.5</v>
      </c>
      <c r="AQ3101" s="51">
        <f>AQ3102</f>
        <v>0</v>
      </c>
      <c r="AR3101" s="51">
        <f>AR3102</f>
        <v>0</v>
      </c>
      <c r="AS3101" s="51">
        <f>AS3102</f>
        <v>0</v>
      </c>
      <c r="AT3101" s="51">
        <f>AT3102</f>
        <v>0</v>
      </c>
      <c r="AU3101" s="51">
        <f t="shared" si="7697"/>
        <v>116.5</v>
      </c>
      <c r="AV3101" s="51">
        <f t="shared" si="7698"/>
        <v>0</v>
      </c>
      <c r="AW3101" s="51">
        <f t="shared" si="7699"/>
        <v>162.59999999999999</v>
      </c>
      <c r="AX3101" s="51">
        <f t="shared" si="7700"/>
        <v>0</v>
      </c>
      <c r="AY3101" s="51">
        <f t="shared" si="7701"/>
        <v>0</v>
      </c>
      <c r="AZ3101" s="51">
        <f>AZ3102</f>
        <v>0</v>
      </c>
      <c r="BA3101" s="52">
        <f t="shared" si="7702"/>
        <v>100</v>
      </c>
      <c r="BB3101" s="25"/>
    </row>
    <row r="3102" ht="31.5">
      <c r="B3102" s="47" t="s">
        <v>1128</v>
      </c>
      <c r="C3102" s="47" t="s">
        <v>129</v>
      </c>
      <c r="D3102" s="47" t="s">
        <v>46</v>
      </c>
      <c r="E3102" s="48" t="str">
        <f t="shared" si="7696"/>
        <v>1101</v>
      </c>
      <c r="F3102" s="47" t="s">
        <v>483</v>
      </c>
      <c r="G3102" s="47" t="s">
        <v>154</v>
      </c>
      <c r="H3102" s="49" t="s">
        <v>155</v>
      </c>
      <c r="I3102" s="19">
        <v>70.400000000000006</v>
      </c>
      <c r="J3102" s="19">
        <v>0</v>
      </c>
      <c r="K3102" s="19">
        <v>0</v>
      </c>
      <c r="L3102" s="19"/>
      <c r="M3102" s="19"/>
      <c r="N3102" s="19"/>
      <c r="O3102" s="19">
        <v>0</v>
      </c>
      <c r="P3102" s="19">
        <v>0</v>
      </c>
      <c r="Q3102" s="19">
        <v>0</v>
      </c>
      <c r="R3102" s="19">
        <v>0</v>
      </c>
      <c r="S3102" s="19">
        <v>46.100000000000001</v>
      </c>
      <c r="T3102" s="19">
        <f t="shared" si="7774"/>
        <v>116.5</v>
      </c>
      <c r="U3102" s="19">
        <f t="shared" si="7714"/>
        <v>0</v>
      </c>
      <c r="V3102" s="19">
        <f t="shared" si="7715"/>
        <v>0</v>
      </c>
      <c r="W3102" s="19">
        <v>46.100000000000001</v>
      </c>
      <c r="X3102" s="19"/>
      <c r="Y3102" s="19"/>
      <c r="Z3102" s="19"/>
      <c r="AA3102" s="19"/>
      <c r="AB3102" s="19"/>
      <c r="AC3102" s="19"/>
      <c r="AD3102" s="19"/>
      <c r="AE3102" s="19"/>
      <c r="AF3102" s="50">
        <v>111.59999999999999</v>
      </c>
      <c r="AG3102" s="50"/>
      <c r="AH3102" s="50">
        <v>0</v>
      </c>
      <c r="AI3102" s="50">
        <v>0</v>
      </c>
      <c r="AJ3102" s="50">
        <v>0</v>
      </c>
      <c r="AK3102" s="50">
        <v>0</v>
      </c>
      <c r="AL3102" s="50">
        <v>111.59999999999999</v>
      </c>
      <c r="AM3102" s="50">
        <v>0</v>
      </c>
      <c r="AN3102" s="50">
        <v>0</v>
      </c>
      <c r="AO3102" s="51">
        <v>98.599620000000002</v>
      </c>
      <c r="AP3102" s="51">
        <v>116.5</v>
      </c>
      <c r="AQ3102" s="51">
        <v>0</v>
      </c>
      <c r="AR3102" s="51">
        <v>0</v>
      </c>
      <c r="AS3102" s="51">
        <v>0</v>
      </c>
      <c r="AT3102" s="51">
        <v>0</v>
      </c>
      <c r="AU3102" s="51">
        <f t="shared" si="7697"/>
        <v>116.5</v>
      </c>
      <c r="AV3102" s="51">
        <f t="shared" si="7698"/>
        <v>0</v>
      </c>
      <c r="AW3102" s="51">
        <f t="shared" si="7699"/>
        <v>162.59999999999999</v>
      </c>
      <c r="AX3102" s="51">
        <f t="shared" si="7700"/>
        <v>0</v>
      </c>
      <c r="AY3102" s="51">
        <f t="shared" si="7701"/>
        <v>0</v>
      </c>
      <c r="AZ3102" s="51"/>
      <c r="BA3102" s="52">
        <f t="shared" si="7702"/>
        <v>100</v>
      </c>
      <c r="BB3102" s="53"/>
    </row>
    <row r="3103" ht="31.5">
      <c r="B3103" s="47" t="s">
        <v>1128</v>
      </c>
      <c r="C3103" s="47" t="s">
        <v>129</v>
      </c>
      <c r="D3103" s="47" t="s">
        <v>46</v>
      </c>
      <c r="E3103" s="48" t="str">
        <f t="shared" si="7696"/>
        <v>1101</v>
      </c>
      <c r="F3103" s="47" t="s">
        <v>76</v>
      </c>
      <c r="G3103" s="48"/>
      <c r="H3103" s="49" t="s">
        <v>77</v>
      </c>
      <c r="I3103" s="19"/>
      <c r="J3103" s="19"/>
      <c r="K3103" s="19"/>
      <c r="L3103" s="19"/>
      <c r="M3103" s="19"/>
      <c r="N3103" s="19"/>
      <c r="O3103" s="19">
        <f t="shared" ref="O3103:O3105" si="7775">O3104</f>
        <v>0</v>
      </c>
      <c r="P3103" s="19">
        <f t="shared" ref="P3103:P3105" si="7776">P3104</f>
        <v>0</v>
      </c>
      <c r="Q3103" s="19">
        <f t="shared" ref="Q3103:Q3105" si="7777">Q3104</f>
        <v>0</v>
      </c>
      <c r="R3103" s="19">
        <f t="shared" ref="R3103:R3105" si="7778">R3104</f>
        <v>0</v>
      </c>
      <c r="S3103" s="19"/>
      <c r="T3103" s="19">
        <f t="shared" si="7774"/>
        <v>0</v>
      </c>
      <c r="U3103" s="19">
        <f t="shared" ref="U3103:U3104" si="7779">U3104</f>
        <v>0</v>
      </c>
      <c r="V3103" s="19">
        <f t="shared" ref="V3103:V3104" si="7780">V3104</f>
        <v>0</v>
      </c>
      <c r="W3103" s="19">
        <f t="shared" ref="W3103:W3104" si="7781">W3104</f>
        <v>0</v>
      </c>
      <c r="X3103" s="19">
        <f t="shared" ref="X3103:X3104" si="7782">X3104</f>
        <v>0</v>
      </c>
      <c r="Y3103" s="19">
        <f t="shared" ref="Y3103:Y3104" si="7783">Y3104</f>
        <v>0</v>
      </c>
      <c r="Z3103" s="19">
        <f t="shared" ref="Z3103:Z3104" si="7784">Z3104</f>
        <v>0</v>
      </c>
      <c r="AA3103" s="19">
        <f t="shared" ref="AA3103:AA3104" si="7785">AA3104</f>
        <v>0</v>
      </c>
      <c r="AB3103" s="19">
        <f t="shared" ref="AB3103:AB3104" si="7786">AB3104</f>
        <v>0</v>
      </c>
      <c r="AC3103" s="19">
        <f t="shared" ref="AC3103:AC3104" si="7787">AC3104</f>
        <v>0</v>
      </c>
      <c r="AD3103" s="19">
        <f t="shared" ref="AD3103:AD3104" si="7788">AD3104</f>
        <v>0</v>
      </c>
      <c r="AE3103" s="19">
        <f t="shared" ref="AE3103:AE3104" si="7789">AE3104</f>
        <v>0</v>
      </c>
      <c r="AF3103" s="50">
        <f t="shared" ref="AF3103:AF3105" si="7790">AF3104</f>
        <v>200</v>
      </c>
      <c r="AG3103" s="50">
        <f t="shared" ref="AG3103:AG3105" si="7791">AG3104</f>
        <v>0</v>
      </c>
      <c r="AH3103" s="50">
        <f t="shared" ref="AH3103:AH3105" si="7792">AH3104</f>
        <v>0</v>
      </c>
      <c r="AI3103" s="50">
        <f t="shared" ref="AI3103:AI3105" si="7793">AI3104</f>
        <v>0</v>
      </c>
      <c r="AJ3103" s="50">
        <f t="shared" ref="AJ3103:AJ3105" si="7794">AJ3104</f>
        <v>0</v>
      </c>
      <c r="AK3103" s="50">
        <f t="shared" ref="AK3103:AK3105" si="7795">AK3104</f>
        <v>0</v>
      </c>
      <c r="AL3103" s="50">
        <f t="shared" ref="AL3103:AL3105" si="7796">AL3104</f>
        <v>200</v>
      </c>
      <c r="AM3103" s="50">
        <f t="shared" ref="AM3103:AM3105" si="7797">AM3104</f>
        <v>0</v>
      </c>
      <c r="AN3103" s="50">
        <f t="shared" ref="AN3103:AN3105" si="7798">AN3104</f>
        <v>0</v>
      </c>
      <c r="AO3103" s="15">
        <f t="shared" ref="AO3103:AO3105" si="7799">AO3104</f>
        <v>200</v>
      </c>
      <c r="AP3103" s="51">
        <f t="shared" ref="AP3103:AP3105" si="7800">AP3104</f>
        <v>200</v>
      </c>
      <c r="AQ3103" s="51">
        <f t="shared" ref="AQ3103:AQ3105" si="7801">AQ3104</f>
        <v>0</v>
      </c>
      <c r="AR3103" s="51">
        <f t="shared" ref="AR3103:AR3105" si="7802">AR3104</f>
        <v>0</v>
      </c>
      <c r="AS3103" s="51">
        <f t="shared" ref="AS3103:AS3105" si="7803">AS3104</f>
        <v>0</v>
      </c>
      <c r="AT3103" s="51">
        <f t="shared" ref="AT3103:AT3105" si="7804">AT3104</f>
        <v>0</v>
      </c>
      <c r="AU3103" s="51">
        <f t="shared" si="7697"/>
        <v>200</v>
      </c>
      <c r="AV3103" s="51">
        <f t="shared" si="7698"/>
        <v>-200</v>
      </c>
      <c r="AW3103" s="51"/>
      <c r="AX3103" s="51"/>
      <c r="AY3103" s="51"/>
      <c r="AZ3103" s="51"/>
      <c r="BA3103" s="52">
        <f t="shared" si="7702"/>
        <v>100</v>
      </c>
      <c r="BB3103" s="53"/>
    </row>
    <row r="3104" ht="47.25">
      <c r="B3104" s="47" t="s">
        <v>1128</v>
      </c>
      <c r="C3104" s="47" t="s">
        <v>129</v>
      </c>
      <c r="D3104" s="47" t="s">
        <v>46</v>
      </c>
      <c r="E3104" s="48" t="str">
        <f t="shared" si="7696"/>
        <v>1101</v>
      </c>
      <c r="F3104" s="17" t="s">
        <v>296</v>
      </c>
      <c r="G3104" s="48"/>
      <c r="H3104" s="64" t="s">
        <v>297</v>
      </c>
      <c r="I3104" s="19"/>
      <c r="J3104" s="19"/>
      <c r="K3104" s="19"/>
      <c r="L3104" s="19"/>
      <c r="M3104" s="19"/>
      <c r="N3104" s="19"/>
      <c r="O3104" s="19">
        <f t="shared" si="7775"/>
        <v>0</v>
      </c>
      <c r="P3104" s="19">
        <f t="shared" si="7776"/>
        <v>0</v>
      </c>
      <c r="Q3104" s="19">
        <f t="shared" si="7777"/>
        <v>0</v>
      </c>
      <c r="R3104" s="19">
        <f t="shared" si="7778"/>
        <v>0</v>
      </c>
      <c r="S3104" s="19"/>
      <c r="T3104" s="19">
        <f t="shared" si="7774"/>
        <v>0</v>
      </c>
      <c r="U3104" s="19">
        <f t="shared" si="7779"/>
        <v>0</v>
      </c>
      <c r="V3104" s="19">
        <f t="shared" si="7780"/>
        <v>0</v>
      </c>
      <c r="W3104" s="19">
        <f t="shared" si="7781"/>
        <v>0</v>
      </c>
      <c r="X3104" s="19">
        <f t="shared" si="7782"/>
        <v>0</v>
      </c>
      <c r="Y3104" s="19">
        <f t="shared" si="7783"/>
        <v>0</v>
      </c>
      <c r="Z3104" s="19">
        <f t="shared" si="7784"/>
        <v>0</v>
      </c>
      <c r="AA3104" s="19">
        <f t="shared" si="7785"/>
        <v>0</v>
      </c>
      <c r="AB3104" s="19">
        <f t="shared" si="7786"/>
        <v>0</v>
      </c>
      <c r="AC3104" s="19">
        <f t="shared" si="7787"/>
        <v>0</v>
      </c>
      <c r="AD3104" s="19">
        <f t="shared" si="7788"/>
        <v>0</v>
      </c>
      <c r="AE3104" s="19">
        <f t="shared" si="7789"/>
        <v>0</v>
      </c>
      <c r="AF3104" s="50">
        <f t="shared" si="7790"/>
        <v>200</v>
      </c>
      <c r="AG3104" s="50">
        <f t="shared" si="7791"/>
        <v>0</v>
      </c>
      <c r="AH3104" s="50">
        <f t="shared" si="7792"/>
        <v>0</v>
      </c>
      <c r="AI3104" s="50">
        <f t="shared" si="7793"/>
        <v>0</v>
      </c>
      <c r="AJ3104" s="50">
        <f t="shared" si="7794"/>
        <v>0</v>
      </c>
      <c r="AK3104" s="50">
        <f t="shared" si="7795"/>
        <v>0</v>
      </c>
      <c r="AL3104" s="50">
        <f t="shared" si="7796"/>
        <v>200</v>
      </c>
      <c r="AM3104" s="50">
        <f t="shared" si="7797"/>
        <v>0</v>
      </c>
      <c r="AN3104" s="50">
        <f t="shared" si="7798"/>
        <v>0</v>
      </c>
      <c r="AO3104" s="51">
        <f t="shared" si="7799"/>
        <v>200</v>
      </c>
      <c r="AP3104" s="51">
        <f t="shared" si="7800"/>
        <v>200</v>
      </c>
      <c r="AQ3104" s="51">
        <f t="shared" si="7801"/>
        <v>0</v>
      </c>
      <c r="AR3104" s="51">
        <f t="shared" si="7802"/>
        <v>0</v>
      </c>
      <c r="AS3104" s="51">
        <f t="shared" si="7803"/>
        <v>0</v>
      </c>
      <c r="AT3104" s="51">
        <f t="shared" si="7804"/>
        <v>0</v>
      </c>
      <c r="AU3104" s="51">
        <f t="shared" si="7697"/>
        <v>200</v>
      </c>
      <c r="AV3104" s="51">
        <f t="shared" si="7698"/>
        <v>-200</v>
      </c>
      <c r="AW3104" s="51"/>
      <c r="AX3104" s="51"/>
      <c r="AY3104" s="51"/>
      <c r="AZ3104" s="51"/>
      <c r="BA3104" s="52">
        <f t="shared" si="7702"/>
        <v>100</v>
      </c>
      <c r="BB3104" s="53"/>
    </row>
    <row r="3105" ht="47.25">
      <c r="B3105" s="47" t="s">
        <v>1128</v>
      </c>
      <c r="C3105" s="47" t="s">
        <v>129</v>
      </c>
      <c r="D3105" s="47" t="s">
        <v>46</v>
      </c>
      <c r="E3105" s="48" t="str">
        <f t="shared" si="7696"/>
        <v>1101</v>
      </c>
      <c r="F3105" s="17" t="s">
        <v>298</v>
      </c>
      <c r="G3105" s="48"/>
      <c r="H3105" s="64" t="s">
        <v>299</v>
      </c>
      <c r="I3105" s="19"/>
      <c r="J3105" s="19"/>
      <c r="K3105" s="19"/>
      <c r="L3105" s="19"/>
      <c r="M3105" s="19"/>
      <c r="N3105" s="19"/>
      <c r="O3105" s="19">
        <f t="shared" si="7775"/>
        <v>0</v>
      </c>
      <c r="P3105" s="19">
        <f t="shared" si="7776"/>
        <v>0</v>
      </c>
      <c r="Q3105" s="19">
        <f t="shared" si="7777"/>
        <v>0</v>
      </c>
      <c r="R3105" s="19">
        <f t="shared" si="7778"/>
        <v>0</v>
      </c>
      <c r="S3105" s="19"/>
      <c r="T3105" s="19">
        <f t="shared" si="7774"/>
        <v>0</v>
      </c>
      <c r="U3105" s="19"/>
      <c r="V3105" s="19"/>
      <c r="W3105" s="19"/>
      <c r="X3105" s="19"/>
      <c r="Y3105" s="19"/>
      <c r="Z3105" s="19"/>
      <c r="AA3105" s="19"/>
      <c r="AB3105" s="19"/>
      <c r="AC3105" s="19"/>
      <c r="AD3105" s="19"/>
      <c r="AE3105" s="19"/>
      <c r="AF3105" s="50">
        <f t="shared" si="7790"/>
        <v>200</v>
      </c>
      <c r="AG3105" s="50">
        <f t="shared" si="7791"/>
        <v>0</v>
      </c>
      <c r="AH3105" s="50">
        <f t="shared" si="7792"/>
        <v>0</v>
      </c>
      <c r="AI3105" s="50">
        <f t="shared" si="7793"/>
        <v>0</v>
      </c>
      <c r="AJ3105" s="50">
        <f t="shared" si="7794"/>
        <v>0</v>
      </c>
      <c r="AK3105" s="50">
        <f t="shared" si="7795"/>
        <v>0</v>
      </c>
      <c r="AL3105" s="50">
        <f t="shared" si="7796"/>
        <v>200</v>
      </c>
      <c r="AM3105" s="50">
        <f t="shared" si="7797"/>
        <v>0</v>
      </c>
      <c r="AN3105" s="50">
        <f t="shared" si="7798"/>
        <v>0</v>
      </c>
      <c r="AO3105" s="15">
        <f t="shared" si="7799"/>
        <v>200</v>
      </c>
      <c r="AP3105" s="51">
        <f t="shared" si="7800"/>
        <v>200</v>
      </c>
      <c r="AQ3105" s="51">
        <f t="shared" si="7801"/>
        <v>0</v>
      </c>
      <c r="AR3105" s="51">
        <f t="shared" si="7802"/>
        <v>0</v>
      </c>
      <c r="AS3105" s="51">
        <f t="shared" si="7803"/>
        <v>0</v>
      </c>
      <c r="AT3105" s="51">
        <f t="shared" si="7804"/>
        <v>0</v>
      </c>
      <c r="AU3105" s="51">
        <f t="shared" si="7697"/>
        <v>200</v>
      </c>
      <c r="AV3105" s="51">
        <f t="shared" si="7698"/>
        <v>-200</v>
      </c>
      <c r="AW3105" s="51"/>
      <c r="AX3105" s="51"/>
      <c r="AY3105" s="51"/>
      <c r="AZ3105" s="51"/>
      <c r="BA3105" s="52">
        <f t="shared" si="7702"/>
        <v>100</v>
      </c>
      <c r="BB3105" s="53"/>
    </row>
    <row r="3106" ht="31.5">
      <c r="B3106" s="47" t="s">
        <v>1128</v>
      </c>
      <c r="C3106" s="47" t="s">
        <v>129</v>
      </c>
      <c r="D3106" s="47" t="s">
        <v>46</v>
      </c>
      <c r="E3106" s="48" t="str">
        <f t="shared" si="7696"/>
        <v>1101</v>
      </c>
      <c r="F3106" s="17" t="s">
        <v>298</v>
      </c>
      <c r="G3106" s="47" t="s">
        <v>154</v>
      </c>
      <c r="H3106" s="49" t="s">
        <v>155</v>
      </c>
      <c r="I3106" s="19"/>
      <c r="J3106" s="19"/>
      <c r="K3106" s="19"/>
      <c r="L3106" s="19"/>
      <c r="M3106" s="19"/>
      <c r="N3106" s="19"/>
      <c r="O3106" s="19">
        <v>0</v>
      </c>
      <c r="P3106" s="19">
        <v>0</v>
      </c>
      <c r="Q3106" s="19">
        <v>0</v>
      </c>
      <c r="R3106" s="19">
        <v>0</v>
      </c>
      <c r="S3106" s="19"/>
      <c r="T3106" s="19">
        <f t="shared" si="7774"/>
        <v>0</v>
      </c>
      <c r="U3106" s="19"/>
      <c r="V3106" s="19"/>
      <c r="W3106" s="19"/>
      <c r="X3106" s="19"/>
      <c r="Y3106" s="19"/>
      <c r="Z3106" s="19"/>
      <c r="AA3106" s="19"/>
      <c r="AB3106" s="19"/>
      <c r="AC3106" s="19"/>
      <c r="AD3106" s="19"/>
      <c r="AE3106" s="19"/>
      <c r="AF3106" s="50">
        <v>200</v>
      </c>
      <c r="AG3106" s="50"/>
      <c r="AH3106" s="50">
        <v>0</v>
      </c>
      <c r="AI3106" s="50">
        <v>0</v>
      </c>
      <c r="AJ3106" s="50">
        <v>0</v>
      </c>
      <c r="AK3106" s="50">
        <v>0</v>
      </c>
      <c r="AL3106" s="50">
        <v>200</v>
      </c>
      <c r="AM3106" s="50">
        <v>0</v>
      </c>
      <c r="AN3106" s="50">
        <v>0</v>
      </c>
      <c r="AO3106" s="51">
        <v>200</v>
      </c>
      <c r="AP3106" s="51">
        <v>200</v>
      </c>
      <c r="AQ3106" s="51">
        <v>0</v>
      </c>
      <c r="AR3106" s="51">
        <v>0</v>
      </c>
      <c r="AS3106" s="51">
        <v>0</v>
      </c>
      <c r="AT3106" s="51">
        <v>0</v>
      </c>
      <c r="AU3106" s="51">
        <f t="shared" si="7697"/>
        <v>200</v>
      </c>
      <c r="AV3106" s="51">
        <f t="shared" si="7698"/>
        <v>-200</v>
      </c>
      <c r="AW3106" s="51"/>
      <c r="AX3106" s="51"/>
      <c r="AY3106" s="51"/>
      <c r="AZ3106" s="51"/>
      <c r="BA3106" s="52">
        <f t="shared" si="7702"/>
        <v>100</v>
      </c>
      <c r="BB3106" s="53"/>
    </row>
    <row r="3107" s="39" customFormat="1">
      <c r="B3107" s="40" t="s">
        <v>1128</v>
      </c>
      <c r="C3107" s="40" t="s">
        <v>129</v>
      </c>
      <c r="D3107" s="40" t="s">
        <v>378</v>
      </c>
      <c r="E3107" s="38" t="str">
        <f t="shared" si="7696"/>
        <v>1102</v>
      </c>
      <c r="F3107" s="40"/>
      <c r="G3107" s="38"/>
      <c r="H3107" s="41" t="s">
        <v>476</v>
      </c>
      <c r="I3107" s="42">
        <f>I3108+I3117</f>
        <v>24118.600000000002</v>
      </c>
      <c r="J3107" s="42">
        <f>J3108+J3117</f>
        <v>24118.600000000002</v>
      </c>
      <c r="K3107" s="42">
        <f>K3108+K3117</f>
        <v>24118.600000000002</v>
      </c>
      <c r="L3107" s="42">
        <f>L3108+L3117</f>
        <v>0</v>
      </c>
      <c r="M3107" s="42">
        <f>M3108+M3117</f>
        <v>0</v>
      </c>
      <c r="N3107" s="42">
        <f>N3108+N3117</f>
        <v>0</v>
      </c>
      <c r="O3107" s="42">
        <f>O3108+O3117</f>
        <v>0</v>
      </c>
      <c r="P3107" s="42">
        <f>P3108+P3117</f>
        <v>2104.3709999999992</v>
      </c>
      <c r="Q3107" s="42">
        <f>Q3108+Q3117</f>
        <v>15000</v>
      </c>
      <c r="R3107" s="42">
        <f>R3108+R3117</f>
        <v>0</v>
      </c>
      <c r="S3107" s="42">
        <f>S3108+S3117</f>
        <v>3601.8389999999999</v>
      </c>
      <c r="T3107" s="42">
        <f t="shared" si="7774"/>
        <v>44824.809999999998</v>
      </c>
      <c r="U3107" s="42">
        <f t="shared" ref="U3107:U3159" si="7805">J3107+M3107</f>
        <v>24118.600000000002</v>
      </c>
      <c r="V3107" s="42">
        <f t="shared" ref="V3107:V3159" si="7806">K3107+N3107</f>
        <v>24118.600000000002</v>
      </c>
      <c r="W3107" s="42">
        <f>W3108+W3117</f>
        <v>0</v>
      </c>
      <c r="X3107" s="42">
        <f>X3108+X3117</f>
        <v>0</v>
      </c>
      <c r="Y3107" s="42">
        <f>Y3108+Y3117</f>
        <v>0</v>
      </c>
      <c r="Z3107" s="42">
        <f>Z3108+Z3117</f>
        <v>3601.8389999999999</v>
      </c>
      <c r="AA3107" s="42">
        <f>AA3108+AA3117</f>
        <v>3601.8389999999999</v>
      </c>
      <c r="AB3107" s="42">
        <f>AB3108+AB3117</f>
        <v>0</v>
      </c>
      <c r="AC3107" s="42">
        <f>AC3108+AC3117</f>
        <v>3601.8389999999999</v>
      </c>
      <c r="AD3107" s="42">
        <f>AD3108+AD3117</f>
        <v>0</v>
      </c>
      <c r="AE3107" s="42">
        <f>AE3108+AE3117</f>
        <v>0</v>
      </c>
      <c r="AF3107" s="43">
        <f>AF3108+AF3117</f>
        <v>44598.02392</v>
      </c>
      <c r="AG3107" s="43">
        <f>AG3108+AG3117</f>
        <v>0</v>
      </c>
      <c r="AH3107" s="43">
        <f>AH3108+AH3117</f>
        <v>0</v>
      </c>
      <c r="AI3107" s="43">
        <f>AI3108+AI3117</f>
        <v>0</v>
      </c>
      <c r="AJ3107" s="43">
        <f>AJ3108+AJ3117</f>
        <v>0</v>
      </c>
      <c r="AK3107" s="43">
        <f>AK3108+AK3117</f>
        <v>0</v>
      </c>
      <c r="AL3107" s="43">
        <f>AL3108+AL3117</f>
        <v>44590.157229999997</v>
      </c>
      <c r="AM3107" s="43">
        <f>AM3108+AM3117</f>
        <v>0</v>
      </c>
      <c r="AN3107" s="43">
        <f>AN3108+AN3117</f>
        <v>0</v>
      </c>
      <c r="AO3107" s="44">
        <f>AO3108+AO3117</f>
        <v>36578.601609999998</v>
      </c>
      <c r="AP3107" s="45">
        <f>AP3108+AP3117</f>
        <v>44824.809999999998</v>
      </c>
      <c r="AQ3107" s="45">
        <f>AQ3108+AQ3117</f>
        <v>0</v>
      </c>
      <c r="AR3107" s="45">
        <f>AR3108+AR3117</f>
        <v>0</v>
      </c>
      <c r="AS3107" s="45">
        <f>AS3108+AS3117</f>
        <v>0</v>
      </c>
      <c r="AT3107" s="45">
        <f>AT3108+AT3117</f>
        <v>0</v>
      </c>
      <c r="AU3107" s="45">
        <f t="shared" si="7697"/>
        <v>44824.809999999998</v>
      </c>
      <c r="AV3107" s="45">
        <f t="shared" si="7698"/>
        <v>0</v>
      </c>
      <c r="AW3107" s="45">
        <f t="shared" si="7699"/>
        <v>48426.648999999998</v>
      </c>
      <c r="AX3107" s="45">
        <f t="shared" si="7700"/>
        <v>27720.439000000002</v>
      </c>
      <c r="AY3107" s="45">
        <f t="shared" si="7701"/>
        <v>27720.439000000002</v>
      </c>
      <c r="AZ3107" s="45">
        <f>AZ3108+AZ3117</f>
        <v>0</v>
      </c>
      <c r="BA3107" s="46">
        <f t="shared" si="7702"/>
        <v>99.982360900083563</v>
      </c>
      <c r="BB3107" s="25"/>
    </row>
    <row r="3108" ht="31.5">
      <c r="B3108" s="47" t="s">
        <v>1128</v>
      </c>
      <c r="C3108" s="47" t="s">
        <v>129</v>
      </c>
      <c r="D3108" s="47" t="s">
        <v>378</v>
      </c>
      <c r="E3108" s="48" t="str">
        <f t="shared" si="7696"/>
        <v>1102</v>
      </c>
      <c r="F3108" s="47" t="s">
        <v>469</v>
      </c>
      <c r="G3108" s="48"/>
      <c r="H3108" s="49" t="s">
        <v>470</v>
      </c>
      <c r="I3108" s="19">
        <f t="shared" ref="I3108:I3110" si="7807">I3109</f>
        <v>23506.100000000002</v>
      </c>
      <c r="J3108" s="19">
        <f t="shared" ref="J3108:J3110" si="7808">J3109</f>
        <v>23506.100000000002</v>
      </c>
      <c r="K3108" s="19">
        <f t="shared" ref="K3108:K3110" si="7809">K3109</f>
        <v>23506.100000000002</v>
      </c>
      <c r="L3108" s="19">
        <f t="shared" ref="L3108:L3110" si="7810">L3109</f>
        <v>0</v>
      </c>
      <c r="M3108" s="19">
        <f t="shared" ref="M3108:M3110" si="7811">M3109</f>
        <v>0</v>
      </c>
      <c r="N3108" s="19">
        <f t="shared" ref="N3108:N3110" si="7812">N3109</f>
        <v>0</v>
      </c>
      <c r="O3108" s="19">
        <f t="shared" ref="O3108:O3109" si="7813">O3109</f>
        <v>0</v>
      </c>
      <c r="P3108" s="19">
        <f t="shared" ref="P3108:P3109" si="7814">P3109</f>
        <v>2104.3709999999992</v>
      </c>
      <c r="Q3108" s="19">
        <f t="shared" ref="Q3108:Q3109" si="7815">Q3109</f>
        <v>15000</v>
      </c>
      <c r="R3108" s="19">
        <f t="shared" ref="R3108:R3109" si="7816">R3109</f>
        <v>0</v>
      </c>
      <c r="S3108" s="19">
        <f t="shared" ref="S3108:S3109" si="7817">S3109</f>
        <v>3601.8389999999999</v>
      </c>
      <c r="T3108" s="19">
        <f t="shared" si="7774"/>
        <v>44212.309999999998</v>
      </c>
      <c r="U3108" s="19">
        <f t="shared" si="7805"/>
        <v>23506.100000000002</v>
      </c>
      <c r="V3108" s="19">
        <f t="shared" si="7806"/>
        <v>23506.100000000002</v>
      </c>
      <c r="W3108" s="19">
        <f t="shared" ref="W3108:W3110" si="7818">W3109</f>
        <v>0</v>
      </c>
      <c r="X3108" s="19">
        <f t="shared" ref="X3108:X3110" si="7819">X3109</f>
        <v>0</v>
      </c>
      <c r="Y3108" s="19">
        <f t="shared" ref="Y3108:Y3110" si="7820">Y3109</f>
        <v>0</v>
      </c>
      <c r="Z3108" s="19">
        <f t="shared" ref="Z3108:Z3110" si="7821">Z3109</f>
        <v>3601.8389999999999</v>
      </c>
      <c r="AA3108" s="19">
        <f t="shared" ref="AA3108:AA3110" si="7822">AA3109</f>
        <v>3601.8389999999999</v>
      </c>
      <c r="AB3108" s="19">
        <f t="shared" ref="AB3108:AB3110" si="7823">AB3109</f>
        <v>0</v>
      </c>
      <c r="AC3108" s="19">
        <f t="shared" ref="AC3108:AC3110" si="7824">AC3109</f>
        <v>3601.8389999999999</v>
      </c>
      <c r="AD3108" s="19">
        <f t="shared" ref="AD3108:AD3110" si="7825">AD3109</f>
        <v>0</v>
      </c>
      <c r="AE3108" s="19">
        <f t="shared" ref="AE3108:AE3110" si="7826">AE3109</f>
        <v>0</v>
      </c>
      <c r="AF3108" s="50">
        <f t="shared" ref="AF3108:AF3109" si="7827">AF3109</f>
        <v>43985.52392</v>
      </c>
      <c r="AG3108" s="50">
        <f t="shared" ref="AG3108:AG3109" si="7828">AG3109</f>
        <v>0</v>
      </c>
      <c r="AH3108" s="50">
        <f t="shared" ref="AH3108:AH3109" si="7829">AH3109</f>
        <v>0</v>
      </c>
      <c r="AI3108" s="50">
        <f t="shared" ref="AI3108:AI3109" si="7830">AI3109</f>
        <v>0</v>
      </c>
      <c r="AJ3108" s="50">
        <f t="shared" ref="AJ3108:AJ3109" si="7831">AJ3109</f>
        <v>0</v>
      </c>
      <c r="AK3108" s="50">
        <f t="shared" ref="AK3108:AK3109" si="7832">AK3109</f>
        <v>0</v>
      </c>
      <c r="AL3108" s="50">
        <f t="shared" ref="AL3108:AL3109" si="7833">AL3109</f>
        <v>43977.657229999997</v>
      </c>
      <c r="AM3108" s="50">
        <f t="shared" ref="AM3108:AM3109" si="7834">AM3109</f>
        <v>0</v>
      </c>
      <c r="AN3108" s="50">
        <f t="shared" ref="AN3108:AN3109" si="7835">AN3109</f>
        <v>0</v>
      </c>
      <c r="AO3108" s="51">
        <f t="shared" ref="AO3108:AO3109" si="7836">AO3109</f>
        <v>36141.101609999998</v>
      </c>
      <c r="AP3108" s="51">
        <f t="shared" ref="AP3108:AP3109" si="7837">AP3109</f>
        <v>44212.309999999998</v>
      </c>
      <c r="AQ3108" s="51">
        <f t="shared" ref="AQ3108:AQ3109" si="7838">AQ3109</f>
        <v>0</v>
      </c>
      <c r="AR3108" s="51">
        <f t="shared" ref="AR3108:AR3109" si="7839">AR3109</f>
        <v>0</v>
      </c>
      <c r="AS3108" s="51">
        <f t="shared" ref="AS3108:AS3109" si="7840">AS3109</f>
        <v>0</v>
      </c>
      <c r="AT3108" s="51">
        <f t="shared" ref="AT3108:AT3109" si="7841">AT3109</f>
        <v>0</v>
      </c>
      <c r="AU3108" s="51">
        <f t="shared" si="7697"/>
        <v>44212.309999999998</v>
      </c>
      <c r="AV3108" s="51">
        <f t="shared" si="7698"/>
        <v>0</v>
      </c>
      <c r="AW3108" s="51">
        <f t="shared" si="7699"/>
        <v>47814.148999999998</v>
      </c>
      <c r="AX3108" s="51">
        <f t="shared" si="7700"/>
        <v>27107.939000000002</v>
      </c>
      <c r="AY3108" s="51">
        <f t="shared" si="7701"/>
        <v>27107.939000000002</v>
      </c>
      <c r="AZ3108" s="51">
        <f t="shared" ref="AZ3108:AZ3110" si="7842">AZ3109</f>
        <v>0</v>
      </c>
      <c r="BA3108" s="52">
        <f t="shared" si="7702"/>
        <v>99.982115274983855</v>
      </c>
      <c r="BB3108" s="25"/>
    </row>
    <row r="3109">
      <c r="B3109" s="47" t="s">
        <v>1128</v>
      </c>
      <c r="C3109" s="47" t="s">
        <v>129</v>
      </c>
      <c r="D3109" s="47" t="s">
        <v>378</v>
      </c>
      <c r="E3109" s="48" t="str">
        <f t="shared" si="7696"/>
        <v>1102</v>
      </c>
      <c r="F3109" s="47" t="s">
        <v>471</v>
      </c>
      <c r="G3109" s="48"/>
      <c r="H3109" s="49" t="s">
        <v>53</v>
      </c>
      <c r="I3109" s="19">
        <f t="shared" si="7807"/>
        <v>23506.100000000002</v>
      </c>
      <c r="J3109" s="19">
        <f t="shared" si="7808"/>
        <v>23506.100000000002</v>
      </c>
      <c r="K3109" s="19">
        <f t="shared" si="7809"/>
        <v>23506.100000000002</v>
      </c>
      <c r="L3109" s="19">
        <f t="shared" si="7810"/>
        <v>0</v>
      </c>
      <c r="M3109" s="19">
        <f t="shared" si="7811"/>
        <v>0</v>
      </c>
      <c r="N3109" s="19">
        <f t="shared" si="7812"/>
        <v>0</v>
      </c>
      <c r="O3109" s="19">
        <f t="shared" si="7813"/>
        <v>0</v>
      </c>
      <c r="P3109" s="19">
        <f t="shared" si="7814"/>
        <v>2104.3709999999992</v>
      </c>
      <c r="Q3109" s="19">
        <f t="shared" si="7815"/>
        <v>15000</v>
      </c>
      <c r="R3109" s="19">
        <f t="shared" si="7816"/>
        <v>0</v>
      </c>
      <c r="S3109" s="19">
        <f t="shared" si="7817"/>
        <v>3601.8389999999999</v>
      </c>
      <c r="T3109" s="19">
        <f t="shared" si="7774"/>
        <v>44212.309999999998</v>
      </c>
      <c r="U3109" s="19">
        <f t="shared" si="7805"/>
        <v>23506.100000000002</v>
      </c>
      <c r="V3109" s="19">
        <f t="shared" si="7806"/>
        <v>23506.100000000002</v>
      </c>
      <c r="W3109" s="19">
        <f t="shared" si="7818"/>
        <v>0</v>
      </c>
      <c r="X3109" s="19">
        <f t="shared" si="7819"/>
        <v>0</v>
      </c>
      <c r="Y3109" s="19">
        <f t="shared" si="7820"/>
        <v>0</v>
      </c>
      <c r="Z3109" s="19">
        <f t="shared" si="7821"/>
        <v>3601.8389999999999</v>
      </c>
      <c r="AA3109" s="19">
        <f t="shared" si="7822"/>
        <v>3601.8389999999999</v>
      </c>
      <c r="AB3109" s="19">
        <f t="shared" si="7823"/>
        <v>0</v>
      </c>
      <c r="AC3109" s="19">
        <f t="shared" si="7824"/>
        <v>3601.8389999999999</v>
      </c>
      <c r="AD3109" s="19">
        <f t="shared" si="7825"/>
        <v>0</v>
      </c>
      <c r="AE3109" s="19">
        <f t="shared" si="7826"/>
        <v>0</v>
      </c>
      <c r="AF3109" s="50">
        <f t="shared" si="7827"/>
        <v>43985.52392</v>
      </c>
      <c r="AG3109" s="50">
        <f t="shared" si="7828"/>
        <v>0</v>
      </c>
      <c r="AH3109" s="50">
        <f t="shared" si="7829"/>
        <v>0</v>
      </c>
      <c r="AI3109" s="50">
        <f t="shared" si="7830"/>
        <v>0</v>
      </c>
      <c r="AJ3109" s="50">
        <f t="shared" si="7831"/>
        <v>0</v>
      </c>
      <c r="AK3109" s="50">
        <f t="shared" si="7832"/>
        <v>0</v>
      </c>
      <c r="AL3109" s="50">
        <f t="shared" si="7833"/>
        <v>43977.657229999997</v>
      </c>
      <c r="AM3109" s="50">
        <f t="shared" si="7834"/>
        <v>0</v>
      </c>
      <c r="AN3109" s="50">
        <f t="shared" si="7835"/>
        <v>0</v>
      </c>
      <c r="AO3109" s="15">
        <f t="shared" si="7836"/>
        <v>36141.101609999998</v>
      </c>
      <c r="AP3109" s="51">
        <f t="shared" si="7837"/>
        <v>44212.309999999998</v>
      </c>
      <c r="AQ3109" s="51">
        <f t="shared" si="7838"/>
        <v>0</v>
      </c>
      <c r="AR3109" s="51">
        <f t="shared" si="7839"/>
        <v>0</v>
      </c>
      <c r="AS3109" s="51">
        <f t="shared" si="7840"/>
        <v>0</v>
      </c>
      <c r="AT3109" s="51">
        <f t="shared" si="7841"/>
        <v>0</v>
      </c>
      <c r="AU3109" s="51">
        <f t="shared" si="7697"/>
        <v>44212.309999999998</v>
      </c>
      <c r="AV3109" s="51">
        <f t="shared" si="7698"/>
        <v>0</v>
      </c>
      <c r="AW3109" s="51">
        <f t="shared" si="7699"/>
        <v>47814.148999999998</v>
      </c>
      <c r="AX3109" s="51">
        <f t="shared" si="7700"/>
        <v>27107.939000000002</v>
      </c>
      <c r="AY3109" s="51">
        <f t="shared" si="7701"/>
        <v>27107.939000000002</v>
      </c>
      <c r="AZ3109" s="51">
        <f t="shared" si="7842"/>
        <v>0</v>
      </c>
      <c r="BA3109" s="52">
        <f t="shared" si="7702"/>
        <v>99.982115274983855</v>
      </c>
      <c r="BB3109" s="25"/>
    </row>
    <row r="3110" ht="47.25">
      <c r="B3110" s="47" t="s">
        <v>1128</v>
      </c>
      <c r="C3110" s="47" t="s">
        <v>129</v>
      </c>
      <c r="D3110" s="47" t="s">
        <v>378</v>
      </c>
      <c r="E3110" s="48" t="str">
        <f t="shared" si="7696"/>
        <v>1102</v>
      </c>
      <c r="F3110" s="47" t="s">
        <v>472</v>
      </c>
      <c r="G3110" s="48"/>
      <c r="H3110" s="49" t="s">
        <v>473</v>
      </c>
      <c r="I3110" s="19">
        <f t="shared" si="7807"/>
        <v>23506.100000000002</v>
      </c>
      <c r="J3110" s="19">
        <f t="shared" si="7808"/>
        <v>23506.100000000002</v>
      </c>
      <c r="K3110" s="19">
        <f t="shared" si="7809"/>
        <v>23506.100000000002</v>
      </c>
      <c r="L3110" s="19">
        <f t="shared" si="7810"/>
        <v>0</v>
      </c>
      <c r="M3110" s="19">
        <f t="shared" si="7811"/>
        <v>0</v>
      </c>
      <c r="N3110" s="19">
        <f t="shared" si="7812"/>
        <v>0</v>
      </c>
      <c r="O3110" s="19">
        <f>O3111+O3115</f>
        <v>0</v>
      </c>
      <c r="P3110" s="19">
        <f>P3111+P3115</f>
        <v>2104.3709999999992</v>
      </c>
      <c r="Q3110" s="19">
        <f>Q3111+Q3115</f>
        <v>15000</v>
      </c>
      <c r="R3110" s="19">
        <f>R3111+R3115</f>
        <v>0</v>
      </c>
      <c r="S3110" s="19">
        <f>S3111+S3115</f>
        <v>3601.8389999999999</v>
      </c>
      <c r="T3110" s="19">
        <f t="shared" si="7774"/>
        <v>44212.309999999998</v>
      </c>
      <c r="U3110" s="19">
        <f t="shared" si="7805"/>
        <v>23506.100000000002</v>
      </c>
      <c r="V3110" s="19">
        <f t="shared" si="7806"/>
        <v>23506.100000000002</v>
      </c>
      <c r="W3110" s="19">
        <f t="shared" si="7818"/>
        <v>0</v>
      </c>
      <c r="X3110" s="19">
        <f t="shared" si="7819"/>
        <v>0</v>
      </c>
      <c r="Y3110" s="19">
        <f t="shared" si="7820"/>
        <v>0</v>
      </c>
      <c r="Z3110" s="19">
        <f t="shared" si="7821"/>
        <v>3601.8389999999999</v>
      </c>
      <c r="AA3110" s="19">
        <f t="shared" si="7822"/>
        <v>3601.8389999999999</v>
      </c>
      <c r="AB3110" s="19">
        <f t="shared" si="7823"/>
        <v>0</v>
      </c>
      <c r="AC3110" s="19">
        <f t="shared" si="7824"/>
        <v>3601.8389999999999</v>
      </c>
      <c r="AD3110" s="19">
        <f t="shared" si="7825"/>
        <v>0</v>
      </c>
      <c r="AE3110" s="19">
        <f t="shared" si="7826"/>
        <v>0</v>
      </c>
      <c r="AF3110" s="50">
        <f>AF3111+AF3115</f>
        <v>43985.52392</v>
      </c>
      <c r="AG3110" s="50">
        <f>AG3111+AG3115</f>
        <v>0</v>
      </c>
      <c r="AH3110" s="50">
        <f>AH3111+AH3115</f>
        <v>0</v>
      </c>
      <c r="AI3110" s="50">
        <f>AI3111+AI3115</f>
        <v>0</v>
      </c>
      <c r="AJ3110" s="50">
        <f>AJ3111+AJ3115</f>
        <v>0</v>
      </c>
      <c r="AK3110" s="50">
        <f>AK3111+AK3115</f>
        <v>0</v>
      </c>
      <c r="AL3110" s="50">
        <f>AL3111+AL3115</f>
        <v>43977.657229999997</v>
      </c>
      <c r="AM3110" s="50">
        <f>AM3111+AM3115</f>
        <v>0</v>
      </c>
      <c r="AN3110" s="50">
        <f>AN3111+AN3115</f>
        <v>0</v>
      </c>
      <c r="AO3110" s="51">
        <f>AO3111+AO3115</f>
        <v>36141.101609999998</v>
      </c>
      <c r="AP3110" s="51">
        <f>AP3111+AP3115</f>
        <v>44212.309999999998</v>
      </c>
      <c r="AQ3110" s="51">
        <f>AQ3111+AQ3115</f>
        <v>0</v>
      </c>
      <c r="AR3110" s="51">
        <f>AR3111+AR3115</f>
        <v>0</v>
      </c>
      <c r="AS3110" s="51">
        <f>AS3111+AS3115</f>
        <v>0</v>
      </c>
      <c r="AT3110" s="51">
        <f>AT3111+AT3115</f>
        <v>0</v>
      </c>
      <c r="AU3110" s="51">
        <f t="shared" si="7697"/>
        <v>44212.309999999998</v>
      </c>
      <c r="AV3110" s="51">
        <f t="shared" si="7698"/>
        <v>0</v>
      </c>
      <c r="AW3110" s="51">
        <f t="shared" si="7699"/>
        <v>47814.148999999998</v>
      </c>
      <c r="AX3110" s="51">
        <f t="shared" si="7700"/>
        <v>27107.939000000002</v>
      </c>
      <c r="AY3110" s="51">
        <f t="shared" si="7701"/>
        <v>27107.939000000002</v>
      </c>
      <c r="AZ3110" s="51">
        <f t="shared" si="7842"/>
        <v>0</v>
      </c>
      <c r="BA3110" s="52">
        <f t="shared" si="7702"/>
        <v>99.982115274983855</v>
      </c>
      <c r="BB3110" s="25"/>
    </row>
    <row r="3111" ht="47.25">
      <c r="B3111" s="47" t="s">
        <v>1128</v>
      </c>
      <c r="C3111" s="47" t="s">
        <v>129</v>
      </c>
      <c r="D3111" s="47" t="s">
        <v>378</v>
      </c>
      <c r="E3111" s="48" t="str">
        <f t="shared" si="7696"/>
        <v>1102</v>
      </c>
      <c r="F3111" s="47" t="s">
        <v>548</v>
      </c>
      <c r="G3111" s="48"/>
      <c r="H3111" s="49" t="s">
        <v>549</v>
      </c>
      <c r="I3111" s="19">
        <f>I3112+I3114</f>
        <v>23506.100000000002</v>
      </c>
      <c r="J3111" s="19">
        <f>J3112+J3114</f>
        <v>23506.100000000002</v>
      </c>
      <c r="K3111" s="19">
        <f>K3112+K3114</f>
        <v>23506.100000000002</v>
      </c>
      <c r="L3111" s="19">
        <f>L3112+L3114</f>
        <v>0</v>
      </c>
      <c r="M3111" s="19">
        <f>M3112+M3114</f>
        <v>0</v>
      </c>
      <c r="N3111" s="19">
        <f>N3112+N3114</f>
        <v>0</v>
      </c>
      <c r="O3111" s="19">
        <f>O3112+O3114+O3113</f>
        <v>0</v>
      </c>
      <c r="P3111" s="19">
        <f>P3112+P3114+P3113</f>
        <v>-28601.716</v>
      </c>
      <c r="Q3111" s="19">
        <f>Q3112+Q3114</f>
        <v>15000</v>
      </c>
      <c r="R3111" s="19">
        <f>R3112+R3114</f>
        <v>0</v>
      </c>
      <c r="S3111" s="19">
        <f>S3112+S3114</f>
        <v>3601.8389999999999</v>
      </c>
      <c r="T3111" s="19">
        <f t="shared" si="7774"/>
        <v>13506.222999999998</v>
      </c>
      <c r="U3111" s="19">
        <f t="shared" si="7805"/>
        <v>23506.100000000002</v>
      </c>
      <c r="V3111" s="19">
        <f t="shared" si="7806"/>
        <v>23506.100000000002</v>
      </c>
      <c r="W3111" s="19">
        <f>W3112+W3114</f>
        <v>0</v>
      </c>
      <c r="X3111" s="19">
        <f>X3112+X3114</f>
        <v>0</v>
      </c>
      <c r="Y3111" s="19">
        <f>Y3112+Y3114</f>
        <v>0</v>
      </c>
      <c r="Z3111" s="19">
        <f>Z3112+Z3114</f>
        <v>3601.8389999999999</v>
      </c>
      <c r="AA3111" s="19">
        <f>AA3112+AA3114</f>
        <v>3601.8389999999999</v>
      </c>
      <c r="AB3111" s="19">
        <f>AB3112+AB3114</f>
        <v>0</v>
      </c>
      <c r="AC3111" s="19">
        <f>AC3112+AC3114</f>
        <v>3601.8389999999999</v>
      </c>
      <c r="AD3111" s="19">
        <f>AD3112+AD3114</f>
        <v>0</v>
      </c>
      <c r="AE3111" s="19">
        <f>AE3112+AE3114</f>
        <v>0</v>
      </c>
      <c r="AF3111" s="50">
        <f>AF3112+AF3114+AF3113</f>
        <v>13506.223</v>
      </c>
      <c r="AG3111" s="50">
        <f>AG3112+AG3114+AG3113</f>
        <v>0</v>
      </c>
      <c r="AH3111" s="50">
        <f>AH3112+AH3114+AH3113</f>
        <v>0</v>
      </c>
      <c r="AI3111" s="50">
        <f>AI3112+AI3114+AI3113</f>
        <v>0</v>
      </c>
      <c r="AJ3111" s="50">
        <f>AJ3112+AJ3114+AJ3113</f>
        <v>0</v>
      </c>
      <c r="AK3111" s="50">
        <f>AK3112+AK3114+AK3113</f>
        <v>0</v>
      </c>
      <c r="AL3111" s="50">
        <f>AL3112+AL3114+AL3113</f>
        <v>13498.356309999999</v>
      </c>
      <c r="AM3111" s="50">
        <f>AM3112+AM3114+AM3113</f>
        <v>0</v>
      </c>
      <c r="AN3111" s="50">
        <f>AN3112+AN3114+AN3113</f>
        <v>0</v>
      </c>
      <c r="AO3111" s="15">
        <f>AO3112+AO3114+AO3113</f>
        <v>7776.3774000000003</v>
      </c>
      <c r="AP3111" s="51">
        <f>AP3112+AP3114+AP3113</f>
        <v>13506.223</v>
      </c>
      <c r="AQ3111" s="51">
        <f>AQ3112+AQ3114+AQ3113</f>
        <v>0</v>
      </c>
      <c r="AR3111" s="51">
        <f>AR3112+AR3114+AR3113</f>
        <v>0</v>
      </c>
      <c r="AS3111" s="51">
        <f>AS3112+AS3114+AS3113</f>
        <v>0</v>
      </c>
      <c r="AT3111" s="51">
        <f>AT3112+AT3114+AT3113</f>
        <v>0</v>
      </c>
      <c r="AU3111" s="51">
        <f t="shared" si="7697"/>
        <v>13506.223</v>
      </c>
      <c r="AV3111" s="51">
        <f t="shared" si="7698"/>
        <v>-1.8189894035458565e-12</v>
      </c>
      <c r="AW3111" s="51">
        <f t="shared" si="7699"/>
        <v>17108.061999999998</v>
      </c>
      <c r="AX3111" s="51">
        <f t="shared" si="7700"/>
        <v>27107.939000000002</v>
      </c>
      <c r="AY3111" s="51">
        <f t="shared" si="7701"/>
        <v>27107.939000000002</v>
      </c>
      <c r="AZ3111" s="51">
        <f>AZ3112+AZ3114</f>
        <v>0</v>
      </c>
      <c r="BA3111" s="52">
        <f t="shared" si="7702"/>
        <v>99.94175507097728</v>
      </c>
      <c r="BB3111" s="25"/>
    </row>
    <row r="3112" ht="31.5">
      <c r="B3112" s="47" t="s">
        <v>1128</v>
      </c>
      <c r="C3112" s="47" t="s">
        <v>129</v>
      </c>
      <c r="D3112" s="47" t="s">
        <v>378</v>
      </c>
      <c r="E3112" s="48" t="str">
        <f t="shared" ref="E3112:E3175" si="7843">CONCATENATE(C3112,D3112)</f>
        <v>1102</v>
      </c>
      <c r="F3112" s="47" t="s">
        <v>548</v>
      </c>
      <c r="G3112" s="47" t="s">
        <v>58</v>
      </c>
      <c r="H3112" s="49" t="s">
        <v>59</v>
      </c>
      <c r="I3112" s="19">
        <v>720.70000000000005</v>
      </c>
      <c r="J3112" s="19">
        <v>720.70000000000005</v>
      </c>
      <c r="K3112" s="19">
        <v>720.70000000000005</v>
      </c>
      <c r="L3112" s="19"/>
      <c r="M3112" s="19"/>
      <c r="N3112" s="19"/>
      <c r="O3112" s="19">
        <v>0</v>
      </c>
      <c r="P3112" s="19">
        <v>0</v>
      </c>
      <c r="Q3112" s="19">
        <v>0</v>
      </c>
      <c r="R3112" s="19">
        <v>0</v>
      </c>
      <c r="S3112" s="19"/>
      <c r="T3112" s="19">
        <f t="shared" si="7774"/>
        <v>720.70000000000005</v>
      </c>
      <c r="U3112" s="19">
        <f t="shared" si="7805"/>
        <v>720.70000000000005</v>
      </c>
      <c r="V3112" s="19">
        <f t="shared" si="7806"/>
        <v>720.70000000000005</v>
      </c>
      <c r="W3112" s="19"/>
      <c r="X3112" s="19"/>
      <c r="Y3112" s="19"/>
      <c r="Z3112" s="19"/>
      <c r="AA3112" s="19"/>
      <c r="AB3112" s="19"/>
      <c r="AC3112" s="19"/>
      <c r="AD3112" s="19"/>
      <c r="AE3112" s="19"/>
      <c r="AF3112" s="50">
        <v>359.6078</v>
      </c>
      <c r="AG3112" s="50"/>
      <c r="AH3112" s="50">
        <v>0</v>
      </c>
      <c r="AI3112" s="50">
        <v>0</v>
      </c>
      <c r="AJ3112" s="50">
        <v>0</v>
      </c>
      <c r="AK3112" s="50">
        <v>0</v>
      </c>
      <c r="AL3112" s="50">
        <v>359.60696000000002</v>
      </c>
      <c r="AM3112" s="50">
        <v>0</v>
      </c>
      <c r="AN3112" s="50">
        <v>0</v>
      </c>
      <c r="AO3112" s="51">
        <v>24.702750000000002</v>
      </c>
      <c r="AP3112" s="51">
        <v>288.40163000000001</v>
      </c>
      <c r="AQ3112" s="51">
        <v>0</v>
      </c>
      <c r="AR3112" s="51">
        <v>0</v>
      </c>
      <c r="AS3112" s="51">
        <v>0</v>
      </c>
      <c r="AT3112" s="51">
        <v>0</v>
      </c>
      <c r="AU3112" s="51">
        <f t="shared" ref="AU3112:AU3175" si="7844">AP3112+AS3112+AT3112+AR3112+AQ3112</f>
        <v>288.40163000000001</v>
      </c>
      <c r="AV3112" s="51">
        <f t="shared" ref="AV3112:AV3175" si="7845">T3112-AU3112</f>
        <v>432.29837000000003</v>
      </c>
      <c r="AW3112" s="51">
        <f t="shared" ref="AW3112:AW3175" si="7846">T3112+W3112+X3112+Y3112+Z3112</f>
        <v>720.70000000000005</v>
      </c>
      <c r="AX3112" s="51">
        <f t="shared" ref="AX3112:AX3175" si="7847">U3112+AA3112+AB3112</f>
        <v>720.70000000000005</v>
      </c>
      <c r="AY3112" s="51">
        <f t="shared" ref="AY3112:AY3175" si="7848">V3112+AC3112+AE3112+AD3112</f>
        <v>720.70000000000005</v>
      </c>
      <c r="AZ3112" s="51"/>
      <c r="BA3112" s="52">
        <f t="shared" ref="BA3112:BA3175" si="7849">AL3112/AF3112*100</f>
        <v>99.999766412185721</v>
      </c>
      <c r="BB3112" s="53"/>
    </row>
    <row r="3113">
      <c r="B3113" s="47" t="s">
        <v>1128</v>
      </c>
      <c r="C3113" s="47" t="s">
        <v>129</v>
      </c>
      <c r="D3113" s="47" t="s">
        <v>378</v>
      </c>
      <c r="E3113" s="48" t="str">
        <f t="shared" si="7843"/>
        <v>1102</v>
      </c>
      <c r="F3113" s="47" t="s">
        <v>548</v>
      </c>
      <c r="G3113" s="47" t="s">
        <v>72</v>
      </c>
      <c r="H3113" s="49" t="s">
        <v>73</v>
      </c>
      <c r="I3113" s="19"/>
      <c r="J3113" s="19"/>
      <c r="K3113" s="19"/>
      <c r="L3113" s="19"/>
      <c r="M3113" s="19"/>
      <c r="N3113" s="19"/>
      <c r="O3113" s="19">
        <v>0</v>
      </c>
      <c r="P3113" s="19">
        <v>0</v>
      </c>
      <c r="Q3113" s="19"/>
      <c r="R3113" s="19"/>
      <c r="S3113" s="19"/>
      <c r="T3113" s="19">
        <f t="shared" si="7774"/>
        <v>0</v>
      </c>
      <c r="U3113" s="19">
        <v>0</v>
      </c>
      <c r="V3113" s="19">
        <v>0</v>
      </c>
      <c r="W3113" s="19">
        <v>0</v>
      </c>
      <c r="X3113" s="19">
        <v>0</v>
      </c>
      <c r="Y3113" s="19">
        <v>0</v>
      </c>
      <c r="Z3113" s="19">
        <v>0</v>
      </c>
      <c r="AA3113" s="19">
        <v>0</v>
      </c>
      <c r="AB3113" s="19">
        <v>0</v>
      </c>
      <c r="AC3113" s="19">
        <v>0</v>
      </c>
      <c r="AD3113" s="19">
        <v>0</v>
      </c>
      <c r="AE3113" s="19">
        <v>0</v>
      </c>
      <c r="AF3113" s="50">
        <v>321.83800000000002</v>
      </c>
      <c r="AG3113" s="50"/>
      <c r="AH3113" s="50">
        <v>0</v>
      </c>
      <c r="AI3113" s="50">
        <v>0</v>
      </c>
      <c r="AJ3113" s="50">
        <v>0</v>
      </c>
      <c r="AK3113" s="50">
        <v>0</v>
      </c>
      <c r="AL3113" s="50">
        <v>321.83800000000002</v>
      </c>
      <c r="AM3113" s="50">
        <v>0</v>
      </c>
      <c r="AN3113" s="50">
        <v>0</v>
      </c>
      <c r="AO3113" s="15">
        <v>0</v>
      </c>
      <c r="AP3113" s="51">
        <v>321.83800000000002</v>
      </c>
      <c r="AQ3113" s="51">
        <v>0</v>
      </c>
      <c r="AR3113" s="51">
        <v>0</v>
      </c>
      <c r="AS3113" s="51">
        <v>0</v>
      </c>
      <c r="AT3113" s="51">
        <v>0</v>
      </c>
      <c r="AU3113" s="51">
        <f t="shared" si="7844"/>
        <v>321.83800000000002</v>
      </c>
      <c r="AV3113" s="51">
        <f t="shared" si="7845"/>
        <v>-321.83800000000002</v>
      </c>
      <c r="AW3113" s="51"/>
      <c r="AX3113" s="51"/>
      <c r="AY3113" s="51"/>
      <c r="AZ3113" s="51"/>
      <c r="BA3113" s="52">
        <f t="shared" si="7849"/>
        <v>100</v>
      </c>
      <c r="BB3113" s="53"/>
    </row>
    <row r="3114" ht="31.5">
      <c r="B3114" s="47" t="s">
        <v>1128</v>
      </c>
      <c r="C3114" s="47" t="s">
        <v>129</v>
      </c>
      <c r="D3114" s="47" t="s">
        <v>378</v>
      </c>
      <c r="E3114" s="48" t="str">
        <f t="shared" si="7843"/>
        <v>1102</v>
      </c>
      <c r="F3114" s="47" t="s">
        <v>548</v>
      </c>
      <c r="G3114" s="47" t="s">
        <v>154</v>
      </c>
      <c r="H3114" s="49" t="s">
        <v>155</v>
      </c>
      <c r="I3114" s="19">
        <v>22785.400000000001</v>
      </c>
      <c r="J3114" s="19">
        <v>22785.400000000001</v>
      </c>
      <c r="K3114" s="19">
        <v>22785.400000000001</v>
      </c>
      <c r="L3114" s="19"/>
      <c r="M3114" s="19"/>
      <c r="N3114" s="19"/>
      <c r="O3114" s="19">
        <v>0</v>
      </c>
      <c r="P3114" s="19">
        <f>1117.14+987.231-30706.087</f>
        <v>-28601.716</v>
      </c>
      <c r="Q3114" s="19">
        <v>15000</v>
      </c>
      <c r="R3114" s="19">
        <v>0</v>
      </c>
      <c r="S3114" s="19">
        <v>3601.8389999999999</v>
      </c>
      <c r="T3114" s="19">
        <f t="shared" si="7774"/>
        <v>12785.523000000001</v>
      </c>
      <c r="U3114" s="19">
        <f t="shared" si="7805"/>
        <v>22785.400000000001</v>
      </c>
      <c r="V3114" s="19">
        <f t="shared" si="7806"/>
        <v>22785.400000000001</v>
      </c>
      <c r="W3114" s="19"/>
      <c r="X3114" s="19"/>
      <c r="Y3114" s="19"/>
      <c r="Z3114" s="19">
        <v>3601.8389999999999</v>
      </c>
      <c r="AA3114" s="19">
        <v>3601.8389999999999</v>
      </c>
      <c r="AB3114" s="19"/>
      <c r="AC3114" s="19">
        <v>3601.8389999999999</v>
      </c>
      <c r="AD3114" s="19"/>
      <c r="AE3114" s="19"/>
      <c r="AF3114" s="50">
        <v>12824.7772</v>
      </c>
      <c r="AG3114" s="50"/>
      <c r="AH3114" s="50">
        <v>0</v>
      </c>
      <c r="AI3114" s="50">
        <v>0</v>
      </c>
      <c r="AJ3114" s="50">
        <v>0</v>
      </c>
      <c r="AK3114" s="50">
        <v>0</v>
      </c>
      <c r="AL3114" s="50">
        <v>12816.91135</v>
      </c>
      <c r="AM3114" s="50">
        <v>0</v>
      </c>
      <c r="AN3114" s="50">
        <v>0</v>
      </c>
      <c r="AO3114" s="51">
        <v>7751.6746499999999</v>
      </c>
      <c r="AP3114" s="51">
        <v>12895.98337</v>
      </c>
      <c r="AQ3114" s="51">
        <v>0</v>
      </c>
      <c r="AR3114" s="51">
        <v>0</v>
      </c>
      <c r="AS3114" s="51">
        <v>0</v>
      </c>
      <c r="AT3114" s="51">
        <v>0</v>
      </c>
      <c r="AU3114" s="51">
        <f t="shared" si="7844"/>
        <v>12895.98337</v>
      </c>
      <c r="AV3114" s="51">
        <f t="shared" si="7845"/>
        <v>-110.46036999999887</v>
      </c>
      <c r="AW3114" s="51">
        <f t="shared" si="7846"/>
        <v>16387.362000000001</v>
      </c>
      <c r="AX3114" s="51">
        <f t="shared" si="7847"/>
        <v>26387.239000000001</v>
      </c>
      <c r="AY3114" s="51">
        <f t="shared" si="7848"/>
        <v>26387.239000000001</v>
      </c>
      <c r="AZ3114" s="51"/>
      <c r="BA3114" s="52">
        <f t="shared" si="7849"/>
        <v>99.938666770756839</v>
      </c>
      <c r="BB3114" s="53"/>
    </row>
    <row r="3115" ht="94.5">
      <c r="B3115" s="47" t="s">
        <v>1128</v>
      </c>
      <c r="C3115" s="47" t="s">
        <v>129</v>
      </c>
      <c r="D3115" s="47" t="s">
        <v>378</v>
      </c>
      <c r="E3115" s="48" t="str">
        <f t="shared" si="7843"/>
        <v>1102</v>
      </c>
      <c r="F3115" s="47" t="s">
        <v>1148</v>
      </c>
      <c r="G3115" s="47"/>
      <c r="H3115" s="49" t="s">
        <v>1149</v>
      </c>
      <c r="I3115" s="19"/>
      <c r="J3115" s="19"/>
      <c r="K3115" s="19"/>
      <c r="L3115" s="19"/>
      <c r="M3115" s="19"/>
      <c r="N3115" s="19"/>
      <c r="O3115" s="19">
        <f>O3116</f>
        <v>0</v>
      </c>
      <c r="P3115" s="19">
        <f>P3116</f>
        <v>30706.087</v>
      </c>
      <c r="Q3115" s="19">
        <f>Q3116</f>
        <v>0</v>
      </c>
      <c r="R3115" s="19">
        <f>R3116</f>
        <v>0</v>
      </c>
      <c r="S3115" s="19">
        <f>S3116</f>
        <v>0</v>
      </c>
      <c r="T3115" s="19">
        <f t="shared" si="7774"/>
        <v>30706.087</v>
      </c>
      <c r="U3115" s="19"/>
      <c r="V3115" s="19"/>
      <c r="W3115" s="19"/>
      <c r="X3115" s="19"/>
      <c r="Y3115" s="19"/>
      <c r="Z3115" s="19"/>
      <c r="AA3115" s="19"/>
      <c r="AB3115" s="19"/>
      <c r="AC3115" s="19"/>
      <c r="AD3115" s="19"/>
      <c r="AE3115" s="19"/>
      <c r="AF3115" s="50">
        <f>AF3116</f>
        <v>30479.300920000001</v>
      </c>
      <c r="AG3115" s="50">
        <f>AG3116</f>
        <v>0</v>
      </c>
      <c r="AH3115" s="50">
        <f>AH3116</f>
        <v>0</v>
      </c>
      <c r="AI3115" s="50">
        <f>AI3116</f>
        <v>0</v>
      </c>
      <c r="AJ3115" s="50">
        <f>AJ3116</f>
        <v>0</v>
      </c>
      <c r="AK3115" s="50">
        <f>AK3116</f>
        <v>0</v>
      </c>
      <c r="AL3115" s="50">
        <f>AL3116</f>
        <v>30479.300920000001</v>
      </c>
      <c r="AM3115" s="50">
        <f>AM3116</f>
        <v>0</v>
      </c>
      <c r="AN3115" s="50">
        <f>AN3116</f>
        <v>0</v>
      </c>
      <c r="AO3115" s="63">
        <f>AO3116</f>
        <v>28364.72421</v>
      </c>
      <c r="AP3115" s="51">
        <f>AP3116</f>
        <v>30706.087</v>
      </c>
      <c r="AQ3115" s="51">
        <f>AQ3116</f>
        <v>0</v>
      </c>
      <c r="AR3115" s="51">
        <f>AR3116</f>
        <v>0</v>
      </c>
      <c r="AS3115" s="51">
        <f>AS3116</f>
        <v>0</v>
      </c>
      <c r="AT3115" s="51">
        <f>AT3116</f>
        <v>0</v>
      </c>
      <c r="AU3115" s="51">
        <f t="shared" si="7844"/>
        <v>30706.087</v>
      </c>
      <c r="AV3115" s="51">
        <f t="shared" si="7845"/>
        <v>0</v>
      </c>
      <c r="AW3115" s="51"/>
      <c r="AX3115" s="51"/>
      <c r="AY3115" s="51"/>
      <c r="AZ3115" s="51"/>
      <c r="BA3115" s="52">
        <f t="shared" si="7849"/>
        <v>100</v>
      </c>
      <c r="BB3115" s="53"/>
    </row>
    <row r="3116" ht="31.5">
      <c r="B3116" s="47" t="s">
        <v>1128</v>
      </c>
      <c r="C3116" s="47" t="s">
        <v>129</v>
      </c>
      <c r="D3116" s="47" t="s">
        <v>378</v>
      </c>
      <c r="E3116" s="48" t="str">
        <f t="shared" si="7843"/>
        <v>1102</v>
      </c>
      <c r="F3116" s="47" t="s">
        <v>1148</v>
      </c>
      <c r="G3116" s="47" t="s">
        <v>154</v>
      </c>
      <c r="H3116" s="49" t="s">
        <v>155</v>
      </c>
      <c r="I3116" s="19"/>
      <c r="J3116" s="19"/>
      <c r="K3116" s="19"/>
      <c r="L3116" s="19"/>
      <c r="M3116" s="19"/>
      <c r="N3116" s="19"/>
      <c r="O3116" s="19">
        <v>0</v>
      </c>
      <c r="P3116" s="19">
        <v>30706.087</v>
      </c>
      <c r="Q3116" s="19">
        <v>0</v>
      </c>
      <c r="R3116" s="19">
        <v>0</v>
      </c>
      <c r="S3116" s="19">
        <v>0</v>
      </c>
      <c r="T3116" s="19">
        <f t="shared" si="7774"/>
        <v>30706.087</v>
      </c>
      <c r="U3116" s="19"/>
      <c r="V3116" s="19"/>
      <c r="W3116" s="19"/>
      <c r="X3116" s="19"/>
      <c r="Y3116" s="19"/>
      <c r="Z3116" s="19"/>
      <c r="AA3116" s="19"/>
      <c r="AB3116" s="19"/>
      <c r="AC3116" s="19"/>
      <c r="AD3116" s="19"/>
      <c r="AE3116" s="19"/>
      <c r="AF3116" s="50">
        <v>30479.300920000001</v>
      </c>
      <c r="AG3116" s="50"/>
      <c r="AH3116" s="50">
        <v>0</v>
      </c>
      <c r="AI3116" s="50">
        <v>0</v>
      </c>
      <c r="AJ3116" s="50">
        <v>0</v>
      </c>
      <c r="AK3116" s="50">
        <v>0</v>
      </c>
      <c r="AL3116" s="50">
        <v>30479.300920000001</v>
      </c>
      <c r="AM3116" s="50">
        <v>0</v>
      </c>
      <c r="AN3116" s="50">
        <v>0</v>
      </c>
      <c r="AO3116" s="15">
        <v>28364.72421</v>
      </c>
      <c r="AP3116" s="51">
        <v>30706.087</v>
      </c>
      <c r="AQ3116" s="51">
        <v>0</v>
      </c>
      <c r="AR3116" s="51">
        <v>0</v>
      </c>
      <c r="AS3116" s="51">
        <v>0</v>
      </c>
      <c r="AT3116" s="51">
        <v>0</v>
      </c>
      <c r="AU3116" s="51">
        <f t="shared" si="7844"/>
        <v>30706.087</v>
      </c>
      <c r="AV3116" s="51">
        <f t="shared" si="7845"/>
        <v>0</v>
      </c>
      <c r="AW3116" s="51"/>
      <c r="AX3116" s="51"/>
      <c r="AY3116" s="51"/>
      <c r="AZ3116" s="51"/>
      <c r="BA3116" s="52">
        <f t="shared" si="7849"/>
        <v>100</v>
      </c>
      <c r="BB3116" s="53"/>
    </row>
    <row r="3117" ht="47.25">
      <c r="B3117" s="47" t="s">
        <v>1128</v>
      </c>
      <c r="C3117" s="47" t="s">
        <v>129</v>
      </c>
      <c r="D3117" s="47" t="s">
        <v>378</v>
      </c>
      <c r="E3117" s="48" t="str">
        <f t="shared" si="7843"/>
        <v>1102</v>
      </c>
      <c r="F3117" s="47" t="s">
        <v>262</v>
      </c>
      <c r="G3117" s="48"/>
      <c r="H3117" s="49" t="s">
        <v>263</v>
      </c>
      <c r="I3117" s="19">
        <f t="shared" ref="I3117:I3122" si="7850">I3118</f>
        <v>612.5</v>
      </c>
      <c r="J3117" s="19">
        <f t="shared" ref="J3117:J3122" si="7851">J3118</f>
        <v>612.5</v>
      </c>
      <c r="K3117" s="19">
        <f t="shared" ref="K3117:K3122" si="7852">K3118</f>
        <v>612.5</v>
      </c>
      <c r="L3117" s="19">
        <f t="shared" ref="L3117:L3122" si="7853">L3118</f>
        <v>0</v>
      </c>
      <c r="M3117" s="19">
        <f t="shared" ref="M3117:M3122" si="7854">M3118</f>
        <v>0</v>
      </c>
      <c r="N3117" s="19">
        <f t="shared" ref="N3117:N3122" si="7855">N3118</f>
        <v>0</v>
      </c>
      <c r="O3117" s="19">
        <f t="shared" ref="O3117:O3120" si="7856">O3118</f>
        <v>0</v>
      </c>
      <c r="P3117" s="19">
        <f t="shared" ref="P3117:P3120" si="7857">P3118</f>
        <v>0</v>
      </c>
      <c r="Q3117" s="19">
        <f t="shared" ref="Q3117:Q3120" si="7858">Q3118</f>
        <v>0</v>
      </c>
      <c r="R3117" s="19">
        <f t="shared" ref="R3117:R3120" si="7859">R3118</f>
        <v>0</v>
      </c>
      <c r="S3117" s="19">
        <f t="shared" ref="S3117:S3122" si="7860">S3118</f>
        <v>0</v>
      </c>
      <c r="T3117" s="19">
        <f t="shared" si="7774"/>
        <v>612.5</v>
      </c>
      <c r="U3117" s="19">
        <f t="shared" si="7805"/>
        <v>612.5</v>
      </c>
      <c r="V3117" s="19">
        <f t="shared" si="7806"/>
        <v>612.5</v>
      </c>
      <c r="W3117" s="19">
        <f t="shared" ref="W3117:W3122" si="7861">W3118</f>
        <v>0</v>
      </c>
      <c r="X3117" s="19">
        <f t="shared" ref="X3117:X3122" si="7862">X3118</f>
        <v>0</v>
      </c>
      <c r="Y3117" s="19">
        <f t="shared" ref="Y3117:Y3122" si="7863">Y3118</f>
        <v>0</v>
      </c>
      <c r="Z3117" s="19">
        <f t="shared" ref="Z3117:Z3122" si="7864">Z3118</f>
        <v>0</v>
      </c>
      <c r="AA3117" s="19">
        <f t="shared" ref="AA3117:AA3122" si="7865">AA3118</f>
        <v>0</v>
      </c>
      <c r="AB3117" s="19">
        <f t="shared" ref="AB3117:AB3122" si="7866">AB3118</f>
        <v>0</v>
      </c>
      <c r="AC3117" s="19">
        <f t="shared" ref="AC3117:AC3122" si="7867">AC3118</f>
        <v>0</v>
      </c>
      <c r="AD3117" s="19">
        <f t="shared" ref="AD3117:AD3122" si="7868">AD3118</f>
        <v>0</v>
      </c>
      <c r="AE3117" s="19">
        <f t="shared" ref="AE3117:AE3122" si="7869">AE3118</f>
        <v>0</v>
      </c>
      <c r="AF3117" s="50">
        <f t="shared" ref="AF3117:AF3120" si="7870">AF3118</f>
        <v>612.5</v>
      </c>
      <c r="AG3117" s="50">
        <f t="shared" ref="AG3117:AG3120" si="7871">AG3118</f>
        <v>0</v>
      </c>
      <c r="AH3117" s="50">
        <f t="shared" ref="AH3117:AH3120" si="7872">AH3118</f>
        <v>0</v>
      </c>
      <c r="AI3117" s="50">
        <f t="shared" ref="AI3117:AI3120" si="7873">AI3118</f>
        <v>0</v>
      </c>
      <c r="AJ3117" s="50">
        <f t="shared" ref="AJ3117:AJ3120" si="7874">AJ3118</f>
        <v>0</v>
      </c>
      <c r="AK3117" s="50">
        <f t="shared" ref="AK3117:AK3120" si="7875">AK3118</f>
        <v>0</v>
      </c>
      <c r="AL3117" s="50">
        <f t="shared" ref="AL3117:AL3120" si="7876">AL3118</f>
        <v>612.5</v>
      </c>
      <c r="AM3117" s="50">
        <f t="shared" ref="AM3117:AM3120" si="7877">AM3118</f>
        <v>0</v>
      </c>
      <c r="AN3117" s="50">
        <f t="shared" ref="AN3117:AN3120" si="7878">AN3118</f>
        <v>0</v>
      </c>
      <c r="AO3117" s="51">
        <f t="shared" ref="AO3117:AO3120" si="7879">AO3118</f>
        <v>437.5</v>
      </c>
      <c r="AP3117" s="51">
        <f t="shared" ref="AP3117:AP3120" si="7880">AP3118</f>
        <v>612.5</v>
      </c>
      <c r="AQ3117" s="51">
        <f t="shared" ref="AQ3117:AQ3120" si="7881">AQ3118</f>
        <v>0</v>
      </c>
      <c r="AR3117" s="51">
        <f t="shared" ref="AR3117:AR3120" si="7882">AR3118</f>
        <v>0</v>
      </c>
      <c r="AS3117" s="51">
        <f t="shared" ref="AS3117:AS3120" si="7883">AS3118</f>
        <v>0</v>
      </c>
      <c r="AT3117" s="51">
        <f t="shared" ref="AT3117:AT3120" si="7884">AT3118</f>
        <v>0</v>
      </c>
      <c r="AU3117" s="51">
        <f t="shared" si="7844"/>
        <v>612.5</v>
      </c>
      <c r="AV3117" s="51">
        <f t="shared" si="7845"/>
        <v>0</v>
      </c>
      <c r="AW3117" s="51">
        <f t="shared" si="7846"/>
        <v>612.5</v>
      </c>
      <c r="AX3117" s="51">
        <f t="shared" si="7847"/>
        <v>612.5</v>
      </c>
      <c r="AY3117" s="51">
        <f t="shared" si="7848"/>
        <v>612.5</v>
      </c>
      <c r="AZ3117" s="51">
        <f t="shared" ref="AZ3117:AZ3122" si="7885">AZ3118</f>
        <v>0</v>
      </c>
      <c r="BA3117" s="52">
        <f t="shared" si="7849"/>
        <v>100</v>
      </c>
      <c r="BB3117" s="25"/>
    </row>
    <row r="3118">
      <c r="B3118" s="47" t="s">
        <v>1128</v>
      </c>
      <c r="C3118" s="47" t="s">
        <v>129</v>
      </c>
      <c r="D3118" s="47" t="s">
        <v>378</v>
      </c>
      <c r="E3118" s="48" t="str">
        <f t="shared" si="7843"/>
        <v>1102</v>
      </c>
      <c r="F3118" s="47" t="s">
        <v>264</v>
      </c>
      <c r="G3118" s="48"/>
      <c r="H3118" s="49" t="s">
        <v>53</v>
      </c>
      <c r="I3118" s="19">
        <f t="shared" si="7850"/>
        <v>612.5</v>
      </c>
      <c r="J3118" s="19">
        <f t="shared" si="7851"/>
        <v>612.5</v>
      </c>
      <c r="K3118" s="19">
        <f t="shared" si="7852"/>
        <v>612.5</v>
      </c>
      <c r="L3118" s="19">
        <f t="shared" si="7853"/>
        <v>0</v>
      </c>
      <c r="M3118" s="19">
        <f t="shared" si="7854"/>
        <v>0</v>
      </c>
      <c r="N3118" s="19">
        <f t="shared" si="7855"/>
        <v>0</v>
      </c>
      <c r="O3118" s="19">
        <f t="shared" si="7856"/>
        <v>0</v>
      </c>
      <c r="P3118" s="19">
        <f t="shared" si="7857"/>
        <v>0</v>
      </c>
      <c r="Q3118" s="19">
        <f t="shared" si="7858"/>
        <v>0</v>
      </c>
      <c r="R3118" s="19">
        <f t="shared" si="7859"/>
        <v>0</v>
      </c>
      <c r="S3118" s="19">
        <f t="shared" si="7860"/>
        <v>0</v>
      </c>
      <c r="T3118" s="19">
        <f t="shared" si="7774"/>
        <v>612.5</v>
      </c>
      <c r="U3118" s="19">
        <f t="shared" si="7805"/>
        <v>612.5</v>
      </c>
      <c r="V3118" s="19">
        <f t="shared" si="7806"/>
        <v>612.5</v>
      </c>
      <c r="W3118" s="19">
        <f t="shared" si="7861"/>
        <v>0</v>
      </c>
      <c r="X3118" s="19">
        <f t="shared" si="7862"/>
        <v>0</v>
      </c>
      <c r="Y3118" s="19">
        <f t="shared" si="7863"/>
        <v>0</v>
      </c>
      <c r="Z3118" s="19">
        <f t="shared" si="7864"/>
        <v>0</v>
      </c>
      <c r="AA3118" s="19">
        <f t="shared" si="7865"/>
        <v>0</v>
      </c>
      <c r="AB3118" s="19">
        <f t="shared" si="7866"/>
        <v>0</v>
      </c>
      <c r="AC3118" s="19">
        <f t="shared" si="7867"/>
        <v>0</v>
      </c>
      <c r="AD3118" s="19">
        <f t="shared" si="7868"/>
        <v>0</v>
      </c>
      <c r="AE3118" s="19">
        <f t="shared" si="7869"/>
        <v>0</v>
      </c>
      <c r="AF3118" s="50">
        <f t="shared" si="7870"/>
        <v>612.5</v>
      </c>
      <c r="AG3118" s="50">
        <f t="shared" si="7871"/>
        <v>0</v>
      </c>
      <c r="AH3118" s="50">
        <f t="shared" si="7872"/>
        <v>0</v>
      </c>
      <c r="AI3118" s="50">
        <f t="shared" si="7873"/>
        <v>0</v>
      </c>
      <c r="AJ3118" s="50">
        <f t="shared" si="7874"/>
        <v>0</v>
      </c>
      <c r="AK3118" s="50">
        <f t="shared" si="7875"/>
        <v>0</v>
      </c>
      <c r="AL3118" s="50">
        <f t="shared" si="7876"/>
        <v>612.5</v>
      </c>
      <c r="AM3118" s="50">
        <f t="shared" si="7877"/>
        <v>0</v>
      </c>
      <c r="AN3118" s="50">
        <f t="shared" si="7878"/>
        <v>0</v>
      </c>
      <c r="AO3118" s="15">
        <f t="shared" si="7879"/>
        <v>437.5</v>
      </c>
      <c r="AP3118" s="51">
        <f t="shared" si="7880"/>
        <v>612.5</v>
      </c>
      <c r="AQ3118" s="51">
        <f t="shared" si="7881"/>
        <v>0</v>
      </c>
      <c r="AR3118" s="51">
        <f t="shared" si="7882"/>
        <v>0</v>
      </c>
      <c r="AS3118" s="51">
        <f t="shared" si="7883"/>
        <v>0</v>
      </c>
      <c r="AT3118" s="51">
        <f t="shared" si="7884"/>
        <v>0</v>
      </c>
      <c r="AU3118" s="51">
        <f t="shared" si="7844"/>
        <v>612.5</v>
      </c>
      <c r="AV3118" s="51">
        <f t="shared" si="7845"/>
        <v>0</v>
      </c>
      <c r="AW3118" s="51">
        <f t="shared" si="7846"/>
        <v>612.5</v>
      </c>
      <c r="AX3118" s="51">
        <f t="shared" si="7847"/>
        <v>612.5</v>
      </c>
      <c r="AY3118" s="51">
        <f t="shared" si="7848"/>
        <v>612.5</v>
      </c>
      <c r="AZ3118" s="51">
        <f t="shared" si="7885"/>
        <v>0</v>
      </c>
      <c r="BA3118" s="52">
        <f t="shared" si="7849"/>
        <v>100</v>
      </c>
      <c r="BB3118" s="25"/>
    </row>
    <row r="3119" ht="47.25">
      <c r="B3119" s="47" t="s">
        <v>1128</v>
      </c>
      <c r="C3119" s="47" t="s">
        <v>129</v>
      </c>
      <c r="D3119" s="47" t="s">
        <v>378</v>
      </c>
      <c r="E3119" s="48" t="str">
        <f t="shared" si="7843"/>
        <v>1102</v>
      </c>
      <c r="F3119" s="47" t="s">
        <v>265</v>
      </c>
      <c r="G3119" s="48"/>
      <c r="H3119" s="49" t="s">
        <v>266</v>
      </c>
      <c r="I3119" s="19">
        <f t="shared" si="7850"/>
        <v>612.5</v>
      </c>
      <c r="J3119" s="19">
        <f t="shared" si="7851"/>
        <v>612.5</v>
      </c>
      <c r="K3119" s="19">
        <f t="shared" si="7852"/>
        <v>612.5</v>
      </c>
      <c r="L3119" s="19">
        <f t="shared" si="7853"/>
        <v>0</v>
      </c>
      <c r="M3119" s="19">
        <f t="shared" si="7854"/>
        <v>0</v>
      </c>
      <c r="N3119" s="19">
        <f t="shared" si="7855"/>
        <v>0</v>
      </c>
      <c r="O3119" s="19">
        <f t="shared" si="7856"/>
        <v>0</v>
      </c>
      <c r="P3119" s="19">
        <f t="shared" si="7857"/>
        <v>0</v>
      </c>
      <c r="Q3119" s="19">
        <f t="shared" si="7858"/>
        <v>0</v>
      </c>
      <c r="R3119" s="19">
        <f t="shared" si="7859"/>
        <v>0</v>
      </c>
      <c r="S3119" s="19">
        <f t="shared" si="7860"/>
        <v>0</v>
      </c>
      <c r="T3119" s="19">
        <f t="shared" si="7774"/>
        <v>612.5</v>
      </c>
      <c r="U3119" s="19">
        <f t="shared" si="7805"/>
        <v>612.5</v>
      </c>
      <c r="V3119" s="19">
        <f t="shared" si="7806"/>
        <v>612.5</v>
      </c>
      <c r="W3119" s="19">
        <f t="shared" si="7861"/>
        <v>0</v>
      </c>
      <c r="X3119" s="19">
        <f t="shared" si="7862"/>
        <v>0</v>
      </c>
      <c r="Y3119" s="19">
        <f t="shared" si="7863"/>
        <v>0</v>
      </c>
      <c r="Z3119" s="19">
        <f t="shared" si="7864"/>
        <v>0</v>
      </c>
      <c r="AA3119" s="19">
        <f t="shared" si="7865"/>
        <v>0</v>
      </c>
      <c r="AB3119" s="19">
        <f t="shared" si="7866"/>
        <v>0</v>
      </c>
      <c r="AC3119" s="19">
        <f t="shared" si="7867"/>
        <v>0</v>
      </c>
      <c r="AD3119" s="19">
        <f t="shared" si="7868"/>
        <v>0</v>
      </c>
      <c r="AE3119" s="19">
        <f t="shared" si="7869"/>
        <v>0</v>
      </c>
      <c r="AF3119" s="50">
        <f t="shared" si="7870"/>
        <v>612.5</v>
      </c>
      <c r="AG3119" s="50">
        <f t="shared" si="7871"/>
        <v>0</v>
      </c>
      <c r="AH3119" s="50">
        <f t="shared" si="7872"/>
        <v>0</v>
      </c>
      <c r="AI3119" s="50">
        <f t="shared" si="7873"/>
        <v>0</v>
      </c>
      <c r="AJ3119" s="50">
        <f t="shared" si="7874"/>
        <v>0</v>
      </c>
      <c r="AK3119" s="50">
        <f t="shared" si="7875"/>
        <v>0</v>
      </c>
      <c r="AL3119" s="50">
        <f t="shared" si="7876"/>
        <v>612.5</v>
      </c>
      <c r="AM3119" s="50">
        <f t="shared" si="7877"/>
        <v>0</v>
      </c>
      <c r="AN3119" s="50">
        <f t="shared" si="7878"/>
        <v>0</v>
      </c>
      <c r="AO3119" s="51">
        <f t="shared" si="7879"/>
        <v>437.5</v>
      </c>
      <c r="AP3119" s="51">
        <f t="shared" si="7880"/>
        <v>612.5</v>
      </c>
      <c r="AQ3119" s="51">
        <f t="shared" si="7881"/>
        <v>0</v>
      </c>
      <c r="AR3119" s="51">
        <f t="shared" si="7882"/>
        <v>0</v>
      </c>
      <c r="AS3119" s="51">
        <f t="shared" si="7883"/>
        <v>0</v>
      </c>
      <c r="AT3119" s="51">
        <f t="shared" si="7884"/>
        <v>0</v>
      </c>
      <c r="AU3119" s="51">
        <f t="shared" si="7844"/>
        <v>612.5</v>
      </c>
      <c r="AV3119" s="51">
        <f t="shared" si="7845"/>
        <v>0</v>
      </c>
      <c r="AW3119" s="51">
        <f t="shared" si="7846"/>
        <v>612.5</v>
      </c>
      <c r="AX3119" s="51">
        <f t="shared" si="7847"/>
        <v>612.5</v>
      </c>
      <c r="AY3119" s="51">
        <f t="shared" si="7848"/>
        <v>612.5</v>
      </c>
      <c r="AZ3119" s="51">
        <f t="shared" si="7885"/>
        <v>0</v>
      </c>
      <c r="BA3119" s="52">
        <f t="shared" si="7849"/>
        <v>100</v>
      </c>
      <c r="BB3119" s="25"/>
    </row>
    <row r="3120" ht="31.5">
      <c r="B3120" s="47" t="s">
        <v>1128</v>
      </c>
      <c r="C3120" s="47" t="s">
        <v>129</v>
      </c>
      <c r="D3120" s="47" t="s">
        <v>378</v>
      </c>
      <c r="E3120" s="48" t="str">
        <f t="shared" si="7843"/>
        <v>1102</v>
      </c>
      <c r="F3120" s="47" t="s">
        <v>294</v>
      </c>
      <c r="G3120" s="48"/>
      <c r="H3120" s="49" t="s">
        <v>295</v>
      </c>
      <c r="I3120" s="19">
        <f t="shared" si="7850"/>
        <v>612.5</v>
      </c>
      <c r="J3120" s="19">
        <f t="shared" si="7851"/>
        <v>612.5</v>
      </c>
      <c r="K3120" s="19">
        <f t="shared" si="7852"/>
        <v>612.5</v>
      </c>
      <c r="L3120" s="19">
        <f t="shared" si="7853"/>
        <v>0</v>
      </c>
      <c r="M3120" s="19">
        <f t="shared" si="7854"/>
        <v>0</v>
      </c>
      <c r="N3120" s="19">
        <f t="shared" si="7855"/>
        <v>0</v>
      </c>
      <c r="O3120" s="19">
        <f t="shared" si="7856"/>
        <v>0</v>
      </c>
      <c r="P3120" s="19">
        <f t="shared" si="7857"/>
        <v>0</v>
      </c>
      <c r="Q3120" s="19">
        <f t="shared" si="7858"/>
        <v>0</v>
      </c>
      <c r="R3120" s="19">
        <f t="shared" si="7859"/>
        <v>0</v>
      </c>
      <c r="S3120" s="19">
        <f t="shared" si="7860"/>
        <v>0</v>
      </c>
      <c r="T3120" s="19">
        <f t="shared" si="7774"/>
        <v>612.5</v>
      </c>
      <c r="U3120" s="19">
        <f t="shared" si="7805"/>
        <v>612.5</v>
      </c>
      <c r="V3120" s="19">
        <f t="shared" si="7806"/>
        <v>612.5</v>
      </c>
      <c r="W3120" s="19">
        <f t="shared" si="7861"/>
        <v>0</v>
      </c>
      <c r="X3120" s="19">
        <f t="shared" si="7862"/>
        <v>0</v>
      </c>
      <c r="Y3120" s="19">
        <f t="shared" si="7863"/>
        <v>0</v>
      </c>
      <c r="Z3120" s="19">
        <f t="shared" si="7864"/>
        <v>0</v>
      </c>
      <c r="AA3120" s="19">
        <f t="shared" si="7865"/>
        <v>0</v>
      </c>
      <c r="AB3120" s="19">
        <f t="shared" si="7866"/>
        <v>0</v>
      </c>
      <c r="AC3120" s="19">
        <f t="shared" si="7867"/>
        <v>0</v>
      </c>
      <c r="AD3120" s="19">
        <f t="shared" si="7868"/>
        <v>0</v>
      </c>
      <c r="AE3120" s="19">
        <f t="shared" si="7869"/>
        <v>0</v>
      </c>
      <c r="AF3120" s="50">
        <f t="shared" si="7870"/>
        <v>612.5</v>
      </c>
      <c r="AG3120" s="50">
        <f t="shared" si="7871"/>
        <v>0</v>
      </c>
      <c r="AH3120" s="50">
        <f t="shared" si="7872"/>
        <v>0</v>
      </c>
      <c r="AI3120" s="50">
        <f t="shared" si="7873"/>
        <v>0</v>
      </c>
      <c r="AJ3120" s="50">
        <f t="shared" si="7874"/>
        <v>0</v>
      </c>
      <c r="AK3120" s="50">
        <f t="shared" si="7875"/>
        <v>0</v>
      </c>
      <c r="AL3120" s="50">
        <f t="shared" si="7876"/>
        <v>612.5</v>
      </c>
      <c r="AM3120" s="50">
        <f t="shared" si="7877"/>
        <v>0</v>
      </c>
      <c r="AN3120" s="50">
        <f t="shared" si="7878"/>
        <v>0</v>
      </c>
      <c r="AO3120" s="15">
        <f t="shared" si="7879"/>
        <v>437.5</v>
      </c>
      <c r="AP3120" s="51">
        <f t="shared" si="7880"/>
        <v>612.5</v>
      </c>
      <c r="AQ3120" s="51">
        <f t="shared" si="7881"/>
        <v>0</v>
      </c>
      <c r="AR3120" s="51">
        <f t="shared" si="7882"/>
        <v>0</v>
      </c>
      <c r="AS3120" s="51">
        <f t="shared" si="7883"/>
        <v>0</v>
      </c>
      <c r="AT3120" s="51">
        <f t="shared" si="7884"/>
        <v>0</v>
      </c>
      <c r="AU3120" s="51">
        <f t="shared" si="7844"/>
        <v>612.5</v>
      </c>
      <c r="AV3120" s="51">
        <f t="shared" si="7845"/>
        <v>0</v>
      </c>
      <c r="AW3120" s="51">
        <f t="shared" si="7846"/>
        <v>612.5</v>
      </c>
      <c r="AX3120" s="51">
        <f t="shared" si="7847"/>
        <v>612.5</v>
      </c>
      <c r="AY3120" s="51">
        <f t="shared" si="7848"/>
        <v>612.5</v>
      </c>
      <c r="AZ3120" s="51">
        <f t="shared" si="7885"/>
        <v>0</v>
      </c>
      <c r="BA3120" s="52">
        <f t="shared" si="7849"/>
        <v>100</v>
      </c>
      <c r="BB3120" s="25"/>
    </row>
    <row r="3121" ht="31.5">
      <c r="B3121" s="47" t="s">
        <v>1128</v>
      </c>
      <c r="C3121" s="47" t="s">
        <v>129</v>
      </c>
      <c r="D3121" s="47" t="s">
        <v>378</v>
      </c>
      <c r="E3121" s="48" t="str">
        <f t="shared" si="7843"/>
        <v>1102</v>
      </c>
      <c r="F3121" s="47" t="s">
        <v>294</v>
      </c>
      <c r="G3121" s="47" t="s">
        <v>58</v>
      </c>
      <c r="H3121" s="49" t="s">
        <v>59</v>
      </c>
      <c r="I3121" s="19">
        <v>612.5</v>
      </c>
      <c r="J3121" s="19">
        <v>612.5</v>
      </c>
      <c r="K3121" s="19">
        <v>612.5</v>
      </c>
      <c r="L3121" s="19"/>
      <c r="M3121" s="19"/>
      <c r="N3121" s="19"/>
      <c r="O3121" s="19">
        <v>0</v>
      </c>
      <c r="P3121" s="19">
        <v>0</v>
      </c>
      <c r="Q3121" s="19">
        <v>0</v>
      </c>
      <c r="R3121" s="19">
        <v>0</v>
      </c>
      <c r="S3121" s="19"/>
      <c r="T3121" s="19">
        <f t="shared" si="7774"/>
        <v>612.5</v>
      </c>
      <c r="U3121" s="19">
        <f t="shared" si="7805"/>
        <v>612.5</v>
      </c>
      <c r="V3121" s="19">
        <f t="shared" si="7806"/>
        <v>612.5</v>
      </c>
      <c r="W3121" s="19"/>
      <c r="X3121" s="19"/>
      <c r="Y3121" s="19"/>
      <c r="Z3121" s="19"/>
      <c r="AA3121" s="19"/>
      <c r="AB3121" s="19"/>
      <c r="AC3121" s="19"/>
      <c r="AD3121" s="19"/>
      <c r="AE3121" s="19"/>
      <c r="AF3121" s="50">
        <v>612.5</v>
      </c>
      <c r="AG3121" s="50"/>
      <c r="AH3121" s="50">
        <v>0</v>
      </c>
      <c r="AI3121" s="50">
        <v>0</v>
      </c>
      <c r="AJ3121" s="50">
        <v>0</v>
      </c>
      <c r="AK3121" s="50">
        <v>0</v>
      </c>
      <c r="AL3121" s="50">
        <v>612.5</v>
      </c>
      <c r="AM3121" s="50">
        <v>0</v>
      </c>
      <c r="AN3121" s="50">
        <v>0</v>
      </c>
      <c r="AO3121" s="51">
        <v>437.5</v>
      </c>
      <c r="AP3121" s="51">
        <v>612.5</v>
      </c>
      <c r="AQ3121" s="51">
        <v>0</v>
      </c>
      <c r="AR3121" s="51">
        <v>0</v>
      </c>
      <c r="AS3121" s="51">
        <v>0</v>
      </c>
      <c r="AT3121" s="51">
        <v>0</v>
      </c>
      <c r="AU3121" s="51">
        <f t="shared" si="7844"/>
        <v>612.5</v>
      </c>
      <c r="AV3121" s="51">
        <f t="shared" si="7845"/>
        <v>0</v>
      </c>
      <c r="AW3121" s="51">
        <f t="shared" si="7846"/>
        <v>612.5</v>
      </c>
      <c r="AX3121" s="51">
        <f t="shared" si="7847"/>
        <v>612.5</v>
      </c>
      <c r="AY3121" s="51">
        <f t="shared" si="7848"/>
        <v>612.5</v>
      </c>
      <c r="AZ3121" s="51"/>
      <c r="BA3121" s="52">
        <f t="shared" si="7849"/>
        <v>100</v>
      </c>
      <c r="BB3121" s="53"/>
    </row>
    <row r="3122" s="39" customFormat="1" ht="16.5" customHeight="1">
      <c r="B3122" s="40" t="s">
        <v>1128</v>
      </c>
      <c r="C3122" s="40" t="s">
        <v>129</v>
      </c>
      <c r="D3122" s="40" t="s">
        <v>98</v>
      </c>
      <c r="E3122" s="38" t="str">
        <f t="shared" si="7843"/>
        <v>1103</v>
      </c>
      <c r="F3122" s="40"/>
      <c r="G3122" s="38"/>
      <c r="H3122" s="41" t="s">
        <v>479</v>
      </c>
      <c r="I3122" s="42">
        <f t="shared" si="7850"/>
        <v>1183963.0999999999</v>
      </c>
      <c r="J3122" s="42">
        <f t="shared" si="7851"/>
        <v>1354043.6000000001</v>
      </c>
      <c r="K3122" s="42">
        <f t="shared" si="7852"/>
        <v>1237011.1000000001</v>
      </c>
      <c r="L3122" s="42">
        <f t="shared" si="7853"/>
        <v>90855.899999999994</v>
      </c>
      <c r="M3122" s="42">
        <f t="shared" si="7854"/>
        <v>45732.5</v>
      </c>
      <c r="N3122" s="42">
        <f t="shared" si="7855"/>
        <v>45732.5</v>
      </c>
      <c r="O3122" s="42">
        <f>O3123+O3160</f>
        <v>32615.507999999998</v>
      </c>
      <c r="P3122" s="42">
        <f>P3123+P3160</f>
        <v>6333.2560000000003</v>
      </c>
      <c r="Q3122" s="42">
        <f>Q3123+Q3160</f>
        <v>8435.255000000001</v>
      </c>
      <c r="R3122" s="42">
        <f>R3123+R3160</f>
        <v>39378.483999999997</v>
      </c>
      <c r="S3122" s="42">
        <f t="shared" si="7860"/>
        <v>71144.603459999998</v>
      </c>
      <c r="T3122" s="42">
        <f t="shared" si="7774"/>
        <v>1432726.1064599995</v>
      </c>
      <c r="U3122" s="42">
        <f t="shared" si="7805"/>
        <v>1399776.1000000001</v>
      </c>
      <c r="V3122" s="42">
        <f t="shared" si="7806"/>
        <v>1282743.6000000001</v>
      </c>
      <c r="W3122" s="42">
        <f t="shared" si="7861"/>
        <v>5746.6000000000004</v>
      </c>
      <c r="X3122" s="42">
        <f t="shared" si="7862"/>
        <v>0</v>
      </c>
      <c r="Y3122" s="42">
        <f t="shared" si="7863"/>
        <v>0</v>
      </c>
      <c r="Z3122" s="42">
        <f t="shared" si="7864"/>
        <v>65398.003459999993</v>
      </c>
      <c r="AA3122" s="42">
        <f t="shared" si="7865"/>
        <v>20000</v>
      </c>
      <c r="AB3122" s="42">
        <f t="shared" si="7866"/>
        <v>0</v>
      </c>
      <c r="AC3122" s="42">
        <f t="shared" si="7867"/>
        <v>20000</v>
      </c>
      <c r="AD3122" s="42">
        <f t="shared" si="7868"/>
        <v>0</v>
      </c>
      <c r="AE3122" s="42">
        <f t="shared" si="7869"/>
        <v>0</v>
      </c>
      <c r="AF3122" s="43">
        <f>AF3123+AF3160</f>
        <v>1482348.4547399997</v>
      </c>
      <c r="AG3122" s="43">
        <f>AG3123+AG3160</f>
        <v>0</v>
      </c>
      <c r="AH3122" s="43">
        <f>AH3123+AH3160</f>
        <v>45324.266669999997</v>
      </c>
      <c r="AI3122" s="43">
        <f>AI3123+AI3160</f>
        <v>0</v>
      </c>
      <c r="AJ3122" s="43">
        <f>AJ3123+AJ3160</f>
        <v>0</v>
      </c>
      <c r="AK3122" s="43">
        <f>AK3123+AK3160</f>
        <v>0</v>
      </c>
      <c r="AL3122" s="43">
        <f>AL3123+AL3160</f>
        <v>1422417.4742000001</v>
      </c>
      <c r="AM3122" s="43">
        <f>AM3123+AM3160</f>
        <v>45324.266669999997</v>
      </c>
      <c r="AN3122" s="43">
        <f>AN3123+AN3160</f>
        <v>0</v>
      </c>
      <c r="AO3122" s="44">
        <f>AO3123+AO3160</f>
        <v>935529.39601999999</v>
      </c>
      <c r="AP3122" s="45">
        <f>AP3123+AP3160</f>
        <v>1447156.04513</v>
      </c>
      <c r="AQ3122" s="45">
        <f>AQ3123+AQ3160</f>
        <v>32615.507999999998</v>
      </c>
      <c r="AR3122" s="45">
        <f>AR3123+AR3160</f>
        <v>0</v>
      </c>
      <c r="AS3122" s="45">
        <f>AS3123+AS3160</f>
        <v>0</v>
      </c>
      <c r="AT3122" s="45">
        <f>AT3123+AT3160</f>
        <v>0</v>
      </c>
      <c r="AU3122" s="45">
        <f t="shared" si="7844"/>
        <v>1479771.5531299999</v>
      </c>
      <c r="AV3122" s="45">
        <f t="shared" si="7845"/>
        <v>-47045.446670000441</v>
      </c>
      <c r="AW3122" s="45">
        <f t="shared" si="7846"/>
        <v>1503870.7099199996</v>
      </c>
      <c r="AX3122" s="45">
        <f t="shared" si="7847"/>
        <v>1419776.1000000001</v>
      </c>
      <c r="AY3122" s="45">
        <f t="shared" si="7848"/>
        <v>1302743.6000000001</v>
      </c>
      <c r="AZ3122" s="45">
        <f t="shared" si="7885"/>
        <v>0</v>
      </c>
      <c r="BA3122" s="46">
        <f t="shared" si="7849"/>
        <v>95.95702479073914</v>
      </c>
      <c r="BB3122" s="25"/>
    </row>
    <row r="3123" ht="31.5">
      <c r="B3123" s="47" t="s">
        <v>1128</v>
      </c>
      <c r="C3123" s="47" t="s">
        <v>129</v>
      </c>
      <c r="D3123" s="47" t="s">
        <v>98</v>
      </c>
      <c r="E3123" s="48" t="str">
        <f t="shared" si="7843"/>
        <v>1103</v>
      </c>
      <c r="F3123" s="47" t="s">
        <v>469</v>
      </c>
      <c r="G3123" s="48"/>
      <c r="H3123" s="49" t="s">
        <v>470</v>
      </c>
      <c r="I3123" s="19">
        <f>I3130</f>
        <v>1183963.0999999999</v>
      </c>
      <c r="J3123" s="19">
        <f>J3130</f>
        <v>1354043.6000000001</v>
      </c>
      <c r="K3123" s="19">
        <f>K3130</f>
        <v>1237011.1000000001</v>
      </c>
      <c r="L3123" s="19">
        <f>L3130+L3124</f>
        <v>90855.899999999994</v>
      </c>
      <c r="M3123" s="19">
        <f>M3130+M3124</f>
        <v>45732.5</v>
      </c>
      <c r="N3123" s="19">
        <f>N3130+N3124</f>
        <v>45732.5</v>
      </c>
      <c r="O3123" s="19">
        <f>O3130+O3124</f>
        <v>32615.507999999998</v>
      </c>
      <c r="P3123" s="19">
        <f>P3130+P3124</f>
        <v>6333.2560000000003</v>
      </c>
      <c r="Q3123" s="19">
        <f>Q3130+Q3124</f>
        <v>8435.255000000001</v>
      </c>
      <c r="R3123" s="19">
        <f>R3130+R3124</f>
        <v>39378.483999999997</v>
      </c>
      <c r="S3123" s="19">
        <f>S3130+S3124</f>
        <v>71144.603459999998</v>
      </c>
      <c r="T3123" s="19">
        <f t="shared" si="7774"/>
        <v>1432726.1064599995</v>
      </c>
      <c r="U3123" s="19">
        <f t="shared" si="7805"/>
        <v>1399776.1000000001</v>
      </c>
      <c r="V3123" s="19">
        <f t="shared" si="7806"/>
        <v>1282743.6000000001</v>
      </c>
      <c r="W3123" s="19">
        <f>W3130+W3124</f>
        <v>5746.6000000000004</v>
      </c>
      <c r="X3123" s="19">
        <f>X3130+X3124</f>
        <v>0</v>
      </c>
      <c r="Y3123" s="19">
        <f>Y3130+Y3124</f>
        <v>0</v>
      </c>
      <c r="Z3123" s="19">
        <f>Z3130+Z3124</f>
        <v>65398.003459999993</v>
      </c>
      <c r="AA3123" s="19">
        <f>AA3130+AA3124</f>
        <v>20000</v>
      </c>
      <c r="AB3123" s="19">
        <f>AB3130+AB3124</f>
        <v>0</v>
      </c>
      <c r="AC3123" s="19">
        <f>AC3130+AC3124</f>
        <v>20000</v>
      </c>
      <c r="AD3123" s="19">
        <f>AD3130+AD3124</f>
        <v>0</v>
      </c>
      <c r="AE3123" s="19">
        <f>AE3130+AE3124</f>
        <v>0</v>
      </c>
      <c r="AF3123" s="50">
        <f>AF3130+AF3124</f>
        <v>1480527.2747399998</v>
      </c>
      <c r="AG3123" s="50">
        <f>AG3130+AG3124</f>
        <v>0</v>
      </c>
      <c r="AH3123" s="50">
        <f>AH3130+AH3124</f>
        <v>45324.266669999997</v>
      </c>
      <c r="AI3123" s="50">
        <f>AI3130+AI3124</f>
        <v>0</v>
      </c>
      <c r="AJ3123" s="50">
        <f>AJ3130+AJ3124</f>
        <v>0</v>
      </c>
      <c r="AK3123" s="50">
        <f>AK3130+AK3124</f>
        <v>0</v>
      </c>
      <c r="AL3123" s="50">
        <f>AL3130+AL3124</f>
        <v>1420596.3284</v>
      </c>
      <c r="AM3123" s="50">
        <f>AM3130+AM3124</f>
        <v>45324.266669999997</v>
      </c>
      <c r="AN3123" s="50">
        <f>AN3130+AN3124</f>
        <v>0</v>
      </c>
      <c r="AO3123" s="51">
        <f>AO3130+AO3124</f>
        <v>934345.64899999998</v>
      </c>
      <c r="AP3123" s="51">
        <f>AP3130+AP3124</f>
        <v>1445334.86513</v>
      </c>
      <c r="AQ3123" s="51">
        <f>AQ3130+AQ3124</f>
        <v>32615.507999999998</v>
      </c>
      <c r="AR3123" s="51">
        <f>AR3130+AR3124</f>
        <v>0</v>
      </c>
      <c r="AS3123" s="51">
        <f>AS3130+AS3124</f>
        <v>0</v>
      </c>
      <c r="AT3123" s="51">
        <f>AT3130+AT3124</f>
        <v>0</v>
      </c>
      <c r="AU3123" s="51">
        <f t="shared" si="7844"/>
        <v>1477950.37313</v>
      </c>
      <c r="AV3123" s="51">
        <f t="shared" si="7845"/>
        <v>-45224.266670000507</v>
      </c>
      <c r="AW3123" s="51">
        <f t="shared" si="7846"/>
        <v>1503870.7099199996</v>
      </c>
      <c r="AX3123" s="51">
        <f t="shared" si="7847"/>
        <v>1419776.1000000001</v>
      </c>
      <c r="AY3123" s="51">
        <f t="shared" si="7848"/>
        <v>1302743.6000000001</v>
      </c>
      <c r="AZ3123" s="51">
        <f>AZ3130+AZ3124</f>
        <v>0</v>
      </c>
      <c r="BA3123" s="52">
        <f t="shared" si="7849"/>
        <v>95.952053882254589</v>
      </c>
      <c r="BB3123" s="25"/>
    </row>
    <row r="3124" ht="31.5">
      <c r="B3124" s="47" t="s">
        <v>1128</v>
      </c>
      <c r="C3124" s="47" t="s">
        <v>129</v>
      </c>
      <c r="D3124" s="47" t="s">
        <v>98</v>
      </c>
      <c r="E3124" s="48" t="str">
        <f t="shared" si="7843"/>
        <v>1103</v>
      </c>
      <c r="F3124" s="47" t="s">
        <v>1131</v>
      </c>
      <c r="G3124" s="48"/>
      <c r="H3124" s="49" t="s">
        <v>210</v>
      </c>
      <c r="I3124" s="19"/>
      <c r="J3124" s="19"/>
      <c r="K3124" s="19"/>
      <c r="L3124" s="19">
        <f>L3125</f>
        <v>72409.5</v>
      </c>
      <c r="M3124" s="19">
        <f>M3125</f>
        <v>0</v>
      </c>
      <c r="N3124" s="19">
        <f>N3125</f>
        <v>0</v>
      </c>
      <c r="O3124" s="19">
        <f>O3125</f>
        <v>-1821.77</v>
      </c>
      <c r="P3124" s="19">
        <f>P3125</f>
        <v>0</v>
      </c>
      <c r="Q3124" s="19">
        <f>Q3125</f>
        <v>0</v>
      </c>
      <c r="R3124" s="19">
        <f>R3125</f>
        <v>0</v>
      </c>
      <c r="S3124" s="19">
        <f>S3125</f>
        <v>-17617.550000000003</v>
      </c>
      <c r="T3124" s="19">
        <f t="shared" si="7774"/>
        <v>52970.18</v>
      </c>
      <c r="U3124" s="19">
        <f t="shared" si="7805"/>
        <v>0</v>
      </c>
      <c r="V3124" s="19">
        <f t="shared" si="7806"/>
        <v>0</v>
      </c>
      <c r="W3124" s="19">
        <f>W3125</f>
        <v>0</v>
      </c>
      <c r="X3124" s="19">
        <f>X3125</f>
        <v>-27009.599999999999</v>
      </c>
      <c r="Y3124" s="19">
        <f>Y3125</f>
        <v>0</v>
      </c>
      <c r="Z3124" s="19">
        <f>Z3125</f>
        <v>9392.0499999999993</v>
      </c>
      <c r="AA3124" s="19">
        <f>AA3125</f>
        <v>0</v>
      </c>
      <c r="AB3124" s="19">
        <f>AB3125</f>
        <v>0</v>
      </c>
      <c r="AC3124" s="19">
        <f>AC3125</f>
        <v>0</v>
      </c>
      <c r="AD3124" s="19">
        <f>AD3125</f>
        <v>0</v>
      </c>
      <c r="AE3124" s="19">
        <f>AE3125</f>
        <v>0</v>
      </c>
      <c r="AF3124" s="50">
        <f>AF3125</f>
        <v>82970.179999999993</v>
      </c>
      <c r="AG3124" s="50">
        <f>AG3125</f>
        <v>0</v>
      </c>
      <c r="AH3124" s="50">
        <f>AH3125</f>
        <v>30000</v>
      </c>
      <c r="AI3124" s="50">
        <f>AI3125</f>
        <v>0</v>
      </c>
      <c r="AJ3124" s="50">
        <f>AJ3125</f>
        <v>0</v>
      </c>
      <c r="AK3124" s="50">
        <f>AK3125</f>
        <v>0</v>
      </c>
      <c r="AL3124" s="50">
        <f>AL3125</f>
        <v>82970.179999999993</v>
      </c>
      <c r="AM3124" s="50">
        <f>AM3125</f>
        <v>30000</v>
      </c>
      <c r="AN3124" s="50">
        <f>AN3125</f>
        <v>0</v>
      </c>
      <c r="AO3124" s="15">
        <f>AO3125</f>
        <v>0</v>
      </c>
      <c r="AP3124" s="51">
        <f>AP3125</f>
        <v>84791.949999999997</v>
      </c>
      <c r="AQ3124" s="51">
        <f>AQ3125</f>
        <v>-1821.77</v>
      </c>
      <c r="AR3124" s="51">
        <f>AR3125</f>
        <v>0</v>
      </c>
      <c r="AS3124" s="51">
        <f>AS3125</f>
        <v>0</v>
      </c>
      <c r="AT3124" s="51">
        <f>AT3125</f>
        <v>0</v>
      </c>
      <c r="AU3124" s="51">
        <f t="shared" si="7844"/>
        <v>82970.179999999993</v>
      </c>
      <c r="AV3124" s="51">
        <f t="shared" si="7845"/>
        <v>-29999.999999999993</v>
      </c>
      <c r="AW3124" s="51">
        <f t="shared" si="7846"/>
        <v>35352.630000000005</v>
      </c>
      <c r="AX3124" s="51">
        <f t="shared" si="7847"/>
        <v>0</v>
      </c>
      <c r="AY3124" s="51">
        <f t="shared" si="7848"/>
        <v>0</v>
      </c>
      <c r="AZ3124" s="51">
        <f>AZ3125</f>
        <v>0</v>
      </c>
      <c r="BA3124" s="52">
        <f t="shared" si="7849"/>
        <v>100</v>
      </c>
      <c r="BB3124" s="25"/>
    </row>
    <row r="3125" ht="31.5">
      <c r="B3125" s="47" t="s">
        <v>1128</v>
      </c>
      <c r="C3125" s="47" t="s">
        <v>129</v>
      </c>
      <c r="D3125" s="47" t="s">
        <v>98</v>
      </c>
      <c r="E3125" s="48" t="str">
        <f t="shared" si="7843"/>
        <v>1103</v>
      </c>
      <c r="F3125" s="47" t="s">
        <v>1150</v>
      </c>
      <c r="G3125" s="48"/>
      <c r="H3125" s="49" t="s">
        <v>1151</v>
      </c>
      <c r="I3125" s="19"/>
      <c r="J3125" s="19"/>
      <c r="K3125" s="19"/>
      <c r="L3125" s="19">
        <f>L3126+L3128</f>
        <v>72409.5</v>
      </c>
      <c r="M3125" s="19">
        <f>M3126+M3128</f>
        <v>0</v>
      </c>
      <c r="N3125" s="19">
        <f>N3126+N3128</f>
        <v>0</v>
      </c>
      <c r="O3125" s="19">
        <f>O3126+O3128</f>
        <v>-1821.77</v>
      </c>
      <c r="P3125" s="19">
        <f>P3126+P3128</f>
        <v>0</v>
      </c>
      <c r="Q3125" s="19">
        <f>Q3126+Q3128</f>
        <v>0</v>
      </c>
      <c r="R3125" s="19">
        <f>R3126+R3128</f>
        <v>0</v>
      </c>
      <c r="S3125" s="19">
        <f>S3126+S3128</f>
        <v>-17617.550000000003</v>
      </c>
      <c r="T3125" s="19">
        <f t="shared" si="7774"/>
        <v>52970.18</v>
      </c>
      <c r="U3125" s="19">
        <f t="shared" si="7805"/>
        <v>0</v>
      </c>
      <c r="V3125" s="19">
        <f t="shared" si="7806"/>
        <v>0</v>
      </c>
      <c r="W3125" s="19">
        <f>W3126+W3128</f>
        <v>0</v>
      </c>
      <c r="X3125" s="19">
        <f>X3126+X3128</f>
        <v>-27009.599999999999</v>
      </c>
      <c r="Y3125" s="19">
        <f>Y3126+Y3128</f>
        <v>0</v>
      </c>
      <c r="Z3125" s="19">
        <f>Z3126+Z3128</f>
        <v>9392.0499999999993</v>
      </c>
      <c r="AA3125" s="19">
        <f>AA3126+AA3128</f>
        <v>0</v>
      </c>
      <c r="AB3125" s="19">
        <f>AB3126+AB3128</f>
        <v>0</v>
      </c>
      <c r="AC3125" s="19">
        <f>AC3126+AC3128</f>
        <v>0</v>
      </c>
      <c r="AD3125" s="19">
        <f>AD3126+AD3128</f>
        <v>0</v>
      </c>
      <c r="AE3125" s="19">
        <f>AE3126+AE3128</f>
        <v>0</v>
      </c>
      <c r="AF3125" s="50">
        <f>AF3126+AF3128</f>
        <v>82970.179999999993</v>
      </c>
      <c r="AG3125" s="50">
        <f>AG3126+AG3128</f>
        <v>0</v>
      </c>
      <c r="AH3125" s="50">
        <f>AH3126+AH3128</f>
        <v>30000</v>
      </c>
      <c r="AI3125" s="50">
        <f>AI3126+AI3128</f>
        <v>0</v>
      </c>
      <c r="AJ3125" s="50">
        <f>AJ3126+AJ3128</f>
        <v>0</v>
      </c>
      <c r="AK3125" s="50">
        <f>AK3126+AK3128</f>
        <v>0</v>
      </c>
      <c r="AL3125" s="50">
        <f>AL3126+AL3128</f>
        <v>82970.179999999993</v>
      </c>
      <c r="AM3125" s="50">
        <f>AM3126+AM3128</f>
        <v>30000</v>
      </c>
      <c r="AN3125" s="50">
        <f>AN3126+AN3128</f>
        <v>0</v>
      </c>
      <c r="AO3125" s="51">
        <f>AO3126+AO3128</f>
        <v>0</v>
      </c>
      <c r="AP3125" s="51">
        <f>AP3126+AP3128</f>
        <v>84791.949999999997</v>
      </c>
      <c r="AQ3125" s="51">
        <f>AQ3126+AQ3128</f>
        <v>-1821.77</v>
      </c>
      <c r="AR3125" s="51">
        <f>AR3126+AR3128</f>
        <v>0</v>
      </c>
      <c r="AS3125" s="51">
        <f>AS3126+AS3128</f>
        <v>0</v>
      </c>
      <c r="AT3125" s="51">
        <f>AT3126+AT3128</f>
        <v>0</v>
      </c>
      <c r="AU3125" s="51">
        <f t="shared" si="7844"/>
        <v>82970.179999999993</v>
      </c>
      <c r="AV3125" s="51">
        <f t="shared" si="7845"/>
        <v>-29999.999999999993</v>
      </c>
      <c r="AW3125" s="51">
        <f t="shared" si="7846"/>
        <v>35352.630000000005</v>
      </c>
      <c r="AX3125" s="51">
        <f t="shared" si="7847"/>
        <v>0</v>
      </c>
      <c r="AY3125" s="51">
        <f t="shared" si="7848"/>
        <v>0</v>
      </c>
      <c r="AZ3125" s="51">
        <f>AZ3126+AZ3128</f>
        <v>0</v>
      </c>
      <c r="BA3125" s="52">
        <f t="shared" si="7849"/>
        <v>100</v>
      </c>
      <c r="BB3125" s="25"/>
    </row>
    <row r="3126" ht="47.25" hidden="1">
      <c r="B3126" s="47" t="s">
        <v>1128</v>
      </c>
      <c r="C3126" s="47" t="s">
        <v>129</v>
      </c>
      <c r="D3126" s="47" t="s">
        <v>98</v>
      </c>
      <c r="E3126" s="48" t="str">
        <f t="shared" si="7843"/>
        <v>1103</v>
      </c>
      <c r="F3126" s="47" t="s">
        <v>1152</v>
      </c>
      <c r="G3126" s="48"/>
      <c r="H3126" s="49" t="s">
        <v>1153</v>
      </c>
      <c r="I3126" s="19"/>
      <c r="J3126" s="19"/>
      <c r="K3126" s="19"/>
      <c r="L3126" s="19">
        <f>L3127</f>
        <v>22000</v>
      </c>
      <c r="M3126" s="19">
        <f>M3127</f>
        <v>0</v>
      </c>
      <c r="N3126" s="19">
        <f>N3127</f>
        <v>0</v>
      </c>
      <c r="O3126" s="19">
        <f>O3127</f>
        <v>0</v>
      </c>
      <c r="P3126" s="19">
        <f>P3127</f>
        <v>0</v>
      </c>
      <c r="Q3126" s="19">
        <f>Q3127</f>
        <v>0</v>
      </c>
      <c r="R3126" s="19">
        <f>R3127</f>
        <v>0</v>
      </c>
      <c r="S3126" s="19">
        <f>S3127</f>
        <v>-22000</v>
      </c>
      <c r="T3126" s="19">
        <f t="shared" si="7774"/>
        <v>0</v>
      </c>
      <c r="U3126" s="19">
        <f t="shared" si="7805"/>
        <v>0</v>
      </c>
      <c r="V3126" s="19">
        <f t="shared" si="7806"/>
        <v>0</v>
      </c>
      <c r="W3126" s="19">
        <f>W3127</f>
        <v>0</v>
      </c>
      <c r="X3126" s="19">
        <f>X3127</f>
        <v>-22000</v>
      </c>
      <c r="Y3126" s="19">
        <f>Y3127</f>
        <v>0</v>
      </c>
      <c r="Z3126" s="19">
        <f>Z3127</f>
        <v>0</v>
      </c>
      <c r="AA3126" s="19">
        <f>AA3127</f>
        <v>0</v>
      </c>
      <c r="AB3126" s="19">
        <f>AB3127</f>
        <v>0</v>
      </c>
      <c r="AC3126" s="19">
        <f>AC3127</f>
        <v>0</v>
      </c>
      <c r="AD3126" s="19">
        <f>AD3127</f>
        <v>0</v>
      </c>
      <c r="AE3126" s="19"/>
      <c r="AF3126" s="50">
        <f>AF3127</f>
        <v>0</v>
      </c>
      <c r="AG3126" s="50">
        <f>AG3127</f>
        <v>0</v>
      </c>
      <c r="AH3126" s="50">
        <f>AH3127</f>
        <v>0</v>
      </c>
      <c r="AI3126" s="50">
        <f>AI3127</f>
        <v>0</v>
      </c>
      <c r="AJ3126" s="50">
        <f>AJ3127</f>
        <v>0</v>
      </c>
      <c r="AK3126" s="50">
        <f>AK3127</f>
        <v>0</v>
      </c>
      <c r="AL3126" s="50">
        <f>AL3127</f>
        <v>0</v>
      </c>
      <c r="AM3126" s="50">
        <f>AM3127</f>
        <v>0</v>
      </c>
      <c r="AN3126" s="50">
        <f>AN3127</f>
        <v>0</v>
      </c>
      <c r="AO3126" s="15">
        <f>AO3127</f>
        <v>0</v>
      </c>
      <c r="AP3126" s="51">
        <f>AP3127</f>
        <v>0</v>
      </c>
      <c r="AQ3126" s="51">
        <f>AQ3127</f>
        <v>0</v>
      </c>
      <c r="AR3126" s="51">
        <f>AR3127</f>
        <v>0</v>
      </c>
      <c r="AS3126" s="51">
        <f>AS3127</f>
        <v>0</v>
      </c>
      <c r="AT3126" s="51">
        <f>AT3127</f>
        <v>0</v>
      </c>
      <c r="AU3126" s="51">
        <f t="shared" si="7844"/>
        <v>0</v>
      </c>
      <c r="AV3126" s="51">
        <f t="shared" si="7845"/>
        <v>0</v>
      </c>
      <c r="AW3126" s="51">
        <f t="shared" si="7846"/>
        <v>-22000</v>
      </c>
      <c r="AX3126" s="51">
        <f t="shared" si="7847"/>
        <v>0</v>
      </c>
      <c r="AY3126" s="51">
        <f t="shared" si="7848"/>
        <v>0</v>
      </c>
      <c r="AZ3126" s="51">
        <f>AZ3127</f>
        <v>0</v>
      </c>
      <c r="BA3126" s="52"/>
      <c r="BB3126" s="25">
        <v>0</v>
      </c>
    </row>
    <row r="3127" ht="31.5" hidden="1">
      <c r="B3127" s="47" t="s">
        <v>1128</v>
      </c>
      <c r="C3127" s="47" t="s">
        <v>129</v>
      </c>
      <c r="D3127" s="47" t="s">
        <v>98</v>
      </c>
      <c r="E3127" s="48" t="str">
        <f t="shared" si="7843"/>
        <v>1103</v>
      </c>
      <c r="F3127" s="47" t="s">
        <v>1152</v>
      </c>
      <c r="G3127" s="47" t="s">
        <v>154</v>
      </c>
      <c r="H3127" s="49" t="s">
        <v>155</v>
      </c>
      <c r="I3127" s="19"/>
      <c r="J3127" s="19"/>
      <c r="K3127" s="19"/>
      <c r="L3127" s="19">
        <v>22000</v>
      </c>
      <c r="M3127" s="19"/>
      <c r="N3127" s="19"/>
      <c r="O3127" s="19">
        <v>0</v>
      </c>
      <c r="P3127" s="19">
        <v>0</v>
      </c>
      <c r="Q3127" s="19">
        <v>0</v>
      </c>
      <c r="R3127" s="19">
        <v>0</v>
      </c>
      <c r="S3127" s="19">
        <v>-22000</v>
      </c>
      <c r="T3127" s="19">
        <f t="shared" si="7774"/>
        <v>0</v>
      </c>
      <c r="U3127" s="19">
        <f t="shared" si="7805"/>
        <v>0</v>
      </c>
      <c r="V3127" s="19">
        <f t="shared" si="7806"/>
        <v>0</v>
      </c>
      <c r="W3127" s="19"/>
      <c r="X3127" s="19">
        <v>-22000</v>
      </c>
      <c r="Y3127" s="19"/>
      <c r="Z3127" s="19"/>
      <c r="AA3127" s="19"/>
      <c r="AB3127" s="19"/>
      <c r="AC3127" s="19"/>
      <c r="AD3127" s="19"/>
      <c r="AE3127" s="19"/>
      <c r="AF3127" s="50">
        <v>0</v>
      </c>
      <c r="AG3127" s="50"/>
      <c r="AH3127" s="50">
        <v>0</v>
      </c>
      <c r="AI3127" s="50">
        <v>0</v>
      </c>
      <c r="AJ3127" s="50">
        <v>0</v>
      </c>
      <c r="AK3127" s="50">
        <v>0</v>
      </c>
      <c r="AL3127" s="50">
        <v>0</v>
      </c>
      <c r="AM3127" s="50">
        <v>0</v>
      </c>
      <c r="AN3127" s="50">
        <v>0</v>
      </c>
      <c r="AO3127" s="51">
        <v>0</v>
      </c>
      <c r="AP3127" s="51">
        <v>0</v>
      </c>
      <c r="AQ3127" s="51">
        <v>0</v>
      </c>
      <c r="AR3127" s="51">
        <v>0</v>
      </c>
      <c r="AS3127" s="51">
        <v>0</v>
      </c>
      <c r="AT3127" s="51">
        <v>0</v>
      </c>
      <c r="AU3127" s="51">
        <f t="shared" si="7844"/>
        <v>0</v>
      </c>
      <c r="AV3127" s="51">
        <f t="shared" si="7845"/>
        <v>0</v>
      </c>
      <c r="AW3127" s="51">
        <f t="shared" si="7846"/>
        <v>-22000</v>
      </c>
      <c r="AX3127" s="51">
        <f t="shared" si="7847"/>
        <v>0</v>
      </c>
      <c r="AY3127" s="51">
        <f t="shared" si="7848"/>
        <v>0</v>
      </c>
      <c r="AZ3127" s="51"/>
      <c r="BA3127" s="52"/>
      <c r="BB3127" s="25">
        <v>0</v>
      </c>
    </row>
    <row r="3128" ht="31.5">
      <c r="B3128" s="47" t="s">
        <v>1128</v>
      </c>
      <c r="C3128" s="47" t="s">
        <v>129</v>
      </c>
      <c r="D3128" s="47" t="s">
        <v>98</v>
      </c>
      <c r="E3128" s="48" t="str">
        <f t="shared" si="7843"/>
        <v>1103</v>
      </c>
      <c r="F3128" s="47" t="s">
        <v>1154</v>
      </c>
      <c r="G3128" s="47"/>
      <c r="H3128" s="49" t="s">
        <v>1155</v>
      </c>
      <c r="I3128" s="19"/>
      <c r="J3128" s="19"/>
      <c r="K3128" s="19"/>
      <c r="L3128" s="19">
        <f>L3129</f>
        <v>50409.5</v>
      </c>
      <c r="M3128" s="19">
        <f>M3129</f>
        <v>0</v>
      </c>
      <c r="N3128" s="19">
        <f>N3129</f>
        <v>0</v>
      </c>
      <c r="O3128" s="19">
        <f>O3129</f>
        <v>-1821.77</v>
      </c>
      <c r="P3128" s="19">
        <f>P3129</f>
        <v>0</v>
      </c>
      <c r="Q3128" s="19">
        <f>Q3129</f>
        <v>0</v>
      </c>
      <c r="R3128" s="19">
        <f>R3129</f>
        <v>0</v>
      </c>
      <c r="S3128" s="19">
        <f>S3129</f>
        <v>4382.4499999999989</v>
      </c>
      <c r="T3128" s="19">
        <f t="shared" si="7774"/>
        <v>52970.18</v>
      </c>
      <c r="U3128" s="19">
        <f t="shared" si="7805"/>
        <v>0</v>
      </c>
      <c r="V3128" s="19">
        <f t="shared" si="7806"/>
        <v>0</v>
      </c>
      <c r="W3128" s="19">
        <f>W3129</f>
        <v>0</v>
      </c>
      <c r="X3128" s="19">
        <f>X3129</f>
        <v>-5009.6000000000004</v>
      </c>
      <c r="Y3128" s="19">
        <f>Y3129</f>
        <v>0</v>
      </c>
      <c r="Z3128" s="19">
        <f>Z3129</f>
        <v>9392.0499999999993</v>
      </c>
      <c r="AA3128" s="19">
        <f>AA3129</f>
        <v>0</v>
      </c>
      <c r="AB3128" s="19">
        <f>AB3129</f>
        <v>0</v>
      </c>
      <c r="AC3128" s="19">
        <f>AC3129</f>
        <v>0</v>
      </c>
      <c r="AD3128" s="19">
        <f>AD3129</f>
        <v>0</v>
      </c>
      <c r="AE3128" s="19"/>
      <c r="AF3128" s="50">
        <f>AF3129</f>
        <v>82970.179999999993</v>
      </c>
      <c r="AG3128" s="50">
        <f>AG3129</f>
        <v>0</v>
      </c>
      <c r="AH3128" s="50">
        <f>AH3129</f>
        <v>30000</v>
      </c>
      <c r="AI3128" s="50">
        <f>AI3129</f>
        <v>0</v>
      </c>
      <c r="AJ3128" s="50">
        <f>AJ3129</f>
        <v>0</v>
      </c>
      <c r="AK3128" s="50">
        <f>AK3129</f>
        <v>0</v>
      </c>
      <c r="AL3128" s="50">
        <f>AL3129</f>
        <v>82970.179999999993</v>
      </c>
      <c r="AM3128" s="50">
        <f>AM3129</f>
        <v>30000</v>
      </c>
      <c r="AN3128" s="50">
        <f>AN3129</f>
        <v>0</v>
      </c>
      <c r="AO3128" s="15">
        <f>AO3129</f>
        <v>0</v>
      </c>
      <c r="AP3128" s="51">
        <f>AP3129</f>
        <v>84791.949999999997</v>
      </c>
      <c r="AQ3128" s="51">
        <f>AQ3129</f>
        <v>-1821.77</v>
      </c>
      <c r="AR3128" s="51">
        <f>AR3129</f>
        <v>0</v>
      </c>
      <c r="AS3128" s="51">
        <f>AS3129</f>
        <v>0</v>
      </c>
      <c r="AT3128" s="51">
        <f>AT3129</f>
        <v>0</v>
      </c>
      <c r="AU3128" s="51">
        <f t="shared" si="7844"/>
        <v>82970.179999999993</v>
      </c>
      <c r="AV3128" s="51">
        <f t="shared" si="7845"/>
        <v>-29999.999999999993</v>
      </c>
      <c r="AW3128" s="51">
        <f t="shared" si="7846"/>
        <v>57352.630000000005</v>
      </c>
      <c r="AX3128" s="51">
        <f t="shared" si="7847"/>
        <v>0</v>
      </c>
      <c r="AY3128" s="51">
        <f t="shared" si="7848"/>
        <v>0</v>
      </c>
      <c r="AZ3128" s="51">
        <f>AZ3129</f>
        <v>0</v>
      </c>
      <c r="BA3128" s="52">
        <f t="shared" si="7849"/>
        <v>100</v>
      </c>
      <c r="BB3128" s="25"/>
    </row>
    <row r="3129" ht="31.5">
      <c r="B3129" s="47" t="s">
        <v>1128</v>
      </c>
      <c r="C3129" s="47" t="s">
        <v>129</v>
      </c>
      <c r="D3129" s="47" t="s">
        <v>98</v>
      </c>
      <c r="E3129" s="48" t="str">
        <f t="shared" si="7843"/>
        <v>1103</v>
      </c>
      <c r="F3129" s="47" t="s">
        <v>1154</v>
      </c>
      <c r="G3129" s="47" t="s">
        <v>154</v>
      </c>
      <c r="H3129" s="49" t="s">
        <v>155</v>
      </c>
      <c r="I3129" s="19"/>
      <c r="J3129" s="19"/>
      <c r="K3129" s="19"/>
      <c r="L3129" s="19">
        <v>50409.5</v>
      </c>
      <c r="M3129" s="19"/>
      <c r="N3129" s="19"/>
      <c r="O3129" s="19">
        <f>-1783.682-38.088</f>
        <v>-1821.77</v>
      </c>
      <c r="P3129" s="19">
        <v>0</v>
      </c>
      <c r="Q3129" s="19">
        <v>0</v>
      </c>
      <c r="R3129" s="19">
        <v>0</v>
      </c>
      <c r="S3129" s="19">
        <f>-5009.6+9392.05</f>
        <v>4382.4499999999989</v>
      </c>
      <c r="T3129" s="19">
        <f t="shared" si="7774"/>
        <v>52970.18</v>
      </c>
      <c r="U3129" s="19">
        <f t="shared" si="7805"/>
        <v>0</v>
      </c>
      <c r="V3129" s="19">
        <f t="shared" si="7806"/>
        <v>0</v>
      </c>
      <c r="W3129" s="19"/>
      <c r="X3129" s="19">
        <v>-5009.6000000000004</v>
      </c>
      <c r="Y3129" s="19"/>
      <c r="Z3129" s="19">
        <v>9392.0499999999993</v>
      </c>
      <c r="AA3129" s="19"/>
      <c r="AB3129" s="19"/>
      <c r="AC3129" s="19"/>
      <c r="AD3129" s="19"/>
      <c r="AE3129" s="19"/>
      <c r="AF3129" s="50">
        <v>82970.179999999993</v>
      </c>
      <c r="AG3129" s="50"/>
      <c r="AH3129" s="50">
        <v>30000</v>
      </c>
      <c r="AI3129" s="50">
        <v>0</v>
      </c>
      <c r="AJ3129" s="50">
        <v>0</v>
      </c>
      <c r="AK3129" s="50">
        <v>0</v>
      </c>
      <c r="AL3129" s="50">
        <v>82970.179999999993</v>
      </c>
      <c r="AM3129" s="50">
        <v>30000</v>
      </c>
      <c r="AN3129" s="50">
        <v>0</v>
      </c>
      <c r="AO3129" s="51">
        <v>0</v>
      </c>
      <c r="AP3129" s="51">
        <v>84791.949999999997</v>
      </c>
      <c r="AQ3129" s="51">
        <f>-1783.682-38.088</f>
        <v>-1821.77</v>
      </c>
      <c r="AR3129" s="51">
        <v>0</v>
      </c>
      <c r="AS3129" s="51">
        <v>0</v>
      </c>
      <c r="AT3129" s="51">
        <v>0</v>
      </c>
      <c r="AU3129" s="51">
        <f t="shared" si="7844"/>
        <v>82970.179999999993</v>
      </c>
      <c r="AV3129" s="51">
        <f t="shared" si="7845"/>
        <v>-29999.999999999993</v>
      </c>
      <c r="AW3129" s="51">
        <f t="shared" si="7846"/>
        <v>57352.630000000005</v>
      </c>
      <c r="AX3129" s="51">
        <f t="shared" si="7847"/>
        <v>0</v>
      </c>
      <c r="AY3129" s="51">
        <f t="shared" si="7848"/>
        <v>0</v>
      </c>
      <c r="AZ3129" s="51"/>
      <c r="BA3129" s="52">
        <f t="shared" si="7849"/>
        <v>100</v>
      </c>
      <c r="BB3129" s="53"/>
    </row>
    <row r="3130">
      <c r="B3130" s="47" t="s">
        <v>1128</v>
      </c>
      <c r="C3130" s="47" t="s">
        <v>129</v>
      </c>
      <c r="D3130" s="47" t="s">
        <v>98</v>
      </c>
      <c r="E3130" s="48" t="str">
        <f t="shared" si="7843"/>
        <v>1103</v>
      </c>
      <c r="F3130" s="47" t="s">
        <v>471</v>
      </c>
      <c r="G3130" s="48"/>
      <c r="H3130" s="49" t="s">
        <v>53</v>
      </c>
      <c r="I3130" s="19">
        <f>I3131+I3144+I3149</f>
        <v>1183963.0999999999</v>
      </c>
      <c r="J3130" s="19">
        <f>J3131+J3144+J3149</f>
        <v>1354043.6000000001</v>
      </c>
      <c r="K3130" s="19">
        <f>K3131+K3144+K3149</f>
        <v>1237011.1000000001</v>
      </c>
      <c r="L3130" s="19">
        <f>L3131+L3144+L3149</f>
        <v>18446.400000000001</v>
      </c>
      <c r="M3130" s="19">
        <f>M3131+M3144+M3149</f>
        <v>45732.5</v>
      </c>
      <c r="N3130" s="19">
        <f>N3131+N3144+N3149</f>
        <v>45732.5</v>
      </c>
      <c r="O3130" s="19">
        <f>O3131+O3144+O3149</f>
        <v>34437.277999999998</v>
      </c>
      <c r="P3130" s="19">
        <f>P3131+P3144+P3149</f>
        <v>6333.2560000000003</v>
      </c>
      <c r="Q3130" s="19">
        <f>Q3131+Q3144+Q3149</f>
        <v>8435.255000000001</v>
      </c>
      <c r="R3130" s="19">
        <f>R3131+R3144+R3149</f>
        <v>39378.483999999997</v>
      </c>
      <c r="S3130" s="19">
        <f>S3131+S3144+S3149</f>
        <v>88762.153460000001</v>
      </c>
      <c r="T3130" s="19">
        <f t="shared" si="7774"/>
        <v>1379755.9264599995</v>
      </c>
      <c r="U3130" s="19">
        <f t="shared" si="7805"/>
        <v>1399776.1000000001</v>
      </c>
      <c r="V3130" s="19">
        <f t="shared" si="7806"/>
        <v>1282743.6000000001</v>
      </c>
      <c r="W3130" s="19">
        <f>W3131+W3144+W3149</f>
        <v>5746.6000000000004</v>
      </c>
      <c r="X3130" s="19">
        <f>X3131+X3144+X3149</f>
        <v>27009.599999999999</v>
      </c>
      <c r="Y3130" s="19">
        <f>Y3131+Y3144+Y3149</f>
        <v>0</v>
      </c>
      <c r="Z3130" s="19">
        <f>Z3131+Z3144+Z3149</f>
        <v>56005.953459999997</v>
      </c>
      <c r="AA3130" s="19">
        <f>AA3131+AA3144+AA3149</f>
        <v>20000</v>
      </c>
      <c r="AB3130" s="19">
        <f>AB3131+AB3144+AB3149</f>
        <v>0</v>
      </c>
      <c r="AC3130" s="19">
        <f>AC3131+AC3144+AC3149</f>
        <v>20000</v>
      </c>
      <c r="AD3130" s="19">
        <f>AD3131+AD3144+AD3149</f>
        <v>0</v>
      </c>
      <c r="AE3130" s="19">
        <f>AE3131+AE3144+AE3149</f>
        <v>0</v>
      </c>
      <c r="AF3130" s="50">
        <f>AF3131+AF3144+AF3149</f>
        <v>1397557.0947399999</v>
      </c>
      <c r="AG3130" s="50">
        <f>AG3131+AG3144+AG3149</f>
        <v>0</v>
      </c>
      <c r="AH3130" s="50">
        <f>AH3131+AH3144+AH3149</f>
        <v>15324.266670000001</v>
      </c>
      <c r="AI3130" s="50">
        <f>AI3131+AI3144+AI3149</f>
        <v>0</v>
      </c>
      <c r="AJ3130" s="50">
        <f>AJ3131+AJ3144+AJ3149</f>
        <v>0</v>
      </c>
      <c r="AK3130" s="50">
        <f>AK3131+AK3144+AK3149</f>
        <v>0</v>
      </c>
      <c r="AL3130" s="50">
        <f>AL3131+AL3144+AL3149</f>
        <v>1337626.1484000001</v>
      </c>
      <c r="AM3130" s="50">
        <f>AM3131+AM3144+AM3149</f>
        <v>15324.266670000001</v>
      </c>
      <c r="AN3130" s="50">
        <f>AN3131+AN3144+AN3149</f>
        <v>0</v>
      </c>
      <c r="AO3130" s="15">
        <f>AO3131+AO3144+AO3149</f>
        <v>934345.64899999998</v>
      </c>
      <c r="AP3130" s="51">
        <f>AP3131+AP3144+AP3149</f>
        <v>1360542.9151300001</v>
      </c>
      <c r="AQ3130" s="51">
        <f>AQ3131+AQ3144+AQ3149</f>
        <v>34437.277999999998</v>
      </c>
      <c r="AR3130" s="51">
        <f>AR3131+AR3144+AR3149</f>
        <v>0</v>
      </c>
      <c r="AS3130" s="51">
        <f>AS3131+AS3144+AS3149</f>
        <v>0</v>
      </c>
      <c r="AT3130" s="51">
        <f>AT3131+AT3144+AT3149</f>
        <v>0</v>
      </c>
      <c r="AU3130" s="51">
        <f t="shared" si="7844"/>
        <v>1394980.19313</v>
      </c>
      <c r="AV3130" s="51">
        <f t="shared" si="7845"/>
        <v>-15224.266670000507</v>
      </c>
      <c r="AW3130" s="51">
        <f t="shared" si="7846"/>
        <v>1468518.0799199997</v>
      </c>
      <c r="AX3130" s="51">
        <f t="shared" si="7847"/>
        <v>1419776.1000000001</v>
      </c>
      <c r="AY3130" s="51">
        <f t="shared" si="7848"/>
        <v>1302743.6000000001</v>
      </c>
      <c r="AZ3130" s="51">
        <f>AZ3131+AZ3144+AZ3149</f>
        <v>0</v>
      </c>
      <c r="BA3130" s="52">
        <f t="shared" si="7849"/>
        <v>95.71173538701477</v>
      </c>
      <c r="BB3130" s="25"/>
    </row>
    <row r="3131" ht="63">
      <c r="B3131" s="47" t="s">
        <v>1128</v>
      </c>
      <c r="C3131" s="47" t="s">
        <v>129</v>
      </c>
      <c r="D3131" s="47" t="s">
        <v>98</v>
      </c>
      <c r="E3131" s="48" t="str">
        <f t="shared" si="7843"/>
        <v>1103</v>
      </c>
      <c r="F3131" s="47" t="s">
        <v>794</v>
      </c>
      <c r="G3131" s="48"/>
      <c r="H3131" s="49" t="s">
        <v>795</v>
      </c>
      <c r="I3131" s="19">
        <f>I3132+I3134+I3138+I3142</f>
        <v>152504.39999999999</v>
      </c>
      <c r="J3131" s="19">
        <f>J3132+J3134+J3138+J3142</f>
        <v>300866.19999999995</v>
      </c>
      <c r="K3131" s="19">
        <f>K3132+K3134+K3138+K3142</f>
        <v>183833.70000000001</v>
      </c>
      <c r="L3131" s="19">
        <f>L3132+L3134+L3138+L3142</f>
        <v>-27009.599999999999</v>
      </c>
      <c r="M3131" s="19">
        <f>M3132+M3134+M3138+M3142</f>
        <v>0</v>
      </c>
      <c r="N3131" s="19">
        <f>N3132+N3134+N3138+N3142</f>
        <v>0</v>
      </c>
      <c r="O3131" s="19">
        <f>O3132+O3134+O3138+O3142+O3140+O3136</f>
        <v>1098.4549999999999</v>
      </c>
      <c r="P3131" s="19">
        <f>P3132+P3134+P3138+P3142+P3140+P3136</f>
        <v>375.19600000000003</v>
      </c>
      <c r="Q3131" s="19">
        <f>Q3132+Q3134+Q3138+Q3142+Q3140+Q3136</f>
        <v>3947.6640000000002</v>
      </c>
      <c r="R3131" s="19">
        <f>R3132+R3134+R3138+R3142+R3140+R3136</f>
        <v>33467.004999999997</v>
      </c>
      <c r="S3131" s="19">
        <f>S3132+S3134+S3138+S3142+S3136</f>
        <v>63015.553459999996</v>
      </c>
      <c r="T3131" s="19">
        <f t="shared" si="7774"/>
        <v>227398.67345999996</v>
      </c>
      <c r="U3131" s="19">
        <f t="shared" si="7805"/>
        <v>300866.19999999995</v>
      </c>
      <c r="V3131" s="19">
        <f t="shared" si="7806"/>
        <v>183833.70000000001</v>
      </c>
      <c r="W3131" s="19">
        <f>W3132+W3134+W3138+W3142+W3136</f>
        <v>0</v>
      </c>
      <c r="X3131" s="19">
        <f>X3132+X3134+X3138+X3142+X3136</f>
        <v>27009.599999999999</v>
      </c>
      <c r="Y3131" s="19">
        <f>Y3132+Y3134+Y3138+Y3142+Y3136</f>
        <v>0</v>
      </c>
      <c r="Z3131" s="19">
        <f>Z3132+Z3134+Z3138+Z3142+Z3136</f>
        <v>36005.953459999997</v>
      </c>
      <c r="AA3131" s="19">
        <f>AA3132+AA3134+AA3138+AA3142+AA3136</f>
        <v>0</v>
      </c>
      <c r="AB3131" s="19">
        <f>AB3132+AB3134+AB3138+AB3142+AB3136</f>
        <v>0</v>
      </c>
      <c r="AC3131" s="19">
        <f>AC3132+AC3134+AC3138+AC3142+AC3136</f>
        <v>0</v>
      </c>
      <c r="AD3131" s="19">
        <f>AD3132+AD3134+AD3138+AD3142+AD3136</f>
        <v>0</v>
      </c>
      <c r="AE3131" s="19">
        <f>AE3132+AE3134+AE3138+AE3142+AE3136</f>
        <v>0</v>
      </c>
      <c r="AF3131" s="50">
        <f>AF3132+AF3134+AF3138+AF3142+AF3140+AF3136</f>
        <v>241501.52937</v>
      </c>
      <c r="AG3131" s="50">
        <f>AG3132+AG3134+AG3138+AG3142+AG3140+AG3136</f>
        <v>0</v>
      </c>
      <c r="AH3131" s="50">
        <f>AH3132+AH3134+AH3138+AH3142+AH3140+AH3136</f>
        <v>15324.266670000001</v>
      </c>
      <c r="AI3131" s="50">
        <f>AI3132+AI3134+AI3138+AI3142+AI3140+AI3136</f>
        <v>0</v>
      </c>
      <c r="AJ3131" s="50">
        <f>AJ3132+AJ3134+AJ3138+AJ3142+AJ3140+AJ3136</f>
        <v>0</v>
      </c>
      <c r="AK3131" s="50">
        <f>AK3132+AK3134+AK3138+AK3142+AK3140+AK3136</f>
        <v>0</v>
      </c>
      <c r="AL3131" s="50">
        <f>AL3132+AL3134+AL3138+AL3142+AL3140+AL3136</f>
        <v>181785.61275999999</v>
      </c>
      <c r="AM3131" s="50">
        <f>AM3132+AM3134+AM3138+AM3142+AM3140+AM3136</f>
        <v>15324.266670000001</v>
      </c>
      <c r="AN3131" s="50">
        <f>AN3132+AN3134+AN3138+AN3142+AN3140+AN3136</f>
        <v>0</v>
      </c>
      <c r="AO3131" s="51">
        <f>AO3132+AO3134+AO3138+AO3142+AO3140+AO3136</f>
        <v>121747.24288999999</v>
      </c>
      <c r="AP3131" s="51">
        <f>AP3132+AP3134+AP3138+AP3142+AP3140+AP3136</f>
        <v>241624.48513000002</v>
      </c>
      <c r="AQ3131" s="51">
        <f>AQ3132+AQ3134+AQ3138+AQ3142+AQ3140+AQ3136</f>
        <v>1098.4549999999999</v>
      </c>
      <c r="AR3131" s="51">
        <f>AR3132+AR3134+AR3138+AR3142+AR3140+AR3136</f>
        <v>0</v>
      </c>
      <c r="AS3131" s="51">
        <f>AS3132+AS3134+AS3138+AS3142+AS3140+AS3136</f>
        <v>0</v>
      </c>
      <c r="AT3131" s="51">
        <f>AT3132+AT3134+AT3138+AT3142+AT3140+AT3136</f>
        <v>0</v>
      </c>
      <c r="AU3131" s="51">
        <f t="shared" si="7844"/>
        <v>242722.94013</v>
      </c>
      <c r="AV3131" s="51">
        <f t="shared" si="7845"/>
        <v>-15324.266670000041</v>
      </c>
      <c r="AW3131" s="51">
        <f t="shared" si="7846"/>
        <v>290414.22691999999</v>
      </c>
      <c r="AX3131" s="51">
        <f t="shared" si="7847"/>
        <v>300866.19999999995</v>
      </c>
      <c r="AY3131" s="51">
        <f t="shared" si="7848"/>
        <v>183833.70000000001</v>
      </c>
      <c r="AZ3131" s="51">
        <f>AZ3132+AZ3134+AZ3138+AZ3142+AZ3136</f>
        <v>0</v>
      </c>
      <c r="BA3131" s="52">
        <f t="shared" si="7849"/>
        <v>75.273068967397563</v>
      </c>
      <c r="BB3131" s="25"/>
    </row>
    <row r="3132" ht="31.5">
      <c r="B3132" s="47" t="s">
        <v>1128</v>
      </c>
      <c r="C3132" s="47" t="s">
        <v>129</v>
      </c>
      <c r="D3132" s="47" t="s">
        <v>98</v>
      </c>
      <c r="E3132" s="48" t="str">
        <f t="shared" si="7843"/>
        <v>1103</v>
      </c>
      <c r="F3132" s="47" t="s">
        <v>1135</v>
      </c>
      <c r="G3132" s="48"/>
      <c r="H3132" s="49" t="s">
        <v>250</v>
      </c>
      <c r="I3132" s="19">
        <f>I3133</f>
        <v>515.10000000000002</v>
      </c>
      <c r="J3132" s="19">
        <f>J3133</f>
        <v>515.10000000000002</v>
      </c>
      <c r="K3132" s="19">
        <f>K3133</f>
        <v>515.10000000000002</v>
      </c>
      <c r="L3132" s="19">
        <f>L3133</f>
        <v>0</v>
      </c>
      <c r="M3132" s="19">
        <f>M3133</f>
        <v>0</v>
      </c>
      <c r="N3132" s="19">
        <f>N3133</f>
        <v>0</v>
      </c>
      <c r="O3132" s="19">
        <f>O3133</f>
        <v>0</v>
      </c>
      <c r="P3132" s="19">
        <f>P3133</f>
        <v>375.19600000000003</v>
      </c>
      <c r="Q3132" s="19">
        <f>Q3133</f>
        <v>0</v>
      </c>
      <c r="R3132" s="19">
        <f>R3133</f>
        <v>0</v>
      </c>
      <c r="S3132" s="19">
        <f>S3133</f>
        <v>0</v>
      </c>
      <c r="T3132" s="19">
        <f t="shared" si="7774"/>
        <v>890.29600000000005</v>
      </c>
      <c r="U3132" s="19">
        <f t="shared" si="7805"/>
        <v>515.10000000000002</v>
      </c>
      <c r="V3132" s="19">
        <f t="shared" si="7806"/>
        <v>515.10000000000002</v>
      </c>
      <c r="W3132" s="19">
        <f>W3133</f>
        <v>0</v>
      </c>
      <c r="X3132" s="19">
        <f>X3133</f>
        <v>0</v>
      </c>
      <c r="Y3132" s="19">
        <f>Y3133</f>
        <v>0</v>
      </c>
      <c r="Z3132" s="19">
        <f>Z3133</f>
        <v>0</v>
      </c>
      <c r="AA3132" s="19">
        <f>AA3133</f>
        <v>0</v>
      </c>
      <c r="AB3132" s="19">
        <f>AB3133</f>
        <v>0</v>
      </c>
      <c r="AC3132" s="19">
        <f>AC3133</f>
        <v>0</v>
      </c>
      <c r="AD3132" s="19">
        <f>AD3133</f>
        <v>0</v>
      </c>
      <c r="AE3132" s="19">
        <f>AE3133</f>
        <v>0</v>
      </c>
      <c r="AF3132" s="50">
        <f>AF3133</f>
        <v>735.73023999999998</v>
      </c>
      <c r="AG3132" s="50">
        <f>AG3133</f>
        <v>0</v>
      </c>
      <c r="AH3132" s="50">
        <f>AH3133</f>
        <v>0</v>
      </c>
      <c r="AI3132" s="50">
        <f>AI3133</f>
        <v>0</v>
      </c>
      <c r="AJ3132" s="50">
        <f>AJ3133</f>
        <v>0</v>
      </c>
      <c r="AK3132" s="50">
        <f>AK3133</f>
        <v>0</v>
      </c>
      <c r="AL3132" s="50">
        <f>AL3133</f>
        <v>721.50456999999994</v>
      </c>
      <c r="AM3132" s="50">
        <f>AM3133</f>
        <v>0</v>
      </c>
      <c r="AN3132" s="50">
        <f>AN3133</f>
        <v>0</v>
      </c>
      <c r="AO3132" s="15">
        <f>AO3133</f>
        <v>405.12132000000003</v>
      </c>
      <c r="AP3132" s="51">
        <f>AP3133</f>
        <v>890.29600000000005</v>
      </c>
      <c r="AQ3132" s="51">
        <f>AQ3133</f>
        <v>0</v>
      </c>
      <c r="AR3132" s="51">
        <f>AR3133</f>
        <v>0</v>
      </c>
      <c r="AS3132" s="51">
        <f>AS3133</f>
        <v>0</v>
      </c>
      <c r="AT3132" s="51">
        <f>AT3133</f>
        <v>0</v>
      </c>
      <c r="AU3132" s="51">
        <f t="shared" si="7844"/>
        <v>890.29600000000005</v>
      </c>
      <c r="AV3132" s="51">
        <f t="shared" si="7845"/>
        <v>0</v>
      </c>
      <c r="AW3132" s="51">
        <f t="shared" si="7846"/>
        <v>890.29600000000005</v>
      </c>
      <c r="AX3132" s="51">
        <f t="shared" si="7847"/>
        <v>515.10000000000002</v>
      </c>
      <c r="AY3132" s="51">
        <f t="shared" si="7848"/>
        <v>515.10000000000002</v>
      </c>
      <c r="AZ3132" s="51">
        <f>AZ3133</f>
        <v>0</v>
      </c>
      <c r="BA3132" s="52">
        <f t="shared" si="7849"/>
        <v>98.066455716160306</v>
      </c>
      <c r="BB3132" s="25"/>
    </row>
    <row r="3133" ht="31.5">
      <c r="B3133" s="47" t="s">
        <v>1128</v>
      </c>
      <c r="C3133" s="47" t="s">
        <v>129</v>
      </c>
      <c r="D3133" s="47" t="s">
        <v>98</v>
      </c>
      <c r="E3133" s="48" t="str">
        <f t="shared" si="7843"/>
        <v>1103</v>
      </c>
      <c r="F3133" s="47" t="s">
        <v>1135</v>
      </c>
      <c r="G3133" s="47" t="s">
        <v>154</v>
      </c>
      <c r="H3133" s="49" t="s">
        <v>155</v>
      </c>
      <c r="I3133" s="19">
        <v>515.10000000000002</v>
      </c>
      <c r="J3133" s="19">
        <v>515.10000000000002</v>
      </c>
      <c r="K3133" s="19">
        <v>515.10000000000002</v>
      </c>
      <c r="L3133" s="19"/>
      <c r="M3133" s="19"/>
      <c r="N3133" s="19"/>
      <c r="O3133" s="19">
        <v>0</v>
      </c>
      <c r="P3133" s="19">
        <v>375.19600000000003</v>
      </c>
      <c r="Q3133" s="19">
        <v>0</v>
      </c>
      <c r="R3133" s="19">
        <v>0</v>
      </c>
      <c r="S3133" s="19"/>
      <c r="T3133" s="19">
        <f t="shared" si="7774"/>
        <v>890.29600000000005</v>
      </c>
      <c r="U3133" s="19">
        <f t="shared" si="7805"/>
        <v>515.10000000000002</v>
      </c>
      <c r="V3133" s="19">
        <f t="shared" si="7806"/>
        <v>515.10000000000002</v>
      </c>
      <c r="W3133" s="19"/>
      <c r="X3133" s="19"/>
      <c r="Y3133" s="19"/>
      <c r="Z3133" s="19"/>
      <c r="AA3133" s="19"/>
      <c r="AB3133" s="19"/>
      <c r="AC3133" s="19"/>
      <c r="AD3133" s="19"/>
      <c r="AE3133" s="19"/>
      <c r="AF3133" s="50">
        <v>735.73023999999998</v>
      </c>
      <c r="AG3133" s="50"/>
      <c r="AH3133" s="50">
        <v>0</v>
      </c>
      <c r="AI3133" s="50">
        <v>0</v>
      </c>
      <c r="AJ3133" s="50">
        <v>0</v>
      </c>
      <c r="AK3133" s="50">
        <v>0</v>
      </c>
      <c r="AL3133" s="50">
        <v>721.50456999999994</v>
      </c>
      <c r="AM3133" s="50">
        <v>0</v>
      </c>
      <c r="AN3133" s="50">
        <v>0</v>
      </c>
      <c r="AO3133" s="51">
        <v>405.12132000000003</v>
      </c>
      <c r="AP3133" s="51">
        <v>890.29600000000005</v>
      </c>
      <c r="AQ3133" s="51">
        <v>0</v>
      </c>
      <c r="AR3133" s="51">
        <v>0</v>
      </c>
      <c r="AS3133" s="51">
        <v>0</v>
      </c>
      <c r="AT3133" s="51">
        <v>0</v>
      </c>
      <c r="AU3133" s="51">
        <f t="shared" si="7844"/>
        <v>890.29600000000005</v>
      </c>
      <c r="AV3133" s="51">
        <f t="shared" si="7845"/>
        <v>0</v>
      </c>
      <c r="AW3133" s="51">
        <f t="shared" si="7846"/>
        <v>890.29600000000005</v>
      </c>
      <c r="AX3133" s="51">
        <f t="shared" si="7847"/>
        <v>515.10000000000002</v>
      </c>
      <c r="AY3133" s="51">
        <f t="shared" si="7848"/>
        <v>515.10000000000002</v>
      </c>
      <c r="AZ3133" s="51"/>
      <c r="BA3133" s="52">
        <f t="shared" si="7849"/>
        <v>98.066455716160306</v>
      </c>
      <c r="BB3133" s="53"/>
    </row>
    <row r="3134" ht="63">
      <c r="B3134" s="47" t="s">
        <v>1128</v>
      </c>
      <c r="C3134" s="47" t="s">
        <v>129</v>
      </c>
      <c r="D3134" s="47" t="s">
        <v>98</v>
      </c>
      <c r="E3134" s="48" t="str">
        <f t="shared" si="7843"/>
        <v>1103</v>
      </c>
      <c r="F3134" s="47" t="s">
        <v>796</v>
      </c>
      <c r="G3134" s="48"/>
      <c r="H3134" s="49" t="s">
        <v>797</v>
      </c>
      <c r="I3134" s="19">
        <f>I3135</f>
        <v>99076.199999999997</v>
      </c>
      <c r="J3134" s="19">
        <f>J3135</f>
        <v>280351.09999999998</v>
      </c>
      <c r="K3134" s="19">
        <f>K3135</f>
        <v>183318.60000000001</v>
      </c>
      <c r="L3134" s="19">
        <f>L3135</f>
        <v>0</v>
      </c>
      <c r="M3134" s="19">
        <f>M3135</f>
        <v>0</v>
      </c>
      <c r="N3134" s="19">
        <f>N3135</f>
        <v>0</v>
      </c>
      <c r="O3134" s="19">
        <f>O3135</f>
        <v>1098.4549999999999</v>
      </c>
      <c r="P3134" s="19">
        <f>P3135</f>
        <v>0</v>
      </c>
      <c r="Q3134" s="19">
        <f>Q3135</f>
        <v>3451.3040000000001</v>
      </c>
      <c r="R3134" s="19">
        <f>R3135</f>
        <v>33467.004999999997</v>
      </c>
      <c r="S3134" s="19">
        <f>S3135</f>
        <v>32471.483459999999</v>
      </c>
      <c r="T3134" s="19">
        <f t="shared" si="7774"/>
        <v>169564.44746</v>
      </c>
      <c r="U3134" s="19">
        <f t="shared" si="7805"/>
        <v>280351.09999999998</v>
      </c>
      <c r="V3134" s="19">
        <f t="shared" si="7806"/>
        <v>183318.60000000001</v>
      </c>
      <c r="W3134" s="19">
        <f>W3135</f>
        <v>0</v>
      </c>
      <c r="X3134" s="19">
        <f>X3135</f>
        <v>0</v>
      </c>
      <c r="Y3134" s="19">
        <f>Y3135</f>
        <v>0</v>
      </c>
      <c r="Z3134" s="19">
        <f>Z3135</f>
        <v>32471.483459999999</v>
      </c>
      <c r="AA3134" s="19">
        <f>AA3135</f>
        <v>0</v>
      </c>
      <c r="AB3134" s="19">
        <f>AB3135</f>
        <v>0</v>
      </c>
      <c r="AC3134" s="19">
        <f>AC3135</f>
        <v>0</v>
      </c>
      <c r="AD3134" s="19">
        <f>AD3135</f>
        <v>0</v>
      </c>
      <c r="AE3134" s="19"/>
      <c r="AF3134" s="50">
        <f>AF3135</f>
        <v>168757.90646</v>
      </c>
      <c r="AG3134" s="50">
        <f>AG3135</f>
        <v>0</v>
      </c>
      <c r="AH3134" s="50">
        <f>AH3135</f>
        <v>0</v>
      </c>
      <c r="AI3134" s="50">
        <f>AI3135</f>
        <v>0</v>
      </c>
      <c r="AJ3134" s="50">
        <f>AJ3135</f>
        <v>0</v>
      </c>
      <c r="AK3134" s="50">
        <f>AK3135</f>
        <v>0</v>
      </c>
      <c r="AL3134" s="50">
        <f>AL3135</f>
        <v>111528.44117999999</v>
      </c>
      <c r="AM3134" s="50">
        <f>AM3135</f>
        <v>0</v>
      </c>
      <c r="AN3134" s="50">
        <f>AN3135</f>
        <v>0</v>
      </c>
      <c r="AO3134" s="15">
        <f>AO3135</f>
        <v>59645.994550000003</v>
      </c>
      <c r="AP3134" s="51">
        <f>AP3135</f>
        <v>167659.45146000001</v>
      </c>
      <c r="AQ3134" s="51">
        <f>AQ3135</f>
        <v>1098.4549999999999</v>
      </c>
      <c r="AR3134" s="51">
        <f>AR3135</f>
        <v>0</v>
      </c>
      <c r="AS3134" s="51">
        <f>AS3135</f>
        <v>0</v>
      </c>
      <c r="AT3134" s="51">
        <f>AT3135</f>
        <v>0</v>
      </c>
      <c r="AU3134" s="51">
        <f t="shared" si="7844"/>
        <v>168757.90646</v>
      </c>
      <c r="AV3134" s="51">
        <f t="shared" si="7845"/>
        <v>806.54099999999744</v>
      </c>
      <c r="AW3134" s="51">
        <f t="shared" si="7846"/>
        <v>202035.93091999998</v>
      </c>
      <c r="AX3134" s="51">
        <f t="shared" si="7847"/>
        <v>280351.09999999998</v>
      </c>
      <c r="AY3134" s="51">
        <f t="shared" si="7848"/>
        <v>183318.60000000001</v>
      </c>
      <c r="AZ3134" s="51">
        <f>AZ3135</f>
        <v>0</v>
      </c>
      <c r="BA3134" s="52">
        <f t="shared" si="7849"/>
        <v>66.087831687124606</v>
      </c>
      <c r="BB3134" s="25"/>
    </row>
    <row r="3135" ht="31.5">
      <c r="B3135" s="47" t="s">
        <v>1128</v>
      </c>
      <c r="C3135" s="47" t="s">
        <v>129</v>
      </c>
      <c r="D3135" s="47" t="s">
        <v>98</v>
      </c>
      <c r="E3135" s="48" t="str">
        <f t="shared" si="7843"/>
        <v>1103</v>
      </c>
      <c r="F3135" s="47" t="s">
        <v>796</v>
      </c>
      <c r="G3135" s="47" t="s">
        <v>154</v>
      </c>
      <c r="H3135" s="49" t="s">
        <v>155</v>
      </c>
      <c r="I3135" s="19">
        <v>99076.199999999997</v>
      </c>
      <c r="J3135" s="19">
        <v>280351.09999999998</v>
      </c>
      <c r="K3135" s="19">
        <v>183318.60000000001</v>
      </c>
      <c r="L3135" s="19"/>
      <c r="M3135" s="19"/>
      <c r="N3135" s="19"/>
      <c r="O3135" s="19">
        <v>1098.4549999999999</v>
      </c>
      <c r="P3135" s="19">
        <v>0</v>
      </c>
      <c r="Q3135" s="19">
        <v>3451.3040000000001</v>
      </c>
      <c r="R3135" s="19">
        <f>-5911.479+39378.484</f>
        <v>33467.004999999997</v>
      </c>
      <c r="S3135" s="19">
        <f>1616.14646+30855.337</f>
        <v>32471.483459999999</v>
      </c>
      <c r="T3135" s="19">
        <f t="shared" si="7774"/>
        <v>169564.44746</v>
      </c>
      <c r="U3135" s="19">
        <f t="shared" si="7805"/>
        <v>280351.09999999998</v>
      </c>
      <c r="V3135" s="19">
        <f t="shared" si="7806"/>
        <v>183318.60000000001</v>
      </c>
      <c r="W3135" s="19"/>
      <c r="X3135" s="19"/>
      <c r="Y3135" s="19"/>
      <c r="Z3135" s="19">
        <f>1616.14646+30855.337</f>
        <v>32471.483459999999</v>
      </c>
      <c r="AA3135" s="19"/>
      <c r="AB3135" s="19"/>
      <c r="AC3135" s="19"/>
      <c r="AD3135" s="19"/>
      <c r="AE3135" s="19"/>
      <c r="AF3135" s="50">
        <v>168757.90646</v>
      </c>
      <c r="AG3135" s="50"/>
      <c r="AH3135" s="50">
        <v>0</v>
      </c>
      <c r="AI3135" s="50">
        <v>0</v>
      </c>
      <c r="AJ3135" s="50">
        <v>0</v>
      </c>
      <c r="AK3135" s="50">
        <v>0</v>
      </c>
      <c r="AL3135" s="50">
        <v>111528.44117999999</v>
      </c>
      <c r="AM3135" s="50">
        <v>0</v>
      </c>
      <c r="AN3135" s="50">
        <v>0</v>
      </c>
      <c r="AO3135" s="51">
        <v>59645.994550000003</v>
      </c>
      <c r="AP3135" s="51">
        <v>167659.45146000001</v>
      </c>
      <c r="AQ3135" s="51">
        <v>1098.4549999999999</v>
      </c>
      <c r="AR3135" s="51">
        <v>0</v>
      </c>
      <c r="AS3135" s="51">
        <v>0</v>
      </c>
      <c r="AT3135" s="51">
        <v>0</v>
      </c>
      <c r="AU3135" s="51">
        <f t="shared" si="7844"/>
        <v>168757.90646</v>
      </c>
      <c r="AV3135" s="51">
        <f t="shared" si="7845"/>
        <v>806.54099999999744</v>
      </c>
      <c r="AW3135" s="51">
        <f t="shared" si="7846"/>
        <v>202035.93091999998</v>
      </c>
      <c r="AX3135" s="51">
        <f t="shared" si="7847"/>
        <v>280351.09999999998</v>
      </c>
      <c r="AY3135" s="51">
        <f t="shared" si="7848"/>
        <v>183318.60000000001</v>
      </c>
      <c r="AZ3135" s="51"/>
      <c r="BA3135" s="52">
        <f t="shared" si="7849"/>
        <v>66.087831687124606</v>
      </c>
      <c r="BB3135" s="53"/>
    </row>
    <row r="3136" ht="47.25">
      <c r="B3136" s="47" t="s">
        <v>1128</v>
      </c>
      <c r="C3136" s="47" t="s">
        <v>129</v>
      </c>
      <c r="D3136" s="47" t="s">
        <v>98</v>
      </c>
      <c r="E3136" s="48" t="str">
        <f t="shared" si="7843"/>
        <v>1103</v>
      </c>
      <c r="F3136" s="47" t="s">
        <v>1136</v>
      </c>
      <c r="G3136" s="47"/>
      <c r="H3136" s="49" t="s">
        <v>1137</v>
      </c>
      <c r="I3136" s="19"/>
      <c r="J3136" s="19"/>
      <c r="K3136" s="19"/>
      <c r="L3136" s="19"/>
      <c r="M3136" s="19"/>
      <c r="N3136" s="19"/>
      <c r="O3136" s="19">
        <f>O3137</f>
        <v>0</v>
      </c>
      <c r="P3136" s="19">
        <f>P3137</f>
        <v>0</v>
      </c>
      <c r="Q3136" s="19">
        <f>Q3137</f>
        <v>0</v>
      </c>
      <c r="R3136" s="19">
        <f>R3137</f>
        <v>0</v>
      </c>
      <c r="S3136" s="19">
        <f>S3137</f>
        <v>3534.4699999999998</v>
      </c>
      <c r="T3136" s="19">
        <f t="shared" ref="T3136:T3199" si="7886">I3136+L3136+S3136+R3136+Q3136+P3136+O3136</f>
        <v>3534.4699999999998</v>
      </c>
      <c r="U3136" s="19"/>
      <c r="V3136" s="19"/>
      <c r="W3136" s="19">
        <f>W3137</f>
        <v>0</v>
      </c>
      <c r="X3136" s="19">
        <f>X3137</f>
        <v>0</v>
      </c>
      <c r="Y3136" s="19">
        <f>Y3137</f>
        <v>0</v>
      </c>
      <c r="Z3136" s="19">
        <f>Z3137</f>
        <v>3534.4699999999998</v>
      </c>
      <c r="AA3136" s="19">
        <f>AA3137</f>
        <v>0</v>
      </c>
      <c r="AB3136" s="19">
        <f>AB3137</f>
        <v>0</v>
      </c>
      <c r="AC3136" s="19">
        <f>AC3137</f>
        <v>0</v>
      </c>
      <c r="AD3136" s="19">
        <f>AD3137</f>
        <v>0</v>
      </c>
      <c r="AE3136" s="19"/>
      <c r="AF3136" s="50">
        <f>AF3137</f>
        <v>2467.625</v>
      </c>
      <c r="AG3136" s="50">
        <f>AG3137</f>
        <v>0</v>
      </c>
      <c r="AH3136" s="50">
        <f>AH3137</f>
        <v>0</v>
      </c>
      <c r="AI3136" s="50">
        <f>AI3137</f>
        <v>0</v>
      </c>
      <c r="AJ3136" s="50">
        <f>AJ3137</f>
        <v>0</v>
      </c>
      <c r="AK3136" s="50">
        <f>AK3137</f>
        <v>0</v>
      </c>
      <c r="AL3136" s="50">
        <f>AL3137</f>
        <v>0</v>
      </c>
      <c r="AM3136" s="50">
        <f>AM3137</f>
        <v>0</v>
      </c>
      <c r="AN3136" s="50">
        <f>AN3137</f>
        <v>0</v>
      </c>
      <c r="AO3136" s="15">
        <f>AO3137</f>
        <v>0</v>
      </c>
      <c r="AP3136" s="51">
        <f>AP3137</f>
        <v>3534.4699999999998</v>
      </c>
      <c r="AQ3136" s="51">
        <f>AQ3137</f>
        <v>0</v>
      </c>
      <c r="AR3136" s="51">
        <f>AR3137</f>
        <v>0</v>
      </c>
      <c r="AS3136" s="51">
        <f>AS3137</f>
        <v>0</v>
      </c>
      <c r="AT3136" s="51">
        <f>AT3137</f>
        <v>0</v>
      </c>
      <c r="AU3136" s="51">
        <f t="shared" si="7844"/>
        <v>3534.4699999999998</v>
      </c>
      <c r="AV3136" s="51">
        <f t="shared" si="7845"/>
        <v>0</v>
      </c>
      <c r="AW3136" s="51">
        <f t="shared" si="7846"/>
        <v>7068.9399999999996</v>
      </c>
      <c r="AX3136" s="51">
        <f t="shared" si="7847"/>
        <v>0</v>
      </c>
      <c r="AY3136" s="51">
        <f t="shared" si="7848"/>
        <v>0</v>
      </c>
      <c r="AZ3136" s="51">
        <f>AZ3137</f>
        <v>0</v>
      </c>
      <c r="BA3136" s="52">
        <f t="shared" si="7849"/>
        <v>0</v>
      </c>
      <c r="BB3136" s="25"/>
    </row>
    <row r="3137" ht="31.5">
      <c r="B3137" s="47" t="s">
        <v>1128</v>
      </c>
      <c r="C3137" s="47" t="s">
        <v>129</v>
      </c>
      <c r="D3137" s="47" t="s">
        <v>98</v>
      </c>
      <c r="E3137" s="48" t="str">
        <f t="shared" si="7843"/>
        <v>1103</v>
      </c>
      <c r="F3137" s="47" t="s">
        <v>1136</v>
      </c>
      <c r="G3137" s="47" t="s">
        <v>154</v>
      </c>
      <c r="H3137" s="49" t="s">
        <v>155</v>
      </c>
      <c r="I3137" s="19"/>
      <c r="J3137" s="19"/>
      <c r="K3137" s="19"/>
      <c r="L3137" s="19"/>
      <c r="M3137" s="19"/>
      <c r="N3137" s="19"/>
      <c r="O3137" s="19">
        <v>0</v>
      </c>
      <c r="P3137" s="19">
        <v>0</v>
      </c>
      <c r="Q3137" s="19">
        <v>0</v>
      </c>
      <c r="R3137" s="19">
        <v>0</v>
      </c>
      <c r="S3137" s="19">
        <v>3534.4699999999998</v>
      </c>
      <c r="T3137" s="19">
        <f t="shared" si="7886"/>
        <v>3534.4699999999998</v>
      </c>
      <c r="U3137" s="19"/>
      <c r="V3137" s="19"/>
      <c r="W3137" s="19"/>
      <c r="X3137" s="19"/>
      <c r="Y3137" s="19"/>
      <c r="Z3137" s="19">
        <v>3534.4699999999998</v>
      </c>
      <c r="AA3137" s="19"/>
      <c r="AB3137" s="19"/>
      <c r="AC3137" s="19"/>
      <c r="AD3137" s="19"/>
      <c r="AE3137" s="19"/>
      <c r="AF3137" s="50">
        <v>2467.625</v>
      </c>
      <c r="AG3137" s="50"/>
      <c r="AH3137" s="50">
        <v>0</v>
      </c>
      <c r="AI3137" s="50">
        <v>0</v>
      </c>
      <c r="AJ3137" s="50">
        <v>0</v>
      </c>
      <c r="AK3137" s="50">
        <v>0</v>
      </c>
      <c r="AL3137" s="50">
        <v>0</v>
      </c>
      <c r="AM3137" s="50">
        <v>0</v>
      </c>
      <c r="AN3137" s="50">
        <v>0</v>
      </c>
      <c r="AO3137" s="51">
        <v>0</v>
      </c>
      <c r="AP3137" s="51">
        <v>3534.4699999999998</v>
      </c>
      <c r="AQ3137" s="51">
        <v>0</v>
      </c>
      <c r="AR3137" s="51">
        <v>0</v>
      </c>
      <c r="AS3137" s="51">
        <v>0</v>
      </c>
      <c r="AT3137" s="51">
        <v>0</v>
      </c>
      <c r="AU3137" s="51">
        <f t="shared" si="7844"/>
        <v>3534.4699999999998</v>
      </c>
      <c r="AV3137" s="51">
        <f t="shared" si="7845"/>
        <v>0</v>
      </c>
      <c r="AW3137" s="51">
        <f t="shared" si="7846"/>
        <v>7068.9399999999996</v>
      </c>
      <c r="AX3137" s="51">
        <f t="shared" si="7847"/>
        <v>0</v>
      </c>
      <c r="AY3137" s="51">
        <f t="shared" si="7848"/>
        <v>0</v>
      </c>
      <c r="AZ3137" s="51"/>
      <c r="BA3137" s="52">
        <f t="shared" si="7849"/>
        <v>0</v>
      </c>
      <c r="BB3137" s="53"/>
    </row>
    <row r="3138" ht="31.5">
      <c r="B3138" s="47" t="s">
        <v>1128</v>
      </c>
      <c r="C3138" s="47" t="s">
        <v>129</v>
      </c>
      <c r="D3138" s="47" t="s">
        <v>98</v>
      </c>
      <c r="E3138" s="48" t="str">
        <f t="shared" si="7843"/>
        <v>1103</v>
      </c>
      <c r="F3138" s="47" t="s">
        <v>1138</v>
      </c>
      <c r="G3138" s="48"/>
      <c r="H3138" s="49" t="s">
        <v>1139</v>
      </c>
      <c r="I3138" s="19">
        <f>I3139</f>
        <v>52913.099999999999</v>
      </c>
      <c r="J3138" s="19">
        <f>J3139</f>
        <v>0</v>
      </c>
      <c r="K3138" s="19">
        <f>K3139</f>
        <v>0</v>
      </c>
      <c r="L3138" s="19">
        <f>L3139</f>
        <v>-27009.599999999999</v>
      </c>
      <c r="M3138" s="19">
        <f>M3139</f>
        <v>0</v>
      </c>
      <c r="N3138" s="19">
        <f>N3139</f>
        <v>0</v>
      </c>
      <c r="O3138" s="19">
        <f>O3139</f>
        <v>0</v>
      </c>
      <c r="P3138" s="19">
        <f>P3139</f>
        <v>0</v>
      </c>
      <c r="Q3138" s="19">
        <f>Q3139</f>
        <v>496.36000000000001</v>
      </c>
      <c r="R3138" s="19">
        <f>R3139</f>
        <v>0</v>
      </c>
      <c r="S3138" s="19">
        <f>S3139</f>
        <v>27009.599999999999</v>
      </c>
      <c r="T3138" s="19">
        <f t="shared" si="7886"/>
        <v>53409.459999999999</v>
      </c>
      <c r="U3138" s="19">
        <f t="shared" si="7805"/>
        <v>0</v>
      </c>
      <c r="V3138" s="19">
        <f t="shared" si="7806"/>
        <v>0</v>
      </c>
      <c r="W3138" s="19">
        <f>W3139</f>
        <v>0</v>
      </c>
      <c r="X3138" s="19">
        <f>X3139</f>
        <v>27009.599999999999</v>
      </c>
      <c r="Y3138" s="19">
        <f>Y3139</f>
        <v>0</v>
      </c>
      <c r="Z3138" s="19">
        <f>Z3139</f>
        <v>0</v>
      </c>
      <c r="AA3138" s="19">
        <f>AA3139</f>
        <v>0</v>
      </c>
      <c r="AB3138" s="19">
        <f>AB3139</f>
        <v>0</v>
      </c>
      <c r="AC3138" s="19">
        <f>AC3139</f>
        <v>0</v>
      </c>
      <c r="AD3138" s="19">
        <f>AD3139</f>
        <v>0</v>
      </c>
      <c r="AE3138" s="19"/>
      <c r="AF3138" s="50">
        <f>AF3139</f>
        <v>53409.459999999999</v>
      </c>
      <c r="AG3138" s="50">
        <f>AG3139</f>
        <v>0</v>
      </c>
      <c r="AH3138" s="50">
        <f>AH3139</f>
        <v>0</v>
      </c>
      <c r="AI3138" s="50">
        <f>AI3139</f>
        <v>0</v>
      </c>
      <c r="AJ3138" s="50">
        <f>AJ3139</f>
        <v>0</v>
      </c>
      <c r="AK3138" s="50">
        <f>AK3139</f>
        <v>0</v>
      </c>
      <c r="AL3138" s="50">
        <f>AL3139</f>
        <v>53404.859989999997</v>
      </c>
      <c r="AM3138" s="50">
        <f>AM3139</f>
        <v>0</v>
      </c>
      <c r="AN3138" s="50">
        <f>AN3139</f>
        <v>0</v>
      </c>
      <c r="AO3138" s="15">
        <f>AO3139</f>
        <v>45565.32</v>
      </c>
      <c r="AP3138" s="51">
        <f>AP3139</f>
        <v>53409.459999999999</v>
      </c>
      <c r="AQ3138" s="51">
        <f>AQ3139</f>
        <v>0</v>
      </c>
      <c r="AR3138" s="51">
        <f>AR3139</f>
        <v>0</v>
      </c>
      <c r="AS3138" s="51">
        <f>AS3139</f>
        <v>0</v>
      </c>
      <c r="AT3138" s="51">
        <f>AT3139</f>
        <v>0</v>
      </c>
      <c r="AU3138" s="51">
        <f t="shared" si="7844"/>
        <v>53409.459999999999</v>
      </c>
      <c r="AV3138" s="51">
        <f t="shared" si="7845"/>
        <v>0</v>
      </c>
      <c r="AW3138" s="51">
        <f t="shared" si="7846"/>
        <v>80419.059999999998</v>
      </c>
      <c r="AX3138" s="51">
        <f t="shared" si="7847"/>
        <v>0</v>
      </c>
      <c r="AY3138" s="51">
        <f t="shared" si="7848"/>
        <v>0</v>
      </c>
      <c r="AZ3138" s="51">
        <f>AZ3139</f>
        <v>0</v>
      </c>
      <c r="BA3138" s="52">
        <f t="shared" si="7849"/>
        <v>99.991387274838573</v>
      </c>
      <c r="BB3138" s="25"/>
    </row>
    <row r="3139" ht="31.5">
      <c r="B3139" s="47" t="s">
        <v>1128</v>
      </c>
      <c r="C3139" s="47" t="s">
        <v>129</v>
      </c>
      <c r="D3139" s="47" t="s">
        <v>98</v>
      </c>
      <c r="E3139" s="48" t="str">
        <f t="shared" si="7843"/>
        <v>1103</v>
      </c>
      <c r="F3139" s="47" t="s">
        <v>1138</v>
      </c>
      <c r="G3139" s="47" t="s">
        <v>154</v>
      </c>
      <c r="H3139" s="49" t="s">
        <v>155</v>
      </c>
      <c r="I3139" s="19">
        <f>52907.4+5.7</f>
        <v>52913.099999999999</v>
      </c>
      <c r="J3139" s="19">
        <v>0</v>
      </c>
      <c r="K3139" s="19">
        <v>0</v>
      </c>
      <c r="L3139" s="19">
        <v>-27009.599999999999</v>
      </c>
      <c r="M3139" s="19"/>
      <c r="N3139" s="19"/>
      <c r="O3139" s="19">
        <v>0</v>
      </c>
      <c r="P3139" s="19">
        <v>0</v>
      </c>
      <c r="Q3139" s="19">
        <v>496.36000000000001</v>
      </c>
      <c r="R3139" s="19">
        <v>0</v>
      </c>
      <c r="S3139" s="19">
        <v>27009.599999999999</v>
      </c>
      <c r="T3139" s="19">
        <f t="shared" si="7886"/>
        <v>53409.459999999999</v>
      </c>
      <c r="U3139" s="19">
        <f t="shared" si="7805"/>
        <v>0</v>
      </c>
      <c r="V3139" s="19">
        <f t="shared" si="7806"/>
        <v>0</v>
      </c>
      <c r="W3139" s="19"/>
      <c r="X3139" s="19">
        <v>27009.599999999999</v>
      </c>
      <c r="Y3139" s="19"/>
      <c r="Z3139" s="19"/>
      <c r="AA3139" s="19"/>
      <c r="AB3139" s="19"/>
      <c r="AC3139" s="19"/>
      <c r="AD3139" s="19"/>
      <c r="AE3139" s="19"/>
      <c r="AF3139" s="50">
        <v>53409.459999999999</v>
      </c>
      <c r="AG3139" s="50"/>
      <c r="AH3139" s="50">
        <v>0</v>
      </c>
      <c r="AI3139" s="50">
        <v>0</v>
      </c>
      <c r="AJ3139" s="50">
        <v>0</v>
      </c>
      <c r="AK3139" s="50">
        <v>0</v>
      </c>
      <c r="AL3139" s="50">
        <v>53404.859989999997</v>
      </c>
      <c r="AM3139" s="50">
        <v>0</v>
      </c>
      <c r="AN3139" s="50">
        <v>0</v>
      </c>
      <c r="AO3139" s="51">
        <v>45565.32</v>
      </c>
      <c r="AP3139" s="51">
        <v>53409.459999999999</v>
      </c>
      <c r="AQ3139" s="51">
        <v>0</v>
      </c>
      <c r="AR3139" s="51">
        <v>0</v>
      </c>
      <c r="AS3139" s="51">
        <v>0</v>
      </c>
      <c r="AT3139" s="51">
        <v>0</v>
      </c>
      <c r="AU3139" s="51">
        <f t="shared" si="7844"/>
        <v>53409.459999999999</v>
      </c>
      <c r="AV3139" s="51">
        <f t="shared" si="7845"/>
        <v>0</v>
      </c>
      <c r="AW3139" s="51">
        <f t="shared" si="7846"/>
        <v>80419.059999999998</v>
      </c>
      <c r="AX3139" s="51">
        <f t="shared" si="7847"/>
        <v>0</v>
      </c>
      <c r="AY3139" s="51">
        <f t="shared" si="7848"/>
        <v>0</v>
      </c>
      <c r="AZ3139" s="51"/>
      <c r="BA3139" s="52">
        <f t="shared" si="7849"/>
        <v>99.991387274838573</v>
      </c>
      <c r="BB3139" s="53"/>
    </row>
    <row r="3140" ht="110.25">
      <c r="B3140" s="47" t="s">
        <v>1128</v>
      </c>
      <c r="C3140" s="47" t="s">
        <v>129</v>
      </c>
      <c r="D3140" s="47" t="s">
        <v>98</v>
      </c>
      <c r="E3140" s="48" t="str">
        <f t="shared" si="7843"/>
        <v>1103</v>
      </c>
      <c r="F3140" s="17" t="s">
        <v>1156</v>
      </c>
      <c r="G3140" s="47"/>
      <c r="H3140" s="64" t="s">
        <v>1157</v>
      </c>
      <c r="I3140" s="19"/>
      <c r="J3140" s="19"/>
      <c r="K3140" s="19"/>
      <c r="L3140" s="19"/>
      <c r="M3140" s="19"/>
      <c r="N3140" s="19"/>
      <c r="O3140" s="19">
        <f>O3141</f>
        <v>0</v>
      </c>
      <c r="P3140" s="19">
        <f>P3141</f>
        <v>0</v>
      </c>
      <c r="Q3140" s="19">
        <f>Q3141</f>
        <v>0</v>
      </c>
      <c r="R3140" s="19">
        <f>R3141</f>
        <v>0</v>
      </c>
      <c r="S3140" s="19"/>
      <c r="T3140" s="19">
        <f t="shared" si="7886"/>
        <v>0</v>
      </c>
      <c r="U3140" s="19"/>
      <c r="V3140" s="19"/>
      <c r="W3140" s="19"/>
      <c r="X3140" s="19"/>
      <c r="Y3140" s="19"/>
      <c r="Z3140" s="19"/>
      <c r="AA3140" s="19"/>
      <c r="AB3140" s="19"/>
      <c r="AC3140" s="19"/>
      <c r="AD3140" s="19"/>
      <c r="AE3140" s="19"/>
      <c r="AF3140" s="50">
        <f>AF3141</f>
        <v>16130.80767</v>
      </c>
      <c r="AG3140" s="50">
        <f>AG3141</f>
        <v>0</v>
      </c>
      <c r="AH3140" s="50">
        <f>AH3141</f>
        <v>15324.266670000001</v>
      </c>
      <c r="AI3140" s="50">
        <f>AI3141</f>
        <v>0</v>
      </c>
      <c r="AJ3140" s="50">
        <f>AJ3141</f>
        <v>0</v>
      </c>
      <c r="AK3140" s="50">
        <f>AK3141</f>
        <v>0</v>
      </c>
      <c r="AL3140" s="50">
        <f>AL3141</f>
        <v>16130.80702</v>
      </c>
      <c r="AM3140" s="50">
        <f>AM3141</f>
        <v>15324.266670000001</v>
      </c>
      <c r="AN3140" s="50">
        <f>AN3141</f>
        <v>0</v>
      </c>
      <c r="AO3140" s="15">
        <f>AO3141</f>
        <v>16130.80702</v>
      </c>
      <c r="AP3140" s="51">
        <f>AP3141</f>
        <v>16130.80767</v>
      </c>
      <c r="AQ3140" s="51">
        <f>AQ3141</f>
        <v>0</v>
      </c>
      <c r="AR3140" s="51">
        <f>AR3141</f>
        <v>0</v>
      </c>
      <c r="AS3140" s="51">
        <f>AS3141</f>
        <v>0</v>
      </c>
      <c r="AT3140" s="51">
        <f>AT3141</f>
        <v>0</v>
      </c>
      <c r="AU3140" s="51">
        <f t="shared" si="7844"/>
        <v>16130.80767</v>
      </c>
      <c r="AV3140" s="51">
        <f t="shared" si="7845"/>
        <v>-16130.80767</v>
      </c>
      <c r="AW3140" s="51"/>
      <c r="AX3140" s="51"/>
      <c r="AY3140" s="51"/>
      <c r="AZ3140" s="51"/>
      <c r="BA3140" s="52">
        <f t="shared" si="7849"/>
        <v>99.99999597044355</v>
      </c>
      <c r="BB3140" s="53"/>
    </row>
    <row r="3141" ht="31.5">
      <c r="B3141" s="47" t="s">
        <v>1128</v>
      </c>
      <c r="C3141" s="47" t="s">
        <v>129</v>
      </c>
      <c r="D3141" s="47" t="s">
        <v>98</v>
      </c>
      <c r="E3141" s="48" t="str">
        <f t="shared" si="7843"/>
        <v>1103</v>
      </c>
      <c r="F3141" s="17" t="s">
        <v>1156</v>
      </c>
      <c r="G3141" s="47" t="s">
        <v>154</v>
      </c>
      <c r="H3141" s="49" t="s">
        <v>155</v>
      </c>
      <c r="I3141" s="19"/>
      <c r="J3141" s="19"/>
      <c r="K3141" s="19"/>
      <c r="L3141" s="19"/>
      <c r="M3141" s="19"/>
      <c r="N3141" s="19"/>
      <c r="O3141" s="19">
        <v>0</v>
      </c>
      <c r="P3141" s="19">
        <v>0</v>
      </c>
      <c r="Q3141" s="19">
        <v>0</v>
      </c>
      <c r="R3141" s="19">
        <v>0</v>
      </c>
      <c r="S3141" s="19"/>
      <c r="T3141" s="19">
        <f t="shared" si="7886"/>
        <v>0</v>
      </c>
      <c r="U3141" s="19"/>
      <c r="V3141" s="19"/>
      <c r="W3141" s="19"/>
      <c r="X3141" s="19"/>
      <c r="Y3141" s="19"/>
      <c r="Z3141" s="19"/>
      <c r="AA3141" s="19"/>
      <c r="AB3141" s="19"/>
      <c r="AC3141" s="19"/>
      <c r="AD3141" s="19"/>
      <c r="AE3141" s="19"/>
      <c r="AF3141" s="50">
        <v>16130.80767</v>
      </c>
      <c r="AG3141" s="50"/>
      <c r="AH3141" s="50">
        <v>15324.266670000001</v>
      </c>
      <c r="AI3141" s="50"/>
      <c r="AJ3141" s="50">
        <v>0</v>
      </c>
      <c r="AK3141" s="50">
        <v>0</v>
      </c>
      <c r="AL3141" s="50">
        <v>16130.80702</v>
      </c>
      <c r="AM3141" s="50">
        <v>15324.266670000001</v>
      </c>
      <c r="AN3141" s="50">
        <v>0</v>
      </c>
      <c r="AO3141" s="51">
        <v>16130.80702</v>
      </c>
      <c r="AP3141" s="51">
        <v>16130.80767</v>
      </c>
      <c r="AQ3141" s="51">
        <v>0</v>
      </c>
      <c r="AR3141" s="51">
        <v>0</v>
      </c>
      <c r="AS3141" s="51">
        <v>0</v>
      </c>
      <c r="AT3141" s="51">
        <v>0</v>
      </c>
      <c r="AU3141" s="51">
        <f t="shared" si="7844"/>
        <v>16130.80767</v>
      </c>
      <c r="AV3141" s="51">
        <f t="shared" si="7845"/>
        <v>-16130.80767</v>
      </c>
      <c r="AW3141" s="51"/>
      <c r="AX3141" s="51"/>
      <c r="AY3141" s="51"/>
      <c r="AZ3141" s="51"/>
      <c r="BA3141" s="52">
        <f t="shared" si="7849"/>
        <v>99.99999597044355</v>
      </c>
      <c r="BB3141" s="53"/>
    </row>
    <row r="3142" ht="31.5" hidden="1">
      <c r="B3142" s="47" t="s">
        <v>1128</v>
      </c>
      <c r="C3142" s="47" t="s">
        <v>129</v>
      </c>
      <c r="D3142" s="47" t="s">
        <v>98</v>
      </c>
      <c r="E3142" s="48" t="str">
        <f t="shared" si="7843"/>
        <v>1103</v>
      </c>
      <c r="F3142" s="47" t="s">
        <v>1140</v>
      </c>
      <c r="G3142" s="48"/>
      <c r="H3142" s="49" t="s">
        <v>1141</v>
      </c>
      <c r="I3142" s="19">
        <f>I3143</f>
        <v>0</v>
      </c>
      <c r="J3142" s="19">
        <f>J3143</f>
        <v>20000</v>
      </c>
      <c r="K3142" s="19">
        <f>K3143</f>
        <v>0</v>
      </c>
      <c r="L3142" s="19">
        <f>L3143</f>
        <v>0</v>
      </c>
      <c r="M3142" s="19">
        <f>M3143</f>
        <v>0</v>
      </c>
      <c r="N3142" s="19">
        <f>N3143</f>
        <v>0</v>
      </c>
      <c r="O3142" s="19">
        <f>O3143</f>
        <v>0</v>
      </c>
      <c r="P3142" s="19">
        <f>P3143</f>
        <v>0</v>
      </c>
      <c r="Q3142" s="19">
        <f>Q3143</f>
        <v>0</v>
      </c>
      <c r="R3142" s="19">
        <f>R3143</f>
        <v>0</v>
      </c>
      <c r="S3142" s="19">
        <f>S3143</f>
        <v>0</v>
      </c>
      <c r="T3142" s="19">
        <f t="shared" si="7886"/>
        <v>0</v>
      </c>
      <c r="U3142" s="19">
        <f t="shared" si="7805"/>
        <v>20000</v>
      </c>
      <c r="V3142" s="19">
        <f t="shared" si="7806"/>
        <v>0</v>
      </c>
      <c r="W3142" s="19">
        <f>W3143</f>
        <v>0</v>
      </c>
      <c r="X3142" s="19">
        <f>X3143</f>
        <v>0</v>
      </c>
      <c r="Y3142" s="19">
        <f>Y3143</f>
        <v>0</v>
      </c>
      <c r="Z3142" s="19">
        <f>Z3143</f>
        <v>0</v>
      </c>
      <c r="AA3142" s="19">
        <f>AA3143</f>
        <v>0</v>
      </c>
      <c r="AB3142" s="19">
        <f>AB3143</f>
        <v>0</v>
      </c>
      <c r="AC3142" s="19">
        <f>AC3143</f>
        <v>0</v>
      </c>
      <c r="AD3142" s="19">
        <f>AD3143</f>
        <v>0</v>
      </c>
      <c r="AE3142" s="19">
        <f>AE3143</f>
        <v>0</v>
      </c>
      <c r="AF3142" s="50">
        <f>AF3143</f>
        <v>0</v>
      </c>
      <c r="AG3142" s="50">
        <f>AG3143</f>
        <v>0</v>
      </c>
      <c r="AH3142" s="50">
        <f>AH3143</f>
        <v>0</v>
      </c>
      <c r="AI3142" s="50">
        <f>AI3143</f>
        <v>0</v>
      </c>
      <c r="AJ3142" s="50">
        <f>AJ3143</f>
        <v>0</v>
      </c>
      <c r="AK3142" s="50">
        <f>AK3143</f>
        <v>0</v>
      </c>
      <c r="AL3142" s="50">
        <f>AL3143</f>
        <v>0</v>
      </c>
      <c r="AM3142" s="50">
        <f>AM3143</f>
        <v>0</v>
      </c>
      <c r="AN3142" s="50">
        <f>AN3143</f>
        <v>0</v>
      </c>
      <c r="AO3142" s="15">
        <f>AO3143</f>
        <v>0</v>
      </c>
      <c r="AP3142" s="51">
        <f>AP3143</f>
        <v>0</v>
      </c>
      <c r="AQ3142" s="51">
        <f>AQ3143</f>
        <v>0</v>
      </c>
      <c r="AR3142" s="51">
        <f>AR3143</f>
        <v>0</v>
      </c>
      <c r="AS3142" s="51">
        <f>AS3143</f>
        <v>0</v>
      </c>
      <c r="AT3142" s="51">
        <f>AT3143</f>
        <v>0</v>
      </c>
      <c r="AU3142" s="51">
        <f t="shared" si="7844"/>
        <v>0</v>
      </c>
      <c r="AV3142" s="51">
        <f t="shared" si="7845"/>
        <v>0</v>
      </c>
      <c r="AW3142" s="51">
        <f t="shared" si="7846"/>
        <v>0</v>
      </c>
      <c r="AX3142" s="51">
        <f t="shared" si="7847"/>
        <v>20000</v>
      </c>
      <c r="AY3142" s="51">
        <f t="shared" si="7848"/>
        <v>0</v>
      </c>
      <c r="AZ3142" s="51">
        <f>AZ3143</f>
        <v>0</v>
      </c>
      <c r="BA3142" s="52"/>
      <c r="BB3142" s="25">
        <v>0</v>
      </c>
    </row>
    <row r="3143" ht="31.5" hidden="1">
      <c r="B3143" s="47" t="s">
        <v>1128</v>
      </c>
      <c r="C3143" s="47" t="s">
        <v>129</v>
      </c>
      <c r="D3143" s="47" t="s">
        <v>98</v>
      </c>
      <c r="E3143" s="48" t="str">
        <f t="shared" si="7843"/>
        <v>1103</v>
      </c>
      <c r="F3143" s="47" t="s">
        <v>1140</v>
      </c>
      <c r="G3143" s="47" t="s">
        <v>154</v>
      </c>
      <c r="H3143" s="49" t="s">
        <v>155</v>
      </c>
      <c r="I3143" s="19">
        <v>0</v>
      </c>
      <c r="J3143" s="19">
        <v>20000</v>
      </c>
      <c r="K3143" s="19">
        <v>0</v>
      </c>
      <c r="L3143" s="19"/>
      <c r="M3143" s="19"/>
      <c r="N3143" s="19"/>
      <c r="O3143" s="19">
        <v>0</v>
      </c>
      <c r="P3143" s="19">
        <v>0</v>
      </c>
      <c r="Q3143" s="19">
        <v>0</v>
      </c>
      <c r="R3143" s="19">
        <v>0</v>
      </c>
      <c r="S3143" s="19"/>
      <c r="T3143" s="19">
        <f t="shared" si="7886"/>
        <v>0</v>
      </c>
      <c r="U3143" s="19">
        <f t="shared" si="7805"/>
        <v>20000</v>
      </c>
      <c r="V3143" s="19">
        <f t="shared" si="7806"/>
        <v>0</v>
      </c>
      <c r="W3143" s="19"/>
      <c r="X3143" s="19"/>
      <c r="Y3143" s="19"/>
      <c r="Z3143" s="19"/>
      <c r="AA3143" s="19"/>
      <c r="AB3143" s="19"/>
      <c r="AC3143" s="19"/>
      <c r="AD3143" s="19"/>
      <c r="AE3143" s="19"/>
      <c r="AF3143" s="50">
        <v>0</v>
      </c>
      <c r="AG3143" s="50"/>
      <c r="AH3143" s="50">
        <v>0</v>
      </c>
      <c r="AI3143" s="50">
        <v>0</v>
      </c>
      <c r="AJ3143" s="50">
        <v>0</v>
      </c>
      <c r="AK3143" s="50">
        <v>0</v>
      </c>
      <c r="AL3143" s="50">
        <v>0</v>
      </c>
      <c r="AM3143" s="50">
        <v>0</v>
      </c>
      <c r="AN3143" s="50">
        <v>0</v>
      </c>
      <c r="AO3143" s="51">
        <v>0</v>
      </c>
      <c r="AP3143" s="51">
        <v>0</v>
      </c>
      <c r="AQ3143" s="51">
        <v>0</v>
      </c>
      <c r="AR3143" s="51">
        <v>0</v>
      </c>
      <c r="AS3143" s="51">
        <v>0</v>
      </c>
      <c r="AT3143" s="51">
        <v>0</v>
      </c>
      <c r="AU3143" s="51">
        <f t="shared" si="7844"/>
        <v>0</v>
      </c>
      <c r="AV3143" s="51">
        <f t="shared" si="7845"/>
        <v>0</v>
      </c>
      <c r="AW3143" s="51">
        <f t="shared" si="7846"/>
        <v>0</v>
      </c>
      <c r="AX3143" s="51">
        <f t="shared" si="7847"/>
        <v>20000</v>
      </c>
      <c r="AY3143" s="51">
        <f t="shared" si="7848"/>
        <v>0</v>
      </c>
      <c r="AZ3143" s="51"/>
      <c r="BA3143" s="52"/>
      <c r="BB3143" s="25">
        <v>0</v>
      </c>
    </row>
    <row r="3144" ht="47.25">
      <c r="B3144" s="47" t="s">
        <v>1128</v>
      </c>
      <c r="C3144" s="47" t="s">
        <v>129</v>
      </c>
      <c r="D3144" s="47" t="s">
        <v>98</v>
      </c>
      <c r="E3144" s="48" t="str">
        <f t="shared" si="7843"/>
        <v>1103</v>
      </c>
      <c r="F3144" s="47" t="s">
        <v>472</v>
      </c>
      <c r="G3144" s="48"/>
      <c r="H3144" s="49" t="s">
        <v>473</v>
      </c>
      <c r="I3144" s="19">
        <f>I3147</f>
        <v>80000</v>
      </c>
      <c r="J3144" s="19">
        <f>J3147</f>
        <v>80000</v>
      </c>
      <c r="K3144" s="19">
        <f>K3147</f>
        <v>80000</v>
      </c>
      <c r="L3144" s="19">
        <f>L3147</f>
        <v>0</v>
      </c>
      <c r="M3144" s="19">
        <f>M3147</f>
        <v>0</v>
      </c>
      <c r="N3144" s="19">
        <f>N3147</f>
        <v>0</v>
      </c>
      <c r="O3144" s="19">
        <f>O3147+O3145</f>
        <v>0</v>
      </c>
      <c r="P3144" s="19">
        <f>P3147+P3145</f>
        <v>0</v>
      </c>
      <c r="Q3144" s="19">
        <f>Q3147+Q3145</f>
        <v>0</v>
      </c>
      <c r="R3144" s="19">
        <f>R3147+R3145</f>
        <v>5911.4790000000003</v>
      </c>
      <c r="S3144" s="19">
        <f>S3147</f>
        <v>20000</v>
      </c>
      <c r="T3144" s="19">
        <f t="shared" si="7886"/>
        <v>105911.47900000001</v>
      </c>
      <c r="U3144" s="19">
        <f t="shared" si="7805"/>
        <v>80000</v>
      </c>
      <c r="V3144" s="19">
        <f t="shared" si="7806"/>
        <v>80000</v>
      </c>
      <c r="W3144" s="19">
        <f>W3147</f>
        <v>0</v>
      </c>
      <c r="X3144" s="19">
        <f>X3147</f>
        <v>0</v>
      </c>
      <c r="Y3144" s="19">
        <f>Y3147</f>
        <v>0</v>
      </c>
      <c r="Z3144" s="19">
        <f>Z3147</f>
        <v>20000</v>
      </c>
      <c r="AA3144" s="19">
        <f>AA3147</f>
        <v>20000</v>
      </c>
      <c r="AB3144" s="19">
        <f>AB3147</f>
        <v>0</v>
      </c>
      <c r="AC3144" s="19">
        <f>AC3147</f>
        <v>20000</v>
      </c>
      <c r="AD3144" s="19">
        <f>AD3147</f>
        <v>0</v>
      </c>
      <c r="AE3144" s="19"/>
      <c r="AF3144" s="50">
        <f>AF3147+AF3145</f>
        <v>105911.47900000001</v>
      </c>
      <c r="AG3144" s="50">
        <f>AG3147+AG3145</f>
        <v>0</v>
      </c>
      <c r="AH3144" s="50">
        <f>AH3147+AH3145</f>
        <v>0</v>
      </c>
      <c r="AI3144" s="50">
        <f>AI3147+AI3145</f>
        <v>0</v>
      </c>
      <c r="AJ3144" s="50">
        <f>AJ3147+AJ3145</f>
        <v>0</v>
      </c>
      <c r="AK3144" s="50">
        <f>AK3147+AK3145</f>
        <v>0</v>
      </c>
      <c r="AL3144" s="50">
        <f>AL3147+AL3145</f>
        <v>105911.47900000001</v>
      </c>
      <c r="AM3144" s="50">
        <f>AM3147+AM3145</f>
        <v>0</v>
      </c>
      <c r="AN3144" s="50">
        <f>AN3147+AN3145</f>
        <v>0</v>
      </c>
      <c r="AO3144" s="15">
        <f>AO3147+AO3145</f>
        <v>99664.544099999999</v>
      </c>
      <c r="AP3144" s="51">
        <f>AP3147+AP3145</f>
        <v>105911.47900000001</v>
      </c>
      <c r="AQ3144" s="51">
        <f>AQ3147+AQ3145</f>
        <v>0</v>
      </c>
      <c r="AR3144" s="51">
        <f>AR3147+AR3145</f>
        <v>0</v>
      </c>
      <c r="AS3144" s="51">
        <f>AS3147+AS3145</f>
        <v>0</v>
      </c>
      <c r="AT3144" s="51">
        <f>AT3147+AT3145</f>
        <v>0</v>
      </c>
      <c r="AU3144" s="51">
        <f t="shared" si="7844"/>
        <v>105911.47900000001</v>
      </c>
      <c r="AV3144" s="51">
        <f t="shared" si="7845"/>
        <v>0</v>
      </c>
      <c r="AW3144" s="51">
        <f t="shared" si="7846"/>
        <v>125911.47900000001</v>
      </c>
      <c r="AX3144" s="51">
        <f t="shared" si="7847"/>
        <v>100000</v>
      </c>
      <c r="AY3144" s="51">
        <f t="shared" si="7848"/>
        <v>100000</v>
      </c>
      <c r="AZ3144" s="51">
        <f>AZ3147</f>
        <v>0</v>
      </c>
      <c r="BA3144" s="52">
        <f t="shared" si="7849"/>
        <v>100</v>
      </c>
      <c r="BB3144" s="25"/>
    </row>
    <row r="3145" ht="126">
      <c r="B3145" s="47" t="s">
        <v>1128</v>
      </c>
      <c r="C3145" s="47" t="s">
        <v>129</v>
      </c>
      <c r="D3145" s="47" t="s">
        <v>98</v>
      </c>
      <c r="E3145" s="48" t="str">
        <f t="shared" si="7843"/>
        <v>1103</v>
      </c>
      <c r="F3145" s="47" t="s">
        <v>1158</v>
      </c>
      <c r="G3145" s="48"/>
      <c r="H3145" s="49" t="s">
        <v>1159</v>
      </c>
      <c r="I3145" s="19"/>
      <c r="J3145" s="19"/>
      <c r="K3145" s="19"/>
      <c r="L3145" s="19"/>
      <c r="M3145" s="19"/>
      <c r="N3145" s="19"/>
      <c r="O3145" s="19">
        <f>O3146</f>
        <v>0</v>
      </c>
      <c r="P3145" s="19">
        <f>P3146</f>
        <v>0</v>
      </c>
      <c r="Q3145" s="19">
        <f>Q3146</f>
        <v>0</v>
      </c>
      <c r="R3145" s="19">
        <f>R3146</f>
        <v>5911.4790000000003</v>
      </c>
      <c r="S3145" s="19"/>
      <c r="T3145" s="19">
        <f t="shared" si="7886"/>
        <v>5911.4790000000003</v>
      </c>
      <c r="U3145" s="19"/>
      <c r="V3145" s="19"/>
      <c r="W3145" s="19"/>
      <c r="X3145" s="19"/>
      <c r="Y3145" s="19"/>
      <c r="Z3145" s="19"/>
      <c r="AA3145" s="19"/>
      <c r="AB3145" s="19"/>
      <c r="AC3145" s="19"/>
      <c r="AD3145" s="19"/>
      <c r="AE3145" s="19"/>
      <c r="AF3145" s="50">
        <f>AF3146</f>
        <v>5911.4790000000003</v>
      </c>
      <c r="AG3145" s="50">
        <f>AG3146</f>
        <v>0</v>
      </c>
      <c r="AH3145" s="50">
        <f>AH3146</f>
        <v>0</v>
      </c>
      <c r="AI3145" s="50">
        <f>AI3146</f>
        <v>0</v>
      </c>
      <c r="AJ3145" s="50">
        <f>AJ3146</f>
        <v>0</v>
      </c>
      <c r="AK3145" s="50">
        <f>AK3146</f>
        <v>0</v>
      </c>
      <c r="AL3145" s="50">
        <f>AL3146</f>
        <v>5911.4790000000003</v>
      </c>
      <c r="AM3145" s="50">
        <f>AM3146</f>
        <v>0</v>
      </c>
      <c r="AN3145" s="50">
        <f>AN3146</f>
        <v>0</v>
      </c>
      <c r="AO3145" s="51">
        <f>AO3146</f>
        <v>4138.0349999999999</v>
      </c>
      <c r="AP3145" s="51">
        <f>AP3146</f>
        <v>5911.4790000000003</v>
      </c>
      <c r="AQ3145" s="51">
        <f>AQ3146</f>
        <v>0</v>
      </c>
      <c r="AR3145" s="51">
        <f>AR3146</f>
        <v>0</v>
      </c>
      <c r="AS3145" s="51">
        <f>AS3146</f>
        <v>0</v>
      </c>
      <c r="AT3145" s="51">
        <f>AT3146</f>
        <v>0</v>
      </c>
      <c r="AU3145" s="51">
        <f t="shared" si="7844"/>
        <v>5911.4790000000003</v>
      </c>
      <c r="AV3145" s="51">
        <f t="shared" si="7845"/>
        <v>0</v>
      </c>
      <c r="AW3145" s="51"/>
      <c r="AX3145" s="51"/>
      <c r="AY3145" s="51"/>
      <c r="AZ3145" s="51"/>
      <c r="BA3145" s="52">
        <f t="shared" si="7849"/>
        <v>100</v>
      </c>
      <c r="BB3145" s="25"/>
    </row>
    <row r="3146" ht="31.5">
      <c r="B3146" s="47" t="s">
        <v>1128</v>
      </c>
      <c r="C3146" s="47" t="s">
        <v>129</v>
      </c>
      <c r="D3146" s="47" t="s">
        <v>98</v>
      </c>
      <c r="E3146" s="48" t="str">
        <f t="shared" si="7843"/>
        <v>1103</v>
      </c>
      <c r="F3146" s="47" t="s">
        <v>1158</v>
      </c>
      <c r="G3146" s="47" t="s">
        <v>154</v>
      </c>
      <c r="H3146" s="49" t="s">
        <v>155</v>
      </c>
      <c r="I3146" s="19"/>
      <c r="J3146" s="19"/>
      <c r="K3146" s="19"/>
      <c r="L3146" s="19"/>
      <c r="M3146" s="19"/>
      <c r="N3146" s="19"/>
      <c r="O3146" s="19">
        <v>0</v>
      </c>
      <c r="P3146" s="19">
        <v>0</v>
      </c>
      <c r="Q3146" s="19">
        <v>0</v>
      </c>
      <c r="R3146" s="19">
        <v>5911.4790000000003</v>
      </c>
      <c r="S3146" s="19"/>
      <c r="T3146" s="19">
        <f t="shared" si="7886"/>
        <v>5911.4790000000003</v>
      </c>
      <c r="U3146" s="19"/>
      <c r="V3146" s="19"/>
      <c r="W3146" s="19"/>
      <c r="X3146" s="19"/>
      <c r="Y3146" s="19"/>
      <c r="Z3146" s="19"/>
      <c r="AA3146" s="19"/>
      <c r="AB3146" s="19"/>
      <c r="AC3146" s="19"/>
      <c r="AD3146" s="19"/>
      <c r="AE3146" s="19"/>
      <c r="AF3146" s="50">
        <v>5911.4790000000003</v>
      </c>
      <c r="AG3146" s="50"/>
      <c r="AH3146" s="50">
        <v>0</v>
      </c>
      <c r="AI3146" s="50">
        <v>0</v>
      </c>
      <c r="AJ3146" s="50">
        <v>0</v>
      </c>
      <c r="AK3146" s="50">
        <v>0</v>
      </c>
      <c r="AL3146" s="50">
        <v>5911.4790000000003</v>
      </c>
      <c r="AM3146" s="50">
        <v>0</v>
      </c>
      <c r="AN3146" s="50">
        <v>0</v>
      </c>
      <c r="AO3146" s="15">
        <v>4138.0349999999999</v>
      </c>
      <c r="AP3146" s="51">
        <v>5911.4790000000003</v>
      </c>
      <c r="AQ3146" s="51">
        <v>0</v>
      </c>
      <c r="AR3146" s="51">
        <v>0</v>
      </c>
      <c r="AS3146" s="51">
        <v>0</v>
      </c>
      <c r="AT3146" s="51">
        <v>0</v>
      </c>
      <c r="AU3146" s="51">
        <f t="shared" si="7844"/>
        <v>5911.4790000000003</v>
      </c>
      <c r="AV3146" s="51">
        <f t="shared" si="7845"/>
        <v>0</v>
      </c>
      <c r="AW3146" s="51"/>
      <c r="AX3146" s="51"/>
      <c r="AY3146" s="51"/>
      <c r="AZ3146" s="51"/>
      <c r="BA3146" s="52">
        <f t="shared" si="7849"/>
        <v>100</v>
      </c>
      <c r="BB3146" s="25"/>
    </row>
    <row r="3147" ht="94.5">
      <c r="B3147" s="47" t="s">
        <v>1128</v>
      </c>
      <c r="C3147" s="47" t="s">
        <v>129</v>
      </c>
      <c r="D3147" s="47" t="s">
        <v>98</v>
      </c>
      <c r="E3147" s="48" t="str">
        <f t="shared" si="7843"/>
        <v>1103</v>
      </c>
      <c r="F3147" s="47" t="s">
        <v>1160</v>
      </c>
      <c r="G3147" s="48"/>
      <c r="H3147" s="49" t="s">
        <v>1161</v>
      </c>
      <c r="I3147" s="19">
        <f>I3148</f>
        <v>80000</v>
      </c>
      <c r="J3147" s="19">
        <f>J3148</f>
        <v>80000</v>
      </c>
      <c r="K3147" s="19">
        <f>K3148</f>
        <v>80000</v>
      </c>
      <c r="L3147" s="19">
        <f>L3148</f>
        <v>0</v>
      </c>
      <c r="M3147" s="19">
        <f>M3148</f>
        <v>0</v>
      </c>
      <c r="N3147" s="19">
        <f>N3148</f>
        <v>0</v>
      </c>
      <c r="O3147" s="19">
        <f>O3148</f>
        <v>0</v>
      </c>
      <c r="P3147" s="19">
        <f>P3148</f>
        <v>0</v>
      </c>
      <c r="Q3147" s="19">
        <f>Q3148</f>
        <v>0</v>
      </c>
      <c r="R3147" s="19">
        <f>R3148</f>
        <v>0</v>
      </c>
      <c r="S3147" s="19">
        <f>S3148</f>
        <v>20000</v>
      </c>
      <c r="T3147" s="19">
        <f t="shared" si="7886"/>
        <v>100000</v>
      </c>
      <c r="U3147" s="19">
        <f t="shared" si="7805"/>
        <v>80000</v>
      </c>
      <c r="V3147" s="19">
        <f t="shared" si="7806"/>
        <v>80000</v>
      </c>
      <c r="W3147" s="19">
        <f>W3148</f>
        <v>0</v>
      </c>
      <c r="X3147" s="19">
        <f>X3148</f>
        <v>0</v>
      </c>
      <c r="Y3147" s="19">
        <f>Y3148</f>
        <v>0</v>
      </c>
      <c r="Z3147" s="19">
        <f>Z3148</f>
        <v>20000</v>
      </c>
      <c r="AA3147" s="19">
        <f>AA3148</f>
        <v>20000</v>
      </c>
      <c r="AB3147" s="19">
        <f>AB3148</f>
        <v>0</v>
      </c>
      <c r="AC3147" s="19">
        <f>AC3148</f>
        <v>20000</v>
      </c>
      <c r="AD3147" s="19">
        <f>AD3148</f>
        <v>0</v>
      </c>
      <c r="AE3147" s="19"/>
      <c r="AF3147" s="50">
        <f>AF3148</f>
        <v>100000</v>
      </c>
      <c r="AG3147" s="50">
        <f>AG3148</f>
        <v>0</v>
      </c>
      <c r="AH3147" s="50">
        <f>AH3148</f>
        <v>0</v>
      </c>
      <c r="AI3147" s="50">
        <f>AI3148</f>
        <v>0</v>
      </c>
      <c r="AJ3147" s="50">
        <f>AJ3148</f>
        <v>0</v>
      </c>
      <c r="AK3147" s="50">
        <f>AK3148</f>
        <v>0</v>
      </c>
      <c r="AL3147" s="50">
        <f>AL3148</f>
        <v>100000</v>
      </c>
      <c r="AM3147" s="50">
        <f>AM3148</f>
        <v>0</v>
      </c>
      <c r="AN3147" s="50">
        <f>AN3148</f>
        <v>0</v>
      </c>
      <c r="AO3147" s="51">
        <f>AO3148</f>
        <v>95526.509099999996</v>
      </c>
      <c r="AP3147" s="51">
        <f>AP3148</f>
        <v>100000</v>
      </c>
      <c r="AQ3147" s="51">
        <f>AQ3148</f>
        <v>0</v>
      </c>
      <c r="AR3147" s="51">
        <f>AR3148</f>
        <v>0</v>
      </c>
      <c r="AS3147" s="51">
        <f>AS3148</f>
        <v>0</v>
      </c>
      <c r="AT3147" s="51">
        <f>AT3148</f>
        <v>0</v>
      </c>
      <c r="AU3147" s="51">
        <f t="shared" si="7844"/>
        <v>100000</v>
      </c>
      <c r="AV3147" s="51">
        <f t="shared" si="7845"/>
        <v>0</v>
      </c>
      <c r="AW3147" s="51">
        <f t="shared" si="7846"/>
        <v>120000</v>
      </c>
      <c r="AX3147" s="51">
        <f t="shared" si="7847"/>
        <v>100000</v>
      </c>
      <c r="AY3147" s="51">
        <f t="shared" si="7848"/>
        <v>100000</v>
      </c>
      <c r="AZ3147" s="51">
        <f>AZ3148</f>
        <v>0</v>
      </c>
      <c r="BA3147" s="52">
        <f t="shared" si="7849"/>
        <v>100</v>
      </c>
      <c r="BB3147" s="25"/>
    </row>
    <row r="3148" ht="31.5">
      <c r="B3148" s="47" t="s">
        <v>1128</v>
      </c>
      <c r="C3148" s="47" t="s">
        <v>129</v>
      </c>
      <c r="D3148" s="47" t="s">
        <v>98</v>
      </c>
      <c r="E3148" s="48" t="str">
        <f t="shared" si="7843"/>
        <v>1103</v>
      </c>
      <c r="F3148" s="47" t="s">
        <v>1160</v>
      </c>
      <c r="G3148" s="47" t="s">
        <v>154</v>
      </c>
      <c r="H3148" s="49" t="s">
        <v>155</v>
      </c>
      <c r="I3148" s="19">
        <v>80000</v>
      </c>
      <c r="J3148" s="19">
        <v>80000</v>
      </c>
      <c r="K3148" s="19">
        <v>80000</v>
      </c>
      <c r="L3148" s="19"/>
      <c r="M3148" s="19"/>
      <c r="N3148" s="19"/>
      <c r="O3148" s="19">
        <v>0</v>
      </c>
      <c r="P3148" s="19">
        <v>0</v>
      </c>
      <c r="Q3148" s="19">
        <v>0</v>
      </c>
      <c r="R3148" s="19">
        <v>0</v>
      </c>
      <c r="S3148" s="19">
        <v>20000</v>
      </c>
      <c r="T3148" s="19">
        <f t="shared" si="7886"/>
        <v>100000</v>
      </c>
      <c r="U3148" s="19">
        <f t="shared" si="7805"/>
        <v>80000</v>
      </c>
      <c r="V3148" s="19">
        <f t="shared" si="7806"/>
        <v>80000</v>
      </c>
      <c r="W3148" s="19"/>
      <c r="X3148" s="19"/>
      <c r="Y3148" s="19"/>
      <c r="Z3148" s="19">
        <v>20000</v>
      </c>
      <c r="AA3148" s="19">
        <v>20000</v>
      </c>
      <c r="AB3148" s="19"/>
      <c r="AC3148" s="19">
        <v>20000</v>
      </c>
      <c r="AD3148" s="19"/>
      <c r="AE3148" s="19"/>
      <c r="AF3148" s="50">
        <v>100000</v>
      </c>
      <c r="AG3148" s="50"/>
      <c r="AH3148" s="50">
        <v>0</v>
      </c>
      <c r="AI3148" s="50">
        <v>0</v>
      </c>
      <c r="AJ3148" s="50">
        <v>0</v>
      </c>
      <c r="AK3148" s="50">
        <v>0</v>
      </c>
      <c r="AL3148" s="50">
        <v>100000</v>
      </c>
      <c r="AM3148" s="50">
        <v>0</v>
      </c>
      <c r="AN3148" s="50">
        <v>0</v>
      </c>
      <c r="AO3148" s="15">
        <v>95526.509099999996</v>
      </c>
      <c r="AP3148" s="51">
        <v>100000</v>
      </c>
      <c r="AQ3148" s="51">
        <v>0</v>
      </c>
      <c r="AR3148" s="51">
        <v>0</v>
      </c>
      <c r="AS3148" s="51">
        <v>0</v>
      </c>
      <c r="AT3148" s="51">
        <v>0</v>
      </c>
      <c r="AU3148" s="51">
        <f t="shared" si="7844"/>
        <v>100000</v>
      </c>
      <c r="AV3148" s="51">
        <f t="shared" si="7845"/>
        <v>0</v>
      </c>
      <c r="AW3148" s="51">
        <f t="shared" si="7846"/>
        <v>120000</v>
      </c>
      <c r="AX3148" s="51">
        <f t="shared" si="7847"/>
        <v>100000</v>
      </c>
      <c r="AY3148" s="51">
        <f t="shared" si="7848"/>
        <v>100000</v>
      </c>
      <c r="AZ3148" s="51"/>
      <c r="BA3148" s="52">
        <f t="shared" si="7849"/>
        <v>100</v>
      </c>
      <c r="BB3148" s="53"/>
    </row>
    <row r="3149" ht="31.5">
      <c r="B3149" s="47" t="s">
        <v>1128</v>
      </c>
      <c r="C3149" s="47" t="s">
        <v>129</v>
      </c>
      <c r="D3149" s="47" t="s">
        <v>98</v>
      </c>
      <c r="E3149" s="48" t="str">
        <f t="shared" si="7843"/>
        <v>1103</v>
      </c>
      <c r="F3149" s="47" t="s">
        <v>480</v>
      </c>
      <c r="G3149" s="48"/>
      <c r="H3149" s="49" t="s">
        <v>481</v>
      </c>
      <c r="I3149" s="19">
        <f>I3150+I3152+I3154+I3156+I3158</f>
        <v>951458.69999999995</v>
      </c>
      <c r="J3149" s="19">
        <f>J3150+J3152+J3154+J3156+J3158</f>
        <v>973177.40000000002</v>
      </c>
      <c r="K3149" s="19">
        <f>K3150+K3152+K3154+K3156+K3158</f>
        <v>973177.40000000002</v>
      </c>
      <c r="L3149" s="19">
        <f>L3150+L3152+L3154+L3156+L3158</f>
        <v>45456</v>
      </c>
      <c r="M3149" s="19">
        <f>M3150+M3152+M3154+M3156+M3158</f>
        <v>45732.5</v>
      </c>
      <c r="N3149" s="19">
        <f>N3150+N3152+N3154+N3156+N3158</f>
        <v>45732.5</v>
      </c>
      <c r="O3149" s="19">
        <f>O3150+O3152+O3154+O3156+O3158</f>
        <v>33338.822999999997</v>
      </c>
      <c r="P3149" s="19">
        <f>P3150+P3152+P3154+P3156+P3158</f>
        <v>5958.0600000000004</v>
      </c>
      <c r="Q3149" s="19">
        <f>Q3150+Q3152+Q3154+Q3156+Q3158</f>
        <v>4487.5910000000003</v>
      </c>
      <c r="R3149" s="19">
        <f>R3150+R3152+R3154+R3156+R3158</f>
        <v>0</v>
      </c>
      <c r="S3149" s="19">
        <f>S3150+S3152+S3154+S3156+S3158</f>
        <v>5746.6000000000004</v>
      </c>
      <c r="T3149" s="19">
        <f t="shared" si="7886"/>
        <v>1046445.774</v>
      </c>
      <c r="U3149" s="19">
        <f t="shared" si="7805"/>
        <v>1018909.9</v>
      </c>
      <c r="V3149" s="19">
        <f t="shared" si="7806"/>
        <v>1018909.9</v>
      </c>
      <c r="W3149" s="19">
        <f>W3150+W3152+W3154+W3156+W3158</f>
        <v>5746.6000000000004</v>
      </c>
      <c r="X3149" s="19">
        <f>X3150+X3152+X3154+X3156+X3158</f>
        <v>0</v>
      </c>
      <c r="Y3149" s="19">
        <f>Y3150+Y3152+Y3154+Y3156+Y3158</f>
        <v>0</v>
      </c>
      <c r="Z3149" s="19">
        <f>Z3150+Z3152+Z3154+Z3156+Z3158</f>
        <v>0</v>
      </c>
      <c r="AA3149" s="19">
        <f>AA3150+AA3152+AA3154+AA3156+AA3158</f>
        <v>0</v>
      </c>
      <c r="AB3149" s="19">
        <f>AB3150+AB3152+AB3154+AB3156+AB3158</f>
        <v>0</v>
      </c>
      <c r="AC3149" s="19">
        <f>AC3150+AC3152+AC3154+AC3156+AC3158</f>
        <v>0</v>
      </c>
      <c r="AD3149" s="19">
        <f>AD3150+AD3152+AD3154+AD3156+AD3158</f>
        <v>0</v>
      </c>
      <c r="AE3149" s="19">
        <f>AE3150+AE3152+AE3154+AE3156+AE3158</f>
        <v>0</v>
      </c>
      <c r="AF3149" s="50">
        <f>AF3150+AF3152+AF3154+AF3156+AF3158</f>
        <v>1050144.0863699999</v>
      </c>
      <c r="AG3149" s="50">
        <f>AG3150+AG3152+AG3154+AG3156+AG3158</f>
        <v>0</v>
      </c>
      <c r="AH3149" s="50">
        <f>AH3150+AH3152+AH3154+AH3156+AH3158</f>
        <v>0</v>
      </c>
      <c r="AI3149" s="50">
        <f>AI3150+AI3152+AI3154+AI3156+AI3158</f>
        <v>0</v>
      </c>
      <c r="AJ3149" s="50">
        <f>AJ3150+AJ3152+AJ3154+AJ3156+AJ3158</f>
        <v>0</v>
      </c>
      <c r="AK3149" s="50">
        <f>AK3150+AK3152+AK3154+AK3156+AK3158</f>
        <v>0</v>
      </c>
      <c r="AL3149" s="50">
        <f>AL3150+AL3152+AL3154+AL3156+AL3158</f>
        <v>1049929.0566400001</v>
      </c>
      <c r="AM3149" s="50">
        <f>AM3150+AM3152+AM3154+AM3156+AM3158</f>
        <v>0</v>
      </c>
      <c r="AN3149" s="50">
        <f>AN3150+AN3152+AN3154+AN3156+AN3158</f>
        <v>0</v>
      </c>
      <c r="AO3149" s="51">
        <f>AO3150+AO3152+AO3154+AO3156+AO3158</f>
        <v>712933.86200999992</v>
      </c>
      <c r="AP3149" s="51">
        <f>AP3150+AP3152+AP3154+AP3156+AP3158</f>
        <v>1013006.951</v>
      </c>
      <c r="AQ3149" s="51">
        <f>AQ3150+AQ3152+AQ3154+AQ3156+AQ3158</f>
        <v>33338.822999999997</v>
      </c>
      <c r="AR3149" s="51">
        <f>AR3150+AR3152+AR3154+AR3156+AR3158</f>
        <v>0</v>
      </c>
      <c r="AS3149" s="51">
        <f>AS3150+AS3152+AS3154+AS3156+AS3158</f>
        <v>0</v>
      </c>
      <c r="AT3149" s="51">
        <f>AT3150+AT3152+AT3154+AT3156+AT3158</f>
        <v>0</v>
      </c>
      <c r="AU3149" s="51">
        <f t="shared" si="7844"/>
        <v>1046345.774</v>
      </c>
      <c r="AV3149" s="51">
        <f t="shared" si="7845"/>
        <v>100</v>
      </c>
      <c r="AW3149" s="51">
        <f t="shared" si="7846"/>
        <v>1052192.3740000001</v>
      </c>
      <c r="AX3149" s="51">
        <f t="shared" si="7847"/>
        <v>1018909.9</v>
      </c>
      <c r="AY3149" s="51">
        <f t="shared" si="7848"/>
        <v>1018909.9</v>
      </c>
      <c r="AZ3149" s="51">
        <f>AZ3150+AZ3152+AZ3154+AZ3156+AZ3158</f>
        <v>0</v>
      </c>
      <c r="BA3149" s="52">
        <f t="shared" si="7849"/>
        <v>99.979523787945794</v>
      </c>
      <c r="BB3149" s="25"/>
    </row>
    <row r="3150" ht="47.25">
      <c r="B3150" s="47" t="s">
        <v>1128</v>
      </c>
      <c r="C3150" s="47" t="s">
        <v>129</v>
      </c>
      <c r="D3150" s="47" t="s">
        <v>98</v>
      </c>
      <c r="E3150" s="48" t="str">
        <f t="shared" si="7843"/>
        <v>1103</v>
      </c>
      <c r="F3150" s="47" t="s">
        <v>482</v>
      </c>
      <c r="G3150" s="48"/>
      <c r="H3150" s="49" t="s">
        <v>75</v>
      </c>
      <c r="I3150" s="19">
        <f>I3151</f>
        <v>886157.19999999995</v>
      </c>
      <c r="J3150" s="19">
        <f>J3151</f>
        <v>915248.90000000002</v>
      </c>
      <c r="K3150" s="19">
        <f>K3151</f>
        <v>915248.90000000002</v>
      </c>
      <c r="L3150" s="19">
        <f>L3151</f>
        <v>44562.699999999997</v>
      </c>
      <c r="M3150" s="19">
        <f>M3151</f>
        <v>45210.699999999997</v>
      </c>
      <c r="N3150" s="19">
        <f>N3151</f>
        <v>45210.699999999997</v>
      </c>
      <c r="O3150" s="19">
        <f>O3151</f>
        <v>5303.6490000000003</v>
      </c>
      <c r="P3150" s="19">
        <f>P3151</f>
        <v>5958.0600000000004</v>
      </c>
      <c r="Q3150" s="19">
        <f>Q3151</f>
        <v>0</v>
      </c>
      <c r="R3150" s="19">
        <f>R3151</f>
        <v>0</v>
      </c>
      <c r="S3150" s="19">
        <f>S3151</f>
        <v>0</v>
      </c>
      <c r="T3150" s="19">
        <f t="shared" si="7886"/>
        <v>941981.60899999994</v>
      </c>
      <c r="U3150" s="19">
        <f t="shared" si="7805"/>
        <v>960459.59999999998</v>
      </c>
      <c r="V3150" s="19">
        <f t="shared" si="7806"/>
        <v>960459.59999999998</v>
      </c>
      <c r="W3150" s="19">
        <f>W3151</f>
        <v>0</v>
      </c>
      <c r="X3150" s="19">
        <f>X3151</f>
        <v>0</v>
      </c>
      <c r="Y3150" s="19">
        <f>Y3151</f>
        <v>0</v>
      </c>
      <c r="Z3150" s="19">
        <f>Z3151</f>
        <v>0</v>
      </c>
      <c r="AA3150" s="19">
        <f>AA3151</f>
        <v>0</v>
      </c>
      <c r="AB3150" s="19">
        <f>AB3151</f>
        <v>0</v>
      </c>
      <c r="AC3150" s="19">
        <f>AC3151</f>
        <v>0</v>
      </c>
      <c r="AD3150" s="19">
        <f>AD3151</f>
        <v>0</v>
      </c>
      <c r="AE3150" s="19">
        <f>AE3151</f>
        <v>0</v>
      </c>
      <c r="AF3150" s="50">
        <f>AF3151</f>
        <v>941981.60900000005</v>
      </c>
      <c r="AG3150" s="50">
        <f>AG3151</f>
        <v>0</v>
      </c>
      <c r="AH3150" s="50">
        <f>AH3151</f>
        <v>0</v>
      </c>
      <c r="AI3150" s="50">
        <f>AI3151</f>
        <v>0</v>
      </c>
      <c r="AJ3150" s="50">
        <f>AJ3151</f>
        <v>0</v>
      </c>
      <c r="AK3150" s="50">
        <f>AK3151</f>
        <v>0</v>
      </c>
      <c r="AL3150" s="50">
        <f>AL3151</f>
        <v>941981.57987000002</v>
      </c>
      <c r="AM3150" s="50">
        <f>AM3151</f>
        <v>0</v>
      </c>
      <c r="AN3150" s="50">
        <f>AN3151</f>
        <v>0</v>
      </c>
      <c r="AO3150" s="15">
        <f>AO3151</f>
        <v>662131.05290000001</v>
      </c>
      <c r="AP3150" s="51">
        <f>AP3151</f>
        <v>936677.95999999996</v>
      </c>
      <c r="AQ3150" s="51">
        <f>AQ3151</f>
        <v>5303.6490000000003</v>
      </c>
      <c r="AR3150" s="51">
        <f>AR3151</f>
        <v>0</v>
      </c>
      <c r="AS3150" s="51">
        <f>AS3151</f>
        <v>0</v>
      </c>
      <c r="AT3150" s="51">
        <f>AT3151</f>
        <v>0</v>
      </c>
      <c r="AU3150" s="51">
        <f t="shared" si="7844"/>
        <v>941981.60899999994</v>
      </c>
      <c r="AV3150" s="51">
        <f t="shared" si="7845"/>
        <v>0</v>
      </c>
      <c r="AW3150" s="51">
        <f t="shared" si="7846"/>
        <v>941981.60899999994</v>
      </c>
      <c r="AX3150" s="51">
        <f t="shared" si="7847"/>
        <v>960459.59999999998</v>
      </c>
      <c r="AY3150" s="51">
        <f t="shared" si="7848"/>
        <v>960459.59999999998</v>
      </c>
      <c r="AZ3150" s="51">
        <f>AZ3151</f>
        <v>0</v>
      </c>
      <c r="BA3150" s="52">
        <f t="shared" si="7849"/>
        <v>99.99999690758294</v>
      </c>
      <c r="BB3150" s="25"/>
    </row>
    <row r="3151" ht="31.5">
      <c r="B3151" s="47" t="s">
        <v>1128</v>
      </c>
      <c r="C3151" s="47" t="s">
        <v>129</v>
      </c>
      <c r="D3151" s="47" t="s">
        <v>98</v>
      </c>
      <c r="E3151" s="48" t="str">
        <f t="shared" si="7843"/>
        <v>1103</v>
      </c>
      <c r="F3151" s="47" t="s">
        <v>482</v>
      </c>
      <c r="G3151" s="47" t="s">
        <v>154</v>
      </c>
      <c r="H3151" s="49" t="s">
        <v>155</v>
      </c>
      <c r="I3151" s="19">
        <f>886157.5-0.3</f>
        <v>886157.19999999995</v>
      </c>
      <c r="J3151" s="19">
        <f>915249-0.1</f>
        <v>915248.90000000002</v>
      </c>
      <c r="K3151" s="19">
        <f>915249-0.1</f>
        <v>915248.90000000002</v>
      </c>
      <c r="L3151" s="19">
        <v>44562.699999999997</v>
      </c>
      <c r="M3151" s="19">
        <v>45210.699999999997</v>
      </c>
      <c r="N3151" s="19">
        <v>45210.699999999997</v>
      </c>
      <c r="O3151" s="19">
        <v>5303.6490000000003</v>
      </c>
      <c r="P3151" s="19">
        <v>5958.0600000000004</v>
      </c>
      <c r="Q3151" s="19">
        <v>0</v>
      </c>
      <c r="R3151" s="19">
        <v>0</v>
      </c>
      <c r="S3151" s="19"/>
      <c r="T3151" s="19">
        <f t="shared" si="7886"/>
        <v>941981.60899999994</v>
      </c>
      <c r="U3151" s="19">
        <f t="shared" si="7805"/>
        <v>960459.59999999998</v>
      </c>
      <c r="V3151" s="19">
        <f t="shared" si="7806"/>
        <v>960459.59999999998</v>
      </c>
      <c r="W3151" s="19"/>
      <c r="X3151" s="19"/>
      <c r="Y3151" s="19"/>
      <c r="Z3151" s="19"/>
      <c r="AA3151" s="19"/>
      <c r="AB3151" s="19"/>
      <c r="AC3151" s="19"/>
      <c r="AD3151" s="19"/>
      <c r="AE3151" s="19"/>
      <c r="AF3151" s="50">
        <v>941981.60900000005</v>
      </c>
      <c r="AG3151" s="50"/>
      <c r="AH3151" s="50">
        <v>0</v>
      </c>
      <c r="AI3151" s="50">
        <v>0</v>
      </c>
      <c r="AJ3151" s="50">
        <v>0</v>
      </c>
      <c r="AK3151" s="50">
        <v>0</v>
      </c>
      <c r="AL3151" s="50">
        <v>941981.57987000002</v>
      </c>
      <c r="AM3151" s="50">
        <v>0</v>
      </c>
      <c r="AN3151" s="50">
        <v>0</v>
      </c>
      <c r="AO3151" s="51">
        <v>662131.05290000001</v>
      </c>
      <c r="AP3151" s="51">
        <v>936677.95999999996</v>
      </c>
      <c r="AQ3151" s="51">
        <v>5303.6490000000003</v>
      </c>
      <c r="AR3151" s="51">
        <v>0</v>
      </c>
      <c r="AS3151" s="51">
        <v>0</v>
      </c>
      <c r="AT3151" s="51">
        <v>0</v>
      </c>
      <c r="AU3151" s="51">
        <f t="shared" si="7844"/>
        <v>941981.60899999994</v>
      </c>
      <c r="AV3151" s="51">
        <f t="shared" si="7845"/>
        <v>0</v>
      </c>
      <c r="AW3151" s="51">
        <f t="shared" si="7846"/>
        <v>941981.60899999994</v>
      </c>
      <c r="AX3151" s="51">
        <f t="shared" si="7847"/>
        <v>960459.59999999998</v>
      </c>
      <c r="AY3151" s="51">
        <f t="shared" si="7848"/>
        <v>960459.59999999998</v>
      </c>
      <c r="AZ3151" s="51"/>
      <c r="BA3151" s="52">
        <f t="shared" si="7849"/>
        <v>99.99999690758294</v>
      </c>
      <c r="BB3151" s="53"/>
    </row>
    <row r="3152" ht="63">
      <c r="B3152" s="47" t="s">
        <v>1128</v>
      </c>
      <c r="C3152" s="47" t="s">
        <v>129</v>
      </c>
      <c r="D3152" s="47" t="s">
        <v>98</v>
      </c>
      <c r="E3152" s="48" t="str">
        <f t="shared" si="7843"/>
        <v>1103</v>
      </c>
      <c r="F3152" s="47" t="s">
        <v>1162</v>
      </c>
      <c r="G3152" s="48"/>
      <c r="H3152" s="49" t="s">
        <v>1163</v>
      </c>
      <c r="I3152" s="19">
        <f>I3153</f>
        <v>38855.699999999997</v>
      </c>
      <c r="J3152" s="19">
        <f>J3153</f>
        <v>38855.699999999997</v>
      </c>
      <c r="K3152" s="19">
        <f>K3153</f>
        <v>38855.699999999997</v>
      </c>
      <c r="L3152" s="19">
        <f>L3153</f>
        <v>0</v>
      </c>
      <c r="M3152" s="19">
        <f>M3153</f>
        <v>0</v>
      </c>
      <c r="N3152" s="19">
        <f>N3153</f>
        <v>0</v>
      </c>
      <c r="O3152" s="19">
        <f>O3153</f>
        <v>0</v>
      </c>
      <c r="P3152" s="19">
        <f>P3153</f>
        <v>0</v>
      </c>
      <c r="Q3152" s="19">
        <f>Q3153</f>
        <v>4487.5910000000003</v>
      </c>
      <c r="R3152" s="19">
        <f>R3153</f>
        <v>0</v>
      </c>
      <c r="S3152" s="19">
        <f>S3153</f>
        <v>0</v>
      </c>
      <c r="T3152" s="19">
        <f t="shared" si="7886"/>
        <v>43343.290999999997</v>
      </c>
      <c r="U3152" s="19">
        <f t="shared" si="7805"/>
        <v>38855.699999999997</v>
      </c>
      <c r="V3152" s="19">
        <f t="shared" si="7806"/>
        <v>38855.699999999997</v>
      </c>
      <c r="W3152" s="19">
        <f>W3153</f>
        <v>0</v>
      </c>
      <c r="X3152" s="19">
        <f>X3153</f>
        <v>0</v>
      </c>
      <c r="Y3152" s="19">
        <f>Y3153</f>
        <v>0</v>
      </c>
      <c r="Z3152" s="19">
        <f>Z3153</f>
        <v>0</v>
      </c>
      <c r="AA3152" s="19">
        <f>AA3153</f>
        <v>0</v>
      </c>
      <c r="AB3152" s="19">
        <f>AB3153</f>
        <v>0</v>
      </c>
      <c r="AC3152" s="19">
        <f>AC3153</f>
        <v>0</v>
      </c>
      <c r="AD3152" s="19">
        <f>AD3153</f>
        <v>0</v>
      </c>
      <c r="AE3152" s="19">
        <f>AE3153</f>
        <v>0</v>
      </c>
      <c r="AF3152" s="50">
        <f>AF3153</f>
        <v>43343.290999999997</v>
      </c>
      <c r="AG3152" s="50">
        <f>AG3153</f>
        <v>0</v>
      </c>
      <c r="AH3152" s="50">
        <f>AH3153</f>
        <v>0</v>
      </c>
      <c r="AI3152" s="50">
        <f>AI3153</f>
        <v>0</v>
      </c>
      <c r="AJ3152" s="50">
        <f>AJ3153</f>
        <v>0</v>
      </c>
      <c r="AK3152" s="50">
        <f>AK3153</f>
        <v>0</v>
      </c>
      <c r="AL3152" s="50">
        <f>AL3153</f>
        <v>43296.290399999998</v>
      </c>
      <c r="AM3152" s="50">
        <f>AM3153</f>
        <v>0</v>
      </c>
      <c r="AN3152" s="50">
        <f>AN3153</f>
        <v>0</v>
      </c>
      <c r="AO3152" s="15">
        <f>AO3153</f>
        <v>27320.351900000001</v>
      </c>
      <c r="AP3152" s="51">
        <f>AP3153</f>
        <v>43343.290999999997</v>
      </c>
      <c r="AQ3152" s="51">
        <f>AQ3153</f>
        <v>0</v>
      </c>
      <c r="AR3152" s="51">
        <f>AR3153</f>
        <v>0</v>
      </c>
      <c r="AS3152" s="51">
        <f>AS3153</f>
        <v>0</v>
      </c>
      <c r="AT3152" s="51">
        <f>AT3153</f>
        <v>0</v>
      </c>
      <c r="AU3152" s="51">
        <f t="shared" si="7844"/>
        <v>43343.290999999997</v>
      </c>
      <c r="AV3152" s="51">
        <f t="shared" si="7845"/>
        <v>0</v>
      </c>
      <c r="AW3152" s="51">
        <f t="shared" si="7846"/>
        <v>43343.290999999997</v>
      </c>
      <c r="AX3152" s="51">
        <f t="shared" si="7847"/>
        <v>38855.699999999997</v>
      </c>
      <c r="AY3152" s="51">
        <f t="shared" si="7848"/>
        <v>38855.699999999997</v>
      </c>
      <c r="AZ3152" s="51">
        <f>AZ3153</f>
        <v>0</v>
      </c>
      <c r="BA3152" s="52">
        <f t="shared" si="7849"/>
        <v>99.891561995142453</v>
      </c>
      <c r="BB3152" s="25"/>
    </row>
    <row r="3153" ht="31.5">
      <c r="B3153" s="47" t="s">
        <v>1128</v>
      </c>
      <c r="C3153" s="47" t="s">
        <v>129</v>
      </c>
      <c r="D3153" s="47" t="s">
        <v>98</v>
      </c>
      <c r="E3153" s="48" t="str">
        <f t="shared" si="7843"/>
        <v>1103</v>
      </c>
      <c r="F3153" s="47" t="s">
        <v>1162</v>
      </c>
      <c r="G3153" s="47" t="s">
        <v>154</v>
      </c>
      <c r="H3153" s="49" t="s">
        <v>155</v>
      </c>
      <c r="I3153" s="19">
        <v>38855.699999999997</v>
      </c>
      <c r="J3153" s="19">
        <v>38855.699999999997</v>
      </c>
      <c r="K3153" s="19">
        <v>38855.699999999997</v>
      </c>
      <c r="L3153" s="19"/>
      <c r="M3153" s="19"/>
      <c r="N3153" s="19"/>
      <c r="O3153" s="19">
        <v>0</v>
      </c>
      <c r="P3153" s="19">
        <v>0</v>
      </c>
      <c r="Q3153" s="19">
        <v>4487.5910000000003</v>
      </c>
      <c r="R3153" s="19">
        <v>0</v>
      </c>
      <c r="S3153" s="19"/>
      <c r="T3153" s="19">
        <f t="shared" si="7886"/>
        <v>43343.290999999997</v>
      </c>
      <c r="U3153" s="19">
        <f t="shared" si="7805"/>
        <v>38855.699999999997</v>
      </c>
      <c r="V3153" s="19">
        <f t="shared" si="7806"/>
        <v>38855.699999999997</v>
      </c>
      <c r="W3153" s="19"/>
      <c r="X3153" s="19"/>
      <c r="Y3153" s="19"/>
      <c r="Z3153" s="19"/>
      <c r="AA3153" s="19"/>
      <c r="AB3153" s="19"/>
      <c r="AC3153" s="19"/>
      <c r="AD3153" s="19"/>
      <c r="AE3153" s="19"/>
      <c r="AF3153" s="50">
        <v>43343.290999999997</v>
      </c>
      <c r="AG3153" s="50"/>
      <c r="AH3153" s="50">
        <v>0</v>
      </c>
      <c r="AI3153" s="50">
        <v>0</v>
      </c>
      <c r="AJ3153" s="50">
        <v>0</v>
      </c>
      <c r="AK3153" s="50">
        <v>0</v>
      </c>
      <c r="AL3153" s="50">
        <v>43296.290399999998</v>
      </c>
      <c r="AM3153" s="50">
        <v>0</v>
      </c>
      <c r="AN3153" s="50">
        <v>0</v>
      </c>
      <c r="AO3153" s="51">
        <v>27320.351900000001</v>
      </c>
      <c r="AP3153" s="51">
        <v>43343.290999999997</v>
      </c>
      <c r="AQ3153" s="51">
        <v>0</v>
      </c>
      <c r="AR3153" s="51">
        <v>0</v>
      </c>
      <c r="AS3153" s="51">
        <v>0</v>
      </c>
      <c r="AT3153" s="51">
        <v>0</v>
      </c>
      <c r="AU3153" s="51">
        <f t="shared" si="7844"/>
        <v>43343.290999999997</v>
      </c>
      <c r="AV3153" s="51">
        <f t="shared" si="7845"/>
        <v>0</v>
      </c>
      <c r="AW3153" s="51">
        <f t="shared" si="7846"/>
        <v>43343.290999999997</v>
      </c>
      <c r="AX3153" s="51">
        <f t="shared" si="7847"/>
        <v>38855.699999999997</v>
      </c>
      <c r="AY3153" s="51">
        <f t="shared" si="7848"/>
        <v>38855.699999999997</v>
      </c>
      <c r="AZ3153" s="51"/>
      <c r="BA3153" s="52">
        <f t="shared" si="7849"/>
        <v>99.891561995142453</v>
      </c>
      <c r="BB3153" s="53"/>
    </row>
    <row r="3154">
      <c r="B3154" s="47" t="s">
        <v>1128</v>
      </c>
      <c r="C3154" s="47" t="s">
        <v>129</v>
      </c>
      <c r="D3154" s="47" t="s">
        <v>98</v>
      </c>
      <c r="E3154" s="48" t="str">
        <f t="shared" si="7843"/>
        <v>1103</v>
      </c>
      <c r="F3154" s="47" t="s">
        <v>483</v>
      </c>
      <c r="G3154" s="48"/>
      <c r="H3154" s="49" t="s">
        <v>259</v>
      </c>
      <c r="I3154" s="19">
        <f>I3155</f>
        <v>7373</v>
      </c>
      <c r="J3154" s="19">
        <f>J3155</f>
        <v>0</v>
      </c>
      <c r="K3154" s="19">
        <f>K3155</f>
        <v>0</v>
      </c>
      <c r="L3154" s="19">
        <f>L3155</f>
        <v>371.5</v>
      </c>
      <c r="M3154" s="19">
        <f>M3155</f>
        <v>0</v>
      </c>
      <c r="N3154" s="19">
        <f>N3155</f>
        <v>0</v>
      </c>
      <c r="O3154" s="19">
        <f>O3155</f>
        <v>28035.173999999999</v>
      </c>
      <c r="P3154" s="19">
        <f>P3155</f>
        <v>0</v>
      </c>
      <c r="Q3154" s="19">
        <f>Q3155</f>
        <v>0</v>
      </c>
      <c r="R3154" s="19">
        <f>R3155</f>
        <v>0</v>
      </c>
      <c r="S3154" s="19">
        <f>S3155</f>
        <v>5066.3000000000002</v>
      </c>
      <c r="T3154" s="19">
        <f t="shared" si="7886"/>
        <v>40845.974000000002</v>
      </c>
      <c r="U3154" s="19">
        <f t="shared" si="7805"/>
        <v>0</v>
      </c>
      <c r="V3154" s="19">
        <f t="shared" si="7806"/>
        <v>0</v>
      </c>
      <c r="W3154" s="19">
        <f>W3155</f>
        <v>5066.3000000000002</v>
      </c>
      <c r="X3154" s="19">
        <f>X3155</f>
        <v>0</v>
      </c>
      <c r="Y3154" s="19">
        <f>Y3155</f>
        <v>0</v>
      </c>
      <c r="Z3154" s="19">
        <f>Z3155</f>
        <v>0</v>
      </c>
      <c r="AA3154" s="19">
        <f>AA3155</f>
        <v>0</v>
      </c>
      <c r="AB3154" s="19">
        <f>AB3155</f>
        <v>0</v>
      </c>
      <c r="AC3154" s="19">
        <f>AC3155</f>
        <v>0</v>
      </c>
      <c r="AD3154" s="19">
        <f>AD3155</f>
        <v>0</v>
      </c>
      <c r="AE3154" s="19"/>
      <c r="AF3154" s="50">
        <f>AF3155</f>
        <v>45244.286370000002</v>
      </c>
      <c r="AG3154" s="50">
        <f>AG3155</f>
        <v>0</v>
      </c>
      <c r="AH3154" s="50">
        <f>AH3155</f>
        <v>0</v>
      </c>
      <c r="AI3154" s="50">
        <f>AI3155</f>
        <v>0</v>
      </c>
      <c r="AJ3154" s="50">
        <f>AJ3155</f>
        <v>0</v>
      </c>
      <c r="AK3154" s="50">
        <f>AK3155</f>
        <v>0</v>
      </c>
      <c r="AL3154" s="50">
        <f>AL3155</f>
        <v>45244.286370000002</v>
      </c>
      <c r="AM3154" s="50">
        <f>AM3155</f>
        <v>0</v>
      </c>
      <c r="AN3154" s="50">
        <f>AN3155</f>
        <v>0</v>
      </c>
      <c r="AO3154" s="15">
        <f>AO3155</f>
        <v>7878.4478600000002</v>
      </c>
      <c r="AP3154" s="51">
        <f>AP3155</f>
        <v>12810.799999999999</v>
      </c>
      <c r="AQ3154" s="51">
        <f>AQ3155</f>
        <v>28035.173999999999</v>
      </c>
      <c r="AR3154" s="51">
        <f>AR3155</f>
        <v>0</v>
      </c>
      <c r="AS3154" s="51">
        <f>AS3155</f>
        <v>0</v>
      </c>
      <c r="AT3154" s="51">
        <f>AT3155</f>
        <v>0</v>
      </c>
      <c r="AU3154" s="51">
        <f t="shared" si="7844"/>
        <v>40845.974000000002</v>
      </c>
      <c r="AV3154" s="51">
        <f t="shared" si="7845"/>
        <v>0</v>
      </c>
      <c r="AW3154" s="51">
        <f t="shared" si="7846"/>
        <v>45912.274000000005</v>
      </c>
      <c r="AX3154" s="51">
        <f t="shared" si="7847"/>
        <v>0</v>
      </c>
      <c r="AY3154" s="51">
        <f t="shared" si="7848"/>
        <v>0</v>
      </c>
      <c r="AZ3154" s="51">
        <f>AZ3155</f>
        <v>0</v>
      </c>
      <c r="BA3154" s="52">
        <f t="shared" si="7849"/>
        <v>100</v>
      </c>
      <c r="BB3154" s="25"/>
    </row>
    <row r="3155" ht="31.5">
      <c r="B3155" s="47" t="s">
        <v>1128</v>
      </c>
      <c r="C3155" s="47" t="s">
        <v>129</v>
      </c>
      <c r="D3155" s="47" t="s">
        <v>98</v>
      </c>
      <c r="E3155" s="48" t="str">
        <f t="shared" si="7843"/>
        <v>1103</v>
      </c>
      <c r="F3155" s="47" t="s">
        <v>483</v>
      </c>
      <c r="G3155" s="47" t="s">
        <v>154</v>
      </c>
      <c r="H3155" s="49" t="s">
        <v>155</v>
      </c>
      <c r="I3155" s="19">
        <v>7373</v>
      </c>
      <c r="J3155" s="19">
        <v>0</v>
      </c>
      <c r="K3155" s="19">
        <v>0</v>
      </c>
      <c r="L3155" s="19">
        <v>371.5</v>
      </c>
      <c r="M3155" s="19"/>
      <c r="N3155" s="19"/>
      <c r="O3155" s="19">
        <v>28035.173999999999</v>
      </c>
      <c r="P3155" s="19">
        <v>0</v>
      </c>
      <c r="Q3155" s="19">
        <v>0</v>
      </c>
      <c r="R3155" s="19">
        <v>0</v>
      </c>
      <c r="S3155" s="19">
        <v>5066.3000000000002</v>
      </c>
      <c r="T3155" s="19">
        <f t="shared" si="7886"/>
        <v>40845.974000000002</v>
      </c>
      <c r="U3155" s="19">
        <f t="shared" si="7805"/>
        <v>0</v>
      </c>
      <c r="V3155" s="19">
        <f t="shared" si="7806"/>
        <v>0</v>
      </c>
      <c r="W3155" s="19">
        <v>5066.3000000000002</v>
      </c>
      <c r="X3155" s="19"/>
      <c r="Y3155" s="19"/>
      <c r="Z3155" s="19"/>
      <c r="AA3155" s="19"/>
      <c r="AB3155" s="19"/>
      <c r="AC3155" s="19"/>
      <c r="AD3155" s="19"/>
      <c r="AE3155" s="19"/>
      <c r="AF3155" s="50">
        <v>45244.286370000002</v>
      </c>
      <c r="AG3155" s="50"/>
      <c r="AH3155" s="50">
        <v>0</v>
      </c>
      <c r="AI3155" s="50">
        <v>0</v>
      </c>
      <c r="AJ3155" s="50">
        <v>0</v>
      </c>
      <c r="AK3155" s="50">
        <v>0</v>
      </c>
      <c r="AL3155" s="50">
        <v>45244.286370000002</v>
      </c>
      <c r="AM3155" s="50">
        <v>0</v>
      </c>
      <c r="AN3155" s="50">
        <v>0</v>
      </c>
      <c r="AO3155" s="51">
        <v>7878.4478600000002</v>
      </c>
      <c r="AP3155" s="51">
        <v>12810.799999999999</v>
      </c>
      <c r="AQ3155" s="51">
        <v>28035.173999999999</v>
      </c>
      <c r="AR3155" s="51">
        <v>0</v>
      </c>
      <c r="AS3155" s="51">
        <v>0</v>
      </c>
      <c r="AT3155" s="51">
        <v>0</v>
      </c>
      <c r="AU3155" s="51">
        <f t="shared" si="7844"/>
        <v>40845.974000000002</v>
      </c>
      <c r="AV3155" s="51">
        <f t="shared" si="7845"/>
        <v>0</v>
      </c>
      <c r="AW3155" s="51">
        <f t="shared" si="7846"/>
        <v>45912.274000000005</v>
      </c>
      <c r="AX3155" s="51">
        <f t="shared" si="7847"/>
        <v>0</v>
      </c>
      <c r="AY3155" s="51">
        <f t="shared" si="7848"/>
        <v>0</v>
      </c>
      <c r="AZ3155" s="51"/>
      <c r="BA3155" s="52">
        <f t="shared" si="7849"/>
        <v>100</v>
      </c>
      <c r="BB3155" s="53"/>
    </row>
    <row r="3156" ht="31.5">
      <c r="B3156" s="47" t="s">
        <v>1128</v>
      </c>
      <c r="C3156" s="47" t="s">
        <v>129</v>
      </c>
      <c r="D3156" s="47" t="s">
        <v>98</v>
      </c>
      <c r="E3156" s="48" t="str">
        <f t="shared" si="7843"/>
        <v>1103</v>
      </c>
      <c r="F3156" s="47" t="s">
        <v>1164</v>
      </c>
      <c r="G3156" s="48"/>
      <c r="H3156" s="49" t="s">
        <v>1165</v>
      </c>
      <c r="I3156" s="19">
        <f>I3157</f>
        <v>2850</v>
      </c>
      <c r="J3156" s="19">
        <f>J3157</f>
        <v>2850</v>
      </c>
      <c r="K3156" s="19">
        <f>K3157</f>
        <v>2850</v>
      </c>
      <c r="L3156" s="19">
        <f>L3157</f>
        <v>0</v>
      </c>
      <c r="M3156" s="19">
        <f>M3157</f>
        <v>0</v>
      </c>
      <c r="N3156" s="19">
        <f>N3157</f>
        <v>0</v>
      </c>
      <c r="O3156" s="19">
        <f>O3157</f>
        <v>0</v>
      </c>
      <c r="P3156" s="19">
        <f>P3157</f>
        <v>0</v>
      </c>
      <c r="Q3156" s="19">
        <f>Q3157</f>
        <v>0</v>
      </c>
      <c r="R3156" s="19">
        <f>R3157</f>
        <v>0</v>
      </c>
      <c r="S3156" s="19">
        <f>S3157</f>
        <v>0</v>
      </c>
      <c r="T3156" s="19">
        <f t="shared" si="7886"/>
        <v>2850</v>
      </c>
      <c r="U3156" s="19">
        <f t="shared" si="7805"/>
        <v>2850</v>
      </c>
      <c r="V3156" s="19">
        <f t="shared" si="7806"/>
        <v>2850</v>
      </c>
      <c r="W3156" s="19">
        <f>W3157</f>
        <v>0</v>
      </c>
      <c r="X3156" s="19">
        <f>X3157</f>
        <v>0</v>
      </c>
      <c r="Y3156" s="19">
        <f>Y3157</f>
        <v>0</v>
      </c>
      <c r="Z3156" s="19">
        <f>Z3157</f>
        <v>0</v>
      </c>
      <c r="AA3156" s="19">
        <f>AA3157</f>
        <v>0</v>
      </c>
      <c r="AB3156" s="19">
        <f>AB3157</f>
        <v>0</v>
      </c>
      <c r="AC3156" s="19">
        <f>AC3157</f>
        <v>0</v>
      </c>
      <c r="AD3156" s="19">
        <f>AD3157</f>
        <v>0</v>
      </c>
      <c r="AE3156" s="19">
        <f>AE3157</f>
        <v>0</v>
      </c>
      <c r="AF3156" s="50">
        <f>AF3157</f>
        <v>2850</v>
      </c>
      <c r="AG3156" s="50">
        <f>AG3157</f>
        <v>0</v>
      </c>
      <c r="AH3156" s="50">
        <f>AH3157</f>
        <v>0</v>
      </c>
      <c r="AI3156" s="50">
        <f>AI3157</f>
        <v>0</v>
      </c>
      <c r="AJ3156" s="50">
        <f>AJ3157</f>
        <v>0</v>
      </c>
      <c r="AK3156" s="50">
        <f>AK3157</f>
        <v>0</v>
      </c>
      <c r="AL3156" s="50">
        <f>AL3157</f>
        <v>2682</v>
      </c>
      <c r="AM3156" s="50">
        <f>AM3157</f>
        <v>0</v>
      </c>
      <c r="AN3156" s="50">
        <f>AN3157</f>
        <v>0</v>
      </c>
      <c r="AO3156" s="15">
        <f>AO3157</f>
        <v>2011.5</v>
      </c>
      <c r="AP3156" s="51">
        <f>AP3157</f>
        <v>2850</v>
      </c>
      <c r="AQ3156" s="51">
        <f>AQ3157</f>
        <v>0</v>
      </c>
      <c r="AR3156" s="51">
        <f>AR3157</f>
        <v>0</v>
      </c>
      <c r="AS3156" s="51">
        <f>AS3157</f>
        <v>0</v>
      </c>
      <c r="AT3156" s="51">
        <f>AT3157</f>
        <v>0</v>
      </c>
      <c r="AU3156" s="51">
        <f t="shared" si="7844"/>
        <v>2850</v>
      </c>
      <c r="AV3156" s="51">
        <f t="shared" si="7845"/>
        <v>0</v>
      </c>
      <c r="AW3156" s="51">
        <f t="shared" si="7846"/>
        <v>2850</v>
      </c>
      <c r="AX3156" s="51">
        <f t="shared" si="7847"/>
        <v>2850</v>
      </c>
      <c r="AY3156" s="51">
        <f t="shared" si="7848"/>
        <v>2850</v>
      </c>
      <c r="AZ3156" s="51">
        <f>AZ3157</f>
        <v>0</v>
      </c>
      <c r="BA3156" s="52">
        <f t="shared" si="7849"/>
        <v>94.10526315789474</v>
      </c>
      <c r="BB3156" s="25"/>
    </row>
    <row r="3157">
      <c r="B3157" s="47" t="s">
        <v>1128</v>
      </c>
      <c r="C3157" s="47" t="s">
        <v>129</v>
      </c>
      <c r="D3157" s="47" t="s">
        <v>98</v>
      </c>
      <c r="E3157" s="48" t="str">
        <f t="shared" si="7843"/>
        <v>1103</v>
      </c>
      <c r="F3157" s="47" t="s">
        <v>1164</v>
      </c>
      <c r="G3157" s="47" t="s">
        <v>72</v>
      </c>
      <c r="H3157" s="49" t="s">
        <v>73</v>
      </c>
      <c r="I3157" s="19">
        <v>2850</v>
      </c>
      <c r="J3157" s="19">
        <v>2850</v>
      </c>
      <c r="K3157" s="19">
        <v>2850</v>
      </c>
      <c r="L3157" s="19"/>
      <c r="M3157" s="19"/>
      <c r="N3157" s="19"/>
      <c r="O3157" s="19">
        <v>0</v>
      </c>
      <c r="P3157" s="19">
        <v>0</v>
      </c>
      <c r="Q3157" s="19">
        <v>0</v>
      </c>
      <c r="R3157" s="19">
        <v>0</v>
      </c>
      <c r="S3157" s="19"/>
      <c r="T3157" s="19">
        <f t="shared" si="7886"/>
        <v>2850</v>
      </c>
      <c r="U3157" s="19">
        <f t="shared" si="7805"/>
        <v>2850</v>
      </c>
      <c r="V3157" s="19">
        <f t="shared" si="7806"/>
        <v>2850</v>
      </c>
      <c r="W3157" s="19"/>
      <c r="X3157" s="19"/>
      <c r="Y3157" s="19"/>
      <c r="Z3157" s="19"/>
      <c r="AA3157" s="19"/>
      <c r="AB3157" s="19"/>
      <c r="AC3157" s="19"/>
      <c r="AD3157" s="19"/>
      <c r="AE3157" s="19"/>
      <c r="AF3157" s="50">
        <v>2850</v>
      </c>
      <c r="AG3157" s="50"/>
      <c r="AH3157" s="50">
        <v>0</v>
      </c>
      <c r="AI3157" s="50">
        <v>0</v>
      </c>
      <c r="AJ3157" s="50">
        <v>0</v>
      </c>
      <c r="AK3157" s="50">
        <v>0</v>
      </c>
      <c r="AL3157" s="50">
        <v>2682</v>
      </c>
      <c r="AM3157" s="50">
        <v>0</v>
      </c>
      <c r="AN3157" s="50">
        <v>0</v>
      </c>
      <c r="AO3157" s="51">
        <v>2011.5</v>
      </c>
      <c r="AP3157" s="51">
        <v>2850</v>
      </c>
      <c r="AQ3157" s="51">
        <v>0</v>
      </c>
      <c r="AR3157" s="51">
        <v>0</v>
      </c>
      <c r="AS3157" s="51">
        <v>0</v>
      </c>
      <c r="AT3157" s="51">
        <v>0</v>
      </c>
      <c r="AU3157" s="51">
        <f t="shared" si="7844"/>
        <v>2850</v>
      </c>
      <c r="AV3157" s="51">
        <f t="shared" si="7845"/>
        <v>0</v>
      </c>
      <c r="AW3157" s="51">
        <f t="shared" si="7846"/>
        <v>2850</v>
      </c>
      <c r="AX3157" s="51">
        <f t="shared" si="7847"/>
        <v>2850</v>
      </c>
      <c r="AY3157" s="51">
        <f t="shared" si="7848"/>
        <v>2850</v>
      </c>
      <c r="AZ3157" s="51"/>
      <c r="BA3157" s="52">
        <f t="shared" si="7849"/>
        <v>94.10526315789474</v>
      </c>
      <c r="BB3157" s="53"/>
    </row>
    <row r="3158" ht="63">
      <c r="B3158" s="47" t="s">
        <v>1128</v>
      </c>
      <c r="C3158" s="47" t="s">
        <v>129</v>
      </c>
      <c r="D3158" s="47" t="s">
        <v>98</v>
      </c>
      <c r="E3158" s="48" t="str">
        <f t="shared" si="7843"/>
        <v>1103</v>
      </c>
      <c r="F3158" s="47" t="s">
        <v>1130</v>
      </c>
      <c r="G3158" s="48"/>
      <c r="H3158" s="49" t="s">
        <v>261</v>
      </c>
      <c r="I3158" s="19">
        <f>I3159</f>
        <v>16222.799999999999</v>
      </c>
      <c r="J3158" s="19">
        <f>J3159</f>
        <v>16222.799999999999</v>
      </c>
      <c r="K3158" s="19">
        <f>K3159</f>
        <v>16222.799999999999</v>
      </c>
      <c r="L3158" s="19">
        <f>L3159</f>
        <v>521.79999999999995</v>
      </c>
      <c r="M3158" s="19">
        <f>M3159</f>
        <v>521.79999999999995</v>
      </c>
      <c r="N3158" s="19">
        <f>N3159</f>
        <v>521.79999999999995</v>
      </c>
      <c r="O3158" s="19">
        <f>O3159</f>
        <v>0</v>
      </c>
      <c r="P3158" s="19">
        <f>P3159</f>
        <v>0</v>
      </c>
      <c r="Q3158" s="19">
        <f>Q3159</f>
        <v>0</v>
      </c>
      <c r="R3158" s="19">
        <f>R3159</f>
        <v>0</v>
      </c>
      <c r="S3158" s="19">
        <f>S3159</f>
        <v>680.29999999999995</v>
      </c>
      <c r="T3158" s="19">
        <f t="shared" si="7886"/>
        <v>17424.899999999998</v>
      </c>
      <c r="U3158" s="19">
        <f t="shared" si="7805"/>
        <v>16744.599999999999</v>
      </c>
      <c r="V3158" s="19">
        <f t="shared" si="7806"/>
        <v>16744.599999999999</v>
      </c>
      <c r="W3158" s="19">
        <f>W3159</f>
        <v>680.29999999999995</v>
      </c>
      <c r="X3158" s="19">
        <f>X3159</f>
        <v>0</v>
      </c>
      <c r="Y3158" s="19">
        <f>Y3159</f>
        <v>0</v>
      </c>
      <c r="Z3158" s="19">
        <f>Z3159</f>
        <v>0</v>
      </c>
      <c r="AA3158" s="19">
        <f>AA3159</f>
        <v>0</v>
      </c>
      <c r="AB3158" s="19">
        <f>AB3159</f>
        <v>0</v>
      </c>
      <c r="AC3158" s="19">
        <f>AC3159</f>
        <v>0</v>
      </c>
      <c r="AD3158" s="19">
        <f>AD3159</f>
        <v>0</v>
      </c>
      <c r="AE3158" s="19"/>
      <c r="AF3158" s="50">
        <f>AF3159</f>
        <v>16724.900000000001</v>
      </c>
      <c r="AG3158" s="50">
        <f>AG3159</f>
        <v>0</v>
      </c>
      <c r="AH3158" s="50">
        <f>AH3159</f>
        <v>0</v>
      </c>
      <c r="AI3158" s="50">
        <f>AI3159</f>
        <v>0</v>
      </c>
      <c r="AJ3158" s="50">
        <f>AJ3159</f>
        <v>0</v>
      </c>
      <c r="AK3158" s="50">
        <f>AK3159</f>
        <v>0</v>
      </c>
      <c r="AL3158" s="50">
        <f>AL3159</f>
        <v>16724.900000000001</v>
      </c>
      <c r="AM3158" s="50">
        <f>AM3159</f>
        <v>0</v>
      </c>
      <c r="AN3158" s="50">
        <f>AN3159</f>
        <v>0</v>
      </c>
      <c r="AO3158" s="15">
        <f>AO3159</f>
        <v>13592.50935</v>
      </c>
      <c r="AP3158" s="51">
        <f>AP3159</f>
        <v>17324.900000000001</v>
      </c>
      <c r="AQ3158" s="51">
        <f>AQ3159</f>
        <v>0</v>
      </c>
      <c r="AR3158" s="51">
        <f>AR3159</f>
        <v>0</v>
      </c>
      <c r="AS3158" s="51">
        <f>AS3159</f>
        <v>0</v>
      </c>
      <c r="AT3158" s="51">
        <f>AT3159</f>
        <v>0</v>
      </c>
      <c r="AU3158" s="51">
        <f t="shared" si="7844"/>
        <v>17324.900000000001</v>
      </c>
      <c r="AV3158" s="51">
        <f t="shared" si="7845"/>
        <v>99.999999999996362</v>
      </c>
      <c r="AW3158" s="51">
        <f t="shared" si="7846"/>
        <v>18105.199999999997</v>
      </c>
      <c r="AX3158" s="51">
        <f t="shared" si="7847"/>
        <v>16744.599999999999</v>
      </c>
      <c r="AY3158" s="51">
        <f t="shared" si="7848"/>
        <v>16744.599999999999</v>
      </c>
      <c r="AZ3158" s="51">
        <f>AZ3159</f>
        <v>0</v>
      </c>
      <c r="BA3158" s="52">
        <f t="shared" si="7849"/>
        <v>100</v>
      </c>
      <c r="BB3158" s="25"/>
    </row>
    <row r="3159" ht="31.5">
      <c r="B3159" s="47" t="s">
        <v>1128</v>
      </c>
      <c r="C3159" s="47" t="s">
        <v>129</v>
      </c>
      <c r="D3159" s="47" t="s">
        <v>98</v>
      </c>
      <c r="E3159" s="48" t="str">
        <f t="shared" si="7843"/>
        <v>1103</v>
      </c>
      <c r="F3159" s="47" t="s">
        <v>1130</v>
      </c>
      <c r="G3159" s="47" t="s">
        <v>154</v>
      </c>
      <c r="H3159" s="49" t="s">
        <v>155</v>
      </c>
      <c r="I3159" s="19">
        <v>16222.799999999999</v>
      </c>
      <c r="J3159" s="19">
        <v>16222.799999999999</v>
      </c>
      <c r="K3159" s="19">
        <v>16222.799999999999</v>
      </c>
      <c r="L3159" s="19">
        <v>521.79999999999995</v>
      </c>
      <c r="M3159" s="19">
        <v>521.79999999999995</v>
      </c>
      <c r="N3159" s="19">
        <v>521.79999999999995</v>
      </c>
      <c r="O3159" s="19">
        <v>0</v>
      </c>
      <c r="P3159" s="19">
        <v>0</v>
      </c>
      <c r="Q3159" s="19">
        <v>0</v>
      </c>
      <c r="R3159" s="19">
        <v>0</v>
      </c>
      <c r="S3159" s="19">
        <v>680.29999999999995</v>
      </c>
      <c r="T3159" s="19">
        <f t="shared" si="7886"/>
        <v>17424.899999999998</v>
      </c>
      <c r="U3159" s="19">
        <f t="shared" si="7805"/>
        <v>16744.599999999999</v>
      </c>
      <c r="V3159" s="19">
        <f t="shared" si="7806"/>
        <v>16744.599999999999</v>
      </c>
      <c r="W3159" s="19">
        <v>680.29999999999995</v>
      </c>
      <c r="X3159" s="19"/>
      <c r="Y3159" s="19"/>
      <c r="Z3159" s="19"/>
      <c r="AA3159" s="19"/>
      <c r="AB3159" s="19"/>
      <c r="AC3159" s="19"/>
      <c r="AD3159" s="19"/>
      <c r="AE3159" s="19"/>
      <c r="AF3159" s="50">
        <v>16724.900000000001</v>
      </c>
      <c r="AG3159" s="50"/>
      <c r="AH3159" s="50">
        <v>0</v>
      </c>
      <c r="AI3159" s="50">
        <v>0</v>
      </c>
      <c r="AJ3159" s="50">
        <v>0</v>
      </c>
      <c r="AK3159" s="50">
        <v>0</v>
      </c>
      <c r="AL3159" s="50">
        <v>16724.900000000001</v>
      </c>
      <c r="AM3159" s="50">
        <v>0</v>
      </c>
      <c r="AN3159" s="50">
        <v>0</v>
      </c>
      <c r="AO3159" s="51">
        <v>13592.50935</v>
      </c>
      <c r="AP3159" s="51">
        <v>17324.900000000001</v>
      </c>
      <c r="AQ3159" s="51">
        <v>0</v>
      </c>
      <c r="AR3159" s="51">
        <v>0</v>
      </c>
      <c r="AS3159" s="51">
        <v>0</v>
      </c>
      <c r="AT3159" s="51">
        <v>0</v>
      </c>
      <c r="AU3159" s="51">
        <f t="shared" si="7844"/>
        <v>17324.900000000001</v>
      </c>
      <c r="AV3159" s="51">
        <f t="shared" si="7845"/>
        <v>99.999999999996362</v>
      </c>
      <c r="AW3159" s="51">
        <f t="shared" si="7846"/>
        <v>18105.199999999997</v>
      </c>
      <c r="AX3159" s="51">
        <f t="shared" si="7847"/>
        <v>16744.599999999999</v>
      </c>
      <c r="AY3159" s="51">
        <f t="shared" si="7848"/>
        <v>16744.599999999999</v>
      </c>
      <c r="AZ3159" s="51"/>
      <c r="BA3159" s="52">
        <f t="shared" si="7849"/>
        <v>100</v>
      </c>
      <c r="BB3159" s="53"/>
    </row>
    <row r="3160" ht="31.5">
      <c r="B3160" s="47" t="s">
        <v>1128</v>
      </c>
      <c r="C3160" s="47" t="s">
        <v>129</v>
      </c>
      <c r="D3160" s="47" t="s">
        <v>98</v>
      </c>
      <c r="E3160" s="48" t="str">
        <f t="shared" si="7843"/>
        <v>1103</v>
      </c>
      <c r="F3160" s="47" t="s">
        <v>76</v>
      </c>
      <c r="G3160" s="48"/>
      <c r="H3160" s="49" t="s">
        <v>77</v>
      </c>
      <c r="I3160" s="19"/>
      <c r="J3160" s="19"/>
      <c r="K3160" s="19"/>
      <c r="L3160" s="19"/>
      <c r="M3160" s="19"/>
      <c r="N3160" s="19"/>
      <c r="O3160" s="19">
        <f t="shared" ref="O3160:O3166" si="7887">O3161</f>
        <v>0</v>
      </c>
      <c r="P3160" s="19">
        <f t="shared" ref="P3160:P3166" si="7888">P3161</f>
        <v>0</v>
      </c>
      <c r="Q3160" s="19">
        <f t="shared" ref="Q3160:Q3166" si="7889">Q3161</f>
        <v>0</v>
      </c>
      <c r="R3160" s="19">
        <f t="shared" ref="R3160:R3166" si="7890">R3161</f>
        <v>0</v>
      </c>
      <c r="S3160" s="19"/>
      <c r="T3160" s="19">
        <f t="shared" si="7886"/>
        <v>0</v>
      </c>
      <c r="U3160" s="19">
        <f t="shared" ref="U3160:U3161" si="7891">U3161</f>
        <v>0</v>
      </c>
      <c r="V3160" s="19">
        <f t="shared" ref="V3160:V3161" si="7892">V3161</f>
        <v>0</v>
      </c>
      <c r="W3160" s="19">
        <f t="shared" ref="W3160:W3166" si="7893">W3161</f>
        <v>0</v>
      </c>
      <c r="X3160" s="19">
        <f t="shared" ref="X3160:X3166" si="7894">X3161</f>
        <v>0</v>
      </c>
      <c r="Y3160" s="19">
        <f t="shared" ref="Y3160:Y3166" si="7895">Y3161</f>
        <v>0</v>
      </c>
      <c r="Z3160" s="19">
        <f t="shared" ref="Z3160:Z3166" si="7896">Z3161</f>
        <v>0</v>
      </c>
      <c r="AA3160" s="19">
        <f t="shared" ref="AA3160:AA3166" si="7897">AA3161</f>
        <v>0</v>
      </c>
      <c r="AB3160" s="19">
        <f t="shared" ref="AB3160:AB3166" si="7898">AB3161</f>
        <v>0</v>
      </c>
      <c r="AC3160" s="19">
        <f t="shared" ref="AC3160:AC3166" si="7899">AC3161</f>
        <v>0</v>
      </c>
      <c r="AD3160" s="19">
        <f t="shared" ref="AD3160:AD3166" si="7900">AD3161</f>
        <v>0</v>
      </c>
      <c r="AE3160" s="19">
        <f t="shared" ref="AE3160:AE3166" si="7901">AE3161</f>
        <v>0</v>
      </c>
      <c r="AF3160" s="50">
        <f t="shared" ref="AF3160:AF3166" si="7902">AF3161</f>
        <v>1821.1800000000001</v>
      </c>
      <c r="AG3160" s="50">
        <f t="shared" ref="AG3160:AG3166" si="7903">AG3161</f>
        <v>0</v>
      </c>
      <c r="AH3160" s="50">
        <f t="shared" ref="AH3160:AH3166" si="7904">AH3161</f>
        <v>0</v>
      </c>
      <c r="AI3160" s="50">
        <f t="shared" ref="AI3160:AI3166" si="7905">AI3161</f>
        <v>0</v>
      </c>
      <c r="AJ3160" s="50">
        <f t="shared" ref="AJ3160:AJ3166" si="7906">AJ3161</f>
        <v>0</v>
      </c>
      <c r="AK3160" s="50">
        <f t="shared" ref="AK3160:AK3166" si="7907">AK3161</f>
        <v>0</v>
      </c>
      <c r="AL3160" s="50">
        <f t="shared" ref="AL3160:AL3166" si="7908">AL3161</f>
        <v>1821.1458</v>
      </c>
      <c r="AM3160" s="50">
        <f t="shared" ref="AM3160:AM3166" si="7909">AM3161</f>
        <v>0</v>
      </c>
      <c r="AN3160" s="50">
        <f t="shared" ref="AN3160:AN3166" si="7910">AN3161</f>
        <v>0</v>
      </c>
      <c r="AO3160" s="15">
        <f t="shared" ref="AO3160:AO3166" si="7911">AO3161</f>
        <v>1183.74702</v>
      </c>
      <c r="AP3160" s="51">
        <f t="shared" ref="AP3160:AP3166" si="7912">AP3161</f>
        <v>1821.1800000000001</v>
      </c>
      <c r="AQ3160" s="51">
        <f t="shared" ref="AQ3160:AQ3166" si="7913">AQ3161</f>
        <v>0</v>
      </c>
      <c r="AR3160" s="51">
        <f t="shared" ref="AR3160:AR3166" si="7914">AR3161</f>
        <v>0</v>
      </c>
      <c r="AS3160" s="51">
        <f t="shared" ref="AS3160:AS3166" si="7915">AS3161</f>
        <v>0</v>
      </c>
      <c r="AT3160" s="51">
        <f t="shared" ref="AT3160:AT3166" si="7916">AT3161</f>
        <v>0</v>
      </c>
      <c r="AU3160" s="51">
        <f t="shared" si="7844"/>
        <v>1821.1800000000001</v>
      </c>
      <c r="AV3160" s="51">
        <f t="shared" si="7845"/>
        <v>-1821.1800000000001</v>
      </c>
      <c r="AW3160" s="51"/>
      <c r="AX3160" s="51"/>
      <c r="AY3160" s="51"/>
      <c r="AZ3160" s="51"/>
      <c r="BA3160" s="52">
        <f t="shared" si="7849"/>
        <v>99.998122096662598</v>
      </c>
      <c r="BB3160" s="53"/>
    </row>
    <row r="3161" ht="47.25">
      <c r="B3161" s="47" t="s">
        <v>1128</v>
      </c>
      <c r="C3161" s="47" t="s">
        <v>129</v>
      </c>
      <c r="D3161" s="47" t="s">
        <v>98</v>
      </c>
      <c r="E3161" s="48" t="str">
        <f t="shared" si="7843"/>
        <v>1103</v>
      </c>
      <c r="F3161" s="17" t="s">
        <v>296</v>
      </c>
      <c r="G3161" s="48"/>
      <c r="H3161" s="64" t="s">
        <v>297</v>
      </c>
      <c r="I3161" s="19"/>
      <c r="J3161" s="19"/>
      <c r="K3161" s="19"/>
      <c r="L3161" s="19"/>
      <c r="M3161" s="19"/>
      <c r="N3161" s="19"/>
      <c r="O3161" s="19">
        <f t="shared" si="7887"/>
        <v>0</v>
      </c>
      <c r="P3161" s="19">
        <f t="shared" si="7888"/>
        <v>0</v>
      </c>
      <c r="Q3161" s="19">
        <f t="shared" si="7889"/>
        <v>0</v>
      </c>
      <c r="R3161" s="19">
        <f t="shared" si="7890"/>
        <v>0</v>
      </c>
      <c r="S3161" s="19"/>
      <c r="T3161" s="19">
        <f t="shared" si="7886"/>
        <v>0</v>
      </c>
      <c r="U3161" s="19">
        <f t="shared" si="7891"/>
        <v>0</v>
      </c>
      <c r="V3161" s="19">
        <f t="shared" si="7892"/>
        <v>0</v>
      </c>
      <c r="W3161" s="19">
        <f t="shared" si="7893"/>
        <v>0</v>
      </c>
      <c r="X3161" s="19">
        <f t="shared" si="7894"/>
        <v>0</v>
      </c>
      <c r="Y3161" s="19">
        <f t="shared" si="7895"/>
        <v>0</v>
      </c>
      <c r="Z3161" s="19">
        <f t="shared" si="7896"/>
        <v>0</v>
      </c>
      <c r="AA3161" s="19">
        <f t="shared" si="7897"/>
        <v>0</v>
      </c>
      <c r="AB3161" s="19">
        <f t="shared" si="7898"/>
        <v>0</v>
      </c>
      <c r="AC3161" s="19">
        <f t="shared" si="7899"/>
        <v>0</v>
      </c>
      <c r="AD3161" s="19">
        <f t="shared" si="7900"/>
        <v>0</v>
      </c>
      <c r="AE3161" s="19">
        <f t="shared" si="7901"/>
        <v>0</v>
      </c>
      <c r="AF3161" s="50">
        <f t="shared" si="7902"/>
        <v>1821.1800000000001</v>
      </c>
      <c r="AG3161" s="50">
        <f t="shared" si="7903"/>
        <v>0</v>
      </c>
      <c r="AH3161" s="50">
        <f t="shared" si="7904"/>
        <v>0</v>
      </c>
      <c r="AI3161" s="50">
        <f t="shared" si="7905"/>
        <v>0</v>
      </c>
      <c r="AJ3161" s="50">
        <f t="shared" si="7906"/>
        <v>0</v>
      </c>
      <c r="AK3161" s="50">
        <f t="shared" si="7907"/>
        <v>0</v>
      </c>
      <c r="AL3161" s="50">
        <f t="shared" si="7908"/>
        <v>1821.1458</v>
      </c>
      <c r="AM3161" s="50">
        <f t="shared" si="7909"/>
        <v>0</v>
      </c>
      <c r="AN3161" s="50">
        <f t="shared" si="7910"/>
        <v>0</v>
      </c>
      <c r="AO3161" s="51">
        <f t="shared" si="7911"/>
        <v>1183.74702</v>
      </c>
      <c r="AP3161" s="51">
        <f t="shared" si="7912"/>
        <v>1821.1800000000001</v>
      </c>
      <c r="AQ3161" s="51">
        <f t="shared" si="7913"/>
        <v>0</v>
      </c>
      <c r="AR3161" s="51">
        <f t="shared" si="7914"/>
        <v>0</v>
      </c>
      <c r="AS3161" s="51">
        <f t="shared" si="7915"/>
        <v>0</v>
      </c>
      <c r="AT3161" s="51">
        <f t="shared" si="7916"/>
        <v>0</v>
      </c>
      <c r="AU3161" s="51">
        <f t="shared" si="7844"/>
        <v>1821.1800000000001</v>
      </c>
      <c r="AV3161" s="51">
        <f t="shared" si="7845"/>
        <v>-1821.1800000000001</v>
      </c>
      <c r="AW3161" s="51"/>
      <c r="AX3161" s="51"/>
      <c r="AY3161" s="51"/>
      <c r="AZ3161" s="51"/>
      <c r="BA3161" s="52">
        <f t="shared" si="7849"/>
        <v>99.998122096662598</v>
      </c>
      <c r="BB3161" s="53"/>
    </row>
    <row r="3162" ht="47.25">
      <c r="B3162" s="47" t="s">
        <v>1128</v>
      </c>
      <c r="C3162" s="47" t="s">
        <v>129</v>
      </c>
      <c r="D3162" s="47" t="s">
        <v>98</v>
      </c>
      <c r="E3162" s="48" t="str">
        <f t="shared" si="7843"/>
        <v>1103</v>
      </c>
      <c r="F3162" s="17" t="s">
        <v>298</v>
      </c>
      <c r="G3162" s="48"/>
      <c r="H3162" s="64" t="s">
        <v>299</v>
      </c>
      <c r="I3162" s="19"/>
      <c r="J3162" s="19"/>
      <c r="K3162" s="19"/>
      <c r="L3162" s="19"/>
      <c r="M3162" s="19"/>
      <c r="N3162" s="19"/>
      <c r="O3162" s="19">
        <f t="shared" si="7887"/>
        <v>0</v>
      </c>
      <c r="P3162" s="19">
        <f t="shared" si="7888"/>
        <v>0</v>
      </c>
      <c r="Q3162" s="19">
        <f t="shared" si="7889"/>
        <v>0</v>
      </c>
      <c r="R3162" s="19">
        <f t="shared" si="7890"/>
        <v>0</v>
      </c>
      <c r="S3162" s="19"/>
      <c r="T3162" s="19">
        <f t="shared" si="7886"/>
        <v>0</v>
      </c>
      <c r="U3162" s="19"/>
      <c r="V3162" s="19"/>
      <c r="W3162" s="19"/>
      <c r="X3162" s="19"/>
      <c r="Y3162" s="19"/>
      <c r="Z3162" s="19"/>
      <c r="AA3162" s="19"/>
      <c r="AB3162" s="19"/>
      <c r="AC3162" s="19"/>
      <c r="AD3162" s="19"/>
      <c r="AE3162" s="19"/>
      <c r="AF3162" s="50">
        <f t="shared" si="7902"/>
        <v>1821.1800000000001</v>
      </c>
      <c r="AG3162" s="50">
        <f t="shared" si="7903"/>
        <v>0</v>
      </c>
      <c r="AH3162" s="50">
        <f t="shared" si="7904"/>
        <v>0</v>
      </c>
      <c r="AI3162" s="50">
        <f t="shared" si="7905"/>
        <v>0</v>
      </c>
      <c r="AJ3162" s="50">
        <f t="shared" si="7906"/>
        <v>0</v>
      </c>
      <c r="AK3162" s="50">
        <f t="shared" si="7907"/>
        <v>0</v>
      </c>
      <c r="AL3162" s="50">
        <f t="shared" si="7908"/>
        <v>1821.1458</v>
      </c>
      <c r="AM3162" s="50">
        <f t="shared" si="7909"/>
        <v>0</v>
      </c>
      <c r="AN3162" s="50">
        <f t="shared" si="7910"/>
        <v>0</v>
      </c>
      <c r="AO3162" s="15">
        <f t="shared" si="7911"/>
        <v>1183.74702</v>
      </c>
      <c r="AP3162" s="51">
        <f t="shared" si="7912"/>
        <v>1821.1800000000001</v>
      </c>
      <c r="AQ3162" s="51">
        <f t="shared" si="7913"/>
        <v>0</v>
      </c>
      <c r="AR3162" s="51">
        <f t="shared" si="7914"/>
        <v>0</v>
      </c>
      <c r="AS3162" s="51">
        <f t="shared" si="7915"/>
        <v>0</v>
      </c>
      <c r="AT3162" s="51">
        <f t="shared" si="7916"/>
        <v>0</v>
      </c>
      <c r="AU3162" s="51">
        <f t="shared" si="7844"/>
        <v>1821.1800000000001</v>
      </c>
      <c r="AV3162" s="51">
        <f t="shared" si="7845"/>
        <v>-1821.1800000000001</v>
      </c>
      <c r="AW3162" s="51"/>
      <c r="AX3162" s="51"/>
      <c r="AY3162" s="51"/>
      <c r="AZ3162" s="51"/>
      <c r="BA3162" s="52">
        <f t="shared" si="7849"/>
        <v>99.998122096662598</v>
      </c>
      <c r="BB3162" s="53"/>
    </row>
    <row r="3163" ht="31.5">
      <c r="B3163" s="47" t="s">
        <v>1128</v>
      </c>
      <c r="C3163" s="47" t="s">
        <v>129</v>
      </c>
      <c r="D3163" s="47" t="s">
        <v>98</v>
      </c>
      <c r="E3163" s="48" t="str">
        <f t="shared" si="7843"/>
        <v>1103</v>
      </c>
      <c r="F3163" s="17" t="s">
        <v>298</v>
      </c>
      <c r="G3163" s="47" t="s">
        <v>154</v>
      </c>
      <c r="H3163" s="49" t="s">
        <v>155</v>
      </c>
      <c r="I3163" s="19"/>
      <c r="J3163" s="19"/>
      <c r="K3163" s="19"/>
      <c r="L3163" s="19"/>
      <c r="M3163" s="19"/>
      <c r="N3163" s="19"/>
      <c r="O3163" s="19">
        <v>0</v>
      </c>
      <c r="P3163" s="19">
        <v>0</v>
      </c>
      <c r="Q3163" s="19">
        <v>0</v>
      </c>
      <c r="R3163" s="19">
        <v>0</v>
      </c>
      <c r="S3163" s="19"/>
      <c r="T3163" s="19">
        <f t="shared" si="7886"/>
        <v>0</v>
      </c>
      <c r="U3163" s="19"/>
      <c r="V3163" s="19"/>
      <c r="W3163" s="19"/>
      <c r="X3163" s="19"/>
      <c r="Y3163" s="19"/>
      <c r="Z3163" s="19"/>
      <c r="AA3163" s="19"/>
      <c r="AB3163" s="19"/>
      <c r="AC3163" s="19"/>
      <c r="AD3163" s="19"/>
      <c r="AE3163" s="19"/>
      <c r="AF3163" s="50">
        <v>1821.1800000000001</v>
      </c>
      <c r="AG3163" s="50"/>
      <c r="AH3163" s="50">
        <v>0</v>
      </c>
      <c r="AI3163" s="50">
        <v>0</v>
      </c>
      <c r="AJ3163" s="50">
        <v>0</v>
      </c>
      <c r="AK3163" s="50">
        <v>0</v>
      </c>
      <c r="AL3163" s="50">
        <v>1821.1458</v>
      </c>
      <c r="AM3163" s="50">
        <v>0</v>
      </c>
      <c r="AN3163" s="50">
        <v>0</v>
      </c>
      <c r="AO3163" s="51">
        <v>1183.74702</v>
      </c>
      <c r="AP3163" s="51">
        <v>1821.1800000000001</v>
      </c>
      <c r="AQ3163" s="51">
        <v>0</v>
      </c>
      <c r="AR3163" s="51">
        <v>0</v>
      </c>
      <c r="AS3163" s="51">
        <v>0</v>
      </c>
      <c r="AT3163" s="51">
        <v>0</v>
      </c>
      <c r="AU3163" s="51">
        <f t="shared" si="7844"/>
        <v>1821.1800000000001</v>
      </c>
      <c r="AV3163" s="51">
        <f t="shared" si="7845"/>
        <v>-1821.1800000000001</v>
      </c>
      <c r="AW3163" s="51"/>
      <c r="AX3163" s="51"/>
      <c r="AY3163" s="51"/>
      <c r="AZ3163" s="51"/>
      <c r="BA3163" s="52">
        <f t="shared" si="7849"/>
        <v>99.998122096662598</v>
      </c>
      <c r="BB3163" s="53"/>
    </row>
    <row r="3164" s="39" customFormat="1" ht="31.5">
      <c r="B3164" s="40" t="s">
        <v>1128</v>
      </c>
      <c r="C3164" s="40" t="s">
        <v>129</v>
      </c>
      <c r="D3164" s="40" t="s">
        <v>96</v>
      </c>
      <c r="E3164" s="38" t="str">
        <f t="shared" si="7843"/>
        <v>1105</v>
      </c>
      <c r="F3164" s="40"/>
      <c r="G3164" s="38"/>
      <c r="H3164" s="41" t="s">
        <v>1166</v>
      </c>
      <c r="I3164" s="42">
        <f t="shared" ref="I3164:I3166" si="7917">I3165</f>
        <v>79877</v>
      </c>
      <c r="J3164" s="42">
        <f t="shared" ref="J3164:J3166" si="7918">J3165</f>
        <v>82108.799999999988</v>
      </c>
      <c r="K3164" s="42">
        <f t="shared" ref="K3164:K3166" si="7919">K3165</f>
        <v>82108.799999999988</v>
      </c>
      <c r="L3164" s="42">
        <f t="shared" ref="L3164:L3166" si="7920">L3165</f>
        <v>0</v>
      </c>
      <c r="M3164" s="42">
        <f t="shared" ref="M3164:M3166" si="7921">M3165</f>
        <v>0</v>
      </c>
      <c r="N3164" s="42">
        <f t="shared" ref="N3164:N3166" si="7922">N3165</f>
        <v>0</v>
      </c>
      <c r="O3164" s="42">
        <f t="shared" si="7887"/>
        <v>0</v>
      </c>
      <c r="P3164" s="42">
        <f t="shared" si="7888"/>
        <v>0</v>
      </c>
      <c r="Q3164" s="42">
        <f t="shared" si="7889"/>
        <v>0</v>
      </c>
      <c r="R3164" s="42">
        <f t="shared" si="7890"/>
        <v>0</v>
      </c>
      <c r="S3164" s="42">
        <f t="shared" ref="S3164:S3166" si="7923">S3165</f>
        <v>7993.5</v>
      </c>
      <c r="T3164" s="42">
        <f t="shared" si="7886"/>
        <v>87870.5</v>
      </c>
      <c r="U3164" s="42">
        <f t="shared" ref="U3164:U3227" si="7924">J3164+M3164</f>
        <v>82108.799999999988</v>
      </c>
      <c r="V3164" s="42">
        <f t="shared" ref="V3164:V3227" si="7925">K3164+N3164</f>
        <v>82108.799999999988</v>
      </c>
      <c r="W3164" s="42">
        <f t="shared" si="7893"/>
        <v>7993.5</v>
      </c>
      <c r="X3164" s="42">
        <f t="shared" si="7894"/>
        <v>0</v>
      </c>
      <c r="Y3164" s="42">
        <f t="shared" si="7895"/>
        <v>0</v>
      </c>
      <c r="Z3164" s="42">
        <f t="shared" si="7896"/>
        <v>0</v>
      </c>
      <c r="AA3164" s="42">
        <f t="shared" si="7897"/>
        <v>9425.2999999999993</v>
      </c>
      <c r="AB3164" s="42">
        <f t="shared" si="7898"/>
        <v>0</v>
      </c>
      <c r="AC3164" s="42">
        <f t="shared" si="7899"/>
        <v>9425.2999999999993</v>
      </c>
      <c r="AD3164" s="42">
        <f t="shared" si="7900"/>
        <v>0</v>
      </c>
      <c r="AE3164" s="42">
        <f t="shared" si="7901"/>
        <v>0</v>
      </c>
      <c r="AF3164" s="43">
        <f t="shared" si="7902"/>
        <v>87321.099999999991</v>
      </c>
      <c r="AG3164" s="43">
        <f t="shared" si="7903"/>
        <v>0</v>
      </c>
      <c r="AH3164" s="43">
        <f t="shared" si="7904"/>
        <v>0</v>
      </c>
      <c r="AI3164" s="43">
        <f t="shared" si="7905"/>
        <v>0</v>
      </c>
      <c r="AJ3164" s="43">
        <f t="shared" si="7906"/>
        <v>0</v>
      </c>
      <c r="AK3164" s="43">
        <f t="shared" si="7907"/>
        <v>0</v>
      </c>
      <c r="AL3164" s="43">
        <f t="shared" si="7908"/>
        <v>84310.229749999999</v>
      </c>
      <c r="AM3164" s="43">
        <f t="shared" si="7909"/>
        <v>0</v>
      </c>
      <c r="AN3164" s="43">
        <f t="shared" si="7910"/>
        <v>0</v>
      </c>
      <c r="AO3164" s="44">
        <f t="shared" si="7911"/>
        <v>57700.664349999999</v>
      </c>
      <c r="AP3164" s="45">
        <f t="shared" si="7912"/>
        <v>87321.099999999991</v>
      </c>
      <c r="AQ3164" s="45">
        <f t="shared" si="7913"/>
        <v>0</v>
      </c>
      <c r="AR3164" s="45">
        <f t="shared" si="7914"/>
        <v>0</v>
      </c>
      <c r="AS3164" s="45">
        <f t="shared" si="7915"/>
        <v>0</v>
      </c>
      <c r="AT3164" s="45">
        <f t="shared" si="7916"/>
        <v>0</v>
      </c>
      <c r="AU3164" s="45">
        <f t="shared" si="7844"/>
        <v>87321.099999999991</v>
      </c>
      <c r="AV3164" s="45">
        <f t="shared" si="7845"/>
        <v>549.40000000000873</v>
      </c>
      <c r="AW3164" s="45">
        <f t="shared" si="7846"/>
        <v>95864</v>
      </c>
      <c r="AX3164" s="45">
        <f t="shared" si="7847"/>
        <v>91534.099999999991</v>
      </c>
      <c r="AY3164" s="45">
        <f t="shared" si="7848"/>
        <v>91534.099999999991</v>
      </c>
      <c r="AZ3164" s="45">
        <f t="shared" ref="AZ3164:AZ3166" si="7926">AZ3165</f>
        <v>0</v>
      </c>
      <c r="BA3164" s="46">
        <f t="shared" si="7849"/>
        <v>96.551955655620475</v>
      </c>
      <c r="BB3164" s="25"/>
    </row>
    <row r="3165" ht="31.5">
      <c r="B3165" s="47" t="s">
        <v>1128</v>
      </c>
      <c r="C3165" s="47" t="s">
        <v>129</v>
      </c>
      <c r="D3165" s="47" t="s">
        <v>96</v>
      </c>
      <c r="E3165" s="48" t="str">
        <f t="shared" si="7843"/>
        <v>1105</v>
      </c>
      <c r="F3165" s="47" t="s">
        <v>469</v>
      </c>
      <c r="G3165" s="48"/>
      <c r="H3165" s="49" t="s">
        <v>470</v>
      </c>
      <c r="I3165" s="19">
        <f t="shared" si="7917"/>
        <v>79877</v>
      </c>
      <c r="J3165" s="19">
        <f t="shared" si="7918"/>
        <v>82108.799999999988</v>
      </c>
      <c r="K3165" s="19">
        <f t="shared" si="7919"/>
        <v>82108.799999999988</v>
      </c>
      <c r="L3165" s="19">
        <f t="shared" si="7920"/>
        <v>0</v>
      </c>
      <c r="M3165" s="19">
        <f t="shared" si="7921"/>
        <v>0</v>
      </c>
      <c r="N3165" s="19">
        <f t="shared" si="7922"/>
        <v>0</v>
      </c>
      <c r="O3165" s="19">
        <f t="shared" si="7887"/>
        <v>0</v>
      </c>
      <c r="P3165" s="19">
        <f t="shared" si="7888"/>
        <v>0</v>
      </c>
      <c r="Q3165" s="19">
        <f t="shared" si="7889"/>
        <v>0</v>
      </c>
      <c r="R3165" s="19">
        <f t="shared" si="7890"/>
        <v>0</v>
      </c>
      <c r="S3165" s="19">
        <f t="shared" si="7923"/>
        <v>7993.5</v>
      </c>
      <c r="T3165" s="19">
        <f t="shared" si="7886"/>
        <v>87870.5</v>
      </c>
      <c r="U3165" s="19">
        <f t="shared" si="7924"/>
        <v>82108.799999999988</v>
      </c>
      <c r="V3165" s="19">
        <f t="shared" si="7925"/>
        <v>82108.799999999988</v>
      </c>
      <c r="W3165" s="19">
        <f t="shared" si="7893"/>
        <v>7993.5</v>
      </c>
      <c r="X3165" s="19">
        <f t="shared" si="7894"/>
        <v>0</v>
      </c>
      <c r="Y3165" s="19">
        <f t="shared" si="7895"/>
        <v>0</v>
      </c>
      <c r="Z3165" s="19">
        <f t="shared" si="7896"/>
        <v>0</v>
      </c>
      <c r="AA3165" s="19">
        <f t="shared" si="7897"/>
        <v>9425.2999999999993</v>
      </c>
      <c r="AB3165" s="19">
        <f t="shared" si="7898"/>
        <v>0</v>
      </c>
      <c r="AC3165" s="19">
        <f t="shared" si="7899"/>
        <v>9425.2999999999993</v>
      </c>
      <c r="AD3165" s="19">
        <f t="shared" si="7900"/>
        <v>0</v>
      </c>
      <c r="AE3165" s="19">
        <f t="shared" si="7901"/>
        <v>0</v>
      </c>
      <c r="AF3165" s="50">
        <f t="shared" si="7902"/>
        <v>87321.099999999991</v>
      </c>
      <c r="AG3165" s="50">
        <f t="shared" si="7903"/>
        <v>0</v>
      </c>
      <c r="AH3165" s="50">
        <f t="shared" si="7904"/>
        <v>0</v>
      </c>
      <c r="AI3165" s="50">
        <f t="shared" si="7905"/>
        <v>0</v>
      </c>
      <c r="AJ3165" s="50">
        <f t="shared" si="7906"/>
        <v>0</v>
      </c>
      <c r="AK3165" s="50">
        <f t="shared" si="7907"/>
        <v>0</v>
      </c>
      <c r="AL3165" s="50">
        <f t="shared" si="7908"/>
        <v>84310.229749999999</v>
      </c>
      <c r="AM3165" s="50">
        <f t="shared" si="7909"/>
        <v>0</v>
      </c>
      <c r="AN3165" s="50">
        <f t="shared" si="7910"/>
        <v>0</v>
      </c>
      <c r="AO3165" s="51">
        <f t="shared" si="7911"/>
        <v>57700.664349999999</v>
      </c>
      <c r="AP3165" s="51">
        <f t="shared" si="7912"/>
        <v>87321.099999999991</v>
      </c>
      <c r="AQ3165" s="51">
        <f t="shared" si="7913"/>
        <v>0</v>
      </c>
      <c r="AR3165" s="51">
        <f t="shared" si="7914"/>
        <v>0</v>
      </c>
      <c r="AS3165" s="51">
        <f t="shared" si="7915"/>
        <v>0</v>
      </c>
      <c r="AT3165" s="51">
        <f t="shared" si="7916"/>
        <v>0</v>
      </c>
      <c r="AU3165" s="51">
        <f t="shared" si="7844"/>
        <v>87321.099999999991</v>
      </c>
      <c r="AV3165" s="51">
        <f t="shared" si="7845"/>
        <v>549.40000000000873</v>
      </c>
      <c r="AW3165" s="51">
        <f t="shared" si="7846"/>
        <v>95864</v>
      </c>
      <c r="AX3165" s="51">
        <f t="shared" si="7847"/>
        <v>91534.099999999991</v>
      </c>
      <c r="AY3165" s="51">
        <f t="shared" si="7848"/>
        <v>91534.099999999991</v>
      </c>
      <c r="AZ3165" s="51">
        <f t="shared" si="7926"/>
        <v>0</v>
      </c>
      <c r="BA3165" s="52">
        <f t="shared" si="7849"/>
        <v>96.551955655620475</v>
      </c>
      <c r="BB3165" s="25"/>
    </row>
    <row r="3166">
      <c r="B3166" s="47" t="s">
        <v>1128</v>
      </c>
      <c r="C3166" s="47" t="s">
        <v>129</v>
      </c>
      <c r="D3166" s="47" t="s">
        <v>96</v>
      </c>
      <c r="E3166" s="48" t="str">
        <f t="shared" si="7843"/>
        <v>1105</v>
      </c>
      <c r="F3166" s="47" t="s">
        <v>471</v>
      </c>
      <c r="G3166" s="48"/>
      <c r="H3166" s="49" t="s">
        <v>53</v>
      </c>
      <c r="I3166" s="19">
        <f t="shared" si="7917"/>
        <v>79877</v>
      </c>
      <c r="J3166" s="19">
        <f t="shared" si="7918"/>
        <v>82108.799999999988</v>
      </c>
      <c r="K3166" s="19">
        <f t="shared" si="7919"/>
        <v>82108.799999999988</v>
      </c>
      <c r="L3166" s="19">
        <f t="shared" si="7920"/>
        <v>0</v>
      </c>
      <c r="M3166" s="19">
        <f t="shared" si="7921"/>
        <v>0</v>
      </c>
      <c r="N3166" s="19">
        <f t="shared" si="7922"/>
        <v>0</v>
      </c>
      <c r="O3166" s="19">
        <f t="shared" si="7887"/>
        <v>0</v>
      </c>
      <c r="P3166" s="19">
        <f t="shared" si="7888"/>
        <v>0</v>
      </c>
      <c r="Q3166" s="19">
        <f t="shared" si="7889"/>
        <v>0</v>
      </c>
      <c r="R3166" s="19">
        <f t="shared" si="7890"/>
        <v>0</v>
      </c>
      <c r="S3166" s="19">
        <f t="shared" si="7923"/>
        <v>7993.5</v>
      </c>
      <c r="T3166" s="19">
        <f t="shared" si="7886"/>
        <v>87870.5</v>
      </c>
      <c r="U3166" s="19">
        <f t="shared" si="7924"/>
        <v>82108.799999999988</v>
      </c>
      <c r="V3166" s="19">
        <f t="shared" si="7925"/>
        <v>82108.799999999988</v>
      </c>
      <c r="W3166" s="19">
        <f t="shared" si="7893"/>
        <v>7993.5</v>
      </c>
      <c r="X3166" s="19">
        <f t="shared" si="7894"/>
        <v>0</v>
      </c>
      <c r="Y3166" s="19">
        <f t="shared" si="7895"/>
        <v>0</v>
      </c>
      <c r="Z3166" s="19">
        <f t="shared" si="7896"/>
        <v>0</v>
      </c>
      <c r="AA3166" s="19">
        <f t="shared" si="7897"/>
        <v>9425.2999999999993</v>
      </c>
      <c r="AB3166" s="19">
        <f t="shared" si="7898"/>
        <v>0</v>
      </c>
      <c r="AC3166" s="19">
        <f t="shared" si="7899"/>
        <v>9425.2999999999993</v>
      </c>
      <c r="AD3166" s="19">
        <f t="shared" si="7900"/>
        <v>0</v>
      </c>
      <c r="AE3166" s="19">
        <f t="shared" si="7901"/>
        <v>0</v>
      </c>
      <c r="AF3166" s="50">
        <f t="shared" si="7902"/>
        <v>87321.099999999991</v>
      </c>
      <c r="AG3166" s="50">
        <f t="shared" si="7903"/>
        <v>0</v>
      </c>
      <c r="AH3166" s="50">
        <f t="shared" si="7904"/>
        <v>0</v>
      </c>
      <c r="AI3166" s="50">
        <f t="shared" si="7905"/>
        <v>0</v>
      </c>
      <c r="AJ3166" s="50">
        <f t="shared" si="7906"/>
        <v>0</v>
      </c>
      <c r="AK3166" s="50">
        <f t="shared" si="7907"/>
        <v>0</v>
      </c>
      <c r="AL3166" s="50">
        <f t="shared" si="7908"/>
        <v>84310.229749999999</v>
      </c>
      <c r="AM3166" s="50">
        <f t="shared" si="7909"/>
        <v>0</v>
      </c>
      <c r="AN3166" s="50">
        <f t="shared" si="7910"/>
        <v>0</v>
      </c>
      <c r="AO3166" s="15">
        <f t="shared" si="7911"/>
        <v>57700.664349999999</v>
      </c>
      <c r="AP3166" s="51">
        <f t="shared" si="7912"/>
        <v>87321.099999999991</v>
      </c>
      <c r="AQ3166" s="51">
        <f t="shared" si="7913"/>
        <v>0</v>
      </c>
      <c r="AR3166" s="51">
        <f t="shared" si="7914"/>
        <v>0</v>
      </c>
      <c r="AS3166" s="51">
        <f t="shared" si="7915"/>
        <v>0</v>
      </c>
      <c r="AT3166" s="51">
        <f t="shared" si="7916"/>
        <v>0</v>
      </c>
      <c r="AU3166" s="51">
        <f t="shared" si="7844"/>
        <v>87321.099999999991</v>
      </c>
      <c r="AV3166" s="51">
        <f t="shared" si="7845"/>
        <v>549.40000000000873</v>
      </c>
      <c r="AW3166" s="51">
        <f t="shared" si="7846"/>
        <v>95864</v>
      </c>
      <c r="AX3166" s="51">
        <f t="shared" si="7847"/>
        <v>91534.099999999991</v>
      </c>
      <c r="AY3166" s="51">
        <f t="shared" si="7848"/>
        <v>91534.099999999991</v>
      </c>
      <c r="AZ3166" s="51">
        <f t="shared" si="7926"/>
        <v>0</v>
      </c>
      <c r="BA3166" s="52">
        <f t="shared" si="7849"/>
        <v>96.551955655620475</v>
      </c>
      <c r="BB3166" s="25"/>
    </row>
    <row r="3167" ht="47.25">
      <c r="B3167" s="47" t="s">
        <v>1128</v>
      </c>
      <c r="C3167" s="47" t="s">
        <v>129</v>
      </c>
      <c r="D3167" s="47" t="s">
        <v>96</v>
      </c>
      <c r="E3167" s="48" t="str">
        <f t="shared" si="7843"/>
        <v>1105</v>
      </c>
      <c r="F3167" s="47" t="s">
        <v>1167</v>
      </c>
      <c r="G3167" s="48"/>
      <c r="H3167" s="49" t="s">
        <v>1168</v>
      </c>
      <c r="I3167" s="19">
        <f>I3171+I3168</f>
        <v>79877</v>
      </c>
      <c r="J3167" s="19">
        <f>J3171+J3168</f>
        <v>82108.799999999988</v>
      </c>
      <c r="K3167" s="19">
        <f>K3171+K3168</f>
        <v>82108.799999999988</v>
      </c>
      <c r="L3167" s="19">
        <f>L3171+L3168</f>
        <v>0</v>
      </c>
      <c r="M3167" s="19">
        <f>M3171+M3168</f>
        <v>0</v>
      </c>
      <c r="N3167" s="19">
        <f>N3171+N3168</f>
        <v>0</v>
      </c>
      <c r="O3167" s="19">
        <f>O3171+O3168</f>
        <v>0</v>
      </c>
      <c r="P3167" s="19">
        <f>P3171+P3168</f>
        <v>0</v>
      </c>
      <c r="Q3167" s="19">
        <f>Q3171+Q3168</f>
        <v>0</v>
      </c>
      <c r="R3167" s="19">
        <f>R3171+R3168</f>
        <v>0</v>
      </c>
      <c r="S3167" s="19">
        <f>S3171+S3168</f>
        <v>7993.5</v>
      </c>
      <c r="T3167" s="19">
        <f t="shared" si="7886"/>
        <v>87870.5</v>
      </c>
      <c r="U3167" s="19">
        <f t="shared" si="7924"/>
        <v>82108.799999999988</v>
      </c>
      <c r="V3167" s="19">
        <f t="shared" si="7925"/>
        <v>82108.799999999988</v>
      </c>
      <c r="W3167" s="19">
        <f>W3171+W3168</f>
        <v>7993.5</v>
      </c>
      <c r="X3167" s="19">
        <f>X3171+X3168</f>
        <v>0</v>
      </c>
      <c r="Y3167" s="19">
        <f>Y3171+Y3168</f>
        <v>0</v>
      </c>
      <c r="Z3167" s="19">
        <f>Z3171+Z3168</f>
        <v>0</v>
      </c>
      <c r="AA3167" s="19">
        <f>AA3171+AA3168</f>
        <v>9425.2999999999993</v>
      </c>
      <c r="AB3167" s="19">
        <f>AB3171+AB3168</f>
        <v>0</v>
      </c>
      <c r="AC3167" s="19">
        <f>AC3171+AC3168</f>
        <v>9425.2999999999993</v>
      </c>
      <c r="AD3167" s="19">
        <f>AD3171+AD3168</f>
        <v>0</v>
      </c>
      <c r="AE3167" s="19">
        <f>AE3171+AE3168</f>
        <v>0</v>
      </c>
      <c r="AF3167" s="50">
        <f>AF3171+AF3168</f>
        <v>87321.099999999991</v>
      </c>
      <c r="AG3167" s="50">
        <f>AG3171+AG3168</f>
        <v>0</v>
      </c>
      <c r="AH3167" s="50">
        <f>AH3171+AH3168</f>
        <v>0</v>
      </c>
      <c r="AI3167" s="50">
        <f>AI3171+AI3168</f>
        <v>0</v>
      </c>
      <c r="AJ3167" s="50">
        <f>AJ3171+AJ3168</f>
        <v>0</v>
      </c>
      <c r="AK3167" s="50">
        <f>AK3171+AK3168</f>
        <v>0</v>
      </c>
      <c r="AL3167" s="50">
        <f>AL3171+AL3168</f>
        <v>84310.229749999999</v>
      </c>
      <c r="AM3167" s="50">
        <f>AM3171+AM3168</f>
        <v>0</v>
      </c>
      <c r="AN3167" s="50">
        <f>AN3171+AN3168</f>
        <v>0</v>
      </c>
      <c r="AO3167" s="51">
        <f>AO3171+AO3168</f>
        <v>57700.664349999999</v>
      </c>
      <c r="AP3167" s="51">
        <f>AP3171+AP3168</f>
        <v>87321.099999999991</v>
      </c>
      <c r="AQ3167" s="51">
        <f>AQ3171+AQ3168</f>
        <v>0</v>
      </c>
      <c r="AR3167" s="51">
        <f>AR3171+AR3168</f>
        <v>0</v>
      </c>
      <c r="AS3167" s="51">
        <f>AS3171+AS3168</f>
        <v>0</v>
      </c>
      <c r="AT3167" s="51">
        <f>AT3171+AT3168</f>
        <v>0</v>
      </c>
      <c r="AU3167" s="51">
        <f t="shared" si="7844"/>
        <v>87321.099999999991</v>
      </c>
      <c r="AV3167" s="51">
        <f t="shared" si="7845"/>
        <v>549.40000000000873</v>
      </c>
      <c r="AW3167" s="51">
        <f t="shared" si="7846"/>
        <v>95864</v>
      </c>
      <c r="AX3167" s="51">
        <f t="shared" si="7847"/>
        <v>91534.099999999991</v>
      </c>
      <c r="AY3167" s="51">
        <f t="shared" si="7848"/>
        <v>91534.099999999991</v>
      </c>
      <c r="AZ3167" s="51">
        <f>AZ3171+AZ3168</f>
        <v>0</v>
      </c>
      <c r="BA3167" s="52">
        <f t="shared" si="7849"/>
        <v>96.551955655620475</v>
      </c>
      <c r="BB3167" s="25"/>
    </row>
    <row r="3168">
      <c r="B3168" s="47" t="s">
        <v>1128</v>
      </c>
      <c r="C3168" s="47" t="s">
        <v>129</v>
      </c>
      <c r="D3168" s="47" t="s">
        <v>96</v>
      </c>
      <c r="E3168" s="48" t="str">
        <f t="shared" si="7843"/>
        <v>1105</v>
      </c>
      <c r="F3168" s="47" t="s">
        <v>1169</v>
      </c>
      <c r="G3168" s="48"/>
      <c r="H3168" s="49" t="s">
        <v>69</v>
      </c>
      <c r="I3168" s="19">
        <f>I3169+I3170</f>
        <v>18373.400000000001</v>
      </c>
      <c r="J3168" s="19">
        <f>J3169+J3170</f>
        <v>18895.599999999999</v>
      </c>
      <c r="K3168" s="19">
        <f>K3169+K3170</f>
        <v>18895.599999999999</v>
      </c>
      <c r="L3168" s="19">
        <f>L3169+L3170</f>
        <v>0</v>
      </c>
      <c r="M3168" s="19">
        <f>M3169+M3170</f>
        <v>0</v>
      </c>
      <c r="N3168" s="19">
        <f>N3169+N3170</f>
        <v>0</v>
      </c>
      <c r="O3168" s="19">
        <f>O3169+O3170</f>
        <v>0</v>
      </c>
      <c r="P3168" s="19">
        <f>P3169+P3170</f>
        <v>0</v>
      </c>
      <c r="Q3168" s="19">
        <f>Q3169+Q3170</f>
        <v>0</v>
      </c>
      <c r="R3168" s="19">
        <f>R3169+R3170</f>
        <v>0</v>
      </c>
      <c r="S3168" s="19">
        <f>S3169+S3170</f>
        <v>2696.6999999999998</v>
      </c>
      <c r="T3168" s="19">
        <f t="shared" si="7886"/>
        <v>21070.100000000002</v>
      </c>
      <c r="U3168" s="19">
        <f t="shared" si="7924"/>
        <v>18895.599999999999</v>
      </c>
      <c r="V3168" s="19">
        <f t="shared" si="7925"/>
        <v>18895.599999999999</v>
      </c>
      <c r="W3168" s="19">
        <f>W3169+W3170</f>
        <v>2696.6999999999998</v>
      </c>
      <c r="X3168" s="19">
        <f>X3169+X3170</f>
        <v>0</v>
      </c>
      <c r="Y3168" s="19">
        <f>Y3169+Y3170</f>
        <v>0</v>
      </c>
      <c r="Z3168" s="19">
        <f>Z3169+Z3170</f>
        <v>0</v>
      </c>
      <c r="AA3168" s="19">
        <f>AA3169+AA3170</f>
        <v>3307.1999999999998</v>
      </c>
      <c r="AB3168" s="19">
        <f>AB3169+AB3170</f>
        <v>0</v>
      </c>
      <c r="AC3168" s="19">
        <f>AC3169+AC3170</f>
        <v>3307.1999999999998</v>
      </c>
      <c r="AD3168" s="19">
        <f>AD3169+AD3170</f>
        <v>0</v>
      </c>
      <c r="AE3168" s="19">
        <f>AE3169+AE3170</f>
        <v>0</v>
      </c>
      <c r="AF3168" s="50">
        <f>AF3169+AF3170</f>
        <v>20520.700000000001</v>
      </c>
      <c r="AG3168" s="50">
        <f>AG3169+AG3170</f>
        <v>0</v>
      </c>
      <c r="AH3168" s="50">
        <f>AH3169+AH3170</f>
        <v>0</v>
      </c>
      <c r="AI3168" s="50">
        <f>AI3169+AI3170</f>
        <v>0</v>
      </c>
      <c r="AJ3168" s="50">
        <f>AJ3169+AJ3170</f>
        <v>0</v>
      </c>
      <c r="AK3168" s="50">
        <f>AK3169+AK3170</f>
        <v>0</v>
      </c>
      <c r="AL3168" s="50">
        <f>AL3169+AL3170</f>
        <v>19477.636990000003</v>
      </c>
      <c r="AM3168" s="50">
        <f>AM3169+AM3170</f>
        <v>0</v>
      </c>
      <c r="AN3168" s="50">
        <f>AN3169+AN3170</f>
        <v>0</v>
      </c>
      <c r="AO3168" s="15">
        <f>AO3169+AO3170</f>
        <v>11945.970859999999</v>
      </c>
      <c r="AP3168" s="51">
        <f>AP3169+AP3170</f>
        <v>20520.700000000001</v>
      </c>
      <c r="AQ3168" s="51">
        <f>AQ3169+AQ3170</f>
        <v>0</v>
      </c>
      <c r="AR3168" s="51">
        <f>AR3169+AR3170</f>
        <v>0</v>
      </c>
      <c r="AS3168" s="51">
        <f>AS3169+AS3170</f>
        <v>0</v>
      </c>
      <c r="AT3168" s="51">
        <f>AT3169+AT3170</f>
        <v>0</v>
      </c>
      <c r="AU3168" s="51">
        <f t="shared" si="7844"/>
        <v>20520.700000000001</v>
      </c>
      <c r="AV3168" s="51">
        <f t="shared" si="7845"/>
        <v>549.40000000000146</v>
      </c>
      <c r="AW3168" s="51">
        <f t="shared" si="7846"/>
        <v>23766.800000000003</v>
      </c>
      <c r="AX3168" s="51">
        <f t="shared" si="7847"/>
        <v>22202.799999999999</v>
      </c>
      <c r="AY3168" s="51">
        <f t="shared" si="7848"/>
        <v>22202.799999999999</v>
      </c>
      <c r="AZ3168" s="51">
        <f>AZ3169+AZ3170</f>
        <v>0</v>
      </c>
      <c r="BA3168" s="52">
        <f t="shared" si="7849"/>
        <v>94.917020325817361</v>
      </c>
      <c r="BB3168" s="25"/>
    </row>
    <row r="3169" ht="78.75">
      <c r="B3169" s="47" t="s">
        <v>1128</v>
      </c>
      <c r="C3169" s="47" t="s">
        <v>129</v>
      </c>
      <c r="D3169" s="47" t="s">
        <v>96</v>
      </c>
      <c r="E3169" s="48" t="str">
        <f t="shared" si="7843"/>
        <v>1105</v>
      </c>
      <c r="F3169" s="47" t="s">
        <v>1169</v>
      </c>
      <c r="G3169" s="47" t="s">
        <v>70</v>
      </c>
      <c r="H3169" s="49" t="s">
        <v>71</v>
      </c>
      <c r="I3169" s="82">
        <v>17178.400000000001</v>
      </c>
      <c r="J3169" s="19">
        <v>17700.599999999999</v>
      </c>
      <c r="K3169" s="19">
        <v>17700.599999999999</v>
      </c>
      <c r="L3169" s="19"/>
      <c r="M3169" s="19"/>
      <c r="N3169" s="19"/>
      <c r="O3169" s="19">
        <v>0</v>
      </c>
      <c r="P3169" s="19">
        <v>0</v>
      </c>
      <c r="Q3169" s="19">
        <v>0</v>
      </c>
      <c r="R3169" s="19">
        <v>0</v>
      </c>
      <c r="S3169" s="19">
        <v>2696.6999999999998</v>
      </c>
      <c r="T3169" s="19">
        <f t="shared" si="7886"/>
        <v>19875.100000000002</v>
      </c>
      <c r="U3169" s="19">
        <f t="shared" si="7924"/>
        <v>17700.599999999999</v>
      </c>
      <c r="V3169" s="19">
        <f t="shared" si="7925"/>
        <v>17700.599999999999</v>
      </c>
      <c r="W3169" s="19">
        <v>2696.6999999999998</v>
      </c>
      <c r="X3169" s="19"/>
      <c r="Y3169" s="19"/>
      <c r="Z3169" s="19"/>
      <c r="AA3169" s="19">
        <v>3307.1999999999998</v>
      </c>
      <c r="AB3169" s="19"/>
      <c r="AC3169" s="19">
        <v>3307.1999999999998</v>
      </c>
      <c r="AD3169" s="19"/>
      <c r="AE3169" s="19"/>
      <c r="AF3169" s="50">
        <v>19611.872879999999</v>
      </c>
      <c r="AG3169" s="50"/>
      <c r="AH3169" s="50">
        <v>0</v>
      </c>
      <c r="AI3169" s="50">
        <v>0</v>
      </c>
      <c r="AJ3169" s="50">
        <v>0</v>
      </c>
      <c r="AK3169" s="50">
        <v>0</v>
      </c>
      <c r="AL3169" s="50">
        <v>18568.809870000001</v>
      </c>
      <c r="AM3169" s="50">
        <v>0</v>
      </c>
      <c r="AN3169" s="50">
        <v>0</v>
      </c>
      <c r="AO3169" s="51">
        <v>11370.630139999999</v>
      </c>
      <c r="AP3169" s="51">
        <v>19325.700000000001</v>
      </c>
      <c r="AQ3169" s="51">
        <v>0</v>
      </c>
      <c r="AR3169" s="51">
        <v>0</v>
      </c>
      <c r="AS3169" s="51">
        <v>0</v>
      </c>
      <c r="AT3169" s="51">
        <v>0</v>
      </c>
      <c r="AU3169" s="51">
        <f t="shared" si="7844"/>
        <v>19325.700000000001</v>
      </c>
      <c r="AV3169" s="51">
        <f t="shared" si="7845"/>
        <v>549.40000000000146</v>
      </c>
      <c r="AW3169" s="51">
        <f t="shared" si="7846"/>
        <v>22571.800000000003</v>
      </c>
      <c r="AX3169" s="51">
        <f t="shared" si="7847"/>
        <v>21007.799999999999</v>
      </c>
      <c r="AY3169" s="51">
        <f t="shared" si="7848"/>
        <v>21007.799999999999</v>
      </c>
      <c r="AZ3169" s="51"/>
      <c r="BA3169" s="52">
        <f t="shared" si="7849"/>
        <v>94.681471696343166</v>
      </c>
      <c r="BB3169" s="53"/>
    </row>
    <row r="3170" ht="31.5">
      <c r="B3170" s="47" t="s">
        <v>1128</v>
      </c>
      <c r="C3170" s="47" t="s">
        <v>129</v>
      </c>
      <c r="D3170" s="47" t="s">
        <v>96</v>
      </c>
      <c r="E3170" s="48" t="str">
        <f t="shared" si="7843"/>
        <v>1105</v>
      </c>
      <c r="F3170" s="47" t="s">
        <v>1169</v>
      </c>
      <c r="G3170" s="47" t="s">
        <v>58</v>
      </c>
      <c r="H3170" s="49" t="s">
        <v>59</v>
      </c>
      <c r="I3170" s="82">
        <v>1195</v>
      </c>
      <c r="J3170" s="19">
        <v>1195</v>
      </c>
      <c r="K3170" s="19">
        <v>1195</v>
      </c>
      <c r="L3170" s="19"/>
      <c r="M3170" s="19"/>
      <c r="N3170" s="19"/>
      <c r="O3170" s="19">
        <v>0</v>
      </c>
      <c r="P3170" s="19">
        <v>0</v>
      </c>
      <c r="Q3170" s="19">
        <v>0</v>
      </c>
      <c r="R3170" s="19">
        <v>0</v>
      </c>
      <c r="S3170" s="19"/>
      <c r="T3170" s="19">
        <f t="shared" si="7886"/>
        <v>1195</v>
      </c>
      <c r="U3170" s="19">
        <f t="shared" si="7924"/>
        <v>1195</v>
      </c>
      <c r="V3170" s="19">
        <f t="shared" si="7925"/>
        <v>1195</v>
      </c>
      <c r="W3170" s="19"/>
      <c r="X3170" s="19"/>
      <c r="Y3170" s="19"/>
      <c r="Z3170" s="19"/>
      <c r="AA3170" s="19"/>
      <c r="AB3170" s="19"/>
      <c r="AC3170" s="19"/>
      <c r="AD3170" s="19"/>
      <c r="AE3170" s="19"/>
      <c r="AF3170" s="50">
        <v>908.82712000000004</v>
      </c>
      <c r="AG3170" s="50"/>
      <c r="AH3170" s="50">
        <v>0</v>
      </c>
      <c r="AI3170" s="50">
        <v>0</v>
      </c>
      <c r="AJ3170" s="50">
        <v>0</v>
      </c>
      <c r="AK3170" s="50">
        <v>0</v>
      </c>
      <c r="AL3170" s="50">
        <v>908.82712000000004</v>
      </c>
      <c r="AM3170" s="50">
        <v>0</v>
      </c>
      <c r="AN3170" s="50">
        <v>0</v>
      </c>
      <c r="AO3170" s="15">
        <v>575.34072000000003</v>
      </c>
      <c r="AP3170" s="51">
        <v>1195</v>
      </c>
      <c r="AQ3170" s="51">
        <v>0</v>
      </c>
      <c r="AR3170" s="51">
        <v>0</v>
      </c>
      <c r="AS3170" s="51">
        <v>0</v>
      </c>
      <c r="AT3170" s="51">
        <v>0</v>
      </c>
      <c r="AU3170" s="51">
        <f t="shared" si="7844"/>
        <v>1195</v>
      </c>
      <c r="AV3170" s="51">
        <f t="shared" si="7845"/>
        <v>0</v>
      </c>
      <c r="AW3170" s="51">
        <f t="shared" si="7846"/>
        <v>1195</v>
      </c>
      <c r="AX3170" s="51">
        <f t="shared" si="7847"/>
        <v>1195</v>
      </c>
      <c r="AY3170" s="51">
        <f t="shared" si="7848"/>
        <v>1195</v>
      </c>
      <c r="AZ3170" s="51"/>
      <c r="BA3170" s="52">
        <f t="shared" si="7849"/>
        <v>100</v>
      </c>
      <c r="BB3170" s="53"/>
    </row>
    <row r="3171" ht="47.25">
      <c r="B3171" s="47" t="s">
        <v>1128</v>
      </c>
      <c r="C3171" s="47" t="s">
        <v>129</v>
      </c>
      <c r="D3171" s="47" t="s">
        <v>96</v>
      </c>
      <c r="E3171" s="48" t="str">
        <f t="shared" si="7843"/>
        <v>1105</v>
      </c>
      <c r="F3171" s="47" t="s">
        <v>1170</v>
      </c>
      <c r="G3171" s="48"/>
      <c r="H3171" s="49" t="s">
        <v>75</v>
      </c>
      <c r="I3171" s="19">
        <f>I3172+I3173</f>
        <v>61503.599999999999</v>
      </c>
      <c r="J3171" s="19">
        <f>J3172+J3173</f>
        <v>63213.199999999997</v>
      </c>
      <c r="K3171" s="19">
        <f>K3172+K3173</f>
        <v>63213.199999999997</v>
      </c>
      <c r="L3171" s="19">
        <f>L3172+L3173</f>
        <v>0</v>
      </c>
      <c r="M3171" s="19">
        <f>M3172+M3173</f>
        <v>0</v>
      </c>
      <c r="N3171" s="19">
        <f>N3172+N3173</f>
        <v>0</v>
      </c>
      <c r="O3171" s="19">
        <f>O3172+O3173</f>
        <v>0</v>
      </c>
      <c r="P3171" s="19">
        <f>P3172+P3173</f>
        <v>0</v>
      </c>
      <c r="Q3171" s="19">
        <f>Q3172+Q3173</f>
        <v>0</v>
      </c>
      <c r="R3171" s="19">
        <f>R3172+R3173</f>
        <v>0</v>
      </c>
      <c r="S3171" s="19">
        <f>S3172+S3173</f>
        <v>5296.8000000000002</v>
      </c>
      <c r="T3171" s="19">
        <f t="shared" si="7886"/>
        <v>66800.399999999994</v>
      </c>
      <c r="U3171" s="19">
        <f t="shared" si="7924"/>
        <v>63213.199999999997</v>
      </c>
      <c r="V3171" s="19">
        <f t="shared" si="7925"/>
        <v>63213.199999999997</v>
      </c>
      <c r="W3171" s="19">
        <f>W3172+W3173</f>
        <v>5296.8000000000002</v>
      </c>
      <c r="X3171" s="19">
        <f>X3172+X3173</f>
        <v>0</v>
      </c>
      <c r="Y3171" s="19">
        <f>Y3172+Y3173</f>
        <v>0</v>
      </c>
      <c r="Z3171" s="19">
        <f>Z3172+Z3173</f>
        <v>0</v>
      </c>
      <c r="AA3171" s="19">
        <f>AA3172+AA3173</f>
        <v>6118.1000000000004</v>
      </c>
      <c r="AB3171" s="19">
        <f>AB3172+AB3173</f>
        <v>0</v>
      </c>
      <c r="AC3171" s="19">
        <f>AC3172+AC3173</f>
        <v>6118.1000000000004</v>
      </c>
      <c r="AD3171" s="19">
        <f>AD3172+AD3173</f>
        <v>0</v>
      </c>
      <c r="AE3171" s="19">
        <f>AE3172+AE3173</f>
        <v>0</v>
      </c>
      <c r="AF3171" s="50">
        <f>AF3172+AF3173</f>
        <v>66800.399999999994</v>
      </c>
      <c r="AG3171" s="50">
        <f>AG3172+AG3173</f>
        <v>0</v>
      </c>
      <c r="AH3171" s="50">
        <f>AH3172+AH3173</f>
        <v>0</v>
      </c>
      <c r="AI3171" s="50">
        <f>AI3172+AI3173</f>
        <v>0</v>
      </c>
      <c r="AJ3171" s="50">
        <f>AJ3172+AJ3173</f>
        <v>0</v>
      </c>
      <c r="AK3171" s="50">
        <f>AK3172+AK3173</f>
        <v>0</v>
      </c>
      <c r="AL3171" s="50">
        <f>AL3172+AL3173</f>
        <v>64832.59276</v>
      </c>
      <c r="AM3171" s="50">
        <f>AM3172+AM3173</f>
        <v>0</v>
      </c>
      <c r="AN3171" s="50">
        <f>AN3172+AN3173</f>
        <v>0</v>
      </c>
      <c r="AO3171" s="51">
        <f>AO3172+AO3173</f>
        <v>45754.693489999998</v>
      </c>
      <c r="AP3171" s="51">
        <f>AP3172+AP3173</f>
        <v>66800.399999999994</v>
      </c>
      <c r="AQ3171" s="51">
        <f>AQ3172+AQ3173</f>
        <v>0</v>
      </c>
      <c r="AR3171" s="51">
        <f>AR3172+AR3173</f>
        <v>0</v>
      </c>
      <c r="AS3171" s="51">
        <f>AS3172+AS3173</f>
        <v>0</v>
      </c>
      <c r="AT3171" s="51">
        <f>AT3172+AT3173</f>
        <v>0</v>
      </c>
      <c r="AU3171" s="51">
        <f t="shared" si="7844"/>
        <v>66800.399999999994</v>
      </c>
      <c r="AV3171" s="51">
        <f t="shared" si="7845"/>
        <v>0</v>
      </c>
      <c r="AW3171" s="51">
        <f t="shared" si="7846"/>
        <v>72097.199999999997</v>
      </c>
      <c r="AX3171" s="51">
        <f t="shared" si="7847"/>
        <v>69331.300000000003</v>
      </c>
      <c r="AY3171" s="51">
        <f t="shared" si="7848"/>
        <v>69331.300000000003</v>
      </c>
      <c r="AZ3171" s="51">
        <f>AZ3172+AZ3173</f>
        <v>0</v>
      </c>
      <c r="BA3171" s="52">
        <f t="shared" si="7849"/>
        <v>97.054198417973552</v>
      </c>
      <c r="BB3171" s="25"/>
    </row>
    <row r="3172" ht="78.75">
      <c r="B3172" s="47" t="s">
        <v>1128</v>
      </c>
      <c r="C3172" s="47" t="s">
        <v>129</v>
      </c>
      <c r="D3172" s="47" t="s">
        <v>96</v>
      </c>
      <c r="E3172" s="48" t="str">
        <f t="shared" si="7843"/>
        <v>1105</v>
      </c>
      <c r="F3172" s="47" t="s">
        <v>1170</v>
      </c>
      <c r="G3172" s="47" t="s">
        <v>70</v>
      </c>
      <c r="H3172" s="49" t="s">
        <v>71</v>
      </c>
      <c r="I3172" s="19">
        <v>55596.599999999999</v>
      </c>
      <c r="J3172" s="19">
        <v>57306.199999999997</v>
      </c>
      <c r="K3172" s="19">
        <v>57306.199999999997</v>
      </c>
      <c r="L3172" s="19"/>
      <c r="M3172" s="19"/>
      <c r="N3172" s="19"/>
      <c r="O3172" s="19">
        <v>0</v>
      </c>
      <c r="P3172" s="19">
        <v>0</v>
      </c>
      <c r="Q3172" s="19">
        <v>0</v>
      </c>
      <c r="R3172" s="19">
        <v>0</v>
      </c>
      <c r="S3172" s="19">
        <v>5296.8000000000002</v>
      </c>
      <c r="T3172" s="19">
        <f t="shared" si="7886"/>
        <v>60893.400000000001</v>
      </c>
      <c r="U3172" s="19">
        <f t="shared" si="7924"/>
        <v>57306.199999999997</v>
      </c>
      <c r="V3172" s="19">
        <f t="shared" si="7925"/>
        <v>57306.199999999997</v>
      </c>
      <c r="W3172" s="19">
        <v>5296.8000000000002</v>
      </c>
      <c r="X3172" s="19"/>
      <c r="Y3172" s="19"/>
      <c r="Z3172" s="19"/>
      <c r="AA3172" s="19">
        <v>6118.1000000000004</v>
      </c>
      <c r="AB3172" s="19"/>
      <c r="AC3172" s="19">
        <v>6118.1000000000004</v>
      </c>
      <c r="AD3172" s="19"/>
      <c r="AE3172" s="19"/>
      <c r="AF3172" s="50">
        <v>63326.233840000001</v>
      </c>
      <c r="AG3172" s="50"/>
      <c r="AH3172" s="50">
        <v>0</v>
      </c>
      <c r="AI3172" s="50">
        <v>0</v>
      </c>
      <c r="AJ3172" s="50">
        <v>0</v>
      </c>
      <c r="AK3172" s="50">
        <v>0</v>
      </c>
      <c r="AL3172" s="50">
        <v>61358.426599999999</v>
      </c>
      <c r="AM3172" s="50">
        <v>0</v>
      </c>
      <c r="AN3172" s="50">
        <v>0</v>
      </c>
      <c r="AO3172" s="15">
        <v>43180.64284</v>
      </c>
      <c r="AP3172" s="51">
        <v>62558.417000000001</v>
      </c>
      <c r="AQ3172" s="51">
        <v>0</v>
      </c>
      <c r="AR3172" s="51">
        <v>0</v>
      </c>
      <c r="AS3172" s="51">
        <v>0</v>
      </c>
      <c r="AT3172" s="51">
        <v>0</v>
      </c>
      <c r="AU3172" s="51">
        <f t="shared" si="7844"/>
        <v>62558.417000000001</v>
      </c>
      <c r="AV3172" s="51">
        <f t="shared" si="7845"/>
        <v>-1665.0169999999998</v>
      </c>
      <c r="AW3172" s="51">
        <f t="shared" si="7846"/>
        <v>66190.199999999997</v>
      </c>
      <c r="AX3172" s="51">
        <f t="shared" si="7847"/>
        <v>63424.299999999996</v>
      </c>
      <c r="AY3172" s="51">
        <f t="shared" si="7848"/>
        <v>63424.299999999996</v>
      </c>
      <c r="AZ3172" s="51"/>
      <c r="BA3172" s="52">
        <f t="shared" si="7849"/>
        <v>96.892587604417059</v>
      </c>
      <c r="BB3172" s="53"/>
    </row>
    <row r="3173" ht="31.5">
      <c r="B3173" s="47" t="s">
        <v>1128</v>
      </c>
      <c r="C3173" s="47" t="s">
        <v>129</v>
      </c>
      <c r="D3173" s="47" t="s">
        <v>96</v>
      </c>
      <c r="E3173" s="48" t="str">
        <f t="shared" si="7843"/>
        <v>1105</v>
      </c>
      <c r="F3173" s="47" t="s">
        <v>1170</v>
      </c>
      <c r="G3173" s="47" t="s">
        <v>58</v>
      </c>
      <c r="H3173" s="49" t="s">
        <v>59</v>
      </c>
      <c r="I3173" s="19">
        <v>5907</v>
      </c>
      <c r="J3173" s="19">
        <v>5907</v>
      </c>
      <c r="K3173" s="19">
        <v>5907</v>
      </c>
      <c r="L3173" s="19"/>
      <c r="M3173" s="19"/>
      <c r="N3173" s="19"/>
      <c r="O3173" s="19">
        <v>0</v>
      </c>
      <c r="P3173" s="19">
        <v>0</v>
      </c>
      <c r="Q3173" s="19">
        <v>0</v>
      </c>
      <c r="R3173" s="19">
        <v>0</v>
      </c>
      <c r="S3173" s="19"/>
      <c r="T3173" s="19">
        <f t="shared" si="7886"/>
        <v>5907</v>
      </c>
      <c r="U3173" s="19">
        <f t="shared" si="7924"/>
        <v>5907</v>
      </c>
      <c r="V3173" s="19">
        <f t="shared" si="7925"/>
        <v>5907</v>
      </c>
      <c r="W3173" s="19"/>
      <c r="X3173" s="19"/>
      <c r="Y3173" s="19"/>
      <c r="Z3173" s="19"/>
      <c r="AA3173" s="19"/>
      <c r="AB3173" s="19"/>
      <c r="AC3173" s="19"/>
      <c r="AD3173" s="19"/>
      <c r="AE3173" s="19"/>
      <c r="AF3173" s="50">
        <v>3474.1661600000002</v>
      </c>
      <c r="AG3173" s="50"/>
      <c r="AH3173" s="50">
        <v>0</v>
      </c>
      <c r="AI3173" s="50">
        <v>0</v>
      </c>
      <c r="AJ3173" s="50">
        <v>0</v>
      </c>
      <c r="AK3173" s="50">
        <v>0</v>
      </c>
      <c r="AL3173" s="50">
        <v>3474.1661600000002</v>
      </c>
      <c r="AM3173" s="50">
        <v>0</v>
      </c>
      <c r="AN3173" s="50">
        <v>0</v>
      </c>
      <c r="AO3173" s="51">
        <v>2574.0506500000001</v>
      </c>
      <c r="AP3173" s="51">
        <v>4241.9830000000002</v>
      </c>
      <c r="AQ3173" s="51">
        <v>0</v>
      </c>
      <c r="AR3173" s="51">
        <v>0</v>
      </c>
      <c r="AS3173" s="51">
        <v>0</v>
      </c>
      <c r="AT3173" s="51">
        <v>0</v>
      </c>
      <c r="AU3173" s="51">
        <f t="shared" si="7844"/>
        <v>4241.9830000000002</v>
      </c>
      <c r="AV3173" s="51">
        <f t="shared" si="7845"/>
        <v>1665.0169999999998</v>
      </c>
      <c r="AW3173" s="51">
        <f t="shared" si="7846"/>
        <v>5907</v>
      </c>
      <c r="AX3173" s="51">
        <f t="shared" si="7847"/>
        <v>5907</v>
      </c>
      <c r="AY3173" s="51">
        <f t="shared" si="7848"/>
        <v>5907</v>
      </c>
      <c r="AZ3173" s="51"/>
      <c r="BA3173" s="52">
        <f t="shared" si="7849"/>
        <v>100</v>
      </c>
      <c r="BB3173" s="53"/>
    </row>
    <row r="3174" s="30" customFormat="1" ht="17.25" customHeight="1">
      <c r="B3174" s="31" t="s">
        <v>1171</v>
      </c>
      <c r="C3174" s="31"/>
      <c r="D3174" s="31"/>
      <c r="E3174" s="32" t="str">
        <f t="shared" si="7843"/>
        <v/>
      </c>
      <c r="F3174" s="31"/>
      <c r="G3174" s="32"/>
      <c r="H3174" s="77" t="s">
        <v>1172</v>
      </c>
      <c r="I3174" s="34">
        <f t="shared" ref="I3174:I3176" si="7927">I3175</f>
        <v>73006.900000000009</v>
      </c>
      <c r="J3174" s="34">
        <f t="shared" ref="J3174:J3176" si="7928">J3175</f>
        <v>75026.100000000006</v>
      </c>
      <c r="K3174" s="34">
        <f t="shared" ref="K3174:K3176" si="7929">K3175</f>
        <v>75026.100000000006</v>
      </c>
      <c r="L3174" s="34">
        <f t="shared" ref="L3174:L3176" si="7930">L3175</f>
        <v>53.200000000000003</v>
      </c>
      <c r="M3174" s="34">
        <f t="shared" ref="M3174:M3176" si="7931">M3175</f>
        <v>53.200000000000003</v>
      </c>
      <c r="N3174" s="34">
        <f t="shared" ref="N3174:N3176" si="7932">N3175</f>
        <v>53.200000000000003</v>
      </c>
      <c r="O3174" s="34">
        <f t="shared" ref="O3174:O3176" si="7933">O3175</f>
        <v>0</v>
      </c>
      <c r="P3174" s="34">
        <f t="shared" ref="P3174:P3176" si="7934">P3175</f>
        <v>0</v>
      </c>
      <c r="Q3174" s="34">
        <f t="shared" ref="Q3174:Q3176" si="7935">Q3175</f>
        <v>3274.4000000000001</v>
      </c>
      <c r="R3174" s="34">
        <f t="shared" ref="R3174:R3176" si="7936">R3175</f>
        <v>0</v>
      </c>
      <c r="S3174" s="34">
        <f t="shared" ref="S3174:S3176" si="7937">S3175</f>
        <v>8798.7000000000007</v>
      </c>
      <c r="T3174" s="34">
        <f t="shared" si="7886"/>
        <v>85133.199999999997</v>
      </c>
      <c r="U3174" s="34">
        <f t="shared" si="7924"/>
        <v>75079.300000000003</v>
      </c>
      <c r="V3174" s="34">
        <f t="shared" si="7925"/>
        <v>75079.300000000003</v>
      </c>
      <c r="W3174" s="34">
        <f t="shared" ref="W3174:W3176" si="7938">W3175</f>
        <v>8798.7000000000007</v>
      </c>
      <c r="X3174" s="34">
        <f t="shared" ref="X3174:X3176" si="7939">X3175</f>
        <v>0</v>
      </c>
      <c r="Y3174" s="34">
        <f t="shared" ref="Y3174:Y3176" si="7940">Y3175</f>
        <v>0</v>
      </c>
      <c r="Z3174" s="34">
        <f t="shared" ref="Z3174:Z3176" si="7941">Z3175</f>
        <v>0</v>
      </c>
      <c r="AA3174" s="34">
        <f t="shared" ref="AA3174:AA3176" si="7942">AA3175</f>
        <v>10361.400000000001</v>
      </c>
      <c r="AB3174" s="34">
        <f t="shared" ref="AB3174:AB3176" si="7943">AB3175</f>
        <v>0</v>
      </c>
      <c r="AC3174" s="34">
        <f t="shared" ref="AC3174:AC3176" si="7944">AC3175</f>
        <v>10361.400000000001</v>
      </c>
      <c r="AD3174" s="34">
        <f t="shared" ref="AD3174:AD3176" si="7945">AD3175</f>
        <v>0</v>
      </c>
      <c r="AE3174" s="34">
        <f t="shared" ref="AE3174:AE3176" si="7946">AE3175</f>
        <v>0</v>
      </c>
      <c r="AF3174" s="35">
        <f t="shared" ref="AF3174:AF3176" si="7947">AF3175</f>
        <v>83612.800000000003</v>
      </c>
      <c r="AG3174" s="35">
        <f t="shared" ref="AG3174:AG3176" si="7948">AG3175</f>
        <v>0</v>
      </c>
      <c r="AH3174" s="35">
        <f t="shared" ref="AH3174:AH3176" si="7949">AH3175</f>
        <v>0</v>
      </c>
      <c r="AI3174" s="35">
        <f t="shared" ref="AI3174:AI3176" si="7950">AI3175</f>
        <v>0</v>
      </c>
      <c r="AJ3174" s="35">
        <f t="shared" ref="AJ3174:AJ3176" si="7951">AJ3175</f>
        <v>0</v>
      </c>
      <c r="AK3174" s="35">
        <f t="shared" ref="AK3174:AK3176" si="7952">AK3175</f>
        <v>0</v>
      </c>
      <c r="AL3174" s="35">
        <f t="shared" ref="AL3174:AL3176" si="7953">AL3175</f>
        <v>83574.485379999998</v>
      </c>
      <c r="AM3174" s="35">
        <f t="shared" ref="AM3174:AM3176" si="7954">AM3175</f>
        <v>0</v>
      </c>
      <c r="AN3174" s="35">
        <f t="shared" ref="AN3174:AN3176" si="7955">AN3175</f>
        <v>0</v>
      </c>
      <c r="AO3174" s="54">
        <f t="shared" ref="AO3174:AO3176" si="7956">AO3175</f>
        <v>50531.910620000002</v>
      </c>
      <c r="AP3174" s="36">
        <f t="shared" ref="AP3174:AP3176" si="7957">AP3175</f>
        <v>85133.200000000012</v>
      </c>
      <c r="AQ3174" s="36">
        <f t="shared" ref="AQ3174:AQ3176" si="7958">AQ3175</f>
        <v>0</v>
      </c>
      <c r="AR3174" s="36">
        <f t="shared" ref="AR3174:AR3176" si="7959">AR3175</f>
        <v>0</v>
      </c>
      <c r="AS3174" s="36">
        <f t="shared" ref="AS3174:AS3176" si="7960">AS3175</f>
        <v>0</v>
      </c>
      <c r="AT3174" s="36">
        <f t="shared" ref="AT3174:AT3176" si="7961">AT3175</f>
        <v>0</v>
      </c>
      <c r="AU3174" s="36">
        <f t="shared" si="7844"/>
        <v>85133.200000000012</v>
      </c>
      <c r="AV3174" s="36">
        <f t="shared" si="7845"/>
        <v>-1.4551915228366852e-11</v>
      </c>
      <c r="AW3174" s="36">
        <f t="shared" si="7846"/>
        <v>93931.899999999994</v>
      </c>
      <c r="AX3174" s="36">
        <f t="shared" si="7847"/>
        <v>85440.700000000012</v>
      </c>
      <c r="AY3174" s="36">
        <f t="shared" si="7848"/>
        <v>85440.700000000012</v>
      </c>
      <c r="AZ3174" s="36">
        <f t="shared" ref="AZ3174:AZ3176" si="7962">AZ3175</f>
        <v>0</v>
      </c>
      <c r="BA3174" s="37">
        <f t="shared" si="7849"/>
        <v>99.954176130927323</v>
      </c>
      <c r="BB3174" s="25"/>
    </row>
    <row r="3175" s="30" customFormat="1">
      <c r="B3175" s="31" t="s">
        <v>1171</v>
      </c>
      <c r="C3175" s="31" t="s">
        <v>46</v>
      </c>
      <c r="D3175" s="31"/>
      <c r="E3175" s="32" t="str">
        <f t="shared" si="7843"/>
        <v>01</v>
      </c>
      <c r="F3175" s="31"/>
      <c r="G3175" s="32"/>
      <c r="H3175" s="33" t="s">
        <v>47</v>
      </c>
      <c r="I3175" s="34">
        <f t="shared" si="7927"/>
        <v>73006.900000000009</v>
      </c>
      <c r="J3175" s="34">
        <f t="shared" si="7928"/>
        <v>75026.100000000006</v>
      </c>
      <c r="K3175" s="34">
        <f t="shared" si="7929"/>
        <v>75026.100000000006</v>
      </c>
      <c r="L3175" s="34">
        <f t="shared" si="7930"/>
        <v>53.200000000000003</v>
      </c>
      <c r="M3175" s="34">
        <f t="shared" si="7931"/>
        <v>53.200000000000003</v>
      </c>
      <c r="N3175" s="34">
        <f t="shared" si="7932"/>
        <v>53.200000000000003</v>
      </c>
      <c r="O3175" s="34">
        <f t="shared" si="7933"/>
        <v>0</v>
      </c>
      <c r="P3175" s="34">
        <f t="shared" si="7934"/>
        <v>0</v>
      </c>
      <c r="Q3175" s="34">
        <f t="shared" si="7935"/>
        <v>3274.4000000000001</v>
      </c>
      <c r="R3175" s="34">
        <f t="shared" si="7936"/>
        <v>0</v>
      </c>
      <c r="S3175" s="34">
        <f t="shared" si="7937"/>
        <v>8798.7000000000007</v>
      </c>
      <c r="T3175" s="34">
        <f t="shared" si="7886"/>
        <v>85133.199999999997</v>
      </c>
      <c r="U3175" s="34">
        <f t="shared" si="7924"/>
        <v>75079.300000000003</v>
      </c>
      <c r="V3175" s="34">
        <f t="shared" si="7925"/>
        <v>75079.300000000003</v>
      </c>
      <c r="W3175" s="34">
        <f t="shared" si="7938"/>
        <v>8798.7000000000007</v>
      </c>
      <c r="X3175" s="34">
        <f t="shared" si="7939"/>
        <v>0</v>
      </c>
      <c r="Y3175" s="34">
        <f t="shared" si="7940"/>
        <v>0</v>
      </c>
      <c r="Z3175" s="34">
        <f t="shared" si="7941"/>
        <v>0</v>
      </c>
      <c r="AA3175" s="34">
        <f t="shared" si="7942"/>
        <v>10361.400000000001</v>
      </c>
      <c r="AB3175" s="34">
        <f t="shared" si="7943"/>
        <v>0</v>
      </c>
      <c r="AC3175" s="34">
        <f t="shared" si="7944"/>
        <v>10361.400000000001</v>
      </c>
      <c r="AD3175" s="34">
        <f t="shared" si="7945"/>
        <v>0</v>
      </c>
      <c r="AE3175" s="34">
        <f t="shared" si="7946"/>
        <v>0</v>
      </c>
      <c r="AF3175" s="35">
        <f t="shared" si="7947"/>
        <v>83612.800000000003</v>
      </c>
      <c r="AG3175" s="35">
        <f t="shared" si="7948"/>
        <v>0</v>
      </c>
      <c r="AH3175" s="35">
        <f t="shared" si="7949"/>
        <v>0</v>
      </c>
      <c r="AI3175" s="35">
        <f t="shared" si="7950"/>
        <v>0</v>
      </c>
      <c r="AJ3175" s="35">
        <f t="shared" si="7951"/>
        <v>0</v>
      </c>
      <c r="AK3175" s="35">
        <f t="shared" si="7952"/>
        <v>0</v>
      </c>
      <c r="AL3175" s="35">
        <f t="shared" si="7953"/>
        <v>83574.485379999998</v>
      </c>
      <c r="AM3175" s="35">
        <f t="shared" si="7954"/>
        <v>0</v>
      </c>
      <c r="AN3175" s="35">
        <f t="shared" si="7955"/>
        <v>0</v>
      </c>
      <c r="AO3175" s="36">
        <f t="shared" si="7956"/>
        <v>50531.910620000002</v>
      </c>
      <c r="AP3175" s="36">
        <f t="shared" si="7957"/>
        <v>85133.200000000012</v>
      </c>
      <c r="AQ3175" s="36">
        <f t="shared" si="7958"/>
        <v>0</v>
      </c>
      <c r="AR3175" s="36">
        <f t="shared" si="7959"/>
        <v>0</v>
      </c>
      <c r="AS3175" s="36">
        <f t="shared" si="7960"/>
        <v>0</v>
      </c>
      <c r="AT3175" s="36">
        <f t="shared" si="7961"/>
        <v>0</v>
      </c>
      <c r="AU3175" s="36">
        <f t="shared" si="7844"/>
        <v>85133.200000000012</v>
      </c>
      <c r="AV3175" s="36">
        <f t="shared" si="7845"/>
        <v>-1.4551915228366852e-11</v>
      </c>
      <c r="AW3175" s="36">
        <f t="shared" si="7846"/>
        <v>93931.899999999994</v>
      </c>
      <c r="AX3175" s="36">
        <f t="shared" si="7847"/>
        <v>85440.700000000012</v>
      </c>
      <c r="AY3175" s="36">
        <f t="shared" si="7848"/>
        <v>85440.700000000012</v>
      </c>
      <c r="AZ3175" s="36">
        <f t="shared" si="7962"/>
        <v>0</v>
      </c>
      <c r="BA3175" s="37">
        <f t="shared" si="7849"/>
        <v>99.954176130927323</v>
      </c>
      <c r="BB3175" s="25"/>
    </row>
    <row r="3176" s="39" customFormat="1" ht="47.25">
      <c r="B3176" s="40" t="s">
        <v>1171</v>
      </c>
      <c r="C3176" s="40" t="s">
        <v>46</v>
      </c>
      <c r="D3176" s="40" t="s">
        <v>122</v>
      </c>
      <c r="E3176" s="38" t="str">
        <f t="shared" ref="E3176:E3239" si="7963">CONCATENATE(C3176,D3176)</f>
        <v>0106</v>
      </c>
      <c r="F3176" s="40"/>
      <c r="G3176" s="38"/>
      <c r="H3176" s="41" t="s">
        <v>123</v>
      </c>
      <c r="I3176" s="42">
        <f t="shared" si="7927"/>
        <v>73006.900000000009</v>
      </c>
      <c r="J3176" s="42">
        <f t="shared" si="7928"/>
        <v>75026.100000000006</v>
      </c>
      <c r="K3176" s="42">
        <f t="shared" si="7929"/>
        <v>75026.100000000006</v>
      </c>
      <c r="L3176" s="42">
        <f t="shared" si="7930"/>
        <v>53.200000000000003</v>
      </c>
      <c r="M3176" s="42">
        <f t="shared" si="7931"/>
        <v>53.200000000000003</v>
      </c>
      <c r="N3176" s="42">
        <f t="shared" si="7932"/>
        <v>53.200000000000003</v>
      </c>
      <c r="O3176" s="42">
        <f t="shared" si="7933"/>
        <v>0</v>
      </c>
      <c r="P3176" s="42">
        <f t="shared" si="7934"/>
        <v>0</v>
      </c>
      <c r="Q3176" s="42">
        <f t="shared" si="7935"/>
        <v>3274.4000000000001</v>
      </c>
      <c r="R3176" s="42">
        <f t="shared" si="7936"/>
        <v>0</v>
      </c>
      <c r="S3176" s="42">
        <f t="shared" si="7937"/>
        <v>8798.7000000000007</v>
      </c>
      <c r="T3176" s="42">
        <f t="shared" si="7886"/>
        <v>85133.199999999997</v>
      </c>
      <c r="U3176" s="42">
        <f t="shared" si="7924"/>
        <v>75079.300000000003</v>
      </c>
      <c r="V3176" s="42">
        <f t="shared" si="7925"/>
        <v>75079.300000000003</v>
      </c>
      <c r="W3176" s="42">
        <f t="shared" si="7938"/>
        <v>8798.7000000000007</v>
      </c>
      <c r="X3176" s="42">
        <f t="shared" si="7939"/>
        <v>0</v>
      </c>
      <c r="Y3176" s="42">
        <f t="shared" si="7940"/>
        <v>0</v>
      </c>
      <c r="Z3176" s="42">
        <f t="shared" si="7941"/>
        <v>0</v>
      </c>
      <c r="AA3176" s="42">
        <f t="shared" si="7942"/>
        <v>10361.400000000001</v>
      </c>
      <c r="AB3176" s="42">
        <f t="shared" si="7943"/>
        <v>0</v>
      </c>
      <c r="AC3176" s="42">
        <f t="shared" si="7944"/>
        <v>10361.400000000001</v>
      </c>
      <c r="AD3176" s="42">
        <f t="shared" si="7945"/>
        <v>0</v>
      </c>
      <c r="AE3176" s="42">
        <f t="shared" si="7946"/>
        <v>0</v>
      </c>
      <c r="AF3176" s="43">
        <f t="shared" si="7947"/>
        <v>83612.800000000003</v>
      </c>
      <c r="AG3176" s="43">
        <f t="shared" si="7948"/>
        <v>0</v>
      </c>
      <c r="AH3176" s="43">
        <f t="shared" si="7949"/>
        <v>0</v>
      </c>
      <c r="AI3176" s="43">
        <f t="shared" si="7950"/>
        <v>0</v>
      </c>
      <c r="AJ3176" s="43">
        <f t="shared" si="7951"/>
        <v>0</v>
      </c>
      <c r="AK3176" s="43">
        <f t="shared" si="7952"/>
        <v>0</v>
      </c>
      <c r="AL3176" s="43">
        <f t="shared" si="7953"/>
        <v>83574.485379999998</v>
      </c>
      <c r="AM3176" s="43">
        <f t="shared" si="7954"/>
        <v>0</v>
      </c>
      <c r="AN3176" s="43">
        <f t="shared" si="7955"/>
        <v>0</v>
      </c>
      <c r="AO3176" s="44">
        <f t="shared" si="7956"/>
        <v>50531.910620000002</v>
      </c>
      <c r="AP3176" s="45">
        <f t="shared" si="7957"/>
        <v>85133.200000000012</v>
      </c>
      <c r="AQ3176" s="45">
        <f t="shared" si="7958"/>
        <v>0</v>
      </c>
      <c r="AR3176" s="45">
        <f t="shared" si="7959"/>
        <v>0</v>
      </c>
      <c r="AS3176" s="45">
        <f t="shared" si="7960"/>
        <v>0</v>
      </c>
      <c r="AT3176" s="45">
        <f t="shared" si="7961"/>
        <v>0</v>
      </c>
      <c r="AU3176" s="45">
        <f t="shared" ref="AU3176:AU3239" si="7964">AP3176+AS3176+AT3176+AR3176+AQ3176</f>
        <v>85133.200000000012</v>
      </c>
      <c r="AV3176" s="45">
        <f t="shared" ref="AV3176:AV3239" si="7965">T3176-AU3176</f>
        <v>-1.4551915228366852e-11</v>
      </c>
      <c r="AW3176" s="45">
        <f t="shared" ref="AW3176:AW3239" si="7966">T3176+W3176+X3176+Y3176+Z3176</f>
        <v>93931.899999999994</v>
      </c>
      <c r="AX3176" s="45">
        <f t="shared" ref="AX3176:AX3239" si="7967">U3176+AA3176+AB3176</f>
        <v>85440.700000000012</v>
      </c>
      <c r="AY3176" s="45">
        <f t="shared" ref="AY3176:AY3239" si="7968">V3176+AC3176+AE3176+AD3176</f>
        <v>85440.700000000012</v>
      </c>
      <c r="AZ3176" s="45">
        <f t="shared" si="7962"/>
        <v>0</v>
      </c>
      <c r="BA3176" s="46">
        <f t="shared" ref="BA3176:BA3239" si="7969">AL3176/AF3176*100</f>
        <v>99.954176130927323</v>
      </c>
      <c r="BB3176" s="25"/>
    </row>
    <row r="3177" ht="47.25">
      <c r="B3177" s="47" t="s">
        <v>1171</v>
      </c>
      <c r="C3177" s="47" t="s">
        <v>46</v>
      </c>
      <c r="D3177" s="47" t="s">
        <v>122</v>
      </c>
      <c r="E3177" s="48" t="str">
        <f t="shared" si="7963"/>
        <v>0106</v>
      </c>
      <c r="F3177" s="47" t="s">
        <v>1173</v>
      </c>
      <c r="G3177" s="48"/>
      <c r="H3177" s="49" t="s">
        <v>1174</v>
      </c>
      <c r="I3177" s="19">
        <f>I3178+I3181</f>
        <v>73006.900000000009</v>
      </c>
      <c r="J3177" s="19">
        <f>J3178+J3181</f>
        <v>75026.100000000006</v>
      </c>
      <c r="K3177" s="19">
        <f>K3178+K3181</f>
        <v>75026.100000000006</v>
      </c>
      <c r="L3177" s="19">
        <f>L3178+L3181</f>
        <v>53.200000000000003</v>
      </c>
      <c r="M3177" s="19">
        <f>M3178+M3181</f>
        <v>53.200000000000003</v>
      </c>
      <c r="N3177" s="19">
        <f>N3178+N3181</f>
        <v>53.200000000000003</v>
      </c>
      <c r="O3177" s="19">
        <f>O3178+O3181</f>
        <v>0</v>
      </c>
      <c r="P3177" s="19">
        <f>P3178+P3181</f>
        <v>0</v>
      </c>
      <c r="Q3177" s="19">
        <f>Q3178+Q3181</f>
        <v>3274.4000000000001</v>
      </c>
      <c r="R3177" s="19">
        <f>R3178+R3181</f>
        <v>0</v>
      </c>
      <c r="S3177" s="19">
        <f>S3178+S3181</f>
        <v>8798.7000000000007</v>
      </c>
      <c r="T3177" s="19">
        <f t="shared" si="7886"/>
        <v>85133.199999999997</v>
      </c>
      <c r="U3177" s="19">
        <f t="shared" si="7924"/>
        <v>75079.300000000003</v>
      </c>
      <c r="V3177" s="19">
        <f t="shared" si="7925"/>
        <v>75079.300000000003</v>
      </c>
      <c r="W3177" s="19">
        <f>W3178+W3181</f>
        <v>8798.7000000000007</v>
      </c>
      <c r="X3177" s="19">
        <f>X3178+X3181</f>
        <v>0</v>
      </c>
      <c r="Y3177" s="19">
        <f>Y3178+Y3181</f>
        <v>0</v>
      </c>
      <c r="Z3177" s="19">
        <f>Z3178+Z3181</f>
        <v>0</v>
      </c>
      <c r="AA3177" s="19">
        <f>AA3178+AA3181</f>
        <v>10361.400000000001</v>
      </c>
      <c r="AB3177" s="19">
        <f>AB3178+AB3181</f>
        <v>0</v>
      </c>
      <c r="AC3177" s="19">
        <f>AC3178+AC3181</f>
        <v>10361.400000000001</v>
      </c>
      <c r="AD3177" s="19">
        <f>AD3178+AD3181</f>
        <v>0</v>
      </c>
      <c r="AE3177" s="19">
        <f>AE3178+AE3181</f>
        <v>0</v>
      </c>
      <c r="AF3177" s="50">
        <f>AF3178+AF3181</f>
        <v>83612.800000000003</v>
      </c>
      <c r="AG3177" s="50">
        <f>AG3178+AG3181</f>
        <v>0</v>
      </c>
      <c r="AH3177" s="50">
        <f>AH3178+AH3181</f>
        <v>0</v>
      </c>
      <c r="AI3177" s="50">
        <f>AI3178+AI3181</f>
        <v>0</v>
      </c>
      <c r="AJ3177" s="50">
        <f>AJ3178+AJ3181</f>
        <v>0</v>
      </c>
      <c r="AK3177" s="50">
        <f>AK3178+AK3181</f>
        <v>0</v>
      </c>
      <c r="AL3177" s="50">
        <f>AL3178+AL3181</f>
        <v>83574.485379999998</v>
      </c>
      <c r="AM3177" s="50">
        <f>AM3178+AM3181</f>
        <v>0</v>
      </c>
      <c r="AN3177" s="50">
        <f>AN3178+AN3181</f>
        <v>0</v>
      </c>
      <c r="AO3177" s="51">
        <f>AO3178+AO3181</f>
        <v>50531.910620000002</v>
      </c>
      <c r="AP3177" s="51">
        <f>AP3178+AP3181</f>
        <v>85133.200000000012</v>
      </c>
      <c r="AQ3177" s="51">
        <f>AQ3178+AQ3181</f>
        <v>0</v>
      </c>
      <c r="AR3177" s="51">
        <f>AR3178+AR3181</f>
        <v>0</v>
      </c>
      <c r="AS3177" s="51">
        <f>AS3178+AS3181</f>
        <v>0</v>
      </c>
      <c r="AT3177" s="51">
        <f>AT3178+AT3181</f>
        <v>0</v>
      </c>
      <c r="AU3177" s="51">
        <f t="shared" si="7964"/>
        <v>85133.200000000012</v>
      </c>
      <c r="AV3177" s="51">
        <f t="shared" si="7965"/>
        <v>-1.4551915228366852e-11</v>
      </c>
      <c r="AW3177" s="51">
        <f t="shared" si="7966"/>
        <v>93931.899999999994</v>
      </c>
      <c r="AX3177" s="51">
        <f t="shared" si="7967"/>
        <v>85440.700000000012</v>
      </c>
      <c r="AY3177" s="51">
        <f t="shared" si="7968"/>
        <v>85440.700000000012</v>
      </c>
      <c r="AZ3177" s="51">
        <f>AZ3178+AZ3181</f>
        <v>0</v>
      </c>
      <c r="BA3177" s="52">
        <f t="shared" si="7969"/>
        <v>99.954176130927323</v>
      </c>
      <c r="BB3177" s="25"/>
    </row>
    <row r="3178" ht="31.5">
      <c r="B3178" s="47" t="s">
        <v>1171</v>
      </c>
      <c r="C3178" s="47" t="s">
        <v>46</v>
      </c>
      <c r="D3178" s="47" t="s">
        <v>122</v>
      </c>
      <c r="E3178" s="48" t="str">
        <f t="shared" si="7963"/>
        <v>0106</v>
      </c>
      <c r="F3178" s="47" t="s">
        <v>1175</v>
      </c>
      <c r="G3178" s="48"/>
      <c r="H3178" s="49" t="s">
        <v>1176</v>
      </c>
      <c r="I3178" s="19">
        <f t="shared" ref="I3178:I3181" si="7970">I3179</f>
        <v>32468.600000000002</v>
      </c>
      <c r="J3178" s="19">
        <f t="shared" ref="J3178:J3181" si="7971">J3179</f>
        <v>32803.900000000001</v>
      </c>
      <c r="K3178" s="19">
        <f t="shared" ref="K3178:K3181" si="7972">K3179</f>
        <v>32803.900000000001</v>
      </c>
      <c r="L3178" s="19">
        <f t="shared" ref="L3178:L3181" si="7973">L3179</f>
        <v>0</v>
      </c>
      <c r="M3178" s="19">
        <f t="shared" ref="M3178:M3181" si="7974">M3179</f>
        <v>0</v>
      </c>
      <c r="N3178" s="19">
        <f t="shared" ref="N3178:N3181" si="7975">N3179</f>
        <v>0</v>
      </c>
      <c r="O3178" s="19">
        <f t="shared" ref="O3178:O3181" si="7976">O3179</f>
        <v>0</v>
      </c>
      <c r="P3178" s="19">
        <f t="shared" ref="P3178:P3181" si="7977">P3179</f>
        <v>0</v>
      </c>
      <c r="Q3178" s="19">
        <f t="shared" ref="Q3178:Q3181" si="7978">Q3179</f>
        <v>0</v>
      </c>
      <c r="R3178" s="19">
        <f t="shared" ref="R3178:R3181" si="7979">R3179</f>
        <v>0</v>
      </c>
      <c r="S3178" s="19">
        <f t="shared" ref="S3178:S3181" si="7980">S3179</f>
        <v>4452.3999999999996</v>
      </c>
      <c r="T3178" s="19">
        <f t="shared" si="7886"/>
        <v>36921</v>
      </c>
      <c r="U3178" s="19">
        <f t="shared" si="7924"/>
        <v>32803.900000000001</v>
      </c>
      <c r="V3178" s="19">
        <f t="shared" si="7925"/>
        <v>32803.900000000001</v>
      </c>
      <c r="W3178" s="19">
        <f t="shared" ref="W3178:W3181" si="7981">W3179</f>
        <v>4452.3999999999996</v>
      </c>
      <c r="X3178" s="19">
        <f t="shared" ref="X3178:X3181" si="7982">X3179</f>
        <v>0</v>
      </c>
      <c r="Y3178" s="19">
        <f t="shared" ref="Y3178:Y3181" si="7983">Y3179</f>
        <v>0</v>
      </c>
      <c r="Z3178" s="19">
        <f t="shared" ref="Z3178:Z3181" si="7984">Z3179</f>
        <v>0</v>
      </c>
      <c r="AA3178" s="19">
        <f t="shared" ref="AA3178:AA3181" si="7985">AA3179</f>
        <v>5020.1000000000004</v>
      </c>
      <c r="AB3178" s="19">
        <f t="shared" ref="AB3178:AB3181" si="7986">AB3179</f>
        <v>0</v>
      </c>
      <c r="AC3178" s="19">
        <f t="shared" ref="AC3178:AC3181" si="7987">AC3179</f>
        <v>5020.1000000000004</v>
      </c>
      <c r="AD3178" s="19">
        <f t="shared" ref="AD3178:AD3181" si="7988">AD3179</f>
        <v>0</v>
      </c>
      <c r="AE3178" s="19"/>
      <c r="AF3178" s="50">
        <f t="shared" ref="AF3178:AF3181" si="7989">AF3179</f>
        <v>37298.014860000003</v>
      </c>
      <c r="AG3178" s="50">
        <f t="shared" ref="AG3178:AG3181" si="7990">AG3179</f>
        <v>0</v>
      </c>
      <c r="AH3178" s="50">
        <f t="shared" ref="AH3178:AH3181" si="7991">AH3179</f>
        <v>0</v>
      </c>
      <c r="AI3178" s="50">
        <f t="shared" ref="AI3178:AI3181" si="7992">AI3179</f>
        <v>0</v>
      </c>
      <c r="AJ3178" s="50">
        <f t="shared" ref="AJ3178:AJ3181" si="7993">AJ3179</f>
        <v>0</v>
      </c>
      <c r="AK3178" s="50">
        <f t="shared" ref="AK3178:AK3181" si="7994">AK3179</f>
        <v>0</v>
      </c>
      <c r="AL3178" s="50">
        <f t="shared" ref="AL3178:AL3181" si="7995">AL3179</f>
        <v>37296.08324</v>
      </c>
      <c r="AM3178" s="50">
        <f t="shared" ref="AM3178:AM3181" si="7996">AM3179</f>
        <v>0</v>
      </c>
      <c r="AN3178" s="50">
        <f t="shared" ref="AN3178:AN3181" si="7997">AN3179</f>
        <v>0</v>
      </c>
      <c r="AO3178" s="15">
        <f t="shared" ref="AO3178:AO3181" si="7998">AO3179</f>
        <v>21038.229210000001</v>
      </c>
      <c r="AP3178" s="51">
        <f t="shared" ref="AP3178:AP3181" si="7999">AP3179</f>
        <v>36921</v>
      </c>
      <c r="AQ3178" s="51">
        <f t="shared" ref="AQ3178:AQ3181" si="8000">AQ3179</f>
        <v>0</v>
      </c>
      <c r="AR3178" s="51">
        <f t="shared" ref="AR3178:AR3181" si="8001">AR3179</f>
        <v>0</v>
      </c>
      <c r="AS3178" s="51">
        <f t="shared" ref="AS3178:AS3181" si="8002">AS3179</f>
        <v>0</v>
      </c>
      <c r="AT3178" s="51">
        <f t="shared" ref="AT3178:AT3181" si="8003">AT3179</f>
        <v>0</v>
      </c>
      <c r="AU3178" s="51">
        <f t="shared" si="7964"/>
        <v>36921</v>
      </c>
      <c r="AV3178" s="51">
        <f t="shared" si="7965"/>
        <v>0</v>
      </c>
      <c r="AW3178" s="51">
        <f t="shared" si="7966"/>
        <v>41373.400000000001</v>
      </c>
      <c r="AX3178" s="51">
        <f t="shared" si="7967"/>
        <v>37824</v>
      </c>
      <c r="AY3178" s="51">
        <f t="shared" si="7968"/>
        <v>37824</v>
      </c>
      <c r="AZ3178" s="51">
        <f t="shared" ref="AZ3178:AZ3181" si="8004">AZ3179</f>
        <v>0</v>
      </c>
      <c r="BA3178" s="52">
        <f t="shared" si="7969"/>
        <v>99.994821118477077</v>
      </c>
      <c r="BB3178" s="25"/>
    </row>
    <row r="3179">
      <c r="B3179" s="47" t="s">
        <v>1171</v>
      </c>
      <c r="C3179" s="47" t="s">
        <v>46</v>
      </c>
      <c r="D3179" s="47" t="s">
        <v>122</v>
      </c>
      <c r="E3179" s="48" t="str">
        <f t="shared" si="7963"/>
        <v>0106</v>
      </c>
      <c r="F3179" s="47" t="s">
        <v>1177</v>
      </c>
      <c r="G3179" s="48"/>
      <c r="H3179" s="49" t="s">
        <v>69</v>
      </c>
      <c r="I3179" s="19">
        <f t="shared" si="7970"/>
        <v>32468.600000000002</v>
      </c>
      <c r="J3179" s="19">
        <f t="shared" si="7971"/>
        <v>32803.900000000001</v>
      </c>
      <c r="K3179" s="19">
        <f t="shared" si="7972"/>
        <v>32803.900000000001</v>
      </c>
      <c r="L3179" s="19">
        <f t="shared" si="7973"/>
        <v>0</v>
      </c>
      <c r="M3179" s="19">
        <f t="shared" si="7974"/>
        <v>0</v>
      </c>
      <c r="N3179" s="19">
        <f t="shared" si="7975"/>
        <v>0</v>
      </c>
      <c r="O3179" s="19">
        <f t="shared" si="7976"/>
        <v>0</v>
      </c>
      <c r="P3179" s="19">
        <f t="shared" si="7977"/>
        <v>0</v>
      </c>
      <c r="Q3179" s="19">
        <f t="shared" si="7978"/>
        <v>0</v>
      </c>
      <c r="R3179" s="19">
        <f t="shared" si="7979"/>
        <v>0</v>
      </c>
      <c r="S3179" s="19">
        <f t="shared" si="7980"/>
        <v>4452.3999999999996</v>
      </c>
      <c r="T3179" s="19">
        <f t="shared" si="7886"/>
        <v>36921</v>
      </c>
      <c r="U3179" s="19">
        <f t="shared" si="7924"/>
        <v>32803.900000000001</v>
      </c>
      <c r="V3179" s="19">
        <f t="shared" si="7925"/>
        <v>32803.900000000001</v>
      </c>
      <c r="W3179" s="19">
        <f t="shared" si="7981"/>
        <v>4452.3999999999996</v>
      </c>
      <c r="X3179" s="19">
        <f t="shared" si="7982"/>
        <v>0</v>
      </c>
      <c r="Y3179" s="19">
        <f t="shared" si="7983"/>
        <v>0</v>
      </c>
      <c r="Z3179" s="19">
        <f t="shared" si="7984"/>
        <v>0</v>
      </c>
      <c r="AA3179" s="19">
        <f t="shared" si="7985"/>
        <v>5020.1000000000004</v>
      </c>
      <c r="AB3179" s="19">
        <f t="shared" si="7986"/>
        <v>0</v>
      </c>
      <c r="AC3179" s="19">
        <f t="shared" si="7987"/>
        <v>5020.1000000000004</v>
      </c>
      <c r="AD3179" s="19">
        <f t="shared" si="7988"/>
        <v>0</v>
      </c>
      <c r="AE3179" s="19"/>
      <c r="AF3179" s="50">
        <f t="shared" si="7989"/>
        <v>37298.014860000003</v>
      </c>
      <c r="AG3179" s="50">
        <f t="shared" si="7990"/>
        <v>0</v>
      </c>
      <c r="AH3179" s="50">
        <f t="shared" si="7991"/>
        <v>0</v>
      </c>
      <c r="AI3179" s="50">
        <f t="shared" si="7992"/>
        <v>0</v>
      </c>
      <c r="AJ3179" s="50">
        <f t="shared" si="7993"/>
        <v>0</v>
      </c>
      <c r="AK3179" s="50">
        <f t="shared" si="7994"/>
        <v>0</v>
      </c>
      <c r="AL3179" s="50">
        <f t="shared" si="7995"/>
        <v>37296.08324</v>
      </c>
      <c r="AM3179" s="50">
        <f t="shared" si="7996"/>
        <v>0</v>
      </c>
      <c r="AN3179" s="50">
        <f t="shared" si="7997"/>
        <v>0</v>
      </c>
      <c r="AO3179" s="51">
        <f t="shared" si="7998"/>
        <v>21038.229210000001</v>
      </c>
      <c r="AP3179" s="51">
        <f t="shared" si="7999"/>
        <v>36921</v>
      </c>
      <c r="AQ3179" s="51">
        <f t="shared" si="8000"/>
        <v>0</v>
      </c>
      <c r="AR3179" s="51">
        <f t="shared" si="8001"/>
        <v>0</v>
      </c>
      <c r="AS3179" s="51">
        <f t="shared" si="8002"/>
        <v>0</v>
      </c>
      <c r="AT3179" s="51">
        <f t="shared" si="8003"/>
        <v>0</v>
      </c>
      <c r="AU3179" s="51">
        <f t="shared" si="7964"/>
        <v>36921</v>
      </c>
      <c r="AV3179" s="51">
        <f t="shared" si="7965"/>
        <v>0</v>
      </c>
      <c r="AW3179" s="51">
        <f t="shared" si="7966"/>
        <v>41373.400000000001</v>
      </c>
      <c r="AX3179" s="51">
        <f t="shared" si="7967"/>
        <v>37824</v>
      </c>
      <c r="AY3179" s="51">
        <f t="shared" si="7968"/>
        <v>37824</v>
      </c>
      <c r="AZ3179" s="51">
        <f t="shared" si="8004"/>
        <v>0</v>
      </c>
      <c r="BA3179" s="52">
        <f t="shared" si="7969"/>
        <v>99.994821118477077</v>
      </c>
      <c r="BB3179" s="25"/>
    </row>
    <row r="3180" ht="78.75">
      <c r="B3180" s="47" t="s">
        <v>1171</v>
      </c>
      <c r="C3180" s="47" t="s">
        <v>46</v>
      </c>
      <c r="D3180" s="47" t="s">
        <v>122</v>
      </c>
      <c r="E3180" s="48" t="str">
        <f t="shared" si="7963"/>
        <v>0106</v>
      </c>
      <c r="F3180" s="47" t="s">
        <v>1177</v>
      </c>
      <c r="G3180" s="47" t="s">
        <v>70</v>
      </c>
      <c r="H3180" s="49" t="s">
        <v>71</v>
      </c>
      <c r="I3180" s="19">
        <v>32468.600000000002</v>
      </c>
      <c r="J3180" s="19">
        <v>32803.900000000001</v>
      </c>
      <c r="K3180" s="19">
        <v>32803.900000000001</v>
      </c>
      <c r="L3180" s="19"/>
      <c r="M3180" s="19"/>
      <c r="N3180" s="19"/>
      <c r="O3180" s="19">
        <v>0</v>
      </c>
      <c r="P3180" s="19">
        <v>0</v>
      </c>
      <c r="Q3180" s="19">
        <v>0</v>
      </c>
      <c r="R3180" s="19">
        <v>0</v>
      </c>
      <c r="S3180" s="19">
        <v>4452.3999999999996</v>
      </c>
      <c r="T3180" s="19">
        <f t="shared" si="7886"/>
        <v>36921</v>
      </c>
      <c r="U3180" s="19">
        <f t="shared" si="7924"/>
        <v>32803.900000000001</v>
      </c>
      <c r="V3180" s="19">
        <f t="shared" si="7925"/>
        <v>32803.900000000001</v>
      </c>
      <c r="W3180" s="19">
        <v>4452.3999999999996</v>
      </c>
      <c r="X3180" s="19"/>
      <c r="Y3180" s="19"/>
      <c r="Z3180" s="19"/>
      <c r="AA3180" s="19">
        <v>5020.1000000000004</v>
      </c>
      <c r="AB3180" s="19"/>
      <c r="AC3180" s="19">
        <v>5020.1000000000004</v>
      </c>
      <c r="AD3180" s="19"/>
      <c r="AE3180" s="19"/>
      <c r="AF3180" s="50">
        <v>37298.014860000003</v>
      </c>
      <c r="AG3180" s="50"/>
      <c r="AH3180" s="50">
        <v>0</v>
      </c>
      <c r="AI3180" s="50">
        <v>0</v>
      </c>
      <c r="AJ3180" s="50">
        <v>0</v>
      </c>
      <c r="AK3180" s="50">
        <v>0</v>
      </c>
      <c r="AL3180" s="50">
        <v>37296.08324</v>
      </c>
      <c r="AM3180" s="50">
        <v>0</v>
      </c>
      <c r="AN3180" s="50">
        <v>0</v>
      </c>
      <c r="AO3180" s="15">
        <v>21038.229210000001</v>
      </c>
      <c r="AP3180" s="51">
        <v>36921</v>
      </c>
      <c r="AQ3180" s="51">
        <v>0</v>
      </c>
      <c r="AR3180" s="51">
        <v>0</v>
      </c>
      <c r="AS3180" s="51">
        <v>0</v>
      </c>
      <c r="AT3180" s="51">
        <v>0</v>
      </c>
      <c r="AU3180" s="51">
        <f t="shared" si="7964"/>
        <v>36921</v>
      </c>
      <c r="AV3180" s="51">
        <f t="shared" si="7965"/>
        <v>0</v>
      </c>
      <c r="AW3180" s="51">
        <f t="shared" si="7966"/>
        <v>41373.400000000001</v>
      </c>
      <c r="AX3180" s="51">
        <f t="shared" si="7967"/>
        <v>37824</v>
      </c>
      <c r="AY3180" s="51">
        <f t="shared" si="7968"/>
        <v>37824</v>
      </c>
      <c r="AZ3180" s="51"/>
      <c r="BA3180" s="52">
        <f t="shared" si="7969"/>
        <v>99.994821118477077</v>
      </c>
      <c r="BB3180" s="53"/>
    </row>
    <row r="3181">
      <c r="B3181" s="47" t="s">
        <v>1171</v>
      </c>
      <c r="C3181" s="47" t="s">
        <v>46</v>
      </c>
      <c r="D3181" s="47" t="s">
        <v>122</v>
      </c>
      <c r="E3181" s="48" t="str">
        <f t="shared" si="7963"/>
        <v>0106</v>
      </c>
      <c r="F3181" s="47" t="s">
        <v>1178</v>
      </c>
      <c r="G3181" s="48"/>
      <c r="H3181" s="49" t="s">
        <v>166</v>
      </c>
      <c r="I3181" s="19">
        <f t="shared" si="7970"/>
        <v>40538.30000000001</v>
      </c>
      <c r="J3181" s="19">
        <f t="shared" si="7971"/>
        <v>42222.200000000012</v>
      </c>
      <c r="K3181" s="19">
        <f t="shared" si="7972"/>
        <v>42222.200000000012</v>
      </c>
      <c r="L3181" s="19">
        <f t="shared" si="7973"/>
        <v>53.200000000000003</v>
      </c>
      <c r="M3181" s="19">
        <f t="shared" si="7974"/>
        <v>53.200000000000003</v>
      </c>
      <c r="N3181" s="19">
        <f t="shared" si="7975"/>
        <v>53.200000000000003</v>
      </c>
      <c r="O3181" s="19">
        <f t="shared" si="7976"/>
        <v>0</v>
      </c>
      <c r="P3181" s="19">
        <f t="shared" si="7977"/>
        <v>0</v>
      </c>
      <c r="Q3181" s="19">
        <f t="shared" si="7978"/>
        <v>3274.4000000000001</v>
      </c>
      <c r="R3181" s="19">
        <f t="shared" si="7979"/>
        <v>0</v>
      </c>
      <c r="S3181" s="19">
        <f t="shared" si="7980"/>
        <v>4346.3000000000002</v>
      </c>
      <c r="T3181" s="19">
        <f t="shared" si="7886"/>
        <v>48212.200000000012</v>
      </c>
      <c r="U3181" s="19">
        <f t="shared" si="7924"/>
        <v>42275.400000000009</v>
      </c>
      <c r="V3181" s="19">
        <f t="shared" si="7925"/>
        <v>42275.400000000009</v>
      </c>
      <c r="W3181" s="19">
        <f t="shared" si="7981"/>
        <v>4346.3000000000002</v>
      </c>
      <c r="X3181" s="19">
        <f t="shared" si="7982"/>
        <v>0</v>
      </c>
      <c r="Y3181" s="19">
        <f t="shared" si="7983"/>
        <v>0</v>
      </c>
      <c r="Z3181" s="19">
        <f t="shared" si="7984"/>
        <v>0</v>
      </c>
      <c r="AA3181" s="19">
        <f t="shared" si="7985"/>
        <v>5341.3000000000002</v>
      </c>
      <c r="AB3181" s="19">
        <f t="shared" si="7986"/>
        <v>0</v>
      </c>
      <c r="AC3181" s="19">
        <f t="shared" si="7987"/>
        <v>5341.3000000000002</v>
      </c>
      <c r="AD3181" s="19">
        <f t="shared" si="7988"/>
        <v>0</v>
      </c>
      <c r="AE3181" s="19">
        <f>AE3182</f>
        <v>0</v>
      </c>
      <c r="AF3181" s="50">
        <f t="shared" si="7989"/>
        <v>46314.78514</v>
      </c>
      <c r="AG3181" s="50">
        <f t="shared" si="7990"/>
        <v>0</v>
      </c>
      <c r="AH3181" s="50">
        <f t="shared" si="7991"/>
        <v>0</v>
      </c>
      <c r="AI3181" s="50">
        <f t="shared" si="7992"/>
        <v>0</v>
      </c>
      <c r="AJ3181" s="50">
        <f t="shared" si="7993"/>
        <v>0</v>
      </c>
      <c r="AK3181" s="50">
        <f t="shared" si="7994"/>
        <v>0</v>
      </c>
      <c r="AL3181" s="50">
        <f t="shared" si="7995"/>
        <v>46278.402140000006</v>
      </c>
      <c r="AM3181" s="50">
        <f t="shared" si="7996"/>
        <v>0</v>
      </c>
      <c r="AN3181" s="50">
        <f t="shared" si="7997"/>
        <v>0</v>
      </c>
      <c r="AO3181" s="51">
        <f t="shared" si="7998"/>
        <v>29493.681410000001</v>
      </c>
      <c r="AP3181" s="51">
        <f t="shared" si="7999"/>
        <v>48212.200000000004</v>
      </c>
      <c r="AQ3181" s="51">
        <f t="shared" si="8000"/>
        <v>0</v>
      </c>
      <c r="AR3181" s="51">
        <f t="shared" si="8001"/>
        <v>0</v>
      </c>
      <c r="AS3181" s="51">
        <f t="shared" si="8002"/>
        <v>0</v>
      </c>
      <c r="AT3181" s="51">
        <f t="shared" si="8003"/>
        <v>0</v>
      </c>
      <c r="AU3181" s="51">
        <f t="shared" si="7964"/>
        <v>48212.200000000004</v>
      </c>
      <c r="AV3181" s="51">
        <f t="shared" si="7965"/>
        <v>7.2759576141834259e-12</v>
      </c>
      <c r="AW3181" s="51">
        <f t="shared" si="7966"/>
        <v>52558.500000000015</v>
      </c>
      <c r="AX3181" s="51">
        <f t="shared" si="7967"/>
        <v>47616.700000000012</v>
      </c>
      <c r="AY3181" s="51">
        <f t="shared" si="7968"/>
        <v>47616.700000000012</v>
      </c>
      <c r="AZ3181" s="51">
        <f t="shared" si="8004"/>
        <v>0</v>
      </c>
      <c r="BA3181" s="52">
        <f t="shared" si="7969"/>
        <v>99.921444092010759</v>
      </c>
      <c r="BB3181" s="25"/>
    </row>
    <row r="3182">
      <c r="B3182" s="47" t="s">
        <v>1171</v>
      </c>
      <c r="C3182" s="47" t="s">
        <v>46</v>
      </c>
      <c r="D3182" s="47" t="s">
        <v>122</v>
      </c>
      <c r="E3182" s="48" t="str">
        <f t="shared" si="7963"/>
        <v>0106</v>
      </c>
      <c r="F3182" s="47" t="s">
        <v>1179</v>
      </c>
      <c r="G3182" s="48"/>
      <c r="H3182" s="49" t="s">
        <v>69</v>
      </c>
      <c r="I3182" s="19">
        <f>I3183+I3184+I3186</f>
        <v>40538.30000000001</v>
      </c>
      <c r="J3182" s="19">
        <f>J3183+J3184+J3186</f>
        <v>42222.200000000012</v>
      </c>
      <c r="K3182" s="19">
        <f>K3183+K3184+K3186</f>
        <v>42222.200000000012</v>
      </c>
      <c r="L3182" s="19">
        <f>L3183+L3184+L3186</f>
        <v>53.200000000000003</v>
      </c>
      <c r="M3182" s="19">
        <f>M3183+M3184+M3186</f>
        <v>53.200000000000003</v>
      </c>
      <c r="N3182" s="19">
        <f>N3183+N3184+N3186</f>
        <v>53.200000000000003</v>
      </c>
      <c r="O3182" s="19">
        <f>O3183+O3184+O3186+O3185</f>
        <v>0</v>
      </c>
      <c r="P3182" s="19">
        <f>P3183+P3184+P3186</f>
        <v>0</v>
      </c>
      <c r="Q3182" s="19">
        <f>Q3183+Q3184+Q3186</f>
        <v>3274.4000000000001</v>
      </c>
      <c r="R3182" s="19">
        <f>R3183+R3184+R3186</f>
        <v>0</v>
      </c>
      <c r="S3182" s="19">
        <f>S3183+S3184+S3186</f>
        <v>4346.3000000000002</v>
      </c>
      <c r="T3182" s="19">
        <f t="shared" si="7886"/>
        <v>48212.200000000012</v>
      </c>
      <c r="U3182" s="19">
        <f t="shared" si="7924"/>
        <v>42275.400000000009</v>
      </c>
      <c r="V3182" s="19">
        <f t="shared" si="7925"/>
        <v>42275.400000000009</v>
      </c>
      <c r="W3182" s="19">
        <f>W3183+W3184+W3186</f>
        <v>4346.3000000000002</v>
      </c>
      <c r="X3182" s="19">
        <f>X3183+X3184+X3186</f>
        <v>0</v>
      </c>
      <c r="Y3182" s="19">
        <f>Y3183+Y3184+Y3186</f>
        <v>0</v>
      </c>
      <c r="Z3182" s="19">
        <f>Z3183+Z3184+Z3186</f>
        <v>0</v>
      </c>
      <c r="AA3182" s="19">
        <f>AA3183+AA3184+AA3186</f>
        <v>5341.3000000000002</v>
      </c>
      <c r="AB3182" s="19">
        <f>AB3183+AB3184+AB3186</f>
        <v>0</v>
      </c>
      <c r="AC3182" s="19">
        <f>AC3183+AC3184+AC3186</f>
        <v>5341.3000000000002</v>
      </c>
      <c r="AD3182" s="19">
        <f>AD3183+AD3184+AD3186</f>
        <v>0</v>
      </c>
      <c r="AE3182" s="19">
        <f>AE3183+AE3184+AE3186</f>
        <v>0</v>
      </c>
      <c r="AF3182" s="50">
        <f>AF3183+AF3184+AF3186+AF3185</f>
        <v>46314.78514</v>
      </c>
      <c r="AG3182" s="50">
        <f>AG3183+AG3184+AG3186+AG3185</f>
        <v>0</v>
      </c>
      <c r="AH3182" s="50">
        <f>AH3183+AH3184+AH3186+AH3185</f>
        <v>0</v>
      </c>
      <c r="AI3182" s="50">
        <f>AI3183+AI3184+AI3186+AI3185</f>
        <v>0</v>
      </c>
      <c r="AJ3182" s="50">
        <f>AJ3183+AJ3184+AJ3186+AJ3185</f>
        <v>0</v>
      </c>
      <c r="AK3182" s="50">
        <f>AK3183+AK3184+AK3186+AK3185</f>
        <v>0</v>
      </c>
      <c r="AL3182" s="50">
        <f>AL3183+AL3184+AL3186+AL3185</f>
        <v>46278.402140000006</v>
      </c>
      <c r="AM3182" s="50">
        <f>AM3183+AM3184+AM3186+AM3185</f>
        <v>0</v>
      </c>
      <c r="AN3182" s="50">
        <f>AN3183+AN3184+AN3186+AN3185</f>
        <v>0</v>
      </c>
      <c r="AO3182" s="15">
        <f>AO3183+AO3184+AO3186+AO3185</f>
        <v>29493.681410000001</v>
      </c>
      <c r="AP3182" s="51">
        <f>AP3183+AP3184+AP3186+AP3185</f>
        <v>48212.200000000004</v>
      </c>
      <c r="AQ3182" s="51">
        <f>AQ3183+AQ3184+AQ3186+AQ3185</f>
        <v>0</v>
      </c>
      <c r="AR3182" s="51">
        <f>AR3183+AR3184+AR3186+AR3185</f>
        <v>0</v>
      </c>
      <c r="AS3182" s="51">
        <f>AS3183+AS3184+AS3186+AS3185</f>
        <v>0</v>
      </c>
      <c r="AT3182" s="51">
        <f>AT3183+AT3184+AT3186+AT3185</f>
        <v>0</v>
      </c>
      <c r="AU3182" s="51">
        <f t="shared" si="7964"/>
        <v>48212.200000000004</v>
      </c>
      <c r="AV3182" s="51">
        <f t="shared" si="7965"/>
        <v>7.2759576141834259e-12</v>
      </c>
      <c r="AW3182" s="51">
        <f t="shared" si="7966"/>
        <v>52558.500000000015</v>
      </c>
      <c r="AX3182" s="51">
        <f t="shared" si="7967"/>
        <v>47616.700000000012</v>
      </c>
      <c r="AY3182" s="51">
        <f t="shared" si="7968"/>
        <v>47616.700000000012</v>
      </c>
      <c r="AZ3182" s="51">
        <f>AZ3183+AZ3184+AZ3186</f>
        <v>0</v>
      </c>
      <c r="BA3182" s="52">
        <f t="shared" si="7969"/>
        <v>99.921444092010759</v>
      </c>
      <c r="BB3182" s="25"/>
    </row>
    <row r="3183" ht="78.75">
      <c r="B3183" s="47" t="s">
        <v>1171</v>
      </c>
      <c r="C3183" s="47" t="s">
        <v>46</v>
      </c>
      <c r="D3183" s="47" t="s">
        <v>122</v>
      </c>
      <c r="E3183" s="48" t="str">
        <f t="shared" si="7963"/>
        <v>0106</v>
      </c>
      <c r="F3183" s="47" t="s">
        <v>1179</v>
      </c>
      <c r="G3183" s="47" t="s">
        <v>70</v>
      </c>
      <c r="H3183" s="49" t="s">
        <v>71</v>
      </c>
      <c r="I3183" s="19">
        <v>33720.700000000004</v>
      </c>
      <c r="J3183" s="19">
        <v>35404.600000000006</v>
      </c>
      <c r="K3183" s="19">
        <v>35404.600000000006</v>
      </c>
      <c r="L3183" s="19"/>
      <c r="M3183" s="19"/>
      <c r="N3183" s="19"/>
      <c r="O3183" s="19">
        <v>0</v>
      </c>
      <c r="P3183" s="19">
        <v>0</v>
      </c>
      <c r="Q3183" s="19">
        <v>0</v>
      </c>
      <c r="R3183" s="19">
        <v>0</v>
      </c>
      <c r="S3183" s="19">
        <v>4346.3000000000002</v>
      </c>
      <c r="T3183" s="19">
        <f t="shared" si="7886"/>
        <v>38067.000000000007</v>
      </c>
      <c r="U3183" s="19">
        <f t="shared" si="7924"/>
        <v>35404.600000000006</v>
      </c>
      <c r="V3183" s="19">
        <f t="shared" si="7925"/>
        <v>35404.600000000006</v>
      </c>
      <c r="W3183" s="19">
        <v>4346.3000000000002</v>
      </c>
      <c r="X3183" s="19"/>
      <c r="Y3183" s="19"/>
      <c r="Z3183" s="19"/>
      <c r="AA3183" s="19">
        <v>5341.3000000000002</v>
      </c>
      <c r="AB3183" s="19"/>
      <c r="AC3183" s="19">
        <v>5341.3000000000002</v>
      </c>
      <c r="AD3183" s="19"/>
      <c r="AE3183" s="19"/>
      <c r="AF3183" s="50">
        <v>40577.20983</v>
      </c>
      <c r="AG3183" s="50"/>
      <c r="AH3183" s="50">
        <v>0</v>
      </c>
      <c r="AI3183" s="50">
        <v>0</v>
      </c>
      <c r="AJ3183" s="50">
        <v>0</v>
      </c>
      <c r="AK3183" s="50">
        <v>0</v>
      </c>
      <c r="AL3183" s="50">
        <v>40577.208830000003</v>
      </c>
      <c r="AM3183" s="50">
        <v>0</v>
      </c>
      <c r="AN3183" s="50">
        <v>0</v>
      </c>
      <c r="AO3183" s="51">
        <v>26538.97395</v>
      </c>
      <c r="AP3183" s="51">
        <v>38286.726000000002</v>
      </c>
      <c r="AQ3183" s="51">
        <v>0</v>
      </c>
      <c r="AR3183" s="51">
        <v>0</v>
      </c>
      <c r="AS3183" s="51">
        <v>0</v>
      </c>
      <c r="AT3183" s="51">
        <v>0</v>
      </c>
      <c r="AU3183" s="51">
        <f t="shared" si="7964"/>
        <v>38286.726000000002</v>
      </c>
      <c r="AV3183" s="51">
        <f t="shared" si="7965"/>
        <v>-219.72599999999511</v>
      </c>
      <c r="AW3183" s="51">
        <f t="shared" si="7966"/>
        <v>42413.30000000001</v>
      </c>
      <c r="AX3183" s="51">
        <f t="shared" si="7967"/>
        <v>40745.900000000009</v>
      </c>
      <c r="AY3183" s="51">
        <f t="shared" si="7968"/>
        <v>40745.900000000009</v>
      </c>
      <c r="AZ3183" s="51"/>
      <c r="BA3183" s="52">
        <f t="shared" si="7969"/>
        <v>99.999997535562443</v>
      </c>
      <c r="BB3183" s="53"/>
    </row>
    <row r="3184" ht="31.5">
      <c r="B3184" s="47" t="s">
        <v>1171</v>
      </c>
      <c r="C3184" s="47" t="s">
        <v>46</v>
      </c>
      <c r="D3184" s="47" t="s">
        <v>122</v>
      </c>
      <c r="E3184" s="48" t="str">
        <f t="shared" si="7963"/>
        <v>0106</v>
      </c>
      <c r="F3184" s="47" t="s">
        <v>1179</v>
      </c>
      <c r="G3184" s="47" t="s">
        <v>58</v>
      </c>
      <c r="H3184" s="49" t="s">
        <v>59</v>
      </c>
      <c r="I3184" s="19">
        <v>6751.3000000000002</v>
      </c>
      <c r="J3184" s="19">
        <v>6751.3000000000002</v>
      </c>
      <c r="K3184" s="19">
        <v>6751.3000000000002</v>
      </c>
      <c r="L3184" s="19">
        <v>53.200000000000003</v>
      </c>
      <c r="M3184" s="19">
        <v>53.200000000000003</v>
      </c>
      <c r="N3184" s="19">
        <v>53.200000000000003</v>
      </c>
      <c r="O3184" s="19">
        <v>0</v>
      </c>
      <c r="P3184" s="19">
        <v>0</v>
      </c>
      <c r="Q3184" s="19">
        <v>3274.4000000000001</v>
      </c>
      <c r="R3184" s="19">
        <v>0</v>
      </c>
      <c r="S3184" s="19"/>
      <c r="T3184" s="19">
        <f t="shared" si="7886"/>
        <v>10078.9</v>
      </c>
      <c r="U3184" s="19">
        <f t="shared" si="7924"/>
        <v>6804.5</v>
      </c>
      <c r="V3184" s="19">
        <f t="shared" si="7925"/>
        <v>6804.5</v>
      </c>
      <c r="W3184" s="19"/>
      <c r="X3184" s="19"/>
      <c r="Y3184" s="19"/>
      <c r="Z3184" s="19"/>
      <c r="AA3184" s="19"/>
      <c r="AB3184" s="19"/>
      <c r="AC3184" s="19"/>
      <c r="AD3184" s="19"/>
      <c r="AE3184" s="19"/>
      <c r="AF3184" s="50">
        <v>5644.9947099999999</v>
      </c>
      <c r="AG3184" s="50"/>
      <c r="AH3184" s="50">
        <v>0</v>
      </c>
      <c r="AI3184" s="50">
        <v>0</v>
      </c>
      <c r="AJ3184" s="50">
        <v>0</v>
      </c>
      <c r="AK3184" s="50">
        <v>0</v>
      </c>
      <c r="AL3184" s="50">
        <v>5608.6127100000003</v>
      </c>
      <c r="AM3184" s="50">
        <v>0</v>
      </c>
      <c r="AN3184" s="50">
        <v>0</v>
      </c>
      <c r="AO3184" s="15">
        <v>2862.46486</v>
      </c>
      <c r="AP3184" s="51">
        <v>9832.8934000000008</v>
      </c>
      <c r="AQ3184" s="51">
        <v>0</v>
      </c>
      <c r="AR3184" s="51">
        <v>0</v>
      </c>
      <c r="AS3184" s="51">
        <v>0</v>
      </c>
      <c r="AT3184" s="51">
        <v>0</v>
      </c>
      <c r="AU3184" s="51">
        <f t="shared" si="7964"/>
        <v>9832.8934000000008</v>
      </c>
      <c r="AV3184" s="51">
        <f t="shared" si="7965"/>
        <v>246.0065999999988</v>
      </c>
      <c r="AW3184" s="51">
        <f t="shared" si="7966"/>
        <v>10078.9</v>
      </c>
      <c r="AX3184" s="51">
        <f t="shared" si="7967"/>
        <v>6804.5</v>
      </c>
      <c r="AY3184" s="51">
        <f t="shared" si="7968"/>
        <v>6804.5</v>
      </c>
      <c r="AZ3184" s="51"/>
      <c r="BA3184" s="52">
        <f t="shared" si="7969"/>
        <v>99.355499838900656</v>
      </c>
      <c r="BB3184" s="53"/>
    </row>
    <row r="3185">
      <c r="B3185" s="47" t="s">
        <v>1171</v>
      </c>
      <c r="C3185" s="47" t="s">
        <v>46</v>
      </c>
      <c r="D3185" s="47" t="s">
        <v>122</v>
      </c>
      <c r="E3185" s="48" t="str">
        <f t="shared" si="7963"/>
        <v>0106</v>
      </c>
      <c r="F3185" s="47" t="s">
        <v>1179</v>
      </c>
      <c r="G3185" s="47" t="s">
        <v>72</v>
      </c>
      <c r="H3185" s="49" t="s">
        <v>73</v>
      </c>
      <c r="I3185" s="19"/>
      <c r="J3185" s="19"/>
      <c r="K3185" s="19"/>
      <c r="L3185" s="19"/>
      <c r="M3185" s="19"/>
      <c r="N3185" s="19"/>
      <c r="O3185" s="19">
        <v>0</v>
      </c>
      <c r="P3185" s="19"/>
      <c r="Q3185" s="19"/>
      <c r="R3185" s="19"/>
      <c r="S3185" s="19"/>
      <c r="T3185" s="19">
        <f t="shared" si="7886"/>
        <v>0</v>
      </c>
      <c r="U3185" s="19">
        <v>0</v>
      </c>
      <c r="V3185" s="19">
        <v>0</v>
      </c>
      <c r="W3185" s="19">
        <v>0</v>
      </c>
      <c r="X3185" s="19">
        <v>0</v>
      </c>
      <c r="Y3185" s="19">
        <v>0</v>
      </c>
      <c r="Z3185" s="19">
        <v>0</v>
      </c>
      <c r="AA3185" s="19">
        <v>0</v>
      </c>
      <c r="AB3185" s="19">
        <v>0</v>
      </c>
      <c r="AC3185" s="19">
        <v>0</v>
      </c>
      <c r="AD3185" s="19">
        <v>0</v>
      </c>
      <c r="AE3185" s="19">
        <v>0</v>
      </c>
      <c r="AF3185" s="50">
        <v>2.5806</v>
      </c>
      <c r="AG3185" s="50"/>
      <c r="AH3185" s="50">
        <v>0</v>
      </c>
      <c r="AI3185" s="50">
        <v>0</v>
      </c>
      <c r="AJ3185" s="50">
        <v>0</v>
      </c>
      <c r="AK3185" s="50">
        <v>0</v>
      </c>
      <c r="AL3185" s="50">
        <v>2.5806</v>
      </c>
      <c r="AM3185" s="50">
        <v>0</v>
      </c>
      <c r="AN3185" s="50">
        <v>0</v>
      </c>
      <c r="AO3185" s="51">
        <v>2.2425999999999999</v>
      </c>
      <c r="AP3185" s="51">
        <v>2.5806</v>
      </c>
      <c r="AQ3185" s="51">
        <v>0</v>
      </c>
      <c r="AR3185" s="51">
        <v>0</v>
      </c>
      <c r="AS3185" s="51">
        <v>0</v>
      </c>
      <c r="AT3185" s="51">
        <v>0</v>
      </c>
      <c r="AU3185" s="51">
        <f t="shared" si="7964"/>
        <v>2.5806</v>
      </c>
      <c r="AV3185" s="51">
        <f t="shared" si="7965"/>
        <v>-2.5806</v>
      </c>
      <c r="AW3185" s="51"/>
      <c r="AX3185" s="51"/>
      <c r="AY3185" s="51"/>
      <c r="AZ3185" s="51"/>
      <c r="BA3185" s="52">
        <f t="shared" si="7969"/>
        <v>100</v>
      </c>
      <c r="BB3185" s="53"/>
    </row>
    <row r="3186">
      <c r="B3186" s="47" t="s">
        <v>1171</v>
      </c>
      <c r="C3186" s="47" t="s">
        <v>46</v>
      </c>
      <c r="D3186" s="47" t="s">
        <v>122</v>
      </c>
      <c r="E3186" s="48" t="str">
        <f t="shared" si="7963"/>
        <v>0106</v>
      </c>
      <c r="F3186" s="47" t="s">
        <v>1179</v>
      </c>
      <c r="G3186" s="47" t="s">
        <v>60</v>
      </c>
      <c r="H3186" s="49" t="s">
        <v>61</v>
      </c>
      <c r="I3186" s="19">
        <v>66.299999999999997</v>
      </c>
      <c r="J3186" s="19">
        <v>66.299999999999997</v>
      </c>
      <c r="K3186" s="19">
        <v>66.299999999999997</v>
      </c>
      <c r="L3186" s="19"/>
      <c r="M3186" s="19"/>
      <c r="N3186" s="19"/>
      <c r="O3186" s="19">
        <v>0</v>
      </c>
      <c r="P3186" s="19">
        <v>0</v>
      </c>
      <c r="Q3186" s="19">
        <v>0</v>
      </c>
      <c r="R3186" s="19">
        <v>0</v>
      </c>
      <c r="S3186" s="19"/>
      <c r="T3186" s="19">
        <f t="shared" si="7886"/>
        <v>66.299999999999997</v>
      </c>
      <c r="U3186" s="19">
        <f t="shared" si="7924"/>
        <v>66.299999999999997</v>
      </c>
      <c r="V3186" s="19">
        <f t="shared" si="7925"/>
        <v>66.299999999999997</v>
      </c>
      <c r="W3186" s="19"/>
      <c r="X3186" s="19"/>
      <c r="Y3186" s="19"/>
      <c r="Z3186" s="19"/>
      <c r="AA3186" s="19"/>
      <c r="AB3186" s="19"/>
      <c r="AC3186" s="19"/>
      <c r="AD3186" s="19"/>
      <c r="AE3186" s="19"/>
      <c r="AF3186" s="50">
        <v>90</v>
      </c>
      <c r="AG3186" s="50"/>
      <c r="AH3186" s="50">
        <v>0</v>
      </c>
      <c r="AI3186" s="50">
        <v>0</v>
      </c>
      <c r="AJ3186" s="50">
        <v>0</v>
      </c>
      <c r="AK3186" s="50">
        <v>0</v>
      </c>
      <c r="AL3186" s="50">
        <v>90</v>
      </c>
      <c r="AM3186" s="50">
        <v>0</v>
      </c>
      <c r="AN3186" s="50">
        <v>0</v>
      </c>
      <c r="AO3186" s="15">
        <v>90</v>
      </c>
      <c r="AP3186" s="51">
        <v>90</v>
      </c>
      <c r="AQ3186" s="51">
        <v>0</v>
      </c>
      <c r="AR3186" s="51">
        <v>0</v>
      </c>
      <c r="AS3186" s="51">
        <v>0</v>
      </c>
      <c r="AT3186" s="51">
        <v>0</v>
      </c>
      <c r="AU3186" s="51">
        <f t="shared" si="7964"/>
        <v>90</v>
      </c>
      <c r="AV3186" s="51">
        <f t="shared" si="7965"/>
        <v>-23.700000000000003</v>
      </c>
      <c r="AW3186" s="51">
        <f t="shared" si="7966"/>
        <v>66.299999999999997</v>
      </c>
      <c r="AX3186" s="51">
        <f t="shared" si="7967"/>
        <v>66.299999999999997</v>
      </c>
      <c r="AY3186" s="51">
        <f t="shared" si="7968"/>
        <v>66.299999999999997</v>
      </c>
      <c r="AZ3186" s="51"/>
      <c r="BA3186" s="52">
        <f t="shared" si="7969"/>
        <v>100</v>
      </c>
      <c r="BB3186" s="53"/>
    </row>
    <row r="3187" s="30" customFormat="1">
      <c r="B3187" s="31" t="s">
        <v>1180</v>
      </c>
      <c r="C3187" s="31"/>
      <c r="D3187" s="31"/>
      <c r="E3187" s="32" t="str">
        <f t="shared" si="7963"/>
        <v/>
      </c>
      <c r="F3187" s="31"/>
      <c r="G3187" s="32"/>
      <c r="H3187" s="33" t="s">
        <v>1181</v>
      </c>
      <c r="I3187" s="34">
        <f>I3188</f>
        <v>278660.20000000001</v>
      </c>
      <c r="J3187" s="34">
        <f>J3188</f>
        <v>285024.39999999997</v>
      </c>
      <c r="K3187" s="34">
        <f>K3188</f>
        <v>285024.39999999997</v>
      </c>
      <c r="L3187" s="34">
        <f>L3188</f>
        <v>148.19999999999999</v>
      </c>
      <c r="M3187" s="34">
        <f>M3188</f>
        <v>148.19999999999999</v>
      </c>
      <c r="N3187" s="34">
        <f>N3188</f>
        <v>148.19999999999999</v>
      </c>
      <c r="O3187" s="34">
        <f>O3188</f>
        <v>0</v>
      </c>
      <c r="P3187" s="34">
        <f>P3188</f>
        <v>0</v>
      </c>
      <c r="Q3187" s="34">
        <f>Q3188</f>
        <v>10735.6</v>
      </c>
      <c r="R3187" s="34">
        <f>R3188</f>
        <v>0</v>
      </c>
      <c r="S3187" s="34">
        <f>S3188</f>
        <v>27215.466769999999</v>
      </c>
      <c r="T3187" s="34">
        <f t="shared" si="7886"/>
        <v>316759.46677</v>
      </c>
      <c r="U3187" s="34">
        <f t="shared" si="7924"/>
        <v>285172.59999999998</v>
      </c>
      <c r="V3187" s="34">
        <f t="shared" si="7925"/>
        <v>285172.59999999998</v>
      </c>
      <c r="W3187" s="34">
        <f>W3188</f>
        <v>21769.700000000001</v>
      </c>
      <c r="X3187" s="34">
        <f>X3188</f>
        <v>0</v>
      </c>
      <c r="Y3187" s="34">
        <f>Y3188</f>
        <v>0</v>
      </c>
      <c r="Z3187" s="34">
        <f>Z3188</f>
        <v>5285.6667699999998</v>
      </c>
      <c r="AA3187" s="34">
        <f>AA3188</f>
        <v>25708.900000000001</v>
      </c>
      <c r="AB3187" s="34">
        <f>AB3188</f>
        <v>0</v>
      </c>
      <c r="AC3187" s="34">
        <f>AC3188</f>
        <v>25708.900000000001</v>
      </c>
      <c r="AD3187" s="34">
        <f>AD3188</f>
        <v>0</v>
      </c>
      <c r="AE3187" s="34">
        <f>AE3188</f>
        <v>0</v>
      </c>
      <c r="AF3187" s="35">
        <f>AF3188</f>
        <v>317309.39413000003</v>
      </c>
      <c r="AG3187" s="35">
        <f>AG3188</f>
        <v>0</v>
      </c>
      <c r="AH3187" s="35">
        <f>AH3188</f>
        <v>0</v>
      </c>
      <c r="AI3187" s="35">
        <f>AI3188</f>
        <v>0</v>
      </c>
      <c r="AJ3187" s="35">
        <f>AJ3188</f>
        <v>0</v>
      </c>
      <c r="AK3187" s="35">
        <f>AK3188</f>
        <v>0</v>
      </c>
      <c r="AL3187" s="35">
        <f>AL3188</f>
        <v>311690.04946999997</v>
      </c>
      <c r="AM3187" s="35">
        <f>AM3188</f>
        <v>0</v>
      </c>
      <c r="AN3187" s="35">
        <f>AN3188</f>
        <v>0</v>
      </c>
      <c r="AO3187" s="36">
        <f>AO3188</f>
        <v>165030.72057999999</v>
      </c>
      <c r="AP3187" s="36">
        <f>AP3188</f>
        <v>317309.39413000003</v>
      </c>
      <c r="AQ3187" s="36">
        <f>AQ3188</f>
        <v>0</v>
      </c>
      <c r="AR3187" s="36">
        <f>AR3188</f>
        <v>0</v>
      </c>
      <c r="AS3187" s="36">
        <f>AS3188</f>
        <v>0</v>
      </c>
      <c r="AT3187" s="36">
        <f>AT3188</f>
        <v>0</v>
      </c>
      <c r="AU3187" s="36">
        <f t="shared" si="7964"/>
        <v>317309.39413000003</v>
      </c>
      <c r="AV3187" s="36">
        <f t="shared" si="7965"/>
        <v>-549.9273600000306</v>
      </c>
      <c r="AW3187" s="36">
        <f t="shared" si="7966"/>
        <v>343814.83354000002</v>
      </c>
      <c r="AX3187" s="36">
        <f t="shared" si="7967"/>
        <v>310881.5</v>
      </c>
      <c r="AY3187" s="36">
        <f t="shared" si="7968"/>
        <v>310881.5</v>
      </c>
      <c r="AZ3187" s="36">
        <f>AZ3188</f>
        <v>0</v>
      </c>
      <c r="BA3187" s="37">
        <f t="shared" si="7969"/>
        <v>98.22906451433397</v>
      </c>
      <c r="BB3187" s="25"/>
    </row>
    <row r="3188" s="30" customFormat="1">
      <c r="B3188" s="31" t="s">
        <v>1180</v>
      </c>
      <c r="C3188" s="31" t="s">
        <v>46</v>
      </c>
      <c r="D3188" s="31"/>
      <c r="E3188" s="32" t="str">
        <f t="shared" si="7963"/>
        <v>01</v>
      </c>
      <c r="F3188" s="31"/>
      <c r="G3188" s="32"/>
      <c r="H3188" s="33" t="s">
        <v>47</v>
      </c>
      <c r="I3188" s="34">
        <f>I3189+I3198</f>
        <v>278660.20000000001</v>
      </c>
      <c r="J3188" s="34">
        <f>J3189+J3198</f>
        <v>285024.39999999997</v>
      </c>
      <c r="K3188" s="34">
        <f>K3189+K3198</f>
        <v>285024.39999999997</v>
      </c>
      <c r="L3188" s="34">
        <f>L3189+L3198</f>
        <v>148.19999999999999</v>
      </c>
      <c r="M3188" s="34">
        <f>M3189+M3198</f>
        <v>148.19999999999999</v>
      </c>
      <c r="N3188" s="34">
        <f>N3189+N3198</f>
        <v>148.19999999999999</v>
      </c>
      <c r="O3188" s="34">
        <f>O3189+O3198</f>
        <v>0</v>
      </c>
      <c r="P3188" s="34">
        <f>P3189+P3198</f>
        <v>0</v>
      </c>
      <c r="Q3188" s="34">
        <f>Q3189+Q3198</f>
        <v>10735.6</v>
      </c>
      <c r="R3188" s="34">
        <f>R3189+R3198</f>
        <v>0</v>
      </c>
      <c r="S3188" s="34">
        <f>S3189+S3198</f>
        <v>27215.466769999999</v>
      </c>
      <c r="T3188" s="34">
        <f t="shared" si="7886"/>
        <v>316759.46677</v>
      </c>
      <c r="U3188" s="34">
        <f t="shared" si="7924"/>
        <v>285172.59999999998</v>
      </c>
      <c r="V3188" s="34">
        <f t="shared" si="7925"/>
        <v>285172.59999999998</v>
      </c>
      <c r="W3188" s="34">
        <f>W3189+W3198</f>
        <v>21769.700000000001</v>
      </c>
      <c r="X3188" s="34">
        <f>X3189+X3198</f>
        <v>0</v>
      </c>
      <c r="Y3188" s="34">
        <f>Y3189+Y3198</f>
        <v>0</v>
      </c>
      <c r="Z3188" s="34">
        <f>Z3189+Z3198</f>
        <v>5285.6667699999998</v>
      </c>
      <c r="AA3188" s="34">
        <f>AA3189+AA3198</f>
        <v>25708.900000000001</v>
      </c>
      <c r="AB3188" s="34">
        <f>AB3189+AB3198</f>
        <v>0</v>
      </c>
      <c r="AC3188" s="34">
        <f>AC3189+AC3198</f>
        <v>25708.900000000001</v>
      </c>
      <c r="AD3188" s="34">
        <f>AD3189+AD3198</f>
        <v>0</v>
      </c>
      <c r="AE3188" s="34">
        <f>AE3189+AE3198</f>
        <v>0</v>
      </c>
      <c r="AF3188" s="35">
        <f>AF3189+AF3198</f>
        <v>317309.39413000003</v>
      </c>
      <c r="AG3188" s="35">
        <f>AG3189+AG3198</f>
        <v>0</v>
      </c>
      <c r="AH3188" s="35">
        <f>AH3189+AH3198</f>
        <v>0</v>
      </c>
      <c r="AI3188" s="35">
        <f>AI3189+AI3198</f>
        <v>0</v>
      </c>
      <c r="AJ3188" s="35">
        <f>AJ3189+AJ3198</f>
        <v>0</v>
      </c>
      <c r="AK3188" s="35">
        <f>AK3189+AK3198</f>
        <v>0</v>
      </c>
      <c r="AL3188" s="35">
        <f>AL3189+AL3198</f>
        <v>311690.04946999997</v>
      </c>
      <c r="AM3188" s="35">
        <f>AM3189+AM3198</f>
        <v>0</v>
      </c>
      <c r="AN3188" s="35">
        <f>AN3189+AN3198</f>
        <v>0</v>
      </c>
      <c r="AO3188" s="54">
        <f>AO3189+AO3198</f>
        <v>165030.72057999999</v>
      </c>
      <c r="AP3188" s="36">
        <f>AP3189+AP3198</f>
        <v>317309.39413000003</v>
      </c>
      <c r="AQ3188" s="36">
        <f>AQ3189+AQ3198</f>
        <v>0</v>
      </c>
      <c r="AR3188" s="36">
        <f>AR3189+AR3198</f>
        <v>0</v>
      </c>
      <c r="AS3188" s="36">
        <f>AS3189+AS3198</f>
        <v>0</v>
      </c>
      <c r="AT3188" s="36">
        <f>AT3189+AT3198</f>
        <v>0</v>
      </c>
      <c r="AU3188" s="36">
        <f t="shared" si="7964"/>
        <v>317309.39413000003</v>
      </c>
      <c r="AV3188" s="36">
        <f t="shared" si="7965"/>
        <v>-549.9273600000306</v>
      </c>
      <c r="AW3188" s="36">
        <f t="shared" si="7966"/>
        <v>343814.83354000002</v>
      </c>
      <c r="AX3188" s="36">
        <f t="shared" si="7967"/>
        <v>310881.5</v>
      </c>
      <c r="AY3188" s="36">
        <f t="shared" si="7968"/>
        <v>310881.5</v>
      </c>
      <c r="AZ3188" s="36">
        <f>AZ3189+AZ3198</f>
        <v>0</v>
      </c>
      <c r="BA3188" s="37">
        <f t="shared" si="7969"/>
        <v>98.22906451433397</v>
      </c>
      <c r="BB3188" s="25"/>
    </row>
    <row r="3189" s="39" customFormat="1" ht="63">
      <c r="B3189" s="40" t="s">
        <v>1180</v>
      </c>
      <c r="C3189" s="40" t="s">
        <v>46</v>
      </c>
      <c r="D3189" s="40" t="s">
        <v>98</v>
      </c>
      <c r="E3189" s="38" t="str">
        <f t="shared" si="7963"/>
        <v>0103</v>
      </c>
      <c r="F3189" s="40"/>
      <c r="G3189" s="38"/>
      <c r="H3189" s="41" t="s">
        <v>1182</v>
      </c>
      <c r="I3189" s="42">
        <f>I3190</f>
        <v>231293.20000000001</v>
      </c>
      <c r="J3189" s="42">
        <f>J3190</f>
        <v>237455.79999999999</v>
      </c>
      <c r="K3189" s="42">
        <f>K3190</f>
        <v>237455.79999999999</v>
      </c>
      <c r="L3189" s="42">
        <f>L3190</f>
        <v>148.19999999999999</v>
      </c>
      <c r="M3189" s="42">
        <f>M3190</f>
        <v>148.19999999999999</v>
      </c>
      <c r="N3189" s="42">
        <f>N3190</f>
        <v>148.19999999999999</v>
      </c>
      <c r="O3189" s="42">
        <f>O3190</f>
        <v>0</v>
      </c>
      <c r="P3189" s="42">
        <f>P3190</f>
        <v>0</v>
      </c>
      <c r="Q3189" s="42">
        <f>Q3190</f>
        <v>10735.6</v>
      </c>
      <c r="R3189" s="42">
        <f>R3190</f>
        <v>0</v>
      </c>
      <c r="S3189" s="42">
        <f>S3190</f>
        <v>27215.466769999999</v>
      </c>
      <c r="T3189" s="42">
        <f t="shared" si="7886"/>
        <v>269392.46677</v>
      </c>
      <c r="U3189" s="42">
        <f t="shared" si="7924"/>
        <v>237604</v>
      </c>
      <c r="V3189" s="42">
        <f t="shared" si="7925"/>
        <v>237604</v>
      </c>
      <c r="W3189" s="42">
        <f>W3190</f>
        <v>21769.700000000001</v>
      </c>
      <c r="X3189" s="42">
        <f>X3190</f>
        <v>0</v>
      </c>
      <c r="Y3189" s="42">
        <f>Y3190</f>
        <v>0</v>
      </c>
      <c r="Z3189" s="42">
        <f>Z3190</f>
        <v>5285.6667699999998</v>
      </c>
      <c r="AA3189" s="42">
        <f>AA3190</f>
        <v>25708.900000000001</v>
      </c>
      <c r="AB3189" s="42">
        <f>AB3190</f>
        <v>0</v>
      </c>
      <c r="AC3189" s="42">
        <f>AC3190</f>
        <v>25708.900000000001</v>
      </c>
      <c r="AD3189" s="42">
        <f>AD3190</f>
        <v>0</v>
      </c>
      <c r="AE3189" s="42">
        <f>AE3190</f>
        <v>0</v>
      </c>
      <c r="AF3189" s="43">
        <f>AF3190</f>
        <v>269298.32501000003</v>
      </c>
      <c r="AG3189" s="43">
        <f>AG3190</f>
        <v>0</v>
      </c>
      <c r="AH3189" s="43">
        <f>AH3190</f>
        <v>0</v>
      </c>
      <c r="AI3189" s="43">
        <f>AI3190</f>
        <v>0</v>
      </c>
      <c r="AJ3189" s="43">
        <f>AJ3190</f>
        <v>0</v>
      </c>
      <c r="AK3189" s="43">
        <f>AK3190</f>
        <v>0</v>
      </c>
      <c r="AL3189" s="43">
        <f>AL3190</f>
        <v>264011.97701999999</v>
      </c>
      <c r="AM3189" s="43">
        <f>AM3190</f>
        <v>0</v>
      </c>
      <c r="AN3189" s="43">
        <f>AN3190</f>
        <v>0</v>
      </c>
      <c r="AO3189" s="45">
        <f>AO3190</f>
        <v>142183.77213</v>
      </c>
      <c r="AP3189" s="45">
        <f>AP3190</f>
        <v>269298.32501000003</v>
      </c>
      <c r="AQ3189" s="45">
        <f>AQ3190</f>
        <v>0</v>
      </c>
      <c r="AR3189" s="45">
        <f>AR3190</f>
        <v>0</v>
      </c>
      <c r="AS3189" s="45">
        <f>AS3190</f>
        <v>0</v>
      </c>
      <c r="AT3189" s="45">
        <f>AT3190</f>
        <v>0</v>
      </c>
      <c r="AU3189" s="45">
        <f t="shared" si="7964"/>
        <v>269298.32501000003</v>
      </c>
      <c r="AV3189" s="45">
        <f t="shared" si="7965"/>
        <v>94.141759999969508</v>
      </c>
      <c r="AW3189" s="45">
        <f t="shared" si="7966"/>
        <v>296447.83354000002</v>
      </c>
      <c r="AX3189" s="45">
        <f t="shared" si="7967"/>
        <v>263312.90000000002</v>
      </c>
      <c r="AY3189" s="45">
        <f t="shared" si="7968"/>
        <v>263312.90000000002</v>
      </c>
      <c r="AZ3189" s="45">
        <f>AZ3190</f>
        <v>0</v>
      </c>
      <c r="BA3189" s="46">
        <f t="shared" si="7969"/>
        <v>98.036991878874943</v>
      </c>
      <c r="BB3189" s="25"/>
    </row>
    <row r="3190" ht="31.5">
      <c r="B3190" s="47" t="s">
        <v>1180</v>
      </c>
      <c r="C3190" s="47" t="s">
        <v>46</v>
      </c>
      <c r="D3190" s="47" t="s">
        <v>98</v>
      </c>
      <c r="E3190" s="48" t="str">
        <f t="shared" si="7963"/>
        <v>0103</v>
      </c>
      <c r="F3190" s="47" t="s">
        <v>1183</v>
      </c>
      <c r="G3190" s="48"/>
      <c r="H3190" s="49" t="s">
        <v>1184</v>
      </c>
      <c r="I3190" s="19">
        <f>I3191+I3194</f>
        <v>231293.20000000001</v>
      </c>
      <c r="J3190" s="19">
        <f>J3191+J3194</f>
        <v>237455.79999999999</v>
      </c>
      <c r="K3190" s="19">
        <f>K3191+K3194</f>
        <v>237455.79999999999</v>
      </c>
      <c r="L3190" s="19">
        <f>L3191+L3194</f>
        <v>148.19999999999999</v>
      </c>
      <c r="M3190" s="19">
        <f>M3191+M3194</f>
        <v>148.19999999999999</v>
      </c>
      <c r="N3190" s="19">
        <f>N3191+N3194</f>
        <v>148.19999999999999</v>
      </c>
      <c r="O3190" s="19">
        <f>O3191+O3194</f>
        <v>0</v>
      </c>
      <c r="P3190" s="19">
        <f>P3191+P3194</f>
        <v>0</v>
      </c>
      <c r="Q3190" s="19">
        <f>Q3191+Q3194</f>
        <v>10735.6</v>
      </c>
      <c r="R3190" s="19">
        <f>R3191+R3194</f>
        <v>0</v>
      </c>
      <c r="S3190" s="19">
        <f>S3191+S3194</f>
        <v>27215.466769999999</v>
      </c>
      <c r="T3190" s="19">
        <f t="shared" si="7886"/>
        <v>269392.46677</v>
      </c>
      <c r="U3190" s="19">
        <f t="shared" si="7924"/>
        <v>237604</v>
      </c>
      <c r="V3190" s="19">
        <f t="shared" si="7925"/>
        <v>237604</v>
      </c>
      <c r="W3190" s="19">
        <f>W3191+W3194</f>
        <v>21769.700000000001</v>
      </c>
      <c r="X3190" s="19">
        <f>X3191+X3194</f>
        <v>0</v>
      </c>
      <c r="Y3190" s="19">
        <f>Y3191+Y3194</f>
        <v>0</v>
      </c>
      <c r="Z3190" s="19">
        <f>Z3191+Z3194</f>
        <v>5285.6667699999998</v>
      </c>
      <c r="AA3190" s="19">
        <f>AA3191+AA3194</f>
        <v>25708.900000000001</v>
      </c>
      <c r="AB3190" s="19">
        <f>AB3191+AB3194</f>
        <v>0</v>
      </c>
      <c r="AC3190" s="19">
        <f>AC3191+AC3194</f>
        <v>25708.900000000001</v>
      </c>
      <c r="AD3190" s="19">
        <f>AD3191+AD3194</f>
        <v>0</v>
      </c>
      <c r="AE3190" s="19">
        <f>AE3191+AE3194</f>
        <v>0</v>
      </c>
      <c r="AF3190" s="50">
        <f>AF3191+AF3194</f>
        <v>269298.32501000003</v>
      </c>
      <c r="AG3190" s="50">
        <f>AG3191+AG3194</f>
        <v>0</v>
      </c>
      <c r="AH3190" s="50">
        <f>AH3191+AH3194</f>
        <v>0</v>
      </c>
      <c r="AI3190" s="50">
        <f>AI3191+AI3194</f>
        <v>0</v>
      </c>
      <c r="AJ3190" s="50">
        <f>AJ3191+AJ3194</f>
        <v>0</v>
      </c>
      <c r="AK3190" s="50">
        <f>AK3191+AK3194</f>
        <v>0</v>
      </c>
      <c r="AL3190" s="50">
        <f>AL3191+AL3194</f>
        <v>264011.97701999999</v>
      </c>
      <c r="AM3190" s="50">
        <f>AM3191+AM3194</f>
        <v>0</v>
      </c>
      <c r="AN3190" s="50">
        <f>AN3191+AN3194</f>
        <v>0</v>
      </c>
      <c r="AO3190" s="15">
        <f>AO3191+AO3194</f>
        <v>142183.77213</v>
      </c>
      <c r="AP3190" s="51">
        <f>AP3191+AP3194</f>
        <v>269298.32501000003</v>
      </c>
      <c r="AQ3190" s="51">
        <f>AQ3191+AQ3194</f>
        <v>0</v>
      </c>
      <c r="AR3190" s="51">
        <f>AR3191+AR3194</f>
        <v>0</v>
      </c>
      <c r="AS3190" s="51">
        <f>AS3191+AS3194</f>
        <v>0</v>
      </c>
      <c r="AT3190" s="51">
        <f>AT3191+AT3194</f>
        <v>0</v>
      </c>
      <c r="AU3190" s="51">
        <f t="shared" si="7964"/>
        <v>269298.32501000003</v>
      </c>
      <c r="AV3190" s="51">
        <f t="shared" si="7965"/>
        <v>94.141759999969508</v>
      </c>
      <c r="AW3190" s="51">
        <f t="shared" si="7966"/>
        <v>296447.83354000002</v>
      </c>
      <c r="AX3190" s="51">
        <f t="shared" si="7967"/>
        <v>263312.90000000002</v>
      </c>
      <c r="AY3190" s="51">
        <f t="shared" si="7968"/>
        <v>263312.90000000002</v>
      </c>
      <c r="AZ3190" s="51">
        <f>AZ3191+AZ3194</f>
        <v>0</v>
      </c>
      <c r="BA3190" s="52">
        <f t="shared" si="7969"/>
        <v>98.036991878874943</v>
      </c>
      <c r="BB3190" s="25"/>
    </row>
    <row r="3191">
      <c r="B3191" s="47" t="s">
        <v>1180</v>
      </c>
      <c r="C3191" s="47" t="s">
        <v>46</v>
      </c>
      <c r="D3191" s="47" t="s">
        <v>98</v>
      </c>
      <c r="E3191" s="48" t="str">
        <f t="shared" si="7963"/>
        <v>0103</v>
      </c>
      <c r="F3191" s="47" t="s">
        <v>1185</v>
      </c>
      <c r="G3191" s="48"/>
      <c r="H3191" s="49" t="s">
        <v>1186</v>
      </c>
      <c r="I3191" s="19">
        <f t="shared" ref="I3191:I3194" si="8005">I3192</f>
        <v>76421.900000000009</v>
      </c>
      <c r="J3191" s="19">
        <f t="shared" ref="J3191:J3194" si="8006">J3192</f>
        <v>78771.700000000012</v>
      </c>
      <c r="K3191" s="19">
        <f t="shared" ref="K3191:K3194" si="8007">K3192</f>
        <v>78771.700000000012</v>
      </c>
      <c r="L3191" s="19">
        <f t="shared" ref="L3191:L3194" si="8008">L3192</f>
        <v>0</v>
      </c>
      <c r="M3191" s="19">
        <f t="shared" ref="M3191:M3194" si="8009">M3192</f>
        <v>0</v>
      </c>
      <c r="N3191" s="19">
        <f t="shared" ref="N3191:N3194" si="8010">N3192</f>
        <v>0</v>
      </c>
      <c r="O3191" s="19">
        <f t="shared" ref="O3191:O3194" si="8011">O3192</f>
        <v>0</v>
      </c>
      <c r="P3191" s="19">
        <f t="shared" ref="P3191:P3194" si="8012">P3192</f>
        <v>0</v>
      </c>
      <c r="Q3191" s="19">
        <f t="shared" ref="Q3191:Q3194" si="8013">Q3192</f>
        <v>0</v>
      </c>
      <c r="R3191" s="19">
        <f t="shared" ref="R3191:R3194" si="8014">R3192</f>
        <v>0</v>
      </c>
      <c r="S3191" s="19">
        <f t="shared" ref="S3191:S3192" si="8015">S3192</f>
        <v>4156.5</v>
      </c>
      <c r="T3191" s="19">
        <f t="shared" si="7886"/>
        <v>80578.400000000009</v>
      </c>
      <c r="U3191" s="19">
        <f t="shared" si="7924"/>
        <v>78771.700000000012</v>
      </c>
      <c r="V3191" s="19">
        <f t="shared" si="7925"/>
        <v>78771.700000000012</v>
      </c>
      <c r="W3191" s="19">
        <f t="shared" ref="W3191:W3194" si="8016">W3192</f>
        <v>3996.4000000000001</v>
      </c>
      <c r="X3191" s="19">
        <f t="shared" ref="X3191:X3194" si="8017">X3192</f>
        <v>0</v>
      </c>
      <c r="Y3191" s="19">
        <f t="shared" ref="Y3191:Y3194" si="8018">Y3192</f>
        <v>0</v>
      </c>
      <c r="Z3191" s="19">
        <f t="shared" ref="Z3191:Z3194" si="8019">Z3192</f>
        <v>0</v>
      </c>
      <c r="AA3191" s="19">
        <f t="shared" ref="AA3191:AA3194" si="8020">AA3192</f>
        <v>4133.1999999999998</v>
      </c>
      <c r="AB3191" s="19">
        <f t="shared" ref="AB3191:AB3194" si="8021">AB3192</f>
        <v>0</v>
      </c>
      <c r="AC3191" s="19">
        <f t="shared" ref="AC3191:AC3194" si="8022">AC3192</f>
        <v>4133.1999999999998</v>
      </c>
      <c r="AD3191" s="19">
        <f t="shared" ref="AD3191:AD3194" si="8023">AD3192</f>
        <v>0</v>
      </c>
      <c r="AE3191" s="19"/>
      <c r="AF3191" s="50">
        <f t="shared" ref="AF3191:AF3194" si="8024">AF3192</f>
        <v>83453.399999999994</v>
      </c>
      <c r="AG3191" s="50">
        <f t="shared" ref="AG3191:AG3194" si="8025">AG3192</f>
        <v>0</v>
      </c>
      <c r="AH3191" s="50">
        <f t="shared" ref="AH3191:AH3194" si="8026">AH3192</f>
        <v>0</v>
      </c>
      <c r="AI3191" s="50">
        <f t="shared" ref="AI3191:AI3194" si="8027">AI3192</f>
        <v>0</v>
      </c>
      <c r="AJ3191" s="50">
        <f t="shared" ref="AJ3191:AJ3194" si="8028">AJ3192</f>
        <v>0</v>
      </c>
      <c r="AK3191" s="50">
        <f t="shared" ref="AK3191:AK3194" si="8029">AK3192</f>
        <v>0</v>
      </c>
      <c r="AL3191" s="50">
        <f t="shared" ref="AL3191:AL3194" si="8030">AL3192</f>
        <v>79885.909220000001</v>
      </c>
      <c r="AM3191" s="50">
        <f t="shared" ref="AM3191:AM3194" si="8031">AM3192</f>
        <v>0</v>
      </c>
      <c r="AN3191" s="50">
        <f t="shared" ref="AN3191:AN3194" si="8032">AN3192</f>
        <v>0</v>
      </c>
      <c r="AO3191" s="51">
        <f t="shared" ref="AO3191:AO3194" si="8033">AO3192</f>
        <v>46581.002630000003</v>
      </c>
      <c r="AP3191" s="51">
        <f t="shared" ref="AP3191:AP3194" si="8034">AP3192</f>
        <v>80578.399999999994</v>
      </c>
      <c r="AQ3191" s="51">
        <f t="shared" ref="AQ3191:AQ3194" si="8035">AQ3192</f>
        <v>0</v>
      </c>
      <c r="AR3191" s="51">
        <f t="shared" ref="AR3191:AR3194" si="8036">AR3192</f>
        <v>0</v>
      </c>
      <c r="AS3191" s="51">
        <f t="shared" ref="AS3191:AS3194" si="8037">AS3192</f>
        <v>0</v>
      </c>
      <c r="AT3191" s="51">
        <f t="shared" ref="AT3191:AT3194" si="8038">AT3192</f>
        <v>0</v>
      </c>
      <c r="AU3191" s="51">
        <f t="shared" si="7964"/>
        <v>80578.399999999994</v>
      </c>
      <c r="AV3191" s="51">
        <f t="shared" si="7965"/>
        <v>1.4551915228366852e-11</v>
      </c>
      <c r="AW3191" s="51">
        <f t="shared" si="7966"/>
        <v>84574.800000000003</v>
      </c>
      <c r="AX3191" s="51">
        <f t="shared" si="7967"/>
        <v>82904.900000000009</v>
      </c>
      <c r="AY3191" s="51">
        <f t="shared" si="7968"/>
        <v>82904.900000000009</v>
      </c>
      <c r="AZ3191" s="51">
        <f t="shared" ref="AZ3191:AZ3194" si="8039">AZ3192</f>
        <v>0</v>
      </c>
      <c r="BA3191" s="52">
        <f t="shared" si="7969"/>
        <v>95.725170238720054</v>
      </c>
      <c r="BB3191" s="25"/>
    </row>
    <row r="3192">
      <c r="B3192" s="47" t="s">
        <v>1180</v>
      </c>
      <c r="C3192" s="47" t="s">
        <v>46</v>
      </c>
      <c r="D3192" s="47" t="s">
        <v>98</v>
      </c>
      <c r="E3192" s="48" t="str">
        <f t="shared" si="7963"/>
        <v>0103</v>
      </c>
      <c r="F3192" s="47" t="s">
        <v>1187</v>
      </c>
      <c r="G3192" s="48"/>
      <c r="H3192" s="49" t="s">
        <v>69</v>
      </c>
      <c r="I3192" s="19">
        <f t="shared" si="8005"/>
        <v>76421.900000000009</v>
      </c>
      <c r="J3192" s="19">
        <f t="shared" si="8006"/>
        <v>78771.700000000012</v>
      </c>
      <c r="K3192" s="19">
        <f t="shared" si="8007"/>
        <v>78771.700000000012</v>
      </c>
      <c r="L3192" s="19">
        <f t="shared" si="8008"/>
        <v>0</v>
      </c>
      <c r="M3192" s="19">
        <f t="shared" si="8009"/>
        <v>0</v>
      </c>
      <c r="N3192" s="19">
        <f t="shared" si="8010"/>
        <v>0</v>
      </c>
      <c r="O3192" s="19">
        <f t="shared" si="8011"/>
        <v>0</v>
      </c>
      <c r="P3192" s="19">
        <f t="shared" si="8012"/>
        <v>0</v>
      </c>
      <c r="Q3192" s="19">
        <f t="shared" si="8013"/>
        <v>0</v>
      </c>
      <c r="R3192" s="19">
        <f t="shared" si="8014"/>
        <v>0</v>
      </c>
      <c r="S3192" s="19">
        <f t="shared" si="8015"/>
        <v>4156.5</v>
      </c>
      <c r="T3192" s="19">
        <f t="shared" si="7886"/>
        <v>80578.400000000009</v>
      </c>
      <c r="U3192" s="19">
        <f t="shared" si="7924"/>
        <v>78771.700000000012</v>
      </c>
      <c r="V3192" s="19">
        <f t="shared" si="7925"/>
        <v>78771.700000000012</v>
      </c>
      <c r="W3192" s="19">
        <f t="shared" si="8016"/>
        <v>3996.4000000000001</v>
      </c>
      <c r="X3192" s="19">
        <f t="shared" si="8017"/>
        <v>0</v>
      </c>
      <c r="Y3192" s="19">
        <f t="shared" si="8018"/>
        <v>0</v>
      </c>
      <c r="Z3192" s="19">
        <f t="shared" si="8019"/>
        <v>0</v>
      </c>
      <c r="AA3192" s="19">
        <f t="shared" si="8020"/>
        <v>4133.1999999999998</v>
      </c>
      <c r="AB3192" s="19">
        <f t="shared" si="8021"/>
        <v>0</v>
      </c>
      <c r="AC3192" s="19">
        <f t="shared" si="8022"/>
        <v>4133.1999999999998</v>
      </c>
      <c r="AD3192" s="19">
        <f t="shared" si="8023"/>
        <v>0</v>
      </c>
      <c r="AE3192" s="19"/>
      <c r="AF3192" s="50">
        <f t="shared" si="8024"/>
        <v>83453.399999999994</v>
      </c>
      <c r="AG3192" s="50">
        <f t="shared" si="8025"/>
        <v>0</v>
      </c>
      <c r="AH3192" s="50">
        <f t="shared" si="8026"/>
        <v>0</v>
      </c>
      <c r="AI3192" s="50">
        <f t="shared" si="8027"/>
        <v>0</v>
      </c>
      <c r="AJ3192" s="50">
        <f t="shared" si="8028"/>
        <v>0</v>
      </c>
      <c r="AK3192" s="50">
        <f t="shared" si="8029"/>
        <v>0</v>
      </c>
      <c r="AL3192" s="50">
        <f t="shared" si="8030"/>
        <v>79885.909220000001</v>
      </c>
      <c r="AM3192" s="50">
        <f t="shared" si="8031"/>
        <v>0</v>
      </c>
      <c r="AN3192" s="50">
        <f t="shared" si="8032"/>
        <v>0</v>
      </c>
      <c r="AO3192" s="15">
        <f t="shared" si="8033"/>
        <v>46581.002630000003</v>
      </c>
      <c r="AP3192" s="51">
        <f t="shared" si="8034"/>
        <v>80578.399999999994</v>
      </c>
      <c r="AQ3192" s="51">
        <f t="shared" si="8035"/>
        <v>0</v>
      </c>
      <c r="AR3192" s="51">
        <f t="shared" si="8036"/>
        <v>0</v>
      </c>
      <c r="AS3192" s="51">
        <f t="shared" si="8037"/>
        <v>0</v>
      </c>
      <c r="AT3192" s="51">
        <f t="shared" si="8038"/>
        <v>0</v>
      </c>
      <c r="AU3192" s="51">
        <f t="shared" si="7964"/>
        <v>80578.399999999994</v>
      </c>
      <c r="AV3192" s="51">
        <f t="shared" si="7965"/>
        <v>1.4551915228366852e-11</v>
      </c>
      <c r="AW3192" s="51">
        <f t="shared" si="7966"/>
        <v>84574.800000000003</v>
      </c>
      <c r="AX3192" s="51">
        <f t="shared" si="7967"/>
        <v>82904.900000000009</v>
      </c>
      <c r="AY3192" s="51">
        <f t="shared" si="7968"/>
        <v>82904.900000000009</v>
      </c>
      <c r="AZ3192" s="51">
        <f t="shared" si="8039"/>
        <v>0</v>
      </c>
      <c r="BA3192" s="52">
        <f t="shared" si="7969"/>
        <v>95.725170238720054</v>
      </c>
      <c r="BB3192" s="25"/>
    </row>
    <row r="3193" ht="78.75">
      <c r="B3193" s="47" t="s">
        <v>1180</v>
      </c>
      <c r="C3193" s="47" t="s">
        <v>46</v>
      </c>
      <c r="D3193" s="47" t="s">
        <v>98</v>
      </c>
      <c r="E3193" s="48" t="str">
        <f t="shared" si="7963"/>
        <v>0103</v>
      </c>
      <c r="F3193" s="47" t="s">
        <v>1187</v>
      </c>
      <c r="G3193" s="47" t="s">
        <v>70</v>
      </c>
      <c r="H3193" s="49" t="s">
        <v>71</v>
      </c>
      <c r="I3193" s="19">
        <v>76421.900000000009</v>
      </c>
      <c r="J3193" s="19">
        <v>78771.700000000012</v>
      </c>
      <c r="K3193" s="19">
        <v>78771.700000000012</v>
      </c>
      <c r="L3193" s="19"/>
      <c r="M3193" s="19"/>
      <c r="N3193" s="19"/>
      <c r="O3193" s="19">
        <v>0</v>
      </c>
      <c r="P3193" s="19">
        <v>0</v>
      </c>
      <c r="Q3193" s="19">
        <v>0</v>
      </c>
      <c r="R3193" s="19">
        <v>0</v>
      </c>
      <c r="S3193" s="19">
        <f>3996.4+160.1</f>
        <v>4156.5</v>
      </c>
      <c r="T3193" s="19">
        <f t="shared" si="7886"/>
        <v>80578.400000000009</v>
      </c>
      <c r="U3193" s="19">
        <f t="shared" si="7924"/>
        <v>78771.700000000012</v>
      </c>
      <c r="V3193" s="19">
        <f t="shared" si="7925"/>
        <v>78771.700000000012</v>
      </c>
      <c r="W3193" s="19">
        <v>3996.4000000000001</v>
      </c>
      <c r="X3193" s="19"/>
      <c r="Y3193" s="19"/>
      <c r="Z3193" s="19"/>
      <c r="AA3193" s="19">
        <v>4133.1999999999998</v>
      </c>
      <c r="AB3193" s="19"/>
      <c r="AC3193" s="19">
        <v>4133.1999999999998</v>
      </c>
      <c r="AD3193" s="19"/>
      <c r="AE3193" s="19"/>
      <c r="AF3193" s="50">
        <v>83453.399999999994</v>
      </c>
      <c r="AG3193" s="50"/>
      <c r="AH3193" s="50">
        <v>0</v>
      </c>
      <c r="AI3193" s="50">
        <v>0</v>
      </c>
      <c r="AJ3193" s="50">
        <v>0</v>
      </c>
      <c r="AK3193" s="50">
        <v>0</v>
      </c>
      <c r="AL3193" s="50">
        <v>79885.909220000001</v>
      </c>
      <c r="AM3193" s="50">
        <v>0</v>
      </c>
      <c r="AN3193" s="50">
        <v>0</v>
      </c>
      <c r="AO3193" s="51">
        <v>46581.002630000003</v>
      </c>
      <c r="AP3193" s="51">
        <v>80578.399999999994</v>
      </c>
      <c r="AQ3193" s="51">
        <v>0</v>
      </c>
      <c r="AR3193" s="51">
        <v>0</v>
      </c>
      <c r="AS3193" s="51">
        <v>0</v>
      </c>
      <c r="AT3193" s="51">
        <v>0</v>
      </c>
      <c r="AU3193" s="51">
        <f t="shared" si="7964"/>
        <v>80578.399999999994</v>
      </c>
      <c r="AV3193" s="51">
        <f t="shared" si="7965"/>
        <v>1.4551915228366852e-11</v>
      </c>
      <c r="AW3193" s="51">
        <f t="shared" si="7966"/>
        <v>84574.800000000003</v>
      </c>
      <c r="AX3193" s="51">
        <f t="shared" si="7967"/>
        <v>82904.900000000009</v>
      </c>
      <c r="AY3193" s="51">
        <f t="shared" si="7968"/>
        <v>82904.900000000009</v>
      </c>
      <c r="AZ3193" s="51"/>
      <c r="BA3193" s="52">
        <f t="shared" si="7969"/>
        <v>95.725170238720054</v>
      </c>
      <c r="BB3193" s="53"/>
    </row>
    <row r="3194">
      <c r="B3194" s="47" t="s">
        <v>1180</v>
      </c>
      <c r="C3194" s="47" t="s">
        <v>46</v>
      </c>
      <c r="D3194" s="47" t="s">
        <v>98</v>
      </c>
      <c r="E3194" s="48" t="str">
        <f t="shared" si="7963"/>
        <v>0103</v>
      </c>
      <c r="F3194" s="47" t="s">
        <v>1188</v>
      </c>
      <c r="G3194" s="48"/>
      <c r="H3194" s="49" t="s">
        <v>166</v>
      </c>
      <c r="I3194" s="19">
        <f t="shared" si="8005"/>
        <v>154871.30000000002</v>
      </c>
      <c r="J3194" s="19">
        <f t="shared" si="8006"/>
        <v>158684.09999999998</v>
      </c>
      <c r="K3194" s="19">
        <f t="shared" si="8007"/>
        <v>158684.09999999998</v>
      </c>
      <c r="L3194" s="19">
        <f t="shared" si="8008"/>
        <v>148.19999999999999</v>
      </c>
      <c r="M3194" s="19">
        <f t="shared" si="8009"/>
        <v>148.19999999999999</v>
      </c>
      <c r="N3194" s="19">
        <f t="shared" si="8010"/>
        <v>148.19999999999999</v>
      </c>
      <c r="O3194" s="19">
        <f t="shared" si="8011"/>
        <v>0</v>
      </c>
      <c r="P3194" s="19">
        <f t="shared" si="8012"/>
        <v>0</v>
      </c>
      <c r="Q3194" s="19">
        <f t="shared" si="8013"/>
        <v>10735.6</v>
      </c>
      <c r="R3194" s="19">
        <f t="shared" si="8014"/>
        <v>0</v>
      </c>
      <c r="S3194" s="19">
        <f>S3195</f>
        <v>23058.966769999999</v>
      </c>
      <c r="T3194" s="19">
        <f t="shared" si="7886"/>
        <v>188814.06677000003</v>
      </c>
      <c r="U3194" s="19">
        <f t="shared" si="7924"/>
        <v>158832.29999999999</v>
      </c>
      <c r="V3194" s="19">
        <f t="shared" si="7925"/>
        <v>158832.29999999999</v>
      </c>
      <c r="W3194" s="19">
        <f t="shared" si="8016"/>
        <v>17773.299999999999</v>
      </c>
      <c r="X3194" s="19">
        <f t="shared" si="8017"/>
        <v>0</v>
      </c>
      <c r="Y3194" s="19">
        <f t="shared" si="8018"/>
        <v>0</v>
      </c>
      <c r="Z3194" s="19">
        <f t="shared" si="8019"/>
        <v>5285.6667699999998</v>
      </c>
      <c r="AA3194" s="19">
        <f t="shared" si="8020"/>
        <v>21575.700000000001</v>
      </c>
      <c r="AB3194" s="19">
        <f t="shared" si="8021"/>
        <v>0</v>
      </c>
      <c r="AC3194" s="19">
        <f t="shared" si="8022"/>
        <v>21575.700000000001</v>
      </c>
      <c r="AD3194" s="19">
        <f t="shared" si="8023"/>
        <v>0</v>
      </c>
      <c r="AE3194" s="19">
        <f>AE3195</f>
        <v>0</v>
      </c>
      <c r="AF3194" s="50">
        <f t="shared" si="8024"/>
        <v>185844.92501000001</v>
      </c>
      <c r="AG3194" s="50">
        <f t="shared" si="8025"/>
        <v>0</v>
      </c>
      <c r="AH3194" s="50">
        <f t="shared" si="8026"/>
        <v>0</v>
      </c>
      <c r="AI3194" s="50">
        <f t="shared" si="8027"/>
        <v>0</v>
      </c>
      <c r="AJ3194" s="50">
        <f t="shared" si="8028"/>
        <v>0</v>
      </c>
      <c r="AK3194" s="50">
        <f t="shared" si="8029"/>
        <v>0</v>
      </c>
      <c r="AL3194" s="50">
        <f t="shared" si="8030"/>
        <v>184126.06780000002</v>
      </c>
      <c r="AM3194" s="50">
        <f t="shared" si="8031"/>
        <v>0</v>
      </c>
      <c r="AN3194" s="50">
        <f t="shared" si="8032"/>
        <v>0</v>
      </c>
      <c r="AO3194" s="15">
        <f t="shared" si="8033"/>
        <v>95602.769499999995</v>
      </c>
      <c r="AP3194" s="51">
        <f t="shared" si="8034"/>
        <v>188719.92501000001</v>
      </c>
      <c r="AQ3194" s="51">
        <f t="shared" si="8035"/>
        <v>0</v>
      </c>
      <c r="AR3194" s="51">
        <f t="shared" si="8036"/>
        <v>0</v>
      </c>
      <c r="AS3194" s="51">
        <f t="shared" si="8037"/>
        <v>0</v>
      </c>
      <c r="AT3194" s="51">
        <f t="shared" si="8038"/>
        <v>0</v>
      </c>
      <c r="AU3194" s="51">
        <f t="shared" si="7964"/>
        <v>188719.92501000001</v>
      </c>
      <c r="AV3194" s="51">
        <f t="shared" si="7965"/>
        <v>94.141760000027716</v>
      </c>
      <c r="AW3194" s="51">
        <f t="shared" si="7966"/>
        <v>211873.03354000003</v>
      </c>
      <c r="AX3194" s="51">
        <f t="shared" si="7967"/>
        <v>180408</v>
      </c>
      <c r="AY3194" s="51">
        <f t="shared" si="7968"/>
        <v>180408</v>
      </c>
      <c r="AZ3194" s="51">
        <f t="shared" si="8039"/>
        <v>0</v>
      </c>
      <c r="BA3194" s="52">
        <f t="shared" si="7969"/>
        <v>99.075112107630872</v>
      </c>
      <c r="BB3194" s="25"/>
    </row>
    <row r="3195">
      <c r="B3195" s="47" t="s">
        <v>1180</v>
      </c>
      <c r="C3195" s="47" t="s">
        <v>46</v>
      </c>
      <c r="D3195" s="47" t="s">
        <v>98</v>
      </c>
      <c r="E3195" s="48" t="str">
        <f t="shared" si="7963"/>
        <v>0103</v>
      </c>
      <c r="F3195" s="47" t="s">
        <v>1189</v>
      </c>
      <c r="G3195" s="48"/>
      <c r="H3195" s="49" t="s">
        <v>69</v>
      </c>
      <c r="I3195" s="19">
        <f>I3196+I3197</f>
        <v>154871.30000000002</v>
      </c>
      <c r="J3195" s="19">
        <f>J3196+J3197</f>
        <v>158684.09999999998</v>
      </c>
      <c r="K3195" s="19">
        <f>K3196+K3197</f>
        <v>158684.09999999998</v>
      </c>
      <c r="L3195" s="19">
        <f>L3196+L3197</f>
        <v>148.19999999999999</v>
      </c>
      <c r="M3195" s="19">
        <f>M3196+M3197</f>
        <v>148.19999999999999</v>
      </c>
      <c r="N3195" s="19">
        <f>N3196+N3197</f>
        <v>148.19999999999999</v>
      </c>
      <c r="O3195" s="19">
        <f>O3196+O3197</f>
        <v>0</v>
      </c>
      <c r="P3195" s="19">
        <f>P3196+P3197</f>
        <v>0</v>
      </c>
      <c r="Q3195" s="19">
        <f>Q3196+Q3197</f>
        <v>10735.6</v>
      </c>
      <c r="R3195" s="19">
        <f>R3196+R3197</f>
        <v>0</v>
      </c>
      <c r="S3195" s="19">
        <f>S3196+S3197</f>
        <v>23058.966769999999</v>
      </c>
      <c r="T3195" s="19">
        <f t="shared" si="7886"/>
        <v>188814.06677000003</v>
      </c>
      <c r="U3195" s="19">
        <f t="shared" si="7924"/>
        <v>158832.29999999999</v>
      </c>
      <c r="V3195" s="19">
        <f t="shared" si="7925"/>
        <v>158832.29999999999</v>
      </c>
      <c r="W3195" s="19">
        <f>W3196+W3197</f>
        <v>17773.299999999999</v>
      </c>
      <c r="X3195" s="19">
        <f>X3196+X3197</f>
        <v>0</v>
      </c>
      <c r="Y3195" s="19">
        <f>Y3196+Y3197</f>
        <v>0</v>
      </c>
      <c r="Z3195" s="19">
        <f>Z3196+Z3197</f>
        <v>5285.6667699999998</v>
      </c>
      <c r="AA3195" s="19">
        <f>AA3196+AA3197</f>
        <v>21575.700000000001</v>
      </c>
      <c r="AB3195" s="19">
        <f>AB3196+AB3197</f>
        <v>0</v>
      </c>
      <c r="AC3195" s="19">
        <f>AC3196+AC3197</f>
        <v>21575.700000000001</v>
      </c>
      <c r="AD3195" s="19">
        <f>AD3196+AD3197</f>
        <v>0</v>
      </c>
      <c r="AE3195" s="19">
        <f>AE3196+AE3197</f>
        <v>0</v>
      </c>
      <c r="AF3195" s="50">
        <f>AF3196+AF3197</f>
        <v>185844.92501000001</v>
      </c>
      <c r="AG3195" s="50">
        <f>AG3196+AG3197</f>
        <v>0</v>
      </c>
      <c r="AH3195" s="50">
        <f>AH3196+AH3197</f>
        <v>0</v>
      </c>
      <c r="AI3195" s="50">
        <f>AI3196+AI3197</f>
        <v>0</v>
      </c>
      <c r="AJ3195" s="50">
        <f>AJ3196+AJ3197</f>
        <v>0</v>
      </c>
      <c r="AK3195" s="50">
        <f>AK3196+AK3197</f>
        <v>0</v>
      </c>
      <c r="AL3195" s="50">
        <f>AL3196+AL3197</f>
        <v>184126.06780000002</v>
      </c>
      <c r="AM3195" s="50">
        <f>AM3196+AM3197</f>
        <v>0</v>
      </c>
      <c r="AN3195" s="50">
        <f>AN3196+AN3197</f>
        <v>0</v>
      </c>
      <c r="AO3195" s="51">
        <f>AO3196+AO3197</f>
        <v>95602.769499999995</v>
      </c>
      <c r="AP3195" s="51">
        <f>AP3196+AP3197</f>
        <v>188719.92501000001</v>
      </c>
      <c r="AQ3195" s="51">
        <f>AQ3196+AQ3197</f>
        <v>0</v>
      </c>
      <c r="AR3195" s="51">
        <f>AR3196+AR3197</f>
        <v>0</v>
      </c>
      <c r="AS3195" s="51">
        <f>AS3196+AS3197</f>
        <v>0</v>
      </c>
      <c r="AT3195" s="51">
        <f>AT3196+AT3197</f>
        <v>0</v>
      </c>
      <c r="AU3195" s="51">
        <f t="shared" si="7964"/>
        <v>188719.92501000001</v>
      </c>
      <c r="AV3195" s="51">
        <f t="shared" si="7965"/>
        <v>94.141760000027716</v>
      </c>
      <c r="AW3195" s="51">
        <f t="shared" si="7966"/>
        <v>211873.03354000003</v>
      </c>
      <c r="AX3195" s="51">
        <f t="shared" si="7967"/>
        <v>180408</v>
      </c>
      <c r="AY3195" s="51">
        <f t="shared" si="7968"/>
        <v>180408</v>
      </c>
      <c r="AZ3195" s="51">
        <f>AZ3196+AZ3197</f>
        <v>0</v>
      </c>
      <c r="BA3195" s="52">
        <f t="shared" si="7969"/>
        <v>99.075112107630872</v>
      </c>
      <c r="BB3195" s="25"/>
    </row>
    <row r="3196" ht="78.75">
      <c r="B3196" s="47" t="s">
        <v>1180</v>
      </c>
      <c r="C3196" s="47" t="s">
        <v>46</v>
      </c>
      <c r="D3196" s="47" t="s">
        <v>98</v>
      </c>
      <c r="E3196" s="48" t="str">
        <f t="shared" si="7963"/>
        <v>0103</v>
      </c>
      <c r="F3196" s="47" t="s">
        <v>1189</v>
      </c>
      <c r="G3196" s="47" t="s">
        <v>70</v>
      </c>
      <c r="H3196" s="49" t="s">
        <v>71</v>
      </c>
      <c r="I3196" s="19">
        <v>125786.10000000001</v>
      </c>
      <c r="J3196" s="19">
        <v>129628.09999999999</v>
      </c>
      <c r="K3196" s="19">
        <v>129628.09999999999</v>
      </c>
      <c r="L3196" s="19"/>
      <c r="M3196" s="19"/>
      <c r="N3196" s="19"/>
      <c r="O3196" s="19">
        <v>0</v>
      </c>
      <c r="P3196" s="19">
        <v>0</v>
      </c>
      <c r="Q3196" s="19">
        <v>0</v>
      </c>
      <c r="R3196" s="19">
        <v>0</v>
      </c>
      <c r="S3196" s="19">
        <v>17773.299999999999</v>
      </c>
      <c r="T3196" s="19">
        <f t="shared" si="7886"/>
        <v>143559.39999999999</v>
      </c>
      <c r="U3196" s="19">
        <f t="shared" si="7924"/>
        <v>129628.09999999999</v>
      </c>
      <c r="V3196" s="19">
        <f t="shared" si="7925"/>
        <v>129628.09999999999</v>
      </c>
      <c r="W3196" s="19">
        <v>17773.299999999999</v>
      </c>
      <c r="X3196" s="19"/>
      <c r="Y3196" s="19"/>
      <c r="Z3196" s="19"/>
      <c r="AA3196" s="19">
        <v>21575.700000000001</v>
      </c>
      <c r="AB3196" s="19"/>
      <c r="AC3196" s="19">
        <v>21575.700000000001</v>
      </c>
      <c r="AD3196" s="19"/>
      <c r="AE3196" s="19"/>
      <c r="AF3196" s="50">
        <v>163069.83334000001</v>
      </c>
      <c r="AG3196" s="50"/>
      <c r="AH3196" s="50">
        <v>0</v>
      </c>
      <c r="AI3196" s="50">
        <v>0</v>
      </c>
      <c r="AJ3196" s="50">
        <v>0</v>
      </c>
      <c r="AK3196" s="50">
        <v>0</v>
      </c>
      <c r="AL3196" s="50">
        <v>162561.31679000001</v>
      </c>
      <c r="AM3196" s="50">
        <v>0</v>
      </c>
      <c r="AN3196" s="50">
        <v>0</v>
      </c>
      <c r="AO3196" s="15">
        <v>84853.203959999999</v>
      </c>
      <c r="AP3196" s="51">
        <v>151794.83334000001</v>
      </c>
      <c r="AQ3196" s="51">
        <v>0</v>
      </c>
      <c r="AR3196" s="51">
        <v>0</v>
      </c>
      <c r="AS3196" s="51">
        <v>0</v>
      </c>
      <c r="AT3196" s="51">
        <v>0</v>
      </c>
      <c r="AU3196" s="51">
        <f t="shared" si="7964"/>
        <v>151794.83334000001</v>
      </c>
      <c r="AV3196" s="51">
        <f t="shared" si="7965"/>
        <v>-8235.4333400000178</v>
      </c>
      <c r="AW3196" s="51">
        <f t="shared" si="7966"/>
        <v>161332.69999999998</v>
      </c>
      <c r="AX3196" s="51">
        <f t="shared" si="7967"/>
        <v>151203.79999999999</v>
      </c>
      <c r="AY3196" s="51">
        <f t="shared" si="7968"/>
        <v>151203.79999999999</v>
      </c>
      <c r="AZ3196" s="51"/>
      <c r="BA3196" s="52">
        <f t="shared" si="7969"/>
        <v>99.688160256508169</v>
      </c>
      <c r="BB3196" s="53"/>
    </row>
    <row r="3197" ht="31.5">
      <c r="B3197" s="47" t="s">
        <v>1180</v>
      </c>
      <c r="C3197" s="47" t="s">
        <v>46</v>
      </c>
      <c r="D3197" s="47" t="s">
        <v>98</v>
      </c>
      <c r="E3197" s="48" t="str">
        <f t="shared" si="7963"/>
        <v>0103</v>
      </c>
      <c r="F3197" s="47" t="s">
        <v>1189</v>
      </c>
      <c r="G3197" s="47" t="s">
        <v>58</v>
      </c>
      <c r="H3197" s="49" t="s">
        <v>59</v>
      </c>
      <c r="I3197" s="19">
        <v>29085.200000000001</v>
      </c>
      <c r="J3197" s="19">
        <v>29056</v>
      </c>
      <c r="K3197" s="19">
        <v>29056</v>
      </c>
      <c r="L3197" s="19">
        <v>148.19999999999999</v>
      </c>
      <c r="M3197" s="19">
        <v>148.19999999999999</v>
      </c>
      <c r="N3197" s="19">
        <v>148.19999999999999</v>
      </c>
      <c r="O3197" s="19">
        <v>0</v>
      </c>
      <c r="P3197" s="19">
        <v>0</v>
      </c>
      <c r="Q3197" s="19">
        <v>10735.6</v>
      </c>
      <c r="R3197" s="19">
        <v>0</v>
      </c>
      <c r="S3197" s="19">
        <v>5285.6667699999998</v>
      </c>
      <c r="T3197" s="19">
        <f t="shared" si="7886"/>
        <v>45254.666770000003</v>
      </c>
      <c r="U3197" s="19">
        <f t="shared" si="7924"/>
        <v>29204.200000000001</v>
      </c>
      <c r="V3197" s="19">
        <f t="shared" si="7925"/>
        <v>29204.200000000001</v>
      </c>
      <c r="W3197" s="19"/>
      <c r="X3197" s="19"/>
      <c r="Y3197" s="19"/>
      <c r="Z3197" s="19">
        <v>5285.6667699999998</v>
      </c>
      <c r="AA3197" s="19"/>
      <c r="AB3197" s="19"/>
      <c r="AC3197" s="19"/>
      <c r="AD3197" s="19"/>
      <c r="AE3197" s="19"/>
      <c r="AF3197" s="50">
        <v>22775.091670000002</v>
      </c>
      <c r="AG3197" s="50"/>
      <c r="AH3197" s="50">
        <v>0</v>
      </c>
      <c r="AI3197" s="50">
        <v>0</v>
      </c>
      <c r="AJ3197" s="50">
        <v>0</v>
      </c>
      <c r="AK3197" s="50">
        <v>0</v>
      </c>
      <c r="AL3197" s="50">
        <v>21564.75101</v>
      </c>
      <c r="AM3197" s="50">
        <v>0</v>
      </c>
      <c r="AN3197" s="50">
        <v>0</v>
      </c>
      <c r="AO3197" s="51">
        <v>10749.56554</v>
      </c>
      <c r="AP3197" s="51">
        <v>36925.091670000002</v>
      </c>
      <c r="AQ3197" s="51">
        <v>0</v>
      </c>
      <c r="AR3197" s="51">
        <v>0</v>
      </c>
      <c r="AS3197" s="51">
        <v>0</v>
      </c>
      <c r="AT3197" s="51">
        <v>0</v>
      </c>
      <c r="AU3197" s="51">
        <f t="shared" si="7964"/>
        <v>36925.091670000002</v>
      </c>
      <c r="AV3197" s="51">
        <f t="shared" si="7965"/>
        <v>8329.5751000000018</v>
      </c>
      <c r="AW3197" s="51">
        <f t="shared" si="7966"/>
        <v>50540.333540000007</v>
      </c>
      <c r="AX3197" s="51">
        <f t="shared" si="7967"/>
        <v>29204.200000000001</v>
      </c>
      <c r="AY3197" s="51">
        <f t="shared" si="7968"/>
        <v>29204.200000000001</v>
      </c>
      <c r="AZ3197" s="51"/>
      <c r="BA3197" s="52">
        <f t="shared" si="7969"/>
        <v>94.685682597737696</v>
      </c>
      <c r="BB3197" s="53"/>
    </row>
    <row r="3198" s="39" customFormat="1" ht="16.5" customHeight="1">
      <c r="B3198" s="40" t="s">
        <v>1180</v>
      </c>
      <c r="C3198" s="40" t="s">
        <v>46</v>
      </c>
      <c r="D3198" s="40" t="s">
        <v>48</v>
      </c>
      <c r="E3198" s="38" t="str">
        <f t="shared" si="7963"/>
        <v>0113</v>
      </c>
      <c r="F3198" s="40"/>
      <c r="G3198" s="38"/>
      <c r="H3198" s="41" t="s">
        <v>49</v>
      </c>
      <c r="I3198" s="42">
        <f t="shared" ref="I3198:I3199" si="8040">I3199</f>
        <v>47367</v>
      </c>
      <c r="J3198" s="42">
        <f t="shared" ref="J3198:J3199" si="8041">J3199</f>
        <v>47568.599999999999</v>
      </c>
      <c r="K3198" s="42">
        <f t="shared" ref="K3198:K3199" si="8042">K3199</f>
        <v>47568.599999999999</v>
      </c>
      <c r="L3198" s="42">
        <f t="shared" ref="L3198:L3199" si="8043">L3199</f>
        <v>0</v>
      </c>
      <c r="M3198" s="42">
        <f t="shared" ref="M3198:M3199" si="8044">M3199</f>
        <v>0</v>
      </c>
      <c r="N3198" s="42">
        <f t="shared" ref="N3198:N3199" si="8045">N3199</f>
        <v>0</v>
      </c>
      <c r="O3198" s="42">
        <f>O3199+O3207</f>
        <v>0</v>
      </c>
      <c r="P3198" s="42">
        <f>P3199+P3207</f>
        <v>0</v>
      </c>
      <c r="Q3198" s="42">
        <f>Q3199+Q3207</f>
        <v>0</v>
      </c>
      <c r="R3198" s="42">
        <f>R3199+R3207</f>
        <v>0</v>
      </c>
      <c r="S3198" s="42">
        <f t="shared" ref="S3198:S3199" si="8046">S3199</f>
        <v>0</v>
      </c>
      <c r="T3198" s="42">
        <f t="shared" si="7886"/>
        <v>47367</v>
      </c>
      <c r="U3198" s="42">
        <f t="shared" si="7924"/>
        <v>47568.599999999999</v>
      </c>
      <c r="V3198" s="42">
        <f t="shared" si="7925"/>
        <v>47568.599999999999</v>
      </c>
      <c r="W3198" s="42">
        <f t="shared" ref="W3198:W3199" si="8047">W3199</f>
        <v>0</v>
      </c>
      <c r="X3198" s="42">
        <f t="shared" ref="X3198:X3199" si="8048">X3199</f>
        <v>0</v>
      </c>
      <c r="Y3198" s="42">
        <f t="shared" ref="Y3198:Y3199" si="8049">Y3199</f>
        <v>0</v>
      </c>
      <c r="Z3198" s="42">
        <f t="shared" ref="Z3198:Z3199" si="8050">Z3199</f>
        <v>0</v>
      </c>
      <c r="AA3198" s="42">
        <f t="shared" ref="AA3198:AA3199" si="8051">AA3199</f>
        <v>0</v>
      </c>
      <c r="AB3198" s="42">
        <f t="shared" ref="AB3198:AB3199" si="8052">AB3199</f>
        <v>0</v>
      </c>
      <c r="AC3198" s="42">
        <f t="shared" ref="AC3198:AC3199" si="8053">AC3199</f>
        <v>0</v>
      </c>
      <c r="AD3198" s="42">
        <f t="shared" ref="AD3198:AD3199" si="8054">AD3199</f>
        <v>0</v>
      </c>
      <c r="AE3198" s="42">
        <f t="shared" ref="AE3198:AE3199" si="8055">AE3199</f>
        <v>0</v>
      </c>
      <c r="AF3198" s="43">
        <f>AF3199+AF3207</f>
        <v>48011.06912</v>
      </c>
      <c r="AG3198" s="43">
        <f>AG3199+AG3207</f>
        <v>0</v>
      </c>
      <c r="AH3198" s="43">
        <f>AH3199+AH3207</f>
        <v>0</v>
      </c>
      <c r="AI3198" s="43">
        <f>AI3199+AI3207</f>
        <v>0</v>
      </c>
      <c r="AJ3198" s="43">
        <f>AJ3199+AJ3207</f>
        <v>0</v>
      </c>
      <c r="AK3198" s="43">
        <f>AK3199+AK3207</f>
        <v>0</v>
      </c>
      <c r="AL3198" s="43">
        <f>AL3199+AL3207</f>
        <v>47678.07245</v>
      </c>
      <c r="AM3198" s="43">
        <f>AM3199+AM3207</f>
        <v>0</v>
      </c>
      <c r="AN3198" s="43">
        <f>AN3199+AN3207</f>
        <v>0</v>
      </c>
      <c r="AO3198" s="44">
        <f>AO3199+AO3207</f>
        <v>22846.94845</v>
      </c>
      <c r="AP3198" s="45">
        <f>AP3199+AP3207</f>
        <v>48011.06912</v>
      </c>
      <c r="AQ3198" s="45">
        <f>AQ3199+AQ3207</f>
        <v>0</v>
      </c>
      <c r="AR3198" s="45">
        <f>AR3199+AR3207</f>
        <v>0</v>
      </c>
      <c r="AS3198" s="45">
        <f>AS3199+AS3207</f>
        <v>0</v>
      </c>
      <c r="AT3198" s="45">
        <f>AT3199+AT3207</f>
        <v>0</v>
      </c>
      <c r="AU3198" s="45">
        <f t="shared" si="7964"/>
        <v>48011.06912</v>
      </c>
      <c r="AV3198" s="45">
        <f t="shared" si="7965"/>
        <v>-644.06912000000011</v>
      </c>
      <c r="AW3198" s="45">
        <f t="shared" si="7966"/>
        <v>47367</v>
      </c>
      <c r="AX3198" s="45">
        <f t="shared" si="7967"/>
        <v>47568.599999999999</v>
      </c>
      <c r="AY3198" s="45">
        <f t="shared" si="7968"/>
        <v>47568.599999999999</v>
      </c>
      <c r="AZ3198" s="45">
        <f t="shared" ref="AZ3198:AZ3199" si="8056">AZ3199</f>
        <v>0</v>
      </c>
      <c r="BA3198" s="46">
        <f t="shared" si="7969"/>
        <v>99.306416882390806</v>
      </c>
      <c r="BB3198" s="25"/>
    </row>
    <row r="3199" ht="31.5">
      <c r="B3199" s="47" t="s">
        <v>1180</v>
      </c>
      <c r="C3199" s="47" t="s">
        <v>46</v>
      </c>
      <c r="D3199" s="47" t="s">
        <v>48</v>
      </c>
      <c r="E3199" s="48" t="str">
        <f t="shared" si="7963"/>
        <v>0113</v>
      </c>
      <c r="F3199" s="47" t="s">
        <v>76</v>
      </c>
      <c r="G3199" s="48"/>
      <c r="H3199" s="49" t="s">
        <v>77</v>
      </c>
      <c r="I3199" s="19">
        <f t="shared" si="8040"/>
        <v>47367</v>
      </c>
      <c r="J3199" s="19">
        <f t="shared" si="8041"/>
        <v>47568.599999999999</v>
      </c>
      <c r="K3199" s="19">
        <f t="shared" si="8042"/>
        <v>47568.599999999999</v>
      </c>
      <c r="L3199" s="19">
        <f t="shared" si="8043"/>
        <v>0</v>
      </c>
      <c r="M3199" s="19">
        <f t="shared" si="8044"/>
        <v>0</v>
      </c>
      <c r="N3199" s="19">
        <f t="shared" si="8045"/>
        <v>0</v>
      </c>
      <c r="O3199" s="19">
        <f>O3200</f>
        <v>0</v>
      </c>
      <c r="P3199" s="19">
        <f>P3200</f>
        <v>0</v>
      </c>
      <c r="Q3199" s="19">
        <f>Q3200</f>
        <v>0</v>
      </c>
      <c r="R3199" s="19">
        <f>R3200</f>
        <v>0</v>
      </c>
      <c r="S3199" s="19">
        <f t="shared" si="8046"/>
        <v>0</v>
      </c>
      <c r="T3199" s="19">
        <f t="shared" si="7886"/>
        <v>47367</v>
      </c>
      <c r="U3199" s="19">
        <f t="shared" si="7924"/>
        <v>47568.599999999999</v>
      </c>
      <c r="V3199" s="19">
        <f t="shared" si="7925"/>
        <v>47568.599999999999</v>
      </c>
      <c r="W3199" s="19">
        <f t="shared" si="8047"/>
        <v>0</v>
      </c>
      <c r="X3199" s="19">
        <f t="shared" si="8048"/>
        <v>0</v>
      </c>
      <c r="Y3199" s="19">
        <f t="shared" si="8049"/>
        <v>0</v>
      </c>
      <c r="Z3199" s="19">
        <f t="shared" si="8050"/>
        <v>0</v>
      </c>
      <c r="AA3199" s="19">
        <f t="shared" si="8051"/>
        <v>0</v>
      </c>
      <c r="AB3199" s="19">
        <f t="shared" si="8052"/>
        <v>0</v>
      </c>
      <c r="AC3199" s="19">
        <f t="shared" si="8053"/>
        <v>0</v>
      </c>
      <c r="AD3199" s="19">
        <f t="shared" si="8054"/>
        <v>0</v>
      </c>
      <c r="AE3199" s="19">
        <f t="shared" si="8055"/>
        <v>0</v>
      </c>
      <c r="AF3199" s="50">
        <f>AF3200</f>
        <v>47367</v>
      </c>
      <c r="AG3199" s="50">
        <f>AG3200</f>
        <v>0</v>
      </c>
      <c r="AH3199" s="50">
        <f>AH3200</f>
        <v>0</v>
      </c>
      <c r="AI3199" s="50">
        <f>AI3200</f>
        <v>0</v>
      </c>
      <c r="AJ3199" s="50">
        <f>AJ3200</f>
        <v>0</v>
      </c>
      <c r="AK3199" s="50">
        <f>AK3200</f>
        <v>0</v>
      </c>
      <c r="AL3199" s="50">
        <f>AL3200</f>
        <v>47034.00333</v>
      </c>
      <c r="AM3199" s="50">
        <f>AM3200</f>
        <v>0</v>
      </c>
      <c r="AN3199" s="50">
        <f>AN3200</f>
        <v>0</v>
      </c>
      <c r="AO3199" s="51">
        <f>AO3200</f>
        <v>22202.87933</v>
      </c>
      <c r="AP3199" s="51">
        <f>AP3200</f>
        <v>47367</v>
      </c>
      <c r="AQ3199" s="51">
        <f>AQ3200</f>
        <v>0</v>
      </c>
      <c r="AR3199" s="51">
        <f>AR3200</f>
        <v>0</v>
      </c>
      <c r="AS3199" s="51">
        <f>AS3200</f>
        <v>0</v>
      </c>
      <c r="AT3199" s="51">
        <f>AT3200</f>
        <v>0</v>
      </c>
      <c r="AU3199" s="51">
        <f t="shared" si="7964"/>
        <v>47367</v>
      </c>
      <c r="AV3199" s="51">
        <f t="shared" si="7965"/>
        <v>0</v>
      </c>
      <c r="AW3199" s="51">
        <f t="shared" si="7966"/>
        <v>47367</v>
      </c>
      <c r="AX3199" s="51">
        <f t="shared" si="7967"/>
        <v>47568.599999999999</v>
      </c>
      <c r="AY3199" s="51">
        <f t="shared" si="7968"/>
        <v>47568.599999999999</v>
      </c>
      <c r="AZ3199" s="51">
        <f t="shared" si="8056"/>
        <v>0</v>
      </c>
      <c r="BA3199" s="52">
        <f t="shared" si="7969"/>
        <v>99.296985939578192</v>
      </c>
      <c r="BB3199" s="25"/>
    </row>
    <row r="3200">
      <c r="B3200" s="47" t="s">
        <v>1180</v>
      </c>
      <c r="C3200" s="47" t="s">
        <v>46</v>
      </c>
      <c r="D3200" s="47" t="s">
        <v>48</v>
      </c>
      <c r="E3200" s="48" t="str">
        <f t="shared" si="7963"/>
        <v>0113</v>
      </c>
      <c r="F3200" s="47" t="s">
        <v>78</v>
      </c>
      <c r="G3200" s="48"/>
      <c r="H3200" s="49" t="s">
        <v>79</v>
      </c>
      <c r="I3200" s="19">
        <f>I3201+I3203+I3205</f>
        <v>47367</v>
      </c>
      <c r="J3200" s="19">
        <f>J3201+J3203+J3205</f>
        <v>47568.599999999999</v>
      </c>
      <c r="K3200" s="19">
        <f>K3201+K3203+K3205</f>
        <v>47568.599999999999</v>
      </c>
      <c r="L3200" s="19">
        <f>L3201+L3203+L3205</f>
        <v>0</v>
      </c>
      <c r="M3200" s="19">
        <f>M3201+M3203+M3205</f>
        <v>0</v>
      </c>
      <c r="N3200" s="19">
        <f>N3201+N3203+N3205</f>
        <v>0</v>
      </c>
      <c r="O3200" s="19">
        <f>O3201+O3203+O3205</f>
        <v>0</v>
      </c>
      <c r="P3200" s="19">
        <f>P3201+P3203+P3205</f>
        <v>0</v>
      </c>
      <c r="Q3200" s="19">
        <f>Q3201+Q3203+Q3205</f>
        <v>0</v>
      </c>
      <c r="R3200" s="19">
        <f>R3201+R3203+R3205</f>
        <v>0</v>
      </c>
      <c r="S3200" s="19">
        <f>S3201+S3203+S3205</f>
        <v>0</v>
      </c>
      <c r="T3200" s="19">
        <f t="shared" ref="T3200:T3263" si="8057">I3200+L3200+S3200+R3200+Q3200+P3200+O3200</f>
        <v>47367</v>
      </c>
      <c r="U3200" s="19">
        <f t="shared" si="7924"/>
        <v>47568.599999999999</v>
      </c>
      <c r="V3200" s="19">
        <f t="shared" si="7925"/>
        <v>47568.599999999999</v>
      </c>
      <c r="W3200" s="19">
        <f>W3201+W3203+W3205</f>
        <v>0</v>
      </c>
      <c r="X3200" s="19">
        <f>X3201+X3203+X3205</f>
        <v>0</v>
      </c>
      <c r="Y3200" s="19">
        <f>Y3201+Y3203+Y3205</f>
        <v>0</v>
      </c>
      <c r="Z3200" s="19">
        <f>Z3201+Z3203+Z3205</f>
        <v>0</v>
      </c>
      <c r="AA3200" s="19">
        <f>AA3201+AA3203+AA3205</f>
        <v>0</v>
      </c>
      <c r="AB3200" s="19">
        <f>AB3201+AB3203+AB3205</f>
        <v>0</v>
      </c>
      <c r="AC3200" s="19">
        <f>AC3201+AC3203+AC3205</f>
        <v>0</v>
      </c>
      <c r="AD3200" s="19">
        <f>AD3201+AD3203+AD3205</f>
        <v>0</v>
      </c>
      <c r="AE3200" s="19">
        <f>AE3201+AE3203+AE3205</f>
        <v>0</v>
      </c>
      <c r="AF3200" s="50">
        <f>AF3201+AF3203+AF3205</f>
        <v>47367</v>
      </c>
      <c r="AG3200" s="50">
        <f>AG3201+AG3203+AG3205</f>
        <v>0</v>
      </c>
      <c r="AH3200" s="50">
        <f>AH3201+AH3203+AH3205</f>
        <v>0</v>
      </c>
      <c r="AI3200" s="50">
        <f>AI3201+AI3203+AI3205</f>
        <v>0</v>
      </c>
      <c r="AJ3200" s="50">
        <f>AJ3201+AJ3203+AJ3205</f>
        <v>0</v>
      </c>
      <c r="AK3200" s="50">
        <f>AK3201+AK3203+AK3205</f>
        <v>0</v>
      </c>
      <c r="AL3200" s="50">
        <f>AL3201+AL3203+AL3205</f>
        <v>47034.00333</v>
      </c>
      <c r="AM3200" s="50">
        <f>AM3201+AM3203+AM3205</f>
        <v>0</v>
      </c>
      <c r="AN3200" s="50">
        <f>AN3201+AN3203+AN3205</f>
        <v>0</v>
      </c>
      <c r="AO3200" s="15">
        <f>AO3201+AO3203+AO3205</f>
        <v>22202.87933</v>
      </c>
      <c r="AP3200" s="51">
        <f>AP3201+AP3203+AP3205</f>
        <v>47367</v>
      </c>
      <c r="AQ3200" s="51">
        <f>AQ3201+AQ3203+AQ3205</f>
        <v>0</v>
      </c>
      <c r="AR3200" s="51">
        <f>AR3201+AR3203+AR3205</f>
        <v>0</v>
      </c>
      <c r="AS3200" s="51">
        <f>AS3201+AS3203+AS3205</f>
        <v>0</v>
      </c>
      <c r="AT3200" s="51">
        <f>AT3201+AT3203+AT3205</f>
        <v>0</v>
      </c>
      <c r="AU3200" s="51">
        <f t="shared" si="7964"/>
        <v>47367</v>
      </c>
      <c r="AV3200" s="51">
        <f t="shared" si="7965"/>
        <v>0</v>
      </c>
      <c r="AW3200" s="51">
        <f t="shared" si="7966"/>
        <v>47367</v>
      </c>
      <c r="AX3200" s="51">
        <f t="shared" si="7967"/>
        <v>47568.599999999999</v>
      </c>
      <c r="AY3200" s="51">
        <f t="shared" si="7968"/>
        <v>47568.599999999999</v>
      </c>
      <c r="AZ3200" s="51">
        <f>AZ3201+AZ3203+AZ3205</f>
        <v>0</v>
      </c>
      <c r="BA3200" s="52">
        <f t="shared" si="7969"/>
        <v>99.296985939578192</v>
      </c>
      <c r="BB3200" s="25"/>
    </row>
    <row r="3201" ht="31.5">
      <c r="B3201" s="47" t="s">
        <v>1180</v>
      </c>
      <c r="C3201" s="47" t="s">
        <v>46</v>
      </c>
      <c r="D3201" s="47" t="s">
        <v>48</v>
      </c>
      <c r="E3201" s="48" t="str">
        <f t="shared" si="7963"/>
        <v>0113</v>
      </c>
      <c r="F3201" s="47" t="s">
        <v>1100</v>
      </c>
      <c r="G3201" s="48"/>
      <c r="H3201" s="49" t="s">
        <v>1101</v>
      </c>
      <c r="I3201" s="19">
        <f>I3202</f>
        <v>47165.400000000001</v>
      </c>
      <c r="J3201" s="19">
        <f>J3202</f>
        <v>47165.400000000001</v>
      </c>
      <c r="K3201" s="19">
        <f>K3202</f>
        <v>47165.400000000001</v>
      </c>
      <c r="L3201" s="19">
        <f>L3202</f>
        <v>0</v>
      </c>
      <c r="M3201" s="19">
        <f>M3202</f>
        <v>0</v>
      </c>
      <c r="N3201" s="19">
        <f>N3202</f>
        <v>0</v>
      </c>
      <c r="O3201" s="19">
        <f>O3202</f>
        <v>0</v>
      </c>
      <c r="P3201" s="19">
        <f>P3202</f>
        <v>0</v>
      </c>
      <c r="Q3201" s="19">
        <f>Q3202</f>
        <v>0</v>
      </c>
      <c r="R3201" s="19">
        <f>R3202</f>
        <v>0</v>
      </c>
      <c r="S3201" s="19">
        <f>S3202</f>
        <v>0</v>
      </c>
      <c r="T3201" s="19">
        <f t="shared" si="8057"/>
        <v>47165.400000000001</v>
      </c>
      <c r="U3201" s="19">
        <f t="shared" si="7924"/>
        <v>47165.400000000001</v>
      </c>
      <c r="V3201" s="19">
        <f t="shared" si="7925"/>
        <v>47165.400000000001</v>
      </c>
      <c r="W3201" s="19">
        <f>W3202</f>
        <v>0</v>
      </c>
      <c r="X3201" s="19">
        <f>X3202</f>
        <v>0</v>
      </c>
      <c r="Y3201" s="19">
        <f>Y3202</f>
        <v>0</v>
      </c>
      <c r="Z3201" s="19">
        <f>Z3202</f>
        <v>0</v>
      </c>
      <c r="AA3201" s="19">
        <f>AA3202</f>
        <v>0</v>
      </c>
      <c r="AB3201" s="19">
        <f>AB3202</f>
        <v>0</v>
      </c>
      <c r="AC3201" s="19">
        <f>AC3202</f>
        <v>0</v>
      </c>
      <c r="AD3201" s="19">
        <f>AD3202</f>
        <v>0</v>
      </c>
      <c r="AE3201" s="19">
        <f>AE3202</f>
        <v>0</v>
      </c>
      <c r="AF3201" s="50">
        <f>AF3202</f>
        <v>47165.400000000001</v>
      </c>
      <c r="AG3201" s="50">
        <f>AG3202</f>
        <v>0</v>
      </c>
      <c r="AH3201" s="50">
        <f>AH3202</f>
        <v>0</v>
      </c>
      <c r="AI3201" s="50">
        <f>AI3202</f>
        <v>0</v>
      </c>
      <c r="AJ3201" s="50">
        <f>AJ3202</f>
        <v>0</v>
      </c>
      <c r="AK3201" s="50">
        <f>AK3202</f>
        <v>0</v>
      </c>
      <c r="AL3201" s="50">
        <f>AL3202</f>
        <v>46971.752</v>
      </c>
      <c r="AM3201" s="50">
        <f>AM3202</f>
        <v>0</v>
      </c>
      <c r="AN3201" s="50">
        <f>AN3202</f>
        <v>0</v>
      </c>
      <c r="AO3201" s="51">
        <f>AO3202</f>
        <v>22140.628000000001</v>
      </c>
      <c r="AP3201" s="51">
        <f>AP3202</f>
        <v>47165.400000000001</v>
      </c>
      <c r="AQ3201" s="51">
        <f>AQ3202</f>
        <v>0</v>
      </c>
      <c r="AR3201" s="51">
        <f>AR3202</f>
        <v>0</v>
      </c>
      <c r="AS3201" s="51">
        <f>AS3202</f>
        <v>0</v>
      </c>
      <c r="AT3201" s="51">
        <f>AT3202</f>
        <v>0</v>
      </c>
      <c r="AU3201" s="51">
        <f t="shared" si="7964"/>
        <v>47165.400000000001</v>
      </c>
      <c r="AV3201" s="51">
        <f t="shared" si="7965"/>
        <v>0</v>
      </c>
      <c r="AW3201" s="51">
        <f t="shared" si="7966"/>
        <v>47165.400000000001</v>
      </c>
      <c r="AX3201" s="51">
        <f t="shared" si="7967"/>
        <v>47165.400000000001</v>
      </c>
      <c r="AY3201" s="51">
        <f t="shared" si="7968"/>
        <v>47165.400000000001</v>
      </c>
      <c r="AZ3201" s="51">
        <f>AZ3202</f>
        <v>0</v>
      </c>
      <c r="BA3201" s="52">
        <f t="shared" si="7969"/>
        <v>99.589427843291901</v>
      </c>
      <c r="BB3201" s="25"/>
    </row>
    <row r="3202" ht="31.5">
      <c r="B3202" s="47" t="s">
        <v>1180</v>
      </c>
      <c r="C3202" s="47" t="s">
        <v>46</v>
      </c>
      <c r="D3202" s="47" t="s">
        <v>48</v>
      </c>
      <c r="E3202" s="48" t="str">
        <f t="shared" si="7963"/>
        <v>0113</v>
      </c>
      <c r="F3202" s="47" t="s">
        <v>1100</v>
      </c>
      <c r="G3202" s="47" t="s">
        <v>58</v>
      </c>
      <c r="H3202" s="49" t="s">
        <v>59</v>
      </c>
      <c r="I3202" s="19">
        <v>47165.400000000001</v>
      </c>
      <c r="J3202" s="19">
        <v>47165.400000000001</v>
      </c>
      <c r="K3202" s="19">
        <v>47165.400000000001</v>
      </c>
      <c r="L3202" s="19"/>
      <c r="M3202" s="19"/>
      <c r="N3202" s="19"/>
      <c r="O3202" s="19">
        <v>0</v>
      </c>
      <c r="P3202" s="19">
        <v>0</v>
      </c>
      <c r="Q3202" s="19">
        <v>0</v>
      </c>
      <c r="R3202" s="19">
        <v>0</v>
      </c>
      <c r="S3202" s="19"/>
      <c r="T3202" s="19">
        <f t="shared" si="8057"/>
        <v>47165.400000000001</v>
      </c>
      <c r="U3202" s="19">
        <f t="shared" si="7924"/>
        <v>47165.400000000001</v>
      </c>
      <c r="V3202" s="19">
        <f t="shared" si="7925"/>
        <v>47165.400000000001</v>
      </c>
      <c r="W3202" s="19"/>
      <c r="X3202" s="19"/>
      <c r="Y3202" s="19"/>
      <c r="Z3202" s="19"/>
      <c r="AA3202" s="19"/>
      <c r="AB3202" s="19"/>
      <c r="AC3202" s="19"/>
      <c r="AD3202" s="19"/>
      <c r="AE3202" s="19"/>
      <c r="AF3202" s="50">
        <v>47165.400000000001</v>
      </c>
      <c r="AG3202" s="50"/>
      <c r="AH3202" s="50">
        <v>0</v>
      </c>
      <c r="AI3202" s="50">
        <v>0</v>
      </c>
      <c r="AJ3202" s="50">
        <v>0</v>
      </c>
      <c r="AK3202" s="50">
        <v>0</v>
      </c>
      <c r="AL3202" s="50">
        <v>46971.752</v>
      </c>
      <c r="AM3202" s="50">
        <v>0</v>
      </c>
      <c r="AN3202" s="50">
        <v>0</v>
      </c>
      <c r="AO3202" s="15">
        <v>22140.628000000001</v>
      </c>
      <c r="AP3202" s="51">
        <v>47165.400000000001</v>
      </c>
      <c r="AQ3202" s="51">
        <v>0</v>
      </c>
      <c r="AR3202" s="51">
        <v>0</v>
      </c>
      <c r="AS3202" s="51">
        <v>0</v>
      </c>
      <c r="AT3202" s="51">
        <v>0</v>
      </c>
      <c r="AU3202" s="51">
        <f t="shared" si="7964"/>
        <v>47165.400000000001</v>
      </c>
      <c r="AV3202" s="51">
        <f t="shared" si="7965"/>
        <v>0</v>
      </c>
      <c r="AW3202" s="51">
        <f t="shared" si="7966"/>
        <v>47165.400000000001</v>
      </c>
      <c r="AX3202" s="51">
        <f t="shared" si="7967"/>
        <v>47165.400000000001</v>
      </c>
      <c r="AY3202" s="51">
        <f t="shared" si="7968"/>
        <v>47165.400000000001</v>
      </c>
      <c r="AZ3202" s="51"/>
      <c r="BA3202" s="52">
        <f t="shared" si="7969"/>
        <v>99.589427843291901</v>
      </c>
      <c r="BB3202" s="53"/>
    </row>
    <row r="3203" ht="47.25">
      <c r="B3203" s="47" t="s">
        <v>1180</v>
      </c>
      <c r="C3203" s="47" t="s">
        <v>46</v>
      </c>
      <c r="D3203" s="47" t="s">
        <v>48</v>
      </c>
      <c r="E3203" s="48" t="str">
        <f t="shared" si="7963"/>
        <v>0113</v>
      </c>
      <c r="F3203" s="47" t="s">
        <v>1190</v>
      </c>
      <c r="G3203" s="48"/>
      <c r="H3203" s="49" t="s">
        <v>1191</v>
      </c>
      <c r="I3203" s="19">
        <f>I3204</f>
        <v>29.100000000000001</v>
      </c>
      <c r="J3203" s="19">
        <f>J3204</f>
        <v>58.200000000000003</v>
      </c>
      <c r="K3203" s="19">
        <f>K3204</f>
        <v>58.200000000000003</v>
      </c>
      <c r="L3203" s="19">
        <f>L3204</f>
        <v>0</v>
      </c>
      <c r="M3203" s="19">
        <f>M3204</f>
        <v>0</v>
      </c>
      <c r="N3203" s="19">
        <f>N3204</f>
        <v>0</v>
      </c>
      <c r="O3203" s="19">
        <f>O3204</f>
        <v>0</v>
      </c>
      <c r="P3203" s="19">
        <f>P3204</f>
        <v>0</v>
      </c>
      <c r="Q3203" s="19">
        <f>Q3204</f>
        <v>0</v>
      </c>
      <c r="R3203" s="19">
        <f>R3204</f>
        <v>0</v>
      </c>
      <c r="S3203" s="19">
        <f>S3204</f>
        <v>0</v>
      </c>
      <c r="T3203" s="19">
        <f t="shared" si="8057"/>
        <v>29.100000000000001</v>
      </c>
      <c r="U3203" s="19">
        <f t="shared" si="7924"/>
        <v>58.200000000000003</v>
      </c>
      <c r="V3203" s="19">
        <f t="shared" si="7925"/>
        <v>58.200000000000003</v>
      </c>
      <c r="W3203" s="19">
        <f>W3204</f>
        <v>0</v>
      </c>
      <c r="X3203" s="19">
        <f>X3204</f>
        <v>0</v>
      </c>
      <c r="Y3203" s="19">
        <f>Y3204</f>
        <v>0</v>
      </c>
      <c r="Z3203" s="19">
        <f>Z3204</f>
        <v>0</v>
      </c>
      <c r="AA3203" s="19">
        <f>AA3204</f>
        <v>0</v>
      </c>
      <c r="AB3203" s="19">
        <f>AB3204</f>
        <v>0</v>
      </c>
      <c r="AC3203" s="19">
        <f>AC3204</f>
        <v>0</v>
      </c>
      <c r="AD3203" s="19">
        <f>AD3204</f>
        <v>0</v>
      </c>
      <c r="AE3203" s="19">
        <f>AE3204</f>
        <v>0</v>
      </c>
      <c r="AF3203" s="50">
        <f>AF3204</f>
        <v>29.100000000000001</v>
      </c>
      <c r="AG3203" s="50">
        <f>AG3204</f>
        <v>0</v>
      </c>
      <c r="AH3203" s="50">
        <f>AH3204</f>
        <v>0</v>
      </c>
      <c r="AI3203" s="50">
        <f>AI3204</f>
        <v>0</v>
      </c>
      <c r="AJ3203" s="50">
        <f>AJ3204</f>
        <v>0</v>
      </c>
      <c r="AK3203" s="50">
        <f>AK3204</f>
        <v>0</v>
      </c>
      <c r="AL3203" s="50">
        <f>AL3204</f>
        <v>27.751329999999999</v>
      </c>
      <c r="AM3203" s="50">
        <f>AM3204</f>
        <v>0</v>
      </c>
      <c r="AN3203" s="50">
        <f>AN3204</f>
        <v>0</v>
      </c>
      <c r="AO3203" s="51">
        <f>AO3204</f>
        <v>27.751329999999999</v>
      </c>
      <c r="AP3203" s="51">
        <f>AP3204</f>
        <v>29.100000000000001</v>
      </c>
      <c r="AQ3203" s="51">
        <f>AQ3204</f>
        <v>0</v>
      </c>
      <c r="AR3203" s="51">
        <f>AR3204</f>
        <v>0</v>
      </c>
      <c r="AS3203" s="51">
        <f>AS3204</f>
        <v>0</v>
      </c>
      <c r="AT3203" s="51">
        <f>AT3204</f>
        <v>0</v>
      </c>
      <c r="AU3203" s="51">
        <f t="shared" si="7964"/>
        <v>29.100000000000001</v>
      </c>
      <c r="AV3203" s="51">
        <f t="shared" si="7965"/>
        <v>0</v>
      </c>
      <c r="AW3203" s="51">
        <f t="shared" si="7966"/>
        <v>29.100000000000001</v>
      </c>
      <c r="AX3203" s="51">
        <f t="shared" si="7967"/>
        <v>58.200000000000003</v>
      </c>
      <c r="AY3203" s="51">
        <f t="shared" si="7968"/>
        <v>58.200000000000003</v>
      </c>
      <c r="AZ3203" s="51">
        <f>AZ3204</f>
        <v>0</v>
      </c>
      <c r="BA3203" s="52">
        <f t="shared" si="7969"/>
        <v>95.365395189003436</v>
      </c>
      <c r="BB3203" s="25"/>
    </row>
    <row r="3204" ht="31.5">
      <c r="B3204" s="47" t="s">
        <v>1180</v>
      </c>
      <c r="C3204" s="47" t="s">
        <v>46</v>
      </c>
      <c r="D3204" s="47" t="s">
        <v>48</v>
      </c>
      <c r="E3204" s="48" t="str">
        <f t="shared" si="7963"/>
        <v>0113</v>
      </c>
      <c r="F3204" s="47" t="s">
        <v>1190</v>
      </c>
      <c r="G3204" s="47" t="s">
        <v>58</v>
      </c>
      <c r="H3204" s="49" t="s">
        <v>59</v>
      </c>
      <c r="I3204" s="19">
        <v>29.100000000000001</v>
      </c>
      <c r="J3204" s="19">
        <v>58.200000000000003</v>
      </c>
      <c r="K3204" s="19">
        <v>58.200000000000003</v>
      </c>
      <c r="L3204" s="19"/>
      <c r="M3204" s="19"/>
      <c r="N3204" s="19"/>
      <c r="O3204" s="19">
        <v>0</v>
      </c>
      <c r="P3204" s="19">
        <v>0</v>
      </c>
      <c r="Q3204" s="19">
        <v>0</v>
      </c>
      <c r="R3204" s="19">
        <v>0</v>
      </c>
      <c r="S3204" s="19"/>
      <c r="T3204" s="19">
        <f t="shared" si="8057"/>
        <v>29.100000000000001</v>
      </c>
      <c r="U3204" s="19">
        <f t="shared" si="7924"/>
        <v>58.200000000000003</v>
      </c>
      <c r="V3204" s="19">
        <f t="shared" si="7925"/>
        <v>58.200000000000003</v>
      </c>
      <c r="W3204" s="19"/>
      <c r="X3204" s="19"/>
      <c r="Y3204" s="19"/>
      <c r="Z3204" s="19"/>
      <c r="AA3204" s="19"/>
      <c r="AB3204" s="19"/>
      <c r="AC3204" s="19"/>
      <c r="AD3204" s="19"/>
      <c r="AE3204" s="19"/>
      <c r="AF3204" s="50">
        <v>29.100000000000001</v>
      </c>
      <c r="AG3204" s="50"/>
      <c r="AH3204" s="50">
        <v>0</v>
      </c>
      <c r="AI3204" s="50">
        <v>0</v>
      </c>
      <c r="AJ3204" s="50">
        <v>0</v>
      </c>
      <c r="AK3204" s="50">
        <v>0</v>
      </c>
      <c r="AL3204" s="50">
        <v>27.751329999999999</v>
      </c>
      <c r="AM3204" s="50">
        <v>0</v>
      </c>
      <c r="AN3204" s="50">
        <v>0</v>
      </c>
      <c r="AO3204" s="15">
        <v>27.751329999999999</v>
      </c>
      <c r="AP3204" s="51">
        <v>29.100000000000001</v>
      </c>
      <c r="AQ3204" s="51">
        <v>0</v>
      </c>
      <c r="AR3204" s="51">
        <v>0</v>
      </c>
      <c r="AS3204" s="51">
        <v>0</v>
      </c>
      <c r="AT3204" s="51">
        <v>0</v>
      </c>
      <c r="AU3204" s="51">
        <f t="shared" si="7964"/>
        <v>29.100000000000001</v>
      </c>
      <c r="AV3204" s="51">
        <f t="shared" si="7965"/>
        <v>0</v>
      </c>
      <c r="AW3204" s="51">
        <f t="shared" si="7966"/>
        <v>29.100000000000001</v>
      </c>
      <c r="AX3204" s="51">
        <f t="shared" si="7967"/>
        <v>58.200000000000003</v>
      </c>
      <c r="AY3204" s="51">
        <f t="shared" si="7968"/>
        <v>58.200000000000003</v>
      </c>
      <c r="AZ3204" s="51"/>
      <c r="BA3204" s="52">
        <f t="shared" si="7969"/>
        <v>95.365395189003436</v>
      </c>
      <c r="BB3204" s="53"/>
    </row>
    <row r="3205" ht="63">
      <c r="B3205" s="47" t="s">
        <v>1180</v>
      </c>
      <c r="C3205" s="47" t="s">
        <v>46</v>
      </c>
      <c r="D3205" s="47" t="s">
        <v>48</v>
      </c>
      <c r="E3205" s="48" t="str">
        <f t="shared" si="7963"/>
        <v>0113</v>
      </c>
      <c r="F3205" s="47" t="s">
        <v>1192</v>
      </c>
      <c r="G3205" s="48"/>
      <c r="H3205" s="49" t="s">
        <v>1193</v>
      </c>
      <c r="I3205" s="19">
        <f>I3206</f>
        <v>172.5</v>
      </c>
      <c r="J3205" s="19">
        <f>J3206</f>
        <v>345</v>
      </c>
      <c r="K3205" s="19">
        <f>K3206</f>
        <v>345</v>
      </c>
      <c r="L3205" s="19">
        <f>L3206</f>
        <v>0</v>
      </c>
      <c r="M3205" s="19">
        <f>M3206</f>
        <v>0</v>
      </c>
      <c r="N3205" s="19">
        <f>N3206</f>
        <v>0</v>
      </c>
      <c r="O3205" s="19">
        <f>O3206</f>
        <v>0</v>
      </c>
      <c r="P3205" s="19">
        <f>P3206</f>
        <v>0</v>
      </c>
      <c r="Q3205" s="19">
        <f>Q3206</f>
        <v>0</v>
      </c>
      <c r="R3205" s="19">
        <f>R3206</f>
        <v>0</v>
      </c>
      <c r="S3205" s="19">
        <f>S3206</f>
        <v>0</v>
      </c>
      <c r="T3205" s="19">
        <f t="shared" si="8057"/>
        <v>172.5</v>
      </c>
      <c r="U3205" s="19">
        <f t="shared" si="7924"/>
        <v>345</v>
      </c>
      <c r="V3205" s="19">
        <f t="shared" si="7925"/>
        <v>345</v>
      </c>
      <c r="W3205" s="19">
        <f>W3206</f>
        <v>0</v>
      </c>
      <c r="X3205" s="19">
        <f>X3206</f>
        <v>0</v>
      </c>
      <c r="Y3205" s="19">
        <f>Y3206</f>
        <v>0</v>
      </c>
      <c r="Z3205" s="19">
        <f>Z3206</f>
        <v>0</v>
      </c>
      <c r="AA3205" s="19">
        <f>AA3206</f>
        <v>0</v>
      </c>
      <c r="AB3205" s="19">
        <f>AB3206</f>
        <v>0</v>
      </c>
      <c r="AC3205" s="19">
        <f>AC3206</f>
        <v>0</v>
      </c>
      <c r="AD3205" s="19">
        <f>AD3206</f>
        <v>0</v>
      </c>
      <c r="AE3205" s="19">
        <f>AE3206</f>
        <v>0</v>
      </c>
      <c r="AF3205" s="50">
        <f>AF3206</f>
        <v>172.5</v>
      </c>
      <c r="AG3205" s="50">
        <f>AG3206</f>
        <v>0</v>
      </c>
      <c r="AH3205" s="50">
        <f>AH3206</f>
        <v>0</v>
      </c>
      <c r="AI3205" s="50">
        <f>AI3206</f>
        <v>0</v>
      </c>
      <c r="AJ3205" s="50">
        <f>AJ3206</f>
        <v>0</v>
      </c>
      <c r="AK3205" s="50">
        <f>AK3206</f>
        <v>0</v>
      </c>
      <c r="AL3205" s="50">
        <f>AL3206</f>
        <v>34.5</v>
      </c>
      <c r="AM3205" s="50">
        <f>AM3206</f>
        <v>0</v>
      </c>
      <c r="AN3205" s="50">
        <f>AN3206</f>
        <v>0</v>
      </c>
      <c r="AO3205" s="51">
        <f>AO3206</f>
        <v>34.5</v>
      </c>
      <c r="AP3205" s="51">
        <f>AP3206</f>
        <v>172.5</v>
      </c>
      <c r="AQ3205" s="51">
        <f>AQ3206</f>
        <v>0</v>
      </c>
      <c r="AR3205" s="51">
        <f>AR3206</f>
        <v>0</v>
      </c>
      <c r="AS3205" s="51">
        <f>AS3206</f>
        <v>0</v>
      </c>
      <c r="AT3205" s="51">
        <f>AT3206</f>
        <v>0</v>
      </c>
      <c r="AU3205" s="51">
        <f t="shared" si="7964"/>
        <v>172.5</v>
      </c>
      <c r="AV3205" s="51">
        <f t="shared" si="7965"/>
        <v>0</v>
      </c>
      <c r="AW3205" s="51">
        <f t="shared" si="7966"/>
        <v>172.5</v>
      </c>
      <c r="AX3205" s="51">
        <f t="shared" si="7967"/>
        <v>345</v>
      </c>
      <c r="AY3205" s="51">
        <f t="shared" si="7968"/>
        <v>345</v>
      </c>
      <c r="AZ3205" s="51">
        <f>AZ3206</f>
        <v>0</v>
      </c>
      <c r="BA3205" s="52">
        <f t="shared" si="7969"/>
        <v>20</v>
      </c>
      <c r="BB3205" s="25"/>
    </row>
    <row r="3206">
      <c r="B3206" s="47" t="s">
        <v>1180</v>
      </c>
      <c r="C3206" s="47" t="s">
        <v>46</v>
      </c>
      <c r="D3206" s="47" t="s">
        <v>48</v>
      </c>
      <c r="E3206" s="48" t="str">
        <f t="shared" si="7963"/>
        <v>0113</v>
      </c>
      <c r="F3206" s="47" t="s">
        <v>1192</v>
      </c>
      <c r="G3206" s="47" t="s">
        <v>72</v>
      </c>
      <c r="H3206" s="49" t="s">
        <v>73</v>
      </c>
      <c r="I3206" s="19">
        <v>172.5</v>
      </c>
      <c r="J3206" s="19">
        <v>345</v>
      </c>
      <c r="K3206" s="19">
        <v>345</v>
      </c>
      <c r="L3206" s="19"/>
      <c r="M3206" s="19"/>
      <c r="N3206" s="19"/>
      <c r="O3206" s="19">
        <v>0</v>
      </c>
      <c r="P3206" s="19">
        <v>0</v>
      </c>
      <c r="Q3206" s="19">
        <v>0</v>
      </c>
      <c r="R3206" s="19">
        <v>0</v>
      </c>
      <c r="S3206" s="19"/>
      <c r="T3206" s="19">
        <f t="shared" si="8057"/>
        <v>172.5</v>
      </c>
      <c r="U3206" s="19">
        <f t="shared" si="7924"/>
        <v>345</v>
      </c>
      <c r="V3206" s="19">
        <f t="shared" si="7925"/>
        <v>345</v>
      </c>
      <c r="W3206" s="19"/>
      <c r="X3206" s="19"/>
      <c r="Y3206" s="19"/>
      <c r="Z3206" s="19"/>
      <c r="AA3206" s="19"/>
      <c r="AB3206" s="19"/>
      <c r="AC3206" s="19"/>
      <c r="AD3206" s="19"/>
      <c r="AE3206" s="19"/>
      <c r="AF3206" s="50">
        <v>172.5</v>
      </c>
      <c r="AG3206" s="50"/>
      <c r="AH3206" s="50">
        <v>0</v>
      </c>
      <c r="AI3206" s="50">
        <v>0</v>
      </c>
      <c r="AJ3206" s="50">
        <v>0</v>
      </c>
      <c r="AK3206" s="50">
        <v>0</v>
      </c>
      <c r="AL3206" s="50">
        <v>34.5</v>
      </c>
      <c r="AM3206" s="50">
        <v>0</v>
      </c>
      <c r="AN3206" s="50">
        <v>0</v>
      </c>
      <c r="AO3206" s="15">
        <v>34.5</v>
      </c>
      <c r="AP3206" s="51">
        <v>172.5</v>
      </c>
      <c r="AQ3206" s="51">
        <v>0</v>
      </c>
      <c r="AR3206" s="51">
        <v>0</v>
      </c>
      <c r="AS3206" s="51">
        <v>0</v>
      </c>
      <c r="AT3206" s="51">
        <v>0</v>
      </c>
      <c r="AU3206" s="51">
        <f t="shared" si="7964"/>
        <v>172.5</v>
      </c>
      <c r="AV3206" s="51">
        <f t="shared" si="7965"/>
        <v>0</v>
      </c>
      <c r="AW3206" s="51">
        <f t="shared" si="7966"/>
        <v>172.5</v>
      </c>
      <c r="AX3206" s="51">
        <f t="shared" si="7967"/>
        <v>345</v>
      </c>
      <c r="AY3206" s="51">
        <f t="shared" si="7968"/>
        <v>345</v>
      </c>
      <c r="AZ3206" s="51"/>
      <c r="BA3206" s="52">
        <f t="shared" si="7969"/>
        <v>20</v>
      </c>
      <c r="BB3206" s="53"/>
    </row>
    <row r="3207" ht="47.25">
      <c r="B3207" s="47" t="s">
        <v>1180</v>
      </c>
      <c r="C3207" s="47" t="s">
        <v>46</v>
      </c>
      <c r="D3207" s="47" t="s">
        <v>48</v>
      </c>
      <c r="E3207" s="48" t="str">
        <f t="shared" si="7963"/>
        <v>0113</v>
      </c>
      <c r="F3207" s="47" t="s">
        <v>82</v>
      </c>
      <c r="G3207" s="48"/>
      <c r="H3207" s="49" t="s">
        <v>83</v>
      </c>
      <c r="I3207" s="19"/>
      <c r="J3207" s="19"/>
      <c r="K3207" s="19"/>
      <c r="L3207" s="19"/>
      <c r="M3207" s="19"/>
      <c r="N3207" s="19"/>
      <c r="O3207" s="19">
        <f t="shared" ref="O3207:O3209" si="8058">O3208</f>
        <v>0</v>
      </c>
      <c r="P3207" s="19">
        <f t="shared" ref="P3207:P3209" si="8059">P3208</f>
        <v>0</v>
      </c>
      <c r="Q3207" s="19">
        <f t="shared" ref="Q3207:Q3209" si="8060">Q3208</f>
        <v>0</v>
      </c>
      <c r="R3207" s="19">
        <f t="shared" ref="R3207:R3209" si="8061">R3208</f>
        <v>0</v>
      </c>
      <c r="S3207" s="19"/>
      <c r="T3207" s="19">
        <f t="shared" si="8057"/>
        <v>0</v>
      </c>
      <c r="U3207" s="19"/>
      <c r="V3207" s="19"/>
      <c r="W3207" s="19"/>
      <c r="X3207" s="19"/>
      <c r="Y3207" s="19"/>
      <c r="Z3207" s="19"/>
      <c r="AA3207" s="19"/>
      <c r="AB3207" s="19"/>
      <c r="AC3207" s="19"/>
      <c r="AD3207" s="19"/>
      <c r="AE3207" s="19"/>
      <c r="AF3207" s="50">
        <f t="shared" ref="AF3207:AF3209" si="8062">AF3208</f>
        <v>644.06912</v>
      </c>
      <c r="AG3207" s="50">
        <f t="shared" ref="AG3207:AG3209" si="8063">AG3208</f>
        <v>0</v>
      </c>
      <c r="AH3207" s="50">
        <f t="shared" ref="AH3207:AH3209" si="8064">AH3208</f>
        <v>0</v>
      </c>
      <c r="AI3207" s="50">
        <f t="shared" ref="AI3207:AI3209" si="8065">AI3208</f>
        <v>0</v>
      </c>
      <c r="AJ3207" s="50">
        <f t="shared" ref="AJ3207:AJ3209" si="8066">AJ3208</f>
        <v>0</v>
      </c>
      <c r="AK3207" s="50">
        <f t="shared" ref="AK3207:AK3209" si="8067">AK3208</f>
        <v>0</v>
      </c>
      <c r="AL3207" s="50">
        <f t="shared" ref="AL3207:AL3209" si="8068">AL3208</f>
        <v>644.06912</v>
      </c>
      <c r="AM3207" s="50">
        <f t="shared" ref="AM3207:AM3209" si="8069">AM3208</f>
        <v>0</v>
      </c>
      <c r="AN3207" s="50">
        <f t="shared" ref="AN3207:AN3209" si="8070">AN3208</f>
        <v>0</v>
      </c>
      <c r="AO3207" s="51">
        <f t="shared" ref="AO3207:AO3209" si="8071">AO3208</f>
        <v>644.06912</v>
      </c>
      <c r="AP3207" s="51">
        <f t="shared" ref="AP3207:AP3209" si="8072">AP3208</f>
        <v>644.06912</v>
      </c>
      <c r="AQ3207" s="51">
        <f t="shared" ref="AQ3207:AQ3209" si="8073">AQ3208</f>
        <v>0</v>
      </c>
      <c r="AR3207" s="51">
        <f t="shared" ref="AR3207:AR3209" si="8074">AR3208</f>
        <v>0</v>
      </c>
      <c r="AS3207" s="51">
        <f t="shared" ref="AS3207:AS3209" si="8075">AS3208</f>
        <v>0</v>
      </c>
      <c r="AT3207" s="51">
        <f t="shared" ref="AT3207:AT3209" si="8076">AT3208</f>
        <v>0</v>
      </c>
      <c r="AU3207" s="51">
        <f t="shared" si="7964"/>
        <v>644.06912</v>
      </c>
      <c r="AV3207" s="51">
        <f t="shared" si="7965"/>
        <v>-644.06912</v>
      </c>
      <c r="AW3207" s="51"/>
      <c r="AX3207" s="51"/>
      <c r="AY3207" s="51"/>
      <c r="AZ3207" s="51"/>
      <c r="BA3207" s="52">
        <f t="shared" si="7969"/>
        <v>100</v>
      </c>
      <c r="BB3207" s="53"/>
    </row>
    <row r="3208" ht="31.5">
      <c r="B3208" s="47" t="s">
        <v>1180</v>
      </c>
      <c r="C3208" s="47" t="s">
        <v>46</v>
      </c>
      <c r="D3208" s="47" t="s">
        <v>48</v>
      </c>
      <c r="E3208" s="48" t="str">
        <f t="shared" si="7963"/>
        <v>0113</v>
      </c>
      <c r="F3208" s="47" t="s">
        <v>84</v>
      </c>
      <c r="G3208" s="48"/>
      <c r="H3208" s="49" t="s">
        <v>85</v>
      </c>
      <c r="I3208" s="19"/>
      <c r="J3208" s="19"/>
      <c r="K3208" s="19"/>
      <c r="L3208" s="19"/>
      <c r="M3208" s="19"/>
      <c r="N3208" s="19"/>
      <c r="O3208" s="19">
        <f t="shared" si="8058"/>
        <v>0</v>
      </c>
      <c r="P3208" s="19">
        <f t="shared" si="8059"/>
        <v>0</v>
      </c>
      <c r="Q3208" s="19">
        <f t="shared" si="8060"/>
        <v>0</v>
      </c>
      <c r="R3208" s="19">
        <f t="shared" si="8061"/>
        <v>0</v>
      </c>
      <c r="S3208" s="19"/>
      <c r="T3208" s="19">
        <f t="shared" si="8057"/>
        <v>0</v>
      </c>
      <c r="U3208" s="19"/>
      <c r="V3208" s="19"/>
      <c r="W3208" s="19"/>
      <c r="X3208" s="19"/>
      <c r="Y3208" s="19"/>
      <c r="Z3208" s="19"/>
      <c r="AA3208" s="19"/>
      <c r="AB3208" s="19"/>
      <c r="AC3208" s="19"/>
      <c r="AD3208" s="19"/>
      <c r="AE3208" s="19"/>
      <c r="AF3208" s="50">
        <f t="shared" si="8062"/>
        <v>644.06912</v>
      </c>
      <c r="AG3208" s="50">
        <f t="shared" si="8063"/>
        <v>0</v>
      </c>
      <c r="AH3208" s="50">
        <f t="shared" si="8064"/>
        <v>0</v>
      </c>
      <c r="AI3208" s="50">
        <f t="shared" si="8065"/>
        <v>0</v>
      </c>
      <c r="AJ3208" s="50">
        <f t="shared" si="8066"/>
        <v>0</v>
      </c>
      <c r="AK3208" s="50">
        <f t="shared" si="8067"/>
        <v>0</v>
      </c>
      <c r="AL3208" s="50">
        <f t="shared" si="8068"/>
        <v>644.06912</v>
      </c>
      <c r="AM3208" s="50">
        <f t="shared" si="8069"/>
        <v>0</v>
      </c>
      <c r="AN3208" s="50">
        <f t="shared" si="8070"/>
        <v>0</v>
      </c>
      <c r="AO3208" s="15">
        <f t="shared" si="8071"/>
        <v>644.06912</v>
      </c>
      <c r="AP3208" s="51">
        <f t="shared" si="8072"/>
        <v>644.06912</v>
      </c>
      <c r="AQ3208" s="51">
        <f t="shared" si="8073"/>
        <v>0</v>
      </c>
      <c r="AR3208" s="51">
        <f t="shared" si="8074"/>
        <v>0</v>
      </c>
      <c r="AS3208" s="51">
        <f t="shared" si="8075"/>
        <v>0</v>
      </c>
      <c r="AT3208" s="51">
        <f t="shared" si="8076"/>
        <v>0</v>
      </c>
      <c r="AU3208" s="51">
        <f t="shared" si="7964"/>
        <v>644.06912</v>
      </c>
      <c r="AV3208" s="51">
        <f t="shared" si="7965"/>
        <v>-644.06912</v>
      </c>
      <c r="AW3208" s="51"/>
      <c r="AX3208" s="51"/>
      <c r="AY3208" s="51"/>
      <c r="AZ3208" s="51"/>
      <c r="BA3208" s="52">
        <f t="shared" si="7969"/>
        <v>100</v>
      </c>
      <c r="BB3208" s="53"/>
    </row>
    <row r="3209" ht="31.5">
      <c r="B3209" s="47" t="s">
        <v>1180</v>
      </c>
      <c r="C3209" s="47" t="s">
        <v>46</v>
      </c>
      <c r="D3209" s="47" t="s">
        <v>48</v>
      </c>
      <c r="E3209" s="48" t="str">
        <f t="shared" si="7963"/>
        <v>0113</v>
      </c>
      <c r="F3209" s="47" t="s">
        <v>86</v>
      </c>
      <c r="G3209" s="48"/>
      <c r="H3209" s="49" t="s">
        <v>87</v>
      </c>
      <c r="I3209" s="19"/>
      <c r="J3209" s="19"/>
      <c r="K3209" s="19"/>
      <c r="L3209" s="19"/>
      <c r="M3209" s="19"/>
      <c r="N3209" s="19"/>
      <c r="O3209" s="19">
        <f t="shared" si="8058"/>
        <v>0</v>
      </c>
      <c r="P3209" s="19">
        <f t="shared" si="8059"/>
        <v>0</v>
      </c>
      <c r="Q3209" s="19">
        <f t="shared" si="8060"/>
        <v>0</v>
      </c>
      <c r="R3209" s="19">
        <f t="shared" si="8061"/>
        <v>0</v>
      </c>
      <c r="S3209" s="19"/>
      <c r="T3209" s="19">
        <f t="shared" si="8057"/>
        <v>0</v>
      </c>
      <c r="U3209" s="19"/>
      <c r="V3209" s="19"/>
      <c r="W3209" s="19"/>
      <c r="X3209" s="19"/>
      <c r="Y3209" s="19"/>
      <c r="Z3209" s="19"/>
      <c r="AA3209" s="19"/>
      <c r="AB3209" s="19"/>
      <c r="AC3209" s="19"/>
      <c r="AD3209" s="19"/>
      <c r="AE3209" s="19"/>
      <c r="AF3209" s="50">
        <f t="shared" si="8062"/>
        <v>644.06912</v>
      </c>
      <c r="AG3209" s="50">
        <f t="shared" si="8063"/>
        <v>0</v>
      </c>
      <c r="AH3209" s="50">
        <f t="shared" si="8064"/>
        <v>0</v>
      </c>
      <c r="AI3209" s="50">
        <f t="shared" si="8065"/>
        <v>0</v>
      </c>
      <c r="AJ3209" s="50">
        <f t="shared" si="8066"/>
        <v>0</v>
      </c>
      <c r="AK3209" s="50">
        <f t="shared" si="8067"/>
        <v>0</v>
      </c>
      <c r="AL3209" s="50">
        <f t="shared" si="8068"/>
        <v>644.06912</v>
      </c>
      <c r="AM3209" s="50">
        <f t="shared" si="8069"/>
        <v>0</v>
      </c>
      <c r="AN3209" s="50">
        <f t="shared" si="8070"/>
        <v>0</v>
      </c>
      <c r="AO3209" s="51">
        <f t="shared" si="8071"/>
        <v>644.06912</v>
      </c>
      <c r="AP3209" s="51">
        <f t="shared" si="8072"/>
        <v>644.06912</v>
      </c>
      <c r="AQ3209" s="51">
        <f t="shared" si="8073"/>
        <v>0</v>
      </c>
      <c r="AR3209" s="51">
        <f t="shared" si="8074"/>
        <v>0</v>
      </c>
      <c r="AS3209" s="51">
        <f t="shared" si="8075"/>
        <v>0</v>
      </c>
      <c r="AT3209" s="51">
        <f t="shared" si="8076"/>
        <v>0</v>
      </c>
      <c r="AU3209" s="51">
        <f t="shared" si="7964"/>
        <v>644.06912</v>
      </c>
      <c r="AV3209" s="51">
        <f t="shared" si="7965"/>
        <v>-644.06912</v>
      </c>
      <c r="AW3209" s="51"/>
      <c r="AX3209" s="51"/>
      <c r="AY3209" s="51"/>
      <c r="AZ3209" s="51"/>
      <c r="BA3209" s="52">
        <f t="shared" si="7969"/>
        <v>100</v>
      </c>
      <c r="BB3209" s="53"/>
    </row>
    <row r="3210">
      <c r="B3210" s="47" t="s">
        <v>1180</v>
      </c>
      <c r="C3210" s="47" t="s">
        <v>46</v>
      </c>
      <c r="D3210" s="47" t="s">
        <v>48</v>
      </c>
      <c r="E3210" s="48" t="str">
        <f t="shared" si="7963"/>
        <v>0113</v>
      </c>
      <c r="F3210" s="47" t="s">
        <v>86</v>
      </c>
      <c r="G3210" s="47" t="s">
        <v>60</v>
      </c>
      <c r="H3210" s="49" t="s">
        <v>61</v>
      </c>
      <c r="I3210" s="19"/>
      <c r="J3210" s="19"/>
      <c r="K3210" s="19"/>
      <c r="L3210" s="19"/>
      <c r="M3210" s="19"/>
      <c r="N3210" s="19"/>
      <c r="O3210" s="19">
        <v>0</v>
      </c>
      <c r="P3210" s="19">
        <v>0</v>
      </c>
      <c r="Q3210" s="19">
        <v>0</v>
      </c>
      <c r="R3210" s="19">
        <v>0</v>
      </c>
      <c r="S3210" s="19"/>
      <c r="T3210" s="19">
        <f t="shared" si="8057"/>
        <v>0</v>
      </c>
      <c r="U3210" s="19"/>
      <c r="V3210" s="19"/>
      <c r="W3210" s="19"/>
      <c r="X3210" s="19"/>
      <c r="Y3210" s="19"/>
      <c r="Z3210" s="19"/>
      <c r="AA3210" s="19"/>
      <c r="AB3210" s="19"/>
      <c r="AC3210" s="19"/>
      <c r="AD3210" s="19"/>
      <c r="AE3210" s="19"/>
      <c r="AF3210" s="50">
        <v>644.06912</v>
      </c>
      <c r="AG3210" s="50"/>
      <c r="AH3210" s="50">
        <v>0</v>
      </c>
      <c r="AI3210" s="50">
        <v>0</v>
      </c>
      <c r="AJ3210" s="50">
        <v>0</v>
      </c>
      <c r="AK3210" s="50">
        <v>0</v>
      </c>
      <c r="AL3210" s="50">
        <v>644.06912</v>
      </c>
      <c r="AM3210" s="50">
        <v>0</v>
      </c>
      <c r="AN3210" s="50">
        <v>0</v>
      </c>
      <c r="AO3210" s="15">
        <v>644.06912</v>
      </c>
      <c r="AP3210" s="51">
        <v>644.06912</v>
      </c>
      <c r="AQ3210" s="51">
        <v>0</v>
      </c>
      <c r="AR3210" s="51">
        <v>0</v>
      </c>
      <c r="AS3210" s="51">
        <v>0</v>
      </c>
      <c r="AT3210" s="51">
        <v>0</v>
      </c>
      <c r="AU3210" s="51">
        <f t="shared" si="7964"/>
        <v>644.06912</v>
      </c>
      <c r="AV3210" s="51">
        <f t="shared" si="7965"/>
        <v>-644.06912</v>
      </c>
      <c r="AW3210" s="51"/>
      <c r="AX3210" s="51"/>
      <c r="AY3210" s="51"/>
      <c r="AZ3210" s="51"/>
      <c r="BA3210" s="52">
        <f t="shared" si="7969"/>
        <v>100</v>
      </c>
      <c r="BB3210" s="53"/>
    </row>
    <row r="3211" s="30" customFormat="1" ht="31.5">
      <c r="B3211" s="31" t="s">
        <v>1194</v>
      </c>
      <c r="C3211" s="31"/>
      <c r="D3211" s="31"/>
      <c r="E3211" s="32" t="str">
        <f t="shared" si="7963"/>
        <v/>
      </c>
      <c r="F3211" s="31"/>
      <c r="G3211" s="31"/>
      <c r="H3211" s="33" t="s">
        <v>1195</v>
      </c>
      <c r="I3211" s="34">
        <f>I3222+I3291+I3212</f>
        <v>1779728.2000000002</v>
      </c>
      <c r="J3211" s="34">
        <f>J3222+J3291+J3212</f>
        <v>1747546.8</v>
      </c>
      <c r="K3211" s="34">
        <f>K3222+K3291+K3212</f>
        <v>1867693.3</v>
      </c>
      <c r="L3211" s="34">
        <f>L3222+L3291+L3212</f>
        <v>0</v>
      </c>
      <c r="M3211" s="34">
        <f>M3222+M3291+M3212</f>
        <v>0</v>
      </c>
      <c r="N3211" s="34">
        <f>N3222+N3291+N3212</f>
        <v>0</v>
      </c>
      <c r="O3211" s="34">
        <f>O3222+O3291+O3212</f>
        <v>-252087.55799999999</v>
      </c>
      <c r="P3211" s="34">
        <f>P3222+P3291+P3212</f>
        <v>48969.888999999996</v>
      </c>
      <c r="Q3211" s="34">
        <f>Q3222+Q3291+Q3212</f>
        <v>52697.111000000004</v>
      </c>
      <c r="R3211" s="34">
        <f>R3222+R3291+R3212</f>
        <v>609208.56999999995</v>
      </c>
      <c r="S3211" s="34">
        <f>S3222+S3291+S3212</f>
        <v>402337.57438000001</v>
      </c>
      <c r="T3211" s="34">
        <f t="shared" si="8057"/>
        <v>2640853.7863799999</v>
      </c>
      <c r="U3211" s="34">
        <f t="shared" si="7924"/>
        <v>1747546.8</v>
      </c>
      <c r="V3211" s="34">
        <f t="shared" si="7925"/>
        <v>1867693.3</v>
      </c>
      <c r="W3211" s="34">
        <f>W3222+W3291+W3212</f>
        <v>195357.701</v>
      </c>
      <c r="X3211" s="34">
        <f>X3222+X3291+X3212</f>
        <v>0</v>
      </c>
      <c r="Y3211" s="34">
        <f>Y3222+Y3291+Y3212</f>
        <v>0</v>
      </c>
      <c r="Z3211" s="34">
        <f>Z3222+Z3291+Z3212</f>
        <v>168220.52708</v>
      </c>
      <c r="AA3211" s="34">
        <f>AA3222+AA3291+AA3212</f>
        <v>25737.299999999999</v>
      </c>
      <c r="AB3211" s="34">
        <f>AB3222+AB3291+AB3212</f>
        <v>0</v>
      </c>
      <c r="AC3211" s="34">
        <f>AC3222+AC3291+AC3212</f>
        <v>25737.299999999999</v>
      </c>
      <c r="AD3211" s="34">
        <f>AD3222+AD3291+AD3212</f>
        <v>0</v>
      </c>
      <c r="AE3211" s="34">
        <f>AE3222+AE3291+AE3212</f>
        <v>-231023.29000000001</v>
      </c>
      <c r="AF3211" s="35">
        <f>AF3222+AF3291+AF3212</f>
        <v>3500743.7216100004</v>
      </c>
      <c r="AG3211" s="35">
        <f>AG3222+AG3291+AG3212</f>
        <v>0</v>
      </c>
      <c r="AH3211" s="35">
        <f>AH3222+AH3291+AH3212</f>
        <v>1723454.8941500001</v>
      </c>
      <c r="AI3211" s="35">
        <f>AI3222+AI3291+AI3212</f>
        <v>0</v>
      </c>
      <c r="AJ3211" s="35">
        <f>AJ3222+AJ3291+AJ3212</f>
        <v>2944886.4126899997</v>
      </c>
      <c r="AK3211" s="35">
        <f>AK3222+AK3291+AK3212</f>
        <v>0</v>
      </c>
      <c r="AL3211" s="35">
        <f>AL3222+AL3291+AL3212</f>
        <v>3462393.0432500006</v>
      </c>
      <c r="AM3211" s="35">
        <f>AM3222+AM3291+AM3212</f>
        <v>1705057.7901700002</v>
      </c>
      <c r="AN3211" s="35">
        <f>AN3222+AN3291+AN3212</f>
        <v>2916064.6764500001</v>
      </c>
      <c r="AO3211" s="36">
        <f>AO3222+AO3291+AO3212</f>
        <v>2031813.7940500001</v>
      </c>
      <c r="AP3211" s="36">
        <f>AP3222+AP3291+AP3212</f>
        <v>3820516.6709799995</v>
      </c>
      <c r="AQ3211" s="36">
        <f>AQ3222+AQ3291+AQ3212</f>
        <v>-252087.55799999999</v>
      </c>
      <c r="AR3211" s="36">
        <f>AR3222+AR3291+AR3212</f>
        <v>0</v>
      </c>
      <c r="AS3211" s="36">
        <f>AS3222+AS3291+AS3212</f>
        <v>0</v>
      </c>
      <c r="AT3211" s="36">
        <f>AT3222+AT3291+AT3212</f>
        <v>0</v>
      </c>
      <c r="AU3211" s="36">
        <f t="shared" si="7964"/>
        <v>3568429.1129799993</v>
      </c>
      <c r="AV3211" s="36">
        <f t="shared" si="7965"/>
        <v>-927575.32659999933</v>
      </c>
      <c r="AW3211" s="36">
        <f t="shared" si="7966"/>
        <v>3004432.0144599997</v>
      </c>
      <c r="AX3211" s="36">
        <f t="shared" si="7967"/>
        <v>1773284.1000000001</v>
      </c>
      <c r="AY3211" s="36">
        <f t="shared" si="7968"/>
        <v>1662407.3100000001</v>
      </c>
      <c r="AZ3211" s="36">
        <f>AZ3222+AZ3291+AZ3212</f>
        <v>0</v>
      </c>
      <c r="BA3211" s="37">
        <f t="shared" si="7969"/>
        <v>98.904499117622862</v>
      </c>
      <c r="BB3211" s="25"/>
    </row>
    <row r="3212" s="30" customFormat="1">
      <c r="B3212" s="31" t="s">
        <v>1194</v>
      </c>
      <c r="C3212" s="31" t="s">
        <v>46</v>
      </c>
      <c r="D3212" s="31"/>
      <c r="E3212" s="32" t="str">
        <f t="shared" si="7963"/>
        <v>01</v>
      </c>
      <c r="F3212" s="31"/>
      <c r="G3212" s="31"/>
      <c r="H3212" s="33" t="s">
        <v>47</v>
      </c>
      <c r="I3212" s="34">
        <f t="shared" ref="I3212:I3216" si="8077">I3213</f>
        <v>4.0999999999999996</v>
      </c>
      <c r="J3212" s="34">
        <f t="shared" ref="J3212:J3216" si="8078">J3213</f>
        <v>4.2000000000000002</v>
      </c>
      <c r="K3212" s="34">
        <f t="shared" ref="K3212:K3216" si="8079">K3213</f>
        <v>4.2000000000000002</v>
      </c>
      <c r="L3212" s="34">
        <f t="shared" ref="L3212:L3216" si="8080">L3213</f>
        <v>0</v>
      </c>
      <c r="M3212" s="34">
        <f t="shared" ref="M3212:M3216" si="8081">M3213</f>
        <v>0</v>
      </c>
      <c r="N3212" s="34">
        <f t="shared" ref="N3212:N3216" si="8082">N3213</f>
        <v>0</v>
      </c>
      <c r="O3212" s="34">
        <f>O3213</f>
        <v>0</v>
      </c>
      <c r="P3212" s="34">
        <f>P3213</f>
        <v>0</v>
      </c>
      <c r="Q3212" s="34">
        <f>Q3213</f>
        <v>0</v>
      </c>
      <c r="R3212" s="34">
        <f>R3213</f>
        <v>0</v>
      </c>
      <c r="S3212" s="34">
        <f>S3213</f>
        <v>0</v>
      </c>
      <c r="T3212" s="34">
        <f t="shared" si="8057"/>
        <v>4.0999999999999996</v>
      </c>
      <c r="U3212" s="34">
        <f t="shared" si="7924"/>
        <v>4.2000000000000002</v>
      </c>
      <c r="V3212" s="34">
        <f t="shared" si="7925"/>
        <v>4.2000000000000002</v>
      </c>
      <c r="W3212" s="34">
        <f>W3213</f>
        <v>0</v>
      </c>
      <c r="X3212" s="34">
        <f>X3213</f>
        <v>0</v>
      </c>
      <c r="Y3212" s="34">
        <f>Y3213</f>
        <v>0</v>
      </c>
      <c r="Z3212" s="34">
        <f>Z3213</f>
        <v>0</v>
      </c>
      <c r="AA3212" s="34">
        <f>AA3213</f>
        <v>0</v>
      </c>
      <c r="AB3212" s="34">
        <f>AB3213</f>
        <v>0</v>
      </c>
      <c r="AC3212" s="34">
        <f>AC3213</f>
        <v>0</v>
      </c>
      <c r="AD3212" s="34">
        <f>AD3213</f>
        <v>0</v>
      </c>
      <c r="AE3212" s="34">
        <f>AE3213</f>
        <v>0</v>
      </c>
      <c r="AF3212" s="35">
        <f>AF3213</f>
        <v>4.2000000000000002</v>
      </c>
      <c r="AG3212" s="35">
        <f>AG3213</f>
        <v>0</v>
      </c>
      <c r="AH3212" s="35">
        <f>AH3213</f>
        <v>4.2000000000000002</v>
      </c>
      <c r="AI3212" s="35">
        <f>AI3213</f>
        <v>0</v>
      </c>
      <c r="AJ3212" s="35">
        <f>AJ3213</f>
        <v>0</v>
      </c>
      <c r="AK3212" s="35">
        <f>AK3213</f>
        <v>0</v>
      </c>
      <c r="AL3212" s="35">
        <f>AL3213</f>
        <v>4.2000000000000002</v>
      </c>
      <c r="AM3212" s="35">
        <f>AM3213</f>
        <v>4.2000000000000002</v>
      </c>
      <c r="AN3212" s="35">
        <f>AN3213</f>
        <v>0</v>
      </c>
      <c r="AO3212" s="54">
        <f>AO3213</f>
        <v>3.0630999999999999</v>
      </c>
      <c r="AP3212" s="36">
        <f>AP3213</f>
        <v>4.2000000000000002</v>
      </c>
      <c r="AQ3212" s="36">
        <f>AQ3213</f>
        <v>0</v>
      </c>
      <c r="AR3212" s="36">
        <f>AR3213</f>
        <v>0</v>
      </c>
      <c r="AS3212" s="36">
        <f>AS3213</f>
        <v>0</v>
      </c>
      <c r="AT3212" s="36">
        <f>AT3213</f>
        <v>0</v>
      </c>
      <c r="AU3212" s="36">
        <f t="shared" si="7964"/>
        <v>4.2000000000000002</v>
      </c>
      <c r="AV3212" s="36">
        <f t="shared" si="7965"/>
        <v>-0.10000000000000053</v>
      </c>
      <c r="AW3212" s="36">
        <f t="shared" si="7966"/>
        <v>4.0999999999999996</v>
      </c>
      <c r="AX3212" s="36">
        <f t="shared" si="7967"/>
        <v>4.2000000000000002</v>
      </c>
      <c r="AY3212" s="36">
        <f t="shared" si="7968"/>
        <v>4.2000000000000002</v>
      </c>
      <c r="AZ3212" s="36">
        <f>AZ3213</f>
        <v>0</v>
      </c>
      <c r="BA3212" s="37">
        <f t="shared" si="7969"/>
        <v>100</v>
      </c>
      <c r="BB3212" s="25"/>
    </row>
    <row r="3213" s="39" customFormat="1">
      <c r="B3213" s="40" t="s">
        <v>1194</v>
      </c>
      <c r="C3213" s="40" t="s">
        <v>46</v>
      </c>
      <c r="D3213" s="40" t="s">
        <v>48</v>
      </c>
      <c r="E3213" s="38" t="str">
        <f t="shared" si="7963"/>
        <v>0113</v>
      </c>
      <c r="F3213" s="40"/>
      <c r="G3213" s="40"/>
      <c r="H3213" s="41" t="s">
        <v>49</v>
      </c>
      <c r="I3213" s="42">
        <f t="shared" si="8077"/>
        <v>4.0999999999999996</v>
      </c>
      <c r="J3213" s="42">
        <f t="shared" si="8078"/>
        <v>4.2000000000000002</v>
      </c>
      <c r="K3213" s="42">
        <f t="shared" si="8079"/>
        <v>4.2000000000000002</v>
      </c>
      <c r="L3213" s="42">
        <f t="shared" si="8080"/>
        <v>0</v>
      </c>
      <c r="M3213" s="42">
        <f t="shared" si="8081"/>
        <v>0</v>
      </c>
      <c r="N3213" s="42">
        <f t="shared" si="8082"/>
        <v>0</v>
      </c>
      <c r="O3213" s="42">
        <f>O3214+O3218</f>
        <v>0</v>
      </c>
      <c r="P3213" s="42">
        <f>P3214+P3218</f>
        <v>0</v>
      </c>
      <c r="Q3213" s="42">
        <f>Q3214+Q3218</f>
        <v>0</v>
      </c>
      <c r="R3213" s="42">
        <f>R3214+R3218</f>
        <v>0</v>
      </c>
      <c r="S3213" s="42">
        <f>S3214+S3218</f>
        <v>0</v>
      </c>
      <c r="T3213" s="42">
        <f t="shared" si="8057"/>
        <v>4.0999999999999996</v>
      </c>
      <c r="U3213" s="42">
        <f t="shared" si="7924"/>
        <v>4.2000000000000002</v>
      </c>
      <c r="V3213" s="42">
        <f t="shared" si="7925"/>
        <v>4.2000000000000002</v>
      </c>
      <c r="W3213" s="42">
        <f>W3214+W3218</f>
        <v>0</v>
      </c>
      <c r="X3213" s="42">
        <f>X3214+X3218</f>
        <v>0</v>
      </c>
      <c r="Y3213" s="42">
        <f>Y3214+Y3218</f>
        <v>0</v>
      </c>
      <c r="Z3213" s="42">
        <f>Z3214+Z3218</f>
        <v>0</v>
      </c>
      <c r="AA3213" s="42">
        <f>AA3214+AA3218</f>
        <v>0</v>
      </c>
      <c r="AB3213" s="42">
        <f>AB3214+AB3218</f>
        <v>0</v>
      </c>
      <c r="AC3213" s="42">
        <f>AC3214+AC3218</f>
        <v>0</v>
      </c>
      <c r="AD3213" s="42">
        <f>AD3214+AD3218</f>
        <v>0</v>
      </c>
      <c r="AE3213" s="42">
        <f>AE3214+AE3218</f>
        <v>0</v>
      </c>
      <c r="AF3213" s="43">
        <f>AF3214+AF3218</f>
        <v>4.2000000000000002</v>
      </c>
      <c r="AG3213" s="43">
        <f>AG3214+AG3218</f>
        <v>0</v>
      </c>
      <c r="AH3213" s="43">
        <f>AH3214+AH3218</f>
        <v>4.2000000000000002</v>
      </c>
      <c r="AI3213" s="43">
        <f>AI3214+AI3218</f>
        <v>0</v>
      </c>
      <c r="AJ3213" s="43">
        <f>AJ3214+AJ3218</f>
        <v>0</v>
      </c>
      <c r="AK3213" s="43">
        <f>AK3214+AK3218</f>
        <v>0</v>
      </c>
      <c r="AL3213" s="43">
        <f>AL3214+AL3218</f>
        <v>4.2000000000000002</v>
      </c>
      <c r="AM3213" s="43">
        <f>AM3214+AM3218</f>
        <v>4.2000000000000002</v>
      </c>
      <c r="AN3213" s="43">
        <f>AN3214+AN3218</f>
        <v>0</v>
      </c>
      <c r="AO3213" s="45">
        <f>AO3214+AO3218</f>
        <v>3.0630999999999999</v>
      </c>
      <c r="AP3213" s="45">
        <f>AP3214+AP3218</f>
        <v>4.2000000000000002</v>
      </c>
      <c r="AQ3213" s="45">
        <f>AQ3214+AQ3218</f>
        <v>0</v>
      </c>
      <c r="AR3213" s="45">
        <f>AR3214+AR3218</f>
        <v>0</v>
      </c>
      <c r="AS3213" s="45">
        <f>AS3214+AS3218</f>
        <v>0</v>
      </c>
      <c r="AT3213" s="45">
        <f>AT3214+AT3218</f>
        <v>0</v>
      </c>
      <c r="AU3213" s="45">
        <f t="shared" si="7964"/>
        <v>4.2000000000000002</v>
      </c>
      <c r="AV3213" s="45">
        <f t="shared" si="7965"/>
        <v>-0.10000000000000053</v>
      </c>
      <c r="AW3213" s="45">
        <f t="shared" si="7966"/>
        <v>4.0999999999999996</v>
      </c>
      <c r="AX3213" s="45">
        <f t="shared" si="7967"/>
        <v>4.2000000000000002</v>
      </c>
      <c r="AY3213" s="45">
        <f t="shared" si="7968"/>
        <v>4.2000000000000002</v>
      </c>
      <c r="AZ3213" s="45">
        <f>AZ3214+AZ3218</f>
        <v>0</v>
      </c>
      <c r="BA3213" s="46">
        <f t="shared" si="7969"/>
        <v>100</v>
      </c>
      <c r="BB3213" s="25"/>
    </row>
    <row r="3214" s="30" customFormat="1" ht="31.5">
      <c r="B3214" s="47" t="s">
        <v>1194</v>
      </c>
      <c r="C3214" s="47" t="s">
        <v>46</v>
      </c>
      <c r="D3214" s="47" t="s">
        <v>48</v>
      </c>
      <c r="E3214" s="48" t="str">
        <f t="shared" si="7963"/>
        <v>0113</v>
      </c>
      <c r="F3214" s="47" t="s">
        <v>76</v>
      </c>
      <c r="G3214" s="48"/>
      <c r="H3214" s="49" t="s">
        <v>77</v>
      </c>
      <c r="I3214" s="19">
        <f t="shared" si="8077"/>
        <v>4.0999999999999996</v>
      </c>
      <c r="J3214" s="19">
        <f t="shared" si="8078"/>
        <v>4.2000000000000002</v>
      </c>
      <c r="K3214" s="19">
        <f t="shared" si="8079"/>
        <v>4.2000000000000002</v>
      </c>
      <c r="L3214" s="19">
        <f t="shared" si="8080"/>
        <v>0</v>
      </c>
      <c r="M3214" s="19">
        <f t="shared" si="8081"/>
        <v>0</v>
      </c>
      <c r="N3214" s="19">
        <f t="shared" si="8082"/>
        <v>0</v>
      </c>
      <c r="O3214" s="19">
        <f t="shared" ref="O3214:O3220" si="8083">O3215</f>
        <v>0</v>
      </c>
      <c r="P3214" s="19">
        <f t="shared" ref="P3214:P3220" si="8084">P3215</f>
        <v>0</v>
      </c>
      <c r="Q3214" s="19">
        <f t="shared" ref="Q3214:Q3220" si="8085">Q3215</f>
        <v>0</v>
      </c>
      <c r="R3214" s="19">
        <f t="shared" ref="R3214:R3220" si="8086">R3215</f>
        <v>0</v>
      </c>
      <c r="S3214" s="19">
        <f t="shared" ref="S3214:S3220" si="8087">S3215</f>
        <v>0</v>
      </c>
      <c r="T3214" s="19">
        <f t="shared" si="8057"/>
        <v>4.0999999999999996</v>
      </c>
      <c r="U3214" s="19">
        <f t="shared" si="7924"/>
        <v>4.2000000000000002</v>
      </c>
      <c r="V3214" s="19">
        <f t="shared" si="7925"/>
        <v>4.2000000000000002</v>
      </c>
      <c r="W3214" s="19">
        <f t="shared" ref="W3214:W3220" si="8088">W3215</f>
        <v>0</v>
      </c>
      <c r="X3214" s="19">
        <f t="shared" ref="X3214:X3220" si="8089">X3215</f>
        <v>0</v>
      </c>
      <c r="Y3214" s="19">
        <f t="shared" ref="Y3214:Y3220" si="8090">Y3215</f>
        <v>0</v>
      </c>
      <c r="Z3214" s="19">
        <f t="shared" ref="Z3214:Z3220" si="8091">Z3215</f>
        <v>0</v>
      </c>
      <c r="AA3214" s="19">
        <f t="shared" ref="AA3214:AA3220" si="8092">AA3215</f>
        <v>0</v>
      </c>
      <c r="AB3214" s="19">
        <f t="shared" ref="AB3214:AB3220" si="8093">AB3215</f>
        <v>0</v>
      </c>
      <c r="AC3214" s="19">
        <f t="shared" ref="AC3214:AC3220" si="8094">AC3215</f>
        <v>0</v>
      </c>
      <c r="AD3214" s="19">
        <f t="shared" ref="AD3214:AD3220" si="8095">AD3215</f>
        <v>0</v>
      </c>
      <c r="AE3214" s="19">
        <f t="shared" ref="AE3214:AE3220" si="8096">AE3215</f>
        <v>0</v>
      </c>
      <c r="AF3214" s="50">
        <f t="shared" ref="AF3214:AF3220" si="8097">AF3215</f>
        <v>4.2000000000000002</v>
      </c>
      <c r="AG3214" s="50">
        <f t="shared" ref="AG3214:AG3220" si="8098">AG3215</f>
        <v>0</v>
      </c>
      <c r="AH3214" s="50">
        <f t="shared" ref="AH3214:AH3216" si="8099">AH3215</f>
        <v>4.2000000000000002</v>
      </c>
      <c r="AI3214" s="50">
        <f t="shared" ref="AI3214:AI3216" si="8100">AI3215</f>
        <v>0</v>
      </c>
      <c r="AJ3214" s="50">
        <f t="shared" ref="AJ3214:AJ3220" si="8101">AJ3215</f>
        <v>0</v>
      </c>
      <c r="AK3214" s="50">
        <f t="shared" ref="AK3214:AK3220" si="8102">AK3215</f>
        <v>0</v>
      </c>
      <c r="AL3214" s="50">
        <f t="shared" ref="AL3214:AL3220" si="8103">AL3215</f>
        <v>4.2000000000000002</v>
      </c>
      <c r="AM3214" s="50">
        <f t="shared" ref="AM3214:AM3216" si="8104">AM3215</f>
        <v>4.2000000000000002</v>
      </c>
      <c r="AN3214" s="50">
        <f t="shared" ref="AN3214:AN3220" si="8105">AN3215</f>
        <v>0</v>
      </c>
      <c r="AO3214" s="15">
        <f t="shared" ref="AO3214:AO3220" si="8106">AO3215</f>
        <v>3.0630999999999999</v>
      </c>
      <c r="AP3214" s="51">
        <f t="shared" ref="AP3214:AP3220" si="8107">AP3215</f>
        <v>4.2000000000000002</v>
      </c>
      <c r="AQ3214" s="51">
        <f t="shared" ref="AQ3214:AQ3220" si="8108">AQ3215</f>
        <v>0</v>
      </c>
      <c r="AR3214" s="51">
        <f t="shared" ref="AR3214:AR3220" si="8109">AR3215</f>
        <v>0</v>
      </c>
      <c r="AS3214" s="51">
        <f t="shared" ref="AS3214:AS3220" si="8110">AS3215</f>
        <v>0</v>
      </c>
      <c r="AT3214" s="51">
        <f t="shared" ref="AT3214:AT3220" si="8111">AT3215</f>
        <v>0</v>
      </c>
      <c r="AU3214" s="51">
        <f t="shared" si="7964"/>
        <v>4.2000000000000002</v>
      </c>
      <c r="AV3214" s="51">
        <f t="shared" si="7965"/>
        <v>-0.10000000000000053</v>
      </c>
      <c r="AW3214" s="51">
        <f t="shared" si="7966"/>
        <v>4.0999999999999996</v>
      </c>
      <c r="AX3214" s="51">
        <f t="shared" si="7967"/>
        <v>4.2000000000000002</v>
      </c>
      <c r="AY3214" s="51">
        <f t="shared" si="7968"/>
        <v>4.2000000000000002</v>
      </c>
      <c r="AZ3214" s="51">
        <f t="shared" ref="AZ3214:AZ3220" si="8112">AZ3215</f>
        <v>0</v>
      </c>
      <c r="BA3214" s="52">
        <f t="shared" si="7969"/>
        <v>100</v>
      </c>
      <c r="BB3214" s="25"/>
    </row>
    <row r="3215" s="30" customFormat="1">
      <c r="B3215" s="47" t="s">
        <v>1194</v>
      </c>
      <c r="C3215" s="47" t="s">
        <v>46</v>
      </c>
      <c r="D3215" s="47" t="s">
        <v>48</v>
      </c>
      <c r="E3215" s="48" t="str">
        <f t="shared" si="7963"/>
        <v>0113</v>
      </c>
      <c r="F3215" s="47" t="s">
        <v>78</v>
      </c>
      <c r="G3215" s="48"/>
      <c r="H3215" s="49" t="s">
        <v>79</v>
      </c>
      <c r="I3215" s="19">
        <f t="shared" si="8077"/>
        <v>4.0999999999999996</v>
      </c>
      <c r="J3215" s="19">
        <f t="shared" si="8078"/>
        <v>4.2000000000000002</v>
      </c>
      <c r="K3215" s="19">
        <f t="shared" si="8079"/>
        <v>4.2000000000000002</v>
      </c>
      <c r="L3215" s="19">
        <f t="shared" si="8080"/>
        <v>0</v>
      </c>
      <c r="M3215" s="19">
        <f t="shared" si="8081"/>
        <v>0</v>
      </c>
      <c r="N3215" s="19">
        <f t="shared" si="8082"/>
        <v>0</v>
      </c>
      <c r="O3215" s="19">
        <f t="shared" si="8083"/>
        <v>0</v>
      </c>
      <c r="P3215" s="19">
        <f t="shared" si="8084"/>
        <v>0</v>
      </c>
      <c r="Q3215" s="19">
        <f t="shared" si="8085"/>
        <v>0</v>
      </c>
      <c r="R3215" s="19">
        <f t="shared" si="8086"/>
        <v>0</v>
      </c>
      <c r="S3215" s="19">
        <f t="shared" si="8087"/>
        <v>0</v>
      </c>
      <c r="T3215" s="19">
        <f t="shared" si="8057"/>
        <v>4.0999999999999996</v>
      </c>
      <c r="U3215" s="19">
        <f t="shared" si="7924"/>
        <v>4.2000000000000002</v>
      </c>
      <c r="V3215" s="19">
        <f t="shared" si="7925"/>
        <v>4.2000000000000002</v>
      </c>
      <c r="W3215" s="19">
        <f t="shared" si="8088"/>
        <v>0</v>
      </c>
      <c r="X3215" s="19">
        <f t="shared" si="8089"/>
        <v>0</v>
      </c>
      <c r="Y3215" s="19">
        <f t="shared" si="8090"/>
        <v>0</v>
      </c>
      <c r="Z3215" s="19">
        <f t="shared" si="8091"/>
        <v>0</v>
      </c>
      <c r="AA3215" s="19">
        <f t="shared" si="8092"/>
        <v>0</v>
      </c>
      <c r="AB3215" s="19">
        <f t="shared" si="8093"/>
        <v>0</v>
      </c>
      <c r="AC3215" s="19">
        <f t="shared" si="8094"/>
        <v>0</v>
      </c>
      <c r="AD3215" s="19">
        <f t="shared" si="8095"/>
        <v>0</v>
      </c>
      <c r="AE3215" s="19">
        <f t="shared" si="8096"/>
        <v>0</v>
      </c>
      <c r="AF3215" s="50">
        <f t="shared" si="8097"/>
        <v>4.2000000000000002</v>
      </c>
      <c r="AG3215" s="50">
        <f t="shared" si="8098"/>
        <v>0</v>
      </c>
      <c r="AH3215" s="50">
        <f t="shared" si="8099"/>
        <v>4.2000000000000002</v>
      </c>
      <c r="AI3215" s="50">
        <f t="shared" si="8100"/>
        <v>0</v>
      </c>
      <c r="AJ3215" s="50">
        <f t="shared" si="8101"/>
        <v>0</v>
      </c>
      <c r="AK3215" s="50">
        <f t="shared" si="8102"/>
        <v>0</v>
      </c>
      <c r="AL3215" s="50">
        <f t="shared" si="8103"/>
        <v>4.2000000000000002</v>
      </c>
      <c r="AM3215" s="50">
        <f t="shared" si="8104"/>
        <v>4.2000000000000002</v>
      </c>
      <c r="AN3215" s="50">
        <f t="shared" si="8105"/>
        <v>0</v>
      </c>
      <c r="AO3215" s="51">
        <f t="shared" si="8106"/>
        <v>3.0630999999999999</v>
      </c>
      <c r="AP3215" s="51">
        <f t="shared" si="8107"/>
        <v>4.2000000000000002</v>
      </c>
      <c r="AQ3215" s="51">
        <f t="shared" si="8108"/>
        <v>0</v>
      </c>
      <c r="AR3215" s="51">
        <f t="shared" si="8109"/>
        <v>0</v>
      </c>
      <c r="AS3215" s="51">
        <f t="shared" si="8110"/>
        <v>0</v>
      </c>
      <c r="AT3215" s="51">
        <f t="shared" si="8111"/>
        <v>0</v>
      </c>
      <c r="AU3215" s="51">
        <f t="shared" si="7964"/>
        <v>4.2000000000000002</v>
      </c>
      <c r="AV3215" s="51">
        <f t="shared" si="7965"/>
        <v>-0.10000000000000053</v>
      </c>
      <c r="AW3215" s="51">
        <f t="shared" si="7966"/>
        <v>4.0999999999999996</v>
      </c>
      <c r="AX3215" s="51">
        <f t="shared" si="7967"/>
        <v>4.2000000000000002</v>
      </c>
      <c r="AY3215" s="51">
        <f t="shared" si="7968"/>
        <v>4.2000000000000002</v>
      </c>
      <c r="AZ3215" s="51">
        <f t="shared" si="8112"/>
        <v>0</v>
      </c>
      <c r="BA3215" s="52">
        <f t="shared" si="7969"/>
        <v>100</v>
      </c>
      <c r="BB3215" s="25"/>
    </row>
    <row r="3216" s="30" customFormat="1" ht="78.75">
      <c r="B3216" s="47" t="s">
        <v>1194</v>
      </c>
      <c r="C3216" s="47" t="s">
        <v>46</v>
      </c>
      <c r="D3216" s="47" t="s">
        <v>48</v>
      </c>
      <c r="E3216" s="48" t="str">
        <f t="shared" si="7963"/>
        <v>0113</v>
      </c>
      <c r="F3216" s="47" t="s">
        <v>1196</v>
      </c>
      <c r="G3216" s="48"/>
      <c r="H3216" s="49" t="s">
        <v>1197</v>
      </c>
      <c r="I3216" s="19">
        <f t="shared" si="8077"/>
        <v>4.0999999999999996</v>
      </c>
      <c r="J3216" s="19">
        <f t="shared" si="8078"/>
        <v>4.2000000000000002</v>
      </c>
      <c r="K3216" s="19">
        <f t="shared" si="8079"/>
        <v>4.2000000000000002</v>
      </c>
      <c r="L3216" s="19">
        <f t="shared" si="8080"/>
        <v>0</v>
      </c>
      <c r="M3216" s="19">
        <f t="shared" si="8081"/>
        <v>0</v>
      </c>
      <c r="N3216" s="19">
        <f t="shared" si="8082"/>
        <v>0</v>
      </c>
      <c r="O3216" s="19">
        <f t="shared" si="8083"/>
        <v>0</v>
      </c>
      <c r="P3216" s="19">
        <f t="shared" si="8084"/>
        <v>0</v>
      </c>
      <c r="Q3216" s="19">
        <f t="shared" si="8085"/>
        <v>0</v>
      </c>
      <c r="R3216" s="19">
        <f t="shared" si="8086"/>
        <v>0</v>
      </c>
      <c r="S3216" s="19">
        <f t="shared" si="8087"/>
        <v>0</v>
      </c>
      <c r="T3216" s="19">
        <f t="shared" si="8057"/>
        <v>4.0999999999999996</v>
      </c>
      <c r="U3216" s="19">
        <f t="shared" si="7924"/>
        <v>4.2000000000000002</v>
      </c>
      <c r="V3216" s="19">
        <f t="shared" si="7925"/>
        <v>4.2000000000000002</v>
      </c>
      <c r="W3216" s="19">
        <f t="shared" si="8088"/>
        <v>0</v>
      </c>
      <c r="X3216" s="19">
        <f t="shared" si="8089"/>
        <v>0</v>
      </c>
      <c r="Y3216" s="19">
        <f t="shared" si="8090"/>
        <v>0</v>
      </c>
      <c r="Z3216" s="19">
        <f t="shared" si="8091"/>
        <v>0</v>
      </c>
      <c r="AA3216" s="19">
        <f t="shared" si="8092"/>
        <v>0</v>
      </c>
      <c r="AB3216" s="19">
        <f t="shared" si="8093"/>
        <v>0</v>
      </c>
      <c r="AC3216" s="19">
        <f t="shared" si="8094"/>
        <v>0</v>
      </c>
      <c r="AD3216" s="19">
        <f t="shared" si="8095"/>
        <v>0</v>
      </c>
      <c r="AE3216" s="19">
        <f t="shared" si="8096"/>
        <v>0</v>
      </c>
      <c r="AF3216" s="50">
        <f t="shared" si="8097"/>
        <v>4.2000000000000002</v>
      </c>
      <c r="AG3216" s="50">
        <f t="shared" si="8098"/>
        <v>0</v>
      </c>
      <c r="AH3216" s="50">
        <f t="shared" si="8099"/>
        <v>4.2000000000000002</v>
      </c>
      <c r="AI3216" s="50">
        <f t="shared" si="8100"/>
        <v>0</v>
      </c>
      <c r="AJ3216" s="50">
        <f t="shared" si="8101"/>
        <v>0</v>
      </c>
      <c r="AK3216" s="50">
        <f t="shared" si="8102"/>
        <v>0</v>
      </c>
      <c r="AL3216" s="50">
        <f t="shared" si="8103"/>
        <v>4.2000000000000002</v>
      </c>
      <c r="AM3216" s="50">
        <f t="shared" si="8104"/>
        <v>4.2000000000000002</v>
      </c>
      <c r="AN3216" s="50">
        <f t="shared" si="8105"/>
        <v>0</v>
      </c>
      <c r="AO3216" s="15">
        <f t="shared" si="8106"/>
        <v>3.0630999999999999</v>
      </c>
      <c r="AP3216" s="51">
        <f t="shared" si="8107"/>
        <v>4.2000000000000002</v>
      </c>
      <c r="AQ3216" s="51">
        <f t="shared" si="8108"/>
        <v>0</v>
      </c>
      <c r="AR3216" s="51">
        <f t="shared" si="8109"/>
        <v>0</v>
      </c>
      <c r="AS3216" s="51">
        <f t="shared" si="8110"/>
        <v>0</v>
      </c>
      <c r="AT3216" s="51">
        <f t="shared" si="8111"/>
        <v>0</v>
      </c>
      <c r="AU3216" s="51">
        <f t="shared" si="7964"/>
        <v>4.2000000000000002</v>
      </c>
      <c r="AV3216" s="51">
        <f t="shared" si="7965"/>
        <v>-0.10000000000000053</v>
      </c>
      <c r="AW3216" s="51">
        <f t="shared" si="7966"/>
        <v>4.0999999999999996</v>
      </c>
      <c r="AX3216" s="51">
        <f t="shared" si="7967"/>
        <v>4.2000000000000002</v>
      </c>
      <c r="AY3216" s="51">
        <f t="shared" si="7968"/>
        <v>4.2000000000000002</v>
      </c>
      <c r="AZ3216" s="51">
        <f t="shared" si="8112"/>
        <v>0</v>
      </c>
      <c r="BA3216" s="52">
        <f t="shared" si="7969"/>
        <v>100</v>
      </c>
      <c r="BB3216" s="25"/>
    </row>
    <row r="3217" s="30" customFormat="1" ht="31.5">
      <c r="B3217" s="47" t="s">
        <v>1194</v>
      </c>
      <c r="C3217" s="47" t="s">
        <v>46</v>
      </c>
      <c r="D3217" s="47" t="s">
        <v>48</v>
      </c>
      <c r="E3217" s="48" t="str">
        <f t="shared" si="7963"/>
        <v>0113</v>
      </c>
      <c r="F3217" s="47" t="s">
        <v>1196</v>
      </c>
      <c r="G3217" s="47" t="s">
        <v>58</v>
      </c>
      <c r="H3217" s="49" t="s">
        <v>59</v>
      </c>
      <c r="I3217" s="19">
        <v>4.0999999999999996</v>
      </c>
      <c r="J3217" s="19">
        <v>4.2000000000000002</v>
      </c>
      <c r="K3217" s="19">
        <v>4.2000000000000002</v>
      </c>
      <c r="L3217" s="19"/>
      <c r="M3217" s="19"/>
      <c r="N3217" s="19"/>
      <c r="O3217" s="19">
        <v>0</v>
      </c>
      <c r="P3217" s="19">
        <v>0</v>
      </c>
      <c r="Q3217" s="19">
        <v>0</v>
      </c>
      <c r="R3217" s="19">
        <v>0</v>
      </c>
      <c r="S3217" s="19"/>
      <c r="T3217" s="19">
        <f t="shared" si="8057"/>
        <v>4.0999999999999996</v>
      </c>
      <c r="U3217" s="19">
        <f t="shared" si="7924"/>
        <v>4.2000000000000002</v>
      </c>
      <c r="V3217" s="19">
        <f t="shared" si="7925"/>
        <v>4.2000000000000002</v>
      </c>
      <c r="W3217" s="19"/>
      <c r="X3217" s="19"/>
      <c r="Y3217" s="19"/>
      <c r="Z3217" s="19"/>
      <c r="AA3217" s="19"/>
      <c r="AB3217" s="19"/>
      <c r="AC3217" s="19"/>
      <c r="AD3217" s="19"/>
      <c r="AE3217" s="19"/>
      <c r="AF3217" s="50">
        <v>4.2000000000000002</v>
      </c>
      <c r="AG3217" s="50"/>
      <c r="AH3217" s="50">
        <f>AF3217</f>
        <v>4.2000000000000002</v>
      </c>
      <c r="AI3217" s="50">
        <f>AG3217</f>
        <v>0</v>
      </c>
      <c r="AJ3217" s="50">
        <v>0</v>
      </c>
      <c r="AK3217" s="50">
        <v>0</v>
      </c>
      <c r="AL3217" s="50">
        <v>4.2000000000000002</v>
      </c>
      <c r="AM3217" s="50">
        <f>AL3217</f>
        <v>4.2000000000000002</v>
      </c>
      <c r="AN3217" s="50">
        <v>0</v>
      </c>
      <c r="AO3217" s="51">
        <v>3.0630999999999999</v>
      </c>
      <c r="AP3217" s="51">
        <v>4.2000000000000002</v>
      </c>
      <c r="AQ3217" s="51">
        <v>0</v>
      </c>
      <c r="AR3217" s="51">
        <v>0</v>
      </c>
      <c r="AS3217" s="51">
        <v>0</v>
      </c>
      <c r="AT3217" s="51">
        <v>0</v>
      </c>
      <c r="AU3217" s="51">
        <f t="shared" si="7964"/>
        <v>4.2000000000000002</v>
      </c>
      <c r="AV3217" s="51">
        <f t="shared" si="7965"/>
        <v>-0.10000000000000053</v>
      </c>
      <c r="AW3217" s="51">
        <f t="shared" si="7966"/>
        <v>4.0999999999999996</v>
      </c>
      <c r="AX3217" s="51">
        <f t="shared" si="7967"/>
        <v>4.2000000000000002</v>
      </c>
      <c r="AY3217" s="51">
        <f t="shared" si="7968"/>
        <v>4.2000000000000002</v>
      </c>
      <c r="AZ3217" s="51"/>
      <c r="BA3217" s="52">
        <f t="shared" si="7969"/>
        <v>100</v>
      </c>
      <c r="BB3217" s="53"/>
    </row>
    <row r="3218" s="30" customFormat="1" ht="47.25" hidden="1">
      <c r="B3218" s="47" t="s">
        <v>1194</v>
      </c>
      <c r="C3218" s="47" t="s">
        <v>46</v>
      </c>
      <c r="D3218" s="47" t="s">
        <v>48</v>
      </c>
      <c r="E3218" s="48" t="str">
        <f t="shared" si="7963"/>
        <v>0113</v>
      </c>
      <c r="F3218" s="47" t="s">
        <v>82</v>
      </c>
      <c r="G3218" s="48"/>
      <c r="H3218" s="49" t="s">
        <v>83</v>
      </c>
      <c r="I3218" s="19"/>
      <c r="J3218" s="19"/>
      <c r="K3218" s="19"/>
      <c r="L3218" s="19"/>
      <c r="M3218" s="19"/>
      <c r="N3218" s="19"/>
      <c r="O3218" s="19">
        <f t="shared" si="8083"/>
        <v>0</v>
      </c>
      <c r="P3218" s="19">
        <f t="shared" si="8084"/>
        <v>0</v>
      </c>
      <c r="Q3218" s="19">
        <f t="shared" si="8085"/>
        <v>0</v>
      </c>
      <c r="R3218" s="19">
        <f t="shared" si="8086"/>
        <v>0</v>
      </c>
      <c r="S3218" s="19">
        <f t="shared" si="8087"/>
        <v>0</v>
      </c>
      <c r="T3218" s="19">
        <f t="shared" si="8057"/>
        <v>0</v>
      </c>
      <c r="U3218" s="19"/>
      <c r="V3218" s="19"/>
      <c r="W3218" s="19">
        <f t="shared" si="8088"/>
        <v>0</v>
      </c>
      <c r="X3218" s="19">
        <f t="shared" si="8089"/>
        <v>0</v>
      </c>
      <c r="Y3218" s="19">
        <f t="shared" si="8090"/>
        <v>0</v>
      </c>
      <c r="Z3218" s="19">
        <f t="shared" si="8091"/>
        <v>0</v>
      </c>
      <c r="AA3218" s="19">
        <f t="shared" si="8092"/>
        <v>0</v>
      </c>
      <c r="AB3218" s="19">
        <f t="shared" si="8093"/>
        <v>0</v>
      </c>
      <c r="AC3218" s="19">
        <f t="shared" si="8094"/>
        <v>0</v>
      </c>
      <c r="AD3218" s="19">
        <f t="shared" si="8095"/>
        <v>0</v>
      </c>
      <c r="AE3218" s="19">
        <f t="shared" si="8096"/>
        <v>0</v>
      </c>
      <c r="AF3218" s="50">
        <f t="shared" si="8097"/>
        <v>0</v>
      </c>
      <c r="AG3218" s="50">
        <f t="shared" si="8098"/>
        <v>0</v>
      </c>
      <c r="AH3218" s="50">
        <f t="shared" ref="AH3218:AH3220" si="8113">AH3219</f>
        <v>0</v>
      </c>
      <c r="AI3218" s="50">
        <f t="shared" ref="AI3218:AI3220" si="8114">AI3219</f>
        <v>0</v>
      </c>
      <c r="AJ3218" s="50">
        <f t="shared" si="8101"/>
        <v>0</v>
      </c>
      <c r="AK3218" s="50">
        <f t="shared" si="8102"/>
        <v>0</v>
      </c>
      <c r="AL3218" s="50">
        <f t="shared" si="8103"/>
        <v>0</v>
      </c>
      <c r="AM3218" s="50">
        <f t="shared" ref="AM3218:AM3220" si="8115">AM3219</f>
        <v>0</v>
      </c>
      <c r="AN3218" s="50">
        <f t="shared" si="8105"/>
        <v>0</v>
      </c>
      <c r="AO3218" s="15">
        <f t="shared" si="8106"/>
        <v>0</v>
      </c>
      <c r="AP3218" s="51">
        <f t="shared" si="8107"/>
        <v>0</v>
      </c>
      <c r="AQ3218" s="51">
        <f t="shared" si="8108"/>
        <v>0</v>
      </c>
      <c r="AR3218" s="51">
        <f t="shared" si="8109"/>
        <v>0</v>
      </c>
      <c r="AS3218" s="51">
        <f t="shared" si="8110"/>
        <v>0</v>
      </c>
      <c r="AT3218" s="51">
        <f t="shared" si="8111"/>
        <v>0</v>
      </c>
      <c r="AU3218" s="51">
        <f t="shared" si="7964"/>
        <v>0</v>
      </c>
      <c r="AV3218" s="51">
        <f t="shared" si="7965"/>
        <v>0</v>
      </c>
      <c r="AW3218" s="51">
        <f t="shared" si="7966"/>
        <v>0</v>
      </c>
      <c r="AX3218" s="51">
        <f t="shared" si="7967"/>
        <v>0</v>
      </c>
      <c r="AY3218" s="51">
        <f t="shared" si="7968"/>
        <v>0</v>
      </c>
      <c r="AZ3218" s="51">
        <f t="shared" si="8112"/>
        <v>0</v>
      </c>
      <c r="BA3218" s="52"/>
      <c r="BB3218" s="25">
        <v>0</v>
      </c>
    </row>
    <row r="3219" s="30" customFormat="1" ht="31.5" hidden="1">
      <c r="B3219" s="47" t="s">
        <v>1194</v>
      </c>
      <c r="C3219" s="47" t="s">
        <v>46</v>
      </c>
      <c r="D3219" s="47" t="s">
        <v>48</v>
      </c>
      <c r="E3219" s="48" t="str">
        <f t="shared" si="7963"/>
        <v>0113</v>
      </c>
      <c r="F3219" s="47" t="s">
        <v>84</v>
      </c>
      <c r="G3219" s="48"/>
      <c r="H3219" s="49" t="s">
        <v>85</v>
      </c>
      <c r="I3219" s="19"/>
      <c r="J3219" s="19"/>
      <c r="K3219" s="19"/>
      <c r="L3219" s="19"/>
      <c r="M3219" s="19"/>
      <c r="N3219" s="19"/>
      <c r="O3219" s="19">
        <f t="shared" si="8083"/>
        <v>0</v>
      </c>
      <c r="P3219" s="19">
        <f t="shared" si="8084"/>
        <v>0</v>
      </c>
      <c r="Q3219" s="19">
        <f t="shared" si="8085"/>
        <v>0</v>
      </c>
      <c r="R3219" s="19">
        <f t="shared" si="8086"/>
        <v>0</v>
      </c>
      <c r="S3219" s="19">
        <f t="shared" si="8087"/>
        <v>0</v>
      </c>
      <c r="T3219" s="19">
        <f t="shared" si="8057"/>
        <v>0</v>
      </c>
      <c r="U3219" s="19"/>
      <c r="V3219" s="19"/>
      <c r="W3219" s="19">
        <f t="shared" si="8088"/>
        <v>0</v>
      </c>
      <c r="X3219" s="19">
        <f t="shared" si="8089"/>
        <v>0</v>
      </c>
      <c r="Y3219" s="19">
        <f t="shared" si="8090"/>
        <v>0</v>
      </c>
      <c r="Z3219" s="19">
        <f t="shared" si="8091"/>
        <v>0</v>
      </c>
      <c r="AA3219" s="19">
        <f t="shared" si="8092"/>
        <v>0</v>
      </c>
      <c r="AB3219" s="19">
        <f t="shared" si="8093"/>
        <v>0</v>
      </c>
      <c r="AC3219" s="19">
        <f t="shared" si="8094"/>
        <v>0</v>
      </c>
      <c r="AD3219" s="19">
        <f t="shared" si="8095"/>
        <v>0</v>
      </c>
      <c r="AE3219" s="19">
        <f t="shared" si="8096"/>
        <v>0</v>
      </c>
      <c r="AF3219" s="50">
        <f t="shared" si="8097"/>
        <v>0</v>
      </c>
      <c r="AG3219" s="50">
        <f t="shared" si="8098"/>
        <v>0</v>
      </c>
      <c r="AH3219" s="50">
        <f t="shared" si="8113"/>
        <v>0</v>
      </c>
      <c r="AI3219" s="50">
        <f t="shared" si="8114"/>
        <v>0</v>
      </c>
      <c r="AJ3219" s="50">
        <f t="shared" si="8101"/>
        <v>0</v>
      </c>
      <c r="AK3219" s="50">
        <f t="shared" si="8102"/>
        <v>0</v>
      </c>
      <c r="AL3219" s="50">
        <f t="shared" si="8103"/>
        <v>0</v>
      </c>
      <c r="AM3219" s="50">
        <f t="shared" si="8115"/>
        <v>0</v>
      </c>
      <c r="AN3219" s="50">
        <f t="shared" si="8105"/>
        <v>0</v>
      </c>
      <c r="AO3219" s="51">
        <f t="shared" si="8106"/>
        <v>0</v>
      </c>
      <c r="AP3219" s="51">
        <f t="shared" si="8107"/>
        <v>0</v>
      </c>
      <c r="AQ3219" s="51">
        <f t="shared" si="8108"/>
        <v>0</v>
      </c>
      <c r="AR3219" s="51">
        <f t="shared" si="8109"/>
        <v>0</v>
      </c>
      <c r="AS3219" s="51">
        <f t="shared" si="8110"/>
        <v>0</v>
      </c>
      <c r="AT3219" s="51">
        <f t="shared" si="8111"/>
        <v>0</v>
      </c>
      <c r="AU3219" s="51">
        <f t="shared" si="7964"/>
        <v>0</v>
      </c>
      <c r="AV3219" s="51">
        <f t="shared" si="7965"/>
        <v>0</v>
      </c>
      <c r="AW3219" s="51">
        <f t="shared" si="7966"/>
        <v>0</v>
      </c>
      <c r="AX3219" s="51">
        <f t="shared" si="7967"/>
        <v>0</v>
      </c>
      <c r="AY3219" s="51">
        <f t="shared" si="7968"/>
        <v>0</v>
      </c>
      <c r="AZ3219" s="51">
        <f t="shared" si="8112"/>
        <v>0</v>
      </c>
      <c r="BA3219" s="52"/>
      <c r="BB3219" s="25">
        <v>0</v>
      </c>
    </row>
    <row r="3220" s="30" customFormat="1" ht="31.5" hidden="1">
      <c r="B3220" s="47" t="s">
        <v>1194</v>
      </c>
      <c r="C3220" s="47" t="s">
        <v>46</v>
      </c>
      <c r="D3220" s="47" t="s">
        <v>48</v>
      </c>
      <c r="E3220" s="48" t="str">
        <f t="shared" si="7963"/>
        <v>0113</v>
      </c>
      <c r="F3220" s="47" t="s">
        <v>86</v>
      </c>
      <c r="G3220" s="48"/>
      <c r="H3220" s="49" t="s">
        <v>87</v>
      </c>
      <c r="I3220" s="19"/>
      <c r="J3220" s="19"/>
      <c r="K3220" s="19"/>
      <c r="L3220" s="19"/>
      <c r="M3220" s="19"/>
      <c r="N3220" s="19"/>
      <c r="O3220" s="19">
        <f t="shared" si="8083"/>
        <v>0</v>
      </c>
      <c r="P3220" s="19">
        <f t="shared" si="8084"/>
        <v>0</v>
      </c>
      <c r="Q3220" s="19">
        <f t="shared" si="8085"/>
        <v>0</v>
      </c>
      <c r="R3220" s="19">
        <f t="shared" si="8086"/>
        <v>0</v>
      </c>
      <c r="S3220" s="19">
        <f t="shared" si="8087"/>
        <v>0</v>
      </c>
      <c r="T3220" s="19">
        <f t="shared" si="8057"/>
        <v>0</v>
      </c>
      <c r="U3220" s="19"/>
      <c r="V3220" s="19"/>
      <c r="W3220" s="19">
        <f t="shared" si="8088"/>
        <v>0</v>
      </c>
      <c r="X3220" s="19">
        <f t="shared" si="8089"/>
        <v>0</v>
      </c>
      <c r="Y3220" s="19">
        <f t="shared" si="8090"/>
        <v>0</v>
      </c>
      <c r="Z3220" s="19">
        <f t="shared" si="8091"/>
        <v>0</v>
      </c>
      <c r="AA3220" s="19">
        <f t="shared" si="8092"/>
        <v>0</v>
      </c>
      <c r="AB3220" s="19">
        <f t="shared" si="8093"/>
        <v>0</v>
      </c>
      <c r="AC3220" s="19">
        <f t="shared" si="8094"/>
        <v>0</v>
      </c>
      <c r="AD3220" s="19">
        <f t="shared" si="8095"/>
        <v>0</v>
      </c>
      <c r="AE3220" s="19">
        <f t="shared" si="8096"/>
        <v>0</v>
      </c>
      <c r="AF3220" s="50">
        <f t="shared" si="8097"/>
        <v>0</v>
      </c>
      <c r="AG3220" s="50">
        <f t="shared" si="8098"/>
        <v>0</v>
      </c>
      <c r="AH3220" s="50">
        <f t="shared" si="8113"/>
        <v>0</v>
      </c>
      <c r="AI3220" s="50">
        <f t="shared" si="8114"/>
        <v>0</v>
      </c>
      <c r="AJ3220" s="50">
        <f t="shared" si="8101"/>
        <v>0</v>
      </c>
      <c r="AK3220" s="50">
        <f t="shared" si="8102"/>
        <v>0</v>
      </c>
      <c r="AL3220" s="50">
        <f t="shared" si="8103"/>
        <v>0</v>
      </c>
      <c r="AM3220" s="50">
        <f t="shared" si="8115"/>
        <v>0</v>
      </c>
      <c r="AN3220" s="50">
        <f t="shared" si="8105"/>
        <v>0</v>
      </c>
      <c r="AO3220" s="15">
        <f t="shared" si="8106"/>
        <v>0</v>
      </c>
      <c r="AP3220" s="51">
        <f t="shared" si="8107"/>
        <v>0</v>
      </c>
      <c r="AQ3220" s="51">
        <f t="shared" si="8108"/>
        <v>0</v>
      </c>
      <c r="AR3220" s="51">
        <f t="shared" si="8109"/>
        <v>0</v>
      </c>
      <c r="AS3220" s="51">
        <f t="shared" si="8110"/>
        <v>0</v>
      </c>
      <c r="AT3220" s="51">
        <f t="shared" si="8111"/>
        <v>0</v>
      </c>
      <c r="AU3220" s="51">
        <f t="shared" si="7964"/>
        <v>0</v>
      </c>
      <c r="AV3220" s="51">
        <f t="shared" si="7965"/>
        <v>0</v>
      </c>
      <c r="AW3220" s="51">
        <f t="shared" si="7966"/>
        <v>0</v>
      </c>
      <c r="AX3220" s="51">
        <f t="shared" si="7967"/>
        <v>0</v>
      </c>
      <c r="AY3220" s="51">
        <f t="shared" si="7968"/>
        <v>0</v>
      </c>
      <c r="AZ3220" s="51">
        <f t="shared" si="8112"/>
        <v>0</v>
      </c>
      <c r="BA3220" s="52"/>
      <c r="BB3220" s="25">
        <v>0</v>
      </c>
    </row>
    <row r="3221" s="30" customFormat="1" hidden="1">
      <c r="B3221" s="47" t="s">
        <v>1194</v>
      </c>
      <c r="C3221" s="47" t="s">
        <v>46</v>
      </c>
      <c r="D3221" s="47" t="s">
        <v>48</v>
      </c>
      <c r="E3221" s="48" t="str">
        <f t="shared" si="7963"/>
        <v>0113</v>
      </c>
      <c r="F3221" s="47" t="s">
        <v>86</v>
      </c>
      <c r="G3221" s="47" t="s">
        <v>60</v>
      </c>
      <c r="H3221" s="49" t="s">
        <v>61</v>
      </c>
      <c r="I3221" s="19"/>
      <c r="J3221" s="19"/>
      <c r="K3221" s="19"/>
      <c r="L3221" s="19"/>
      <c r="M3221" s="19"/>
      <c r="N3221" s="19"/>
      <c r="O3221" s="19">
        <v>0</v>
      </c>
      <c r="P3221" s="19">
        <v>0</v>
      </c>
      <c r="Q3221" s="19">
        <v>0</v>
      </c>
      <c r="R3221" s="19">
        <v>0</v>
      </c>
      <c r="S3221" s="19"/>
      <c r="T3221" s="19">
        <f t="shared" si="8057"/>
        <v>0</v>
      </c>
      <c r="U3221" s="19"/>
      <c r="V3221" s="19"/>
      <c r="W3221" s="19"/>
      <c r="X3221" s="19"/>
      <c r="Y3221" s="19"/>
      <c r="Z3221" s="19"/>
      <c r="AA3221" s="19"/>
      <c r="AB3221" s="19"/>
      <c r="AC3221" s="19"/>
      <c r="AD3221" s="19"/>
      <c r="AE3221" s="19"/>
      <c r="AF3221" s="50">
        <v>0</v>
      </c>
      <c r="AG3221" s="50"/>
      <c r="AH3221" s="50">
        <v>0</v>
      </c>
      <c r="AI3221" s="50">
        <v>0</v>
      </c>
      <c r="AJ3221" s="50">
        <v>0</v>
      </c>
      <c r="AK3221" s="50">
        <v>0</v>
      </c>
      <c r="AL3221" s="50">
        <v>0</v>
      </c>
      <c r="AM3221" s="50">
        <v>0</v>
      </c>
      <c r="AN3221" s="50">
        <v>0</v>
      </c>
      <c r="AO3221" s="51">
        <v>0</v>
      </c>
      <c r="AP3221" s="51">
        <v>0</v>
      </c>
      <c r="AQ3221" s="51">
        <v>0</v>
      </c>
      <c r="AR3221" s="51">
        <v>0</v>
      </c>
      <c r="AS3221" s="51">
        <v>0</v>
      </c>
      <c r="AT3221" s="51">
        <v>0</v>
      </c>
      <c r="AU3221" s="51">
        <f t="shared" si="7964"/>
        <v>0</v>
      </c>
      <c r="AV3221" s="51">
        <f t="shared" si="7965"/>
        <v>0</v>
      </c>
      <c r="AW3221" s="51">
        <f t="shared" si="7966"/>
        <v>0</v>
      </c>
      <c r="AX3221" s="51">
        <f t="shared" si="7967"/>
        <v>0</v>
      </c>
      <c r="AY3221" s="51">
        <f t="shared" si="7968"/>
        <v>0</v>
      </c>
      <c r="AZ3221" s="51"/>
      <c r="BA3221" s="52"/>
      <c r="BB3221" s="25">
        <v>0</v>
      </c>
    </row>
    <row r="3222" s="30" customFormat="1">
      <c r="B3222" s="31" t="s">
        <v>1194</v>
      </c>
      <c r="C3222" s="31" t="s">
        <v>96</v>
      </c>
      <c r="D3222" s="31"/>
      <c r="E3222" s="32" t="str">
        <f t="shared" si="7963"/>
        <v>05</v>
      </c>
      <c r="F3222" s="31"/>
      <c r="G3222" s="31"/>
      <c r="H3222" s="33" t="s">
        <v>97</v>
      </c>
      <c r="I3222" s="34">
        <f>I3223+I3273</f>
        <v>1131537.2</v>
      </c>
      <c r="J3222" s="34">
        <f>J3223+J3273</f>
        <v>1033028.6</v>
      </c>
      <c r="K3222" s="34">
        <f>K3223+K3273</f>
        <v>1063028.6000000001</v>
      </c>
      <c r="L3222" s="34">
        <f>L3223+L3273</f>
        <v>0</v>
      </c>
      <c r="M3222" s="34">
        <f>M3223+M3273</f>
        <v>0</v>
      </c>
      <c r="N3222" s="34">
        <f>N3223+N3273</f>
        <v>0</v>
      </c>
      <c r="O3222" s="34">
        <f>O3223+O3273</f>
        <v>-252087.55799999999</v>
      </c>
      <c r="P3222" s="34">
        <f>P3223+P3273</f>
        <v>44833.439999999995</v>
      </c>
      <c r="Q3222" s="34">
        <f>Q3223+Q3273</f>
        <v>52697.111000000004</v>
      </c>
      <c r="R3222" s="34">
        <f>R3223+R3273</f>
        <v>609208.56999999995</v>
      </c>
      <c r="S3222" s="34">
        <f>S3223+S3273</f>
        <v>402337.57438000001</v>
      </c>
      <c r="T3222" s="34">
        <f t="shared" si="8057"/>
        <v>1988526.3373799997</v>
      </c>
      <c r="U3222" s="34">
        <f t="shared" si="7924"/>
        <v>1033028.6</v>
      </c>
      <c r="V3222" s="34">
        <f t="shared" si="7925"/>
        <v>1063028.6000000001</v>
      </c>
      <c r="W3222" s="34">
        <f>W3223+W3273</f>
        <v>195357.701</v>
      </c>
      <c r="X3222" s="34">
        <f>X3223+X3273</f>
        <v>0</v>
      </c>
      <c r="Y3222" s="34">
        <f>Y3223+Y3273</f>
        <v>0</v>
      </c>
      <c r="Z3222" s="34">
        <f>Z3223+Z3273</f>
        <v>168220.52708</v>
      </c>
      <c r="AA3222" s="34">
        <f>AA3223+AA3273</f>
        <v>25737.299999999999</v>
      </c>
      <c r="AB3222" s="34">
        <f>AB3223+AB3273</f>
        <v>0</v>
      </c>
      <c r="AC3222" s="34">
        <f>AC3223+AC3273</f>
        <v>25737.299999999999</v>
      </c>
      <c r="AD3222" s="34">
        <f>AD3223+AD3273</f>
        <v>0</v>
      </c>
      <c r="AE3222" s="34">
        <f>AE3223+AE3273</f>
        <v>-231023.29000000001</v>
      </c>
      <c r="AF3222" s="35">
        <f>AF3223+AF3273</f>
        <v>2830299.5956100002</v>
      </c>
      <c r="AG3222" s="35">
        <f>AG3223+AG3273</f>
        <v>0</v>
      </c>
      <c r="AH3222" s="35">
        <f>AH3223+AH3273</f>
        <v>1108651.4725000001</v>
      </c>
      <c r="AI3222" s="35">
        <f>AI3223+AI3273</f>
        <v>0</v>
      </c>
      <c r="AJ3222" s="35">
        <f>AJ3223+AJ3273</f>
        <v>2334700.5280599999</v>
      </c>
      <c r="AK3222" s="35">
        <f>AK3223+AK3273</f>
        <v>0</v>
      </c>
      <c r="AL3222" s="35">
        <f>AL3223+AL3273</f>
        <v>2794413.1567200003</v>
      </c>
      <c r="AM3222" s="35">
        <f>AM3223+AM3273</f>
        <v>1092599.0213100002</v>
      </c>
      <c r="AN3222" s="35">
        <f>AN3223+AN3273</f>
        <v>2308185.10671</v>
      </c>
      <c r="AO3222" s="54">
        <f>AO3223+AO3273</f>
        <v>1421000.1843300001</v>
      </c>
      <c r="AP3222" s="36">
        <f>AP3223+AP3273</f>
        <v>3138749.7640499994</v>
      </c>
      <c r="AQ3222" s="36">
        <f>AQ3223+AQ3273</f>
        <v>-252087.55799999999</v>
      </c>
      <c r="AR3222" s="36">
        <f>AR3223+AR3273</f>
        <v>0</v>
      </c>
      <c r="AS3222" s="36">
        <f>AS3223+AS3273</f>
        <v>0</v>
      </c>
      <c r="AT3222" s="36">
        <f>AT3223+AT3273</f>
        <v>0</v>
      </c>
      <c r="AU3222" s="36">
        <f t="shared" si="7964"/>
        <v>2886662.2060499992</v>
      </c>
      <c r="AV3222" s="36">
        <f t="shared" si="7965"/>
        <v>-898135.86866999953</v>
      </c>
      <c r="AW3222" s="36">
        <f t="shared" si="7966"/>
        <v>2352104.5654599997</v>
      </c>
      <c r="AX3222" s="36">
        <f t="shared" si="7967"/>
        <v>1058765.8999999999</v>
      </c>
      <c r="AY3222" s="36">
        <f t="shared" si="7968"/>
        <v>857742.6100000001</v>
      </c>
      <c r="AZ3222" s="36">
        <f>AZ3223+AZ3273</f>
        <v>0</v>
      </c>
      <c r="BA3222" s="37">
        <f t="shared" si="7969"/>
        <v>98.732062183605493</v>
      </c>
      <c r="BB3222" s="25"/>
    </row>
    <row r="3223" s="39" customFormat="1" ht="17.25" customHeight="1">
      <c r="B3223" s="40" t="s">
        <v>1194</v>
      </c>
      <c r="C3223" s="40" t="s">
        <v>96</v>
      </c>
      <c r="D3223" s="40" t="s">
        <v>46</v>
      </c>
      <c r="E3223" s="38" t="str">
        <f t="shared" si="7963"/>
        <v>0501</v>
      </c>
      <c r="F3223" s="40"/>
      <c r="G3223" s="40"/>
      <c r="H3223" s="41" t="s">
        <v>605</v>
      </c>
      <c r="I3223" s="42">
        <f>I3224</f>
        <v>967140.29999999993</v>
      </c>
      <c r="J3223" s="42">
        <f>J3224</f>
        <v>868903</v>
      </c>
      <c r="K3223" s="42">
        <f>K3224</f>
        <v>898903</v>
      </c>
      <c r="L3223" s="42">
        <f>L3224</f>
        <v>0</v>
      </c>
      <c r="M3223" s="42">
        <f>M3224</f>
        <v>0</v>
      </c>
      <c r="N3223" s="42">
        <f>N3224</f>
        <v>0</v>
      </c>
      <c r="O3223" s="42">
        <f>O3224+O3269+O3265</f>
        <v>-252087.55799999999</v>
      </c>
      <c r="P3223" s="42">
        <f>P3224+P3269+P3265</f>
        <v>43885.006999999998</v>
      </c>
      <c r="Q3223" s="42">
        <f>Q3224+Q3269+Q3265</f>
        <v>52697.111000000004</v>
      </c>
      <c r="R3223" s="42">
        <f>R3224+R3269+R3265</f>
        <v>609208.56999999995</v>
      </c>
      <c r="S3223" s="42">
        <f>S3224+S3269+S3265</f>
        <v>381231.87437999999</v>
      </c>
      <c r="T3223" s="42">
        <f t="shared" si="8057"/>
        <v>1802075.3043800001</v>
      </c>
      <c r="U3223" s="42">
        <f t="shared" si="7924"/>
        <v>868903</v>
      </c>
      <c r="V3223" s="42">
        <f t="shared" si="7925"/>
        <v>898903</v>
      </c>
      <c r="W3223" s="42">
        <f>W3224</f>
        <v>174252.00099999999</v>
      </c>
      <c r="X3223" s="42">
        <f>X3224</f>
        <v>0</v>
      </c>
      <c r="Y3223" s="42">
        <f>Y3224</f>
        <v>0</v>
      </c>
      <c r="Z3223" s="42">
        <f>Z3224</f>
        <v>168220.52708</v>
      </c>
      <c r="AA3223" s="42">
        <f>AA3224</f>
        <v>0</v>
      </c>
      <c r="AB3223" s="42">
        <f>AB3224</f>
        <v>0</v>
      </c>
      <c r="AC3223" s="42">
        <f>AC3224</f>
        <v>0</v>
      </c>
      <c r="AD3223" s="42">
        <f>AD3224</f>
        <v>0</v>
      </c>
      <c r="AE3223" s="42">
        <f>AE3224</f>
        <v>-231023.29000000001</v>
      </c>
      <c r="AF3223" s="43">
        <f>AF3224+AF3269+AF3265</f>
        <v>2632994.8448200002</v>
      </c>
      <c r="AG3223" s="43">
        <f>AG3224+AG3269+AG3265</f>
        <v>0</v>
      </c>
      <c r="AH3223" s="43">
        <f>AH3224+AH3269+AH3265</f>
        <v>1108651.4725000001</v>
      </c>
      <c r="AI3223" s="43">
        <f>AI3224+AI3269+AI3265</f>
        <v>0</v>
      </c>
      <c r="AJ3223" s="43">
        <f>AJ3224+AJ3269+AJ3265</f>
        <v>2334700.5280599999</v>
      </c>
      <c r="AK3223" s="43">
        <f>AK3224+AK3269+AK3265</f>
        <v>0</v>
      </c>
      <c r="AL3223" s="43">
        <f>AL3224+AL3269+AL3265</f>
        <v>2605333.8436100003</v>
      </c>
      <c r="AM3223" s="43">
        <f>AM3224+AM3269+AM3265</f>
        <v>1092599.0213100002</v>
      </c>
      <c r="AN3223" s="43">
        <f>AN3224+AN3269+AN3265</f>
        <v>2308185.10671</v>
      </c>
      <c r="AO3223" s="45">
        <f>AO3224+AO3269+AO3265</f>
        <v>1302460.0200200002</v>
      </c>
      <c r="AP3223" s="45">
        <f>AP3224+AP3269+AP3265</f>
        <v>2943448.6684899996</v>
      </c>
      <c r="AQ3223" s="45">
        <f>AQ3224+AQ3269+AQ3265</f>
        <v>-252087.55799999999</v>
      </c>
      <c r="AR3223" s="45">
        <f>AR3224+AR3269+AR3265</f>
        <v>0</v>
      </c>
      <c r="AS3223" s="45">
        <f>AS3224+AS3269+AS3265</f>
        <v>0</v>
      </c>
      <c r="AT3223" s="45">
        <f>AT3224+AT3269+AT3265</f>
        <v>0</v>
      </c>
      <c r="AU3223" s="45">
        <f t="shared" si="7964"/>
        <v>2691361.1104899994</v>
      </c>
      <c r="AV3223" s="45">
        <f t="shared" si="7965"/>
        <v>-889285.80610999931</v>
      </c>
      <c r="AW3223" s="45">
        <f t="shared" si="7966"/>
        <v>2144547.8324600002</v>
      </c>
      <c r="AX3223" s="45">
        <f t="shared" si="7967"/>
        <v>868903</v>
      </c>
      <c r="AY3223" s="45">
        <f t="shared" si="7968"/>
        <v>667879.70999999996</v>
      </c>
      <c r="AZ3223" s="45">
        <f>AZ3224</f>
        <v>0</v>
      </c>
      <c r="BA3223" s="46">
        <f t="shared" si="7969"/>
        <v>98.94944719453521</v>
      </c>
      <c r="BB3223" s="25"/>
    </row>
    <row r="3224" ht="31.5">
      <c r="B3224" s="47" t="s">
        <v>1194</v>
      </c>
      <c r="C3224" s="47" t="s">
        <v>96</v>
      </c>
      <c r="D3224" s="47" t="s">
        <v>46</v>
      </c>
      <c r="E3224" s="48" t="str">
        <f t="shared" si="7963"/>
        <v>0501</v>
      </c>
      <c r="F3224" s="47" t="s">
        <v>659</v>
      </c>
      <c r="G3224" s="48"/>
      <c r="H3224" s="49" t="s">
        <v>660</v>
      </c>
      <c r="I3224" s="19">
        <f>I3225+I3251+I3258+I3241</f>
        <v>967140.29999999993</v>
      </c>
      <c r="J3224" s="19">
        <f>J3225+J3251+J3258+J3241</f>
        <v>868903</v>
      </c>
      <c r="K3224" s="19">
        <f>K3225+K3251+K3258+K3241</f>
        <v>898903</v>
      </c>
      <c r="L3224" s="19">
        <f>L3225+L3251+L3258+L3241</f>
        <v>0</v>
      </c>
      <c r="M3224" s="19">
        <f>M3225+M3251+M3258+M3241</f>
        <v>0</v>
      </c>
      <c r="N3224" s="19">
        <f>N3225+N3251+N3258+N3241</f>
        <v>0</v>
      </c>
      <c r="O3224" s="19">
        <f>O3225+O3251+O3258+O3241</f>
        <v>-252087.55799999999</v>
      </c>
      <c r="P3224" s="19">
        <f>P3225+P3251+P3258+P3241</f>
        <v>43245.006999999998</v>
      </c>
      <c r="Q3224" s="19">
        <f>Q3225+Q3251+Q3258+Q3241</f>
        <v>52697.111000000004</v>
      </c>
      <c r="R3224" s="19">
        <f>R3225+R3251+R3258+R3241</f>
        <v>609208.56999999995</v>
      </c>
      <c r="S3224" s="19">
        <f>S3225+S3251+S3258+S3241</f>
        <v>381231.87437999999</v>
      </c>
      <c r="T3224" s="19">
        <f t="shared" si="8057"/>
        <v>1801435.3043800001</v>
      </c>
      <c r="U3224" s="19">
        <f t="shared" si="7924"/>
        <v>868903</v>
      </c>
      <c r="V3224" s="19">
        <f t="shared" si="7925"/>
        <v>898903</v>
      </c>
      <c r="W3224" s="19">
        <f>W3225+W3251+W3258+W3241</f>
        <v>174252.00099999999</v>
      </c>
      <c r="X3224" s="19">
        <f>X3225+X3251+X3258+X3241</f>
        <v>0</v>
      </c>
      <c r="Y3224" s="19">
        <f>Y3225+Y3251+Y3258+Y3241</f>
        <v>0</v>
      </c>
      <c r="Z3224" s="19">
        <f>Z3225+Z3251+Z3258+Z3241</f>
        <v>168220.52708</v>
      </c>
      <c r="AA3224" s="19">
        <f>AA3225+AA3251+AA3258+AA3241</f>
        <v>0</v>
      </c>
      <c r="AB3224" s="19">
        <f>AB3225+AB3251+AB3258+AB3241</f>
        <v>0</v>
      </c>
      <c r="AC3224" s="19">
        <f>AC3225+AC3251+AC3258+AC3241</f>
        <v>0</v>
      </c>
      <c r="AD3224" s="19">
        <f>AD3225+AD3251+AD3258+AD3241</f>
        <v>0</v>
      </c>
      <c r="AE3224" s="19">
        <f>AE3225+AE3251+AE3258+AE3241</f>
        <v>-231023.29000000001</v>
      </c>
      <c r="AF3224" s="50">
        <f>AF3225+AF3251+AF3258+AF3241</f>
        <v>2632354.8448200002</v>
      </c>
      <c r="AG3224" s="50">
        <f>AG3225+AG3251+AG3258+AG3241</f>
        <v>0</v>
      </c>
      <c r="AH3224" s="50">
        <f>AH3225+AH3251+AH3258+AH3241</f>
        <v>1108651.4725000001</v>
      </c>
      <c r="AI3224" s="50">
        <f>AI3225+AI3251+AI3258+AI3241</f>
        <v>0</v>
      </c>
      <c r="AJ3224" s="50">
        <f>AJ3225+AJ3251+AJ3258+AJ3241</f>
        <v>2334700.5280599999</v>
      </c>
      <c r="AK3224" s="50">
        <f>AK3225+AK3251+AK3258+AK3241</f>
        <v>0</v>
      </c>
      <c r="AL3224" s="50">
        <f>AL3225+AL3251+AL3258+AL3241</f>
        <v>2604693.8436100003</v>
      </c>
      <c r="AM3224" s="50">
        <f>AM3225+AM3251+AM3258+AM3241</f>
        <v>1092599.0213100002</v>
      </c>
      <c r="AN3224" s="50">
        <f>AN3225+AN3251+AN3258+AN3241</f>
        <v>2308185.10671</v>
      </c>
      <c r="AO3224" s="15">
        <f>AO3225+AO3251+AO3258+AO3241</f>
        <v>1301820.0200200002</v>
      </c>
      <c r="AP3224" s="51">
        <f>AP3225+AP3251+AP3258+AP3241</f>
        <v>2941456.2220799997</v>
      </c>
      <c r="AQ3224" s="51">
        <f>AQ3225+AQ3251+AQ3258+AQ3241</f>
        <v>-252087.55799999999</v>
      </c>
      <c r="AR3224" s="51">
        <f>AR3225+AR3251+AR3258+AR3241</f>
        <v>0</v>
      </c>
      <c r="AS3224" s="51">
        <f>AS3225+AS3251+AS3258+AS3241</f>
        <v>0</v>
      </c>
      <c r="AT3224" s="51">
        <f>AT3225+AT3251+AT3258+AT3241</f>
        <v>0</v>
      </c>
      <c r="AU3224" s="51">
        <f t="shared" si="7964"/>
        <v>2689368.6640799996</v>
      </c>
      <c r="AV3224" s="51">
        <f t="shared" si="7965"/>
        <v>-887933.35969999945</v>
      </c>
      <c r="AW3224" s="51">
        <f t="shared" si="7966"/>
        <v>2143907.8324600002</v>
      </c>
      <c r="AX3224" s="51">
        <f t="shared" si="7967"/>
        <v>868903</v>
      </c>
      <c r="AY3224" s="51">
        <f t="shared" si="7968"/>
        <v>667879.70999999996</v>
      </c>
      <c r="AZ3224" s="51">
        <f>AZ3225+AZ3251+AZ3258+AZ3241</f>
        <v>0</v>
      </c>
      <c r="BA3224" s="52">
        <f t="shared" si="7969"/>
        <v>98.949191775400962</v>
      </c>
      <c r="BB3224" s="25"/>
    </row>
    <row r="3225" ht="31.5">
      <c r="B3225" s="47" t="s">
        <v>1194</v>
      </c>
      <c r="C3225" s="47" t="s">
        <v>96</v>
      </c>
      <c r="D3225" s="47" t="s">
        <v>46</v>
      </c>
      <c r="E3225" s="48" t="str">
        <f t="shared" si="7963"/>
        <v>0501</v>
      </c>
      <c r="F3225" s="47" t="s">
        <v>726</v>
      </c>
      <c r="G3225" s="48"/>
      <c r="H3225" s="49" t="s">
        <v>312</v>
      </c>
      <c r="I3225" s="19">
        <f>I3237</f>
        <v>295059.20000000001</v>
      </c>
      <c r="J3225" s="19">
        <f>J3237</f>
        <v>0</v>
      </c>
      <c r="K3225" s="19">
        <f>K3237</f>
        <v>0</v>
      </c>
      <c r="L3225" s="19">
        <f>L3237</f>
        <v>0</v>
      </c>
      <c r="M3225" s="19">
        <f>M3237</f>
        <v>0</v>
      </c>
      <c r="N3225" s="19">
        <f>N3237</f>
        <v>0</v>
      </c>
      <c r="O3225" s="19">
        <f>O3237+O3226</f>
        <v>0</v>
      </c>
      <c r="P3225" s="19">
        <f>P3237+P3226</f>
        <v>0</v>
      </c>
      <c r="Q3225" s="19">
        <f>Q3237</f>
        <v>0</v>
      </c>
      <c r="R3225" s="19">
        <f>R3237</f>
        <v>0</v>
      </c>
      <c r="S3225" s="19">
        <f>S3237</f>
        <v>0</v>
      </c>
      <c r="T3225" s="19">
        <f t="shared" si="8057"/>
        <v>295059.20000000001</v>
      </c>
      <c r="U3225" s="19">
        <f t="shared" si="7924"/>
        <v>0</v>
      </c>
      <c r="V3225" s="19">
        <f t="shared" si="7925"/>
        <v>0</v>
      </c>
      <c r="W3225" s="19">
        <f>W3237</f>
        <v>0</v>
      </c>
      <c r="X3225" s="19">
        <f>X3237</f>
        <v>0</v>
      </c>
      <c r="Y3225" s="19">
        <f>Y3237</f>
        <v>0</v>
      </c>
      <c r="Z3225" s="19">
        <f>Z3237</f>
        <v>0</v>
      </c>
      <c r="AA3225" s="19">
        <f>AA3237</f>
        <v>0</v>
      </c>
      <c r="AB3225" s="19">
        <f>AB3237</f>
        <v>0</v>
      </c>
      <c r="AC3225" s="19">
        <f>AC3237</f>
        <v>0</v>
      </c>
      <c r="AD3225" s="19">
        <f>AD3237</f>
        <v>0</v>
      </c>
      <c r="AE3225" s="19">
        <f>AE3237</f>
        <v>0</v>
      </c>
      <c r="AF3225" s="50">
        <f>AF3237+AF3226</f>
        <v>475908.48015000002</v>
      </c>
      <c r="AG3225" s="50">
        <f>AG3237+AG3226</f>
        <v>0</v>
      </c>
      <c r="AH3225" s="50">
        <f>AH3237+AH3226</f>
        <v>361241.83901</v>
      </c>
      <c r="AI3225" s="50">
        <f>AI3237+AI3226</f>
        <v>0</v>
      </c>
      <c r="AJ3225" s="50">
        <f>AJ3237+AJ3226</f>
        <v>453251.51152999996</v>
      </c>
      <c r="AK3225" s="50">
        <f>AK3237+AK3226</f>
        <v>0</v>
      </c>
      <c r="AL3225" s="50">
        <f>AL3237+AL3226</f>
        <v>472830.24508000002</v>
      </c>
      <c r="AM3225" s="50">
        <f>AM3237+AM3226</f>
        <v>361241.83901</v>
      </c>
      <c r="AN3225" s="50">
        <f>AN3237+AN3226</f>
        <v>450177.47645999998</v>
      </c>
      <c r="AO3225" s="51">
        <f>AO3237+AO3226</f>
        <v>57699.876659999994</v>
      </c>
      <c r="AP3225" s="51">
        <f>AP3237+AP3226</f>
        <v>584724.89301999996</v>
      </c>
      <c r="AQ3225" s="51">
        <f>AQ3237+AQ3226</f>
        <v>0</v>
      </c>
      <c r="AR3225" s="51">
        <f>AR3237+AR3226</f>
        <v>0</v>
      </c>
      <c r="AS3225" s="51">
        <f>AS3237+AS3226</f>
        <v>0</v>
      </c>
      <c r="AT3225" s="51">
        <f>AT3237+AT3226</f>
        <v>0</v>
      </c>
      <c r="AU3225" s="51">
        <f t="shared" si="7964"/>
        <v>584724.89301999996</v>
      </c>
      <c r="AV3225" s="51">
        <f t="shared" si="7965"/>
        <v>-289665.69301999995</v>
      </c>
      <c r="AW3225" s="51">
        <f t="shared" si="7966"/>
        <v>295059.20000000001</v>
      </c>
      <c r="AX3225" s="51">
        <f t="shared" si="7967"/>
        <v>0</v>
      </c>
      <c r="AY3225" s="51">
        <f t="shared" si="7968"/>
        <v>0</v>
      </c>
      <c r="AZ3225" s="51">
        <f>AZ3237</f>
        <v>0</v>
      </c>
      <c r="BA3225" s="52">
        <f t="shared" si="7969"/>
        <v>99.353187598374006</v>
      </c>
      <c r="BB3225" s="25"/>
    </row>
    <row r="3226">
      <c r="B3226" s="47" t="s">
        <v>1194</v>
      </c>
      <c r="C3226" s="47" t="s">
        <v>96</v>
      </c>
      <c r="D3226" s="47" t="s">
        <v>46</v>
      </c>
      <c r="E3226" s="48" t="str">
        <f t="shared" si="7963"/>
        <v>0501</v>
      </c>
      <c r="F3226" s="47" t="s">
        <v>727</v>
      </c>
      <c r="G3226" s="48"/>
      <c r="H3226" s="49" t="s">
        <v>728</v>
      </c>
      <c r="I3226" s="19"/>
      <c r="J3226" s="19"/>
      <c r="K3226" s="19"/>
      <c r="L3226" s="19"/>
      <c r="M3226" s="19"/>
      <c r="N3226" s="19"/>
      <c r="O3226" s="19">
        <f>O3229+O3227+O3232+O3235</f>
        <v>0</v>
      </c>
      <c r="P3226" s="19">
        <f>P3229</f>
        <v>0</v>
      </c>
      <c r="Q3226" s="19"/>
      <c r="R3226" s="19"/>
      <c r="S3226" s="19"/>
      <c r="T3226" s="19">
        <f t="shared" si="8057"/>
        <v>0</v>
      </c>
      <c r="U3226" s="19"/>
      <c r="V3226" s="19"/>
      <c r="W3226" s="19"/>
      <c r="X3226" s="19"/>
      <c r="Y3226" s="19"/>
      <c r="Z3226" s="19"/>
      <c r="AA3226" s="19"/>
      <c r="AB3226" s="19"/>
      <c r="AC3226" s="19"/>
      <c r="AD3226" s="19"/>
      <c r="AE3226" s="19"/>
      <c r="AF3226" s="50">
        <f>AF3229+AF3227+AF3232+AF3235</f>
        <v>475908.48015000002</v>
      </c>
      <c r="AG3226" s="50">
        <f>AG3229+AG3227+AG3232+AG3235</f>
        <v>0</v>
      </c>
      <c r="AH3226" s="50">
        <f>AH3229+AH3227+AH3232+AH3235</f>
        <v>361241.83901</v>
      </c>
      <c r="AI3226" s="50">
        <f>AI3229+AI3227+AI3232+AI3235</f>
        <v>0</v>
      </c>
      <c r="AJ3226" s="50">
        <f>AJ3229+AJ3227+AJ3232+AJ3235</f>
        <v>453251.51152999996</v>
      </c>
      <c r="AK3226" s="50">
        <f>AK3229+AK3227+AK3232+AK3235</f>
        <v>0</v>
      </c>
      <c r="AL3226" s="50">
        <f>AL3229+AL3227+AL3232+AL3235</f>
        <v>472830.24508000002</v>
      </c>
      <c r="AM3226" s="50">
        <f>AM3229+AM3227+AM3232+AM3235</f>
        <v>361241.83901</v>
      </c>
      <c r="AN3226" s="50">
        <f>AN3229+AN3227+AN3232+AN3235</f>
        <v>450177.47645999998</v>
      </c>
      <c r="AO3226" s="15">
        <f>AO3229+AO3227+AO3232+AO3235</f>
        <v>57699.876659999994</v>
      </c>
      <c r="AP3226" s="51">
        <f>AP3229+AP3227+AP3232+AP3235</f>
        <v>584724.89301999996</v>
      </c>
      <c r="AQ3226" s="51">
        <f>AQ3229+AQ3227+AQ3232+AQ3235</f>
        <v>0</v>
      </c>
      <c r="AR3226" s="51">
        <f>AR3229+AR3227+AR3232+AR3235</f>
        <v>0</v>
      </c>
      <c r="AS3226" s="51">
        <f>AS3229+AS3227+AS3232+AS3235</f>
        <v>0</v>
      </c>
      <c r="AT3226" s="51">
        <f>AT3229+AT3227+AT3232+AT3235</f>
        <v>0</v>
      </c>
      <c r="AU3226" s="51">
        <f t="shared" si="7964"/>
        <v>584724.89301999996</v>
      </c>
      <c r="AV3226" s="51">
        <f t="shared" si="7965"/>
        <v>-584724.89301999996</v>
      </c>
      <c r="AW3226" s="51"/>
      <c r="AX3226" s="51"/>
      <c r="AY3226" s="51"/>
      <c r="AZ3226" s="51"/>
      <c r="BA3226" s="52">
        <f t="shared" si="7969"/>
        <v>99.353187598374006</v>
      </c>
      <c r="BB3226" s="25"/>
    </row>
    <row r="3227" ht="31.5">
      <c r="B3227" s="47" t="s">
        <v>1194</v>
      </c>
      <c r="C3227" s="47" t="s">
        <v>96</v>
      </c>
      <c r="D3227" s="47" t="s">
        <v>46</v>
      </c>
      <c r="E3227" s="48" t="str">
        <f t="shared" si="7963"/>
        <v>0501</v>
      </c>
      <c r="F3227" s="17" t="s">
        <v>1198</v>
      </c>
      <c r="G3227" s="48"/>
      <c r="H3227" s="57" t="s">
        <v>1199</v>
      </c>
      <c r="I3227" s="19"/>
      <c r="J3227" s="19"/>
      <c r="K3227" s="19"/>
      <c r="L3227" s="19"/>
      <c r="M3227" s="19"/>
      <c r="N3227" s="19"/>
      <c r="O3227" s="19">
        <f>O3228</f>
        <v>0</v>
      </c>
      <c r="P3227" s="19"/>
      <c r="Q3227" s="19"/>
      <c r="R3227" s="19"/>
      <c r="S3227" s="19"/>
      <c r="T3227" s="19">
        <f t="shared" si="8057"/>
        <v>0</v>
      </c>
      <c r="U3227" s="19"/>
      <c r="V3227" s="19"/>
      <c r="W3227" s="19"/>
      <c r="X3227" s="19"/>
      <c r="Y3227" s="19"/>
      <c r="Z3227" s="19"/>
      <c r="AA3227" s="19"/>
      <c r="AB3227" s="19"/>
      <c r="AC3227" s="19"/>
      <c r="AD3227" s="19"/>
      <c r="AE3227" s="19"/>
      <c r="AF3227" s="50">
        <f>AF3228</f>
        <v>215058.15098000001</v>
      </c>
      <c r="AG3227" s="50">
        <f>AG3228</f>
        <v>0</v>
      </c>
      <c r="AH3227" s="50">
        <f>AH3228</f>
        <v>215058.15098000001</v>
      </c>
      <c r="AI3227" s="50">
        <f>AI3228</f>
        <v>0</v>
      </c>
      <c r="AJ3227" s="50">
        <f>AJ3228</f>
        <v>215058.15098000001</v>
      </c>
      <c r="AK3227" s="50">
        <f>AK3228</f>
        <v>0</v>
      </c>
      <c r="AL3227" s="50">
        <f>AL3228</f>
        <v>215058.15098000001</v>
      </c>
      <c r="AM3227" s="50">
        <f>AM3228</f>
        <v>215058.15098000001</v>
      </c>
      <c r="AN3227" s="50">
        <f>AN3228</f>
        <v>215058.15098000001</v>
      </c>
      <c r="AO3227" s="63">
        <f>AO3228</f>
        <v>0</v>
      </c>
      <c r="AP3227" s="15">
        <f>AP3228</f>
        <v>289241.19150000002</v>
      </c>
      <c r="AQ3227" s="51">
        <f>AQ3228</f>
        <v>0</v>
      </c>
      <c r="AR3227" s="15">
        <f>AR3228</f>
        <v>0</v>
      </c>
      <c r="AS3227" s="51">
        <f>AS3228</f>
        <v>0</v>
      </c>
      <c r="AT3227" s="15">
        <f>AT3228</f>
        <v>0</v>
      </c>
      <c r="AU3227" s="51">
        <f t="shared" si="7964"/>
        <v>289241.19150000002</v>
      </c>
      <c r="AV3227" s="51">
        <f t="shared" si="7965"/>
        <v>-289241.19150000002</v>
      </c>
      <c r="AW3227" s="51"/>
      <c r="AX3227" s="51"/>
      <c r="AY3227" s="51"/>
      <c r="AZ3227" s="51"/>
      <c r="BA3227" s="52">
        <f t="shared" si="7969"/>
        <v>100</v>
      </c>
      <c r="BB3227" s="25"/>
    </row>
    <row r="3228" ht="31.5">
      <c r="B3228" s="47" t="s">
        <v>1194</v>
      </c>
      <c r="C3228" s="47" t="s">
        <v>96</v>
      </c>
      <c r="D3228" s="47" t="s">
        <v>46</v>
      </c>
      <c r="E3228" s="48" t="str">
        <f t="shared" si="7963"/>
        <v>0501</v>
      </c>
      <c r="F3228" s="17" t="s">
        <v>1198</v>
      </c>
      <c r="G3228" s="48">
        <v>400</v>
      </c>
      <c r="H3228" s="49" t="s">
        <v>119</v>
      </c>
      <c r="I3228" s="19"/>
      <c r="J3228" s="19"/>
      <c r="K3228" s="19"/>
      <c r="L3228" s="19"/>
      <c r="M3228" s="19"/>
      <c r="N3228" s="19"/>
      <c r="O3228" s="19">
        <v>0</v>
      </c>
      <c r="P3228" s="19"/>
      <c r="Q3228" s="19"/>
      <c r="R3228" s="19"/>
      <c r="S3228" s="19"/>
      <c r="T3228" s="19">
        <f t="shared" si="8057"/>
        <v>0</v>
      </c>
      <c r="U3228" s="19"/>
      <c r="V3228" s="19"/>
      <c r="W3228" s="19"/>
      <c r="X3228" s="19"/>
      <c r="Y3228" s="19"/>
      <c r="Z3228" s="19"/>
      <c r="AA3228" s="19"/>
      <c r="AB3228" s="19"/>
      <c r="AC3228" s="19"/>
      <c r="AD3228" s="19"/>
      <c r="AE3228" s="19"/>
      <c r="AF3228" s="50">
        <v>215058.15098000001</v>
      </c>
      <c r="AG3228" s="50"/>
      <c r="AH3228" s="50">
        <f>AF3228</f>
        <v>215058.15098000001</v>
      </c>
      <c r="AI3228" s="50">
        <f>AG3228</f>
        <v>0</v>
      </c>
      <c r="AJ3228" s="50">
        <f>AF3228</f>
        <v>215058.15098000001</v>
      </c>
      <c r="AK3228" s="50">
        <f>AG3228</f>
        <v>0</v>
      </c>
      <c r="AL3228" s="50">
        <v>215058.15098000001</v>
      </c>
      <c r="AM3228" s="50">
        <f>AL3228</f>
        <v>215058.15098000001</v>
      </c>
      <c r="AN3228" s="50">
        <f>AL3228</f>
        <v>215058.15098000001</v>
      </c>
      <c r="AO3228" s="15">
        <v>0</v>
      </c>
      <c r="AP3228" s="51">
        <v>289241.19150000002</v>
      </c>
      <c r="AQ3228" s="15">
        <v>0</v>
      </c>
      <c r="AR3228" s="51">
        <v>0</v>
      </c>
      <c r="AS3228" s="15">
        <v>0</v>
      </c>
      <c r="AT3228" s="51">
        <v>0</v>
      </c>
      <c r="AU3228" s="51">
        <f t="shared" si="7964"/>
        <v>289241.19150000002</v>
      </c>
      <c r="AV3228" s="51">
        <f t="shared" si="7965"/>
        <v>-289241.19150000002</v>
      </c>
      <c r="AW3228" s="51"/>
      <c r="AX3228" s="51"/>
      <c r="AY3228" s="51"/>
      <c r="AZ3228" s="51"/>
      <c r="BA3228" s="52">
        <f t="shared" si="7969"/>
        <v>100</v>
      </c>
      <c r="BB3228" s="25"/>
    </row>
    <row r="3229" ht="47.25">
      <c r="B3229" s="47" t="s">
        <v>1194</v>
      </c>
      <c r="C3229" s="47" t="s">
        <v>96</v>
      </c>
      <c r="D3229" s="47" t="s">
        <v>46</v>
      </c>
      <c r="E3229" s="48" t="str">
        <f t="shared" si="7963"/>
        <v>0501</v>
      </c>
      <c r="F3229" s="47" t="s">
        <v>729</v>
      </c>
      <c r="G3229" s="48"/>
      <c r="H3229" s="49" t="s">
        <v>730</v>
      </c>
      <c r="I3229" s="19"/>
      <c r="J3229" s="19"/>
      <c r="K3229" s="19"/>
      <c r="L3229" s="19"/>
      <c r="M3229" s="19"/>
      <c r="N3229" s="19"/>
      <c r="O3229" s="19">
        <f>O3230+O3231</f>
        <v>0</v>
      </c>
      <c r="P3229" s="19">
        <f>P3230+P3231</f>
        <v>0</v>
      </c>
      <c r="Q3229" s="19"/>
      <c r="R3229" s="19"/>
      <c r="S3229" s="19"/>
      <c r="T3229" s="19">
        <f t="shared" si="8057"/>
        <v>0</v>
      </c>
      <c r="U3229" s="19"/>
      <c r="V3229" s="19"/>
      <c r="W3229" s="19"/>
      <c r="X3229" s="19"/>
      <c r="Y3229" s="19"/>
      <c r="Z3229" s="19"/>
      <c r="AA3229" s="19"/>
      <c r="AB3229" s="19"/>
      <c r="AC3229" s="19"/>
      <c r="AD3229" s="19"/>
      <c r="AE3229" s="19"/>
      <c r="AF3229" s="50">
        <f>AF3230+AF3231</f>
        <v>138220.89228</v>
      </c>
      <c r="AG3229" s="50">
        <f>AG3230+AG3231</f>
        <v>0</v>
      </c>
      <c r="AH3229" s="50">
        <f>AH3230+AH3231</f>
        <v>138220.89228</v>
      </c>
      <c r="AI3229" s="50">
        <f>AI3230+AI3231</f>
        <v>0</v>
      </c>
      <c r="AJ3229" s="50">
        <f>AJ3230+AJ3231</f>
        <v>134652.32266000001</v>
      </c>
      <c r="AK3229" s="50">
        <f>AK3230+AK3231</f>
        <v>0</v>
      </c>
      <c r="AL3229" s="50">
        <f>AL3230+AL3231</f>
        <v>138220.89228</v>
      </c>
      <c r="AM3229" s="50">
        <f>AM3230+AM3231</f>
        <v>138220.89228</v>
      </c>
      <c r="AN3229" s="50">
        <f>AN3230+AN3231</f>
        <v>134652.32266000001</v>
      </c>
      <c r="AO3229" s="51">
        <f>AO3230+AO3231</f>
        <v>57699.876659999994</v>
      </c>
      <c r="AP3229" s="51">
        <f>AP3230+AP3231</f>
        <v>172854.26462999999</v>
      </c>
      <c r="AQ3229" s="51">
        <f>AQ3230+AQ3231</f>
        <v>0</v>
      </c>
      <c r="AR3229" s="51">
        <f>AR3230+AR3231</f>
        <v>0</v>
      </c>
      <c r="AS3229" s="51">
        <f>AS3230+AS3231</f>
        <v>0</v>
      </c>
      <c r="AT3229" s="51">
        <f>AT3230+AT3231</f>
        <v>0</v>
      </c>
      <c r="AU3229" s="51">
        <f t="shared" si="7964"/>
        <v>172854.26462999999</v>
      </c>
      <c r="AV3229" s="51">
        <f t="shared" si="7965"/>
        <v>-172854.26462999999</v>
      </c>
      <c r="AW3229" s="51"/>
      <c r="AX3229" s="51"/>
      <c r="AY3229" s="51"/>
      <c r="AZ3229" s="51"/>
      <c r="BA3229" s="52">
        <f t="shared" si="7969"/>
        <v>100</v>
      </c>
      <c r="BB3229" s="25"/>
    </row>
    <row r="3230" ht="31.5">
      <c r="B3230" s="47" t="s">
        <v>1194</v>
      </c>
      <c r="C3230" s="47" t="s">
        <v>96</v>
      </c>
      <c r="D3230" s="47" t="s">
        <v>46</v>
      </c>
      <c r="E3230" s="48" t="str">
        <f t="shared" si="7963"/>
        <v>0501</v>
      </c>
      <c r="F3230" s="47" t="s">
        <v>729</v>
      </c>
      <c r="G3230" s="48">
        <v>400</v>
      </c>
      <c r="H3230" s="49" t="s">
        <v>119</v>
      </c>
      <c r="I3230" s="19"/>
      <c r="J3230" s="19"/>
      <c r="K3230" s="19"/>
      <c r="L3230" s="19"/>
      <c r="M3230" s="19"/>
      <c r="N3230" s="19"/>
      <c r="O3230" s="19">
        <v>0</v>
      </c>
      <c r="P3230" s="19">
        <v>0</v>
      </c>
      <c r="Q3230" s="19"/>
      <c r="R3230" s="19"/>
      <c r="S3230" s="19"/>
      <c r="T3230" s="19">
        <f t="shared" si="8057"/>
        <v>0</v>
      </c>
      <c r="U3230" s="19"/>
      <c r="V3230" s="19"/>
      <c r="W3230" s="19"/>
      <c r="X3230" s="19"/>
      <c r="Y3230" s="19"/>
      <c r="Z3230" s="19"/>
      <c r="AA3230" s="19"/>
      <c r="AB3230" s="19"/>
      <c r="AC3230" s="19"/>
      <c r="AD3230" s="19"/>
      <c r="AE3230" s="19"/>
      <c r="AF3230" s="50">
        <v>134652.32266000001</v>
      </c>
      <c r="AG3230" s="50"/>
      <c r="AH3230" s="50">
        <f t="shared" ref="AH3230:AH3231" si="8116">AF3230</f>
        <v>134652.32266000001</v>
      </c>
      <c r="AI3230" s="50">
        <f t="shared" ref="AI3230:AI3231" si="8117">AG3230</f>
        <v>0</v>
      </c>
      <c r="AJ3230" s="50">
        <f>AF3230</f>
        <v>134652.32266000001</v>
      </c>
      <c r="AK3230" s="50">
        <f>AG3230</f>
        <v>0</v>
      </c>
      <c r="AL3230" s="50">
        <v>134652.32266000001</v>
      </c>
      <c r="AM3230" s="50">
        <f t="shared" ref="AM3230:AM3231" si="8118">AL3230</f>
        <v>134652.32266000001</v>
      </c>
      <c r="AN3230" s="50">
        <f>AL3230</f>
        <v>134652.32266000001</v>
      </c>
      <c r="AO3230" s="15">
        <v>54374.507039999997</v>
      </c>
      <c r="AP3230" s="51">
        <v>168956.29501</v>
      </c>
      <c r="AQ3230" s="51">
        <v>0</v>
      </c>
      <c r="AR3230" s="51">
        <v>0</v>
      </c>
      <c r="AS3230" s="51">
        <v>0</v>
      </c>
      <c r="AT3230" s="51">
        <v>0</v>
      </c>
      <c r="AU3230" s="51">
        <f t="shared" si="7964"/>
        <v>168956.29501</v>
      </c>
      <c r="AV3230" s="51">
        <f t="shared" si="7965"/>
        <v>-168956.29501</v>
      </c>
      <c r="AW3230" s="51"/>
      <c r="AX3230" s="51"/>
      <c r="AY3230" s="51"/>
      <c r="AZ3230" s="51"/>
      <c r="BA3230" s="52">
        <f t="shared" si="7969"/>
        <v>100</v>
      </c>
      <c r="BB3230" s="25"/>
    </row>
    <row r="3231">
      <c r="B3231" s="47" t="s">
        <v>1194</v>
      </c>
      <c r="C3231" s="47" t="s">
        <v>96</v>
      </c>
      <c r="D3231" s="47" t="s">
        <v>46</v>
      </c>
      <c r="E3231" s="48" t="str">
        <f t="shared" si="7963"/>
        <v>0501</v>
      </c>
      <c r="F3231" s="47" t="s">
        <v>729</v>
      </c>
      <c r="G3231" s="48">
        <v>800</v>
      </c>
      <c r="H3231" s="49" t="s">
        <v>61</v>
      </c>
      <c r="I3231" s="19"/>
      <c r="J3231" s="19"/>
      <c r="K3231" s="19"/>
      <c r="L3231" s="19"/>
      <c r="M3231" s="19"/>
      <c r="N3231" s="19"/>
      <c r="O3231" s="19">
        <v>0</v>
      </c>
      <c r="P3231" s="19">
        <v>0</v>
      </c>
      <c r="Q3231" s="19"/>
      <c r="R3231" s="19"/>
      <c r="S3231" s="19"/>
      <c r="T3231" s="19">
        <f t="shared" si="8057"/>
        <v>0</v>
      </c>
      <c r="U3231" s="19"/>
      <c r="V3231" s="19"/>
      <c r="W3231" s="19"/>
      <c r="X3231" s="19"/>
      <c r="Y3231" s="19"/>
      <c r="Z3231" s="19"/>
      <c r="AA3231" s="19"/>
      <c r="AB3231" s="19"/>
      <c r="AC3231" s="19"/>
      <c r="AD3231" s="19"/>
      <c r="AE3231" s="19"/>
      <c r="AF3231" s="50">
        <v>3568.5696200000002</v>
      </c>
      <c r="AG3231" s="50"/>
      <c r="AH3231" s="50">
        <f t="shared" si="8116"/>
        <v>3568.5696200000002</v>
      </c>
      <c r="AI3231" s="50">
        <f t="shared" si="8117"/>
        <v>0</v>
      </c>
      <c r="AJ3231" s="50">
        <v>0</v>
      </c>
      <c r="AK3231" s="50">
        <v>0</v>
      </c>
      <c r="AL3231" s="50">
        <v>3568.5696200000002</v>
      </c>
      <c r="AM3231" s="50">
        <f t="shared" si="8118"/>
        <v>3568.5696200000002</v>
      </c>
      <c r="AN3231" s="50">
        <v>0</v>
      </c>
      <c r="AO3231" s="51">
        <v>3325.3696199999999</v>
      </c>
      <c r="AP3231" s="51">
        <v>3897.9696199999998</v>
      </c>
      <c r="AQ3231" s="51">
        <v>0</v>
      </c>
      <c r="AR3231" s="51">
        <v>0</v>
      </c>
      <c r="AS3231" s="51">
        <v>0</v>
      </c>
      <c r="AT3231" s="51">
        <v>0</v>
      </c>
      <c r="AU3231" s="51">
        <f t="shared" si="7964"/>
        <v>3897.9696199999998</v>
      </c>
      <c r="AV3231" s="51">
        <f t="shared" si="7965"/>
        <v>-3897.9696199999998</v>
      </c>
      <c r="AW3231" s="51"/>
      <c r="AX3231" s="51"/>
      <c r="AY3231" s="51"/>
      <c r="AZ3231" s="51"/>
      <c r="BA3231" s="52">
        <f t="shared" si="7969"/>
        <v>100</v>
      </c>
      <c r="BB3231" s="25"/>
    </row>
    <row r="3232" ht="47.25">
      <c r="B3232" s="47" t="s">
        <v>1194</v>
      </c>
      <c r="C3232" s="47" t="s">
        <v>96</v>
      </c>
      <c r="D3232" s="47" t="s">
        <v>46</v>
      </c>
      <c r="E3232" s="48" t="str">
        <f t="shared" si="7963"/>
        <v>0501</v>
      </c>
      <c r="F3232" s="17" t="s">
        <v>1200</v>
      </c>
      <c r="G3232" s="48"/>
      <c r="H3232" s="64" t="s">
        <v>730</v>
      </c>
      <c r="I3232" s="19"/>
      <c r="J3232" s="19"/>
      <c r="K3232" s="19"/>
      <c r="L3232" s="19"/>
      <c r="M3232" s="19"/>
      <c r="N3232" s="19"/>
      <c r="O3232" s="19">
        <f>O3233</f>
        <v>0</v>
      </c>
      <c r="P3232" s="19"/>
      <c r="Q3232" s="19"/>
      <c r="R3232" s="19"/>
      <c r="S3232" s="19"/>
      <c r="T3232" s="19">
        <f t="shared" si="8057"/>
        <v>0</v>
      </c>
      <c r="U3232" s="19"/>
      <c r="V3232" s="19"/>
      <c r="W3232" s="19"/>
      <c r="X3232" s="19"/>
      <c r="Y3232" s="19"/>
      <c r="Z3232" s="19"/>
      <c r="AA3232" s="19"/>
      <c r="AB3232" s="19"/>
      <c r="AC3232" s="19"/>
      <c r="AD3232" s="19"/>
      <c r="AE3232" s="19"/>
      <c r="AF3232" s="50">
        <f>AF3233+AF3234</f>
        <v>112364.17624</v>
      </c>
      <c r="AG3232" s="50">
        <f>AG3233+AG3234</f>
        <v>0</v>
      </c>
      <c r="AH3232" s="50">
        <f>AH3233+AH3234</f>
        <v>0</v>
      </c>
      <c r="AI3232" s="50">
        <f>AI3233+AI3234</f>
        <v>0</v>
      </c>
      <c r="AJ3232" s="50">
        <f>AJ3233+AJ3234</f>
        <v>93275.777239999996</v>
      </c>
      <c r="AK3232" s="50">
        <f>AK3233+AK3234</f>
        <v>0</v>
      </c>
      <c r="AL3232" s="50">
        <f>AL3233+AL3234</f>
        <v>109285.94117000001</v>
      </c>
      <c r="AM3232" s="50">
        <f>AM3233+AM3234</f>
        <v>0</v>
      </c>
      <c r="AN3232" s="50">
        <f>AN3233+AN3234</f>
        <v>90201.742169999998</v>
      </c>
      <c r="AO3232" s="63">
        <f>AO3233</f>
        <v>0</v>
      </c>
      <c r="AP3232" s="15">
        <f>AP3233</f>
        <v>112364.17624</v>
      </c>
      <c r="AQ3232" s="51">
        <f>AQ3233</f>
        <v>0</v>
      </c>
      <c r="AR3232" s="15">
        <f>AR3233</f>
        <v>0</v>
      </c>
      <c r="AS3232" s="51">
        <f>AS3233</f>
        <v>0</v>
      </c>
      <c r="AT3232" s="15">
        <f>AT3233</f>
        <v>0</v>
      </c>
      <c r="AU3232" s="51">
        <f t="shared" si="7964"/>
        <v>112364.17624</v>
      </c>
      <c r="AV3232" s="51">
        <f t="shared" si="7965"/>
        <v>-112364.17624</v>
      </c>
      <c r="AW3232" s="51"/>
      <c r="AX3232" s="51"/>
      <c r="AY3232" s="51"/>
      <c r="AZ3232" s="51"/>
      <c r="BA3232" s="52">
        <f t="shared" si="7969"/>
        <v>97.260483569580785</v>
      </c>
      <c r="BB3232" s="25"/>
    </row>
    <row r="3233" ht="31.5">
      <c r="B3233" s="47" t="s">
        <v>1194</v>
      </c>
      <c r="C3233" s="47" t="s">
        <v>96</v>
      </c>
      <c r="D3233" s="47" t="s">
        <v>46</v>
      </c>
      <c r="E3233" s="48" t="str">
        <f t="shared" si="7963"/>
        <v>0501</v>
      </c>
      <c r="F3233" s="17" t="s">
        <v>1200</v>
      </c>
      <c r="G3233" s="48">
        <v>400</v>
      </c>
      <c r="H3233" s="49" t="s">
        <v>119</v>
      </c>
      <c r="I3233" s="19"/>
      <c r="J3233" s="19"/>
      <c r="K3233" s="19"/>
      <c r="L3233" s="19"/>
      <c r="M3233" s="19"/>
      <c r="N3233" s="19"/>
      <c r="O3233" s="19">
        <v>0</v>
      </c>
      <c r="P3233" s="19"/>
      <c r="Q3233" s="19"/>
      <c r="R3233" s="19"/>
      <c r="S3233" s="19"/>
      <c r="T3233" s="19">
        <f t="shared" si="8057"/>
        <v>0</v>
      </c>
      <c r="U3233" s="19"/>
      <c r="V3233" s="19"/>
      <c r="W3233" s="19"/>
      <c r="X3233" s="19"/>
      <c r="Y3233" s="19"/>
      <c r="Z3233" s="19"/>
      <c r="AA3233" s="19"/>
      <c r="AB3233" s="19"/>
      <c r="AC3233" s="19"/>
      <c r="AD3233" s="19"/>
      <c r="AE3233" s="19"/>
      <c r="AF3233" s="50">
        <v>93275.777239999996</v>
      </c>
      <c r="AG3233" s="50"/>
      <c r="AH3233" s="50">
        <v>0</v>
      </c>
      <c r="AI3233" s="50">
        <v>0</v>
      </c>
      <c r="AJ3233" s="50">
        <f>AF3233</f>
        <v>93275.777239999996</v>
      </c>
      <c r="AK3233" s="50">
        <f>AG3233</f>
        <v>0</v>
      </c>
      <c r="AL3233" s="50">
        <v>90201.742169999998</v>
      </c>
      <c r="AM3233" s="50">
        <v>0</v>
      </c>
      <c r="AN3233" s="50">
        <f>AL3233</f>
        <v>90201.742169999998</v>
      </c>
      <c r="AO3233" s="15">
        <v>0</v>
      </c>
      <c r="AP3233" s="51">
        <v>112364.17624</v>
      </c>
      <c r="AQ3233" s="15">
        <v>0</v>
      </c>
      <c r="AR3233" s="51">
        <v>0</v>
      </c>
      <c r="AS3233" s="15">
        <v>0</v>
      </c>
      <c r="AT3233" s="51">
        <v>0</v>
      </c>
      <c r="AU3233" s="51">
        <f t="shared" si="7964"/>
        <v>112364.17624</v>
      </c>
      <c r="AV3233" s="51">
        <f t="shared" si="7965"/>
        <v>-112364.17624</v>
      </c>
      <c r="AW3233" s="51"/>
      <c r="AX3233" s="51"/>
      <c r="AY3233" s="51"/>
      <c r="AZ3233" s="51"/>
      <c r="BA3233" s="52">
        <f t="shared" si="7969"/>
        <v>96.704358665282996</v>
      </c>
      <c r="BB3233" s="25"/>
    </row>
    <row r="3234" ht="31.5">
      <c r="B3234" s="47" t="s">
        <v>1194</v>
      </c>
      <c r="C3234" s="47" t="s">
        <v>96</v>
      </c>
      <c r="D3234" s="47" t="s">
        <v>46</v>
      </c>
      <c r="E3234" s="48" t="str">
        <f t="shared" si="7963"/>
        <v>0501</v>
      </c>
      <c r="F3234" s="17" t="s">
        <v>1200</v>
      </c>
      <c r="G3234" s="47" t="s">
        <v>60</v>
      </c>
      <c r="H3234" s="49" t="s">
        <v>61</v>
      </c>
      <c r="I3234" s="19"/>
      <c r="J3234" s="19"/>
      <c r="K3234" s="19"/>
      <c r="L3234" s="19"/>
      <c r="M3234" s="19"/>
      <c r="N3234" s="19"/>
      <c r="O3234" s="19"/>
      <c r="P3234" s="19"/>
      <c r="Q3234" s="19"/>
      <c r="R3234" s="19"/>
      <c r="S3234" s="19"/>
      <c r="T3234" s="19">
        <v>0</v>
      </c>
      <c r="U3234" s="19">
        <v>0</v>
      </c>
      <c r="V3234" s="19">
        <v>0</v>
      </c>
      <c r="W3234" s="19">
        <v>0</v>
      </c>
      <c r="X3234" s="19">
        <v>0</v>
      </c>
      <c r="Y3234" s="19">
        <v>0</v>
      </c>
      <c r="Z3234" s="19">
        <v>0</v>
      </c>
      <c r="AA3234" s="19">
        <v>0</v>
      </c>
      <c r="AB3234" s="19">
        <v>0</v>
      </c>
      <c r="AC3234" s="19">
        <v>0</v>
      </c>
      <c r="AD3234" s="19">
        <v>0</v>
      </c>
      <c r="AE3234" s="19">
        <v>0</v>
      </c>
      <c r="AF3234" s="51">
        <v>19088.399000000001</v>
      </c>
      <c r="AG3234" s="51"/>
      <c r="AH3234" s="51">
        <v>0</v>
      </c>
      <c r="AI3234" s="51">
        <v>0</v>
      </c>
      <c r="AJ3234" s="51">
        <v>0</v>
      </c>
      <c r="AK3234" s="51">
        <v>0</v>
      </c>
      <c r="AL3234" s="51">
        <v>19084.199000000001</v>
      </c>
      <c r="AM3234" s="51">
        <v>0</v>
      </c>
      <c r="AN3234" s="51">
        <v>0</v>
      </c>
      <c r="AO3234" s="15"/>
      <c r="AP3234" s="15"/>
      <c r="AQ3234" s="15"/>
      <c r="AR3234" s="15"/>
      <c r="AS3234" s="15"/>
      <c r="AT3234" s="15"/>
      <c r="AU3234" s="51"/>
      <c r="AV3234" s="51"/>
      <c r="AW3234" s="51"/>
      <c r="AX3234" s="51"/>
      <c r="AY3234" s="51"/>
      <c r="AZ3234" s="51"/>
      <c r="BA3234" s="58">
        <f t="shared" si="7969"/>
        <v>99.977997107038675</v>
      </c>
      <c r="BB3234" s="25"/>
    </row>
    <row r="3235" ht="141.75">
      <c r="B3235" s="47" t="s">
        <v>1194</v>
      </c>
      <c r="C3235" s="47" t="s">
        <v>96</v>
      </c>
      <c r="D3235" s="47" t="s">
        <v>46</v>
      </c>
      <c r="E3235" s="48" t="str">
        <f t="shared" si="7963"/>
        <v>0501</v>
      </c>
      <c r="F3235" s="17" t="s">
        <v>1201</v>
      </c>
      <c r="G3235" s="48"/>
      <c r="H3235" s="57" t="s">
        <v>1202</v>
      </c>
      <c r="I3235" s="19"/>
      <c r="J3235" s="19"/>
      <c r="K3235" s="19"/>
      <c r="L3235" s="19"/>
      <c r="M3235" s="19"/>
      <c r="N3235" s="19"/>
      <c r="O3235" s="19">
        <f>O3236</f>
        <v>0</v>
      </c>
      <c r="P3235" s="19"/>
      <c r="Q3235" s="19"/>
      <c r="R3235" s="19"/>
      <c r="S3235" s="19"/>
      <c r="T3235" s="19">
        <f t="shared" si="8057"/>
        <v>0</v>
      </c>
      <c r="U3235" s="19"/>
      <c r="V3235" s="19"/>
      <c r="W3235" s="19"/>
      <c r="X3235" s="19"/>
      <c r="Y3235" s="19"/>
      <c r="Z3235" s="19"/>
      <c r="AA3235" s="19"/>
      <c r="AB3235" s="19"/>
      <c r="AC3235" s="19"/>
      <c r="AD3235" s="19"/>
      <c r="AE3235" s="19"/>
      <c r="AF3235" s="50">
        <f>AF3236</f>
        <v>10265.26065</v>
      </c>
      <c r="AG3235" s="50">
        <f>AG3236</f>
        <v>0</v>
      </c>
      <c r="AH3235" s="50">
        <f>AH3236</f>
        <v>7962.7957500000002</v>
      </c>
      <c r="AI3235" s="50">
        <f>AI3236</f>
        <v>0</v>
      </c>
      <c r="AJ3235" s="50">
        <f>AJ3236</f>
        <v>10265.26065</v>
      </c>
      <c r="AK3235" s="50">
        <f>AK3236</f>
        <v>0</v>
      </c>
      <c r="AL3235" s="50">
        <f>AL3236</f>
        <v>10265.26065</v>
      </c>
      <c r="AM3235" s="50">
        <f>AM3236</f>
        <v>7962.7957500000002</v>
      </c>
      <c r="AN3235" s="50">
        <f>AN3236</f>
        <v>10265.26065</v>
      </c>
      <c r="AO3235" s="63">
        <f>AO3236</f>
        <v>0</v>
      </c>
      <c r="AP3235" s="15">
        <f>AP3236</f>
        <v>10265.26065</v>
      </c>
      <c r="AQ3235" s="51">
        <f>AQ3236</f>
        <v>0</v>
      </c>
      <c r="AR3235" s="15">
        <f>AR3236</f>
        <v>0</v>
      </c>
      <c r="AS3235" s="51">
        <f>AS3236</f>
        <v>0</v>
      </c>
      <c r="AT3235" s="15">
        <f>AT3236</f>
        <v>0</v>
      </c>
      <c r="AU3235" s="51">
        <f t="shared" si="7964"/>
        <v>10265.26065</v>
      </c>
      <c r="AV3235" s="51">
        <f t="shared" si="7965"/>
        <v>-10265.26065</v>
      </c>
      <c r="AW3235" s="51"/>
      <c r="AX3235" s="51"/>
      <c r="AY3235" s="51"/>
      <c r="AZ3235" s="51"/>
      <c r="BA3235" s="52">
        <f t="shared" si="7969"/>
        <v>100</v>
      </c>
      <c r="BB3235" s="25"/>
    </row>
    <row r="3236" ht="31.5">
      <c r="B3236" s="47" t="s">
        <v>1194</v>
      </c>
      <c r="C3236" s="47" t="s">
        <v>96</v>
      </c>
      <c r="D3236" s="47" t="s">
        <v>46</v>
      </c>
      <c r="E3236" s="48" t="str">
        <f t="shared" si="7963"/>
        <v>0501</v>
      </c>
      <c r="F3236" s="17" t="s">
        <v>1201</v>
      </c>
      <c r="G3236" s="48">
        <v>400</v>
      </c>
      <c r="H3236" s="49" t="s">
        <v>119</v>
      </c>
      <c r="I3236" s="19"/>
      <c r="J3236" s="19"/>
      <c r="K3236" s="19"/>
      <c r="L3236" s="19"/>
      <c r="M3236" s="19"/>
      <c r="N3236" s="19"/>
      <c r="O3236" s="19">
        <v>0</v>
      </c>
      <c r="P3236" s="19"/>
      <c r="Q3236" s="19"/>
      <c r="R3236" s="19"/>
      <c r="S3236" s="19"/>
      <c r="T3236" s="19">
        <f t="shared" si="8057"/>
        <v>0</v>
      </c>
      <c r="U3236" s="19"/>
      <c r="V3236" s="19"/>
      <c r="W3236" s="19"/>
      <c r="X3236" s="19"/>
      <c r="Y3236" s="19"/>
      <c r="Z3236" s="19"/>
      <c r="AA3236" s="19"/>
      <c r="AB3236" s="19"/>
      <c r="AC3236" s="19"/>
      <c r="AD3236" s="19"/>
      <c r="AE3236" s="19"/>
      <c r="AF3236" s="50">
        <v>10265.26065</v>
      </c>
      <c r="AG3236" s="50"/>
      <c r="AH3236" s="50">
        <v>7962.7957500000002</v>
      </c>
      <c r="AI3236" s="50">
        <v>0</v>
      </c>
      <c r="AJ3236" s="50">
        <f>AF3236</f>
        <v>10265.26065</v>
      </c>
      <c r="AK3236" s="50">
        <f>AG3236</f>
        <v>0</v>
      </c>
      <c r="AL3236" s="50">
        <v>10265.26065</v>
      </c>
      <c r="AM3236" s="50">
        <v>7962.7957500000002</v>
      </c>
      <c r="AN3236" s="50">
        <f>AL3236</f>
        <v>10265.26065</v>
      </c>
      <c r="AO3236" s="15">
        <v>0</v>
      </c>
      <c r="AP3236" s="51">
        <v>10265.26065</v>
      </c>
      <c r="AQ3236" s="15">
        <v>0</v>
      </c>
      <c r="AR3236" s="51">
        <v>0</v>
      </c>
      <c r="AS3236" s="15">
        <v>0</v>
      </c>
      <c r="AT3236" s="51">
        <v>0</v>
      </c>
      <c r="AU3236" s="51">
        <f t="shared" si="7964"/>
        <v>10265.26065</v>
      </c>
      <c r="AV3236" s="51">
        <f t="shared" si="7965"/>
        <v>-10265.26065</v>
      </c>
      <c r="AW3236" s="51"/>
      <c r="AX3236" s="51"/>
      <c r="AY3236" s="51"/>
      <c r="AZ3236" s="51"/>
      <c r="BA3236" s="52">
        <f t="shared" si="7969"/>
        <v>100</v>
      </c>
      <c r="BB3236" s="25"/>
    </row>
    <row r="3237" ht="47.25" hidden="1">
      <c r="B3237" s="47" t="s">
        <v>1194</v>
      </c>
      <c r="C3237" s="47" t="s">
        <v>96</v>
      </c>
      <c r="D3237" s="47" t="s">
        <v>46</v>
      </c>
      <c r="E3237" s="48" t="str">
        <f t="shared" si="7963"/>
        <v>0501</v>
      </c>
      <c r="F3237" s="47" t="s">
        <v>731</v>
      </c>
      <c r="G3237" s="48"/>
      <c r="H3237" s="49" t="s">
        <v>732</v>
      </c>
      <c r="I3237" s="19">
        <f t="shared" ref="I3237:I3241" si="8119">I3238</f>
        <v>295059.20000000001</v>
      </c>
      <c r="J3237" s="19">
        <f t="shared" ref="J3237:J3241" si="8120">J3238</f>
        <v>0</v>
      </c>
      <c r="K3237" s="19">
        <f t="shared" ref="K3237:K3241" si="8121">K3238</f>
        <v>0</v>
      </c>
      <c r="L3237" s="19">
        <f t="shared" ref="L3237:L3241" si="8122">L3238</f>
        <v>0</v>
      </c>
      <c r="M3237" s="19">
        <f t="shared" ref="M3237:M3241" si="8123">M3238</f>
        <v>0</v>
      </c>
      <c r="N3237" s="19">
        <f t="shared" ref="N3237:N3241" si="8124">N3238</f>
        <v>0</v>
      </c>
      <c r="O3237" s="19">
        <f>O3238</f>
        <v>0</v>
      </c>
      <c r="P3237" s="19">
        <f>P3238</f>
        <v>0</v>
      </c>
      <c r="Q3237" s="19">
        <f>Q3238</f>
        <v>0</v>
      </c>
      <c r="R3237" s="19">
        <f>R3238</f>
        <v>0</v>
      </c>
      <c r="S3237" s="19">
        <f t="shared" ref="S3237:S3241" si="8125">S3238</f>
        <v>0</v>
      </c>
      <c r="T3237" s="19">
        <f t="shared" si="8057"/>
        <v>295059.20000000001</v>
      </c>
      <c r="U3237" s="19">
        <f t="shared" ref="U3228:U3242" si="8126">J3237+M3237</f>
        <v>0</v>
      </c>
      <c r="V3237" s="19">
        <f t="shared" ref="V3228:V3242" si="8127">K3237+N3237</f>
        <v>0</v>
      </c>
      <c r="W3237" s="19">
        <f t="shared" ref="W3237:W3241" si="8128">W3238</f>
        <v>0</v>
      </c>
      <c r="X3237" s="19">
        <f t="shared" ref="X3237:X3241" si="8129">X3238</f>
        <v>0</v>
      </c>
      <c r="Y3237" s="19">
        <f t="shared" ref="Y3237:Y3241" si="8130">Y3238</f>
        <v>0</v>
      </c>
      <c r="Z3237" s="19">
        <f t="shared" ref="Z3237:Z3241" si="8131">Z3238</f>
        <v>0</v>
      </c>
      <c r="AA3237" s="19">
        <f t="shared" ref="AA3237:AA3241" si="8132">AA3238</f>
        <v>0</v>
      </c>
      <c r="AB3237" s="19">
        <f t="shared" ref="AB3237:AB3241" si="8133">AB3238</f>
        <v>0</v>
      </c>
      <c r="AC3237" s="19">
        <f t="shared" ref="AC3237:AC3241" si="8134">AC3238</f>
        <v>0</v>
      </c>
      <c r="AD3237" s="19">
        <f t="shared" ref="AD3237:AD3241" si="8135">AD3238</f>
        <v>0</v>
      </c>
      <c r="AE3237" s="19">
        <f t="shared" ref="AE3237:AE3241" si="8136">AE3238</f>
        <v>0</v>
      </c>
      <c r="AF3237" s="50">
        <f>AF3238</f>
        <v>0</v>
      </c>
      <c r="AG3237" s="50">
        <f>AG3238</f>
        <v>0</v>
      </c>
      <c r="AH3237" s="50">
        <f>AH3238</f>
        <v>0</v>
      </c>
      <c r="AI3237" s="50">
        <f>AI3238</f>
        <v>0</v>
      </c>
      <c r="AJ3237" s="50">
        <f>AJ3238</f>
        <v>0</v>
      </c>
      <c r="AK3237" s="50">
        <f>AK3238</f>
        <v>0</v>
      </c>
      <c r="AL3237" s="50">
        <f>AL3238</f>
        <v>0</v>
      </c>
      <c r="AM3237" s="50">
        <f>AM3238</f>
        <v>0</v>
      </c>
      <c r="AN3237" s="50">
        <f>AN3238</f>
        <v>0</v>
      </c>
      <c r="AO3237" s="51">
        <f>AO3238</f>
        <v>0</v>
      </c>
      <c r="AP3237" s="51">
        <f>AP3238</f>
        <v>0</v>
      </c>
      <c r="AQ3237" s="51">
        <f>AQ3238</f>
        <v>0</v>
      </c>
      <c r="AR3237" s="51">
        <f>AR3238</f>
        <v>0</v>
      </c>
      <c r="AS3237" s="51">
        <f>AS3238</f>
        <v>0</v>
      </c>
      <c r="AT3237" s="51">
        <f>AT3238</f>
        <v>0</v>
      </c>
      <c r="AU3237" s="51">
        <f t="shared" si="7964"/>
        <v>0</v>
      </c>
      <c r="AV3237" s="51">
        <f t="shared" si="7965"/>
        <v>295059.20000000001</v>
      </c>
      <c r="AW3237" s="51">
        <f t="shared" si="7966"/>
        <v>295059.20000000001</v>
      </c>
      <c r="AX3237" s="51">
        <f t="shared" si="7967"/>
        <v>0</v>
      </c>
      <c r="AY3237" s="51">
        <f t="shared" si="7968"/>
        <v>0</v>
      </c>
      <c r="AZ3237" s="51">
        <f t="shared" ref="AZ3237:AZ3241" si="8137">AZ3238</f>
        <v>0</v>
      </c>
      <c r="BA3237" s="52"/>
      <c r="BB3237" s="25">
        <v>0</v>
      </c>
    </row>
    <row r="3238" ht="47.25" hidden="1">
      <c r="B3238" s="47" t="s">
        <v>1194</v>
      </c>
      <c r="C3238" s="47" t="s">
        <v>96</v>
      </c>
      <c r="D3238" s="47" t="s">
        <v>46</v>
      </c>
      <c r="E3238" s="48" t="str">
        <f t="shared" si="7963"/>
        <v>0501</v>
      </c>
      <c r="F3238" s="47" t="s">
        <v>733</v>
      </c>
      <c r="G3238" s="48"/>
      <c r="H3238" s="49" t="s">
        <v>730</v>
      </c>
      <c r="I3238" s="19">
        <f t="shared" si="8119"/>
        <v>295059.20000000001</v>
      </c>
      <c r="J3238" s="19">
        <f t="shared" si="8120"/>
        <v>0</v>
      </c>
      <c r="K3238" s="19">
        <f t="shared" si="8121"/>
        <v>0</v>
      </c>
      <c r="L3238" s="19">
        <f t="shared" si="8122"/>
        <v>0</v>
      </c>
      <c r="M3238" s="19">
        <f t="shared" si="8123"/>
        <v>0</v>
      </c>
      <c r="N3238" s="19">
        <f t="shared" si="8124"/>
        <v>0</v>
      </c>
      <c r="O3238" s="19">
        <f>O3239+O3240</f>
        <v>0</v>
      </c>
      <c r="P3238" s="19">
        <f>P3239+P3240</f>
        <v>0</v>
      </c>
      <c r="Q3238" s="19">
        <f>Q3239+Q3240</f>
        <v>0</v>
      </c>
      <c r="R3238" s="19">
        <f>R3239+R3240</f>
        <v>0</v>
      </c>
      <c r="S3238" s="19">
        <f t="shared" si="8125"/>
        <v>0</v>
      </c>
      <c r="T3238" s="19">
        <f t="shared" si="8057"/>
        <v>295059.20000000001</v>
      </c>
      <c r="U3238" s="19">
        <f t="shared" si="8126"/>
        <v>0</v>
      </c>
      <c r="V3238" s="19">
        <f t="shared" si="8127"/>
        <v>0</v>
      </c>
      <c r="W3238" s="19">
        <f t="shared" si="8128"/>
        <v>0</v>
      </c>
      <c r="X3238" s="19">
        <f t="shared" si="8129"/>
        <v>0</v>
      </c>
      <c r="Y3238" s="19">
        <f t="shared" si="8130"/>
        <v>0</v>
      </c>
      <c r="Z3238" s="19">
        <f t="shared" si="8131"/>
        <v>0</v>
      </c>
      <c r="AA3238" s="19">
        <f t="shared" si="8132"/>
        <v>0</v>
      </c>
      <c r="AB3238" s="19">
        <f t="shared" si="8133"/>
        <v>0</v>
      </c>
      <c r="AC3238" s="19">
        <f t="shared" si="8134"/>
        <v>0</v>
      </c>
      <c r="AD3238" s="19">
        <f t="shared" si="8135"/>
        <v>0</v>
      </c>
      <c r="AE3238" s="19">
        <f t="shared" si="8136"/>
        <v>0</v>
      </c>
      <c r="AF3238" s="50">
        <f>AF3239+AF3240</f>
        <v>0</v>
      </c>
      <c r="AG3238" s="50">
        <f>AG3239+AG3240</f>
        <v>0</v>
      </c>
      <c r="AH3238" s="50">
        <f>AH3239+AH3240</f>
        <v>0</v>
      </c>
      <c r="AI3238" s="50">
        <f>AI3239+AI3240</f>
        <v>0</v>
      </c>
      <c r="AJ3238" s="50">
        <f>AJ3239+AJ3240</f>
        <v>0</v>
      </c>
      <c r="AK3238" s="50">
        <f>AK3239+AK3240</f>
        <v>0</v>
      </c>
      <c r="AL3238" s="50">
        <f>AL3239+AL3240</f>
        <v>0</v>
      </c>
      <c r="AM3238" s="50">
        <f>AM3239+AM3240</f>
        <v>0</v>
      </c>
      <c r="AN3238" s="50">
        <f>AN3239+AN3240</f>
        <v>0</v>
      </c>
      <c r="AO3238" s="15">
        <f>AO3239+AO3240</f>
        <v>0</v>
      </c>
      <c r="AP3238" s="51">
        <f>AP3239+AP3240</f>
        <v>0</v>
      </c>
      <c r="AQ3238" s="51">
        <f>AQ3239+AQ3240</f>
        <v>0</v>
      </c>
      <c r="AR3238" s="51">
        <f>AR3239+AR3240</f>
        <v>0</v>
      </c>
      <c r="AS3238" s="51">
        <f>AS3239+AS3240</f>
        <v>0</v>
      </c>
      <c r="AT3238" s="51">
        <f>AT3239+AT3240</f>
        <v>0</v>
      </c>
      <c r="AU3238" s="51">
        <f t="shared" si="7964"/>
        <v>0</v>
      </c>
      <c r="AV3238" s="51">
        <f t="shared" si="7965"/>
        <v>295059.20000000001</v>
      </c>
      <c r="AW3238" s="51">
        <f t="shared" si="7966"/>
        <v>295059.20000000001</v>
      </c>
      <c r="AX3238" s="51">
        <f t="shared" si="7967"/>
        <v>0</v>
      </c>
      <c r="AY3238" s="51">
        <f t="shared" si="7968"/>
        <v>0</v>
      </c>
      <c r="AZ3238" s="51">
        <f t="shared" si="8137"/>
        <v>0</v>
      </c>
      <c r="BA3238" s="52"/>
      <c r="BB3238" s="25">
        <v>0</v>
      </c>
    </row>
    <row r="3239" ht="31.5" hidden="1">
      <c r="B3239" s="47" t="s">
        <v>1194</v>
      </c>
      <c r="C3239" s="47" t="s">
        <v>96</v>
      </c>
      <c r="D3239" s="47" t="s">
        <v>46</v>
      </c>
      <c r="E3239" s="48" t="str">
        <f t="shared" si="7963"/>
        <v>0501</v>
      </c>
      <c r="F3239" s="47" t="s">
        <v>733</v>
      </c>
      <c r="G3239" s="47" t="s">
        <v>118</v>
      </c>
      <c r="H3239" s="49" t="s">
        <v>119</v>
      </c>
      <c r="I3239" s="19">
        <v>295059.20000000001</v>
      </c>
      <c r="J3239" s="19">
        <v>0</v>
      </c>
      <c r="K3239" s="19">
        <v>0</v>
      </c>
      <c r="L3239" s="19"/>
      <c r="M3239" s="19"/>
      <c r="N3239" s="19"/>
      <c r="O3239" s="19">
        <v>0</v>
      </c>
      <c r="P3239" s="19">
        <v>0</v>
      </c>
      <c r="Q3239" s="19">
        <v>0</v>
      </c>
      <c r="R3239" s="19">
        <v>0</v>
      </c>
      <c r="S3239" s="19"/>
      <c r="T3239" s="19">
        <f t="shared" si="8057"/>
        <v>295059.20000000001</v>
      </c>
      <c r="U3239" s="19">
        <f t="shared" si="8126"/>
        <v>0</v>
      </c>
      <c r="V3239" s="19">
        <f t="shared" si="8127"/>
        <v>0</v>
      </c>
      <c r="W3239" s="19"/>
      <c r="X3239" s="19"/>
      <c r="Y3239" s="19"/>
      <c r="Z3239" s="19"/>
      <c r="AA3239" s="19"/>
      <c r="AB3239" s="19"/>
      <c r="AC3239" s="19"/>
      <c r="AD3239" s="19"/>
      <c r="AE3239" s="19"/>
      <c r="AF3239" s="50">
        <v>0</v>
      </c>
      <c r="AG3239" s="50"/>
      <c r="AH3239" s="50">
        <v>0</v>
      </c>
      <c r="AI3239" s="50">
        <v>0</v>
      </c>
      <c r="AJ3239" s="50">
        <f>AF3239</f>
        <v>0</v>
      </c>
      <c r="AK3239" s="50">
        <f>AG3239</f>
        <v>0</v>
      </c>
      <c r="AL3239" s="50">
        <v>0</v>
      </c>
      <c r="AM3239" s="50">
        <v>0</v>
      </c>
      <c r="AN3239" s="50">
        <f>AL3239</f>
        <v>0</v>
      </c>
      <c r="AO3239" s="51">
        <v>0</v>
      </c>
      <c r="AP3239" s="51">
        <v>0</v>
      </c>
      <c r="AQ3239" s="51">
        <v>0</v>
      </c>
      <c r="AR3239" s="51">
        <v>0</v>
      </c>
      <c r="AS3239" s="51">
        <v>0</v>
      </c>
      <c r="AT3239" s="51">
        <v>0</v>
      </c>
      <c r="AU3239" s="51">
        <f t="shared" si="7964"/>
        <v>0</v>
      </c>
      <c r="AV3239" s="51">
        <f t="shared" si="7965"/>
        <v>295059.20000000001</v>
      </c>
      <c r="AW3239" s="51">
        <f t="shared" si="7966"/>
        <v>295059.20000000001</v>
      </c>
      <c r="AX3239" s="51">
        <f t="shared" si="7967"/>
        <v>0</v>
      </c>
      <c r="AY3239" s="51">
        <f t="shared" si="7968"/>
        <v>0</v>
      </c>
      <c r="AZ3239" s="51"/>
      <c r="BA3239" s="52"/>
      <c r="BB3239" s="53">
        <v>0</v>
      </c>
    </row>
    <row r="3240" hidden="1">
      <c r="B3240" s="47" t="s">
        <v>1194</v>
      </c>
      <c r="C3240" s="47" t="s">
        <v>96</v>
      </c>
      <c r="D3240" s="47" t="s">
        <v>46</v>
      </c>
      <c r="E3240" s="48" t="str">
        <f t="shared" ref="E3240:E3303" si="8138">CONCATENATE(C3240,D3240)</f>
        <v>0501</v>
      </c>
      <c r="F3240" s="47" t="s">
        <v>733</v>
      </c>
      <c r="G3240" s="47" t="s">
        <v>60</v>
      </c>
      <c r="H3240" s="49" t="s">
        <v>61</v>
      </c>
      <c r="I3240" s="19"/>
      <c r="J3240" s="19"/>
      <c r="K3240" s="19"/>
      <c r="L3240" s="19"/>
      <c r="M3240" s="19"/>
      <c r="N3240" s="19"/>
      <c r="O3240" s="19">
        <v>0</v>
      </c>
      <c r="P3240" s="19">
        <v>0</v>
      </c>
      <c r="Q3240" s="19">
        <v>0</v>
      </c>
      <c r="R3240" s="19">
        <v>0</v>
      </c>
      <c r="S3240" s="19"/>
      <c r="T3240" s="19">
        <f t="shared" si="8057"/>
        <v>0</v>
      </c>
      <c r="U3240" s="19"/>
      <c r="V3240" s="19"/>
      <c r="W3240" s="19"/>
      <c r="X3240" s="19"/>
      <c r="Y3240" s="19"/>
      <c r="Z3240" s="19"/>
      <c r="AA3240" s="19"/>
      <c r="AB3240" s="19"/>
      <c r="AC3240" s="19"/>
      <c r="AD3240" s="19"/>
      <c r="AE3240" s="19"/>
      <c r="AF3240" s="50">
        <v>0</v>
      </c>
      <c r="AG3240" s="50"/>
      <c r="AH3240" s="50">
        <v>0</v>
      </c>
      <c r="AI3240" s="50">
        <v>0</v>
      </c>
      <c r="AJ3240" s="50">
        <v>0</v>
      </c>
      <c r="AK3240" s="50">
        <v>0</v>
      </c>
      <c r="AL3240" s="50">
        <v>0</v>
      </c>
      <c r="AM3240" s="50">
        <v>0</v>
      </c>
      <c r="AN3240" s="50">
        <v>0</v>
      </c>
      <c r="AO3240" s="15">
        <v>0</v>
      </c>
      <c r="AP3240" s="51">
        <v>0</v>
      </c>
      <c r="AQ3240" s="51">
        <v>0</v>
      </c>
      <c r="AR3240" s="51">
        <v>0</v>
      </c>
      <c r="AS3240" s="51">
        <v>0</v>
      </c>
      <c r="AT3240" s="51">
        <v>0</v>
      </c>
      <c r="AU3240" s="51">
        <f t="shared" ref="AU3240:AU3303" si="8139">AP3240+AS3240+AT3240+AR3240+AQ3240</f>
        <v>0</v>
      </c>
      <c r="AV3240" s="51">
        <f t="shared" ref="AV3240:AV3303" si="8140">T3240-AU3240</f>
        <v>0</v>
      </c>
      <c r="AW3240" s="51"/>
      <c r="AX3240" s="51"/>
      <c r="AY3240" s="51"/>
      <c r="AZ3240" s="51"/>
      <c r="BA3240" s="52"/>
      <c r="BB3240" s="25">
        <v>0</v>
      </c>
    </row>
    <row r="3241" ht="31.5">
      <c r="B3241" s="47" t="s">
        <v>1194</v>
      </c>
      <c r="C3241" s="47" t="s">
        <v>96</v>
      </c>
      <c r="D3241" s="47" t="s">
        <v>46</v>
      </c>
      <c r="E3241" s="48" t="str">
        <f t="shared" si="8138"/>
        <v>0501</v>
      </c>
      <c r="F3241" s="47" t="s">
        <v>1203</v>
      </c>
      <c r="G3241" s="48"/>
      <c r="H3241" s="49" t="s">
        <v>210</v>
      </c>
      <c r="I3241" s="19">
        <f t="shared" si="8119"/>
        <v>0</v>
      </c>
      <c r="J3241" s="19">
        <f t="shared" si="8120"/>
        <v>583791</v>
      </c>
      <c r="K3241" s="19">
        <f t="shared" si="8121"/>
        <v>0</v>
      </c>
      <c r="L3241" s="19">
        <f t="shared" si="8122"/>
        <v>0</v>
      </c>
      <c r="M3241" s="19">
        <f t="shared" si="8123"/>
        <v>0</v>
      </c>
      <c r="N3241" s="19">
        <f t="shared" si="8124"/>
        <v>0</v>
      </c>
      <c r="O3241" s="19">
        <f>O3242</f>
        <v>0</v>
      </c>
      <c r="P3241" s="19">
        <f>P3242</f>
        <v>0</v>
      </c>
      <c r="Q3241" s="19">
        <f>Q3242</f>
        <v>0</v>
      </c>
      <c r="R3241" s="19">
        <f>R3242</f>
        <v>0</v>
      </c>
      <c r="S3241" s="19">
        <f t="shared" si="8125"/>
        <v>0</v>
      </c>
      <c r="T3241" s="19">
        <f t="shared" si="8057"/>
        <v>0</v>
      </c>
      <c r="U3241" s="19">
        <f t="shared" si="8126"/>
        <v>583791</v>
      </c>
      <c r="V3241" s="19">
        <f t="shared" si="8127"/>
        <v>0</v>
      </c>
      <c r="W3241" s="19">
        <f t="shared" si="8128"/>
        <v>0</v>
      </c>
      <c r="X3241" s="19">
        <f t="shared" si="8129"/>
        <v>0</v>
      </c>
      <c r="Y3241" s="19">
        <f t="shared" si="8130"/>
        <v>0</v>
      </c>
      <c r="Z3241" s="19">
        <f t="shared" si="8131"/>
        <v>87800.088699999993</v>
      </c>
      <c r="AA3241" s="19">
        <f t="shared" si="8132"/>
        <v>0</v>
      </c>
      <c r="AB3241" s="19">
        <f t="shared" si="8133"/>
        <v>0</v>
      </c>
      <c r="AC3241" s="19">
        <f t="shared" si="8134"/>
        <v>0</v>
      </c>
      <c r="AD3241" s="19">
        <f t="shared" si="8135"/>
        <v>0</v>
      </c>
      <c r="AE3241" s="19">
        <f t="shared" si="8136"/>
        <v>0</v>
      </c>
      <c r="AF3241" s="50">
        <f>AF3242</f>
        <v>1010165.54375</v>
      </c>
      <c r="AG3241" s="50">
        <f>AG3242</f>
        <v>0</v>
      </c>
      <c r="AH3241" s="50">
        <f>AH3242</f>
        <v>747409.63349000004</v>
      </c>
      <c r="AI3241" s="50">
        <f>AI3242</f>
        <v>0</v>
      </c>
      <c r="AJ3241" s="50">
        <f>AJ3242</f>
        <v>984173.25509999995</v>
      </c>
      <c r="AK3241" s="50">
        <f>AK3242</f>
        <v>0</v>
      </c>
      <c r="AL3241" s="50">
        <f>AL3242</f>
        <v>986972.10503999994</v>
      </c>
      <c r="AM3241" s="50">
        <f>AM3242</f>
        <v>731357.1823000001</v>
      </c>
      <c r="AN3241" s="50">
        <f>AN3242</f>
        <v>962120.18906</v>
      </c>
      <c r="AO3241" s="51">
        <f>AO3242</f>
        <v>322968.82397999999</v>
      </c>
      <c r="AP3241" s="51">
        <f>AP3242</f>
        <v>1012942.1836699999</v>
      </c>
      <c r="AQ3241" s="51">
        <f>AQ3242</f>
        <v>0</v>
      </c>
      <c r="AR3241" s="51">
        <f>AR3242</f>
        <v>0</v>
      </c>
      <c r="AS3241" s="51">
        <f>AS3242</f>
        <v>0</v>
      </c>
      <c r="AT3241" s="51">
        <f>AT3242</f>
        <v>0</v>
      </c>
      <c r="AU3241" s="51">
        <f t="shared" si="8139"/>
        <v>1012942.1836699999</v>
      </c>
      <c r="AV3241" s="51">
        <f t="shared" si="8140"/>
        <v>-1012942.1836699999</v>
      </c>
      <c r="AW3241" s="51">
        <f t="shared" ref="AW3240:AW3303" si="8141">T3241+W3241+X3241+Y3241+Z3241</f>
        <v>87800.088699999993</v>
      </c>
      <c r="AX3241" s="51">
        <f t="shared" ref="AX3240:AX3303" si="8142">U3241+AA3241+AB3241</f>
        <v>583791</v>
      </c>
      <c r="AY3241" s="51">
        <f t="shared" ref="AY3240:AY3303" si="8143">V3241+AC3241+AE3241+AD3241</f>
        <v>0</v>
      </c>
      <c r="AZ3241" s="51">
        <f t="shared" si="8137"/>
        <v>0</v>
      </c>
      <c r="BA3241" s="52">
        <f t="shared" ref="BA3240:BA3303" si="8144">AL3241/AF3241*100</f>
        <v>97.703996255514724</v>
      </c>
      <c r="BB3241" s="25"/>
    </row>
    <row r="3242" ht="31.5">
      <c r="B3242" s="47" t="s">
        <v>1194</v>
      </c>
      <c r="C3242" s="47" t="s">
        <v>96</v>
      </c>
      <c r="D3242" s="47" t="s">
        <v>46</v>
      </c>
      <c r="E3242" s="48" t="str">
        <f t="shared" si="8138"/>
        <v>0501</v>
      </c>
      <c r="F3242" s="47" t="s">
        <v>1204</v>
      </c>
      <c r="G3242" s="48"/>
      <c r="H3242" s="49" t="s">
        <v>1205</v>
      </c>
      <c r="I3242" s="19">
        <f>I3246</f>
        <v>0</v>
      </c>
      <c r="J3242" s="19">
        <f>J3246</f>
        <v>583791</v>
      </c>
      <c r="K3242" s="19">
        <f>K3246</f>
        <v>0</v>
      </c>
      <c r="L3242" s="19">
        <f>L3246</f>
        <v>0</v>
      </c>
      <c r="M3242" s="19">
        <f>M3246</f>
        <v>0</v>
      </c>
      <c r="N3242" s="19">
        <f>N3246</f>
        <v>0</v>
      </c>
      <c r="O3242" s="19">
        <f>O3246+O3243+O3248</f>
        <v>0</v>
      </c>
      <c r="P3242" s="19">
        <f>P3246+P3243</f>
        <v>0</v>
      </c>
      <c r="Q3242" s="19">
        <f>Q3246+Q3243</f>
        <v>0</v>
      </c>
      <c r="R3242" s="19">
        <f>R3246+R3243</f>
        <v>0</v>
      </c>
      <c r="S3242" s="19">
        <f>S3246+S3243</f>
        <v>0</v>
      </c>
      <c r="T3242" s="19">
        <f t="shared" si="8057"/>
        <v>0</v>
      </c>
      <c r="U3242" s="19">
        <f t="shared" si="8126"/>
        <v>583791</v>
      </c>
      <c r="V3242" s="19">
        <f t="shared" si="8127"/>
        <v>0</v>
      </c>
      <c r="W3242" s="19">
        <f>W3246+W3243</f>
        <v>0</v>
      </c>
      <c r="X3242" s="19">
        <f>X3246+X3243</f>
        <v>0</v>
      </c>
      <c r="Y3242" s="19">
        <f>Y3246+Y3243</f>
        <v>0</v>
      </c>
      <c r="Z3242" s="19">
        <f>Z3246+Z3243</f>
        <v>87800.088699999993</v>
      </c>
      <c r="AA3242" s="19">
        <f>AA3246+AA3243</f>
        <v>0</v>
      </c>
      <c r="AB3242" s="19">
        <f>AB3246+AB3243</f>
        <v>0</v>
      </c>
      <c r="AC3242" s="19">
        <f>AC3246+AC3243</f>
        <v>0</v>
      </c>
      <c r="AD3242" s="19">
        <f>AD3246+AD3243</f>
        <v>0</v>
      </c>
      <c r="AE3242" s="19">
        <f>AE3246+AE3243</f>
        <v>0</v>
      </c>
      <c r="AF3242" s="50">
        <f>AF3246+AF3243+AF3248</f>
        <v>1010165.54375</v>
      </c>
      <c r="AG3242" s="50">
        <f>AG3246+AG3243+AG3248</f>
        <v>0</v>
      </c>
      <c r="AH3242" s="50">
        <f>AH3246+AH3243+AH3248</f>
        <v>747409.63349000004</v>
      </c>
      <c r="AI3242" s="50">
        <f>AI3246+AI3243+AI3248</f>
        <v>0</v>
      </c>
      <c r="AJ3242" s="50">
        <f>AJ3246+AJ3243+AJ3248</f>
        <v>984173.25509999995</v>
      </c>
      <c r="AK3242" s="50">
        <f>AK3246+AK3243+AK3248</f>
        <v>0</v>
      </c>
      <c r="AL3242" s="50">
        <f>AL3246+AL3243+AL3248</f>
        <v>986972.10503999994</v>
      </c>
      <c r="AM3242" s="50">
        <f>AM3246+AM3243+AM3248</f>
        <v>731357.1823000001</v>
      </c>
      <c r="AN3242" s="50">
        <f>AN3246+AN3243+AN3248</f>
        <v>962120.18906</v>
      </c>
      <c r="AO3242" s="15">
        <f>AO3246+AO3243+AO3248</f>
        <v>322968.82397999999</v>
      </c>
      <c r="AP3242" s="51">
        <f>AP3246+AP3243+AP3248</f>
        <v>1012942.1836699999</v>
      </c>
      <c r="AQ3242" s="51">
        <f>AQ3246+AQ3243+AQ3248</f>
        <v>0</v>
      </c>
      <c r="AR3242" s="51">
        <f>AR3246+AR3243+AR3248</f>
        <v>0</v>
      </c>
      <c r="AS3242" s="51">
        <f>AS3246+AS3243+AS3248</f>
        <v>0</v>
      </c>
      <c r="AT3242" s="51">
        <f>AT3246+AT3243+AT3248</f>
        <v>0</v>
      </c>
      <c r="AU3242" s="51">
        <f t="shared" si="8139"/>
        <v>1012942.1836699999</v>
      </c>
      <c r="AV3242" s="51">
        <f t="shared" si="8140"/>
        <v>-1012942.1836699999</v>
      </c>
      <c r="AW3242" s="51">
        <f t="shared" si="8141"/>
        <v>87800.088699999993</v>
      </c>
      <c r="AX3242" s="51">
        <f t="shared" si="8142"/>
        <v>583791</v>
      </c>
      <c r="AY3242" s="51">
        <f t="shared" si="8143"/>
        <v>0</v>
      </c>
      <c r="AZ3242" s="51">
        <f>AZ3246+AZ3243</f>
        <v>0</v>
      </c>
      <c r="BA3242" s="52">
        <f t="shared" si="8144"/>
        <v>97.703996255514724</v>
      </c>
      <c r="BB3242" s="25"/>
    </row>
    <row r="3243" ht="63">
      <c r="B3243" s="47" t="s">
        <v>1194</v>
      </c>
      <c r="C3243" s="47" t="s">
        <v>96</v>
      </c>
      <c r="D3243" s="47" t="s">
        <v>46</v>
      </c>
      <c r="E3243" s="48" t="str">
        <f t="shared" si="8138"/>
        <v>0501</v>
      </c>
      <c r="F3243" s="47" t="s">
        <v>1206</v>
      </c>
      <c r="G3243" s="48"/>
      <c r="H3243" s="49" t="s">
        <v>1207</v>
      </c>
      <c r="I3243" s="19"/>
      <c r="J3243" s="19"/>
      <c r="K3243" s="19"/>
      <c r="L3243" s="19"/>
      <c r="M3243" s="19"/>
      <c r="N3243" s="19"/>
      <c r="O3243" s="19">
        <f>O3244+O3245</f>
        <v>0</v>
      </c>
      <c r="P3243" s="19">
        <f>P3244+P3245</f>
        <v>0</v>
      </c>
      <c r="Q3243" s="19">
        <f>Q3244+Q3245</f>
        <v>0</v>
      </c>
      <c r="R3243" s="19">
        <f>R3244+R3245</f>
        <v>0</v>
      </c>
      <c r="S3243" s="19">
        <f>S3244+S3245</f>
        <v>0</v>
      </c>
      <c r="T3243" s="19">
        <f t="shared" si="8057"/>
        <v>0</v>
      </c>
      <c r="U3243" s="19">
        <f>U3244+U3245</f>
        <v>0</v>
      </c>
      <c r="V3243" s="19">
        <f>V3244+V3245</f>
        <v>0</v>
      </c>
      <c r="W3243" s="19">
        <f>W3244+W3245</f>
        <v>0</v>
      </c>
      <c r="X3243" s="19">
        <f>X3244+X3245</f>
        <v>0</v>
      </c>
      <c r="Y3243" s="19">
        <f>Y3244+Y3245</f>
        <v>0</v>
      </c>
      <c r="Z3243" s="19">
        <f>Z3244+Z3245</f>
        <v>87800.088699999993</v>
      </c>
      <c r="AA3243" s="19">
        <f>AA3244+AA3245</f>
        <v>0</v>
      </c>
      <c r="AB3243" s="19">
        <f>AB3244+AB3245</f>
        <v>0</v>
      </c>
      <c r="AC3243" s="19">
        <f>AC3244+AC3245</f>
        <v>0</v>
      </c>
      <c r="AD3243" s="19">
        <f>AD3244+AD3245</f>
        <v>0</v>
      </c>
      <c r="AE3243" s="19">
        <f>AE3244+AE3245</f>
        <v>0</v>
      </c>
      <c r="AF3243" s="50">
        <f>AF3244+AF3245</f>
        <v>156098.92328000002</v>
      </c>
      <c r="AG3243" s="50">
        <f>AG3244+AG3245</f>
        <v>0</v>
      </c>
      <c r="AH3243" s="50">
        <f>AH3244+AH3245</f>
        <v>106859.66813999999</v>
      </c>
      <c r="AI3243" s="50">
        <f>AI3244+AI3245</f>
        <v>0</v>
      </c>
      <c r="AJ3243" s="50">
        <f>AJ3244+AJ3245</f>
        <v>151440.20996000001</v>
      </c>
      <c r="AK3243" s="50">
        <f>AK3244+AK3245</f>
        <v>0</v>
      </c>
      <c r="AL3243" s="50">
        <f>AL3244+AL3245</f>
        <v>134022.51168</v>
      </c>
      <c r="AM3243" s="50">
        <f>AM3244+AM3245</f>
        <v>90807.216950000002</v>
      </c>
      <c r="AN3243" s="50">
        <f>AN3244+AN3245</f>
        <v>130468.56503</v>
      </c>
      <c r="AO3243" s="51">
        <f>AO3244+AO3245</f>
        <v>111353.79097999999</v>
      </c>
      <c r="AP3243" s="51">
        <f>AP3244+AP3245</f>
        <v>158875.5632</v>
      </c>
      <c r="AQ3243" s="51">
        <f>AQ3244+AQ3245</f>
        <v>0</v>
      </c>
      <c r="AR3243" s="51">
        <f>AR3244+AR3245</f>
        <v>0</v>
      </c>
      <c r="AS3243" s="51">
        <f>AS3244+AS3245</f>
        <v>0</v>
      </c>
      <c r="AT3243" s="51">
        <f>AT3244+AT3245</f>
        <v>0</v>
      </c>
      <c r="AU3243" s="51">
        <f t="shared" si="8139"/>
        <v>158875.5632</v>
      </c>
      <c r="AV3243" s="51">
        <f t="shared" si="8140"/>
        <v>-158875.5632</v>
      </c>
      <c r="AW3243" s="51">
        <f t="shared" si="8141"/>
        <v>87800.088699999993</v>
      </c>
      <c r="AX3243" s="51">
        <f t="shared" si="8142"/>
        <v>0</v>
      </c>
      <c r="AY3243" s="51">
        <f t="shared" si="8143"/>
        <v>0</v>
      </c>
      <c r="AZ3243" s="51">
        <f>AZ3244+AZ3245</f>
        <v>0</v>
      </c>
      <c r="BA3243" s="52">
        <f t="shared" si="8144"/>
        <v>85.857422244738473</v>
      </c>
      <c r="BB3243" s="25"/>
    </row>
    <row r="3244" ht="31.5">
      <c r="B3244" s="47" t="s">
        <v>1194</v>
      </c>
      <c r="C3244" s="47" t="s">
        <v>96</v>
      </c>
      <c r="D3244" s="47" t="s">
        <v>46</v>
      </c>
      <c r="E3244" s="48" t="str">
        <f t="shared" si="8138"/>
        <v>0501</v>
      </c>
      <c r="F3244" s="47" t="s">
        <v>1206</v>
      </c>
      <c r="G3244" s="47" t="s">
        <v>118</v>
      </c>
      <c r="H3244" s="49" t="s">
        <v>119</v>
      </c>
      <c r="I3244" s="19"/>
      <c r="J3244" s="19"/>
      <c r="K3244" s="19"/>
      <c r="L3244" s="19"/>
      <c r="M3244" s="19"/>
      <c r="N3244" s="19"/>
      <c r="O3244" s="19">
        <v>0</v>
      </c>
      <c r="P3244" s="19">
        <v>0</v>
      </c>
      <c r="Q3244" s="19">
        <v>0</v>
      </c>
      <c r="R3244" s="19">
        <v>0</v>
      </c>
      <c r="S3244" s="19">
        <f>85702.6887-85702.6887</f>
        <v>0</v>
      </c>
      <c r="T3244" s="19">
        <f t="shared" si="8057"/>
        <v>0</v>
      </c>
      <c r="U3244" s="19"/>
      <c r="V3244" s="19"/>
      <c r="W3244" s="19"/>
      <c r="X3244" s="19"/>
      <c r="Y3244" s="19"/>
      <c r="Z3244" s="19">
        <v>85702.688699999999</v>
      </c>
      <c r="AA3244" s="19"/>
      <c r="AB3244" s="19"/>
      <c r="AC3244" s="19"/>
      <c r="AD3244" s="19"/>
      <c r="AE3244" s="19"/>
      <c r="AF3244" s="50">
        <v>151440.20996000001</v>
      </c>
      <c r="AG3244" s="50"/>
      <c r="AH3244" s="50">
        <v>104299.55481</v>
      </c>
      <c r="AI3244" s="50"/>
      <c r="AJ3244" s="50">
        <f>AF3244</f>
        <v>151440.20996000001</v>
      </c>
      <c r="AK3244" s="50">
        <f>AG3244</f>
        <v>0</v>
      </c>
      <c r="AL3244" s="50">
        <v>130468.56503</v>
      </c>
      <c r="AM3244" s="50">
        <v>88247.103619999994</v>
      </c>
      <c r="AN3244" s="50">
        <f>AL3244</f>
        <v>130468.56503</v>
      </c>
      <c r="AO3244" s="15">
        <v>107959.01099</v>
      </c>
      <c r="AP3244" s="51">
        <v>153484.40054</v>
      </c>
      <c r="AQ3244" s="51">
        <v>0</v>
      </c>
      <c r="AR3244" s="51">
        <v>0</v>
      </c>
      <c r="AS3244" s="51">
        <v>0</v>
      </c>
      <c r="AT3244" s="51">
        <v>0</v>
      </c>
      <c r="AU3244" s="51">
        <f t="shared" si="8139"/>
        <v>153484.40054</v>
      </c>
      <c r="AV3244" s="51">
        <f t="shared" si="8140"/>
        <v>-153484.40054</v>
      </c>
      <c r="AW3244" s="51">
        <f t="shared" si="8141"/>
        <v>85702.688699999999</v>
      </c>
      <c r="AX3244" s="51">
        <f t="shared" si="8142"/>
        <v>0</v>
      </c>
      <c r="AY3244" s="51">
        <f t="shared" si="8143"/>
        <v>0</v>
      </c>
      <c r="AZ3244" s="51"/>
      <c r="BA3244" s="52">
        <f t="shared" si="8144"/>
        <v>86.151864861030461</v>
      </c>
      <c r="BB3244" s="53"/>
    </row>
    <row r="3245">
      <c r="B3245" s="47" t="s">
        <v>1194</v>
      </c>
      <c r="C3245" s="47" t="s">
        <v>96</v>
      </c>
      <c r="D3245" s="47" t="s">
        <v>46</v>
      </c>
      <c r="E3245" s="48" t="str">
        <f t="shared" si="8138"/>
        <v>0501</v>
      </c>
      <c r="F3245" s="47" t="s">
        <v>1206</v>
      </c>
      <c r="G3245" s="47" t="s">
        <v>60</v>
      </c>
      <c r="H3245" s="49" t="s">
        <v>61</v>
      </c>
      <c r="I3245" s="19"/>
      <c r="J3245" s="19"/>
      <c r="K3245" s="19"/>
      <c r="L3245" s="19"/>
      <c r="M3245" s="19"/>
      <c r="N3245" s="19"/>
      <c r="O3245" s="19">
        <v>0</v>
      </c>
      <c r="P3245" s="19">
        <v>0</v>
      </c>
      <c r="Q3245" s="19">
        <v>0</v>
      </c>
      <c r="R3245" s="19">
        <v>0</v>
      </c>
      <c r="S3245" s="19">
        <f>2097.4-2097.4</f>
        <v>0</v>
      </c>
      <c r="T3245" s="19">
        <f t="shared" si="8057"/>
        <v>0</v>
      </c>
      <c r="U3245" s="19"/>
      <c r="V3245" s="19"/>
      <c r="W3245" s="19"/>
      <c r="X3245" s="19"/>
      <c r="Y3245" s="19"/>
      <c r="Z3245" s="19">
        <v>2097.4000000000001</v>
      </c>
      <c r="AA3245" s="19"/>
      <c r="AB3245" s="19"/>
      <c r="AC3245" s="19"/>
      <c r="AD3245" s="19"/>
      <c r="AE3245" s="19"/>
      <c r="AF3245" s="50">
        <v>4658.7133199999998</v>
      </c>
      <c r="AG3245" s="50"/>
      <c r="AH3245" s="50">
        <v>2560.1133300000001</v>
      </c>
      <c r="AI3245" s="50"/>
      <c r="AJ3245" s="50">
        <v>0</v>
      </c>
      <c r="AK3245" s="50">
        <v>0</v>
      </c>
      <c r="AL3245" s="50">
        <v>3553.9466499999999</v>
      </c>
      <c r="AM3245" s="50">
        <v>2560.1133300000001</v>
      </c>
      <c r="AN3245" s="50">
        <v>0</v>
      </c>
      <c r="AO3245" s="51">
        <v>3394.77999</v>
      </c>
      <c r="AP3245" s="51">
        <v>5391.16266</v>
      </c>
      <c r="AQ3245" s="51">
        <v>0</v>
      </c>
      <c r="AR3245" s="51">
        <v>0</v>
      </c>
      <c r="AS3245" s="51">
        <v>0</v>
      </c>
      <c r="AT3245" s="51">
        <v>0</v>
      </c>
      <c r="AU3245" s="51">
        <f t="shared" si="8139"/>
        <v>5391.16266</v>
      </c>
      <c r="AV3245" s="51">
        <f t="shared" si="8140"/>
        <v>-5391.16266</v>
      </c>
      <c r="AW3245" s="51">
        <f t="shared" si="8141"/>
        <v>2097.4000000000001</v>
      </c>
      <c r="AX3245" s="51">
        <f t="shared" si="8142"/>
        <v>0</v>
      </c>
      <c r="AY3245" s="51">
        <f t="shared" si="8143"/>
        <v>0</v>
      </c>
      <c r="AZ3245" s="51"/>
      <c r="BA3245" s="52">
        <f t="shared" si="8144"/>
        <v>76.286013023012117</v>
      </c>
      <c r="BB3245" s="53"/>
    </row>
    <row r="3246" ht="63" hidden="1">
      <c r="B3246" s="47" t="s">
        <v>1194</v>
      </c>
      <c r="C3246" s="47" t="s">
        <v>96</v>
      </c>
      <c r="D3246" s="47" t="s">
        <v>46</v>
      </c>
      <c r="E3246" s="48" t="str">
        <f t="shared" si="8138"/>
        <v>0501</v>
      </c>
      <c r="F3246" s="47" t="s">
        <v>1208</v>
      </c>
      <c r="G3246" s="48"/>
      <c r="H3246" s="49" t="s">
        <v>1209</v>
      </c>
      <c r="I3246" s="19">
        <f>I3247</f>
        <v>0</v>
      </c>
      <c r="J3246" s="19">
        <f>J3247</f>
        <v>583791</v>
      </c>
      <c r="K3246" s="19">
        <f>K3247</f>
        <v>0</v>
      </c>
      <c r="L3246" s="19">
        <f>L3247</f>
        <v>0</v>
      </c>
      <c r="M3246" s="19">
        <f>M3247</f>
        <v>0</v>
      </c>
      <c r="N3246" s="19">
        <f>N3247</f>
        <v>0</v>
      </c>
      <c r="O3246" s="19">
        <f>O3247</f>
        <v>0</v>
      </c>
      <c r="P3246" s="19">
        <f>P3247</f>
        <v>0</v>
      </c>
      <c r="Q3246" s="19">
        <f>Q3247</f>
        <v>0</v>
      </c>
      <c r="R3246" s="19">
        <f>R3247</f>
        <v>0</v>
      </c>
      <c r="S3246" s="19">
        <f>S3247</f>
        <v>0</v>
      </c>
      <c r="T3246" s="19">
        <f t="shared" si="8057"/>
        <v>0</v>
      </c>
      <c r="U3246" s="19">
        <f t="shared" ref="U3246:U3309" si="8145">J3246+M3246</f>
        <v>583791</v>
      </c>
      <c r="V3246" s="19">
        <f t="shared" ref="V3246:V3309" si="8146">K3246+N3246</f>
        <v>0</v>
      </c>
      <c r="W3246" s="19">
        <f>W3247</f>
        <v>0</v>
      </c>
      <c r="X3246" s="19">
        <f>X3247</f>
        <v>0</v>
      </c>
      <c r="Y3246" s="19">
        <f>Y3247</f>
        <v>0</v>
      </c>
      <c r="Z3246" s="19">
        <f>Z3247</f>
        <v>0</v>
      </c>
      <c r="AA3246" s="19">
        <f>AA3247</f>
        <v>0</v>
      </c>
      <c r="AB3246" s="19">
        <f>AB3247</f>
        <v>0</v>
      </c>
      <c r="AC3246" s="19">
        <f>AC3247</f>
        <v>0</v>
      </c>
      <c r="AD3246" s="19">
        <f>AD3247</f>
        <v>0</v>
      </c>
      <c r="AE3246" s="19">
        <f>AE3247</f>
        <v>0</v>
      </c>
      <c r="AF3246" s="50">
        <f>AF3247</f>
        <v>0</v>
      </c>
      <c r="AG3246" s="50">
        <f>AG3247</f>
        <v>0</v>
      </c>
      <c r="AH3246" s="50">
        <f>AH3247</f>
        <v>0</v>
      </c>
      <c r="AI3246" s="50">
        <f>AI3247</f>
        <v>0</v>
      </c>
      <c r="AJ3246" s="50">
        <f>AJ3247</f>
        <v>0</v>
      </c>
      <c r="AK3246" s="50">
        <f>AK3247</f>
        <v>0</v>
      </c>
      <c r="AL3246" s="50">
        <f>AL3247</f>
        <v>0</v>
      </c>
      <c r="AM3246" s="50">
        <f>AM3247</f>
        <v>0</v>
      </c>
      <c r="AN3246" s="50">
        <f>AN3247</f>
        <v>0</v>
      </c>
      <c r="AO3246" s="15">
        <f>AO3247</f>
        <v>0</v>
      </c>
      <c r="AP3246" s="51">
        <f>AP3247</f>
        <v>0</v>
      </c>
      <c r="AQ3246" s="51">
        <f>AQ3247</f>
        <v>0</v>
      </c>
      <c r="AR3246" s="51">
        <f>AR3247</f>
        <v>0</v>
      </c>
      <c r="AS3246" s="51">
        <f>AS3247</f>
        <v>0</v>
      </c>
      <c r="AT3246" s="51">
        <f>AT3247</f>
        <v>0</v>
      </c>
      <c r="AU3246" s="51">
        <f t="shared" si="8139"/>
        <v>0</v>
      </c>
      <c r="AV3246" s="51">
        <f t="shared" si="8140"/>
        <v>0</v>
      </c>
      <c r="AW3246" s="51">
        <f t="shared" si="8141"/>
        <v>0</v>
      </c>
      <c r="AX3246" s="51">
        <f t="shared" si="8142"/>
        <v>583791</v>
      </c>
      <c r="AY3246" s="51">
        <f t="shared" si="8143"/>
        <v>0</v>
      </c>
      <c r="AZ3246" s="51">
        <f>AZ3247</f>
        <v>0</v>
      </c>
      <c r="BA3246" s="52"/>
      <c r="BB3246" s="25">
        <v>0</v>
      </c>
    </row>
    <row r="3247" ht="31.5" hidden="1">
      <c r="B3247" s="47" t="s">
        <v>1194</v>
      </c>
      <c r="C3247" s="47" t="s">
        <v>96</v>
      </c>
      <c r="D3247" s="47" t="s">
        <v>46</v>
      </c>
      <c r="E3247" s="48" t="str">
        <f t="shared" si="8138"/>
        <v>0501</v>
      </c>
      <c r="F3247" s="47" t="s">
        <v>1208</v>
      </c>
      <c r="G3247" s="47" t="s">
        <v>118</v>
      </c>
      <c r="H3247" s="49" t="s">
        <v>119</v>
      </c>
      <c r="I3247" s="19">
        <v>0</v>
      </c>
      <c r="J3247" s="19">
        <v>583791</v>
      </c>
      <c r="K3247" s="19">
        <v>0</v>
      </c>
      <c r="L3247" s="19"/>
      <c r="M3247" s="19"/>
      <c r="N3247" s="19"/>
      <c r="O3247" s="19">
        <v>0</v>
      </c>
      <c r="P3247" s="19">
        <v>0</v>
      </c>
      <c r="Q3247" s="19">
        <v>0</v>
      </c>
      <c r="R3247" s="19">
        <v>0</v>
      </c>
      <c r="S3247" s="19"/>
      <c r="T3247" s="19">
        <f t="shared" si="8057"/>
        <v>0</v>
      </c>
      <c r="U3247" s="19">
        <f t="shared" si="8145"/>
        <v>583791</v>
      </c>
      <c r="V3247" s="19">
        <f t="shared" si="8146"/>
        <v>0</v>
      </c>
      <c r="W3247" s="19"/>
      <c r="X3247" s="19"/>
      <c r="Y3247" s="19"/>
      <c r="Z3247" s="19"/>
      <c r="AA3247" s="19"/>
      <c r="AB3247" s="19"/>
      <c r="AC3247" s="19"/>
      <c r="AD3247" s="19"/>
      <c r="AE3247" s="19"/>
      <c r="AF3247" s="50">
        <v>0</v>
      </c>
      <c r="AG3247" s="50"/>
      <c r="AH3247" s="50">
        <v>0</v>
      </c>
      <c r="AI3247" s="50">
        <v>0</v>
      </c>
      <c r="AJ3247" s="50">
        <f>AF3247</f>
        <v>0</v>
      </c>
      <c r="AK3247" s="50">
        <f>AG3247</f>
        <v>0</v>
      </c>
      <c r="AL3247" s="50">
        <v>0</v>
      </c>
      <c r="AM3247" s="50">
        <v>0</v>
      </c>
      <c r="AN3247" s="50">
        <f>AL3247</f>
        <v>0</v>
      </c>
      <c r="AO3247" s="51">
        <v>0</v>
      </c>
      <c r="AP3247" s="51">
        <v>0</v>
      </c>
      <c r="AQ3247" s="51">
        <v>0</v>
      </c>
      <c r="AR3247" s="51">
        <v>0</v>
      </c>
      <c r="AS3247" s="51">
        <v>0</v>
      </c>
      <c r="AT3247" s="51">
        <v>0</v>
      </c>
      <c r="AU3247" s="51">
        <f t="shared" si="8139"/>
        <v>0</v>
      </c>
      <c r="AV3247" s="51">
        <f t="shared" si="8140"/>
        <v>0</v>
      </c>
      <c r="AW3247" s="51">
        <f t="shared" si="8141"/>
        <v>0</v>
      </c>
      <c r="AX3247" s="51">
        <f t="shared" si="8142"/>
        <v>583791</v>
      </c>
      <c r="AY3247" s="51">
        <f t="shared" si="8143"/>
        <v>0</v>
      </c>
      <c r="AZ3247" s="51"/>
      <c r="BA3247" s="52"/>
      <c r="BB3247" s="25">
        <v>0</v>
      </c>
    </row>
    <row r="3248" ht="63">
      <c r="B3248" s="47" t="s">
        <v>1194</v>
      </c>
      <c r="C3248" s="47" t="s">
        <v>96</v>
      </c>
      <c r="D3248" s="47" t="s">
        <v>46</v>
      </c>
      <c r="E3248" s="48" t="str">
        <f t="shared" si="8138"/>
        <v>0501</v>
      </c>
      <c r="F3248" s="17" t="s">
        <v>1210</v>
      </c>
      <c r="G3248" s="47"/>
      <c r="H3248" s="57" t="s">
        <v>1211</v>
      </c>
      <c r="I3248" s="19"/>
      <c r="J3248" s="19"/>
      <c r="K3248" s="19"/>
      <c r="L3248" s="19"/>
      <c r="M3248" s="19"/>
      <c r="N3248" s="19"/>
      <c r="O3248" s="19">
        <f>O3249+O3250</f>
        <v>0</v>
      </c>
      <c r="P3248" s="19"/>
      <c r="Q3248" s="19"/>
      <c r="R3248" s="19"/>
      <c r="S3248" s="19"/>
      <c r="T3248" s="19">
        <f t="shared" si="8057"/>
        <v>0</v>
      </c>
      <c r="U3248" s="19"/>
      <c r="V3248" s="19"/>
      <c r="W3248" s="19"/>
      <c r="X3248" s="19"/>
      <c r="Y3248" s="19"/>
      <c r="Z3248" s="19"/>
      <c r="AA3248" s="19"/>
      <c r="AB3248" s="19"/>
      <c r="AC3248" s="19"/>
      <c r="AD3248" s="19"/>
      <c r="AE3248" s="19"/>
      <c r="AF3248" s="50">
        <f>AF3249+AF3250</f>
        <v>854066.62046999997</v>
      </c>
      <c r="AG3248" s="50">
        <f>AG3249+AG3250</f>
        <v>0</v>
      </c>
      <c r="AH3248" s="50">
        <f>AH3249+AH3250</f>
        <v>640549.96535000007</v>
      </c>
      <c r="AI3248" s="50">
        <f>AI3249+AI3250</f>
        <v>0</v>
      </c>
      <c r="AJ3248" s="50">
        <f>AJ3249+AJ3250</f>
        <v>832733.04513999994</v>
      </c>
      <c r="AK3248" s="50">
        <f>AK3249+AK3250</f>
        <v>0</v>
      </c>
      <c r="AL3248" s="50">
        <f>AL3249+AL3250</f>
        <v>852949.59335999994</v>
      </c>
      <c r="AM3248" s="50">
        <f>AM3249+AM3250</f>
        <v>640549.96535000007</v>
      </c>
      <c r="AN3248" s="50">
        <f>AN3249+AN3250</f>
        <v>831651.62402999995</v>
      </c>
      <c r="AO3248" s="63">
        <f>AO3249+AO3250</f>
        <v>211615.03300000002</v>
      </c>
      <c r="AP3248" s="15">
        <f>AP3249+AP3250</f>
        <v>854066.62046999997</v>
      </c>
      <c r="AQ3248" s="51">
        <f>AQ3249+AQ3250</f>
        <v>0</v>
      </c>
      <c r="AR3248" s="15">
        <f>AR3249+AR3250</f>
        <v>0</v>
      </c>
      <c r="AS3248" s="51">
        <f>AS3249+AS3250</f>
        <v>0</v>
      </c>
      <c r="AT3248" s="15">
        <f>AT3249+AT3250</f>
        <v>0</v>
      </c>
      <c r="AU3248" s="51">
        <f t="shared" si="8139"/>
        <v>854066.62046999997</v>
      </c>
      <c r="AV3248" s="51">
        <f t="shared" si="8140"/>
        <v>-854066.62046999997</v>
      </c>
      <c r="AW3248" s="51"/>
      <c r="AX3248" s="51"/>
      <c r="AY3248" s="51"/>
      <c r="AZ3248" s="51"/>
      <c r="BA3248" s="52">
        <f t="shared" si="8144"/>
        <v>99.869210775456224</v>
      </c>
      <c r="BB3248" s="25"/>
    </row>
    <row r="3249" ht="31.5">
      <c r="B3249" s="47" t="s">
        <v>1194</v>
      </c>
      <c r="C3249" s="47" t="s">
        <v>96</v>
      </c>
      <c r="D3249" s="47" t="s">
        <v>46</v>
      </c>
      <c r="E3249" s="48" t="str">
        <f t="shared" si="8138"/>
        <v>0501</v>
      </c>
      <c r="F3249" s="17" t="s">
        <v>1210</v>
      </c>
      <c r="G3249" s="47" t="s">
        <v>118</v>
      </c>
      <c r="H3249" s="49" t="s">
        <v>119</v>
      </c>
      <c r="I3249" s="19"/>
      <c r="J3249" s="19"/>
      <c r="K3249" s="19"/>
      <c r="L3249" s="19"/>
      <c r="M3249" s="19"/>
      <c r="N3249" s="19"/>
      <c r="O3249" s="19">
        <v>0</v>
      </c>
      <c r="P3249" s="19"/>
      <c r="Q3249" s="19"/>
      <c r="R3249" s="19"/>
      <c r="S3249" s="19"/>
      <c r="T3249" s="19">
        <f t="shared" si="8057"/>
        <v>0</v>
      </c>
      <c r="U3249" s="19"/>
      <c r="V3249" s="19"/>
      <c r="W3249" s="19"/>
      <c r="X3249" s="19"/>
      <c r="Y3249" s="19"/>
      <c r="Z3249" s="19"/>
      <c r="AA3249" s="19"/>
      <c r="AB3249" s="19"/>
      <c r="AC3249" s="19"/>
      <c r="AD3249" s="19"/>
      <c r="AE3249" s="19"/>
      <c r="AF3249" s="50">
        <v>832733.04513999994</v>
      </c>
      <c r="AG3249" s="50"/>
      <c r="AH3249" s="50">
        <v>624578.44535000005</v>
      </c>
      <c r="AI3249" s="50"/>
      <c r="AJ3249" s="50">
        <f>AF3249</f>
        <v>832733.04513999994</v>
      </c>
      <c r="AK3249" s="50">
        <f>AG3249</f>
        <v>0</v>
      </c>
      <c r="AL3249" s="50">
        <v>831651.62402999995</v>
      </c>
      <c r="AM3249" s="50">
        <v>624578.44535000005</v>
      </c>
      <c r="AN3249" s="50">
        <f>AL3249</f>
        <v>831651.62402999995</v>
      </c>
      <c r="AO3249" s="15">
        <v>204409.83300000001</v>
      </c>
      <c r="AP3249" s="51">
        <v>844066.62046999997</v>
      </c>
      <c r="AQ3249" s="15">
        <v>0</v>
      </c>
      <c r="AR3249" s="51">
        <v>0</v>
      </c>
      <c r="AS3249" s="15">
        <v>0</v>
      </c>
      <c r="AT3249" s="51">
        <v>0</v>
      </c>
      <c r="AU3249" s="51">
        <f t="shared" si="8139"/>
        <v>844066.62046999997</v>
      </c>
      <c r="AV3249" s="51">
        <f t="shared" si="8140"/>
        <v>-844066.62046999997</v>
      </c>
      <c r="AW3249" s="51"/>
      <c r="AX3249" s="51"/>
      <c r="AY3249" s="51"/>
      <c r="AZ3249" s="51"/>
      <c r="BA3249" s="52">
        <f t="shared" si="8144"/>
        <v>99.870135919751064</v>
      </c>
      <c r="BB3249" s="25"/>
    </row>
    <row r="3250">
      <c r="B3250" s="47" t="s">
        <v>1194</v>
      </c>
      <c r="C3250" s="47" t="s">
        <v>96</v>
      </c>
      <c r="D3250" s="47" t="s">
        <v>46</v>
      </c>
      <c r="E3250" s="48" t="str">
        <f t="shared" si="8138"/>
        <v>0501</v>
      </c>
      <c r="F3250" s="17" t="s">
        <v>1210</v>
      </c>
      <c r="G3250" s="47" t="s">
        <v>60</v>
      </c>
      <c r="H3250" s="49" t="s">
        <v>61</v>
      </c>
      <c r="I3250" s="19"/>
      <c r="J3250" s="19"/>
      <c r="K3250" s="19"/>
      <c r="L3250" s="19"/>
      <c r="M3250" s="19"/>
      <c r="N3250" s="19"/>
      <c r="O3250" s="19">
        <v>0</v>
      </c>
      <c r="P3250" s="19"/>
      <c r="Q3250" s="19"/>
      <c r="R3250" s="19"/>
      <c r="S3250" s="19"/>
      <c r="T3250" s="19">
        <f t="shared" si="8057"/>
        <v>0</v>
      </c>
      <c r="U3250" s="19"/>
      <c r="V3250" s="19"/>
      <c r="W3250" s="19"/>
      <c r="X3250" s="19"/>
      <c r="Y3250" s="19"/>
      <c r="Z3250" s="19"/>
      <c r="AA3250" s="19"/>
      <c r="AB3250" s="19"/>
      <c r="AC3250" s="19"/>
      <c r="AD3250" s="19"/>
      <c r="AE3250" s="19"/>
      <c r="AF3250" s="50">
        <v>21333.57533</v>
      </c>
      <c r="AG3250" s="50"/>
      <c r="AH3250" s="50">
        <v>15971.52</v>
      </c>
      <c r="AI3250" s="50"/>
      <c r="AJ3250" s="50">
        <v>0</v>
      </c>
      <c r="AK3250" s="50">
        <v>0</v>
      </c>
      <c r="AL3250" s="50">
        <v>21297.96933</v>
      </c>
      <c r="AM3250" s="50">
        <v>15971.52</v>
      </c>
      <c r="AN3250" s="50">
        <v>0</v>
      </c>
      <c r="AO3250" s="63">
        <v>7205.1999999999998</v>
      </c>
      <c r="AP3250" s="15">
        <v>10000</v>
      </c>
      <c r="AQ3250" s="51">
        <v>0</v>
      </c>
      <c r="AR3250" s="15">
        <v>0</v>
      </c>
      <c r="AS3250" s="51">
        <v>0</v>
      </c>
      <c r="AT3250" s="15">
        <v>0</v>
      </c>
      <c r="AU3250" s="51">
        <f t="shared" si="8139"/>
        <v>10000</v>
      </c>
      <c r="AV3250" s="51">
        <f t="shared" si="8140"/>
        <v>-10000</v>
      </c>
      <c r="AW3250" s="51"/>
      <c r="AX3250" s="51"/>
      <c r="AY3250" s="51"/>
      <c r="AZ3250" s="51"/>
      <c r="BA3250" s="52">
        <f t="shared" si="8144"/>
        <v>99.833098768259759</v>
      </c>
      <c r="BB3250" s="25"/>
    </row>
    <row r="3251">
      <c r="B3251" s="47" t="s">
        <v>1194</v>
      </c>
      <c r="C3251" s="47" t="s">
        <v>96</v>
      </c>
      <c r="D3251" s="47" t="s">
        <v>46</v>
      </c>
      <c r="E3251" s="48" t="str">
        <f t="shared" si="8138"/>
        <v>0501</v>
      </c>
      <c r="F3251" s="47" t="s">
        <v>661</v>
      </c>
      <c r="G3251" s="48"/>
      <c r="H3251" s="49" t="s">
        <v>113</v>
      </c>
      <c r="I3251" s="19">
        <f t="shared" ref="I3251:I3258" si="8147">I3252</f>
        <v>600000</v>
      </c>
      <c r="J3251" s="19">
        <f t="shared" ref="J3251:J3253" si="8148">J3252</f>
        <v>216209</v>
      </c>
      <c r="K3251" s="19">
        <f t="shared" ref="K3251:K3258" si="8149">K3252</f>
        <v>800000</v>
      </c>
      <c r="L3251" s="19">
        <f t="shared" ref="L3251:L3258" si="8150">L3252</f>
        <v>0</v>
      </c>
      <c r="M3251" s="19">
        <f t="shared" ref="M3251:M3258" si="8151">M3252</f>
        <v>0</v>
      </c>
      <c r="N3251" s="19">
        <f t="shared" ref="N3251:N3258" si="8152">N3252</f>
        <v>0</v>
      </c>
      <c r="O3251" s="19">
        <f>O3252</f>
        <v>-253689.39999999999</v>
      </c>
      <c r="P3251" s="19">
        <f>P3252</f>
        <v>23348.231</v>
      </c>
      <c r="Q3251" s="19">
        <f>Q3252</f>
        <v>46931.813000000002</v>
      </c>
      <c r="R3251" s="19">
        <f>R3252</f>
        <v>609208.56999999995</v>
      </c>
      <c r="S3251" s="19">
        <f>S3252</f>
        <v>374805.68137999997</v>
      </c>
      <c r="T3251" s="19">
        <f t="shared" si="8057"/>
        <v>1400604.8953799999</v>
      </c>
      <c r="U3251" s="19">
        <f t="shared" si="8145"/>
        <v>216209</v>
      </c>
      <c r="V3251" s="19">
        <f t="shared" si="8146"/>
        <v>800000</v>
      </c>
      <c r="W3251" s="19">
        <f t="shared" ref="W3251:W3252" si="8153">W3252</f>
        <v>167825.80799999999</v>
      </c>
      <c r="X3251" s="19">
        <f t="shared" ref="X3251:X3252" si="8154">X3252</f>
        <v>0</v>
      </c>
      <c r="Y3251" s="19">
        <f t="shared" ref="Y3251:Y3252" si="8155">Y3252</f>
        <v>0</v>
      </c>
      <c r="Z3251" s="19">
        <f t="shared" ref="Z3251:Z3252" si="8156">Z3252</f>
        <v>80420.438380000007</v>
      </c>
      <c r="AA3251" s="19">
        <f t="shared" ref="AA3251:AA3252" si="8157">AA3252</f>
        <v>0</v>
      </c>
      <c r="AB3251" s="19">
        <f t="shared" ref="AB3251:AB3252" si="8158">AB3252</f>
        <v>0</v>
      </c>
      <c r="AC3251" s="19">
        <f t="shared" ref="AC3251:AC3252" si="8159">AC3252</f>
        <v>0</v>
      </c>
      <c r="AD3251" s="19">
        <f t="shared" ref="AD3251:AD3252" si="8160">AD3252</f>
        <v>0</v>
      </c>
      <c r="AE3251" s="19">
        <f t="shared" ref="AE3251:AE3252" si="8161">AE3252</f>
        <v>-231023.29000000001</v>
      </c>
      <c r="AF3251" s="50">
        <f>AF3252</f>
        <v>964457.97054999997</v>
      </c>
      <c r="AG3251" s="50">
        <f>AG3252</f>
        <v>0</v>
      </c>
      <c r="AH3251" s="50">
        <f>AH3252</f>
        <v>0</v>
      </c>
      <c r="AI3251" s="50">
        <f>AI3252</f>
        <v>0</v>
      </c>
      <c r="AJ3251" s="50">
        <f>AJ3252</f>
        <v>897275.76142999995</v>
      </c>
      <c r="AK3251" s="50">
        <f>AK3252</f>
        <v>0</v>
      </c>
      <c r="AL3251" s="50">
        <f>AL3252</f>
        <v>963069.65031000006</v>
      </c>
      <c r="AM3251" s="50">
        <f>AM3252</f>
        <v>0</v>
      </c>
      <c r="AN3251" s="50">
        <f>AN3252</f>
        <v>895887.44119000004</v>
      </c>
      <c r="AO3251" s="15">
        <f>AO3252</f>
        <v>766397.12884000014</v>
      </c>
      <c r="AP3251" s="51">
        <f>AP3252</f>
        <v>1177664.74459</v>
      </c>
      <c r="AQ3251" s="51">
        <f>AQ3252</f>
        <v>-253689.39999999999</v>
      </c>
      <c r="AR3251" s="51">
        <f>AR3252</f>
        <v>0</v>
      </c>
      <c r="AS3251" s="51">
        <f>AS3252</f>
        <v>0</v>
      </c>
      <c r="AT3251" s="51">
        <f>AT3252</f>
        <v>0</v>
      </c>
      <c r="AU3251" s="51">
        <f t="shared" si="8139"/>
        <v>923975.34458999999</v>
      </c>
      <c r="AV3251" s="51">
        <f t="shared" si="8140"/>
        <v>476629.55078999989</v>
      </c>
      <c r="AW3251" s="51">
        <f t="shared" si="8141"/>
        <v>1648851.1417599998</v>
      </c>
      <c r="AX3251" s="51">
        <f t="shared" si="8142"/>
        <v>216209</v>
      </c>
      <c r="AY3251" s="51">
        <f t="shared" si="8143"/>
        <v>568976.70999999996</v>
      </c>
      <c r="AZ3251" s="51">
        <f t="shared" ref="AZ3251:AZ3252" si="8162">AZ3252</f>
        <v>0</v>
      </c>
      <c r="BA3251" s="52">
        <f t="shared" si="8144"/>
        <v>99.856051763540492</v>
      </c>
      <c r="BB3251" s="25"/>
    </row>
    <row r="3252" ht="47.25">
      <c r="B3252" s="47" t="s">
        <v>1194</v>
      </c>
      <c r="C3252" s="47" t="s">
        <v>96</v>
      </c>
      <c r="D3252" s="47" t="s">
        <v>46</v>
      </c>
      <c r="E3252" s="48" t="str">
        <f t="shared" si="8138"/>
        <v>0501</v>
      </c>
      <c r="F3252" s="47" t="s">
        <v>1212</v>
      </c>
      <c r="G3252" s="48"/>
      <c r="H3252" s="49" t="s">
        <v>1213</v>
      </c>
      <c r="I3252" s="19">
        <f t="shared" si="8147"/>
        <v>600000</v>
      </c>
      <c r="J3252" s="19">
        <f t="shared" si="8148"/>
        <v>216209</v>
      </c>
      <c r="K3252" s="19">
        <f t="shared" si="8149"/>
        <v>800000</v>
      </c>
      <c r="L3252" s="19">
        <f t="shared" si="8150"/>
        <v>0</v>
      </c>
      <c r="M3252" s="19">
        <f t="shared" si="8151"/>
        <v>0</v>
      </c>
      <c r="N3252" s="19">
        <f t="shared" si="8152"/>
        <v>0</v>
      </c>
      <c r="O3252" s="19">
        <f>O3253+O3256</f>
        <v>-253689.39999999999</v>
      </c>
      <c r="P3252" s="19">
        <f>P3253+P3256</f>
        <v>23348.231</v>
      </c>
      <c r="Q3252" s="19">
        <f>Q3253+Q3256</f>
        <v>46931.813000000002</v>
      </c>
      <c r="R3252" s="19">
        <f>R3253+R3256</f>
        <v>609208.56999999995</v>
      </c>
      <c r="S3252" s="19">
        <f>S3253+S3256</f>
        <v>374805.68137999997</v>
      </c>
      <c r="T3252" s="19">
        <f t="shared" si="8057"/>
        <v>1400604.8953799999</v>
      </c>
      <c r="U3252" s="19">
        <f t="shared" si="8145"/>
        <v>216209</v>
      </c>
      <c r="V3252" s="19">
        <f t="shared" si="8146"/>
        <v>800000</v>
      </c>
      <c r="W3252" s="19">
        <f t="shared" si="8153"/>
        <v>167825.80799999999</v>
      </c>
      <c r="X3252" s="19">
        <f t="shared" si="8154"/>
        <v>0</v>
      </c>
      <c r="Y3252" s="19">
        <f t="shared" si="8155"/>
        <v>0</v>
      </c>
      <c r="Z3252" s="19">
        <f t="shared" si="8156"/>
        <v>80420.438380000007</v>
      </c>
      <c r="AA3252" s="19">
        <f t="shared" si="8157"/>
        <v>0</v>
      </c>
      <c r="AB3252" s="19">
        <f t="shared" si="8158"/>
        <v>0</v>
      </c>
      <c r="AC3252" s="19">
        <f t="shared" si="8159"/>
        <v>0</v>
      </c>
      <c r="AD3252" s="19">
        <f t="shared" si="8160"/>
        <v>0</v>
      </c>
      <c r="AE3252" s="19">
        <f t="shared" si="8161"/>
        <v>-231023.29000000001</v>
      </c>
      <c r="AF3252" s="50">
        <f>AF3253+AF3256</f>
        <v>964457.97054999997</v>
      </c>
      <c r="AG3252" s="50">
        <f>AG3253+AG3256</f>
        <v>0</v>
      </c>
      <c r="AH3252" s="50">
        <f>AH3253+AH3256</f>
        <v>0</v>
      </c>
      <c r="AI3252" s="50">
        <f>AI3253+AI3256</f>
        <v>0</v>
      </c>
      <c r="AJ3252" s="50">
        <f>AJ3253+AJ3256</f>
        <v>897275.76142999995</v>
      </c>
      <c r="AK3252" s="50">
        <f>AK3253+AK3256</f>
        <v>0</v>
      </c>
      <c r="AL3252" s="50">
        <f>AL3253+AL3256</f>
        <v>963069.65031000006</v>
      </c>
      <c r="AM3252" s="50">
        <f>AM3253+AM3256</f>
        <v>0</v>
      </c>
      <c r="AN3252" s="50">
        <f>AN3253+AN3256</f>
        <v>895887.44119000004</v>
      </c>
      <c r="AO3252" s="51">
        <f>AO3253+AO3256</f>
        <v>766397.12884000014</v>
      </c>
      <c r="AP3252" s="51">
        <f>AP3253+AP3256</f>
        <v>1177664.74459</v>
      </c>
      <c r="AQ3252" s="51">
        <f>AQ3253+AQ3256</f>
        <v>-253689.39999999999</v>
      </c>
      <c r="AR3252" s="51">
        <f>AR3253+AR3256</f>
        <v>0</v>
      </c>
      <c r="AS3252" s="51">
        <f>AS3253+AS3256</f>
        <v>0</v>
      </c>
      <c r="AT3252" s="51">
        <f>AT3253+AT3256</f>
        <v>0</v>
      </c>
      <c r="AU3252" s="51">
        <f t="shared" si="8139"/>
        <v>923975.34458999999</v>
      </c>
      <c r="AV3252" s="51">
        <f t="shared" si="8140"/>
        <v>476629.55078999989</v>
      </c>
      <c r="AW3252" s="51">
        <f t="shared" si="8141"/>
        <v>1648851.1417599998</v>
      </c>
      <c r="AX3252" s="51">
        <f t="shared" si="8142"/>
        <v>216209</v>
      </c>
      <c r="AY3252" s="51">
        <f t="shared" si="8143"/>
        <v>568976.70999999996</v>
      </c>
      <c r="AZ3252" s="51">
        <f t="shared" si="8162"/>
        <v>0</v>
      </c>
      <c r="BA3252" s="52">
        <f t="shared" si="8144"/>
        <v>99.856051763540492</v>
      </c>
      <c r="BB3252" s="25"/>
    </row>
    <row r="3253" ht="31.5">
      <c r="B3253" s="47" t="s">
        <v>1194</v>
      </c>
      <c r="C3253" s="47" t="s">
        <v>96</v>
      </c>
      <c r="D3253" s="47" t="s">
        <v>46</v>
      </c>
      <c r="E3253" s="48" t="str">
        <f t="shared" si="8138"/>
        <v>0501</v>
      </c>
      <c r="F3253" s="47" t="s">
        <v>1214</v>
      </c>
      <c r="G3253" s="48"/>
      <c r="H3253" s="49" t="s">
        <v>1215</v>
      </c>
      <c r="I3253" s="19">
        <f t="shared" si="8147"/>
        <v>600000</v>
      </c>
      <c r="J3253" s="19">
        <f t="shared" si="8148"/>
        <v>216209</v>
      </c>
      <c r="K3253" s="19">
        <f t="shared" si="8149"/>
        <v>800000</v>
      </c>
      <c r="L3253" s="19">
        <f t="shared" si="8150"/>
        <v>0</v>
      </c>
      <c r="M3253" s="19">
        <f t="shared" si="8151"/>
        <v>0</v>
      </c>
      <c r="N3253" s="19">
        <f t="shared" si="8152"/>
        <v>0</v>
      </c>
      <c r="O3253" s="19">
        <f>O3254+O3255</f>
        <v>-253689.39999999999</v>
      </c>
      <c r="P3253" s="19">
        <f>P3254+P3255</f>
        <v>-116651.769</v>
      </c>
      <c r="Q3253" s="19">
        <f>Q3254+Q3255</f>
        <v>46931.813000000002</v>
      </c>
      <c r="R3253" s="19">
        <f>R3254+R3255</f>
        <v>609208.56999999995</v>
      </c>
      <c r="S3253" s="19">
        <f>S3254+S3255</f>
        <v>374805.68137999997</v>
      </c>
      <c r="T3253" s="19">
        <f t="shared" si="8057"/>
        <v>1260604.8953799999</v>
      </c>
      <c r="U3253" s="19">
        <f t="shared" si="8145"/>
        <v>216209</v>
      </c>
      <c r="V3253" s="19">
        <f t="shared" si="8146"/>
        <v>800000</v>
      </c>
      <c r="W3253" s="19">
        <f>W3254+W3255</f>
        <v>167825.80799999999</v>
      </c>
      <c r="X3253" s="19">
        <f>X3254+X3255</f>
        <v>0</v>
      </c>
      <c r="Y3253" s="19">
        <f>Y3254+Y3255</f>
        <v>0</v>
      </c>
      <c r="Z3253" s="19">
        <f>Z3254+Z3255</f>
        <v>80420.438380000007</v>
      </c>
      <c r="AA3253" s="19">
        <f>AA3254+AA3255</f>
        <v>0</v>
      </c>
      <c r="AB3253" s="19">
        <f>AB3254+AB3255</f>
        <v>0</v>
      </c>
      <c r="AC3253" s="19">
        <f>AC3254+AC3255</f>
        <v>0</v>
      </c>
      <c r="AD3253" s="19">
        <f>AD3254+AD3255</f>
        <v>0</v>
      </c>
      <c r="AE3253" s="19">
        <f>AE3254+AE3255</f>
        <v>-231023.29000000001</v>
      </c>
      <c r="AF3253" s="50">
        <f>AF3254+AF3255</f>
        <v>824457.97054999997</v>
      </c>
      <c r="AG3253" s="50">
        <f>AG3254+AG3255</f>
        <v>0</v>
      </c>
      <c r="AH3253" s="50">
        <f>AH3254+AH3255</f>
        <v>0</v>
      </c>
      <c r="AI3253" s="50">
        <f>AI3254+AI3255</f>
        <v>0</v>
      </c>
      <c r="AJ3253" s="50">
        <f>AJ3254+AJ3255</f>
        <v>757275.76142999995</v>
      </c>
      <c r="AK3253" s="50">
        <f>AK3254+AK3255</f>
        <v>0</v>
      </c>
      <c r="AL3253" s="50">
        <f>AL3254+AL3255</f>
        <v>823069.65031000006</v>
      </c>
      <c r="AM3253" s="50">
        <f>AM3254+AM3255</f>
        <v>0</v>
      </c>
      <c r="AN3253" s="50">
        <f>AN3254+AN3255</f>
        <v>755887.44119000004</v>
      </c>
      <c r="AO3253" s="15">
        <f>AO3254+AO3255</f>
        <v>706867.75784000009</v>
      </c>
      <c r="AP3253" s="51">
        <f>AP3254+AP3255</f>
        <v>1037664.74459</v>
      </c>
      <c r="AQ3253" s="51">
        <f>AQ3254+AQ3255</f>
        <v>-253689.39999999999</v>
      </c>
      <c r="AR3253" s="51">
        <f>AR3254+AR3255</f>
        <v>0</v>
      </c>
      <c r="AS3253" s="51">
        <f>AS3254+AS3255</f>
        <v>0</v>
      </c>
      <c r="AT3253" s="51">
        <f>AT3254+AT3255</f>
        <v>0</v>
      </c>
      <c r="AU3253" s="51">
        <f t="shared" si="8139"/>
        <v>783975.34458999999</v>
      </c>
      <c r="AV3253" s="51">
        <f t="shared" si="8140"/>
        <v>476629.55078999989</v>
      </c>
      <c r="AW3253" s="51">
        <f t="shared" si="8141"/>
        <v>1508851.1417599998</v>
      </c>
      <c r="AX3253" s="51">
        <f t="shared" si="8142"/>
        <v>216209</v>
      </c>
      <c r="AY3253" s="51">
        <f t="shared" si="8143"/>
        <v>568976.70999999996</v>
      </c>
      <c r="AZ3253" s="51">
        <f>AZ3254+AZ3255</f>
        <v>0</v>
      </c>
      <c r="BA3253" s="52">
        <f t="shared" si="8144"/>
        <v>99.831608124417343</v>
      </c>
      <c r="BB3253" s="25"/>
    </row>
    <row r="3254" ht="31.5">
      <c r="B3254" s="47" t="s">
        <v>1194</v>
      </c>
      <c r="C3254" s="47" t="s">
        <v>96</v>
      </c>
      <c r="D3254" s="47" t="s">
        <v>46</v>
      </c>
      <c r="E3254" s="48" t="str">
        <f t="shared" si="8138"/>
        <v>0501</v>
      </c>
      <c r="F3254" s="47" t="s">
        <v>1214</v>
      </c>
      <c r="G3254" s="47" t="s">
        <v>118</v>
      </c>
      <c r="H3254" s="49" t="s">
        <v>119</v>
      </c>
      <c r="I3254" s="19">
        <v>600000</v>
      </c>
      <c r="J3254" s="19">
        <f>800000-583791</f>
        <v>216209</v>
      </c>
      <c r="K3254" s="19">
        <v>800000</v>
      </c>
      <c r="L3254" s="19"/>
      <c r="M3254" s="19"/>
      <c r="N3254" s="19"/>
      <c r="O3254" s="19">
        <v>-253689.39999999999</v>
      </c>
      <c r="P3254" s="19">
        <f>18226.374-140000+969.087</f>
        <v>-120804.539</v>
      </c>
      <c r="Q3254" s="19">
        <v>46931.813000000002</v>
      </c>
      <c r="R3254" s="19">
        <f>284537.91+324670.66</f>
        <v>609208.56999999995</v>
      </c>
      <c r="S3254" s="19">
        <f>16916.26938+36266.81+8721.375+10366.026+6790.993+1052.278+167825.808+126559.434+0.001</f>
        <v>374498.99437999999</v>
      </c>
      <c r="T3254" s="19">
        <f t="shared" si="8057"/>
        <v>1256145.4383799999</v>
      </c>
      <c r="U3254" s="19">
        <f t="shared" si="8145"/>
        <v>216209</v>
      </c>
      <c r="V3254" s="19">
        <f t="shared" si="8146"/>
        <v>800000</v>
      </c>
      <c r="W3254" s="19">
        <v>167825.80799999999</v>
      </c>
      <c r="X3254" s="19"/>
      <c r="Y3254" s="19"/>
      <c r="Z3254" s="19">
        <f>16916.26938+36266.81+8721.375+10366.026+6790.993+1052.278</f>
        <v>80113.751380000002</v>
      </c>
      <c r="AA3254" s="19"/>
      <c r="AB3254" s="19"/>
      <c r="AC3254" s="19"/>
      <c r="AD3254" s="19"/>
      <c r="AE3254" s="19">
        <v>-231023.29000000001</v>
      </c>
      <c r="AF3254" s="50">
        <v>757275.76142999995</v>
      </c>
      <c r="AG3254" s="50"/>
      <c r="AH3254" s="50">
        <v>0</v>
      </c>
      <c r="AI3254" s="50">
        <v>0</v>
      </c>
      <c r="AJ3254" s="50">
        <f>AF3254</f>
        <v>757275.76142999995</v>
      </c>
      <c r="AK3254" s="50">
        <f>AG3254</f>
        <v>0</v>
      </c>
      <c r="AL3254" s="50">
        <v>755887.44119000004</v>
      </c>
      <c r="AM3254" s="50">
        <v>0</v>
      </c>
      <c r="AN3254" s="50">
        <f>AL3254</f>
        <v>755887.44119000004</v>
      </c>
      <c r="AO3254" s="51">
        <v>653848.33729000005</v>
      </c>
      <c r="AP3254" s="51">
        <f>971814.73525-165.43545</f>
        <v>971649.29980000004</v>
      </c>
      <c r="AQ3254" s="51">
        <v>-253689.39999999999</v>
      </c>
      <c r="AR3254" s="51">
        <v>0</v>
      </c>
      <c r="AS3254" s="51">
        <v>0</v>
      </c>
      <c r="AT3254" s="51">
        <v>0</v>
      </c>
      <c r="AU3254" s="51">
        <f t="shared" si="8139"/>
        <v>717959.89980000001</v>
      </c>
      <c r="AV3254" s="51">
        <f t="shared" si="8140"/>
        <v>538185.53857999993</v>
      </c>
      <c r="AW3254" s="51">
        <f t="shared" si="8141"/>
        <v>1504084.9977599999</v>
      </c>
      <c r="AX3254" s="51">
        <f t="shared" si="8142"/>
        <v>216209</v>
      </c>
      <c r="AY3254" s="51">
        <f t="shared" si="8143"/>
        <v>568976.70999999996</v>
      </c>
      <c r="AZ3254" s="51"/>
      <c r="BA3254" s="52">
        <f t="shared" si="8144"/>
        <v>99.816669130228291</v>
      </c>
      <c r="BB3254" s="53"/>
    </row>
    <row r="3255">
      <c r="B3255" s="47" t="s">
        <v>1194</v>
      </c>
      <c r="C3255" s="47" t="s">
        <v>96</v>
      </c>
      <c r="D3255" s="47" t="s">
        <v>46</v>
      </c>
      <c r="E3255" s="48" t="str">
        <f t="shared" si="8138"/>
        <v>0501</v>
      </c>
      <c r="F3255" s="47" t="s">
        <v>1214</v>
      </c>
      <c r="G3255" s="47" t="s">
        <v>60</v>
      </c>
      <c r="H3255" s="49" t="s">
        <v>61</v>
      </c>
      <c r="I3255" s="19"/>
      <c r="J3255" s="19"/>
      <c r="K3255" s="19"/>
      <c r="L3255" s="19"/>
      <c r="M3255" s="19"/>
      <c r="N3255" s="19"/>
      <c r="O3255" s="19">
        <v>0</v>
      </c>
      <c r="P3255" s="19">
        <v>4152.7700000000004</v>
      </c>
      <c r="Q3255" s="19">
        <v>0</v>
      </c>
      <c r="R3255" s="19">
        <v>0</v>
      </c>
      <c r="S3255" s="19">
        <f>306.687</f>
        <v>306.68700000000001</v>
      </c>
      <c r="T3255" s="19">
        <f t="shared" si="8057"/>
        <v>4459.4570000000003</v>
      </c>
      <c r="U3255" s="19"/>
      <c r="V3255" s="19"/>
      <c r="W3255" s="19"/>
      <c r="X3255" s="19"/>
      <c r="Y3255" s="19"/>
      <c r="Z3255" s="19">
        <f>306.687</f>
        <v>306.68700000000001</v>
      </c>
      <c r="AA3255" s="19"/>
      <c r="AB3255" s="19"/>
      <c r="AC3255" s="19"/>
      <c r="AD3255" s="19"/>
      <c r="AE3255" s="19"/>
      <c r="AF3255" s="50">
        <v>67182.20912</v>
      </c>
      <c r="AG3255" s="50"/>
      <c r="AH3255" s="50">
        <v>0</v>
      </c>
      <c r="AI3255" s="50">
        <v>0</v>
      </c>
      <c r="AJ3255" s="50">
        <v>0</v>
      </c>
      <c r="AK3255" s="50">
        <v>0</v>
      </c>
      <c r="AL3255" s="50">
        <v>67182.20912</v>
      </c>
      <c r="AM3255" s="50">
        <v>0</v>
      </c>
      <c r="AN3255" s="50">
        <v>0</v>
      </c>
      <c r="AO3255" s="15">
        <v>53019.420550000003</v>
      </c>
      <c r="AP3255" s="51">
        <v>66015.444789999994</v>
      </c>
      <c r="AQ3255" s="51">
        <v>0</v>
      </c>
      <c r="AR3255" s="51">
        <v>0</v>
      </c>
      <c r="AS3255" s="51">
        <v>0</v>
      </c>
      <c r="AT3255" s="51">
        <v>0</v>
      </c>
      <c r="AU3255" s="51">
        <f t="shared" si="8139"/>
        <v>66015.444789999994</v>
      </c>
      <c r="AV3255" s="51">
        <f t="shared" si="8140"/>
        <v>-61555.987789999992</v>
      </c>
      <c r="AW3255" s="51">
        <f t="shared" si="8141"/>
        <v>4766.1440000000002</v>
      </c>
      <c r="AX3255" s="51">
        <f t="shared" si="8142"/>
        <v>0</v>
      </c>
      <c r="AY3255" s="51">
        <f t="shared" si="8143"/>
        <v>0</v>
      </c>
      <c r="AZ3255" s="51"/>
      <c r="BA3255" s="52">
        <f t="shared" si="8144"/>
        <v>100</v>
      </c>
      <c r="BB3255" s="53"/>
    </row>
    <row r="3256" ht="110.25">
      <c r="B3256" s="47" t="s">
        <v>1194</v>
      </c>
      <c r="C3256" s="47" t="s">
        <v>96</v>
      </c>
      <c r="D3256" s="47" t="s">
        <v>46</v>
      </c>
      <c r="E3256" s="48" t="str">
        <f t="shared" si="8138"/>
        <v>0501</v>
      </c>
      <c r="F3256" s="47" t="s">
        <v>1216</v>
      </c>
      <c r="G3256" s="47"/>
      <c r="H3256" s="49" t="s">
        <v>1217</v>
      </c>
      <c r="I3256" s="19"/>
      <c r="J3256" s="19"/>
      <c r="K3256" s="19"/>
      <c r="L3256" s="19"/>
      <c r="M3256" s="19"/>
      <c r="N3256" s="19"/>
      <c r="O3256" s="19">
        <f>O3257</f>
        <v>0</v>
      </c>
      <c r="P3256" s="19">
        <f>P3257</f>
        <v>140000</v>
      </c>
      <c r="Q3256" s="19">
        <f>Q3257</f>
        <v>0</v>
      </c>
      <c r="R3256" s="19">
        <f>R3257</f>
        <v>0</v>
      </c>
      <c r="S3256" s="19">
        <f>S3257</f>
        <v>0</v>
      </c>
      <c r="T3256" s="19">
        <f t="shared" si="8057"/>
        <v>140000</v>
      </c>
      <c r="U3256" s="19"/>
      <c r="V3256" s="19"/>
      <c r="W3256" s="19"/>
      <c r="X3256" s="19"/>
      <c r="Y3256" s="19"/>
      <c r="Z3256" s="19"/>
      <c r="AA3256" s="19"/>
      <c r="AB3256" s="19"/>
      <c r="AC3256" s="19"/>
      <c r="AD3256" s="19"/>
      <c r="AE3256" s="19"/>
      <c r="AF3256" s="50">
        <f>AF3257</f>
        <v>140000</v>
      </c>
      <c r="AG3256" s="50">
        <f>AG3257</f>
        <v>0</v>
      </c>
      <c r="AH3256" s="50">
        <f>AH3257</f>
        <v>0</v>
      </c>
      <c r="AI3256" s="50">
        <f>AI3257</f>
        <v>0</v>
      </c>
      <c r="AJ3256" s="50">
        <f>AJ3257</f>
        <v>140000</v>
      </c>
      <c r="AK3256" s="50">
        <f>AK3257</f>
        <v>0</v>
      </c>
      <c r="AL3256" s="50">
        <f>AL3257</f>
        <v>140000</v>
      </c>
      <c r="AM3256" s="50">
        <f>AM3257</f>
        <v>0</v>
      </c>
      <c r="AN3256" s="50">
        <f>AN3257</f>
        <v>140000</v>
      </c>
      <c r="AO3256" s="63">
        <f>AO3257</f>
        <v>59529.370999999999</v>
      </c>
      <c r="AP3256" s="51">
        <f>AP3257</f>
        <v>140000</v>
      </c>
      <c r="AQ3256" s="51">
        <f>AQ3257</f>
        <v>0</v>
      </c>
      <c r="AR3256" s="51">
        <f>AR3257</f>
        <v>0</v>
      </c>
      <c r="AS3256" s="51">
        <f>AS3257</f>
        <v>0</v>
      </c>
      <c r="AT3256" s="51">
        <f>AT3257</f>
        <v>0</v>
      </c>
      <c r="AU3256" s="51">
        <f t="shared" si="8139"/>
        <v>140000</v>
      </c>
      <c r="AV3256" s="51">
        <f t="shared" si="8140"/>
        <v>0</v>
      </c>
      <c r="AW3256" s="51"/>
      <c r="AX3256" s="51"/>
      <c r="AY3256" s="51"/>
      <c r="AZ3256" s="51"/>
      <c r="BA3256" s="52">
        <f t="shared" si="8144"/>
        <v>100</v>
      </c>
      <c r="BB3256" s="53"/>
    </row>
    <row r="3257" ht="31.5">
      <c r="B3257" s="47" t="s">
        <v>1194</v>
      </c>
      <c r="C3257" s="47" t="s">
        <v>96</v>
      </c>
      <c r="D3257" s="47" t="s">
        <v>46</v>
      </c>
      <c r="E3257" s="48" t="str">
        <f t="shared" si="8138"/>
        <v>0501</v>
      </c>
      <c r="F3257" s="47" t="s">
        <v>1216</v>
      </c>
      <c r="G3257" s="47" t="s">
        <v>118</v>
      </c>
      <c r="H3257" s="49" t="s">
        <v>119</v>
      </c>
      <c r="I3257" s="19"/>
      <c r="J3257" s="19"/>
      <c r="K3257" s="19"/>
      <c r="L3257" s="19"/>
      <c r="M3257" s="19"/>
      <c r="N3257" s="19"/>
      <c r="O3257" s="19">
        <v>0</v>
      </c>
      <c r="P3257" s="19">
        <v>140000</v>
      </c>
      <c r="Q3257" s="19">
        <v>0</v>
      </c>
      <c r="R3257" s="19">
        <v>0</v>
      </c>
      <c r="S3257" s="19">
        <v>0</v>
      </c>
      <c r="T3257" s="19">
        <f t="shared" si="8057"/>
        <v>140000</v>
      </c>
      <c r="U3257" s="19"/>
      <c r="V3257" s="19"/>
      <c r="W3257" s="19"/>
      <c r="X3257" s="19"/>
      <c r="Y3257" s="19"/>
      <c r="Z3257" s="19"/>
      <c r="AA3257" s="19"/>
      <c r="AB3257" s="19"/>
      <c r="AC3257" s="19"/>
      <c r="AD3257" s="19"/>
      <c r="AE3257" s="19"/>
      <c r="AF3257" s="50">
        <v>140000</v>
      </c>
      <c r="AG3257" s="50"/>
      <c r="AH3257" s="50">
        <v>0</v>
      </c>
      <c r="AI3257" s="50">
        <v>0</v>
      </c>
      <c r="AJ3257" s="50">
        <f>AF3257</f>
        <v>140000</v>
      </c>
      <c r="AK3257" s="50">
        <f>AG3257</f>
        <v>0</v>
      </c>
      <c r="AL3257" s="50">
        <v>140000</v>
      </c>
      <c r="AM3257" s="50">
        <v>0</v>
      </c>
      <c r="AN3257" s="50">
        <f>AL3257</f>
        <v>140000</v>
      </c>
      <c r="AO3257" s="15">
        <v>59529.370999999999</v>
      </c>
      <c r="AP3257" s="51">
        <v>140000</v>
      </c>
      <c r="AQ3257" s="51">
        <v>0</v>
      </c>
      <c r="AR3257" s="51">
        <v>0</v>
      </c>
      <c r="AS3257" s="51">
        <v>0</v>
      </c>
      <c r="AT3257" s="51">
        <v>0</v>
      </c>
      <c r="AU3257" s="51">
        <f t="shared" si="8139"/>
        <v>140000</v>
      </c>
      <c r="AV3257" s="51">
        <f t="shared" si="8140"/>
        <v>0</v>
      </c>
      <c r="AW3257" s="51"/>
      <c r="AX3257" s="51"/>
      <c r="AY3257" s="51"/>
      <c r="AZ3257" s="51"/>
      <c r="BA3257" s="52">
        <f t="shared" si="8144"/>
        <v>100</v>
      </c>
      <c r="BB3257" s="53"/>
    </row>
    <row r="3258">
      <c r="B3258" s="47" t="s">
        <v>1194</v>
      </c>
      <c r="C3258" s="47" t="s">
        <v>96</v>
      </c>
      <c r="D3258" s="47" t="s">
        <v>46</v>
      </c>
      <c r="E3258" s="48" t="str">
        <f t="shared" si="8138"/>
        <v>0501</v>
      </c>
      <c r="F3258" s="47" t="s">
        <v>1037</v>
      </c>
      <c r="G3258" s="48"/>
      <c r="H3258" s="49" t="s">
        <v>53</v>
      </c>
      <c r="I3258" s="19">
        <f t="shared" si="8147"/>
        <v>72081.100000000006</v>
      </c>
      <c r="J3258" s="19">
        <f>J3259</f>
        <v>68903</v>
      </c>
      <c r="K3258" s="19">
        <f t="shared" si="8149"/>
        <v>98903.000000000015</v>
      </c>
      <c r="L3258" s="19">
        <f t="shared" si="8150"/>
        <v>0</v>
      </c>
      <c r="M3258" s="19">
        <f t="shared" si="8151"/>
        <v>0</v>
      </c>
      <c r="N3258" s="19">
        <f t="shared" si="8152"/>
        <v>0</v>
      </c>
      <c r="O3258" s="19">
        <f>O3259</f>
        <v>1601.8420000000001</v>
      </c>
      <c r="P3258" s="19">
        <f>P3259</f>
        <v>19896.775999999998</v>
      </c>
      <c r="Q3258" s="19">
        <f>Q3259</f>
        <v>5765.2979999999998</v>
      </c>
      <c r="R3258" s="19">
        <f>R3259</f>
        <v>0</v>
      </c>
      <c r="S3258" s="19">
        <f>S3259</f>
        <v>6426.1930000000002</v>
      </c>
      <c r="T3258" s="19">
        <f t="shared" si="8057"/>
        <v>105771.209</v>
      </c>
      <c r="U3258" s="19">
        <f t="shared" si="8145"/>
        <v>68903</v>
      </c>
      <c r="V3258" s="19">
        <f t="shared" si="8146"/>
        <v>98903.000000000015</v>
      </c>
      <c r="W3258" s="19">
        <f>W3259</f>
        <v>6426.1930000000002</v>
      </c>
      <c r="X3258" s="19">
        <f>X3259</f>
        <v>0</v>
      </c>
      <c r="Y3258" s="19">
        <f>Y3259</f>
        <v>0</v>
      </c>
      <c r="Z3258" s="19">
        <f>Z3259</f>
        <v>0</v>
      </c>
      <c r="AA3258" s="19">
        <f>AA3259</f>
        <v>0</v>
      </c>
      <c r="AB3258" s="19">
        <f>AB3259</f>
        <v>0</v>
      </c>
      <c r="AC3258" s="19">
        <f>AC3259</f>
        <v>0</v>
      </c>
      <c r="AD3258" s="19">
        <f>AD3259</f>
        <v>0</v>
      </c>
      <c r="AE3258" s="19">
        <f>AE3259</f>
        <v>0</v>
      </c>
      <c r="AF3258" s="50">
        <f>AF3259</f>
        <v>181822.85037</v>
      </c>
      <c r="AG3258" s="50">
        <f>AG3259</f>
        <v>0</v>
      </c>
      <c r="AH3258" s="50">
        <f>AH3259</f>
        <v>0</v>
      </c>
      <c r="AI3258" s="50">
        <f>AI3259</f>
        <v>0</v>
      </c>
      <c r="AJ3258" s="50">
        <f>AJ3259</f>
        <v>0</v>
      </c>
      <c r="AK3258" s="50">
        <f>AK3259</f>
        <v>0</v>
      </c>
      <c r="AL3258" s="50">
        <f>AL3259</f>
        <v>181821.84318</v>
      </c>
      <c r="AM3258" s="50">
        <f>AM3259</f>
        <v>0</v>
      </c>
      <c r="AN3258" s="50">
        <f>AN3259</f>
        <v>0</v>
      </c>
      <c r="AO3258" s="51">
        <f>AO3259</f>
        <v>154754.19053999998</v>
      </c>
      <c r="AP3258" s="51">
        <f>AP3259</f>
        <v>166124.4008</v>
      </c>
      <c r="AQ3258" s="51">
        <f>AQ3259</f>
        <v>1601.8420000000001</v>
      </c>
      <c r="AR3258" s="51">
        <f>AR3259</f>
        <v>0</v>
      </c>
      <c r="AS3258" s="51">
        <f>AS3259</f>
        <v>0</v>
      </c>
      <c r="AT3258" s="51">
        <f>AT3259</f>
        <v>0</v>
      </c>
      <c r="AU3258" s="51">
        <f t="shared" si="8139"/>
        <v>167726.24280000001</v>
      </c>
      <c r="AV3258" s="51">
        <f t="shared" si="8140"/>
        <v>-61955.033800000005</v>
      </c>
      <c r="AW3258" s="51">
        <f t="shared" si="8141"/>
        <v>112197.402</v>
      </c>
      <c r="AX3258" s="51">
        <f t="shared" si="8142"/>
        <v>68903</v>
      </c>
      <c r="AY3258" s="51">
        <f t="shared" si="8143"/>
        <v>98903.000000000015</v>
      </c>
      <c r="AZ3258" s="51">
        <f>AZ3259</f>
        <v>0</v>
      </c>
      <c r="BA3258" s="52">
        <f t="shared" si="8144"/>
        <v>99.999446059723539</v>
      </c>
      <c r="BB3258" s="25"/>
    </row>
    <row r="3259" ht="31.5">
      <c r="B3259" s="47" t="s">
        <v>1194</v>
      </c>
      <c r="C3259" s="47" t="s">
        <v>96</v>
      </c>
      <c r="D3259" s="47" t="s">
        <v>46</v>
      </c>
      <c r="E3259" s="48" t="str">
        <f t="shared" si="8138"/>
        <v>0501</v>
      </c>
      <c r="F3259" s="47" t="s">
        <v>1120</v>
      </c>
      <c r="G3259" s="48"/>
      <c r="H3259" s="49" t="s">
        <v>1121</v>
      </c>
      <c r="I3259" s="19">
        <f>I3260+I3263</f>
        <v>72081.100000000006</v>
      </c>
      <c r="J3259" s="19">
        <f>J3260+J3263</f>
        <v>68903</v>
      </c>
      <c r="K3259" s="19">
        <f>K3260+K3263</f>
        <v>98903.000000000015</v>
      </c>
      <c r="L3259" s="19">
        <f>L3260+L3263</f>
        <v>0</v>
      </c>
      <c r="M3259" s="19">
        <f>M3260+M3263</f>
        <v>0</v>
      </c>
      <c r="N3259" s="19">
        <f>N3260+N3263</f>
        <v>0</v>
      </c>
      <c r="O3259" s="19">
        <f>O3260+O3263</f>
        <v>1601.8420000000001</v>
      </c>
      <c r="P3259" s="19">
        <f>P3260+P3263</f>
        <v>19896.775999999998</v>
      </c>
      <c r="Q3259" s="19">
        <f>Q3260+Q3263</f>
        <v>5765.2979999999998</v>
      </c>
      <c r="R3259" s="19">
        <f>R3260+R3263</f>
        <v>0</v>
      </c>
      <c r="S3259" s="19">
        <f>S3260+S3263</f>
        <v>6426.1930000000002</v>
      </c>
      <c r="T3259" s="19">
        <f t="shared" si="8057"/>
        <v>105771.209</v>
      </c>
      <c r="U3259" s="19">
        <f t="shared" si="8145"/>
        <v>68903</v>
      </c>
      <c r="V3259" s="19">
        <f t="shared" si="8146"/>
        <v>98903.000000000015</v>
      </c>
      <c r="W3259" s="19">
        <f>W3260+W3263</f>
        <v>6426.1930000000002</v>
      </c>
      <c r="X3259" s="19">
        <f>X3260+X3263</f>
        <v>0</v>
      </c>
      <c r="Y3259" s="19">
        <f>Y3260+Y3263</f>
        <v>0</v>
      </c>
      <c r="Z3259" s="19">
        <f>Z3260+Z3263</f>
        <v>0</v>
      </c>
      <c r="AA3259" s="19">
        <f>AA3260+AA3263</f>
        <v>0</v>
      </c>
      <c r="AB3259" s="19">
        <f>AB3260+AB3263</f>
        <v>0</v>
      </c>
      <c r="AC3259" s="19">
        <f>AC3260+AC3263</f>
        <v>0</v>
      </c>
      <c r="AD3259" s="19">
        <f>AD3260+AD3263</f>
        <v>0</v>
      </c>
      <c r="AE3259" s="19">
        <f>AE3260+AE3263</f>
        <v>0</v>
      </c>
      <c r="AF3259" s="50">
        <f>AF3260+AF3263</f>
        <v>181822.85037</v>
      </c>
      <c r="AG3259" s="50">
        <f>AG3260+AG3263</f>
        <v>0</v>
      </c>
      <c r="AH3259" s="50">
        <f>AH3260+AH3263</f>
        <v>0</v>
      </c>
      <c r="AI3259" s="50">
        <f>AI3260+AI3263</f>
        <v>0</v>
      </c>
      <c r="AJ3259" s="50">
        <f>AJ3260+AJ3263</f>
        <v>0</v>
      </c>
      <c r="AK3259" s="50">
        <f>AK3260+AK3263</f>
        <v>0</v>
      </c>
      <c r="AL3259" s="50">
        <f>AL3260+AL3263</f>
        <v>181821.84318</v>
      </c>
      <c r="AM3259" s="50">
        <f>AM3260+AM3263</f>
        <v>0</v>
      </c>
      <c r="AN3259" s="50">
        <f>AN3260+AN3263</f>
        <v>0</v>
      </c>
      <c r="AO3259" s="15">
        <f>AO3260+AO3263</f>
        <v>154754.19053999998</v>
      </c>
      <c r="AP3259" s="51">
        <f>AP3260+AP3263</f>
        <v>166124.4008</v>
      </c>
      <c r="AQ3259" s="51">
        <f>AQ3260+AQ3263</f>
        <v>1601.8420000000001</v>
      </c>
      <c r="AR3259" s="51">
        <f>AR3260+AR3263</f>
        <v>0</v>
      </c>
      <c r="AS3259" s="51">
        <f>AS3260+AS3263</f>
        <v>0</v>
      </c>
      <c r="AT3259" s="51">
        <f>AT3260+AT3263</f>
        <v>0</v>
      </c>
      <c r="AU3259" s="51">
        <f t="shared" si="8139"/>
        <v>167726.24280000001</v>
      </c>
      <c r="AV3259" s="51">
        <f t="shared" si="8140"/>
        <v>-61955.033800000005</v>
      </c>
      <c r="AW3259" s="51">
        <f t="shared" si="8141"/>
        <v>112197.402</v>
      </c>
      <c r="AX3259" s="51">
        <f t="shared" si="8142"/>
        <v>68903</v>
      </c>
      <c r="AY3259" s="51">
        <f t="shared" si="8143"/>
        <v>98903.000000000015</v>
      </c>
      <c r="AZ3259" s="51">
        <f>AZ3260+AZ3263</f>
        <v>0</v>
      </c>
      <c r="BA3259" s="52">
        <f t="shared" si="8144"/>
        <v>99.999446059723539</v>
      </c>
      <c r="BB3259" s="25"/>
    </row>
    <row r="3260" ht="31.5">
      <c r="B3260" s="47" t="s">
        <v>1194</v>
      </c>
      <c r="C3260" s="47" t="s">
        <v>96</v>
      </c>
      <c r="D3260" s="47" t="s">
        <v>46</v>
      </c>
      <c r="E3260" s="48" t="str">
        <f t="shared" si="8138"/>
        <v>0501</v>
      </c>
      <c r="F3260" s="47" t="s">
        <v>1218</v>
      </c>
      <c r="G3260" s="48"/>
      <c r="H3260" s="49" t="s">
        <v>1219</v>
      </c>
      <c r="I3260" s="19">
        <f>I3261+I3262</f>
        <v>65745.300000000003</v>
      </c>
      <c r="J3260" s="19">
        <f>J3261+J3262</f>
        <v>65745.300000000003</v>
      </c>
      <c r="K3260" s="19">
        <f>K3261+K3262</f>
        <v>95745.300000000017</v>
      </c>
      <c r="L3260" s="19">
        <f>L3261+L3262</f>
        <v>0</v>
      </c>
      <c r="M3260" s="19">
        <f>M3261+M3262</f>
        <v>0</v>
      </c>
      <c r="N3260" s="19">
        <f>N3261+N3262</f>
        <v>0</v>
      </c>
      <c r="O3260" s="19">
        <f>O3261+O3262</f>
        <v>1601.8420000000001</v>
      </c>
      <c r="P3260" s="19">
        <f>P3261+P3262</f>
        <v>19896.775999999998</v>
      </c>
      <c r="Q3260" s="19">
        <f>Q3261+Q3262</f>
        <v>5765.2979999999998</v>
      </c>
      <c r="R3260" s="19">
        <f>R3261+R3262</f>
        <v>0</v>
      </c>
      <c r="S3260" s="19">
        <f>S3261+S3262</f>
        <v>6426.1930000000002</v>
      </c>
      <c r="T3260" s="19">
        <f t="shared" si="8057"/>
        <v>99435.409</v>
      </c>
      <c r="U3260" s="19">
        <f t="shared" si="8145"/>
        <v>65745.300000000003</v>
      </c>
      <c r="V3260" s="19">
        <f t="shared" si="8146"/>
        <v>95745.300000000017</v>
      </c>
      <c r="W3260" s="19">
        <f>W3261+W3262</f>
        <v>6426.1930000000002</v>
      </c>
      <c r="X3260" s="19">
        <f>X3261+X3262</f>
        <v>0</v>
      </c>
      <c r="Y3260" s="19">
        <f>Y3261+Y3262</f>
        <v>0</v>
      </c>
      <c r="Z3260" s="19">
        <f>Z3261+Z3262</f>
        <v>0</v>
      </c>
      <c r="AA3260" s="19">
        <f>AA3261+AA3262</f>
        <v>0</v>
      </c>
      <c r="AB3260" s="19">
        <f>AB3261+AB3262</f>
        <v>0</v>
      </c>
      <c r="AC3260" s="19">
        <f>AC3261+AC3262</f>
        <v>0</v>
      </c>
      <c r="AD3260" s="19">
        <f>AD3261+AD3262</f>
        <v>0</v>
      </c>
      <c r="AE3260" s="19">
        <f>AE3261+AE3262</f>
        <v>0</v>
      </c>
      <c r="AF3260" s="50">
        <f>AF3261+AF3262</f>
        <v>175487.05037000001</v>
      </c>
      <c r="AG3260" s="50">
        <f>AG3261+AG3262</f>
        <v>0</v>
      </c>
      <c r="AH3260" s="50">
        <f>AH3261+AH3262</f>
        <v>0</v>
      </c>
      <c r="AI3260" s="50">
        <f>AI3261+AI3262</f>
        <v>0</v>
      </c>
      <c r="AJ3260" s="50">
        <f>AJ3261+AJ3262</f>
        <v>0</v>
      </c>
      <c r="AK3260" s="50">
        <f>AK3261+AK3262</f>
        <v>0</v>
      </c>
      <c r="AL3260" s="50">
        <f>AL3261+AL3262</f>
        <v>175487.04946000001</v>
      </c>
      <c r="AM3260" s="50">
        <f>AM3261+AM3262</f>
        <v>0</v>
      </c>
      <c r="AN3260" s="50">
        <f>AN3261+AN3262</f>
        <v>0</v>
      </c>
      <c r="AO3260" s="51">
        <f>AO3261+AO3262</f>
        <v>150623.24414</v>
      </c>
      <c r="AP3260" s="51">
        <f>AP3261+AP3262</f>
        <v>159788.60080000001</v>
      </c>
      <c r="AQ3260" s="51">
        <f>AQ3261+AQ3262</f>
        <v>1601.8420000000001</v>
      </c>
      <c r="AR3260" s="51">
        <f>AR3261+AR3262</f>
        <v>0</v>
      </c>
      <c r="AS3260" s="51">
        <f>AS3261+AS3262</f>
        <v>0</v>
      </c>
      <c r="AT3260" s="51">
        <f>AT3261+AT3262</f>
        <v>0</v>
      </c>
      <c r="AU3260" s="51">
        <f t="shared" si="8139"/>
        <v>161390.44280000002</v>
      </c>
      <c r="AV3260" s="51">
        <f t="shared" si="8140"/>
        <v>-61955.033800000019</v>
      </c>
      <c r="AW3260" s="51">
        <f t="shared" si="8141"/>
        <v>105861.602</v>
      </c>
      <c r="AX3260" s="51">
        <f t="shared" si="8142"/>
        <v>65745.300000000003</v>
      </c>
      <c r="AY3260" s="51">
        <f t="shared" si="8143"/>
        <v>95745.300000000017</v>
      </c>
      <c r="AZ3260" s="51">
        <f>AZ3261+AZ3262</f>
        <v>0</v>
      </c>
      <c r="BA3260" s="52">
        <f t="shared" si="8144"/>
        <v>99.999999481443211</v>
      </c>
      <c r="BB3260" s="25"/>
    </row>
    <row r="3261" ht="31.5">
      <c r="B3261" s="47" t="s">
        <v>1194</v>
      </c>
      <c r="C3261" s="47" t="s">
        <v>96</v>
      </c>
      <c r="D3261" s="47" t="s">
        <v>46</v>
      </c>
      <c r="E3261" s="48" t="str">
        <f t="shared" si="8138"/>
        <v>0501</v>
      </c>
      <c r="F3261" s="47" t="s">
        <v>1218</v>
      </c>
      <c r="G3261" s="47" t="s">
        <v>58</v>
      </c>
      <c r="H3261" s="49" t="s">
        <v>59</v>
      </c>
      <c r="I3261" s="19">
        <v>65433.300000000003</v>
      </c>
      <c r="J3261" s="19">
        <v>65219.200000000004</v>
      </c>
      <c r="K3261" s="19">
        <v>95219.200000000012</v>
      </c>
      <c r="L3261" s="19"/>
      <c r="M3261" s="19"/>
      <c r="N3261" s="19"/>
      <c r="O3261" s="19">
        <v>1601.8420000000001</v>
      </c>
      <c r="P3261" s="19">
        <v>12027.642</v>
      </c>
      <c r="Q3261" s="19">
        <v>5765.2979999999998</v>
      </c>
      <c r="R3261" s="19">
        <v>0</v>
      </c>
      <c r="S3261" s="19">
        <v>6426.1930000000002</v>
      </c>
      <c r="T3261" s="19">
        <f t="shared" si="8057"/>
        <v>91254.274999999994</v>
      </c>
      <c r="U3261" s="19">
        <f t="shared" si="8145"/>
        <v>65219.200000000004</v>
      </c>
      <c r="V3261" s="19">
        <f t="shared" si="8146"/>
        <v>95219.200000000012</v>
      </c>
      <c r="W3261" s="19">
        <v>6426.1930000000002</v>
      </c>
      <c r="X3261" s="19"/>
      <c r="Y3261" s="19"/>
      <c r="Z3261" s="19"/>
      <c r="AA3261" s="19"/>
      <c r="AB3261" s="19"/>
      <c r="AC3261" s="19"/>
      <c r="AD3261" s="19"/>
      <c r="AE3261" s="19"/>
      <c r="AF3261" s="50">
        <v>89930.214529999997</v>
      </c>
      <c r="AG3261" s="50"/>
      <c r="AH3261" s="50">
        <v>0</v>
      </c>
      <c r="AI3261" s="50">
        <v>0</v>
      </c>
      <c r="AJ3261" s="50">
        <v>0</v>
      </c>
      <c r="AK3261" s="50">
        <v>0</v>
      </c>
      <c r="AL3261" s="50">
        <v>89930.213619999995</v>
      </c>
      <c r="AM3261" s="50">
        <v>0</v>
      </c>
      <c r="AN3261" s="50">
        <v>0</v>
      </c>
      <c r="AO3261" s="15">
        <v>79727.848610000001</v>
      </c>
      <c r="AP3261" s="51">
        <v>88838.892680000004</v>
      </c>
      <c r="AQ3261" s="51">
        <v>1601.8420000000001</v>
      </c>
      <c r="AR3261" s="51">
        <v>0</v>
      </c>
      <c r="AS3261" s="51">
        <v>0</v>
      </c>
      <c r="AT3261" s="51">
        <v>0</v>
      </c>
      <c r="AU3261" s="51">
        <f t="shared" si="8139"/>
        <v>90440.734680000009</v>
      </c>
      <c r="AV3261" s="51">
        <f t="shared" si="8140"/>
        <v>813.54031999998551</v>
      </c>
      <c r="AW3261" s="51">
        <f t="shared" si="8141"/>
        <v>97680.467999999993</v>
      </c>
      <c r="AX3261" s="51">
        <f t="shared" si="8142"/>
        <v>65219.200000000004</v>
      </c>
      <c r="AY3261" s="51">
        <f t="shared" si="8143"/>
        <v>95219.200000000012</v>
      </c>
      <c r="AZ3261" s="51"/>
      <c r="BA3261" s="52">
        <f t="shared" si="8144"/>
        <v>99.999998988104267</v>
      </c>
      <c r="BB3261" s="53"/>
    </row>
    <row r="3262">
      <c r="B3262" s="47" t="s">
        <v>1194</v>
      </c>
      <c r="C3262" s="47" t="s">
        <v>96</v>
      </c>
      <c r="D3262" s="47" t="s">
        <v>46</v>
      </c>
      <c r="E3262" s="48" t="str">
        <f t="shared" si="8138"/>
        <v>0501</v>
      </c>
      <c r="F3262" s="47" t="s">
        <v>1218</v>
      </c>
      <c r="G3262" s="47" t="s">
        <v>60</v>
      </c>
      <c r="H3262" s="49" t="s">
        <v>61</v>
      </c>
      <c r="I3262" s="19">
        <v>312</v>
      </c>
      <c r="J3262" s="19">
        <v>526.10000000000002</v>
      </c>
      <c r="K3262" s="19">
        <v>526.10000000000002</v>
      </c>
      <c r="L3262" s="19"/>
      <c r="M3262" s="19"/>
      <c r="N3262" s="19"/>
      <c r="O3262" s="19">
        <v>0</v>
      </c>
      <c r="P3262" s="19">
        <v>7869.134</v>
      </c>
      <c r="Q3262" s="19">
        <v>0</v>
      </c>
      <c r="R3262" s="19">
        <v>0</v>
      </c>
      <c r="S3262" s="19"/>
      <c r="T3262" s="19">
        <f t="shared" si="8057"/>
        <v>8181.134</v>
      </c>
      <c r="U3262" s="19">
        <f t="shared" si="8145"/>
        <v>526.10000000000002</v>
      </c>
      <c r="V3262" s="19">
        <f t="shared" si="8146"/>
        <v>526.10000000000002</v>
      </c>
      <c r="W3262" s="19"/>
      <c r="X3262" s="19"/>
      <c r="Y3262" s="19"/>
      <c r="Z3262" s="19"/>
      <c r="AA3262" s="19"/>
      <c r="AB3262" s="19"/>
      <c r="AC3262" s="19"/>
      <c r="AD3262" s="19"/>
      <c r="AE3262" s="19"/>
      <c r="AF3262" s="50">
        <v>85556.83584</v>
      </c>
      <c r="AG3262" s="50"/>
      <c r="AH3262" s="50">
        <v>0</v>
      </c>
      <c r="AI3262" s="50">
        <v>0</v>
      </c>
      <c r="AJ3262" s="50">
        <v>0</v>
      </c>
      <c r="AK3262" s="50">
        <v>0</v>
      </c>
      <c r="AL3262" s="50">
        <v>85556.83584</v>
      </c>
      <c r="AM3262" s="50">
        <v>0</v>
      </c>
      <c r="AN3262" s="50">
        <v>0</v>
      </c>
      <c r="AO3262" s="51">
        <v>70895.395529999994</v>
      </c>
      <c r="AP3262" s="51">
        <v>70949.708119999996</v>
      </c>
      <c r="AQ3262" s="51">
        <v>0</v>
      </c>
      <c r="AR3262" s="51">
        <v>0</v>
      </c>
      <c r="AS3262" s="51">
        <v>0</v>
      </c>
      <c r="AT3262" s="51">
        <v>0</v>
      </c>
      <c r="AU3262" s="51">
        <f t="shared" si="8139"/>
        <v>70949.708119999996</v>
      </c>
      <c r="AV3262" s="51">
        <f t="shared" si="8140"/>
        <v>-62768.574119999997</v>
      </c>
      <c r="AW3262" s="51">
        <f t="shared" si="8141"/>
        <v>8181.134</v>
      </c>
      <c r="AX3262" s="51">
        <f t="shared" si="8142"/>
        <v>526.10000000000002</v>
      </c>
      <c r="AY3262" s="51">
        <f t="shared" si="8143"/>
        <v>526.10000000000002</v>
      </c>
      <c r="AZ3262" s="51"/>
      <c r="BA3262" s="52">
        <f t="shared" si="8144"/>
        <v>100</v>
      </c>
      <c r="BB3262" s="53"/>
    </row>
    <row r="3263">
      <c r="B3263" s="47" t="s">
        <v>1194</v>
      </c>
      <c r="C3263" s="47" t="s">
        <v>96</v>
      </c>
      <c r="D3263" s="47" t="s">
        <v>46</v>
      </c>
      <c r="E3263" s="48" t="str">
        <f t="shared" si="8138"/>
        <v>0501</v>
      </c>
      <c r="F3263" s="17" t="s">
        <v>1122</v>
      </c>
      <c r="G3263" s="48"/>
      <c r="H3263" s="49" t="s">
        <v>1123</v>
      </c>
      <c r="I3263" s="19">
        <f>I3264</f>
        <v>6335.8000000000002</v>
      </c>
      <c r="J3263" s="19">
        <f>J3264</f>
        <v>3157.6999999999998</v>
      </c>
      <c r="K3263" s="19">
        <f>K3264</f>
        <v>3157.6999999999998</v>
      </c>
      <c r="L3263" s="19">
        <f>L3264</f>
        <v>0</v>
      </c>
      <c r="M3263" s="19">
        <f>M3264</f>
        <v>0</v>
      </c>
      <c r="N3263" s="19">
        <f>N3264</f>
        <v>0</v>
      </c>
      <c r="O3263" s="19">
        <f>O3264</f>
        <v>0</v>
      </c>
      <c r="P3263" s="19">
        <f>P3264</f>
        <v>0</v>
      </c>
      <c r="Q3263" s="19">
        <f>Q3264</f>
        <v>0</v>
      </c>
      <c r="R3263" s="19">
        <f>R3264</f>
        <v>0</v>
      </c>
      <c r="S3263" s="19">
        <f>S3264</f>
        <v>0</v>
      </c>
      <c r="T3263" s="19">
        <f t="shared" si="8057"/>
        <v>6335.8000000000002</v>
      </c>
      <c r="U3263" s="19">
        <f t="shared" si="8145"/>
        <v>3157.6999999999998</v>
      </c>
      <c r="V3263" s="19">
        <f t="shared" si="8146"/>
        <v>3157.6999999999998</v>
      </c>
      <c r="W3263" s="19">
        <f>W3264</f>
        <v>0</v>
      </c>
      <c r="X3263" s="19">
        <f>X3264</f>
        <v>0</v>
      </c>
      <c r="Y3263" s="19">
        <f>Y3264</f>
        <v>0</v>
      </c>
      <c r="Z3263" s="19">
        <f>Z3264</f>
        <v>0</v>
      </c>
      <c r="AA3263" s="19">
        <f>AA3264</f>
        <v>0</v>
      </c>
      <c r="AB3263" s="19">
        <f>AB3264</f>
        <v>0</v>
      </c>
      <c r="AC3263" s="19">
        <f>AC3264</f>
        <v>0</v>
      </c>
      <c r="AD3263" s="19">
        <f>AD3264</f>
        <v>0</v>
      </c>
      <c r="AE3263" s="19">
        <f>AE3264</f>
        <v>0</v>
      </c>
      <c r="AF3263" s="50">
        <f>AF3264</f>
        <v>6335.8000000000002</v>
      </c>
      <c r="AG3263" s="50">
        <f>AG3264</f>
        <v>0</v>
      </c>
      <c r="AH3263" s="50">
        <f>AH3264</f>
        <v>0</v>
      </c>
      <c r="AI3263" s="50">
        <f>AI3264</f>
        <v>0</v>
      </c>
      <c r="AJ3263" s="50">
        <f>AJ3264</f>
        <v>0</v>
      </c>
      <c r="AK3263" s="50">
        <f>AK3264</f>
        <v>0</v>
      </c>
      <c r="AL3263" s="50">
        <f>AL3264</f>
        <v>6334.7937199999997</v>
      </c>
      <c r="AM3263" s="50">
        <f>AM3264</f>
        <v>0</v>
      </c>
      <c r="AN3263" s="50">
        <f>AN3264</f>
        <v>0</v>
      </c>
      <c r="AO3263" s="15">
        <f>AO3264</f>
        <v>4130.9463999999998</v>
      </c>
      <c r="AP3263" s="51">
        <f>AP3264</f>
        <v>6335.8000000000002</v>
      </c>
      <c r="AQ3263" s="51">
        <f>AQ3264</f>
        <v>0</v>
      </c>
      <c r="AR3263" s="51">
        <f>AR3264</f>
        <v>0</v>
      </c>
      <c r="AS3263" s="51">
        <f>AS3264</f>
        <v>0</v>
      </c>
      <c r="AT3263" s="51">
        <f>AT3264</f>
        <v>0</v>
      </c>
      <c r="AU3263" s="51">
        <f t="shared" si="8139"/>
        <v>6335.8000000000002</v>
      </c>
      <c r="AV3263" s="51">
        <f t="shared" si="8140"/>
        <v>0</v>
      </c>
      <c r="AW3263" s="51">
        <f t="shared" si="8141"/>
        <v>6335.8000000000002</v>
      </c>
      <c r="AX3263" s="51">
        <f t="shared" si="8142"/>
        <v>3157.6999999999998</v>
      </c>
      <c r="AY3263" s="51">
        <f t="shared" si="8143"/>
        <v>3157.6999999999998</v>
      </c>
      <c r="AZ3263" s="51">
        <f>AZ3264</f>
        <v>0</v>
      </c>
      <c r="BA3263" s="52">
        <f t="shared" si="8144"/>
        <v>99.984117554215729</v>
      </c>
      <c r="BB3263" s="25"/>
    </row>
    <row r="3264" ht="31.5">
      <c r="B3264" s="47" t="s">
        <v>1194</v>
      </c>
      <c r="C3264" s="47" t="s">
        <v>96</v>
      </c>
      <c r="D3264" s="47" t="s">
        <v>46</v>
      </c>
      <c r="E3264" s="48" t="str">
        <f t="shared" si="8138"/>
        <v>0501</v>
      </c>
      <c r="F3264" s="17" t="s">
        <v>1122</v>
      </c>
      <c r="G3264" s="47" t="s">
        <v>58</v>
      </c>
      <c r="H3264" s="49" t="s">
        <v>59</v>
      </c>
      <c r="I3264" s="19">
        <v>6335.8000000000002</v>
      </c>
      <c r="J3264" s="19">
        <v>3157.6999999999998</v>
      </c>
      <c r="K3264" s="19">
        <v>3157.6999999999998</v>
      </c>
      <c r="L3264" s="19"/>
      <c r="M3264" s="19"/>
      <c r="N3264" s="19"/>
      <c r="O3264" s="19">
        <v>0</v>
      </c>
      <c r="P3264" s="19">
        <v>0</v>
      </c>
      <c r="Q3264" s="19">
        <v>0</v>
      </c>
      <c r="R3264" s="19">
        <v>0</v>
      </c>
      <c r="S3264" s="19"/>
      <c r="T3264" s="19">
        <f t="shared" ref="T3264:T3327" si="8163">I3264+L3264+S3264+R3264+Q3264+P3264+O3264</f>
        <v>6335.8000000000002</v>
      </c>
      <c r="U3264" s="19">
        <f t="shared" si="8145"/>
        <v>3157.6999999999998</v>
      </c>
      <c r="V3264" s="19">
        <f t="shared" si="8146"/>
        <v>3157.6999999999998</v>
      </c>
      <c r="W3264" s="19"/>
      <c r="X3264" s="19"/>
      <c r="Y3264" s="19"/>
      <c r="Z3264" s="19"/>
      <c r="AA3264" s="19"/>
      <c r="AB3264" s="19"/>
      <c r="AC3264" s="19"/>
      <c r="AD3264" s="19"/>
      <c r="AE3264" s="19"/>
      <c r="AF3264" s="50">
        <v>6335.8000000000002</v>
      </c>
      <c r="AG3264" s="50"/>
      <c r="AH3264" s="50">
        <v>0</v>
      </c>
      <c r="AI3264" s="50">
        <v>0</v>
      </c>
      <c r="AJ3264" s="50">
        <v>0</v>
      </c>
      <c r="AK3264" s="50">
        <v>0</v>
      </c>
      <c r="AL3264" s="50">
        <v>6334.7937199999997</v>
      </c>
      <c r="AM3264" s="50">
        <v>0</v>
      </c>
      <c r="AN3264" s="50">
        <v>0</v>
      </c>
      <c r="AO3264" s="51">
        <v>4130.9463999999998</v>
      </c>
      <c r="AP3264" s="51">
        <v>6335.8000000000002</v>
      </c>
      <c r="AQ3264" s="51">
        <v>0</v>
      </c>
      <c r="AR3264" s="51">
        <v>0</v>
      </c>
      <c r="AS3264" s="51">
        <v>0</v>
      </c>
      <c r="AT3264" s="51">
        <v>0</v>
      </c>
      <c r="AU3264" s="51">
        <f t="shared" si="8139"/>
        <v>6335.8000000000002</v>
      </c>
      <c r="AV3264" s="51">
        <f t="shared" si="8140"/>
        <v>0</v>
      </c>
      <c r="AW3264" s="51">
        <f t="shared" si="8141"/>
        <v>6335.8000000000002</v>
      </c>
      <c r="AX3264" s="51">
        <f t="shared" si="8142"/>
        <v>3157.6999999999998</v>
      </c>
      <c r="AY3264" s="51">
        <f t="shared" si="8143"/>
        <v>3157.6999999999998</v>
      </c>
      <c r="AZ3264" s="51"/>
      <c r="BA3264" s="52">
        <f t="shared" si="8144"/>
        <v>99.984117554215729</v>
      </c>
      <c r="BB3264" s="53"/>
    </row>
    <row r="3265" ht="31.5">
      <c r="B3265" s="47" t="s">
        <v>1194</v>
      </c>
      <c r="C3265" s="47" t="s">
        <v>96</v>
      </c>
      <c r="D3265" s="47" t="s">
        <v>46</v>
      </c>
      <c r="E3265" s="48" t="str">
        <f t="shared" si="8138"/>
        <v>0501</v>
      </c>
      <c r="F3265" s="17" t="s">
        <v>76</v>
      </c>
      <c r="G3265" s="48"/>
      <c r="H3265" s="49" t="s">
        <v>77</v>
      </c>
      <c r="I3265" s="19"/>
      <c r="J3265" s="19"/>
      <c r="K3265" s="19"/>
      <c r="L3265" s="19"/>
      <c r="M3265" s="19"/>
      <c r="N3265" s="19"/>
      <c r="O3265" s="19">
        <f t="shared" ref="O3265:O3271" si="8164">O3266</f>
        <v>0</v>
      </c>
      <c r="P3265" s="19">
        <f t="shared" ref="P3265:P3271" si="8165">P3266</f>
        <v>640</v>
      </c>
      <c r="Q3265" s="19">
        <f t="shared" ref="Q3265:Q3275" si="8166">Q3266</f>
        <v>0</v>
      </c>
      <c r="R3265" s="19">
        <f t="shared" ref="R3265:R3275" si="8167">R3266</f>
        <v>0</v>
      </c>
      <c r="S3265" s="19">
        <f t="shared" ref="S3265:S3275" si="8168">S3266</f>
        <v>0</v>
      </c>
      <c r="T3265" s="19">
        <f t="shared" si="8163"/>
        <v>640</v>
      </c>
      <c r="U3265" s="19"/>
      <c r="V3265" s="19"/>
      <c r="W3265" s="19"/>
      <c r="X3265" s="19"/>
      <c r="Y3265" s="19"/>
      <c r="Z3265" s="19"/>
      <c r="AA3265" s="19"/>
      <c r="AB3265" s="19"/>
      <c r="AC3265" s="19"/>
      <c r="AD3265" s="19"/>
      <c r="AE3265" s="19"/>
      <c r="AF3265" s="50">
        <f t="shared" ref="AF3265:AF3271" si="8169">AF3266</f>
        <v>640</v>
      </c>
      <c r="AG3265" s="50">
        <f t="shared" ref="AG3265:AG3271" si="8170">AG3266</f>
        <v>0</v>
      </c>
      <c r="AH3265" s="50">
        <f t="shared" ref="AH3265:AH3271" si="8171">AH3266</f>
        <v>0</v>
      </c>
      <c r="AI3265" s="50">
        <f t="shared" ref="AI3265:AI3271" si="8172">AI3266</f>
        <v>0</v>
      </c>
      <c r="AJ3265" s="50">
        <f t="shared" ref="AJ3265:AJ3271" si="8173">AJ3266</f>
        <v>0</v>
      </c>
      <c r="AK3265" s="50">
        <f t="shared" ref="AK3265:AK3271" si="8174">AK3266</f>
        <v>0</v>
      </c>
      <c r="AL3265" s="50">
        <f t="shared" ref="AL3265:AL3271" si="8175">AL3266</f>
        <v>640</v>
      </c>
      <c r="AM3265" s="50">
        <f t="shared" ref="AM3265:AM3271" si="8176">AM3266</f>
        <v>0</v>
      </c>
      <c r="AN3265" s="50">
        <f t="shared" ref="AN3265:AN3271" si="8177">AN3266</f>
        <v>0</v>
      </c>
      <c r="AO3265" s="63">
        <f t="shared" ref="AO3265:AO3271" si="8178">AO3266</f>
        <v>640</v>
      </c>
      <c r="AP3265" s="51">
        <f t="shared" ref="AP3265:AP3271" si="8179">AP3266</f>
        <v>640</v>
      </c>
      <c r="AQ3265" s="51">
        <f t="shared" ref="AQ3265:AQ3271" si="8180">AQ3266</f>
        <v>0</v>
      </c>
      <c r="AR3265" s="51">
        <f t="shared" ref="AR3265:AR3271" si="8181">AR3266</f>
        <v>0</v>
      </c>
      <c r="AS3265" s="51">
        <f t="shared" ref="AS3265:AS3271" si="8182">AS3266</f>
        <v>0</v>
      </c>
      <c r="AT3265" s="51">
        <f t="shared" ref="AT3265:AT3271" si="8183">AT3266</f>
        <v>0</v>
      </c>
      <c r="AU3265" s="51">
        <f t="shared" si="8139"/>
        <v>640</v>
      </c>
      <c r="AV3265" s="51">
        <f t="shared" si="8140"/>
        <v>0</v>
      </c>
      <c r="AW3265" s="51"/>
      <c r="AX3265" s="51"/>
      <c r="AY3265" s="51"/>
      <c r="AZ3265" s="51"/>
      <c r="BA3265" s="52">
        <f t="shared" si="8144"/>
        <v>100</v>
      </c>
      <c r="BB3265" s="53"/>
    </row>
    <row r="3266">
      <c r="B3266" s="47" t="s">
        <v>1194</v>
      </c>
      <c r="C3266" s="47" t="s">
        <v>96</v>
      </c>
      <c r="D3266" s="47" t="s">
        <v>46</v>
      </c>
      <c r="E3266" s="48" t="str">
        <f t="shared" si="8138"/>
        <v>0501</v>
      </c>
      <c r="F3266" s="17" t="s">
        <v>78</v>
      </c>
      <c r="G3266" s="48"/>
      <c r="H3266" s="49" t="s">
        <v>79</v>
      </c>
      <c r="I3266" s="19"/>
      <c r="J3266" s="19"/>
      <c r="K3266" s="19"/>
      <c r="L3266" s="19"/>
      <c r="M3266" s="19"/>
      <c r="N3266" s="19"/>
      <c r="O3266" s="19">
        <f t="shared" si="8164"/>
        <v>0</v>
      </c>
      <c r="P3266" s="19">
        <f t="shared" si="8165"/>
        <v>640</v>
      </c>
      <c r="Q3266" s="19">
        <f t="shared" si="8166"/>
        <v>0</v>
      </c>
      <c r="R3266" s="19">
        <f t="shared" si="8167"/>
        <v>0</v>
      </c>
      <c r="S3266" s="19">
        <f t="shared" si="8168"/>
        <v>0</v>
      </c>
      <c r="T3266" s="19">
        <f t="shared" si="8163"/>
        <v>640</v>
      </c>
      <c r="U3266" s="19"/>
      <c r="V3266" s="19"/>
      <c r="W3266" s="19"/>
      <c r="X3266" s="19"/>
      <c r="Y3266" s="19"/>
      <c r="Z3266" s="19"/>
      <c r="AA3266" s="19"/>
      <c r="AB3266" s="19"/>
      <c r="AC3266" s="19"/>
      <c r="AD3266" s="19"/>
      <c r="AE3266" s="19"/>
      <c r="AF3266" s="50">
        <f t="shared" si="8169"/>
        <v>640</v>
      </c>
      <c r="AG3266" s="50">
        <f t="shared" si="8170"/>
        <v>0</v>
      </c>
      <c r="AH3266" s="50">
        <f t="shared" si="8171"/>
        <v>0</v>
      </c>
      <c r="AI3266" s="50">
        <f t="shared" si="8172"/>
        <v>0</v>
      </c>
      <c r="AJ3266" s="50">
        <f t="shared" si="8173"/>
        <v>0</v>
      </c>
      <c r="AK3266" s="50">
        <f t="shared" si="8174"/>
        <v>0</v>
      </c>
      <c r="AL3266" s="50">
        <f t="shared" si="8175"/>
        <v>640</v>
      </c>
      <c r="AM3266" s="50">
        <f t="shared" si="8176"/>
        <v>0</v>
      </c>
      <c r="AN3266" s="50">
        <f t="shared" si="8177"/>
        <v>0</v>
      </c>
      <c r="AO3266" s="15">
        <f t="shared" si="8178"/>
        <v>640</v>
      </c>
      <c r="AP3266" s="51">
        <f t="shared" si="8179"/>
        <v>640</v>
      </c>
      <c r="AQ3266" s="51">
        <f t="shared" si="8180"/>
        <v>0</v>
      </c>
      <c r="AR3266" s="51">
        <f t="shared" si="8181"/>
        <v>0</v>
      </c>
      <c r="AS3266" s="51">
        <f t="shared" si="8182"/>
        <v>0</v>
      </c>
      <c r="AT3266" s="51">
        <f t="shared" si="8183"/>
        <v>0</v>
      </c>
      <c r="AU3266" s="51">
        <f t="shared" si="8139"/>
        <v>640</v>
      </c>
      <c r="AV3266" s="51">
        <f t="shared" si="8140"/>
        <v>0</v>
      </c>
      <c r="AW3266" s="51"/>
      <c r="AX3266" s="51"/>
      <c r="AY3266" s="51"/>
      <c r="AZ3266" s="51"/>
      <c r="BA3266" s="52">
        <f t="shared" si="8144"/>
        <v>100</v>
      </c>
      <c r="BB3266" s="53"/>
    </row>
    <row r="3267" ht="47.25">
      <c r="B3267" s="47" t="s">
        <v>1194</v>
      </c>
      <c r="C3267" s="47" t="s">
        <v>96</v>
      </c>
      <c r="D3267" s="47" t="s">
        <v>46</v>
      </c>
      <c r="E3267" s="48" t="str">
        <f t="shared" si="8138"/>
        <v>0501</v>
      </c>
      <c r="F3267" s="17" t="s">
        <v>1220</v>
      </c>
      <c r="G3267" s="47"/>
      <c r="H3267" s="49" t="s">
        <v>1221</v>
      </c>
      <c r="I3267" s="19"/>
      <c r="J3267" s="19"/>
      <c r="K3267" s="19"/>
      <c r="L3267" s="19"/>
      <c r="M3267" s="19"/>
      <c r="N3267" s="19"/>
      <c r="O3267" s="19">
        <f t="shared" si="8164"/>
        <v>0</v>
      </c>
      <c r="P3267" s="19">
        <f t="shared" si="8165"/>
        <v>640</v>
      </c>
      <c r="Q3267" s="19">
        <f t="shared" si="8166"/>
        <v>0</v>
      </c>
      <c r="R3267" s="19">
        <f t="shared" si="8167"/>
        <v>0</v>
      </c>
      <c r="S3267" s="19">
        <f t="shared" si="8168"/>
        <v>0</v>
      </c>
      <c r="T3267" s="19">
        <f t="shared" si="8163"/>
        <v>640</v>
      </c>
      <c r="U3267" s="19"/>
      <c r="V3267" s="19"/>
      <c r="W3267" s="19"/>
      <c r="X3267" s="19"/>
      <c r="Y3267" s="19"/>
      <c r="Z3267" s="19"/>
      <c r="AA3267" s="19"/>
      <c r="AB3267" s="19"/>
      <c r="AC3267" s="19"/>
      <c r="AD3267" s="19"/>
      <c r="AE3267" s="19"/>
      <c r="AF3267" s="50">
        <f t="shared" si="8169"/>
        <v>640</v>
      </c>
      <c r="AG3267" s="50">
        <f t="shared" si="8170"/>
        <v>0</v>
      </c>
      <c r="AH3267" s="50">
        <f t="shared" si="8171"/>
        <v>0</v>
      </c>
      <c r="AI3267" s="50">
        <f t="shared" si="8172"/>
        <v>0</v>
      </c>
      <c r="AJ3267" s="50">
        <f t="shared" si="8173"/>
        <v>0</v>
      </c>
      <c r="AK3267" s="50">
        <f t="shared" si="8174"/>
        <v>0</v>
      </c>
      <c r="AL3267" s="50">
        <f t="shared" si="8175"/>
        <v>640</v>
      </c>
      <c r="AM3267" s="50">
        <f t="shared" si="8176"/>
        <v>0</v>
      </c>
      <c r="AN3267" s="50">
        <f t="shared" si="8177"/>
        <v>0</v>
      </c>
      <c r="AO3267" s="63">
        <f t="shared" si="8178"/>
        <v>640</v>
      </c>
      <c r="AP3267" s="51">
        <f t="shared" si="8179"/>
        <v>640</v>
      </c>
      <c r="AQ3267" s="51">
        <f t="shared" si="8180"/>
        <v>0</v>
      </c>
      <c r="AR3267" s="51">
        <f t="shared" si="8181"/>
        <v>0</v>
      </c>
      <c r="AS3267" s="51">
        <f t="shared" si="8182"/>
        <v>0</v>
      </c>
      <c r="AT3267" s="51">
        <f t="shared" si="8183"/>
        <v>0</v>
      </c>
      <c r="AU3267" s="51">
        <f t="shared" si="8139"/>
        <v>640</v>
      </c>
      <c r="AV3267" s="51">
        <f t="shared" si="8140"/>
        <v>0</v>
      </c>
      <c r="AW3267" s="51"/>
      <c r="AX3267" s="51"/>
      <c r="AY3267" s="51"/>
      <c r="AZ3267" s="51"/>
      <c r="BA3267" s="52">
        <f t="shared" si="8144"/>
        <v>100</v>
      </c>
      <c r="BB3267" s="53"/>
    </row>
    <row r="3268">
      <c r="B3268" s="47" t="s">
        <v>1194</v>
      </c>
      <c r="C3268" s="47" t="s">
        <v>96</v>
      </c>
      <c r="D3268" s="47" t="s">
        <v>46</v>
      </c>
      <c r="E3268" s="48" t="str">
        <f t="shared" si="8138"/>
        <v>0501</v>
      </c>
      <c r="F3268" s="17" t="s">
        <v>1220</v>
      </c>
      <c r="G3268" s="47" t="s">
        <v>60</v>
      </c>
      <c r="H3268" s="49" t="s">
        <v>61</v>
      </c>
      <c r="I3268" s="19"/>
      <c r="J3268" s="19"/>
      <c r="K3268" s="19"/>
      <c r="L3268" s="19"/>
      <c r="M3268" s="19"/>
      <c r="N3268" s="19"/>
      <c r="O3268" s="19">
        <v>0</v>
      </c>
      <c r="P3268" s="19">
        <v>640</v>
      </c>
      <c r="Q3268" s="19">
        <v>0</v>
      </c>
      <c r="R3268" s="19">
        <v>0</v>
      </c>
      <c r="S3268" s="19">
        <v>0</v>
      </c>
      <c r="T3268" s="19">
        <f t="shared" si="8163"/>
        <v>640</v>
      </c>
      <c r="U3268" s="19"/>
      <c r="V3268" s="19"/>
      <c r="W3268" s="19"/>
      <c r="X3268" s="19"/>
      <c r="Y3268" s="19"/>
      <c r="Z3268" s="19"/>
      <c r="AA3268" s="19"/>
      <c r="AB3268" s="19"/>
      <c r="AC3268" s="19"/>
      <c r="AD3268" s="19"/>
      <c r="AE3268" s="19"/>
      <c r="AF3268" s="50">
        <v>640</v>
      </c>
      <c r="AG3268" s="50"/>
      <c r="AH3268" s="50">
        <v>0</v>
      </c>
      <c r="AI3268" s="50">
        <v>0</v>
      </c>
      <c r="AJ3268" s="50">
        <v>0</v>
      </c>
      <c r="AK3268" s="50">
        <v>0</v>
      </c>
      <c r="AL3268" s="50">
        <v>640</v>
      </c>
      <c r="AM3268" s="50">
        <v>0</v>
      </c>
      <c r="AN3268" s="50">
        <v>0</v>
      </c>
      <c r="AO3268" s="15">
        <v>640</v>
      </c>
      <c r="AP3268" s="51">
        <v>640</v>
      </c>
      <c r="AQ3268" s="51">
        <v>0</v>
      </c>
      <c r="AR3268" s="51">
        <v>0</v>
      </c>
      <c r="AS3268" s="51">
        <v>0</v>
      </c>
      <c r="AT3268" s="51">
        <v>0</v>
      </c>
      <c r="AU3268" s="51">
        <f t="shared" si="8139"/>
        <v>640</v>
      </c>
      <c r="AV3268" s="51">
        <f t="shared" si="8140"/>
        <v>0</v>
      </c>
      <c r="AW3268" s="51"/>
      <c r="AX3268" s="51"/>
      <c r="AY3268" s="51"/>
      <c r="AZ3268" s="51"/>
      <c r="BA3268" s="52">
        <f t="shared" si="8144"/>
        <v>100</v>
      </c>
      <c r="BB3268" s="53"/>
    </row>
    <row r="3269" ht="47.25" hidden="1">
      <c r="B3269" s="47" t="s">
        <v>1194</v>
      </c>
      <c r="C3269" s="47" t="s">
        <v>96</v>
      </c>
      <c r="D3269" s="47" t="s">
        <v>46</v>
      </c>
      <c r="E3269" s="48" t="str">
        <f t="shared" si="8138"/>
        <v>0501</v>
      </c>
      <c r="F3269" s="17" t="s">
        <v>82</v>
      </c>
      <c r="G3269" s="48"/>
      <c r="H3269" s="49" t="s">
        <v>83</v>
      </c>
      <c r="I3269" s="19"/>
      <c r="J3269" s="19"/>
      <c r="K3269" s="19"/>
      <c r="L3269" s="19"/>
      <c r="M3269" s="19"/>
      <c r="N3269" s="19"/>
      <c r="O3269" s="19">
        <f t="shared" si="8164"/>
        <v>0</v>
      </c>
      <c r="P3269" s="19">
        <f t="shared" si="8165"/>
        <v>0</v>
      </c>
      <c r="Q3269" s="19">
        <f t="shared" si="8166"/>
        <v>0</v>
      </c>
      <c r="R3269" s="19">
        <f t="shared" si="8167"/>
        <v>0</v>
      </c>
      <c r="S3269" s="19"/>
      <c r="T3269" s="19">
        <f t="shared" si="8163"/>
        <v>0</v>
      </c>
      <c r="U3269" s="19"/>
      <c r="V3269" s="19"/>
      <c r="W3269" s="19"/>
      <c r="X3269" s="19"/>
      <c r="Y3269" s="19"/>
      <c r="Z3269" s="19"/>
      <c r="AA3269" s="19"/>
      <c r="AB3269" s="19"/>
      <c r="AC3269" s="19"/>
      <c r="AD3269" s="19"/>
      <c r="AE3269" s="19"/>
      <c r="AF3269" s="50">
        <f t="shared" si="8169"/>
        <v>0</v>
      </c>
      <c r="AG3269" s="50">
        <f t="shared" si="8170"/>
        <v>0</v>
      </c>
      <c r="AH3269" s="50">
        <f t="shared" si="8171"/>
        <v>0</v>
      </c>
      <c r="AI3269" s="50">
        <f t="shared" si="8172"/>
        <v>0</v>
      </c>
      <c r="AJ3269" s="50">
        <f t="shared" si="8173"/>
        <v>0</v>
      </c>
      <c r="AK3269" s="50">
        <f t="shared" si="8174"/>
        <v>0</v>
      </c>
      <c r="AL3269" s="50">
        <f t="shared" si="8175"/>
        <v>0</v>
      </c>
      <c r="AM3269" s="50">
        <f t="shared" si="8176"/>
        <v>0</v>
      </c>
      <c r="AN3269" s="50">
        <f t="shared" si="8177"/>
        <v>0</v>
      </c>
      <c r="AO3269" s="51">
        <f t="shared" si="8178"/>
        <v>0</v>
      </c>
      <c r="AP3269" s="51">
        <f t="shared" si="8179"/>
        <v>1352.44641</v>
      </c>
      <c r="AQ3269" s="51">
        <f t="shared" si="8180"/>
        <v>0</v>
      </c>
      <c r="AR3269" s="51">
        <f t="shared" si="8181"/>
        <v>0</v>
      </c>
      <c r="AS3269" s="51">
        <f t="shared" si="8182"/>
        <v>0</v>
      </c>
      <c r="AT3269" s="51">
        <f t="shared" si="8183"/>
        <v>0</v>
      </c>
      <c r="AU3269" s="51">
        <f t="shared" si="8139"/>
        <v>1352.44641</v>
      </c>
      <c r="AV3269" s="51">
        <f t="shared" si="8140"/>
        <v>-1352.44641</v>
      </c>
      <c r="AW3269" s="51"/>
      <c r="AX3269" s="51"/>
      <c r="AY3269" s="51"/>
      <c r="AZ3269" s="51"/>
      <c r="BA3269" s="52"/>
      <c r="BB3269" s="53">
        <v>0</v>
      </c>
    </row>
    <row r="3270" hidden="1">
      <c r="B3270" s="47" t="s">
        <v>1194</v>
      </c>
      <c r="C3270" s="47" t="s">
        <v>96</v>
      </c>
      <c r="D3270" s="47" t="s">
        <v>46</v>
      </c>
      <c r="E3270" s="48" t="str">
        <f t="shared" si="8138"/>
        <v>0501</v>
      </c>
      <c r="F3270" s="17" t="s">
        <v>92</v>
      </c>
      <c r="G3270" s="48"/>
      <c r="H3270" s="49" t="s">
        <v>93</v>
      </c>
      <c r="I3270" s="19"/>
      <c r="J3270" s="19"/>
      <c r="K3270" s="19"/>
      <c r="L3270" s="19"/>
      <c r="M3270" s="19"/>
      <c r="N3270" s="19"/>
      <c r="O3270" s="19">
        <f t="shared" si="8164"/>
        <v>0</v>
      </c>
      <c r="P3270" s="19">
        <f t="shared" si="8165"/>
        <v>0</v>
      </c>
      <c r="Q3270" s="19">
        <f t="shared" si="8166"/>
        <v>0</v>
      </c>
      <c r="R3270" s="19">
        <f t="shared" si="8167"/>
        <v>0</v>
      </c>
      <c r="S3270" s="19"/>
      <c r="T3270" s="19">
        <f t="shared" si="8163"/>
        <v>0</v>
      </c>
      <c r="U3270" s="19"/>
      <c r="V3270" s="19"/>
      <c r="W3270" s="19"/>
      <c r="X3270" s="19"/>
      <c r="Y3270" s="19"/>
      <c r="Z3270" s="19"/>
      <c r="AA3270" s="19"/>
      <c r="AB3270" s="19"/>
      <c r="AC3270" s="19"/>
      <c r="AD3270" s="19"/>
      <c r="AE3270" s="19"/>
      <c r="AF3270" s="50">
        <f t="shared" si="8169"/>
        <v>0</v>
      </c>
      <c r="AG3270" s="50">
        <f t="shared" si="8170"/>
        <v>0</v>
      </c>
      <c r="AH3270" s="50">
        <f t="shared" si="8171"/>
        <v>0</v>
      </c>
      <c r="AI3270" s="50">
        <f t="shared" si="8172"/>
        <v>0</v>
      </c>
      <c r="AJ3270" s="50">
        <f t="shared" si="8173"/>
        <v>0</v>
      </c>
      <c r="AK3270" s="50">
        <f t="shared" si="8174"/>
        <v>0</v>
      </c>
      <c r="AL3270" s="50">
        <f t="shared" si="8175"/>
        <v>0</v>
      </c>
      <c r="AM3270" s="50">
        <f t="shared" si="8176"/>
        <v>0</v>
      </c>
      <c r="AN3270" s="50">
        <f t="shared" si="8177"/>
        <v>0</v>
      </c>
      <c r="AO3270" s="15">
        <f t="shared" si="8178"/>
        <v>0</v>
      </c>
      <c r="AP3270" s="51">
        <f t="shared" si="8179"/>
        <v>1352.44641</v>
      </c>
      <c r="AQ3270" s="51">
        <f t="shared" si="8180"/>
        <v>0</v>
      </c>
      <c r="AR3270" s="51">
        <f t="shared" si="8181"/>
        <v>0</v>
      </c>
      <c r="AS3270" s="51">
        <f t="shared" si="8182"/>
        <v>0</v>
      </c>
      <c r="AT3270" s="51">
        <f t="shared" si="8183"/>
        <v>0</v>
      </c>
      <c r="AU3270" s="51">
        <f t="shared" si="8139"/>
        <v>1352.44641</v>
      </c>
      <c r="AV3270" s="51">
        <f t="shared" si="8140"/>
        <v>-1352.44641</v>
      </c>
      <c r="AW3270" s="51"/>
      <c r="AX3270" s="51"/>
      <c r="AY3270" s="51"/>
      <c r="AZ3270" s="51"/>
      <c r="BA3270" s="52"/>
      <c r="BB3270" s="53">
        <v>0</v>
      </c>
    </row>
    <row r="3271" hidden="1">
      <c r="B3271" s="47" t="s">
        <v>1194</v>
      </c>
      <c r="C3271" s="47" t="s">
        <v>96</v>
      </c>
      <c r="D3271" s="47" t="s">
        <v>46</v>
      </c>
      <c r="E3271" s="48" t="str">
        <f t="shared" si="8138"/>
        <v>0501</v>
      </c>
      <c r="F3271" s="17" t="s">
        <v>94</v>
      </c>
      <c r="G3271" s="48"/>
      <c r="H3271" s="49" t="s">
        <v>95</v>
      </c>
      <c r="I3271" s="19"/>
      <c r="J3271" s="19"/>
      <c r="K3271" s="19"/>
      <c r="L3271" s="19"/>
      <c r="M3271" s="19"/>
      <c r="N3271" s="19"/>
      <c r="O3271" s="19">
        <f t="shared" si="8164"/>
        <v>0</v>
      </c>
      <c r="P3271" s="19">
        <f t="shared" si="8165"/>
        <v>0</v>
      </c>
      <c r="Q3271" s="19">
        <f t="shared" si="8166"/>
        <v>0</v>
      </c>
      <c r="R3271" s="19">
        <f t="shared" si="8167"/>
        <v>0</v>
      </c>
      <c r="S3271" s="19"/>
      <c r="T3271" s="19">
        <f t="shared" si="8163"/>
        <v>0</v>
      </c>
      <c r="U3271" s="19"/>
      <c r="V3271" s="19"/>
      <c r="W3271" s="19"/>
      <c r="X3271" s="19"/>
      <c r="Y3271" s="19"/>
      <c r="Z3271" s="19"/>
      <c r="AA3271" s="19"/>
      <c r="AB3271" s="19"/>
      <c r="AC3271" s="19"/>
      <c r="AD3271" s="19"/>
      <c r="AE3271" s="19"/>
      <c r="AF3271" s="50">
        <f t="shared" si="8169"/>
        <v>0</v>
      </c>
      <c r="AG3271" s="50">
        <f t="shared" si="8170"/>
        <v>0</v>
      </c>
      <c r="AH3271" s="50">
        <f t="shared" si="8171"/>
        <v>0</v>
      </c>
      <c r="AI3271" s="50">
        <f t="shared" si="8172"/>
        <v>0</v>
      </c>
      <c r="AJ3271" s="50">
        <f t="shared" si="8173"/>
        <v>0</v>
      </c>
      <c r="AK3271" s="50">
        <f t="shared" si="8174"/>
        <v>0</v>
      </c>
      <c r="AL3271" s="50">
        <f t="shared" si="8175"/>
        <v>0</v>
      </c>
      <c r="AM3271" s="50">
        <f t="shared" si="8176"/>
        <v>0</v>
      </c>
      <c r="AN3271" s="50">
        <f t="shared" si="8177"/>
        <v>0</v>
      </c>
      <c r="AO3271" s="51">
        <f t="shared" si="8178"/>
        <v>0</v>
      </c>
      <c r="AP3271" s="51">
        <f t="shared" si="8179"/>
        <v>1352.44641</v>
      </c>
      <c r="AQ3271" s="51">
        <f t="shared" si="8180"/>
        <v>0</v>
      </c>
      <c r="AR3271" s="51">
        <f t="shared" si="8181"/>
        <v>0</v>
      </c>
      <c r="AS3271" s="51">
        <f t="shared" si="8182"/>
        <v>0</v>
      </c>
      <c r="AT3271" s="51">
        <f t="shared" si="8183"/>
        <v>0</v>
      </c>
      <c r="AU3271" s="51">
        <f t="shared" si="8139"/>
        <v>1352.44641</v>
      </c>
      <c r="AV3271" s="51">
        <f t="shared" si="8140"/>
        <v>-1352.44641</v>
      </c>
      <c r="AW3271" s="51"/>
      <c r="AX3271" s="51"/>
      <c r="AY3271" s="51"/>
      <c r="AZ3271" s="51"/>
      <c r="BA3271" s="52"/>
      <c r="BB3271" s="53">
        <v>0</v>
      </c>
    </row>
    <row r="3272" ht="31.5" hidden="1">
      <c r="B3272" s="47" t="s">
        <v>1194</v>
      </c>
      <c r="C3272" s="47" t="s">
        <v>96</v>
      </c>
      <c r="D3272" s="47" t="s">
        <v>46</v>
      </c>
      <c r="E3272" s="48" t="str">
        <f t="shared" si="8138"/>
        <v>0501</v>
      </c>
      <c r="F3272" s="17" t="s">
        <v>94</v>
      </c>
      <c r="G3272" s="47" t="s">
        <v>58</v>
      </c>
      <c r="H3272" s="49" t="s">
        <v>59</v>
      </c>
      <c r="I3272" s="19"/>
      <c r="J3272" s="19"/>
      <c r="K3272" s="19"/>
      <c r="L3272" s="19"/>
      <c r="M3272" s="19"/>
      <c r="N3272" s="19"/>
      <c r="O3272" s="19">
        <v>0</v>
      </c>
      <c r="P3272" s="19">
        <v>0</v>
      </c>
      <c r="Q3272" s="19">
        <v>0</v>
      </c>
      <c r="R3272" s="19">
        <v>0</v>
      </c>
      <c r="S3272" s="19"/>
      <c r="T3272" s="19">
        <f t="shared" si="8163"/>
        <v>0</v>
      </c>
      <c r="U3272" s="19"/>
      <c r="V3272" s="19"/>
      <c r="W3272" s="19"/>
      <c r="X3272" s="19"/>
      <c r="Y3272" s="19"/>
      <c r="Z3272" s="19"/>
      <c r="AA3272" s="19"/>
      <c r="AB3272" s="19"/>
      <c r="AC3272" s="19"/>
      <c r="AD3272" s="19"/>
      <c r="AE3272" s="19"/>
      <c r="AF3272" s="50">
        <v>0</v>
      </c>
      <c r="AG3272" s="50"/>
      <c r="AH3272" s="50">
        <v>0</v>
      </c>
      <c r="AI3272" s="50">
        <v>0</v>
      </c>
      <c r="AJ3272" s="50">
        <v>0</v>
      </c>
      <c r="AK3272" s="50">
        <v>0</v>
      </c>
      <c r="AL3272" s="50">
        <v>0</v>
      </c>
      <c r="AM3272" s="50">
        <v>0</v>
      </c>
      <c r="AN3272" s="50">
        <v>0</v>
      </c>
      <c r="AO3272" s="15">
        <v>0</v>
      </c>
      <c r="AP3272" s="51">
        <v>1352.44641</v>
      </c>
      <c r="AQ3272" s="51">
        <v>0</v>
      </c>
      <c r="AR3272" s="51">
        <v>0</v>
      </c>
      <c r="AS3272" s="51">
        <v>0</v>
      </c>
      <c r="AT3272" s="51">
        <v>0</v>
      </c>
      <c r="AU3272" s="51">
        <f t="shared" si="8139"/>
        <v>1352.44641</v>
      </c>
      <c r="AV3272" s="51">
        <f t="shared" si="8140"/>
        <v>-1352.44641</v>
      </c>
      <c r="AW3272" s="51"/>
      <c r="AX3272" s="51"/>
      <c r="AY3272" s="51"/>
      <c r="AZ3272" s="51"/>
      <c r="BA3272" s="52"/>
      <c r="BB3272" s="53">
        <v>0</v>
      </c>
    </row>
    <row r="3273" s="39" customFormat="1" ht="31.5">
      <c r="B3273" s="40" t="s">
        <v>1194</v>
      </c>
      <c r="C3273" s="40" t="s">
        <v>96</v>
      </c>
      <c r="D3273" s="40" t="s">
        <v>96</v>
      </c>
      <c r="E3273" s="38" t="str">
        <f t="shared" si="8138"/>
        <v>0505</v>
      </c>
      <c r="F3273" s="40"/>
      <c r="G3273" s="40"/>
      <c r="H3273" s="41" t="s">
        <v>231</v>
      </c>
      <c r="I3273" s="42">
        <f t="shared" ref="I3273:I3275" si="8184">I3274</f>
        <v>164396.90000000002</v>
      </c>
      <c r="J3273" s="42">
        <f t="shared" ref="J3273:J3275" si="8185">J3274</f>
        <v>164125.59999999998</v>
      </c>
      <c r="K3273" s="42">
        <f t="shared" ref="K3273:K3275" si="8186">K3274</f>
        <v>164125.59999999998</v>
      </c>
      <c r="L3273" s="42">
        <f t="shared" ref="L3273:L3275" si="8187">L3274</f>
        <v>0</v>
      </c>
      <c r="M3273" s="42">
        <f t="shared" ref="M3273:M3275" si="8188">M3274</f>
        <v>0</v>
      </c>
      <c r="N3273" s="42">
        <f t="shared" ref="N3273:N3275" si="8189">N3274</f>
        <v>0</v>
      </c>
      <c r="O3273" s="42">
        <f>O3274+O3287</f>
        <v>0</v>
      </c>
      <c r="P3273" s="42">
        <f>P3274+P3287</f>
        <v>948.43299999999999</v>
      </c>
      <c r="Q3273" s="42">
        <f t="shared" si="8166"/>
        <v>0</v>
      </c>
      <c r="R3273" s="42">
        <f t="shared" si="8167"/>
        <v>0</v>
      </c>
      <c r="S3273" s="42">
        <f t="shared" si="8168"/>
        <v>21105.700000000001</v>
      </c>
      <c r="T3273" s="42">
        <f t="shared" si="8163"/>
        <v>186451.03300000002</v>
      </c>
      <c r="U3273" s="42">
        <f t="shared" si="8145"/>
        <v>164125.59999999998</v>
      </c>
      <c r="V3273" s="42">
        <f t="shared" si="8146"/>
        <v>164125.59999999998</v>
      </c>
      <c r="W3273" s="42">
        <f t="shared" ref="W3273:W3275" si="8190">W3274</f>
        <v>21105.700000000001</v>
      </c>
      <c r="X3273" s="42">
        <f t="shared" ref="X3273:X3275" si="8191">X3274</f>
        <v>0</v>
      </c>
      <c r="Y3273" s="42">
        <f t="shared" ref="Y3273:Y3275" si="8192">Y3274</f>
        <v>0</v>
      </c>
      <c r="Z3273" s="42">
        <f t="shared" ref="Z3273:Z3275" si="8193">Z3274</f>
        <v>0</v>
      </c>
      <c r="AA3273" s="42">
        <f t="shared" ref="AA3273:AA3275" si="8194">AA3274</f>
        <v>25737.299999999999</v>
      </c>
      <c r="AB3273" s="42">
        <f t="shared" ref="AB3273:AB3275" si="8195">AB3274</f>
        <v>0</v>
      </c>
      <c r="AC3273" s="42">
        <f t="shared" ref="AC3273:AC3275" si="8196">AC3274</f>
        <v>25737.299999999999</v>
      </c>
      <c r="AD3273" s="42">
        <f t="shared" ref="AD3273:AD3275" si="8197">AD3274</f>
        <v>0</v>
      </c>
      <c r="AE3273" s="42">
        <f t="shared" ref="AE3273:AE3275" si="8198">AE3274</f>
        <v>0</v>
      </c>
      <c r="AF3273" s="43">
        <f>AF3274+AF3287</f>
        <v>197304.75078999999</v>
      </c>
      <c r="AG3273" s="43">
        <f>AG3274+AG3287</f>
        <v>0</v>
      </c>
      <c r="AH3273" s="43">
        <f>AH3274+AH3287</f>
        <v>0</v>
      </c>
      <c r="AI3273" s="43">
        <f>AI3274+AI3287</f>
        <v>0</v>
      </c>
      <c r="AJ3273" s="43">
        <f>AJ3274+AJ3287</f>
        <v>0</v>
      </c>
      <c r="AK3273" s="43">
        <f>AK3274+AK3287</f>
        <v>0</v>
      </c>
      <c r="AL3273" s="43">
        <f>AL3274+AL3287</f>
        <v>189079.31310999996</v>
      </c>
      <c r="AM3273" s="43">
        <f>AM3274+AM3287</f>
        <v>0</v>
      </c>
      <c r="AN3273" s="43">
        <f>AN3274+AN3287</f>
        <v>0</v>
      </c>
      <c r="AO3273" s="45">
        <f>AO3274+AO3287</f>
        <v>118540.16430999999</v>
      </c>
      <c r="AP3273" s="45">
        <f>AP3274+AP3287</f>
        <v>195301.09555999999</v>
      </c>
      <c r="AQ3273" s="45">
        <f>AQ3274+AQ3287</f>
        <v>0</v>
      </c>
      <c r="AR3273" s="45">
        <f>AR3274+AR3287</f>
        <v>0</v>
      </c>
      <c r="AS3273" s="45">
        <f>AS3274+AS3287</f>
        <v>0</v>
      </c>
      <c r="AT3273" s="45">
        <f>AT3274+AT3287</f>
        <v>0</v>
      </c>
      <c r="AU3273" s="45">
        <f t="shared" si="8139"/>
        <v>195301.09555999999</v>
      </c>
      <c r="AV3273" s="45">
        <f t="shared" si="8140"/>
        <v>-8850.0625599999621</v>
      </c>
      <c r="AW3273" s="45">
        <f t="shared" si="8141"/>
        <v>207556.73300000004</v>
      </c>
      <c r="AX3273" s="45">
        <f t="shared" si="8142"/>
        <v>189862.89999999997</v>
      </c>
      <c r="AY3273" s="45">
        <f t="shared" si="8143"/>
        <v>189862.89999999997</v>
      </c>
      <c r="AZ3273" s="45">
        <f t="shared" ref="AZ3273:AZ3275" si="8199">AZ3274</f>
        <v>0</v>
      </c>
      <c r="BA3273" s="46">
        <f t="shared" si="8144"/>
        <v>95.831100038359068</v>
      </c>
      <c r="BB3273" s="25"/>
    </row>
    <row r="3274" ht="31.5">
      <c r="B3274" s="47" t="s">
        <v>1194</v>
      </c>
      <c r="C3274" s="47" t="s">
        <v>96</v>
      </c>
      <c r="D3274" s="47" t="s">
        <v>96</v>
      </c>
      <c r="E3274" s="48" t="str">
        <f t="shared" si="8138"/>
        <v>0505</v>
      </c>
      <c r="F3274" s="47" t="s">
        <v>659</v>
      </c>
      <c r="G3274" s="48"/>
      <c r="H3274" s="49" t="s">
        <v>660</v>
      </c>
      <c r="I3274" s="19">
        <f t="shared" si="8184"/>
        <v>164396.90000000002</v>
      </c>
      <c r="J3274" s="19">
        <f t="shared" si="8185"/>
        <v>164125.59999999998</v>
      </c>
      <c r="K3274" s="19">
        <f t="shared" si="8186"/>
        <v>164125.59999999998</v>
      </c>
      <c r="L3274" s="19">
        <f t="shared" si="8187"/>
        <v>0</v>
      </c>
      <c r="M3274" s="19">
        <f t="shared" si="8188"/>
        <v>0</v>
      </c>
      <c r="N3274" s="19">
        <f t="shared" si="8189"/>
        <v>0</v>
      </c>
      <c r="O3274" s="19">
        <f t="shared" ref="O3274:O3275" si="8200">O3275</f>
        <v>0</v>
      </c>
      <c r="P3274" s="19">
        <f t="shared" ref="P3274:P3275" si="8201">P3275</f>
        <v>948.43299999999999</v>
      </c>
      <c r="Q3274" s="19">
        <f t="shared" si="8166"/>
        <v>0</v>
      </c>
      <c r="R3274" s="19">
        <f t="shared" si="8167"/>
        <v>0</v>
      </c>
      <c r="S3274" s="19">
        <f t="shared" si="8168"/>
        <v>21105.700000000001</v>
      </c>
      <c r="T3274" s="19">
        <f t="shared" si="8163"/>
        <v>186451.03300000002</v>
      </c>
      <c r="U3274" s="19">
        <f t="shared" si="8145"/>
        <v>164125.59999999998</v>
      </c>
      <c r="V3274" s="19">
        <f t="shared" si="8146"/>
        <v>164125.59999999998</v>
      </c>
      <c r="W3274" s="19">
        <f t="shared" si="8190"/>
        <v>21105.700000000001</v>
      </c>
      <c r="X3274" s="19">
        <f t="shared" si="8191"/>
        <v>0</v>
      </c>
      <c r="Y3274" s="19">
        <f t="shared" si="8192"/>
        <v>0</v>
      </c>
      <c r="Z3274" s="19">
        <f t="shared" si="8193"/>
        <v>0</v>
      </c>
      <c r="AA3274" s="19">
        <f t="shared" si="8194"/>
        <v>25737.299999999999</v>
      </c>
      <c r="AB3274" s="19">
        <f t="shared" si="8195"/>
        <v>0</v>
      </c>
      <c r="AC3274" s="19">
        <f t="shared" si="8196"/>
        <v>25737.299999999999</v>
      </c>
      <c r="AD3274" s="19">
        <f t="shared" si="8197"/>
        <v>0</v>
      </c>
      <c r="AE3274" s="19">
        <f t="shared" si="8198"/>
        <v>0</v>
      </c>
      <c r="AF3274" s="50">
        <f t="shared" ref="AF3274:AF3275" si="8202">AF3275</f>
        <v>188048.658</v>
      </c>
      <c r="AG3274" s="50">
        <f t="shared" ref="AG3274:AG3275" si="8203">AG3275</f>
        <v>0</v>
      </c>
      <c r="AH3274" s="50">
        <f t="shared" ref="AH3274:AH3275" si="8204">AH3275</f>
        <v>0</v>
      </c>
      <c r="AI3274" s="50">
        <f t="shared" ref="AI3274:AI3275" si="8205">AI3275</f>
        <v>0</v>
      </c>
      <c r="AJ3274" s="50">
        <f t="shared" ref="AJ3274:AJ3275" si="8206">AJ3275</f>
        <v>0</v>
      </c>
      <c r="AK3274" s="50">
        <f t="shared" ref="AK3274:AK3275" si="8207">AK3275</f>
        <v>0</v>
      </c>
      <c r="AL3274" s="50">
        <f t="shared" ref="AL3274:AL3275" si="8208">AL3275</f>
        <v>179823.22031999996</v>
      </c>
      <c r="AM3274" s="50">
        <f t="shared" ref="AM3274:AM3275" si="8209">AM3275</f>
        <v>0</v>
      </c>
      <c r="AN3274" s="50">
        <f t="shared" ref="AN3274:AN3275" si="8210">AN3275</f>
        <v>0</v>
      </c>
      <c r="AO3274" s="15">
        <f t="shared" ref="AO3274:AO3275" si="8211">AO3275</f>
        <v>111960.10548999999</v>
      </c>
      <c r="AP3274" s="51">
        <f t="shared" ref="AP3274:AP3275" si="8212">AP3275</f>
        <v>188518.758</v>
      </c>
      <c r="AQ3274" s="51">
        <f t="shared" ref="AQ3274:AQ3275" si="8213">AQ3275</f>
        <v>0</v>
      </c>
      <c r="AR3274" s="51">
        <f t="shared" ref="AR3274:AR3275" si="8214">AR3275</f>
        <v>0</v>
      </c>
      <c r="AS3274" s="51">
        <f t="shared" ref="AS3274:AS3275" si="8215">AS3275</f>
        <v>0</v>
      </c>
      <c r="AT3274" s="51">
        <f t="shared" ref="AT3274:AT3275" si="8216">AT3275</f>
        <v>0</v>
      </c>
      <c r="AU3274" s="51">
        <f t="shared" si="8139"/>
        <v>188518.758</v>
      </c>
      <c r="AV3274" s="51">
        <f t="shared" si="8140"/>
        <v>-2067.7249999999767</v>
      </c>
      <c r="AW3274" s="51">
        <f t="shared" si="8141"/>
        <v>207556.73300000004</v>
      </c>
      <c r="AX3274" s="51">
        <f t="shared" si="8142"/>
        <v>189862.89999999997</v>
      </c>
      <c r="AY3274" s="51">
        <f t="shared" si="8143"/>
        <v>189862.89999999997</v>
      </c>
      <c r="AZ3274" s="51">
        <f t="shared" si="8199"/>
        <v>0</v>
      </c>
      <c r="BA3274" s="52">
        <f t="shared" si="8144"/>
        <v>95.625899292511818</v>
      </c>
      <c r="BB3274" s="25"/>
    </row>
    <row r="3275">
      <c r="B3275" s="47" t="s">
        <v>1194</v>
      </c>
      <c r="C3275" s="47" t="s">
        <v>96</v>
      </c>
      <c r="D3275" s="47" t="s">
        <v>96</v>
      </c>
      <c r="E3275" s="48" t="str">
        <f t="shared" si="8138"/>
        <v>0505</v>
      </c>
      <c r="F3275" s="47" t="s">
        <v>1037</v>
      </c>
      <c r="G3275" s="48"/>
      <c r="H3275" s="49" t="s">
        <v>53</v>
      </c>
      <c r="I3275" s="19">
        <f t="shared" si="8184"/>
        <v>164396.90000000002</v>
      </c>
      <c r="J3275" s="19">
        <f t="shared" si="8185"/>
        <v>164125.59999999998</v>
      </c>
      <c r="K3275" s="19">
        <f t="shared" si="8186"/>
        <v>164125.59999999998</v>
      </c>
      <c r="L3275" s="19">
        <f t="shared" si="8187"/>
        <v>0</v>
      </c>
      <c r="M3275" s="19">
        <f t="shared" si="8188"/>
        <v>0</v>
      </c>
      <c r="N3275" s="19">
        <f t="shared" si="8189"/>
        <v>0</v>
      </c>
      <c r="O3275" s="19">
        <f t="shared" si="8200"/>
        <v>0</v>
      </c>
      <c r="P3275" s="19">
        <f t="shared" si="8201"/>
        <v>948.43299999999999</v>
      </c>
      <c r="Q3275" s="19">
        <f t="shared" si="8166"/>
        <v>0</v>
      </c>
      <c r="R3275" s="19">
        <f t="shared" si="8167"/>
        <v>0</v>
      </c>
      <c r="S3275" s="19">
        <f t="shared" si="8168"/>
        <v>21105.700000000001</v>
      </c>
      <c r="T3275" s="19">
        <f t="shared" si="8163"/>
        <v>186451.03300000002</v>
      </c>
      <c r="U3275" s="19">
        <f t="shared" si="8145"/>
        <v>164125.59999999998</v>
      </c>
      <c r="V3275" s="19">
        <f t="shared" si="8146"/>
        <v>164125.59999999998</v>
      </c>
      <c r="W3275" s="19">
        <f t="shared" si="8190"/>
        <v>21105.700000000001</v>
      </c>
      <c r="X3275" s="19">
        <f t="shared" si="8191"/>
        <v>0</v>
      </c>
      <c r="Y3275" s="19">
        <f t="shared" si="8192"/>
        <v>0</v>
      </c>
      <c r="Z3275" s="19">
        <f t="shared" si="8193"/>
        <v>0</v>
      </c>
      <c r="AA3275" s="19">
        <f t="shared" si="8194"/>
        <v>25737.299999999999</v>
      </c>
      <c r="AB3275" s="19">
        <f t="shared" si="8195"/>
        <v>0</v>
      </c>
      <c r="AC3275" s="19">
        <f t="shared" si="8196"/>
        <v>25737.299999999999</v>
      </c>
      <c r="AD3275" s="19">
        <f t="shared" si="8197"/>
        <v>0</v>
      </c>
      <c r="AE3275" s="19">
        <f t="shared" si="8198"/>
        <v>0</v>
      </c>
      <c r="AF3275" s="50">
        <f t="shared" si="8202"/>
        <v>188048.658</v>
      </c>
      <c r="AG3275" s="50">
        <f t="shared" si="8203"/>
        <v>0</v>
      </c>
      <c r="AH3275" s="50">
        <f t="shared" si="8204"/>
        <v>0</v>
      </c>
      <c r="AI3275" s="50">
        <f t="shared" si="8205"/>
        <v>0</v>
      </c>
      <c r="AJ3275" s="50">
        <f t="shared" si="8206"/>
        <v>0</v>
      </c>
      <c r="AK3275" s="50">
        <f t="shared" si="8207"/>
        <v>0</v>
      </c>
      <c r="AL3275" s="50">
        <f t="shared" si="8208"/>
        <v>179823.22031999996</v>
      </c>
      <c r="AM3275" s="50">
        <f t="shared" si="8209"/>
        <v>0</v>
      </c>
      <c r="AN3275" s="50">
        <f t="shared" si="8210"/>
        <v>0</v>
      </c>
      <c r="AO3275" s="51">
        <f t="shared" si="8211"/>
        <v>111960.10548999999</v>
      </c>
      <c r="AP3275" s="51">
        <f t="shared" si="8212"/>
        <v>188518.758</v>
      </c>
      <c r="AQ3275" s="51">
        <f t="shared" si="8213"/>
        <v>0</v>
      </c>
      <c r="AR3275" s="51">
        <f t="shared" si="8214"/>
        <v>0</v>
      </c>
      <c r="AS3275" s="51">
        <f t="shared" si="8215"/>
        <v>0</v>
      </c>
      <c r="AT3275" s="51">
        <f t="shared" si="8216"/>
        <v>0</v>
      </c>
      <c r="AU3275" s="51">
        <f t="shared" si="8139"/>
        <v>188518.758</v>
      </c>
      <c r="AV3275" s="51">
        <f t="shared" si="8140"/>
        <v>-2067.7249999999767</v>
      </c>
      <c r="AW3275" s="51">
        <f t="shared" si="8141"/>
        <v>207556.73300000004</v>
      </c>
      <c r="AX3275" s="51">
        <f t="shared" si="8142"/>
        <v>189862.89999999997</v>
      </c>
      <c r="AY3275" s="51">
        <f t="shared" si="8143"/>
        <v>189862.89999999997</v>
      </c>
      <c r="AZ3275" s="51">
        <f t="shared" si="8199"/>
        <v>0</v>
      </c>
      <c r="BA3275" s="52">
        <f t="shared" si="8144"/>
        <v>95.625899292511818</v>
      </c>
      <c r="BB3275" s="25"/>
    </row>
    <row r="3276" ht="63">
      <c r="B3276" s="47" t="s">
        <v>1194</v>
      </c>
      <c r="C3276" s="47" t="s">
        <v>96</v>
      </c>
      <c r="D3276" s="47" t="s">
        <v>96</v>
      </c>
      <c r="E3276" s="48" t="str">
        <f t="shared" si="8138"/>
        <v>0505</v>
      </c>
      <c r="F3276" s="47" t="s">
        <v>1222</v>
      </c>
      <c r="G3276" s="48"/>
      <c r="H3276" s="49" t="s">
        <v>1223</v>
      </c>
      <c r="I3276" s="19">
        <f>I3282+I3277</f>
        <v>164396.90000000002</v>
      </c>
      <c r="J3276" s="19">
        <f>J3282+J3277</f>
        <v>164125.59999999998</v>
      </c>
      <c r="K3276" s="19">
        <f>K3282+K3277</f>
        <v>164125.59999999998</v>
      </c>
      <c r="L3276" s="19">
        <f>L3282+L3277</f>
        <v>0</v>
      </c>
      <c r="M3276" s="19">
        <f>M3282+M3277</f>
        <v>0</v>
      </c>
      <c r="N3276" s="19">
        <f>N3282+N3277</f>
        <v>0</v>
      </c>
      <c r="O3276" s="19">
        <f>O3282+O3277</f>
        <v>0</v>
      </c>
      <c r="P3276" s="19">
        <f>P3282+P3277</f>
        <v>948.43299999999999</v>
      </c>
      <c r="Q3276" s="19">
        <f>Q3282+Q3277</f>
        <v>0</v>
      </c>
      <c r="R3276" s="19">
        <f>R3282+R3277</f>
        <v>0</v>
      </c>
      <c r="S3276" s="19">
        <f>S3282+S3277</f>
        <v>21105.700000000001</v>
      </c>
      <c r="T3276" s="19">
        <f t="shared" si="8163"/>
        <v>186451.03300000002</v>
      </c>
      <c r="U3276" s="19">
        <f t="shared" si="8145"/>
        <v>164125.59999999998</v>
      </c>
      <c r="V3276" s="19">
        <f t="shared" si="8146"/>
        <v>164125.59999999998</v>
      </c>
      <c r="W3276" s="19">
        <f>W3282+W3277</f>
        <v>21105.700000000001</v>
      </c>
      <c r="X3276" s="19">
        <f>X3282+X3277</f>
        <v>0</v>
      </c>
      <c r="Y3276" s="19">
        <f>Y3282+Y3277</f>
        <v>0</v>
      </c>
      <c r="Z3276" s="19">
        <f>Z3282+Z3277</f>
        <v>0</v>
      </c>
      <c r="AA3276" s="19">
        <f>AA3282+AA3277</f>
        <v>25737.299999999999</v>
      </c>
      <c r="AB3276" s="19">
        <f>AB3282+AB3277</f>
        <v>0</v>
      </c>
      <c r="AC3276" s="19">
        <f>AC3282+AC3277</f>
        <v>25737.299999999999</v>
      </c>
      <c r="AD3276" s="19">
        <f>AD3282+AD3277</f>
        <v>0</v>
      </c>
      <c r="AE3276" s="19">
        <f>AE3282+AE3277</f>
        <v>0</v>
      </c>
      <c r="AF3276" s="50">
        <f>AF3282+AF3277</f>
        <v>188048.658</v>
      </c>
      <c r="AG3276" s="50">
        <f>AG3282+AG3277</f>
        <v>0</v>
      </c>
      <c r="AH3276" s="50">
        <f>AH3282+AH3277</f>
        <v>0</v>
      </c>
      <c r="AI3276" s="50">
        <f>AI3282+AI3277</f>
        <v>0</v>
      </c>
      <c r="AJ3276" s="50">
        <f>AJ3282+AJ3277</f>
        <v>0</v>
      </c>
      <c r="AK3276" s="50">
        <f>AK3282+AK3277</f>
        <v>0</v>
      </c>
      <c r="AL3276" s="50">
        <f>AL3282+AL3277</f>
        <v>179823.22031999996</v>
      </c>
      <c r="AM3276" s="50">
        <f>AM3282+AM3277</f>
        <v>0</v>
      </c>
      <c r="AN3276" s="50">
        <f>AN3282+AN3277</f>
        <v>0</v>
      </c>
      <c r="AO3276" s="15">
        <f>AO3282+AO3277</f>
        <v>111960.10548999999</v>
      </c>
      <c r="AP3276" s="51">
        <f>AP3282+AP3277</f>
        <v>188518.758</v>
      </c>
      <c r="AQ3276" s="51">
        <f>AQ3282+AQ3277</f>
        <v>0</v>
      </c>
      <c r="AR3276" s="51">
        <f>AR3282+AR3277</f>
        <v>0</v>
      </c>
      <c r="AS3276" s="51">
        <f>AS3282+AS3277</f>
        <v>0</v>
      </c>
      <c r="AT3276" s="51">
        <f>AT3282+AT3277</f>
        <v>0</v>
      </c>
      <c r="AU3276" s="51">
        <f t="shared" si="8139"/>
        <v>188518.758</v>
      </c>
      <c r="AV3276" s="51">
        <f t="shared" si="8140"/>
        <v>-2067.7249999999767</v>
      </c>
      <c r="AW3276" s="51">
        <f t="shared" si="8141"/>
        <v>207556.73300000004</v>
      </c>
      <c r="AX3276" s="51">
        <f t="shared" si="8142"/>
        <v>189862.89999999997</v>
      </c>
      <c r="AY3276" s="51">
        <f t="shared" si="8143"/>
        <v>189862.89999999997</v>
      </c>
      <c r="AZ3276" s="51">
        <f>AZ3282+AZ3277</f>
        <v>0</v>
      </c>
      <c r="BA3276" s="52">
        <f t="shared" si="8144"/>
        <v>95.625899292511818</v>
      </c>
      <c r="BB3276" s="25"/>
    </row>
    <row r="3277">
      <c r="B3277" s="47" t="s">
        <v>1194</v>
      </c>
      <c r="C3277" s="47" t="s">
        <v>96</v>
      </c>
      <c r="D3277" s="47" t="s">
        <v>96</v>
      </c>
      <c r="E3277" s="48" t="str">
        <f t="shared" si="8138"/>
        <v>0505</v>
      </c>
      <c r="F3277" s="47" t="s">
        <v>1224</v>
      </c>
      <c r="G3277" s="47"/>
      <c r="H3277" s="49" t="s">
        <v>69</v>
      </c>
      <c r="I3277" s="19">
        <f>I3278+I3279</f>
        <v>84718.700000000012</v>
      </c>
      <c r="J3277" s="19">
        <f>J3278+J3279</f>
        <v>87133</v>
      </c>
      <c r="K3277" s="19">
        <f>K3278+K3279</f>
        <v>87133</v>
      </c>
      <c r="L3277" s="19">
        <f>L3278+L3279</f>
        <v>0</v>
      </c>
      <c r="M3277" s="19">
        <f>M3278+M3279</f>
        <v>0</v>
      </c>
      <c r="N3277" s="19">
        <f>N3278+N3279</f>
        <v>0</v>
      </c>
      <c r="O3277" s="19">
        <f>O3278+O3279+O3280+O3281</f>
        <v>0</v>
      </c>
      <c r="P3277" s="19">
        <f>P3278+P3279+P3280+P3281</f>
        <v>0</v>
      </c>
      <c r="Q3277" s="19">
        <f>Q3278+Q3279+Q3280+Q3281</f>
        <v>0</v>
      </c>
      <c r="R3277" s="19">
        <f>R3278+R3279+R3280+R3281</f>
        <v>0</v>
      </c>
      <c r="S3277" s="19">
        <f>S3278+S3279</f>
        <v>11958</v>
      </c>
      <c r="T3277" s="19">
        <f t="shared" si="8163"/>
        <v>96676.700000000012</v>
      </c>
      <c r="U3277" s="19">
        <f t="shared" si="8145"/>
        <v>87133</v>
      </c>
      <c r="V3277" s="19">
        <f t="shared" si="8146"/>
        <v>87133</v>
      </c>
      <c r="W3277" s="19">
        <f>W3278+W3279</f>
        <v>11958</v>
      </c>
      <c r="X3277" s="19">
        <f>X3278+X3279</f>
        <v>0</v>
      </c>
      <c r="Y3277" s="19">
        <f>Y3278+Y3279</f>
        <v>0</v>
      </c>
      <c r="Z3277" s="19">
        <f>Z3278+Z3279</f>
        <v>0</v>
      </c>
      <c r="AA3277" s="19">
        <f>AA3278+AA3279</f>
        <v>14610.4</v>
      </c>
      <c r="AB3277" s="19">
        <f>AB3278+AB3279</f>
        <v>0</v>
      </c>
      <c r="AC3277" s="19">
        <f>AC3278+AC3279</f>
        <v>14610.4</v>
      </c>
      <c r="AD3277" s="19">
        <f>AD3278+AD3279</f>
        <v>0</v>
      </c>
      <c r="AE3277" s="19">
        <f>AE3278+AE3279</f>
        <v>0</v>
      </c>
      <c r="AF3277" s="50">
        <f>AF3278+AF3279+AF3280+AF3281</f>
        <v>98274.324999999997</v>
      </c>
      <c r="AG3277" s="50">
        <f>AG3278+AG3279+AG3280+AG3281</f>
        <v>0</v>
      </c>
      <c r="AH3277" s="50">
        <f>AH3278+AH3279+AH3280+AH3281</f>
        <v>0</v>
      </c>
      <c r="AI3277" s="50">
        <f>AI3278+AI3279+AI3280+AI3281</f>
        <v>0</v>
      </c>
      <c r="AJ3277" s="50">
        <f>AJ3278+AJ3279+AJ3280+AJ3281</f>
        <v>0</v>
      </c>
      <c r="AK3277" s="50">
        <f>AK3278+AK3279+AK3280+AK3281</f>
        <v>0</v>
      </c>
      <c r="AL3277" s="50">
        <f>AL3278+AL3279+AL3280+AL3281</f>
        <v>93313.182539999994</v>
      </c>
      <c r="AM3277" s="50">
        <f>AM3278+AM3279+AM3280+AM3281</f>
        <v>0</v>
      </c>
      <c r="AN3277" s="50">
        <f>AN3278+AN3279+AN3280+AN3281</f>
        <v>0</v>
      </c>
      <c r="AO3277" s="51">
        <f>AO3278+AO3279+AO3280+AO3281</f>
        <v>59399.376679999994</v>
      </c>
      <c r="AP3277" s="51">
        <f>AP3278+AP3279+AP3280+AP3281</f>
        <v>98744.425000000003</v>
      </c>
      <c r="AQ3277" s="51">
        <f>AQ3278+AQ3279+AQ3280+AQ3281</f>
        <v>0</v>
      </c>
      <c r="AR3277" s="51">
        <f>AR3278+AR3279+AR3280+AR3281</f>
        <v>0</v>
      </c>
      <c r="AS3277" s="51">
        <f>AS3278+AS3279+AS3280+AS3281</f>
        <v>0</v>
      </c>
      <c r="AT3277" s="51">
        <f>AT3278+AT3279+AT3280+AT3281</f>
        <v>0</v>
      </c>
      <c r="AU3277" s="51">
        <f t="shared" si="8139"/>
        <v>98744.425000000003</v>
      </c>
      <c r="AV3277" s="51">
        <f t="shared" si="8140"/>
        <v>-2067.7249999999913</v>
      </c>
      <c r="AW3277" s="51">
        <f t="shared" si="8141"/>
        <v>108634.70000000001</v>
      </c>
      <c r="AX3277" s="51">
        <f t="shared" si="8142"/>
        <v>101743.39999999999</v>
      </c>
      <c r="AY3277" s="51">
        <f t="shared" si="8143"/>
        <v>101743.39999999999</v>
      </c>
      <c r="AZ3277" s="51">
        <f>AZ3278+AZ3279</f>
        <v>0</v>
      </c>
      <c r="BA3277" s="52">
        <f t="shared" si="8144"/>
        <v>94.951740996440321</v>
      </c>
      <c r="BB3277" s="25"/>
    </row>
    <row r="3278" ht="78.75">
      <c r="B3278" s="47" t="s">
        <v>1194</v>
      </c>
      <c r="C3278" s="47" t="s">
        <v>96</v>
      </c>
      <c r="D3278" s="47" t="s">
        <v>96</v>
      </c>
      <c r="E3278" s="48" t="str">
        <f t="shared" si="8138"/>
        <v>0505</v>
      </c>
      <c r="F3278" s="47" t="s">
        <v>1224</v>
      </c>
      <c r="G3278" s="47" t="s">
        <v>70</v>
      </c>
      <c r="H3278" s="49" t="s">
        <v>71</v>
      </c>
      <c r="I3278" s="19">
        <v>78497.100000000006</v>
      </c>
      <c r="J3278" s="19">
        <v>80911.399999999994</v>
      </c>
      <c r="K3278" s="19">
        <v>80911.399999999994</v>
      </c>
      <c r="L3278" s="19"/>
      <c r="M3278" s="19"/>
      <c r="N3278" s="19"/>
      <c r="O3278" s="19">
        <v>0</v>
      </c>
      <c r="P3278" s="19">
        <v>0</v>
      </c>
      <c r="Q3278" s="19">
        <v>0</v>
      </c>
      <c r="R3278" s="19">
        <v>0</v>
      </c>
      <c r="S3278" s="19">
        <v>11958</v>
      </c>
      <c r="T3278" s="19">
        <f t="shared" si="8163"/>
        <v>90455.100000000006</v>
      </c>
      <c r="U3278" s="19">
        <f t="shared" si="8145"/>
        <v>80911.399999999994</v>
      </c>
      <c r="V3278" s="19">
        <f t="shared" si="8146"/>
        <v>80911.399999999994</v>
      </c>
      <c r="W3278" s="19">
        <v>11958</v>
      </c>
      <c r="X3278" s="19"/>
      <c r="Y3278" s="19"/>
      <c r="Z3278" s="19"/>
      <c r="AA3278" s="19">
        <v>14610.4</v>
      </c>
      <c r="AB3278" s="19"/>
      <c r="AC3278" s="19">
        <v>14610.4</v>
      </c>
      <c r="AD3278" s="19"/>
      <c r="AE3278" s="19"/>
      <c r="AF3278" s="50">
        <v>88580.560079999996</v>
      </c>
      <c r="AG3278" s="50"/>
      <c r="AH3278" s="50">
        <v>0</v>
      </c>
      <c r="AI3278" s="50">
        <v>0</v>
      </c>
      <c r="AJ3278" s="50">
        <v>0</v>
      </c>
      <c r="AK3278" s="50">
        <v>0</v>
      </c>
      <c r="AL3278" s="50">
        <v>83923.217619999996</v>
      </c>
      <c r="AM3278" s="50">
        <v>0</v>
      </c>
      <c r="AN3278" s="50">
        <v>0</v>
      </c>
      <c r="AO3278" s="15">
        <v>52218.726179999998</v>
      </c>
      <c r="AP3278" s="51">
        <v>89680.613459999993</v>
      </c>
      <c r="AQ3278" s="51">
        <v>0</v>
      </c>
      <c r="AR3278" s="51">
        <v>0</v>
      </c>
      <c r="AS3278" s="51">
        <v>0</v>
      </c>
      <c r="AT3278" s="51">
        <v>0</v>
      </c>
      <c r="AU3278" s="51">
        <f t="shared" si="8139"/>
        <v>89680.613459999993</v>
      </c>
      <c r="AV3278" s="51">
        <f t="shared" si="8140"/>
        <v>774.48654000001261</v>
      </c>
      <c r="AW3278" s="51">
        <f t="shared" si="8141"/>
        <v>102413.10000000001</v>
      </c>
      <c r="AX3278" s="51">
        <f t="shared" si="8142"/>
        <v>95521.799999999988</v>
      </c>
      <c r="AY3278" s="51">
        <f t="shared" si="8143"/>
        <v>95521.799999999988</v>
      </c>
      <c r="AZ3278" s="51"/>
      <c r="BA3278" s="52">
        <f t="shared" si="8144"/>
        <v>94.742252187394385</v>
      </c>
      <c r="BB3278" s="53"/>
    </row>
    <row r="3279" ht="31.5">
      <c r="B3279" s="47" t="s">
        <v>1194</v>
      </c>
      <c r="C3279" s="47" t="s">
        <v>96</v>
      </c>
      <c r="D3279" s="47" t="s">
        <v>96</v>
      </c>
      <c r="E3279" s="48" t="str">
        <f t="shared" si="8138"/>
        <v>0505</v>
      </c>
      <c r="F3279" s="47" t="s">
        <v>1224</v>
      </c>
      <c r="G3279" s="47" t="s">
        <v>58</v>
      </c>
      <c r="H3279" s="49" t="s">
        <v>59</v>
      </c>
      <c r="I3279" s="19">
        <v>6221.6000000000004</v>
      </c>
      <c r="J3279" s="19">
        <v>6221.6000000000004</v>
      </c>
      <c r="K3279" s="19">
        <v>6221.6000000000004</v>
      </c>
      <c r="L3279" s="19"/>
      <c r="M3279" s="19"/>
      <c r="N3279" s="19"/>
      <c r="O3279" s="19">
        <v>0</v>
      </c>
      <c r="P3279" s="19">
        <v>0</v>
      </c>
      <c r="Q3279" s="19">
        <v>0</v>
      </c>
      <c r="R3279" s="19">
        <v>0</v>
      </c>
      <c r="S3279" s="19"/>
      <c r="T3279" s="19">
        <f t="shared" si="8163"/>
        <v>6221.6000000000004</v>
      </c>
      <c r="U3279" s="19">
        <f t="shared" si="8145"/>
        <v>6221.6000000000004</v>
      </c>
      <c r="V3279" s="19">
        <f t="shared" si="8146"/>
        <v>6221.6000000000004</v>
      </c>
      <c r="W3279" s="19"/>
      <c r="X3279" s="19"/>
      <c r="Y3279" s="19"/>
      <c r="Z3279" s="19"/>
      <c r="AA3279" s="19"/>
      <c r="AB3279" s="19"/>
      <c r="AC3279" s="19"/>
      <c r="AD3279" s="19"/>
      <c r="AE3279" s="19"/>
      <c r="AF3279" s="50">
        <v>6241.5533800000003</v>
      </c>
      <c r="AG3279" s="50"/>
      <c r="AH3279" s="50">
        <v>0</v>
      </c>
      <c r="AI3279" s="50">
        <v>0</v>
      </c>
      <c r="AJ3279" s="50">
        <v>0</v>
      </c>
      <c r="AK3279" s="50">
        <v>0</v>
      </c>
      <c r="AL3279" s="50">
        <v>6057.7533800000001</v>
      </c>
      <c r="AM3279" s="50">
        <v>0</v>
      </c>
      <c r="AN3279" s="50">
        <v>0</v>
      </c>
      <c r="AO3279" s="51">
        <v>4338.4389600000004</v>
      </c>
      <c r="AP3279" s="51">
        <v>6221.6000000000004</v>
      </c>
      <c r="AQ3279" s="51">
        <v>0</v>
      </c>
      <c r="AR3279" s="51">
        <v>0</v>
      </c>
      <c r="AS3279" s="51">
        <v>0</v>
      </c>
      <c r="AT3279" s="51">
        <v>0</v>
      </c>
      <c r="AU3279" s="51">
        <f t="shared" si="8139"/>
        <v>6221.6000000000004</v>
      </c>
      <c r="AV3279" s="51">
        <f t="shared" si="8140"/>
        <v>0</v>
      </c>
      <c r="AW3279" s="51">
        <f t="shared" si="8141"/>
        <v>6221.6000000000004</v>
      </c>
      <c r="AX3279" s="51">
        <f t="shared" si="8142"/>
        <v>6221.6000000000004</v>
      </c>
      <c r="AY3279" s="51">
        <f t="shared" si="8143"/>
        <v>6221.6000000000004</v>
      </c>
      <c r="AZ3279" s="51"/>
      <c r="BA3279" s="52">
        <f t="shared" si="8144"/>
        <v>97.055220250315315</v>
      </c>
      <c r="BB3279" s="53"/>
    </row>
    <row r="3280">
      <c r="B3280" s="47" t="s">
        <v>1194</v>
      </c>
      <c r="C3280" s="47" t="s">
        <v>96</v>
      </c>
      <c r="D3280" s="47" t="s">
        <v>96</v>
      </c>
      <c r="E3280" s="48" t="str">
        <f t="shared" si="8138"/>
        <v>0505</v>
      </c>
      <c r="F3280" s="47" t="s">
        <v>1224</v>
      </c>
      <c r="G3280" s="47" t="s">
        <v>72</v>
      </c>
      <c r="H3280" s="49" t="s">
        <v>73</v>
      </c>
      <c r="I3280" s="19"/>
      <c r="J3280" s="19"/>
      <c r="K3280" s="19"/>
      <c r="L3280" s="19"/>
      <c r="M3280" s="19"/>
      <c r="N3280" s="19"/>
      <c r="O3280" s="19">
        <v>0</v>
      </c>
      <c r="P3280" s="19">
        <v>0</v>
      </c>
      <c r="Q3280" s="19">
        <v>0</v>
      </c>
      <c r="R3280" s="19">
        <v>0</v>
      </c>
      <c r="S3280" s="19"/>
      <c r="T3280" s="19">
        <f t="shared" si="8163"/>
        <v>0</v>
      </c>
      <c r="U3280" s="19">
        <v>0</v>
      </c>
      <c r="V3280" s="19">
        <v>0</v>
      </c>
      <c r="W3280" s="19">
        <v>0</v>
      </c>
      <c r="X3280" s="19">
        <v>0</v>
      </c>
      <c r="Y3280" s="19">
        <v>0</v>
      </c>
      <c r="Z3280" s="19">
        <v>0</v>
      </c>
      <c r="AA3280" s="19">
        <v>0</v>
      </c>
      <c r="AB3280" s="19">
        <v>0</v>
      </c>
      <c r="AC3280" s="19">
        <v>0</v>
      </c>
      <c r="AD3280" s="19">
        <v>0</v>
      </c>
      <c r="AE3280" s="19">
        <v>0</v>
      </c>
      <c r="AF3280" s="50">
        <v>2.5865399999999998</v>
      </c>
      <c r="AG3280" s="50"/>
      <c r="AH3280" s="50">
        <v>0</v>
      </c>
      <c r="AI3280" s="50">
        <v>0</v>
      </c>
      <c r="AJ3280" s="50">
        <v>0</v>
      </c>
      <c r="AK3280" s="50">
        <v>0</v>
      </c>
      <c r="AL3280" s="50">
        <v>2.5865399999999998</v>
      </c>
      <c r="AM3280" s="50">
        <v>0</v>
      </c>
      <c r="AN3280" s="50">
        <v>0</v>
      </c>
      <c r="AO3280" s="15">
        <v>2.5865399999999998</v>
      </c>
      <c r="AP3280" s="51">
        <v>2.5865399999999998</v>
      </c>
      <c r="AQ3280" s="51">
        <v>0</v>
      </c>
      <c r="AR3280" s="51">
        <v>0</v>
      </c>
      <c r="AS3280" s="51">
        <v>0</v>
      </c>
      <c r="AT3280" s="51">
        <v>0</v>
      </c>
      <c r="AU3280" s="51">
        <f t="shared" si="8139"/>
        <v>2.5865399999999998</v>
      </c>
      <c r="AV3280" s="51">
        <f t="shared" si="8140"/>
        <v>-2.5865399999999998</v>
      </c>
      <c r="AW3280" s="51"/>
      <c r="AX3280" s="51"/>
      <c r="AY3280" s="51"/>
      <c r="AZ3280" s="51"/>
      <c r="BA3280" s="52">
        <f t="shared" si="8144"/>
        <v>100</v>
      </c>
      <c r="BB3280" s="53"/>
    </row>
    <row r="3281">
      <c r="B3281" s="47" t="s">
        <v>1194</v>
      </c>
      <c r="C3281" s="47" t="s">
        <v>96</v>
      </c>
      <c r="D3281" s="47" t="s">
        <v>96</v>
      </c>
      <c r="E3281" s="48" t="str">
        <f t="shared" si="8138"/>
        <v>0505</v>
      </c>
      <c r="F3281" s="47" t="s">
        <v>1224</v>
      </c>
      <c r="G3281" s="47" t="s">
        <v>60</v>
      </c>
      <c r="H3281" s="49" t="s">
        <v>61</v>
      </c>
      <c r="I3281" s="19"/>
      <c r="J3281" s="19"/>
      <c r="K3281" s="19"/>
      <c r="L3281" s="19"/>
      <c r="M3281" s="19"/>
      <c r="N3281" s="19"/>
      <c r="O3281" s="19">
        <v>0</v>
      </c>
      <c r="P3281" s="19">
        <v>0</v>
      </c>
      <c r="Q3281" s="19">
        <v>0</v>
      </c>
      <c r="R3281" s="19">
        <v>0</v>
      </c>
      <c r="S3281" s="19"/>
      <c r="T3281" s="19">
        <f t="shared" si="8163"/>
        <v>0</v>
      </c>
      <c r="U3281" s="19">
        <v>0</v>
      </c>
      <c r="V3281" s="19">
        <v>0</v>
      </c>
      <c r="W3281" s="19">
        <v>0</v>
      </c>
      <c r="X3281" s="19">
        <v>0</v>
      </c>
      <c r="Y3281" s="19">
        <v>0</v>
      </c>
      <c r="Z3281" s="19">
        <v>0</v>
      </c>
      <c r="AA3281" s="19">
        <v>0</v>
      </c>
      <c r="AB3281" s="19">
        <v>0</v>
      </c>
      <c r="AC3281" s="19">
        <v>0</v>
      </c>
      <c r="AD3281" s="19">
        <v>0</v>
      </c>
      <c r="AE3281" s="19">
        <v>0</v>
      </c>
      <c r="AF3281" s="50">
        <v>3449.625</v>
      </c>
      <c r="AG3281" s="50"/>
      <c r="AH3281" s="50">
        <v>0</v>
      </c>
      <c r="AI3281" s="50">
        <v>0</v>
      </c>
      <c r="AJ3281" s="50">
        <v>0</v>
      </c>
      <c r="AK3281" s="50">
        <v>0</v>
      </c>
      <c r="AL3281" s="50">
        <v>3329.625</v>
      </c>
      <c r="AM3281" s="50">
        <v>0</v>
      </c>
      <c r="AN3281" s="50">
        <v>0</v>
      </c>
      <c r="AO3281" s="51">
        <v>2839.625</v>
      </c>
      <c r="AP3281" s="51">
        <v>2839.625</v>
      </c>
      <c r="AQ3281" s="51">
        <v>0</v>
      </c>
      <c r="AR3281" s="51">
        <v>0</v>
      </c>
      <c r="AS3281" s="51">
        <v>0</v>
      </c>
      <c r="AT3281" s="51">
        <v>0</v>
      </c>
      <c r="AU3281" s="51">
        <f t="shared" si="8139"/>
        <v>2839.625</v>
      </c>
      <c r="AV3281" s="51">
        <f t="shared" si="8140"/>
        <v>-2839.625</v>
      </c>
      <c r="AW3281" s="51"/>
      <c r="AX3281" s="51"/>
      <c r="AY3281" s="51"/>
      <c r="AZ3281" s="51"/>
      <c r="BA3281" s="52">
        <f t="shared" si="8144"/>
        <v>96.521361017501903</v>
      </c>
      <c r="BB3281" s="53"/>
    </row>
    <row r="3282" ht="47.25">
      <c r="B3282" s="47" t="s">
        <v>1194</v>
      </c>
      <c r="C3282" s="47" t="s">
        <v>96</v>
      </c>
      <c r="D3282" s="47" t="s">
        <v>96</v>
      </c>
      <c r="E3282" s="48" t="str">
        <f t="shared" si="8138"/>
        <v>0505</v>
      </c>
      <c r="F3282" s="47" t="s">
        <v>1225</v>
      </c>
      <c r="G3282" s="48"/>
      <c r="H3282" s="49" t="s">
        <v>75</v>
      </c>
      <c r="I3282" s="19">
        <f>I3283+I3284+I3286</f>
        <v>79678.199999999997</v>
      </c>
      <c r="J3282" s="19">
        <f>J3283+J3284+J3286</f>
        <v>76992.599999999991</v>
      </c>
      <c r="K3282" s="19">
        <f>K3283+K3284+K3286</f>
        <v>76992.599999999991</v>
      </c>
      <c r="L3282" s="19">
        <f>L3283+L3284+L3286</f>
        <v>0</v>
      </c>
      <c r="M3282" s="19">
        <f>M3283+M3284+M3286</f>
        <v>0</v>
      </c>
      <c r="N3282" s="19">
        <f>N3283+N3284+N3286</f>
        <v>0</v>
      </c>
      <c r="O3282" s="19">
        <f>O3283+O3284+O3286+O3285</f>
        <v>0</v>
      </c>
      <c r="P3282" s="19">
        <f>P3283+P3284+P3286+P3285</f>
        <v>948.43299999999999</v>
      </c>
      <c r="Q3282" s="19">
        <f>Q3283+Q3284+Q3286+Q3285</f>
        <v>0</v>
      </c>
      <c r="R3282" s="19">
        <f>R3283+R3284+R3286+R3285</f>
        <v>0</v>
      </c>
      <c r="S3282" s="19">
        <f>S3283+S3284+S3286</f>
        <v>9147.7000000000007</v>
      </c>
      <c r="T3282" s="19">
        <f t="shared" si="8163"/>
        <v>89774.332999999999</v>
      </c>
      <c r="U3282" s="19">
        <f t="shared" si="8145"/>
        <v>76992.599999999991</v>
      </c>
      <c r="V3282" s="19">
        <f t="shared" si="8146"/>
        <v>76992.599999999991</v>
      </c>
      <c r="W3282" s="19">
        <f>W3283+W3284+W3286</f>
        <v>9147.7000000000007</v>
      </c>
      <c r="X3282" s="19">
        <f>X3283+X3284+X3286</f>
        <v>0</v>
      </c>
      <c r="Y3282" s="19">
        <f>Y3283+Y3284+Y3286</f>
        <v>0</v>
      </c>
      <c r="Z3282" s="19">
        <f>Z3283+Z3284+Z3286</f>
        <v>0</v>
      </c>
      <c r="AA3282" s="19">
        <f>AA3283+AA3284+AA3286</f>
        <v>11126.9</v>
      </c>
      <c r="AB3282" s="19">
        <f>AB3283+AB3284+AB3286</f>
        <v>0</v>
      </c>
      <c r="AC3282" s="19">
        <f>AC3283+AC3284+AC3286</f>
        <v>11126.9</v>
      </c>
      <c r="AD3282" s="19">
        <f>AD3283+AD3284+AD3286</f>
        <v>0</v>
      </c>
      <c r="AE3282" s="19">
        <f>AE3283+AE3284+AE3286</f>
        <v>0</v>
      </c>
      <c r="AF3282" s="50">
        <f>AF3283+AF3284+AF3286+AF3285</f>
        <v>89774.332999999984</v>
      </c>
      <c r="AG3282" s="50">
        <f>AG3283+AG3284+AG3286+AG3285</f>
        <v>0</v>
      </c>
      <c r="AH3282" s="50">
        <f>AH3283+AH3284+AH3286+AH3285</f>
        <v>0</v>
      </c>
      <c r="AI3282" s="50">
        <f>AI3283+AI3284+AI3286+AI3285</f>
        <v>0</v>
      </c>
      <c r="AJ3282" s="50">
        <f>AJ3283+AJ3284+AJ3286+AJ3285</f>
        <v>0</v>
      </c>
      <c r="AK3282" s="50">
        <f>AK3283+AK3284+AK3286+AK3285</f>
        <v>0</v>
      </c>
      <c r="AL3282" s="50">
        <f>AL3283+AL3284+AL3286+AL3285</f>
        <v>86510.037779999984</v>
      </c>
      <c r="AM3282" s="50">
        <f>AM3283+AM3284+AM3286+AM3285</f>
        <v>0</v>
      </c>
      <c r="AN3282" s="50">
        <f>AN3283+AN3284+AN3286+AN3285</f>
        <v>0</v>
      </c>
      <c r="AO3282" s="15">
        <f>AO3283+AO3284+AO3286+AO3285</f>
        <v>52560.728809999993</v>
      </c>
      <c r="AP3282" s="51">
        <f>AP3283+AP3284+AP3286+AP3285</f>
        <v>89774.332999999999</v>
      </c>
      <c r="AQ3282" s="51">
        <f>AQ3283+AQ3284+AQ3286+AQ3285</f>
        <v>0</v>
      </c>
      <c r="AR3282" s="51">
        <f>AR3283+AR3284+AR3286+AR3285</f>
        <v>0</v>
      </c>
      <c r="AS3282" s="51">
        <f>AS3283+AS3284+AS3286+AS3285</f>
        <v>0</v>
      </c>
      <c r="AT3282" s="51">
        <f>AT3283+AT3284+AT3286+AT3285</f>
        <v>0</v>
      </c>
      <c r="AU3282" s="51">
        <f t="shared" si="8139"/>
        <v>89774.332999999999</v>
      </c>
      <c r="AV3282" s="51">
        <f t="shared" si="8140"/>
        <v>0</v>
      </c>
      <c r="AW3282" s="51">
        <f t="shared" si="8141"/>
        <v>98922.032999999996</v>
      </c>
      <c r="AX3282" s="51">
        <f t="shared" si="8142"/>
        <v>88119.499999999985</v>
      </c>
      <c r="AY3282" s="51">
        <f t="shared" si="8143"/>
        <v>88119.499999999985</v>
      </c>
      <c r="AZ3282" s="51">
        <f>AZ3283+AZ3284+AZ3286</f>
        <v>0</v>
      </c>
      <c r="BA3282" s="52">
        <f t="shared" si="8144"/>
        <v>96.363888083690924</v>
      </c>
      <c r="BB3282" s="25"/>
    </row>
    <row r="3283" ht="78.75">
      <c r="B3283" s="47" t="s">
        <v>1194</v>
      </c>
      <c r="C3283" s="47" t="s">
        <v>96</v>
      </c>
      <c r="D3283" s="47" t="s">
        <v>96</v>
      </c>
      <c r="E3283" s="48" t="str">
        <f t="shared" si="8138"/>
        <v>0505</v>
      </c>
      <c r="F3283" s="47" t="s">
        <v>1225</v>
      </c>
      <c r="G3283" s="47" t="s">
        <v>70</v>
      </c>
      <c r="H3283" s="49" t="s">
        <v>71</v>
      </c>
      <c r="I3283" s="19">
        <v>67145.300000000003</v>
      </c>
      <c r="J3283" s="19">
        <v>69209.699999999997</v>
      </c>
      <c r="K3283" s="19">
        <v>69209.699999999997</v>
      </c>
      <c r="L3283" s="19"/>
      <c r="M3283" s="19"/>
      <c r="N3283" s="19"/>
      <c r="O3283" s="19">
        <v>0</v>
      </c>
      <c r="P3283" s="19">
        <v>0</v>
      </c>
      <c r="Q3283" s="19">
        <v>0</v>
      </c>
      <c r="R3283" s="19">
        <v>0</v>
      </c>
      <c r="S3283" s="19">
        <v>9147.7000000000007</v>
      </c>
      <c r="T3283" s="19">
        <f t="shared" si="8163"/>
        <v>76293</v>
      </c>
      <c r="U3283" s="19">
        <f t="shared" si="8145"/>
        <v>69209.699999999997</v>
      </c>
      <c r="V3283" s="19">
        <f t="shared" si="8146"/>
        <v>69209.699999999997</v>
      </c>
      <c r="W3283" s="19">
        <v>9147.7000000000007</v>
      </c>
      <c r="X3283" s="19"/>
      <c r="Y3283" s="19"/>
      <c r="Z3283" s="19"/>
      <c r="AA3283" s="19">
        <v>11126.9</v>
      </c>
      <c r="AB3283" s="19"/>
      <c r="AC3283" s="19">
        <v>11126.9</v>
      </c>
      <c r="AD3283" s="19"/>
      <c r="AE3283" s="19"/>
      <c r="AF3283" s="50">
        <v>77533.494909999994</v>
      </c>
      <c r="AG3283" s="50"/>
      <c r="AH3283" s="50">
        <v>0</v>
      </c>
      <c r="AI3283" s="50">
        <v>0</v>
      </c>
      <c r="AJ3283" s="50">
        <v>0</v>
      </c>
      <c r="AK3283" s="50">
        <v>0</v>
      </c>
      <c r="AL3283" s="50">
        <v>74269.199689999994</v>
      </c>
      <c r="AM3283" s="50">
        <v>0</v>
      </c>
      <c r="AN3283" s="50">
        <v>0</v>
      </c>
      <c r="AO3283" s="51">
        <v>48075.887170000002</v>
      </c>
      <c r="AP3283" s="51">
        <v>76286.566739999995</v>
      </c>
      <c r="AQ3283" s="51">
        <v>0</v>
      </c>
      <c r="AR3283" s="51">
        <v>0</v>
      </c>
      <c r="AS3283" s="51">
        <v>0</v>
      </c>
      <c r="AT3283" s="51">
        <v>0</v>
      </c>
      <c r="AU3283" s="51">
        <f t="shared" si="8139"/>
        <v>76286.566739999995</v>
      </c>
      <c r="AV3283" s="51">
        <f t="shared" si="8140"/>
        <v>6.433260000005248</v>
      </c>
      <c r="AW3283" s="51">
        <f t="shared" si="8141"/>
        <v>85440.699999999997</v>
      </c>
      <c r="AX3283" s="51">
        <f t="shared" si="8142"/>
        <v>80336.599999999991</v>
      </c>
      <c r="AY3283" s="51">
        <f t="shared" si="8143"/>
        <v>80336.599999999991</v>
      </c>
      <c r="AZ3283" s="51"/>
      <c r="BA3283" s="52">
        <f t="shared" si="8144"/>
        <v>95.789825772991193</v>
      </c>
      <c r="BB3283" s="53"/>
    </row>
    <row r="3284" ht="31.5">
      <c r="B3284" s="47" t="s">
        <v>1194</v>
      </c>
      <c r="C3284" s="47" t="s">
        <v>96</v>
      </c>
      <c r="D3284" s="47" t="s">
        <v>96</v>
      </c>
      <c r="E3284" s="48" t="str">
        <f t="shared" si="8138"/>
        <v>0505</v>
      </c>
      <c r="F3284" s="47" t="s">
        <v>1225</v>
      </c>
      <c r="G3284" s="47" t="s">
        <v>58</v>
      </c>
      <c r="H3284" s="49" t="s">
        <v>59</v>
      </c>
      <c r="I3284" s="19">
        <v>12516.700000000001</v>
      </c>
      <c r="J3284" s="19">
        <v>7766.6999999999998</v>
      </c>
      <c r="K3284" s="19">
        <v>7766.6999999999998</v>
      </c>
      <c r="L3284" s="19"/>
      <c r="M3284" s="19"/>
      <c r="N3284" s="19"/>
      <c r="O3284" s="19">
        <v>0</v>
      </c>
      <c r="P3284" s="19">
        <v>948.43299999999999</v>
      </c>
      <c r="Q3284" s="19">
        <v>0</v>
      </c>
      <c r="R3284" s="19">
        <v>0</v>
      </c>
      <c r="S3284" s="19"/>
      <c r="T3284" s="19">
        <f t="shared" si="8163"/>
        <v>13465.133000000002</v>
      </c>
      <c r="U3284" s="19">
        <f t="shared" si="8145"/>
        <v>7766.6999999999998</v>
      </c>
      <c r="V3284" s="19">
        <f t="shared" si="8146"/>
        <v>7766.6999999999998</v>
      </c>
      <c r="W3284" s="19"/>
      <c r="X3284" s="19"/>
      <c r="Y3284" s="19"/>
      <c r="Z3284" s="19"/>
      <c r="AA3284" s="19"/>
      <c r="AB3284" s="19"/>
      <c r="AC3284" s="19"/>
      <c r="AD3284" s="19"/>
      <c r="AE3284" s="19"/>
      <c r="AF3284" s="50">
        <v>12219.893480000001</v>
      </c>
      <c r="AG3284" s="50"/>
      <c r="AH3284" s="50">
        <v>0</v>
      </c>
      <c r="AI3284" s="50">
        <v>0</v>
      </c>
      <c r="AJ3284" s="50">
        <v>0</v>
      </c>
      <c r="AK3284" s="50">
        <v>0</v>
      </c>
      <c r="AL3284" s="50">
        <v>12219.893480000001</v>
      </c>
      <c r="AM3284" s="50">
        <v>0</v>
      </c>
      <c r="AN3284" s="50">
        <v>0</v>
      </c>
      <c r="AO3284" s="15">
        <v>4469.3863799999999</v>
      </c>
      <c r="AP3284" s="51">
        <v>13465.133</v>
      </c>
      <c r="AQ3284" s="51">
        <v>0</v>
      </c>
      <c r="AR3284" s="51">
        <v>0</v>
      </c>
      <c r="AS3284" s="51">
        <v>0</v>
      </c>
      <c r="AT3284" s="51">
        <v>0</v>
      </c>
      <c r="AU3284" s="51">
        <f t="shared" si="8139"/>
        <v>13465.133</v>
      </c>
      <c r="AV3284" s="51">
        <f t="shared" si="8140"/>
        <v>1.8189894035458565e-12</v>
      </c>
      <c r="AW3284" s="51">
        <f t="shared" si="8141"/>
        <v>13465.133000000002</v>
      </c>
      <c r="AX3284" s="51">
        <f t="shared" si="8142"/>
        <v>7766.6999999999998</v>
      </c>
      <c r="AY3284" s="51">
        <f t="shared" si="8143"/>
        <v>7766.6999999999998</v>
      </c>
      <c r="AZ3284" s="51"/>
      <c r="BA3284" s="52">
        <f t="shared" si="8144"/>
        <v>100</v>
      </c>
      <c r="BB3284" s="53"/>
    </row>
    <row r="3285">
      <c r="B3285" s="47" t="s">
        <v>1194</v>
      </c>
      <c r="C3285" s="47" t="s">
        <v>96</v>
      </c>
      <c r="D3285" s="47" t="s">
        <v>96</v>
      </c>
      <c r="E3285" s="48" t="str">
        <f t="shared" si="8138"/>
        <v>0505</v>
      </c>
      <c r="F3285" s="47" t="s">
        <v>1225</v>
      </c>
      <c r="G3285" s="47" t="s">
        <v>72</v>
      </c>
      <c r="H3285" s="49" t="s">
        <v>73</v>
      </c>
      <c r="I3285" s="19"/>
      <c r="J3285" s="19"/>
      <c r="K3285" s="19"/>
      <c r="L3285" s="19"/>
      <c r="M3285" s="19"/>
      <c r="N3285" s="19"/>
      <c r="O3285" s="19">
        <v>0</v>
      </c>
      <c r="P3285" s="19">
        <v>0</v>
      </c>
      <c r="Q3285" s="19">
        <v>0</v>
      </c>
      <c r="R3285" s="19">
        <v>0</v>
      </c>
      <c r="S3285" s="19"/>
      <c r="T3285" s="19">
        <f t="shared" si="8163"/>
        <v>0</v>
      </c>
      <c r="U3285" s="19">
        <v>0</v>
      </c>
      <c r="V3285" s="19">
        <v>0</v>
      </c>
      <c r="W3285" s="19">
        <v>0</v>
      </c>
      <c r="X3285" s="19">
        <v>0</v>
      </c>
      <c r="Y3285" s="19">
        <v>0</v>
      </c>
      <c r="Z3285" s="19">
        <v>0</v>
      </c>
      <c r="AA3285" s="19">
        <v>0</v>
      </c>
      <c r="AB3285" s="19">
        <v>0</v>
      </c>
      <c r="AC3285" s="19">
        <v>0</v>
      </c>
      <c r="AD3285" s="19">
        <v>0</v>
      </c>
      <c r="AE3285" s="19">
        <v>0</v>
      </c>
      <c r="AF3285" s="50">
        <v>8.9306099999999997</v>
      </c>
      <c r="AG3285" s="50"/>
      <c r="AH3285" s="50">
        <v>0</v>
      </c>
      <c r="AI3285" s="50">
        <v>0</v>
      </c>
      <c r="AJ3285" s="50">
        <v>0</v>
      </c>
      <c r="AK3285" s="50">
        <v>0</v>
      </c>
      <c r="AL3285" s="50">
        <v>8.9306099999999997</v>
      </c>
      <c r="AM3285" s="50">
        <v>0</v>
      </c>
      <c r="AN3285" s="50">
        <v>0</v>
      </c>
      <c r="AO3285" s="51">
        <v>6.4332599999999998</v>
      </c>
      <c r="AP3285" s="51">
        <v>6.4332599999999998</v>
      </c>
      <c r="AQ3285" s="51">
        <v>0</v>
      </c>
      <c r="AR3285" s="51">
        <v>0</v>
      </c>
      <c r="AS3285" s="51">
        <v>0</v>
      </c>
      <c r="AT3285" s="51">
        <v>0</v>
      </c>
      <c r="AU3285" s="51">
        <f t="shared" si="8139"/>
        <v>6.4332599999999998</v>
      </c>
      <c r="AV3285" s="51">
        <f t="shared" si="8140"/>
        <v>-6.4332599999999998</v>
      </c>
      <c r="AW3285" s="51"/>
      <c r="AX3285" s="51"/>
      <c r="AY3285" s="51"/>
      <c r="AZ3285" s="51"/>
      <c r="BA3285" s="52">
        <f t="shared" si="8144"/>
        <v>100</v>
      </c>
      <c r="BB3285" s="53"/>
    </row>
    <row r="3286">
      <c r="B3286" s="47" t="s">
        <v>1194</v>
      </c>
      <c r="C3286" s="47" t="s">
        <v>96</v>
      </c>
      <c r="D3286" s="47" t="s">
        <v>96</v>
      </c>
      <c r="E3286" s="48" t="str">
        <f t="shared" si="8138"/>
        <v>0505</v>
      </c>
      <c r="F3286" s="47" t="s">
        <v>1225</v>
      </c>
      <c r="G3286" s="47" t="s">
        <v>60</v>
      </c>
      <c r="H3286" s="49" t="s">
        <v>61</v>
      </c>
      <c r="I3286" s="19">
        <v>16.199999999999999</v>
      </c>
      <c r="J3286" s="19">
        <v>16.199999999999999</v>
      </c>
      <c r="K3286" s="19">
        <v>16.199999999999999</v>
      </c>
      <c r="L3286" s="19"/>
      <c r="M3286" s="19"/>
      <c r="N3286" s="19"/>
      <c r="O3286" s="19">
        <v>0</v>
      </c>
      <c r="P3286" s="19">
        <v>0</v>
      </c>
      <c r="Q3286" s="19">
        <v>0</v>
      </c>
      <c r="R3286" s="19">
        <v>0</v>
      </c>
      <c r="S3286" s="19"/>
      <c r="T3286" s="19">
        <f t="shared" si="8163"/>
        <v>16.199999999999999</v>
      </c>
      <c r="U3286" s="19">
        <f t="shared" si="8145"/>
        <v>16.199999999999999</v>
      </c>
      <c r="V3286" s="19">
        <f t="shared" si="8146"/>
        <v>16.199999999999999</v>
      </c>
      <c r="W3286" s="19"/>
      <c r="X3286" s="19"/>
      <c r="Y3286" s="19"/>
      <c r="Z3286" s="19"/>
      <c r="AA3286" s="19"/>
      <c r="AB3286" s="19"/>
      <c r="AC3286" s="19"/>
      <c r="AD3286" s="19"/>
      <c r="AE3286" s="19"/>
      <c r="AF3286" s="50">
        <v>12.013999999999999</v>
      </c>
      <c r="AG3286" s="50"/>
      <c r="AH3286" s="50">
        <v>0</v>
      </c>
      <c r="AI3286" s="50">
        <v>0</v>
      </c>
      <c r="AJ3286" s="50">
        <v>0</v>
      </c>
      <c r="AK3286" s="50">
        <v>0</v>
      </c>
      <c r="AL3286" s="50">
        <v>12.013999999999999</v>
      </c>
      <c r="AM3286" s="50">
        <v>0</v>
      </c>
      <c r="AN3286" s="50">
        <v>0</v>
      </c>
      <c r="AO3286" s="15">
        <v>9.0220000000000002</v>
      </c>
      <c r="AP3286" s="51">
        <v>16.199999999999999</v>
      </c>
      <c r="AQ3286" s="51">
        <v>0</v>
      </c>
      <c r="AR3286" s="51">
        <v>0</v>
      </c>
      <c r="AS3286" s="51">
        <v>0</v>
      </c>
      <c r="AT3286" s="51">
        <v>0</v>
      </c>
      <c r="AU3286" s="51">
        <f t="shared" si="8139"/>
        <v>16.199999999999999</v>
      </c>
      <c r="AV3286" s="51">
        <f t="shared" si="8140"/>
        <v>0</v>
      </c>
      <c r="AW3286" s="51">
        <f t="shared" si="8141"/>
        <v>16.199999999999999</v>
      </c>
      <c r="AX3286" s="51">
        <f t="shared" si="8142"/>
        <v>16.199999999999999</v>
      </c>
      <c r="AY3286" s="51">
        <f t="shared" si="8143"/>
        <v>16.199999999999999</v>
      </c>
      <c r="AZ3286" s="51"/>
      <c r="BA3286" s="52">
        <f t="shared" si="8144"/>
        <v>100</v>
      </c>
      <c r="BB3286" s="53"/>
    </row>
    <row r="3287" ht="47.25">
      <c r="B3287" s="47" t="s">
        <v>1194</v>
      </c>
      <c r="C3287" s="47" t="s">
        <v>96</v>
      </c>
      <c r="D3287" s="47" t="s">
        <v>96</v>
      </c>
      <c r="E3287" s="48" t="str">
        <f t="shared" si="8138"/>
        <v>0505</v>
      </c>
      <c r="F3287" s="47" t="s">
        <v>82</v>
      </c>
      <c r="G3287" s="48"/>
      <c r="H3287" s="49" t="s">
        <v>83</v>
      </c>
      <c r="I3287" s="19"/>
      <c r="J3287" s="19"/>
      <c r="K3287" s="19"/>
      <c r="L3287" s="19"/>
      <c r="M3287" s="19"/>
      <c r="N3287" s="19"/>
      <c r="O3287" s="19">
        <f t="shared" ref="O3287:O3289" si="8217">O3288</f>
        <v>0</v>
      </c>
      <c r="P3287" s="19">
        <f t="shared" ref="P3287:P3289" si="8218">P3288</f>
        <v>0</v>
      </c>
      <c r="Q3287" s="19"/>
      <c r="R3287" s="19"/>
      <c r="S3287" s="19"/>
      <c r="T3287" s="19">
        <f t="shared" si="8163"/>
        <v>0</v>
      </c>
      <c r="U3287" s="19"/>
      <c r="V3287" s="19"/>
      <c r="W3287" s="19"/>
      <c r="X3287" s="19"/>
      <c r="Y3287" s="19"/>
      <c r="Z3287" s="19"/>
      <c r="AA3287" s="19"/>
      <c r="AB3287" s="19"/>
      <c r="AC3287" s="19"/>
      <c r="AD3287" s="19"/>
      <c r="AE3287" s="19"/>
      <c r="AF3287" s="50">
        <f t="shared" ref="AF3287:AF3289" si="8219">AF3288</f>
        <v>9256.0927900000006</v>
      </c>
      <c r="AG3287" s="50">
        <f t="shared" ref="AG3287:AG3289" si="8220">AG3288</f>
        <v>0</v>
      </c>
      <c r="AH3287" s="50">
        <f t="shared" ref="AH3287:AH3289" si="8221">AH3288</f>
        <v>0</v>
      </c>
      <c r="AI3287" s="50">
        <f t="shared" ref="AI3287:AI3289" si="8222">AI3288</f>
        <v>0</v>
      </c>
      <c r="AJ3287" s="50">
        <f t="shared" ref="AJ3287:AJ3289" si="8223">AJ3288</f>
        <v>0</v>
      </c>
      <c r="AK3287" s="50">
        <f t="shared" ref="AK3287:AK3289" si="8224">AK3288</f>
        <v>0</v>
      </c>
      <c r="AL3287" s="50">
        <f t="shared" ref="AL3287:AL3289" si="8225">AL3288</f>
        <v>9256.0927900000006</v>
      </c>
      <c r="AM3287" s="50">
        <f t="shared" ref="AM3287:AM3289" si="8226">AM3288</f>
        <v>0</v>
      </c>
      <c r="AN3287" s="50">
        <f t="shared" ref="AN3287:AN3289" si="8227">AN3288</f>
        <v>0</v>
      </c>
      <c r="AO3287" s="51">
        <f t="shared" ref="AO3287:AO3289" si="8228">AO3288</f>
        <v>6580.0588200000002</v>
      </c>
      <c r="AP3287" s="51">
        <f t="shared" ref="AP3287:AP3289" si="8229">AP3288</f>
        <v>6782.3375599999999</v>
      </c>
      <c r="AQ3287" s="51">
        <f t="shared" ref="AQ3287:AQ3289" si="8230">AQ3288</f>
        <v>0</v>
      </c>
      <c r="AR3287" s="51">
        <f t="shared" ref="AR3287:AR3289" si="8231">AR3288</f>
        <v>0</v>
      </c>
      <c r="AS3287" s="51">
        <f t="shared" ref="AS3287:AS3289" si="8232">AS3288</f>
        <v>0</v>
      </c>
      <c r="AT3287" s="51">
        <f t="shared" ref="AT3287:AT3289" si="8233">AT3288</f>
        <v>0</v>
      </c>
      <c r="AU3287" s="51">
        <f t="shared" si="8139"/>
        <v>6782.3375599999999</v>
      </c>
      <c r="AV3287" s="51">
        <f t="shared" si="8140"/>
        <v>-6782.3375599999999</v>
      </c>
      <c r="AW3287" s="51"/>
      <c r="AX3287" s="51"/>
      <c r="AY3287" s="51"/>
      <c r="AZ3287" s="51"/>
      <c r="BA3287" s="52">
        <f t="shared" si="8144"/>
        <v>100</v>
      </c>
      <c r="BB3287" s="53"/>
    </row>
    <row r="3288" ht="31.5">
      <c r="B3288" s="47" t="s">
        <v>1194</v>
      </c>
      <c r="C3288" s="47" t="s">
        <v>96</v>
      </c>
      <c r="D3288" s="47" t="s">
        <v>96</v>
      </c>
      <c r="E3288" s="48" t="str">
        <f t="shared" si="8138"/>
        <v>0505</v>
      </c>
      <c r="F3288" s="47" t="s">
        <v>84</v>
      </c>
      <c r="G3288" s="48"/>
      <c r="H3288" s="49" t="s">
        <v>85</v>
      </c>
      <c r="I3288" s="19"/>
      <c r="J3288" s="19"/>
      <c r="K3288" s="19"/>
      <c r="L3288" s="19"/>
      <c r="M3288" s="19"/>
      <c r="N3288" s="19"/>
      <c r="O3288" s="19">
        <f t="shared" si="8217"/>
        <v>0</v>
      </c>
      <c r="P3288" s="19">
        <f t="shared" si="8218"/>
        <v>0</v>
      </c>
      <c r="Q3288" s="19"/>
      <c r="R3288" s="19"/>
      <c r="S3288" s="19"/>
      <c r="T3288" s="19">
        <f t="shared" si="8163"/>
        <v>0</v>
      </c>
      <c r="U3288" s="19"/>
      <c r="V3288" s="19"/>
      <c r="W3288" s="19"/>
      <c r="X3288" s="19"/>
      <c r="Y3288" s="19"/>
      <c r="Z3288" s="19"/>
      <c r="AA3288" s="19"/>
      <c r="AB3288" s="19"/>
      <c r="AC3288" s="19"/>
      <c r="AD3288" s="19"/>
      <c r="AE3288" s="19"/>
      <c r="AF3288" s="50">
        <f t="shared" si="8219"/>
        <v>9256.0927900000006</v>
      </c>
      <c r="AG3288" s="50">
        <f t="shared" si="8220"/>
        <v>0</v>
      </c>
      <c r="AH3288" s="50">
        <f t="shared" si="8221"/>
        <v>0</v>
      </c>
      <c r="AI3288" s="50">
        <f t="shared" si="8222"/>
        <v>0</v>
      </c>
      <c r="AJ3288" s="50">
        <f t="shared" si="8223"/>
        <v>0</v>
      </c>
      <c r="AK3288" s="50">
        <f t="shared" si="8224"/>
        <v>0</v>
      </c>
      <c r="AL3288" s="50">
        <f t="shared" si="8225"/>
        <v>9256.0927900000006</v>
      </c>
      <c r="AM3288" s="50">
        <f t="shared" si="8226"/>
        <v>0</v>
      </c>
      <c r="AN3288" s="50">
        <f t="shared" si="8227"/>
        <v>0</v>
      </c>
      <c r="AO3288" s="15">
        <f t="shared" si="8228"/>
        <v>6580.0588200000002</v>
      </c>
      <c r="AP3288" s="51">
        <f t="shared" si="8229"/>
        <v>6782.3375599999999</v>
      </c>
      <c r="AQ3288" s="51">
        <f t="shared" si="8230"/>
        <v>0</v>
      </c>
      <c r="AR3288" s="51">
        <f t="shared" si="8231"/>
        <v>0</v>
      </c>
      <c r="AS3288" s="51">
        <f t="shared" si="8232"/>
        <v>0</v>
      </c>
      <c r="AT3288" s="51">
        <f t="shared" si="8233"/>
        <v>0</v>
      </c>
      <c r="AU3288" s="51">
        <f t="shared" si="8139"/>
        <v>6782.3375599999999</v>
      </c>
      <c r="AV3288" s="51">
        <f t="shared" si="8140"/>
        <v>-6782.3375599999999</v>
      </c>
      <c r="AW3288" s="51"/>
      <c r="AX3288" s="51"/>
      <c r="AY3288" s="51"/>
      <c r="AZ3288" s="51"/>
      <c r="BA3288" s="52">
        <f t="shared" si="8144"/>
        <v>100</v>
      </c>
      <c r="BB3288" s="53"/>
    </row>
    <row r="3289" ht="31.5">
      <c r="B3289" s="47" t="s">
        <v>1194</v>
      </c>
      <c r="C3289" s="47" t="s">
        <v>96</v>
      </c>
      <c r="D3289" s="47" t="s">
        <v>96</v>
      </c>
      <c r="E3289" s="48" t="str">
        <f t="shared" si="8138"/>
        <v>0505</v>
      </c>
      <c r="F3289" s="47" t="s">
        <v>86</v>
      </c>
      <c r="G3289" s="48"/>
      <c r="H3289" s="49" t="s">
        <v>87</v>
      </c>
      <c r="I3289" s="19"/>
      <c r="J3289" s="19"/>
      <c r="K3289" s="19"/>
      <c r="L3289" s="19"/>
      <c r="M3289" s="19"/>
      <c r="N3289" s="19"/>
      <c r="O3289" s="19">
        <f t="shared" si="8217"/>
        <v>0</v>
      </c>
      <c r="P3289" s="19">
        <f t="shared" si="8218"/>
        <v>0</v>
      </c>
      <c r="Q3289" s="19"/>
      <c r="R3289" s="19"/>
      <c r="S3289" s="19"/>
      <c r="T3289" s="19">
        <f t="shared" si="8163"/>
        <v>0</v>
      </c>
      <c r="U3289" s="19"/>
      <c r="V3289" s="19"/>
      <c r="W3289" s="19"/>
      <c r="X3289" s="19"/>
      <c r="Y3289" s="19"/>
      <c r="Z3289" s="19"/>
      <c r="AA3289" s="19"/>
      <c r="AB3289" s="19"/>
      <c r="AC3289" s="19"/>
      <c r="AD3289" s="19"/>
      <c r="AE3289" s="19"/>
      <c r="AF3289" s="50">
        <f t="shared" si="8219"/>
        <v>9256.0927900000006</v>
      </c>
      <c r="AG3289" s="50">
        <f t="shared" si="8220"/>
        <v>0</v>
      </c>
      <c r="AH3289" s="50">
        <f t="shared" si="8221"/>
        <v>0</v>
      </c>
      <c r="AI3289" s="50">
        <f t="shared" si="8222"/>
        <v>0</v>
      </c>
      <c r="AJ3289" s="50">
        <f t="shared" si="8223"/>
        <v>0</v>
      </c>
      <c r="AK3289" s="50">
        <f t="shared" si="8224"/>
        <v>0</v>
      </c>
      <c r="AL3289" s="50">
        <f t="shared" si="8225"/>
        <v>9256.0927900000006</v>
      </c>
      <c r="AM3289" s="50">
        <f t="shared" si="8226"/>
        <v>0</v>
      </c>
      <c r="AN3289" s="50">
        <f t="shared" si="8227"/>
        <v>0</v>
      </c>
      <c r="AO3289" s="51">
        <f t="shared" si="8228"/>
        <v>6580.0588200000002</v>
      </c>
      <c r="AP3289" s="51">
        <f t="shared" si="8229"/>
        <v>6782.3375599999999</v>
      </c>
      <c r="AQ3289" s="51">
        <f t="shared" si="8230"/>
        <v>0</v>
      </c>
      <c r="AR3289" s="51">
        <f t="shared" si="8231"/>
        <v>0</v>
      </c>
      <c r="AS3289" s="51">
        <f t="shared" si="8232"/>
        <v>0</v>
      </c>
      <c r="AT3289" s="51">
        <f t="shared" si="8233"/>
        <v>0</v>
      </c>
      <c r="AU3289" s="51">
        <f t="shared" si="8139"/>
        <v>6782.3375599999999</v>
      </c>
      <c r="AV3289" s="51">
        <f t="shared" si="8140"/>
        <v>-6782.3375599999999</v>
      </c>
      <c r="AW3289" s="51"/>
      <c r="AX3289" s="51"/>
      <c r="AY3289" s="51"/>
      <c r="AZ3289" s="51"/>
      <c r="BA3289" s="52">
        <f t="shared" si="8144"/>
        <v>100</v>
      </c>
      <c r="BB3289" s="53"/>
    </row>
    <row r="3290">
      <c r="B3290" s="47" t="s">
        <v>1194</v>
      </c>
      <c r="C3290" s="47" t="s">
        <v>96</v>
      </c>
      <c r="D3290" s="47" t="s">
        <v>96</v>
      </c>
      <c r="E3290" s="48" t="str">
        <f t="shared" si="8138"/>
        <v>0505</v>
      </c>
      <c r="F3290" s="47" t="s">
        <v>86</v>
      </c>
      <c r="G3290" s="47" t="s">
        <v>60</v>
      </c>
      <c r="H3290" s="49" t="s">
        <v>61</v>
      </c>
      <c r="I3290" s="19"/>
      <c r="J3290" s="19"/>
      <c r="K3290" s="19"/>
      <c r="L3290" s="19"/>
      <c r="M3290" s="19"/>
      <c r="N3290" s="19"/>
      <c r="O3290" s="19">
        <v>0</v>
      </c>
      <c r="P3290" s="19">
        <v>0</v>
      </c>
      <c r="Q3290" s="19"/>
      <c r="R3290" s="19"/>
      <c r="S3290" s="19"/>
      <c r="T3290" s="19">
        <f t="shared" si="8163"/>
        <v>0</v>
      </c>
      <c r="U3290" s="19"/>
      <c r="V3290" s="19"/>
      <c r="W3290" s="19"/>
      <c r="X3290" s="19"/>
      <c r="Y3290" s="19"/>
      <c r="Z3290" s="19"/>
      <c r="AA3290" s="19"/>
      <c r="AB3290" s="19"/>
      <c r="AC3290" s="19"/>
      <c r="AD3290" s="19"/>
      <c r="AE3290" s="19"/>
      <c r="AF3290" s="50">
        <v>9256.0927900000006</v>
      </c>
      <c r="AG3290" s="50"/>
      <c r="AH3290" s="50">
        <v>0</v>
      </c>
      <c r="AI3290" s="50">
        <v>0</v>
      </c>
      <c r="AJ3290" s="50">
        <v>0</v>
      </c>
      <c r="AK3290" s="50">
        <v>0</v>
      </c>
      <c r="AL3290" s="50">
        <v>9256.0927900000006</v>
      </c>
      <c r="AM3290" s="50">
        <v>0</v>
      </c>
      <c r="AN3290" s="50">
        <v>0</v>
      </c>
      <c r="AO3290" s="15">
        <v>6580.0588200000002</v>
      </c>
      <c r="AP3290" s="51">
        <f>6616.90211+165.43545</f>
        <v>6782.3375599999999</v>
      </c>
      <c r="AQ3290" s="51">
        <v>0</v>
      </c>
      <c r="AR3290" s="51">
        <v>0</v>
      </c>
      <c r="AS3290" s="51">
        <v>0</v>
      </c>
      <c r="AT3290" s="51">
        <v>0</v>
      </c>
      <c r="AU3290" s="51">
        <f t="shared" si="8139"/>
        <v>6782.3375599999999</v>
      </c>
      <c r="AV3290" s="51">
        <f t="shared" si="8140"/>
        <v>-6782.3375599999999</v>
      </c>
      <c r="AW3290" s="51"/>
      <c r="AX3290" s="51"/>
      <c r="AY3290" s="51"/>
      <c r="AZ3290" s="51"/>
      <c r="BA3290" s="52">
        <f t="shared" si="8144"/>
        <v>100</v>
      </c>
      <c r="BB3290" s="53"/>
    </row>
    <row r="3291" s="30" customFormat="1">
      <c r="B3291" s="31" t="s">
        <v>1194</v>
      </c>
      <c r="C3291" s="31" t="s">
        <v>343</v>
      </c>
      <c r="D3291" s="31"/>
      <c r="E3291" s="32" t="str">
        <f t="shared" si="8138"/>
        <v>10</v>
      </c>
      <c r="F3291" s="31"/>
      <c r="G3291" s="31"/>
      <c r="H3291" s="33" t="s">
        <v>344</v>
      </c>
      <c r="I3291" s="34">
        <f>I3292+I3300</f>
        <v>648186.90000000002</v>
      </c>
      <c r="J3291" s="34">
        <f>J3292+J3300</f>
        <v>714514</v>
      </c>
      <c r="K3291" s="34">
        <f>K3292+K3300</f>
        <v>804660.5</v>
      </c>
      <c r="L3291" s="34">
        <f>L3292+L3300</f>
        <v>0</v>
      </c>
      <c r="M3291" s="34">
        <f>M3292+M3300</f>
        <v>0</v>
      </c>
      <c r="N3291" s="34">
        <f>N3292+N3300</f>
        <v>0</v>
      </c>
      <c r="O3291" s="34">
        <f>O3292+O3300</f>
        <v>0</v>
      </c>
      <c r="P3291" s="34">
        <f>P3292+P3300</f>
        <v>4136.4489999999996</v>
      </c>
      <c r="Q3291" s="34">
        <f>Q3292+Q3300</f>
        <v>0</v>
      </c>
      <c r="R3291" s="34">
        <f>R3292+R3300</f>
        <v>0</v>
      </c>
      <c r="S3291" s="34">
        <f>S3292+S3300</f>
        <v>0</v>
      </c>
      <c r="T3291" s="34">
        <f t="shared" si="8163"/>
        <v>652323.34900000005</v>
      </c>
      <c r="U3291" s="34">
        <f t="shared" si="8145"/>
        <v>714514</v>
      </c>
      <c r="V3291" s="34">
        <f t="shared" si="8146"/>
        <v>804660.5</v>
      </c>
      <c r="W3291" s="34">
        <f>W3292+W3300</f>
        <v>0</v>
      </c>
      <c r="X3291" s="34">
        <f>X3292+X3300</f>
        <v>0</v>
      </c>
      <c r="Y3291" s="34">
        <f>Y3292+Y3300</f>
        <v>0</v>
      </c>
      <c r="Z3291" s="34">
        <f>Z3292+Z3300</f>
        <v>0</v>
      </c>
      <c r="AA3291" s="34">
        <f>AA3292+AA3300</f>
        <v>0</v>
      </c>
      <c r="AB3291" s="34">
        <f>AB3292+AB3300</f>
        <v>0</v>
      </c>
      <c r="AC3291" s="34">
        <f>AC3292+AC3300</f>
        <v>0</v>
      </c>
      <c r="AD3291" s="34">
        <f>AD3292+AD3300</f>
        <v>0</v>
      </c>
      <c r="AE3291" s="34">
        <f>AE3292+AE3300</f>
        <v>0</v>
      </c>
      <c r="AF3291" s="35">
        <f>AF3292+AF3300</f>
        <v>670439.92599999998</v>
      </c>
      <c r="AG3291" s="35">
        <f>AG3292+AG3300</f>
        <v>0</v>
      </c>
      <c r="AH3291" s="35">
        <f>AH3292+AH3300</f>
        <v>614799.22164999996</v>
      </c>
      <c r="AI3291" s="35">
        <f>AI3292+AI3300</f>
        <v>0</v>
      </c>
      <c r="AJ3291" s="35">
        <f>AJ3292+AJ3300</f>
        <v>610185.88462999999</v>
      </c>
      <c r="AK3291" s="35">
        <f>AK3292+AK3300</f>
        <v>0</v>
      </c>
      <c r="AL3291" s="35">
        <f>AL3292+AL3300</f>
        <v>667975.68652999995</v>
      </c>
      <c r="AM3291" s="35">
        <f>AM3292+AM3300</f>
        <v>612454.56886</v>
      </c>
      <c r="AN3291" s="35">
        <f>AN3292+AN3300</f>
        <v>607879.56973999995</v>
      </c>
      <c r="AO3291" s="36">
        <f>AO3292+AO3300</f>
        <v>610810.54662000004</v>
      </c>
      <c r="AP3291" s="36">
        <f>AP3292+AP3300</f>
        <v>681762.70692999999</v>
      </c>
      <c r="AQ3291" s="36">
        <f>AQ3292+AQ3300</f>
        <v>0</v>
      </c>
      <c r="AR3291" s="36">
        <f>AR3292+AR3300</f>
        <v>0</v>
      </c>
      <c r="AS3291" s="36">
        <f>AS3292+AS3300</f>
        <v>0</v>
      </c>
      <c r="AT3291" s="36">
        <f>AT3292+AT3300</f>
        <v>0</v>
      </c>
      <c r="AU3291" s="36">
        <f t="shared" si="8139"/>
        <v>681762.70692999999</v>
      </c>
      <c r="AV3291" s="36">
        <f t="shared" si="8140"/>
        <v>-29439.35792999994</v>
      </c>
      <c r="AW3291" s="36">
        <f t="shared" si="8141"/>
        <v>652323.34900000005</v>
      </c>
      <c r="AX3291" s="36">
        <f t="shared" si="8142"/>
        <v>714514</v>
      </c>
      <c r="AY3291" s="36">
        <f t="shared" si="8143"/>
        <v>804660.5</v>
      </c>
      <c r="AZ3291" s="36">
        <f>AZ3292+AZ3300</f>
        <v>0</v>
      </c>
      <c r="BA3291" s="37">
        <f t="shared" si="8144"/>
        <v>99.632444403378202</v>
      </c>
      <c r="BB3291" s="25"/>
    </row>
    <row r="3292" s="39" customFormat="1">
      <c r="B3292" s="40" t="s">
        <v>1194</v>
      </c>
      <c r="C3292" s="40" t="s">
        <v>343</v>
      </c>
      <c r="D3292" s="40" t="s">
        <v>88</v>
      </c>
      <c r="E3292" s="38" t="str">
        <f t="shared" si="8138"/>
        <v>1004</v>
      </c>
      <c r="F3292" s="40"/>
      <c r="G3292" s="40"/>
      <c r="H3292" s="41" t="s">
        <v>455</v>
      </c>
      <c r="I3292" s="42">
        <f t="shared" ref="I3292:I3294" si="8234">I3293</f>
        <v>604873.40000000002</v>
      </c>
      <c r="J3292" s="42">
        <f t="shared" ref="J3292:J3294" si="8235">J3293</f>
        <v>671214.40000000002</v>
      </c>
      <c r="K3292" s="42">
        <f t="shared" ref="K3292:K3294" si="8236">K3293</f>
        <v>760969.80000000005</v>
      </c>
      <c r="L3292" s="42">
        <f t="shared" ref="L3292:L3294" si="8237">L3293</f>
        <v>0</v>
      </c>
      <c r="M3292" s="42">
        <f t="shared" ref="M3292:M3294" si="8238">M3293</f>
        <v>0</v>
      </c>
      <c r="N3292" s="42">
        <f t="shared" ref="N3292:N3294" si="8239">N3293</f>
        <v>0</v>
      </c>
      <c r="O3292" s="42">
        <f t="shared" ref="O3292:O3294" si="8240">O3293</f>
        <v>0</v>
      </c>
      <c r="P3292" s="42">
        <f t="shared" ref="P3292:P3294" si="8241">P3293</f>
        <v>0</v>
      </c>
      <c r="Q3292" s="42">
        <f t="shared" ref="Q3292:Q3294" si="8242">Q3293</f>
        <v>0</v>
      </c>
      <c r="R3292" s="42">
        <f t="shared" ref="R3292:R3294" si="8243">R3293</f>
        <v>0</v>
      </c>
      <c r="S3292" s="42">
        <f t="shared" ref="S3292:S3294" si="8244">S3293</f>
        <v>0</v>
      </c>
      <c r="T3292" s="42">
        <f t="shared" si="8163"/>
        <v>604873.40000000002</v>
      </c>
      <c r="U3292" s="42">
        <f t="shared" si="8145"/>
        <v>671214.40000000002</v>
      </c>
      <c r="V3292" s="42">
        <f t="shared" si="8146"/>
        <v>760969.80000000005</v>
      </c>
      <c r="W3292" s="42">
        <f t="shared" ref="W3292:W3294" si="8245">W3293</f>
        <v>0</v>
      </c>
      <c r="X3292" s="42">
        <f t="shared" ref="X3292:X3294" si="8246">X3293</f>
        <v>0</v>
      </c>
      <c r="Y3292" s="42">
        <f t="shared" ref="Y3292:Y3294" si="8247">Y3293</f>
        <v>0</v>
      </c>
      <c r="Z3292" s="42">
        <f t="shared" ref="Z3292:Z3294" si="8248">Z3293</f>
        <v>0</v>
      </c>
      <c r="AA3292" s="42">
        <f t="shared" ref="AA3292:AA3294" si="8249">AA3293</f>
        <v>0</v>
      </c>
      <c r="AB3292" s="42">
        <f t="shared" ref="AB3292:AB3294" si="8250">AB3293</f>
        <v>0</v>
      </c>
      <c r="AC3292" s="42">
        <f t="shared" ref="AC3292:AC3294" si="8251">AC3293</f>
        <v>0</v>
      </c>
      <c r="AD3292" s="42">
        <f t="shared" ref="AD3292:AD3294" si="8252">AD3293</f>
        <v>0</v>
      </c>
      <c r="AE3292" s="42">
        <f t="shared" ref="AE3292:AE3294" si="8253">AE3293</f>
        <v>0</v>
      </c>
      <c r="AF3292" s="43">
        <f t="shared" ref="AF3292:AF3294" si="8254">AF3293</f>
        <v>610185.88462999999</v>
      </c>
      <c r="AG3292" s="43">
        <f t="shared" ref="AG3292:AG3294" si="8255">AG3293</f>
        <v>0</v>
      </c>
      <c r="AH3292" s="43">
        <f t="shared" ref="AH3292:AH3294" si="8256">AH3293</f>
        <v>610185.88462999999</v>
      </c>
      <c r="AI3292" s="43">
        <f t="shared" ref="AI3292:AI3294" si="8257">AI3293</f>
        <v>0</v>
      </c>
      <c r="AJ3292" s="43">
        <f t="shared" ref="AJ3292:AJ3294" si="8258">AJ3293</f>
        <v>610185.88462999999</v>
      </c>
      <c r="AK3292" s="43">
        <f t="shared" ref="AK3292:AK3294" si="8259">AK3293</f>
        <v>0</v>
      </c>
      <c r="AL3292" s="43">
        <f t="shared" ref="AL3292:AL3294" si="8260">AL3293</f>
        <v>607879.56973999995</v>
      </c>
      <c r="AM3292" s="43">
        <f t="shared" ref="AM3292:AM3294" si="8261">AM3293</f>
        <v>607879.56973999995</v>
      </c>
      <c r="AN3292" s="43">
        <f t="shared" ref="AN3292:AN3294" si="8262">AN3293</f>
        <v>607879.56973999995</v>
      </c>
      <c r="AO3292" s="44">
        <f t="shared" ref="AO3292:AO3294" si="8263">AO3293</f>
        <v>568069.10447000002</v>
      </c>
      <c r="AP3292" s="45">
        <f t="shared" ref="AP3292:AP3294" si="8264">AP3293</f>
        <v>607960.63858000003</v>
      </c>
      <c r="AQ3292" s="45">
        <f t="shared" ref="AQ3292:AQ3294" si="8265">AQ3293</f>
        <v>0</v>
      </c>
      <c r="AR3292" s="45">
        <f t="shared" ref="AR3292:AR3294" si="8266">AR3293</f>
        <v>0</v>
      </c>
      <c r="AS3292" s="45">
        <f t="shared" ref="AS3292:AS3294" si="8267">AS3293</f>
        <v>0</v>
      </c>
      <c r="AT3292" s="45">
        <f t="shared" ref="AT3292:AT3294" si="8268">AT3293</f>
        <v>0</v>
      </c>
      <c r="AU3292" s="45">
        <f t="shared" si="8139"/>
        <v>607960.63858000003</v>
      </c>
      <c r="AV3292" s="45">
        <f t="shared" si="8140"/>
        <v>-3087.2385800000047</v>
      </c>
      <c r="AW3292" s="45">
        <f t="shared" si="8141"/>
        <v>604873.40000000002</v>
      </c>
      <c r="AX3292" s="45">
        <f t="shared" si="8142"/>
        <v>671214.40000000002</v>
      </c>
      <c r="AY3292" s="45">
        <f t="shared" si="8143"/>
        <v>760969.80000000005</v>
      </c>
      <c r="AZ3292" s="45">
        <f t="shared" ref="AZ3292:AZ3294" si="8269">AZ3293</f>
        <v>0</v>
      </c>
      <c r="BA3292" s="46">
        <f t="shared" si="8144"/>
        <v>99.622030769951593</v>
      </c>
      <c r="BB3292" s="25"/>
    </row>
    <row r="3293" ht="31.5">
      <c r="B3293" s="47" t="s">
        <v>1194</v>
      </c>
      <c r="C3293" s="47" t="s">
        <v>343</v>
      </c>
      <c r="D3293" s="47" t="s">
        <v>88</v>
      </c>
      <c r="E3293" s="48" t="str">
        <f t="shared" si="8138"/>
        <v>1004</v>
      </c>
      <c r="F3293" s="47" t="s">
        <v>659</v>
      </c>
      <c r="G3293" s="48"/>
      <c r="H3293" s="49" t="s">
        <v>660</v>
      </c>
      <c r="I3293" s="19">
        <f t="shared" si="8234"/>
        <v>604873.40000000002</v>
      </c>
      <c r="J3293" s="19">
        <f t="shared" si="8235"/>
        <v>671214.40000000002</v>
      </c>
      <c r="K3293" s="19">
        <f t="shared" si="8236"/>
        <v>760969.80000000005</v>
      </c>
      <c r="L3293" s="19">
        <f t="shared" si="8237"/>
        <v>0</v>
      </c>
      <c r="M3293" s="19">
        <f t="shared" si="8238"/>
        <v>0</v>
      </c>
      <c r="N3293" s="19">
        <f t="shared" si="8239"/>
        <v>0</v>
      </c>
      <c r="O3293" s="19">
        <f t="shared" si="8240"/>
        <v>0</v>
      </c>
      <c r="P3293" s="19">
        <f t="shared" si="8241"/>
        <v>0</v>
      </c>
      <c r="Q3293" s="19">
        <f t="shared" si="8242"/>
        <v>0</v>
      </c>
      <c r="R3293" s="19">
        <f t="shared" si="8243"/>
        <v>0</v>
      </c>
      <c r="S3293" s="19">
        <f t="shared" si="8244"/>
        <v>0</v>
      </c>
      <c r="T3293" s="19">
        <f t="shared" si="8163"/>
        <v>604873.40000000002</v>
      </c>
      <c r="U3293" s="19">
        <f t="shared" si="8145"/>
        <v>671214.40000000002</v>
      </c>
      <c r="V3293" s="19">
        <f t="shared" si="8146"/>
        <v>760969.80000000005</v>
      </c>
      <c r="W3293" s="19">
        <f t="shared" si="8245"/>
        <v>0</v>
      </c>
      <c r="X3293" s="19">
        <f t="shared" si="8246"/>
        <v>0</v>
      </c>
      <c r="Y3293" s="19">
        <f t="shared" si="8247"/>
        <v>0</v>
      </c>
      <c r="Z3293" s="19">
        <f t="shared" si="8248"/>
        <v>0</v>
      </c>
      <c r="AA3293" s="19">
        <f t="shared" si="8249"/>
        <v>0</v>
      </c>
      <c r="AB3293" s="19">
        <f t="shared" si="8250"/>
        <v>0</v>
      </c>
      <c r="AC3293" s="19">
        <f t="shared" si="8251"/>
        <v>0</v>
      </c>
      <c r="AD3293" s="19">
        <f t="shared" si="8252"/>
        <v>0</v>
      </c>
      <c r="AE3293" s="19">
        <f t="shared" si="8253"/>
        <v>0</v>
      </c>
      <c r="AF3293" s="50">
        <f t="shared" si="8254"/>
        <v>610185.88462999999</v>
      </c>
      <c r="AG3293" s="50">
        <f t="shared" si="8255"/>
        <v>0</v>
      </c>
      <c r="AH3293" s="50">
        <f t="shared" si="8256"/>
        <v>610185.88462999999</v>
      </c>
      <c r="AI3293" s="50">
        <f t="shared" si="8257"/>
        <v>0</v>
      </c>
      <c r="AJ3293" s="50">
        <f t="shared" si="8258"/>
        <v>610185.88462999999</v>
      </c>
      <c r="AK3293" s="50">
        <f t="shared" si="8259"/>
        <v>0</v>
      </c>
      <c r="AL3293" s="50">
        <f t="shared" si="8260"/>
        <v>607879.56973999995</v>
      </c>
      <c r="AM3293" s="50">
        <f t="shared" si="8261"/>
        <v>607879.56973999995</v>
      </c>
      <c r="AN3293" s="50">
        <f t="shared" si="8262"/>
        <v>607879.56973999995</v>
      </c>
      <c r="AO3293" s="51">
        <f t="shared" si="8263"/>
        <v>568069.10447000002</v>
      </c>
      <c r="AP3293" s="51">
        <f t="shared" si="8264"/>
        <v>607960.63858000003</v>
      </c>
      <c r="AQ3293" s="51">
        <f t="shared" si="8265"/>
        <v>0</v>
      </c>
      <c r="AR3293" s="51">
        <f t="shared" si="8266"/>
        <v>0</v>
      </c>
      <c r="AS3293" s="51">
        <f t="shared" si="8267"/>
        <v>0</v>
      </c>
      <c r="AT3293" s="51">
        <f t="shared" si="8268"/>
        <v>0</v>
      </c>
      <c r="AU3293" s="51">
        <f t="shared" si="8139"/>
        <v>607960.63858000003</v>
      </c>
      <c r="AV3293" s="51">
        <f t="shared" si="8140"/>
        <v>-3087.2385800000047</v>
      </c>
      <c r="AW3293" s="51">
        <f t="shared" si="8141"/>
        <v>604873.40000000002</v>
      </c>
      <c r="AX3293" s="51">
        <f t="shared" si="8142"/>
        <v>671214.40000000002</v>
      </c>
      <c r="AY3293" s="51">
        <f t="shared" si="8143"/>
        <v>760969.80000000005</v>
      </c>
      <c r="AZ3293" s="51">
        <f t="shared" si="8269"/>
        <v>0</v>
      </c>
      <c r="BA3293" s="52">
        <f t="shared" si="8144"/>
        <v>99.622030769951593</v>
      </c>
      <c r="BB3293" s="25"/>
    </row>
    <row r="3294">
      <c r="B3294" s="47" t="s">
        <v>1194</v>
      </c>
      <c r="C3294" s="47" t="s">
        <v>343</v>
      </c>
      <c r="D3294" s="47" t="s">
        <v>88</v>
      </c>
      <c r="E3294" s="48" t="str">
        <f t="shared" si="8138"/>
        <v>1004</v>
      </c>
      <c r="F3294" s="47" t="s">
        <v>661</v>
      </c>
      <c r="G3294" s="48"/>
      <c r="H3294" s="49" t="s">
        <v>113</v>
      </c>
      <c r="I3294" s="19">
        <f t="shared" si="8234"/>
        <v>604873.40000000002</v>
      </c>
      <c r="J3294" s="19">
        <f t="shared" si="8235"/>
        <v>671214.40000000002</v>
      </c>
      <c r="K3294" s="19">
        <f t="shared" si="8236"/>
        <v>760969.80000000005</v>
      </c>
      <c r="L3294" s="19">
        <f t="shared" si="8237"/>
        <v>0</v>
      </c>
      <c r="M3294" s="19">
        <f t="shared" si="8238"/>
        <v>0</v>
      </c>
      <c r="N3294" s="19">
        <f t="shared" si="8239"/>
        <v>0</v>
      </c>
      <c r="O3294" s="19">
        <f t="shared" si="8240"/>
        <v>0</v>
      </c>
      <c r="P3294" s="19">
        <f t="shared" si="8241"/>
        <v>0</v>
      </c>
      <c r="Q3294" s="19">
        <f t="shared" si="8242"/>
        <v>0</v>
      </c>
      <c r="R3294" s="19">
        <f t="shared" si="8243"/>
        <v>0</v>
      </c>
      <c r="S3294" s="19">
        <f t="shared" si="8244"/>
        <v>0</v>
      </c>
      <c r="T3294" s="19">
        <f t="shared" si="8163"/>
        <v>604873.40000000002</v>
      </c>
      <c r="U3294" s="19">
        <f t="shared" si="8145"/>
        <v>671214.40000000002</v>
      </c>
      <c r="V3294" s="19">
        <f t="shared" si="8146"/>
        <v>760969.80000000005</v>
      </c>
      <c r="W3294" s="19">
        <f t="shared" si="8245"/>
        <v>0</v>
      </c>
      <c r="X3294" s="19">
        <f t="shared" si="8246"/>
        <v>0</v>
      </c>
      <c r="Y3294" s="19">
        <f t="shared" si="8247"/>
        <v>0</v>
      </c>
      <c r="Z3294" s="19">
        <f t="shared" si="8248"/>
        <v>0</v>
      </c>
      <c r="AA3294" s="19">
        <f t="shared" si="8249"/>
        <v>0</v>
      </c>
      <c r="AB3294" s="19">
        <f t="shared" si="8250"/>
        <v>0</v>
      </c>
      <c r="AC3294" s="19">
        <f t="shared" si="8251"/>
        <v>0</v>
      </c>
      <c r="AD3294" s="19">
        <f t="shared" si="8252"/>
        <v>0</v>
      </c>
      <c r="AE3294" s="19">
        <f t="shared" si="8253"/>
        <v>0</v>
      </c>
      <c r="AF3294" s="50">
        <f t="shared" si="8254"/>
        <v>610185.88462999999</v>
      </c>
      <c r="AG3294" s="50">
        <f t="shared" si="8255"/>
        <v>0</v>
      </c>
      <c r="AH3294" s="50">
        <f t="shared" si="8256"/>
        <v>610185.88462999999</v>
      </c>
      <c r="AI3294" s="50">
        <f t="shared" si="8257"/>
        <v>0</v>
      </c>
      <c r="AJ3294" s="50">
        <f t="shared" si="8258"/>
        <v>610185.88462999999</v>
      </c>
      <c r="AK3294" s="50">
        <f t="shared" si="8259"/>
        <v>0</v>
      </c>
      <c r="AL3294" s="50">
        <f t="shared" si="8260"/>
        <v>607879.56973999995</v>
      </c>
      <c r="AM3294" s="50">
        <f t="shared" si="8261"/>
        <v>607879.56973999995</v>
      </c>
      <c r="AN3294" s="50">
        <f t="shared" si="8262"/>
        <v>607879.56973999995</v>
      </c>
      <c r="AO3294" s="15">
        <f t="shared" si="8263"/>
        <v>568069.10447000002</v>
      </c>
      <c r="AP3294" s="51">
        <f t="shared" si="8264"/>
        <v>607960.63858000003</v>
      </c>
      <c r="AQ3294" s="51">
        <f t="shared" si="8265"/>
        <v>0</v>
      </c>
      <c r="AR3294" s="51">
        <f t="shared" si="8266"/>
        <v>0</v>
      </c>
      <c r="AS3294" s="51">
        <f t="shared" si="8267"/>
        <v>0</v>
      </c>
      <c r="AT3294" s="51">
        <f t="shared" si="8268"/>
        <v>0</v>
      </c>
      <c r="AU3294" s="51">
        <f t="shared" si="8139"/>
        <v>607960.63858000003</v>
      </c>
      <c r="AV3294" s="51">
        <f t="shared" si="8140"/>
        <v>-3087.2385800000047</v>
      </c>
      <c r="AW3294" s="51">
        <f t="shared" si="8141"/>
        <v>604873.40000000002</v>
      </c>
      <c r="AX3294" s="51">
        <f t="shared" si="8142"/>
        <v>671214.40000000002</v>
      </c>
      <c r="AY3294" s="51">
        <f t="shared" si="8143"/>
        <v>760969.80000000005</v>
      </c>
      <c r="AZ3294" s="51">
        <f t="shared" si="8269"/>
        <v>0</v>
      </c>
      <c r="BA3294" s="52">
        <f t="shared" si="8144"/>
        <v>99.622030769951593</v>
      </c>
      <c r="BB3294" s="25"/>
    </row>
    <row r="3295" ht="47.25">
      <c r="B3295" s="47" t="s">
        <v>1194</v>
      </c>
      <c r="C3295" s="47" t="s">
        <v>343</v>
      </c>
      <c r="D3295" s="47" t="s">
        <v>88</v>
      </c>
      <c r="E3295" s="48" t="str">
        <f t="shared" si="8138"/>
        <v>1004</v>
      </c>
      <c r="F3295" s="47" t="s">
        <v>662</v>
      </c>
      <c r="G3295" s="48"/>
      <c r="H3295" s="49" t="s">
        <v>663</v>
      </c>
      <c r="I3295" s="19">
        <f>I3296+I3298</f>
        <v>604873.40000000002</v>
      </c>
      <c r="J3295" s="19">
        <f>J3296+J3298</f>
        <v>671214.40000000002</v>
      </c>
      <c r="K3295" s="19">
        <f>K3296+K3298</f>
        <v>760969.80000000005</v>
      </c>
      <c r="L3295" s="19">
        <f>L3296+L3298</f>
        <v>0</v>
      </c>
      <c r="M3295" s="19">
        <f>M3296+M3298</f>
        <v>0</v>
      </c>
      <c r="N3295" s="19">
        <f>N3296+N3298</f>
        <v>0</v>
      </c>
      <c r="O3295" s="19">
        <f>O3296+O3298</f>
        <v>0</v>
      </c>
      <c r="P3295" s="19">
        <f>P3296+P3298</f>
        <v>0</v>
      </c>
      <c r="Q3295" s="19">
        <f>Q3296+Q3298</f>
        <v>0</v>
      </c>
      <c r="R3295" s="19">
        <f>R3296+R3298</f>
        <v>0</v>
      </c>
      <c r="S3295" s="19">
        <f>S3296+S3298</f>
        <v>0</v>
      </c>
      <c r="T3295" s="19">
        <f t="shared" si="8163"/>
        <v>604873.40000000002</v>
      </c>
      <c r="U3295" s="19">
        <f t="shared" si="8145"/>
        <v>671214.40000000002</v>
      </c>
      <c r="V3295" s="19">
        <f t="shared" si="8146"/>
        <v>760969.80000000005</v>
      </c>
      <c r="W3295" s="19">
        <f>W3296+W3298</f>
        <v>0</v>
      </c>
      <c r="X3295" s="19">
        <f>X3296+X3298</f>
        <v>0</v>
      </c>
      <c r="Y3295" s="19">
        <f>Y3296+Y3298</f>
        <v>0</v>
      </c>
      <c r="Z3295" s="19">
        <f>Z3296+Z3298</f>
        <v>0</v>
      </c>
      <c r="AA3295" s="19">
        <f>AA3296+AA3298</f>
        <v>0</v>
      </c>
      <c r="AB3295" s="19">
        <f>AB3296+AB3298</f>
        <v>0</v>
      </c>
      <c r="AC3295" s="19">
        <f>AC3296+AC3298</f>
        <v>0</v>
      </c>
      <c r="AD3295" s="19">
        <f>AD3296+AD3298</f>
        <v>0</v>
      </c>
      <c r="AE3295" s="19">
        <f>AE3296+AE3298</f>
        <v>0</v>
      </c>
      <c r="AF3295" s="50">
        <f>AF3296+AF3298</f>
        <v>610185.88462999999</v>
      </c>
      <c r="AG3295" s="50">
        <f>AG3296+AG3298</f>
        <v>0</v>
      </c>
      <c r="AH3295" s="50">
        <f>AH3296+AH3298</f>
        <v>610185.88462999999</v>
      </c>
      <c r="AI3295" s="50">
        <f>AI3296+AI3298</f>
        <v>0</v>
      </c>
      <c r="AJ3295" s="50">
        <f>AJ3296+AJ3298</f>
        <v>610185.88462999999</v>
      </c>
      <c r="AK3295" s="50">
        <f>AK3296+AK3298</f>
        <v>0</v>
      </c>
      <c r="AL3295" s="50">
        <f>AL3296+AL3298</f>
        <v>607879.56973999995</v>
      </c>
      <c r="AM3295" s="50">
        <f>AM3296+AM3298</f>
        <v>607879.56973999995</v>
      </c>
      <c r="AN3295" s="50">
        <f>AN3296+AN3298</f>
        <v>607879.56973999995</v>
      </c>
      <c r="AO3295" s="51">
        <f>AO3296+AO3298</f>
        <v>568069.10447000002</v>
      </c>
      <c r="AP3295" s="51">
        <f>AP3296+AP3298</f>
        <v>607960.63858000003</v>
      </c>
      <c r="AQ3295" s="51">
        <f>AQ3296+AQ3298</f>
        <v>0</v>
      </c>
      <c r="AR3295" s="51">
        <f>AR3296+AR3298</f>
        <v>0</v>
      </c>
      <c r="AS3295" s="51">
        <f>AS3296+AS3298</f>
        <v>0</v>
      </c>
      <c r="AT3295" s="51">
        <f>AT3296+AT3298</f>
        <v>0</v>
      </c>
      <c r="AU3295" s="51">
        <f t="shared" si="8139"/>
        <v>607960.63858000003</v>
      </c>
      <c r="AV3295" s="51">
        <f t="shared" si="8140"/>
        <v>-3087.2385800000047</v>
      </c>
      <c r="AW3295" s="51">
        <f t="shared" si="8141"/>
        <v>604873.40000000002</v>
      </c>
      <c r="AX3295" s="51">
        <f t="shared" si="8142"/>
        <v>671214.40000000002</v>
      </c>
      <c r="AY3295" s="51">
        <f t="shared" si="8143"/>
        <v>760969.80000000005</v>
      </c>
      <c r="AZ3295" s="51">
        <f>AZ3296+AZ3298</f>
        <v>0</v>
      </c>
      <c r="BA3295" s="52">
        <f t="shared" si="8144"/>
        <v>99.622030769951593</v>
      </c>
      <c r="BB3295" s="25"/>
    </row>
    <row r="3296" ht="110.25">
      <c r="B3296" s="47" t="s">
        <v>1194</v>
      </c>
      <c r="C3296" s="47" t="s">
        <v>343</v>
      </c>
      <c r="D3296" s="47" t="s">
        <v>88</v>
      </c>
      <c r="E3296" s="48" t="str">
        <f t="shared" si="8138"/>
        <v>1004</v>
      </c>
      <c r="F3296" s="47" t="s">
        <v>1226</v>
      </c>
      <c r="G3296" s="48"/>
      <c r="H3296" s="49" t="s">
        <v>1227</v>
      </c>
      <c r="I3296" s="19">
        <f>I3297</f>
        <v>314478.40000000002</v>
      </c>
      <c r="J3296" s="19">
        <f>J3297</f>
        <v>379275.5</v>
      </c>
      <c r="K3296" s="19">
        <f>K3297</f>
        <v>469030.90000000002</v>
      </c>
      <c r="L3296" s="19">
        <f>L3297</f>
        <v>0</v>
      </c>
      <c r="M3296" s="19">
        <f>M3297</f>
        <v>0</v>
      </c>
      <c r="N3296" s="19">
        <f>N3297</f>
        <v>0</v>
      </c>
      <c r="O3296" s="19">
        <f>O3297</f>
        <v>0</v>
      </c>
      <c r="P3296" s="19">
        <f>P3297</f>
        <v>0</v>
      </c>
      <c r="Q3296" s="19">
        <f>Q3297</f>
        <v>0</v>
      </c>
      <c r="R3296" s="19">
        <f>R3297</f>
        <v>0</v>
      </c>
      <c r="S3296" s="19">
        <f>S3297</f>
        <v>0</v>
      </c>
      <c r="T3296" s="19">
        <f t="shared" si="8163"/>
        <v>314478.40000000002</v>
      </c>
      <c r="U3296" s="19">
        <f t="shared" si="8145"/>
        <v>379275.5</v>
      </c>
      <c r="V3296" s="19">
        <f t="shared" si="8146"/>
        <v>469030.90000000002</v>
      </c>
      <c r="W3296" s="19">
        <f>W3297</f>
        <v>0</v>
      </c>
      <c r="X3296" s="19">
        <f>X3297</f>
        <v>0</v>
      </c>
      <c r="Y3296" s="19">
        <f>Y3297</f>
        <v>0</v>
      </c>
      <c r="Z3296" s="19">
        <f>Z3297</f>
        <v>0</v>
      </c>
      <c r="AA3296" s="19">
        <f>AA3297</f>
        <v>0</v>
      </c>
      <c r="AB3296" s="19">
        <f>AB3297</f>
        <v>0</v>
      </c>
      <c r="AC3296" s="19">
        <f>AC3297</f>
        <v>0</v>
      </c>
      <c r="AD3296" s="19">
        <f>AD3297</f>
        <v>0</v>
      </c>
      <c r="AE3296" s="19">
        <f>AE3297</f>
        <v>0</v>
      </c>
      <c r="AF3296" s="50">
        <f>AF3297</f>
        <v>329930.17262999999</v>
      </c>
      <c r="AG3296" s="50">
        <f>AG3297</f>
        <v>0</v>
      </c>
      <c r="AH3296" s="50">
        <f>AH3297</f>
        <v>329930.17262999999</v>
      </c>
      <c r="AI3296" s="50">
        <f>AI3297</f>
        <v>0</v>
      </c>
      <c r="AJ3296" s="50">
        <f>AJ3297</f>
        <v>329930.17262999999</v>
      </c>
      <c r="AK3296" s="50">
        <f>AK3297</f>
        <v>0</v>
      </c>
      <c r="AL3296" s="50">
        <f>AL3297</f>
        <v>327623.85774000001</v>
      </c>
      <c r="AM3296" s="50">
        <f>AM3297</f>
        <v>327623.85774000001</v>
      </c>
      <c r="AN3296" s="50">
        <f>AN3297</f>
        <v>327623.85774000001</v>
      </c>
      <c r="AO3296" s="15">
        <f>AO3297</f>
        <v>287813.39247000002</v>
      </c>
      <c r="AP3296" s="51">
        <f>AP3297</f>
        <v>327704.92658000003</v>
      </c>
      <c r="AQ3296" s="51">
        <f>AQ3297</f>
        <v>0</v>
      </c>
      <c r="AR3296" s="51">
        <f>AR3297</f>
        <v>0</v>
      </c>
      <c r="AS3296" s="51">
        <f>AS3297</f>
        <v>0</v>
      </c>
      <c r="AT3296" s="51">
        <f>AT3297</f>
        <v>0</v>
      </c>
      <c r="AU3296" s="51">
        <f t="shared" si="8139"/>
        <v>327704.92658000003</v>
      </c>
      <c r="AV3296" s="51">
        <f t="shared" si="8140"/>
        <v>-13226.526580000005</v>
      </c>
      <c r="AW3296" s="51">
        <f t="shared" si="8141"/>
        <v>314478.40000000002</v>
      </c>
      <c r="AX3296" s="51">
        <f t="shared" si="8142"/>
        <v>379275.5</v>
      </c>
      <c r="AY3296" s="51">
        <f t="shared" si="8143"/>
        <v>469030.90000000002</v>
      </c>
      <c r="AZ3296" s="51">
        <f>AZ3297</f>
        <v>0</v>
      </c>
      <c r="BA3296" s="52">
        <f t="shared" si="8144"/>
        <v>99.300968786329719</v>
      </c>
      <c r="BB3296" s="25"/>
    </row>
    <row r="3297" ht="31.5">
      <c r="B3297" s="47" t="s">
        <v>1194</v>
      </c>
      <c r="C3297" s="47" t="s">
        <v>343</v>
      </c>
      <c r="D3297" s="47" t="s">
        <v>88</v>
      </c>
      <c r="E3297" s="48" t="str">
        <f t="shared" si="8138"/>
        <v>1004</v>
      </c>
      <c r="F3297" s="47" t="s">
        <v>1226</v>
      </c>
      <c r="G3297" s="47" t="s">
        <v>118</v>
      </c>
      <c r="H3297" s="49" t="s">
        <v>119</v>
      </c>
      <c r="I3297" s="19">
        <v>314478.40000000002</v>
      </c>
      <c r="J3297" s="19">
        <v>379275.5</v>
      </c>
      <c r="K3297" s="19">
        <v>469030.90000000002</v>
      </c>
      <c r="L3297" s="19"/>
      <c r="M3297" s="19"/>
      <c r="N3297" s="19"/>
      <c r="O3297" s="19">
        <v>0</v>
      </c>
      <c r="P3297" s="19">
        <v>0</v>
      </c>
      <c r="Q3297" s="19">
        <v>0</v>
      </c>
      <c r="R3297" s="19">
        <v>0</v>
      </c>
      <c r="S3297" s="19"/>
      <c r="T3297" s="19">
        <f t="shared" si="8163"/>
        <v>314478.40000000002</v>
      </c>
      <c r="U3297" s="19">
        <f t="shared" si="8145"/>
        <v>379275.5</v>
      </c>
      <c r="V3297" s="19">
        <f t="shared" si="8146"/>
        <v>469030.90000000002</v>
      </c>
      <c r="W3297" s="19"/>
      <c r="X3297" s="19"/>
      <c r="Y3297" s="19"/>
      <c r="Z3297" s="19"/>
      <c r="AA3297" s="19"/>
      <c r="AB3297" s="19"/>
      <c r="AC3297" s="19"/>
      <c r="AD3297" s="19"/>
      <c r="AE3297" s="19"/>
      <c r="AF3297" s="50">
        <v>329930.17262999999</v>
      </c>
      <c r="AG3297" s="50"/>
      <c r="AH3297" s="50">
        <f>AF3297</f>
        <v>329930.17262999999</v>
      </c>
      <c r="AI3297" s="50">
        <f>AG3297</f>
        <v>0</v>
      </c>
      <c r="AJ3297" s="50">
        <f>AF3297</f>
        <v>329930.17262999999</v>
      </c>
      <c r="AK3297" s="50">
        <f>AG3297</f>
        <v>0</v>
      </c>
      <c r="AL3297" s="50">
        <v>327623.85774000001</v>
      </c>
      <c r="AM3297" s="50">
        <f>AL3297</f>
        <v>327623.85774000001</v>
      </c>
      <c r="AN3297" s="50">
        <f>AL3297</f>
        <v>327623.85774000001</v>
      </c>
      <c r="AO3297" s="51">
        <v>287813.39247000002</v>
      </c>
      <c r="AP3297" s="51">
        <v>327704.92658000003</v>
      </c>
      <c r="AQ3297" s="51">
        <v>0</v>
      </c>
      <c r="AR3297" s="51">
        <v>0</v>
      </c>
      <c r="AS3297" s="51">
        <v>0</v>
      </c>
      <c r="AT3297" s="51">
        <v>0</v>
      </c>
      <c r="AU3297" s="51">
        <f t="shared" si="8139"/>
        <v>327704.92658000003</v>
      </c>
      <c r="AV3297" s="51">
        <f t="shared" si="8140"/>
        <v>-13226.526580000005</v>
      </c>
      <c r="AW3297" s="51">
        <f t="shared" si="8141"/>
        <v>314478.40000000002</v>
      </c>
      <c r="AX3297" s="51">
        <f t="shared" si="8142"/>
        <v>379275.5</v>
      </c>
      <c r="AY3297" s="51">
        <f t="shared" si="8143"/>
        <v>469030.90000000002</v>
      </c>
      <c r="AZ3297" s="51"/>
      <c r="BA3297" s="52">
        <f t="shared" si="8144"/>
        <v>99.300968786329719</v>
      </c>
      <c r="BB3297" s="53"/>
    </row>
    <row r="3298" ht="63">
      <c r="B3298" s="47" t="s">
        <v>1194</v>
      </c>
      <c r="C3298" s="47" t="s">
        <v>343</v>
      </c>
      <c r="D3298" s="47" t="s">
        <v>88</v>
      </c>
      <c r="E3298" s="48" t="str">
        <f t="shared" si="8138"/>
        <v>1004</v>
      </c>
      <c r="F3298" s="47" t="s">
        <v>1228</v>
      </c>
      <c r="G3298" s="48"/>
      <c r="H3298" s="49" t="s">
        <v>1229</v>
      </c>
      <c r="I3298" s="19">
        <f>I3299</f>
        <v>290395</v>
      </c>
      <c r="J3298" s="19">
        <f>J3299</f>
        <v>291938.90000000002</v>
      </c>
      <c r="K3298" s="19">
        <f>K3299</f>
        <v>291938.90000000002</v>
      </c>
      <c r="L3298" s="19">
        <f>L3299</f>
        <v>0</v>
      </c>
      <c r="M3298" s="19">
        <f>M3299</f>
        <v>0</v>
      </c>
      <c r="N3298" s="19">
        <f>N3299</f>
        <v>0</v>
      </c>
      <c r="O3298" s="19">
        <f>O3299</f>
        <v>0</v>
      </c>
      <c r="P3298" s="19">
        <f>P3299</f>
        <v>0</v>
      </c>
      <c r="Q3298" s="19">
        <f>Q3299</f>
        <v>0</v>
      </c>
      <c r="R3298" s="19">
        <f>R3299</f>
        <v>0</v>
      </c>
      <c r="S3298" s="19">
        <f>S3299</f>
        <v>0</v>
      </c>
      <c r="T3298" s="19">
        <f t="shared" si="8163"/>
        <v>290395</v>
      </c>
      <c r="U3298" s="19">
        <f t="shared" si="8145"/>
        <v>291938.90000000002</v>
      </c>
      <c r="V3298" s="19">
        <f t="shared" si="8146"/>
        <v>291938.90000000002</v>
      </c>
      <c r="W3298" s="19">
        <f>W3299</f>
        <v>0</v>
      </c>
      <c r="X3298" s="19">
        <f>X3299</f>
        <v>0</v>
      </c>
      <c r="Y3298" s="19">
        <f>Y3299</f>
        <v>0</v>
      </c>
      <c r="Z3298" s="19">
        <f>Z3299</f>
        <v>0</v>
      </c>
      <c r="AA3298" s="19">
        <f>AA3299</f>
        <v>0</v>
      </c>
      <c r="AB3298" s="19">
        <f>AB3299</f>
        <v>0</v>
      </c>
      <c r="AC3298" s="19">
        <f>AC3299</f>
        <v>0</v>
      </c>
      <c r="AD3298" s="19">
        <f>AD3299</f>
        <v>0</v>
      </c>
      <c r="AE3298" s="19">
        <f>AE3299</f>
        <v>0</v>
      </c>
      <c r="AF3298" s="50">
        <f>AF3299</f>
        <v>280255.712</v>
      </c>
      <c r="AG3298" s="50">
        <f>AG3299</f>
        <v>0</v>
      </c>
      <c r="AH3298" s="50">
        <f>AH3299</f>
        <v>280255.712</v>
      </c>
      <c r="AI3298" s="50">
        <f>AI3299</f>
        <v>0</v>
      </c>
      <c r="AJ3298" s="50">
        <f>AJ3299</f>
        <v>280255.712</v>
      </c>
      <c r="AK3298" s="50">
        <f>AK3299</f>
        <v>0</v>
      </c>
      <c r="AL3298" s="50">
        <f>AL3299</f>
        <v>280255.712</v>
      </c>
      <c r="AM3298" s="50">
        <f>AM3299</f>
        <v>280255.712</v>
      </c>
      <c r="AN3298" s="50">
        <f>AN3299</f>
        <v>280255.712</v>
      </c>
      <c r="AO3298" s="15">
        <f>AO3299</f>
        <v>280255.712</v>
      </c>
      <c r="AP3298" s="51">
        <f>AP3299</f>
        <v>280255.712</v>
      </c>
      <c r="AQ3298" s="51">
        <f>AQ3299</f>
        <v>0</v>
      </c>
      <c r="AR3298" s="51">
        <f>AR3299</f>
        <v>0</v>
      </c>
      <c r="AS3298" s="51">
        <f>AS3299</f>
        <v>0</v>
      </c>
      <c r="AT3298" s="51">
        <f>AT3299</f>
        <v>0</v>
      </c>
      <c r="AU3298" s="51">
        <f t="shared" si="8139"/>
        <v>280255.712</v>
      </c>
      <c r="AV3298" s="51">
        <f t="shared" si="8140"/>
        <v>10139.288</v>
      </c>
      <c r="AW3298" s="51">
        <f t="shared" si="8141"/>
        <v>290395</v>
      </c>
      <c r="AX3298" s="51">
        <f t="shared" si="8142"/>
        <v>291938.90000000002</v>
      </c>
      <c r="AY3298" s="51">
        <f t="shared" si="8143"/>
        <v>291938.90000000002</v>
      </c>
      <c r="AZ3298" s="51">
        <f>AZ3299</f>
        <v>0</v>
      </c>
      <c r="BA3298" s="52">
        <f t="shared" si="8144"/>
        <v>100</v>
      </c>
      <c r="BB3298" s="25"/>
    </row>
    <row r="3299" ht="31.5">
      <c r="B3299" s="47" t="s">
        <v>1194</v>
      </c>
      <c r="C3299" s="47" t="s">
        <v>343</v>
      </c>
      <c r="D3299" s="47" t="s">
        <v>88</v>
      </c>
      <c r="E3299" s="48" t="str">
        <f t="shared" si="8138"/>
        <v>1004</v>
      </c>
      <c r="F3299" s="47" t="s">
        <v>1228</v>
      </c>
      <c r="G3299" s="47" t="s">
        <v>118</v>
      </c>
      <c r="H3299" s="49" t="s">
        <v>119</v>
      </c>
      <c r="I3299" s="19">
        <v>290395</v>
      </c>
      <c r="J3299" s="19">
        <v>291938.90000000002</v>
      </c>
      <c r="K3299" s="19">
        <v>291938.90000000002</v>
      </c>
      <c r="L3299" s="19"/>
      <c r="M3299" s="19"/>
      <c r="N3299" s="19"/>
      <c r="O3299" s="19">
        <v>0</v>
      </c>
      <c r="P3299" s="19">
        <v>0</v>
      </c>
      <c r="Q3299" s="19">
        <v>0</v>
      </c>
      <c r="R3299" s="19">
        <v>0</v>
      </c>
      <c r="S3299" s="19"/>
      <c r="T3299" s="19">
        <f t="shared" si="8163"/>
        <v>290395</v>
      </c>
      <c r="U3299" s="19">
        <f t="shared" si="8145"/>
        <v>291938.90000000002</v>
      </c>
      <c r="V3299" s="19">
        <f t="shared" si="8146"/>
        <v>291938.90000000002</v>
      </c>
      <c r="W3299" s="19"/>
      <c r="X3299" s="19"/>
      <c r="Y3299" s="19"/>
      <c r="Z3299" s="19"/>
      <c r="AA3299" s="19"/>
      <c r="AB3299" s="19"/>
      <c r="AC3299" s="19"/>
      <c r="AD3299" s="19"/>
      <c r="AE3299" s="19"/>
      <c r="AF3299" s="50">
        <v>280255.712</v>
      </c>
      <c r="AG3299" s="50"/>
      <c r="AH3299" s="50">
        <f>AF3299</f>
        <v>280255.712</v>
      </c>
      <c r="AI3299" s="50">
        <f>AG3299</f>
        <v>0</v>
      </c>
      <c r="AJ3299" s="50">
        <f>AF3299</f>
        <v>280255.712</v>
      </c>
      <c r="AK3299" s="50">
        <f>AG3299</f>
        <v>0</v>
      </c>
      <c r="AL3299" s="50">
        <v>280255.712</v>
      </c>
      <c r="AM3299" s="50">
        <f>AL3299</f>
        <v>280255.712</v>
      </c>
      <c r="AN3299" s="50">
        <f>AL3299</f>
        <v>280255.712</v>
      </c>
      <c r="AO3299" s="51">
        <v>280255.712</v>
      </c>
      <c r="AP3299" s="51">
        <v>280255.712</v>
      </c>
      <c r="AQ3299" s="51">
        <v>0</v>
      </c>
      <c r="AR3299" s="51">
        <v>0</v>
      </c>
      <c r="AS3299" s="51">
        <v>0</v>
      </c>
      <c r="AT3299" s="51">
        <v>0</v>
      </c>
      <c r="AU3299" s="51">
        <f t="shared" si="8139"/>
        <v>280255.712</v>
      </c>
      <c r="AV3299" s="51">
        <f t="shared" si="8140"/>
        <v>10139.288</v>
      </c>
      <c r="AW3299" s="51">
        <f t="shared" si="8141"/>
        <v>290395</v>
      </c>
      <c r="AX3299" s="51">
        <f t="shared" si="8142"/>
        <v>291938.90000000002</v>
      </c>
      <c r="AY3299" s="51">
        <f t="shared" si="8143"/>
        <v>291938.90000000002</v>
      </c>
      <c r="AZ3299" s="51"/>
      <c r="BA3299" s="52">
        <f t="shared" si="8144"/>
        <v>100</v>
      </c>
      <c r="BB3299" s="53"/>
    </row>
    <row r="3300" s="39" customFormat="1">
      <c r="B3300" s="40" t="s">
        <v>1194</v>
      </c>
      <c r="C3300" s="40" t="s">
        <v>343</v>
      </c>
      <c r="D3300" s="40" t="s">
        <v>122</v>
      </c>
      <c r="E3300" s="38" t="str">
        <f t="shared" si="8138"/>
        <v>1006</v>
      </c>
      <c r="F3300" s="40"/>
      <c r="G3300" s="38"/>
      <c r="H3300" s="41" t="s">
        <v>456</v>
      </c>
      <c r="I3300" s="42">
        <f>I3307+I3301</f>
        <v>43313.5</v>
      </c>
      <c r="J3300" s="42">
        <f>J3307+J3301</f>
        <v>43299.599999999999</v>
      </c>
      <c r="K3300" s="42">
        <f>K3307+K3301</f>
        <v>43690.699999999997</v>
      </c>
      <c r="L3300" s="42">
        <f>L3307+L3301</f>
        <v>0</v>
      </c>
      <c r="M3300" s="42">
        <f>M3307+M3301</f>
        <v>0</v>
      </c>
      <c r="N3300" s="42">
        <f>N3307+N3301</f>
        <v>0</v>
      </c>
      <c r="O3300" s="42">
        <f>O3307+O3301</f>
        <v>0</v>
      </c>
      <c r="P3300" s="42">
        <f>P3307+P3301</f>
        <v>4136.4489999999996</v>
      </c>
      <c r="Q3300" s="42">
        <f>Q3307+Q3301</f>
        <v>0</v>
      </c>
      <c r="R3300" s="42">
        <f>R3307+R3301</f>
        <v>0</v>
      </c>
      <c r="S3300" s="42">
        <f>S3307+S3301</f>
        <v>0</v>
      </c>
      <c r="T3300" s="42">
        <f t="shared" si="8163"/>
        <v>47449.949000000001</v>
      </c>
      <c r="U3300" s="42">
        <f t="shared" si="8145"/>
        <v>43299.599999999999</v>
      </c>
      <c r="V3300" s="42">
        <f t="shared" si="8146"/>
        <v>43690.699999999997</v>
      </c>
      <c r="W3300" s="42">
        <f>W3307+W3301</f>
        <v>0</v>
      </c>
      <c r="X3300" s="42">
        <f>X3307+X3301</f>
        <v>0</v>
      </c>
      <c r="Y3300" s="42">
        <f>Y3307+Y3301</f>
        <v>0</v>
      </c>
      <c r="Z3300" s="42">
        <f>Z3307+Z3301</f>
        <v>0</v>
      </c>
      <c r="AA3300" s="42">
        <f>AA3307+AA3301</f>
        <v>0</v>
      </c>
      <c r="AB3300" s="42">
        <f>AB3307+AB3301</f>
        <v>0</v>
      </c>
      <c r="AC3300" s="42">
        <f>AC3307+AC3301</f>
        <v>0</v>
      </c>
      <c r="AD3300" s="42">
        <f>AD3307+AD3301</f>
        <v>0</v>
      </c>
      <c r="AE3300" s="42">
        <f>AE3307+AE3301</f>
        <v>0</v>
      </c>
      <c r="AF3300" s="43">
        <f>AF3307+AF3301</f>
        <v>60254.041369999999</v>
      </c>
      <c r="AG3300" s="43">
        <f>AG3307+AG3301</f>
        <v>0</v>
      </c>
      <c r="AH3300" s="43">
        <f>AH3307+AH3301</f>
        <v>4613.3370199999999</v>
      </c>
      <c r="AI3300" s="43">
        <f>AI3307+AI3301</f>
        <v>0</v>
      </c>
      <c r="AJ3300" s="43">
        <f>AJ3307+AJ3301</f>
        <v>0</v>
      </c>
      <c r="AK3300" s="43">
        <f>AK3307+AK3301</f>
        <v>0</v>
      </c>
      <c r="AL3300" s="43">
        <f>AL3307+AL3301</f>
        <v>60096.11679</v>
      </c>
      <c r="AM3300" s="43">
        <f>AM3307+AM3301</f>
        <v>4574.9991199999995</v>
      </c>
      <c r="AN3300" s="43">
        <f>AN3307+AN3301</f>
        <v>0</v>
      </c>
      <c r="AO3300" s="44">
        <f>AO3307+AO3301</f>
        <v>42741.442149999995</v>
      </c>
      <c r="AP3300" s="45">
        <f>AP3307+AP3301</f>
        <v>73802.068350000001</v>
      </c>
      <c r="AQ3300" s="45">
        <f>AQ3307+AQ3301</f>
        <v>0</v>
      </c>
      <c r="AR3300" s="45">
        <f>AR3307+AR3301</f>
        <v>0</v>
      </c>
      <c r="AS3300" s="45">
        <f>AS3307+AS3301</f>
        <v>0</v>
      </c>
      <c r="AT3300" s="45">
        <f>AT3307+AT3301</f>
        <v>0</v>
      </c>
      <c r="AU3300" s="45">
        <f t="shared" si="8139"/>
        <v>73802.068350000001</v>
      </c>
      <c r="AV3300" s="45">
        <f t="shared" si="8140"/>
        <v>-26352.119350000001</v>
      </c>
      <c r="AW3300" s="45">
        <f t="shared" si="8141"/>
        <v>47449.949000000001</v>
      </c>
      <c r="AX3300" s="45">
        <f t="shared" si="8142"/>
        <v>43299.599999999999</v>
      </c>
      <c r="AY3300" s="45">
        <f t="shared" si="8143"/>
        <v>43690.699999999997</v>
      </c>
      <c r="AZ3300" s="45">
        <f>AZ3307+AZ3301</f>
        <v>0</v>
      </c>
      <c r="BA3300" s="46">
        <f t="shared" si="8144"/>
        <v>99.737902095180246</v>
      </c>
      <c r="BB3300" s="25"/>
    </row>
    <row r="3301" ht="31.5">
      <c r="B3301" s="47" t="s">
        <v>1194</v>
      </c>
      <c r="C3301" s="47" t="s">
        <v>343</v>
      </c>
      <c r="D3301" s="47" t="s">
        <v>122</v>
      </c>
      <c r="E3301" s="48" t="str">
        <f t="shared" si="8138"/>
        <v>1006</v>
      </c>
      <c r="F3301" s="47" t="s">
        <v>517</v>
      </c>
      <c r="G3301" s="48"/>
      <c r="H3301" s="49" t="s">
        <v>518</v>
      </c>
      <c r="I3301" s="19">
        <f t="shared" ref="I3301:I3303" si="8270">I3302</f>
        <v>38810.599999999999</v>
      </c>
      <c r="J3301" s="19">
        <f t="shared" ref="J3301:J3303" si="8271">J3302</f>
        <v>38810.599999999999</v>
      </c>
      <c r="K3301" s="19">
        <f t="shared" ref="K3301:K3303" si="8272">K3302</f>
        <v>38810.599999999999</v>
      </c>
      <c r="L3301" s="19">
        <f t="shared" ref="L3301:L3303" si="8273">L3302</f>
        <v>0</v>
      </c>
      <c r="M3301" s="19">
        <f t="shared" ref="M3301:M3303" si="8274">M3302</f>
        <v>0</v>
      </c>
      <c r="N3301" s="19">
        <f t="shared" ref="N3301:N3303" si="8275">N3302</f>
        <v>0</v>
      </c>
      <c r="O3301" s="19">
        <f t="shared" ref="O3301:O3303" si="8276">O3302</f>
        <v>0</v>
      </c>
      <c r="P3301" s="19">
        <f t="shared" ref="P3301:P3303" si="8277">P3302</f>
        <v>4136.4489999999996</v>
      </c>
      <c r="Q3301" s="19">
        <f t="shared" ref="Q3301:Q3303" si="8278">Q3302</f>
        <v>0</v>
      </c>
      <c r="R3301" s="19">
        <f t="shared" ref="R3301:R3303" si="8279">R3302</f>
        <v>0</v>
      </c>
      <c r="S3301" s="19">
        <f t="shared" ref="S3301:S3303" si="8280">S3302</f>
        <v>0</v>
      </c>
      <c r="T3301" s="19">
        <f t="shared" si="8163"/>
        <v>42947.048999999999</v>
      </c>
      <c r="U3301" s="19">
        <f t="shared" si="8145"/>
        <v>38810.599999999999</v>
      </c>
      <c r="V3301" s="19">
        <f t="shared" si="8146"/>
        <v>38810.599999999999</v>
      </c>
      <c r="W3301" s="19">
        <f t="shared" ref="W3301:W3303" si="8281">W3302</f>
        <v>0</v>
      </c>
      <c r="X3301" s="19">
        <f t="shared" ref="X3301:X3303" si="8282">X3302</f>
        <v>0</v>
      </c>
      <c r="Y3301" s="19">
        <f t="shared" ref="Y3301:Y3303" si="8283">Y3302</f>
        <v>0</v>
      </c>
      <c r="Z3301" s="19">
        <f t="shared" ref="Z3301:Z3303" si="8284">Z3302</f>
        <v>0</v>
      </c>
      <c r="AA3301" s="19">
        <f t="shared" ref="AA3301:AA3303" si="8285">AA3302</f>
        <v>0</v>
      </c>
      <c r="AB3301" s="19">
        <f t="shared" ref="AB3301:AB3303" si="8286">AB3302</f>
        <v>0</v>
      </c>
      <c r="AC3301" s="19">
        <f t="shared" ref="AC3301:AC3303" si="8287">AC3302</f>
        <v>0</v>
      </c>
      <c r="AD3301" s="19">
        <f t="shared" ref="AD3301:AD3303" si="8288">AD3302</f>
        <v>0</v>
      </c>
      <c r="AE3301" s="19">
        <f t="shared" ref="AE3301:AE3303" si="8289">AE3302</f>
        <v>0</v>
      </c>
      <c r="AF3301" s="50">
        <f t="shared" ref="AF3301:AF3303" si="8290">AF3302</f>
        <v>55640.70435</v>
      </c>
      <c r="AG3301" s="50">
        <f t="shared" ref="AG3301:AG3303" si="8291">AG3302</f>
        <v>0</v>
      </c>
      <c r="AH3301" s="50">
        <f t="shared" ref="AH3301:AH3303" si="8292">AH3302</f>
        <v>0</v>
      </c>
      <c r="AI3301" s="50">
        <f t="shared" ref="AI3301:AI3303" si="8293">AI3302</f>
        <v>0</v>
      </c>
      <c r="AJ3301" s="50">
        <f t="shared" ref="AJ3301:AJ3303" si="8294">AJ3302</f>
        <v>0</v>
      </c>
      <c r="AK3301" s="50">
        <f t="shared" ref="AK3301:AK3303" si="8295">AK3302</f>
        <v>0</v>
      </c>
      <c r="AL3301" s="50">
        <f t="shared" ref="AL3301:AL3303" si="8296">AL3302</f>
        <v>55521.11767</v>
      </c>
      <c r="AM3301" s="50">
        <f t="shared" ref="AM3301:AM3303" si="8297">AM3302</f>
        <v>0</v>
      </c>
      <c r="AN3301" s="50">
        <f t="shared" ref="AN3301:AN3303" si="8298">AN3302</f>
        <v>0</v>
      </c>
      <c r="AO3301" s="51">
        <f t="shared" ref="AO3301:AO3303" si="8299">AO3302</f>
        <v>39856.066729999999</v>
      </c>
      <c r="AP3301" s="51">
        <f t="shared" ref="AP3301:AP3303" si="8300">AP3302</f>
        <v>69188.731329999995</v>
      </c>
      <c r="AQ3301" s="51">
        <f t="shared" ref="AQ3301:AQ3303" si="8301">AQ3302</f>
        <v>0</v>
      </c>
      <c r="AR3301" s="51">
        <f t="shared" ref="AR3301:AR3303" si="8302">AR3302</f>
        <v>0</v>
      </c>
      <c r="AS3301" s="51">
        <f t="shared" ref="AS3301:AS3303" si="8303">AS3302</f>
        <v>0</v>
      </c>
      <c r="AT3301" s="51">
        <f t="shared" ref="AT3301:AT3303" si="8304">AT3302</f>
        <v>0</v>
      </c>
      <c r="AU3301" s="51">
        <f t="shared" si="8139"/>
        <v>69188.731329999995</v>
      </c>
      <c r="AV3301" s="51">
        <f t="shared" si="8140"/>
        <v>-26241.682329999996</v>
      </c>
      <c r="AW3301" s="51">
        <f t="shared" si="8141"/>
        <v>42947.048999999999</v>
      </c>
      <c r="AX3301" s="51">
        <f t="shared" si="8142"/>
        <v>38810.599999999999</v>
      </c>
      <c r="AY3301" s="51">
        <f t="shared" si="8143"/>
        <v>38810.599999999999</v>
      </c>
      <c r="AZ3301" s="51">
        <f t="shared" ref="AZ3301:AZ3303" si="8305">AZ3302</f>
        <v>0</v>
      </c>
      <c r="BA3301" s="52">
        <f t="shared" si="8144"/>
        <v>99.785073389352235</v>
      </c>
      <c r="BB3301" s="25"/>
    </row>
    <row r="3302">
      <c r="B3302" s="47" t="s">
        <v>1194</v>
      </c>
      <c r="C3302" s="47" t="s">
        <v>343</v>
      </c>
      <c r="D3302" s="47" t="s">
        <v>122</v>
      </c>
      <c r="E3302" s="48" t="str">
        <f t="shared" si="8138"/>
        <v>1006</v>
      </c>
      <c r="F3302" s="47" t="s">
        <v>529</v>
      </c>
      <c r="G3302" s="48"/>
      <c r="H3302" s="49" t="s">
        <v>53</v>
      </c>
      <c r="I3302" s="19">
        <f t="shared" si="8270"/>
        <v>38810.599999999999</v>
      </c>
      <c r="J3302" s="19">
        <f t="shared" si="8271"/>
        <v>38810.599999999999</v>
      </c>
      <c r="K3302" s="19">
        <f t="shared" si="8272"/>
        <v>38810.599999999999</v>
      </c>
      <c r="L3302" s="19">
        <f t="shared" si="8273"/>
        <v>0</v>
      </c>
      <c r="M3302" s="19">
        <f t="shared" si="8274"/>
        <v>0</v>
      </c>
      <c r="N3302" s="19">
        <f t="shared" si="8275"/>
        <v>0</v>
      </c>
      <c r="O3302" s="19">
        <f t="shared" si="8276"/>
        <v>0</v>
      </c>
      <c r="P3302" s="19">
        <f t="shared" si="8277"/>
        <v>4136.4489999999996</v>
      </c>
      <c r="Q3302" s="19">
        <f t="shared" si="8278"/>
        <v>0</v>
      </c>
      <c r="R3302" s="19">
        <f t="shared" si="8279"/>
        <v>0</v>
      </c>
      <c r="S3302" s="19">
        <f t="shared" si="8280"/>
        <v>0</v>
      </c>
      <c r="T3302" s="19">
        <f t="shared" si="8163"/>
        <v>42947.048999999999</v>
      </c>
      <c r="U3302" s="19">
        <f t="shared" si="8145"/>
        <v>38810.599999999999</v>
      </c>
      <c r="V3302" s="19">
        <f t="shared" si="8146"/>
        <v>38810.599999999999</v>
      </c>
      <c r="W3302" s="19">
        <f t="shared" si="8281"/>
        <v>0</v>
      </c>
      <c r="X3302" s="19">
        <f t="shared" si="8282"/>
        <v>0</v>
      </c>
      <c r="Y3302" s="19">
        <f t="shared" si="8283"/>
        <v>0</v>
      </c>
      <c r="Z3302" s="19">
        <f t="shared" si="8284"/>
        <v>0</v>
      </c>
      <c r="AA3302" s="19">
        <f t="shared" si="8285"/>
        <v>0</v>
      </c>
      <c r="AB3302" s="19">
        <f t="shared" si="8286"/>
        <v>0</v>
      </c>
      <c r="AC3302" s="19">
        <f t="shared" si="8287"/>
        <v>0</v>
      </c>
      <c r="AD3302" s="19">
        <f t="shared" si="8288"/>
        <v>0</v>
      </c>
      <c r="AE3302" s="19">
        <f t="shared" si="8289"/>
        <v>0</v>
      </c>
      <c r="AF3302" s="50">
        <f t="shared" si="8290"/>
        <v>55640.70435</v>
      </c>
      <c r="AG3302" s="50">
        <f t="shared" si="8291"/>
        <v>0</v>
      </c>
      <c r="AH3302" s="50">
        <f t="shared" si="8292"/>
        <v>0</v>
      </c>
      <c r="AI3302" s="50">
        <f t="shared" si="8293"/>
        <v>0</v>
      </c>
      <c r="AJ3302" s="50">
        <f t="shared" si="8294"/>
        <v>0</v>
      </c>
      <c r="AK3302" s="50">
        <f t="shared" si="8295"/>
        <v>0</v>
      </c>
      <c r="AL3302" s="50">
        <f t="shared" si="8296"/>
        <v>55521.11767</v>
      </c>
      <c r="AM3302" s="50">
        <f t="shared" si="8297"/>
        <v>0</v>
      </c>
      <c r="AN3302" s="50">
        <f t="shared" si="8298"/>
        <v>0</v>
      </c>
      <c r="AO3302" s="15">
        <f t="shared" si="8299"/>
        <v>39856.066729999999</v>
      </c>
      <c r="AP3302" s="51">
        <f t="shared" si="8300"/>
        <v>69188.731329999995</v>
      </c>
      <c r="AQ3302" s="51">
        <f t="shared" si="8301"/>
        <v>0</v>
      </c>
      <c r="AR3302" s="51">
        <f t="shared" si="8302"/>
        <v>0</v>
      </c>
      <c r="AS3302" s="51">
        <f t="shared" si="8303"/>
        <v>0</v>
      </c>
      <c r="AT3302" s="51">
        <f t="shared" si="8304"/>
        <v>0</v>
      </c>
      <c r="AU3302" s="51">
        <f t="shared" si="8139"/>
        <v>69188.731329999995</v>
      </c>
      <c r="AV3302" s="51">
        <f t="shared" si="8140"/>
        <v>-26241.682329999996</v>
      </c>
      <c r="AW3302" s="51">
        <f t="shared" si="8141"/>
        <v>42947.048999999999</v>
      </c>
      <c r="AX3302" s="51">
        <f t="shared" si="8142"/>
        <v>38810.599999999999</v>
      </c>
      <c r="AY3302" s="51">
        <f t="shared" si="8143"/>
        <v>38810.599999999999</v>
      </c>
      <c r="AZ3302" s="51">
        <f t="shared" si="8305"/>
        <v>0</v>
      </c>
      <c r="BA3302" s="52">
        <f t="shared" si="8144"/>
        <v>99.785073389352235</v>
      </c>
      <c r="BB3302" s="25"/>
    </row>
    <row r="3303" ht="47.25">
      <c r="B3303" s="47" t="s">
        <v>1194</v>
      </c>
      <c r="C3303" s="47" t="s">
        <v>343</v>
      </c>
      <c r="D3303" s="47" t="s">
        <v>122</v>
      </c>
      <c r="E3303" s="48" t="str">
        <f t="shared" si="8138"/>
        <v>1006</v>
      </c>
      <c r="F3303" s="47" t="s">
        <v>620</v>
      </c>
      <c r="G3303" s="48"/>
      <c r="H3303" s="49" t="s">
        <v>621</v>
      </c>
      <c r="I3303" s="19">
        <f t="shared" si="8270"/>
        <v>38810.599999999999</v>
      </c>
      <c r="J3303" s="19">
        <f t="shared" si="8271"/>
        <v>38810.599999999999</v>
      </c>
      <c r="K3303" s="19">
        <f t="shared" si="8272"/>
        <v>38810.599999999999</v>
      </c>
      <c r="L3303" s="19">
        <f t="shared" si="8273"/>
        <v>0</v>
      </c>
      <c r="M3303" s="19">
        <f t="shared" si="8274"/>
        <v>0</v>
      </c>
      <c r="N3303" s="19">
        <f t="shared" si="8275"/>
        <v>0</v>
      </c>
      <c r="O3303" s="19">
        <f t="shared" si="8276"/>
        <v>0</v>
      </c>
      <c r="P3303" s="19">
        <f t="shared" si="8277"/>
        <v>4136.4489999999996</v>
      </c>
      <c r="Q3303" s="19">
        <f t="shared" si="8278"/>
        <v>0</v>
      </c>
      <c r="R3303" s="19">
        <f t="shared" si="8279"/>
        <v>0</v>
      </c>
      <c r="S3303" s="19">
        <f t="shared" si="8280"/>
        <v>0</v>
      </c>
      <c r="T3303" s="19">
        <f t="shared" si="8163"/>
        <v>42947.048999999999</v>
      </c>
      <c r="U3303" s="19">
        <f t="shared" si="8145"/>
        <v>38810.599999999999</v>
      </c>
      <c r="V3303" s="19">
        <f t="shared" si="8146"/>
        <v>38810.599999999999</v>
      </c>
      <c r="W3303" s="19">
        <f t="shared" si="8281"/>
        <v>0</v>
      </c>
      <c r="X3303" s="19">
        <f t="shared" si="8282"/>
        <v>0</v>
      </c>
      <c r="Y3303" s="19">
        <f t="shared" si="8283"/>
        <v>0</v>
      </c>
      <c r="Z3303" s="19">
        <f t="shared" si="8284"/>
        <v>0</v>
      </c>
      <c r="AA3303" s="19">
        <f t="shared" si="8285"/>
        <v>0</v>
      </c>
      <c r="AB3303" s="19">
        <f t="shared" si="8286"/>
        <v>0</v>
      </c>
      <c r="AC3303" s="19">
        <f t="shared" si="8287"/>
        <v>0</v>
      </c>
      <c r="AD3303" s="19">
        <f t="shared" si="8288"/>
        <v>0</v>
      </c>
      <c r="AE3303" s="19">
        <f t="shared" si="8289"/>
        <v>0</v>
      </c>
      <c r="AF3303" s="50">
        <f t="shared" si="8290"/>
        <v>55640.70435</v>
      </c>
      <c r="AG3303" s="50">
        <f t="shared" si="8291"/>
        <v>0</v>
      </c>
      <c r="AH3303" s="50">
        <f t="shared" si="8292"/>
        <v>0</v>
      </c>
      <c r="AI3303" s="50">
        <f t="shared" si="8293"/>
        <v>0</v>
      </c>
      <c r="AJ3303" s="50">
        <f t="shared" si="8294"/>
        <v>0</v>
      </c>
      <c r="AK3303" s="50">
        <f t="shared" si="8295"/>
        <v>0</v>
      </c>
      <c r="AL3303" s="50">
        <f t="shared" si="8296"/>
        <v>55521.11767</v>
      </c>
      <c r="AM3303" s="50">
        <f t="shared" si="8297"/>
        <v>0</v>
      </c>
      <c r="AN3303" s="50">
        <f t="shared" si="8298"/>
        <v>0</v>
      </c>
      <c r="AO3303" s="51">
        <f t="shared" si="8299"/>
        <v>39856.066729999999</v>
      </c>
      <c r="AP3303" s="51">
        <f t="shared" si="8300"/>
        <v>69188.731329999995</v>
      </c>
      <c r="AQ3303" s="51">
        <f t="shared" si="8301"/>
        <v>0</v>
      </c>
      <c r="AR3303" s="51">
        <f t="shared" si="8302"/>
        <v>0</v>
      </c>
      <c r="AS3303" s="51">
        <f t="shared" si="8303"/>
        <v>0</v>
      </c>
      <c r="AT3303" s="51">
        <f t="shared" si="8304"/>
        <v>0</v>
      </c>
      <c r="AU3303" s="51">
        <f t="shared" si="8139"/>
        <v>69188.731329999995</v>
      </c>
      <c r="AV3303" s="51">
        <f t="shared" si="8140"/>
        <v>-26241.682329999996</v>
      </c>
      <c r="AW3303" s="51">
        <f t="shared" si="8141"/>
        <v>42947.048999999999</v>
      </c>
      <c r="AX3303" s="51">
        <f t="shared" si="8142"/>
        <v>38810.599999999999</v>
      </c>
      <c r="AY3303" s="51">
        <f t="shared" si="8143"/>
        <v>38810.599999999999</v>
      </c>
      <c r="AZ3303" s="51">
        <f t="shared" si="8305"/>
        <v>0</v>
      </c>
      <c r="BA3303" s="52">
        <f t="shared" si="8144"/>
        <v>99.785073389352235</v>
      </c>
      <c r="BB3303" s="25"/>
    </row>
    <row r="3304" ht="47.25">
      <c r="B3304" s="47" t="s">
        <v>1194</v>
      </c>
      <c r="C3304" s="47" t="s">
        <v>343</v>
      </c>
      <c r="D3304" s="47" t="s">
        <v>122</v>
      </c>
      <c r="E3304" s="48" t="str">
        <f t="shared" ref="E3304:E3339" si="8306">CONCATENATE(C3304,D3304)</f>
        <v>1006</v>
      </c>
      <c r="F3304" s="47" t="s">
        <v>1230</v>
      </c>
      <c r="G3304" s="48"/>
      <c r="H3304" s="49" t="s">
        <v>1231</v>
      </c>
      <c r="I3304" s="19">
        <f>I3306</f>
        <v>38810.599999999999</v>
      </c>
      <c r="J3304" s="19">
        <f>J3306</f>
        <v>38810.599999999999</v>
      </c>
      <c r="K3304" s="19">
        <f>K3306</f>
        <v>38810.599999999999</v>
      </c>
      <c r="L3304" s="19">
        <f>L3306</f>
        <v>0</v>
      </c>
      <c r="M3304" s="19">
        <f>M3306</f>
        <v>0</v>
      </c>
      <c r="N3304" s="19">
        <f>N3306</f>
        <v>0</v>
      </c>
      <c r="O3304" s="19">
        <f>O3306+O3305</f>
        <v>0</v>
      </c>
      <c r="P3304" s="19">
        <f>P3306</f>
        <v>4136.4489999999996</v>
      </c>
      <c r="Q3304" s="19">
        <f>Q3306</f>
        <v>0</v>
      </c>
      <c r="R3304" s="19">
        <f>R3306</f>
        <v>0</v>
      </c>
      <c r="S3304" s="19">
        <f>S3306</f>
        <v>0</v>
      </c>
      <c r="T3304" s="19">
        <f t="shared" si="8163"/>
        <v>42947.048999999999</v>
      </c>
      <c r="U3304" s="19">
        <f t="shared" si="8145"/>
        <v>38810.599999999999</v>
      </c>
      <c r="V3304" s="19">
        <f t="shared" si="8146"/>
        <v>38810.599999999999</v>
      </c>
      <c r="W3304" s="19">
        <f>W3306</f>
        <v>0</v>
      </c>
      <c r="X3304" s="19">
        <f>X3306</f>
        <v>0</v>
      </c>
      <c r="Y3304" s="19">
        <f>Y3306</f>
        <v>0</v>
      </c>
      <c r="Z3304" s="19">
        <f>Z3306</f>
        <v>0</v>
      </c>
      <c r="AA3304" s="19">
        <f>AA3306</f>
        <v>0</v>
      </c>
      <c r="AB3304" s="19">
        <f>AB3306</f>
        <v>0</v>
      </c>
      <c r="AC3304" s="19">
        <f>AC3306</f>
        <v>0</v>
      </c>
      <c r="AD3304" s="19">
        <f>AD3306</f>
        <v>0</v>
      </c>
      <c r="AE3304" s="19">
        <f>AE3306</f>
        <v>0</v>
      </c>
      <c r="AF3304" s="50">
        <f>AF3306+AF3305</f>
        <v>55640.70435</v>
      </c>
      <c r="AG3304" s="50">
        <f>AG3306+AG3305</f>
        <v>0</v>
      </c>
      <c r="AH3304" s="50">
        <f>AH3306+AH3305</f>
        <v>0</v>
      </c>
      <c r="AI3304" s="50">
        <f>AI3306+AI3305</f>
        <v>0</v>
      </c>
      <c r="AJ3304" s="50">
        <f>AJ3306+AJ3305</f>
        <v>0</v>
      </c>
      <c r="AK3304" s="50">
        <f>AK3306+AK3305</f>
        <v>0</v>
      </c>
      <c r="AL3304" s="50">
        <f>AL3306+AL3305</f>
        <v>55521.11767</v>
      </c>
      <c r="AM3304" s="50">
        <f>AM3306+AM3305</f>
        <v>0</v>
      </c>
      <c r="AN3304" s="50">
        <f>AN3306+AN3305</f>
        <v>0</v>
      </c>
      <c r="AO3304" s="15">
        <f>AO3306+AO3305</f>
        <v>39856.066729999999</v>
      </c>
      <c r="AP3304" s="51">
        <f>AP3306+AP3305</f>
        <v>69188.731329999995</v>
      </c>
      <c r="AQ3304" s="51">
        <f>AQ3306+AQ3305</f>
        <v>0</v>
      </c>
      <c r="AR3304" s="51">
        <f>AR3306+AR3305</f>
        <v>0</v>
      </c>
      <c r="AS3304" s="51">
        <f>AS3306+AS3305</f>
        <v>0</v>
      </c>
      <c r="AT3304" s="51">
        <f>AT3306+AT3305</f>
        <v>0</v>
      </c>
      <c r="AU3304" s="51">
        <f t="shared" ref="AU3304:AU3340" si="8307">AP3304+AS3304+AT3304+AR3304+AQ3304</f>
        <v>69188.731329999995</v>
      </c>
      <c r="AV3304" s="51">
        <f t="shared" ref="AV3304:AV3340" si="8308">T3304-AU3304</f>
        <v>-26241.682329999996</v>
      </c>
      <c r="AW3304" s="51">
        <f t="shared" ref="AW3304:AW3340" si="8309">T3304+W3304+X3304+Y3304+Z3304</f>
        <v>42947.048999999999</v>
      </c>
      <c r="AX3304" s="51">
        <f t="shared" ref="AX3304:AX3340" si="8310">U3304+AA3304+AB3304</f>
        <v>38810.599999999999</v>
      </c>
      <c r="AY3304" s="51">
        <f t="shared" ref="AY3304:AY3340" si="8311">V3304+AC3304+AE3304+AD3304</f>
        <v>38810.599999999999</v>
      </c>
      <c r="AZ3304" s="51">
        <f>AZ3306</f>
        <v>0</v>
      </c>
      <c r="BA3304" s="52">
        <f t="shared" ref="BA3304:BA3340" si="8312">AL3304/AF3304*100</f>
        <v>99.785073389352235</v>
      </c>
      <c r="BB3304" s="25"/>
    </row>
    <row r="3305" ht="31.5" hidden="1">
      <c r="B3305" s="47" t="s">
        <v>1194</v>
      </c>
      <c r="C3305" s="47" t="s">
        <v>343</v>
      </c>
      <c r="D3305" s="47" t="s">
        <v>122</v>
      </c>
      <c r="E3305" s="48" t="str">
        <f t="shared" si="8306"/>
        <v>1006</v>
      </c>
      <c r="F3305" s="47" t="s">
        <v>1230</v>
      </c>
      <c r="G3305" s="47" t="s">
        <v>154</v>
      </c>
      <c r="H3305" s="49" t="s">
        <v>155</v>
      </c>
      <c r="I3305" s="19">
        <v>0</v>
      </c>
      <c r="J3305" s="19">
        <v>0</v>
      </c>
      <c r="K3305" s="19">
        <v>0</v>
      </c>
      <c r="L3305" s="19"/>
      <c r="M3305" s="19"/>
      <c r="N3305" s="19"/>
      <c r="O3305" s="19">
        <v>0</v>
      </c>
      <c r="P3305" s="19"/>
      <c r="Q3305" s="19"/>
      <c r="R3305" s="19"/>
      <c r="S3305" s="19"/>
      <c r="T3305" s="19">
        <f t="shared" si="8163"/>
        <v>0</v>
      </c>
      <c r="U3305" s="19">
        <v>0</v>
      </c>
      <c r="V3305" s="19">
        <v>0</v>
      </c>
      <c r="W3305" s="19">
        <v>0</v>
      </c>
      <c r="X3305" s="19">
        <v>0</v>
      </c>
      <c r="Y3305" s="19">
        <v>0</v>
      </c>
      <c r="Z3305" s="19">
        <v>0</v>
      </c>
      <c r="AA3305" s="19">
        <v>0</v>
      </c>
      <c r="AB3305" s="19">
        <v>0</v>
      </c>
      <c r="AC3305" s="19">
        <v>0</v>
      </c>
      <c r="AD3305" s="19">
        <v>0</v>
      </c>
      <c r="AE3305" s="19">
        <v>0</v>
      </c>
      <c r="AF3305" s="50">
        <v>0</v>
      </c>
      <c r="AG3305" s="50"/>
      <c r="AH3305" s="50">
        <v>0</v>
      </c>
      <c r="AI3305" s="50">
        <v>0</v>
      </c>
      <c r="AJ3305" s="50">
        <v>0</v>
      </c>
      <c r="AK3305" s="50">
        <v>0</v>
      </c>
      <c r="AL3305" s="50">
        <v>0</v>
      </c>
      <c r="AM3305" s="50">
        <v>0</v>
      </c>
      <c r="AN3305" s="50">
        <v>0</v>
      </c>
      <c r="AO3305" s="51">
        <v>0</v>
      </c>
      <c r="AP3305" s="51">
        <v>232.29599999999999</v>
      </c>
      <c r="AQ3305" s="51">
        <v>0</v>
      </c>
      <c r="AR3305" s="51">
        <v>0</v>
      </c>
      <c r="AS3305" s="51">
        <v>0</v>
      </c>
      <c r="AT3305" s="51">
        <v>0</v>
      </c>
      <c r="AU3305" s="51">
        <f t="shared" si="8307"/>
        <v>232.29599999999999</v>
      </c>
      <c r="AV3305" s="51">
        <f t="shared" si="8308"/>
        <v>-232.29599999999999</v>
      </c>
      <c r="AW3305" s="51"/>
      <c r="AX3305" s="51"/>
      <c r="AY3305" s="51"/>
      <c r="AZ3305" s="51"/>
      <c r="BA3305" s="52"/>
      <c r="BB3305" s="25">
        <v>0</v>
      </c>
    </row>
    <row r="3306">
      <c r="B3306" s="47" t="s">
        <v>1194</v>
      </c>
      <c r="C3306" s="47" t="s">
        <v>343</v>
      </c>
      <c r="D3306" s="47" t="s">
        <v>122</v>
      </c>
      <c r="E3306" s="48" t="str">
        <f t="shared" si="8306"/>
        <v>1006</v>
      </c>
      <c r="F3306" s="47" t="s">
        <v>1230</v>
      </c>
      <c r="G3306" s="47" t="s">
        <v>60</v>
      </c>
      <c r="H3306" s="49" t="s">
        <v>61</v>
      </c>
      <c r="I3306" s="19">
        <v>38810.599999999999</v>
      </c>
      <c r="J3306" s="19">
        <v>38810.599999999999</v>
      </c>
      <c r="K3306" s="19">
        <v>38810.599999999999</v>
      </c>
      <c r="L3306" s="19"/>
      <c r="M3306" s="19"/>
      <c r="N3306" s="19"/>
      <c r="O3306" s="19">
        <v>0</v>
      </c>
      <c r="P3306" s="19">
        <v>4136.4489999999996</v>
      </c>
      <c r="Q3306" s="19">
        <v>0</v>
      </c>
      <c r="R3306" s="19">
        <v>0</v>
      </c>
      <c r="S3306" s="19"/>
      <c r="T3306" s="19">
        <f t="shared" si="8163"/>
        <v>42947.048999999999</v>
      </c>
      <c r="U3306" s="19">
        <f t="shared" si="8145"/>
        <v>38810.599999999999</v>
      </c>
      <c r="V3306" s="19">
        <f t="shared" si="8146"/>
        <v>38810.599999999999</v>
      </c>
      <c r="W3306" s="19"/>
      <c r="X3306" s="19"/>
      <c r="Y3306" s="19"/>
      <c r="Z3306" s="19"/>
      <c r="AA3306" s="19"/>
      <c r="AB3306" s="19"/>
      <c r="AC3306" s="19"/>
      <c r="AD3306" s="19"/>
      <c r="AE3306" s="19"/>
      <c r="AF3306" s="50">
        <v>55640.70435</v>
      </c>
      <c r="AG3306" s="50"/>
      <c r="AH3306" s="50">
        <v>0</v>
      </c>
      <c r="AI3306" s="50">
        <v>0</v>
      </c>
      <c r="AJ3306" s="50">
        <v>0</v>
      </c>
      <c r="AK3306" s="50">
        <v>0</v>
      </c>
      <c r="AL3306" s="50">
        <v>55521.11767</v>
      </c>
      <c r="AM3306" s="50">
        <v>0</v>
      </c>
      <c r="AN3306" s="50">
        <v>0</v>
      </c>
      <c r="AO3306" s="15">
        <v>39856.066729999999</v>
      </c>
      <c r="AP3306" s="51">
        <v>68956.435329999993</v>
      </c>
      <c r="AQ3306" s="51">
        <v>0</v>
      </c>
      <c r="AR3306" s="51">
        <v>0</v>
      </c>
      <c r="AS3306" s="51">
        <v>0</v>
      </c>
      <c r="AT3306" s="51">
        <v>0</v>
      </c>
      <c r="AU3306" s="51">
        <f t="shared" si="8307"/>
        <v>68956.435329999993</v>
      </c>
      <c r="AV3306" s="51">
        <f t="shared" si="8308"/>
        <v>-26009.386329999994</v>
      </c>
      <c r="AW3306" s="51">
        <f t="shared" si="8309"/>
        <v>42947.048999999999</v>
      </c>
      <c r="AX3306" s="51">
        <f t="shared" si="8310"/>
        <v>38810.599999999999</v>
      </c>
      <c r="AY3306" s="51">
        <f t="shared" si="8311"/>
        <v>38810.599999999999</v>
      </c>
      <c r="AZ3306" s="51"/>
      <c r="BA3306" s="52">
        <f t="shared" si="8312"/>
        <v>99.785073389352235</v>
      </c>
      <c r="BB3306" s="53"/>
    </row>
    <row r="3307" ht="31.5">
      <c r="B3307" s="47" t="s">
        <v>1194</v>
      </c>
      <c r="C3307" s="47" t="s">
        <v>343</v>
      </c>
      <c r="D3307" s="47" t="s">
        <v>122</v>
      </c>
      <c r="E3307" s="48" t="str">
        <f t="shared" si="8306"/>
        <v>1006</v>
      </c>
      <c r="F3307" s="47" t="s">
        <v>659</v>
      </c>
      <c r="G3307" s="48"/>
      <c r="H3307" s="49" t="s">
        <v>660</v>
      </c>
      <c r="I3307" s="19">
        <f t="shared" ref="I3307:I3308" si="8313">I3308</f>
        <v>4502.9000000000005</v>
      </c>
      <c r="J3307" s="19">
        <f t="shared" ref="J3307:J3308" si="8314">J3308</f>
        <v>4489</v>
      </c>
      <c r="K3307" s="19">
        <f t="shared" ref="K3307:K3308" si="8315">K3308</f>
        <v>4880.1000000000004</v>
      </c>
      <c r="L3307" s="19">
        <f t="shared" ref="L3307:L3308" si="8316">L3308</f>
        <v>0</v>
      </c>
      <c r="M3307" s="19">
        <f t="shared" ref="M3307:M3308" si="8317">M3308</f>
        <v>0</v>
      </c>
      <c r="N3307" s="19">
        <f t="shared" ref="N3307:N3308" si="8318">N3308</f>
        <v>0</v>
      </c>
      <c r="O3307" s="19">
        <f t="shared" ref="O3307:O3308" si="8319">O3308</f>
        <v>0</v>
      </c>
      <c r="P3307" s="19">
        <f t="shared" ref="P3307:P3308" si="8320">P3308</f>
        <v>0</v>
      </c>
      <c r="Q3307" s="19">
        <f t="shared" ref="Q3307:Q3308" si="8321">Q3308</f>
        <v>0</v>
      </c>
      <c r="R3307" s="19">
        <f t="shared" ref="R3307:R3308" si="8322">R3308</f>
        <v>0</v>
      </c>
      <c r="S3307" s="19">
        <f t="shared" ref="S3307:S3308" si="8323">S3308</f>
        <v>0</v>
      </c>
      <c r="T3307" s="19">
        <f t="shared" si="8163"/>
        <v>4502.9000000000005</v>
      </c>
      <c r="U3307" s="19">
        <f t="shared" si="8145"/>
        <v>4489</v>
      </c>
      <c r="V3307" s="19">
        <f t="shared" si="8146"/>
        <v>4880.1000000000004</v>
      </c>
      <c r="W3307" s="19">
        <f t="shared" ref="W3307:W3308" si="8324">W3308</f>
        <v>0</v>
      </c>
      <c r="X3307" s="19">
        <f t="shared" ref="X3307:X3308" si="8325">X3308</f>
        <v>0</v>
      </c>
      <c r="Y3307" s="19">
        <f t="shared" ref="Y3307:Y3308" si="8326">Y3308</f>
        <v>0</v>
      </c>
      <c r="Z3307" s="19">
        <f t="shared" ref="Z3307:Z3308" si="8327">Z3308</f>
        <v>0</v>
      </c>
      <c r="AA3307" s="19">
        <f t="shared" ref="AA3307:AA3308" si="8328">AA3308</f>
        <v>0</v>
      </c>
      <c r="AB3307" s="19">
        <f t="shared" ref="AB3307:AB3308" si="8329">AB3308</f>
        <v>0</v>
      </c>
      <c r="AC3307" s="19">
        <f t="shared" ref="AC3307:AC3308" si="8330">AC3308</f>
        <v>0</v>
      </c>
      <c r="AD3307" s="19">
        <f t="shared" ref="AD3307:AD3308" si="8331">AD3308</f>
        <v>0</v>
      </c>
      <c r="AE3307" s="19">
        <f t="shared" ref="AE3307:AE3308" si="8332">AE3308</f>
        <v>0</v>
      </c>
      <c r="AF3307" s="50">
        <f t="shared" ref="AF3307:AF3308" si="8333">AF3308</f>
        <v>4613.3370199999999</v>
      </c>
      <c r="AG3307" s="50">
        <f t="shared" ref="AG3307:AG3308" si="8334">AG3308</f>
        <v>0</v>
      </c>
      <c r="AH3307" s="50">
        <f t="shared" ref="AH3307:AH3308" si="8335">AH3308</f>
        <v>4613.3370199999999</v>
      </c>
      <c r="AI3307" s="50">
        <f t="shared" ref="AI3307:AI3308" si="8336">AI3308</f>
        <v>0</v>
      </c>
      <c r="AJ3307" s="50">
        <f t="shared" ref="AJ3307:AJ3308" si="8337">AJ3308</f>
        <v>0</v>
      </c>
      <c r="AK3307" s="50">
        <f t="shared" ref="AK3307:AK3308" si="8338">AK3308</f>
        <v>0</v>
      </c>
      <c r="AL3307" s="50">
        <f t="shared" ref="AL3307:AL3308" si="8339">AL3308</f>
        <v>4574.9991199999995</v>
      </c>
      <c r="AM3307" s="50">
        <f t="shared" ref="AM3307:AM3308" si="8340">AM3308</f>
        <v>4574.9991199999995</v>
      </c>
      <c r="AN3307" s="50">
        <f t="shared" ref="AN3307:AN3308" si="8341">AN3308</f>
        <v>0</v>
      </c>
      <c r="AO3307" s="51">
        <f t="shared" ref="AO3307:AO3308" si="8342">AO3308</f>
        <v>2885.3754199999998</v>
      </c>
      <c r="AP3307" s="51">
        <f t="shared" ref="AP3307:AP3308" si="8343">AP3308</f>
        <v>4613.3370199999999</v>
      </c>
      <c r="AQ3307" s="51">
        <f t="shared" ref="AQ3307:AQ3308" si="8344">AQ3308</f>
        <v>0</v>
      </c>
      <c r="AR3307" s="51">
        <f t="shared" ref="AR3307:AR3308" si="8345">AR3308</f>
        <v>0</v>
      </c>
      <c r="AS3307" s="51">
        <f t="shared" ref="AS3307:AS3308" si="8346">AS3308</f>
        <v>0</v>
      </c>
      <c r="AT3307" s="51">
        <f t="shared" ref="AT3307:AT3308" si="8347">AT3308</f>
        <v>0</v>
      </c>
      <c r="AU3307" s="51">
        <f t="shared" si="8307"/>
        <v>4613.3370199999999</v>
      </c>
      <c r="AV3307" s="51">
        <f t="shared" si="8308"/>
        <v>-110.43701999999939</v>
      </c>
      <c r="AW3307" s="51">
        <f t="shared" si="8309"/>
        <v>4502.9000000000005</v>
      </c>
      <c r="AX3307" s="51">
        <f t="shared" si="8310"/>
        <v>4489</v>
      </c>
      <c r="AY3307" s="51">
        <f t="shared" si="8311"/>
        <v>4880.1000000000004</v>
      </c>
      <c r="AZ3307" s="51">
        <f t="shared" ref="AZ3307:AZ3308" si="8348">AZ3308</f>
        <v>0</v>
      </c>
      <c r="BA3307" s="52">
        <f t="shared" si="8312"/>
        <v>99.168976820167359</v>
      </c>
      <c r="BB3307" s="25"/>
    </row>
    <row r="3308">
      <c r="B3308" s="47" t="s">
        <v>1194</v>
      </c>
      <c r="C3308" s="47" t="s">
        <v>343</v>
      </c>
      <c r="D3308" s="47" t="s">
        <v>122</v>
      </c>
      <c r="E3308" s="48" t="str">
        <f t="shared" si="8306"/>
        <v>1006</v>
      </c>
      <c r="F3308" s="47" t="s">
        <v>661</v>
      </c>
      <c r="G3308" s="48"/>
      <c r="H3308" s="49" t="s">
        <v>113</v>
      </c>
      <c r="I3308" s="19">
        <f t="shared" si="8313"/>
        <v>4502.9000000000005</v>
      </c>
      <c r="J3308" s="19">
        <f t="shared" si="8314"/>
        <v>4489</v>
      </c>
      <c r="K3308" s="19">
        <f t="shared" si="8315"/>
        <v>4880.1000000000004</v>
      </c>
      <c r="L3308" s="19">
        <f t="shared" si="8316"/>
        <v>0</v>
      </c>
      <c r="M3308" s="19">
        <f t="shared" si="8317"/>
        <v>0</v>
      </c>
      <c r="N3308" s="19">
        <f t="shared" si="8318"/>
        <v>0</v>
      </c>
      <c r="O3308" s="19">
        <f t="shared" si="8319"/>
        <v>0</v>
      </c>
      <c r="P3308" s="19">
        <f t="shared" si="8320"/>
        <v>0</v>
      </c>
      <c r="Q3308" s="19">
        <f t="shared" si="8321"/>
        <v>0</v>
      </c>
      <c r="R3308" s="19">
        <f t="shared" si="8322"/>
        <v>0</v>
      </c>
      <c r="S3308" s="19">
        <f t="shared" si="8323"/>
        <v>0</v>
      </c>
      <c r="T3308" s="19">
        <f t="shared" si="8163"/>
        <v>4502.9000000000005</v>
      </c>
      <c r="U3308" s="19">
        <f t="shared" si="8145"/>
        <v>4489</v>
      </c>
      <c r="V3308" s="19">
        <f t="shared" si="8146"/>
        <v>4880.1000000000004</v>
      </c>
      <c r="W3308" s="19">
        <f t="shared" si="8324"/>
        <v>0</v>
      </c>
      <c r="X3308" s="19">
        <f t="shared" si="8325"/>
        <v>0</v>
      </c>
      <c r="Y3308" s="19">
        <f t="shared" si="8326"/>
        <v>0</v>
      </c>
      <c r="Z3308" s="19">
        <f t="shared" si="8327"/>
        <v>0</v>
      </c>
      <c r="AA3308" s="19">
        <f t="shared" si="8328"/>
        <v>0</v>
      </c>
      <c r="AB3308" s="19">
        <f t="shared" si="8329"/>
        <v>0</v>
      </c>
      <c r="AC3308" s="19">
        <f t="shared" si="8330"/>
        <v>0</v>
      </c>
      <c r="AD3308" s="19">
        <f t="shared" si="8331"/>
        <v>0</v>
      </c>
      <c r="AE3308" s="19">
        <f t="shared" si="8332"/>
        <v>0</v>
      </c>
      <c r="AF3308" s="50">
        <f t="shared" si="8333"/>
        <v>4613.3370199999999</v>
      </c>
      <c r="AG3308" s="50">
        <f t="shared" si="8334"/>
        <v>0</v>
      </c>
      <c r="AH3308" s="50">
        <f t="shared" si="8335"/>
        <v>4613.3370199999999</v>
      </c>
      <c r="AI3308" s="50">
        <f t="shared" si="8336"/>
        <v>0</v>
      </c>
      <c r="AJ3308" s="50">
        <f t="shared" si="8337"/>
        <v>0</v>
      </c>
      <c r="AK3308" s="50">
        <f t="shared" si="8338"/>
        <v>0</v>
      </c>
      <c r="AL3308" s="50">
        <f t="shared" si="8339"/>
        <v>4574.9991199999995</v>
      </c>
      <c r="AM3308" s="50">
        <f t="shared" si="8340"/>
        <v>4574.9991199999995</v>
      </c>
      <c r="AN3308" s="50">
        <f t="shared" si="8341"/>
        <v>0</v>
      </c>
      <c r="AO3308" s="15">
        <f t="shared" si="8342"/>
        <v>2885.3754199999998</v>
      </c>
      <c r="AP3308" s="51">
        <f t="shared" si="8343"/>
        <v>4613.3370199999999</v>
      </c>
      <c r="AQ3308" s="51">
        <f t="shared" si="8344"/>
        <v>0</v>
      </c>
      <c r="AR3308" s="51">
        <f t="shared" si="8345"/>
        <v>0</v>
      </c>
      <c r="AS3308" s="51">
        <f t="shared" si="8346"/>
        <v>0</v>
      </c>
      <c r="AT3308" s="51">
        <f t="shared" si="8347"/>
        <v>0</v>
      </c>
      <c r="AU3308" s="51">
        <f t="shared" si="8307"/>
        <v>4613.3370199999999</v>
      </c>
      <c r="AV3308" s="51">
        <f t="shared" si="8308"/>
        <v>-110.43701999999939</v>
      </c>
      <c r="AW3308" s="51">
        <f t="shared" si="8309"/>
        <v>4502.9000000000005</v>
      </c>
      <c r="AX3308" s="51">
        <f t="shared" si="8310"/>
        <v>4489</v>
      </c>
      <c r="AY3308" s="51">
        <f t="shared" si="8311"/>
        <v>4880.1000000000004</v>
      </c>
      <c r="AZ3308" s="51">
        <f t="shared" si="8348"/>
        <v>0</v>
      </c>
      <c r="BA3308" s="52">
        <f t="shared" si="8312"/>
        <v>99.168976820167359</v>
      </c>
      <c r="BB3308" s="25"/>
    </row>
    <row r="3309" ht="47.25">
      <c r="B3309" s="47" t="s">
        <v>1194</v>
      </c>
      <c r="C3309" s="47" t="s">
        <v>343</v>
      </c>
      <c r="D3309" s="47" t="s">
        <v>122</v>
      </c>
      <c r="E3309" s="48" t="str">
        <f t="shared" si="8306"/>
        <v>1006</v>
      </c>
      <c r="F3309" s="47" t="s">
        <v>662</v>
      </c>
      <c r="G3309" s="48"/>
      <c r="H3309" s="49" t="s">
        <v>663</v>
      </c>
      <c r="I3309" s="19">
        <f>I3310+I3312</f>
        <v>4502.9000000000005</v>
      </c>
      <c r="J3309" s="19">
        <f>J3310+J3312</f>
        <v>4489</v>
      </c>
      <c r="K3309" s="19">
        <f>K3310+K3312</f>
        <v>4880.1000000000004</v>
      </c>
      <c r="L3309" s="19">
        <f>L3310+L3312</f>
        <v>0</v>
      </c>
      <c r="M3309" s="19">
        <f>M3310+M3312</f>
        <v>0</v>
      </c>
      <c r="N3309" s="19">
        <f>N3310+N3312</f>
        <v>0</v>
      </c>
      <c r="O3309" s="19">
        <f>O3310+O3312</f>
        <v>0</v>
      </c>
      <c r="P3309" s="19">
        <f>P3310+P3312</f>
        <v>0</v>
      </c>
      <c r="Q3309" s="19">
        <f>Q3310+Q3312</f>
        <v>0</v>
      </c>
      <c r="R3309" s="19">
        <f>R3310+R3312</f>
        <v>0</v>
      </c>
      <c r="S3309" s="19">
        <f>S3310+S3312</f>
        <v>0</v>
      </c>
      <c r="T3309" s="19">
        <f t="shared" si="8163"/>
        <v>4502.9000000000005</v>
      </c>
      <c r="U3309" s="19">
        <f t="shared" si="8145"/>
        <v>4489</v>
      </c>
      <c r="V3309" s="19">
        <f t="shared" si="8146"/>
        <v>4880.1000000000004</v>
      </c>
      <c r="W3309" s="19">
        <f>W3310+W3312</f>
        <v>0</v>
      </c>
      <c r="X3309" s="19">
        <f>X3310+X3312</f>
        <v>0</v>
      </c>
      <c r="Y3309" s="19">
        <f>Y3310+Y3312</f>
        <v>0</v>
      </c>
      <c r="Z3309" s="19">
        <f>Z3310+Z3312</f>
        <v>0</v>
      </c>
      <c r="AA3309" s="19">
        <f>AA3310+AA3312</f>
        <v>0</v>
      </c>
      <c r="AB3309" s="19">
        <f>AB3310+AB3312</f>
        <v>0</v>
      </c>
      <c r="AC3309" s="19">
        <f>AC3310+AC3312</f>
        <v>0</v>
      </c>
      <c r="AD3309" s="19">
        <f>AD3310+AD3312</f>
        <v>0</v>
      </c>
      <c r="AE3309" s="19">
        <f>AE3310+AE3312</f>
        <v>0</v>
      </c>
      <c r="AF3309" s="50">
        <f>AF3310+AF3312</f>
        <v>4613.3370199999999</v>
      </c>
      <c r="AG3309" s="50">
        <f>AG3310+AG3312</f>
        <v>0</v>
      </c>
      <c r="AH3309" s="50">
        <f>AH3310+AH3312</f>
        <v>4613.3370199999999</v>
      </c>
      <c r="AI3309" s="50">
        <f>AI3310+AI3312</f>
        <v>0</v>
      </c>
      <c r="AJ3309" s="50">
        <f>AJ3310+AJ3312</f>
        <v>0</v>
      </c>
      <c r="AK3309" s="50">
        <f>AK3310+AK3312</f>
        <v>0</v>
      </c>
      <c r="AL3309" s="50">
        <f>AL3310+AL3312</f>
        <v>4574.9991199999995</v>
      </c>
      <c r="AM3309" s="50">
        <f>AM3310+AM3312</f>
        <v>4574.9991199999995</v>
      </c>
      <c r="AN3309" s="50">
        <f>AN3310+AN3312</f>
        <v>0</v>
      </c>
      <c r="AO3309" s="51">
        <f>AO3310+AO3312</f>
        <v>2885.3754199999998</v>
      </c>
      <c r="AP3309" s="51">
        <f>AP3310+AP3312</f>
        <v>4613.3370199999999</v>
      </c>
      <c r="AQ3309" s="51">
        <f>AQ3310+AQ3312</f>
        <v>0</v>
      </c>
      <c r="AR3309" s="51">
        <f>AR3310+AR3312</f>
        <v>0</v>
      </c>
      <c r="AS3309" s="51">
        <f>AS3310+AS3312</f>
        <v>0</v>
      </c>
      <c r="AT3309" s="51">
        <f>AT3310+AT3312</f>
        <v>0</v>
      </c>
      <c r="AU3309" s="51">
        <f t="shared" si="8307"/>
        <v>4613.3370199999999</v>
      </c>
      <c r="AV3309" s="51">
        <f t="shared" si="8308"/>
        <v>-110.43701999999939</v>
      </c>
      <c r="AW3309" s="51">
        <f t="shared" si="8309"/>
        <v>4502.9000000000005</v>
      </c>
      <c r="AX3309" s="51">
        <f t="shared" si="8310"/>
        <v>4489</v>
      </c>
      <c r="AY3309" s="51">
        <f t="shared" si="8311"/>
        <v>4880.1000000000004</v>
      </c>
      <c r="AZ3309" s="51">
        <f>AZ3310+AZ3312</f>
        <v>0</v>
      </c>
      <c r="BA3309" s="52">
        <f t="shared" si="8312"/>
        <v>99.168976820167359</v>
      </c>
      <c r="BB3309" s="25"/>
    </row>
    <row r="3310" ht="47.25">
      <c r="B3310" s="47" t="s">
        <v>1194</v>
      </c>
      <c r="C3310" s="47" t="s">
        <v>343</v>
      </c>
      <c r="D3310" s="47" t="s">
        <v>122</v>
      </c>
      <c r="E3310" s="48" t="str">
        <f t="shared" si="8306"/>
        <v>1006</v>
      </c>
      <c r="F3310" s="47" t="s">
        <v>664</v>
      </c>
      <c r="G3310" s="48"/>
      <c r="H3310" s="49" t="s">
        <v>665</v>
      </c>
      <c r="I3310" s="19">
        <f>I3311</f>
        <v>304</v>
      </c>
      <c r="J3310" s="19">
        <f>J3311</f>
        <v>337.39999999999998</v>
      </c>
      <c r="K3310" s="19">
        <f>K3311</f>
        <v>382.5</v>
      </c>
      <c r="L3310" s="19">
        <f>L3311</f>
        <v>0</v>
      </c>
      <c r="M3310" s="19">
        <f>M3311</f>
        <v>0</v>
      </c>
      <c r="N3310" s="19">
        <f>N3311</f>
        <v>0</v>
      </c>
      <c r="O3310" s="19">
        <f>O3311</f>
        <v>0</v>
      </c>
      <c r="P3310" s="19">
        <f>P3311</f>
        <v>0</v>
      </c>
      <c r="Q3310" s="19">
        <f>Q3311</f>
        <v>0</v>
      </c>
      <c r="R3310" s="19">
        <f>R3311</f>
        <v>0</v>
      </c>
      <c r="S3310" s="19">
        <f>S3311</f>
        <v>0</v>
      </c>
      <c r="T3310" s="19">
        <f t="shared" si="8163"/>
        <v>304</v>
      </c>
      <c r="U3310" s="19">
        <f t="shared" ref="U3310:U3340" si="8349">J3310+M3310</f>
        <v>337.39999999999998</v>
      </c>
      <c r="V3310" s="19">
        <f t="shared" ref="V3310:V3340" si="8350">K3310+N3310</f>
        <v>382.5</v>
      </c>
      <c r="W3310" s="19">
        <f>W3311</f>
        <v>0</v>
      </c>
      <c r="X3310" s="19">
        <f>X3311</f>
        <v>0</v>
      </c>
      <c r="Y3310" s="19">
        <f>Y3311</f>
        <v>0</v>
      </c>
      <c r="Z3310" s="19">
        <f>Z3311</f>
        <v>0</v>
      </c>
      <c r="AA3310" s="19">
        <f>AA3311</f>
        <v>0</v>
      </c>
      <c r="AB3310" s="19">
        <f>AB3311</f>
        <v>0</v>
      </c>
      <c r="AC3310" s="19">
        <f>AC3311</f>
        <v>0</v>
      </c>
      <c r="AD3310" s="19">
        <f>AD3311</f>
        <v>0</v>
      </c>
      <c r="AE3310" s="19">
        <f>AE3311</f>
        <v>0</v>
      </c>
      <c r="AF3310" s="50">
        <f>AF3311</f>
        <v>304.03701999999998</v>
      </c>
      <c r="AG3310" s="50">
        <f>AG3311</f>
        <v>0</v>
      </c>
      <c r="AH3310" s="50">
        <f>AH3311</f>
        <v>304.03701999999998</v>
      </c>
      <c r="AI3310" s="50">
        <f>AI3311</f>
        <v>0</v>
      </c>
      <c r="AJ3310" s="50">
        <f>AJ3311</f>
        <v>0</v>
      </c>
      <c r="AK3310" s="50">
        <f>AK3311</f>
        <v>0</v>
      </c>
      <c r="AL3310" s="50">
        <f>AL3311</f>
        <v>300.64474000000001</v>
      </c>
      <c r="AM3310" s="50">
        <f>AM3311</f>
        <v>300.64474000000001</v>
      </c>
      <c r="AN3310" s="50">
        <f>AN3311</f>
        <v>0</v>
      </c>
      <c r="AO3310" s="15">
        <f>AO3311</f>
        <v>155.87269000000001</v>
      </c>
      <c r="AP3310" s="51">
        <f>AP3311</f>
        <v>304.03701999999998</v>
      </c>
      <c r="AQ3310" s="51">
        <f>AQ3311</f>
        <v>0</v>
      </c>
      <c r="AR3310" s="51">
        <f>AR3311</f>
        <v>0</v>
      </c>
      <c r="AS3310" s="51">
        <f>AS3311</f>
        <v>0</v>
      </c>
      <c r="AT3310" s="51">
        <f>AT3311</f>
        <v>0</v>
      </c>
      <c r="AU3310" s="51">
        <f t="shared" si="8307"/>
        <v>304.03701999999998</v>
      </c>
      <c r="AV3310" s="51">
        <f t="shared" si="8308"/>
        <v>-0.037019999999984066</v>
      </c>
      <c r="AW3310" s="51">
        <f t="shared" si="8309"/>
        <v>304</v>
      </c>
      <c r="AX3310" s="51">
        <f t="shared" si="8310"/>
        <v>337.39999999999998</v>
      </c>
      <c r="AY3310" s="51">
        <f t="shared" si="8311"/>
        <v>382.5</v>
      </c>
      <c r="AZ3310" s="51">
        <f>AZ3311</f>
        <v>0</v>
      </c>
      <c r="BA3310" s="52">
        <f t="shared" si="8312"/>
        <v>98.884254292454273</v>
      </c>
      <c r="BB3310" s="25"/>
    </row>
    <row r="3311" ht="31.5">
      <c r="B3311" s="47" t="s">
        <v>1194</v>
      </c>
      <c r="C3311" s="47" t="s">
        <v>343</v>
      </c>
      <c r="D3311" s="47" t="s">
        <v>122</v>
      </c>
      <c r="E3311" s="48" t="str">
        <f t="shared" si="8306"/>
        <v>1006</v>
      </c>
      <c r="F3311" s="47" t="s">
        <v>664</v>
      </c>
      <c r="G3311" s="47" t="s">
        <v>58</v>
      </c>
      <c r="H3311" s="49" t="s">
        <v>59</v>
      </c>
      <c r="I3311" s="19">
        <v>304</v>
      </c>
      <c r="J3311" s="19">
        <v>337.39999999999998</v>
      </c>
      <c r="K3311" s="19">
        <v>382.5</v>
      </c>
      <c r="L3311" s="19"/>
      <c r="M3311" s="19"/>
      <c r="N3311" s="19"/>
      <c r="O3311" s="19">
        <v>0</v>
      </c>
      <c r="P3311" s="19">
        <v>0</v>
      </c>
      <c r="Q3311" s="19">
        <v>0</v>
      </c>
      <c r="R3311" s="19">
        <v>0</v>
      </c>
      <c r="S3311" s="19"/>
      <c r="T3311" s="19">
        <f t="shared" si="8163"/>
        <v>304</v>
      </c>
      <c r="U3311" s="19">
        <f t="shared" si="8349"/>
        <v>337.39999999999998</v>
      </c>
      <c r="V3311" s="19">
        <f t="shared" si="8350"/>
        <v>382.5</v>
      </c>
      <c r="W3311" s="19"/>
      <c r="X3311" s="19"/>
      <c r="Y3311" s="19"/>
      <c r="Z3311" s="19"/>
      <c r="AA3311" s="19"/>
      <c r="AB3311" s="19"/>
      <c r="AC3311" s="19"/>
      <c r="AD3311" s="19"/>
      <c r="AE3311" s="19"/>
      <c r="AF3311" s="50">
        <v>304.03701999999998</v>
      </c>
      <c r="AG3311" s="50"/>
      <c r="AH3311" s="50">
        <f>AF3311</f>
        <v>304.03701999999998</v>
      </c>
      <c r="AI3311" s="50">
        <f>AG3311</f>
        <v>0</v>
      </c>
      <c r="AJ3311" s="50">
        <v>0</v>
      </c>
      <c r="AK3311" s="50">
        <v>0</v>
      </c>
      <c r="AL3311" s="50">
        <v>300.64474000000001</v>
      </c>
      <c r="AM3311" s="50">
        <f>AL3311</f>
        <v>300.64474000000001</v>
      </c>
      <c r="AN3311" s="50">
        <v>0</v>
      </c>
      <c r="AO3311" s="51">
        <v>155.87269000000001</v>
      </c>
      <c r="AP3311" s="51">
        <v>304.03701999999998</v>
      </c>
      <c r="AQ3311" s="51">
        <v>0</v>
      </c>
      <c r="AR3311" s="51">
        <v>0</v>
      </c>
      <c r="AS3311" s="51">
        <v>0</v>
      </c>
      <c r="AT3311" s="51">
        <v>0</v>
      </c>
      <c r="AU3311" s="51">
        <f t="shared" si="8307"/>
        <v>304.03701999999998</v>
      </c>
      <c r="AV3311" s="51">
        <f t="shared" si="8308"/>
        <v>-0.037019999999984066</v>
      </c>
      <c r="AW3311" s="51">
        <f t="shared" si="8309"/>
        <v>304</v>
      </c>
      <c r="AX3311" s="51">
        <f t="shared" si="8310"/>
        <v>337.39999999999998</v>
      </c>
      <c r="AY3311" s="51">
        <f t="shared" si="8311"/>
        <v>382.5</v>
      </c>
      <c r="AZ3311" s="51"/>
      <c r="BA3311" s="52">
        <f t="shared" si="8312"/>
        <v>98.884254292454273</v>
      </c>
      <c r="BB3311" s="53"/>
    </row>
    <row r="3312" ht="78.75">
      <c r="B3312" s="47" t="s">
        <v>1194</v>
      </c>
      <c r="C3312" s="47" t="s">
        <v>343</v>
      </c>
      <c r="D3312" s="47" t="s">
        <v>122</v>
      </c>
      <c r="E3312" s="48" t="str">
        <f t="shared" si="8306"/>
        <v>1006</v>
      </c>
      <c r="F3312" s="47" t="s">
        <v>1232</v>
      </c>
      <c r="G3312" s="48"/>
      <c r="H3312" s="49" t="s">
        <v>1233</v>
      </c>
      <c r="I3312" s="19">
        <f>I3313+I3314</f>
        <v>4198.9000000000005</v>
      </c>
      <c r="J3312" s="19">
        <f>J3313+J3314</f>
        <v>4151.6000000000004</v>
      </c>
      <c r="K3312" s="19">
        <f>K3313+K3314</f>
        <v>4497.6000000000004</v>
      </c>
      <c r="L3312" s="19">
        <f>L3313+L3314</f>
        <v>0</v>
      </c>
      <c r="M3312" s="19">
        <f>M3313+M3314</f>
        <v>0</v>
      </c>
      <c r="N3312" s="19">
        <f>N3313+N3314</f>
        <v>0</v>
      </c>
      <c r="O3312" s="19">
        <f>O3313+O3314</f>
        <v>0</v>
      </c>
      <c r="P3312" s="19">
        <f>P3313+P3314</f>
        <v>0</v>
      </c>
      <c r="Q3312" s="19">
        <f>Q3313+Q3314</f>
        <v>0</v>
      </c>
      <c r="R3312" s="19">
        <f>R3313+R3314</f>
        <v>0</v>
      </c>
      <c r="S3312" s="19">
        <f>S3313+S3314</f>
        <v>0</v>
      </c>
      <c r="T3312" s="19">
        <f t="shared" si="8163"/>
        <v>4198.9000000000005</v>
      </c>
      <c r="U3312" s="19">
        <f t="shared" si="8349"/>
        <v>4151.6000000000004</v>
      </c>
      <c r="V3312" s="19">
        <f t="shared" si="8350"/>
        <v>4497.6000000000004</v>
      </c>
      <c r="W3312" s="19">
        <f>W3313+W3314</f>
        <v>0</v>
      </c>
      <c r="X3312" s="19">
        <f>X3313+X3314</f>
        <v>0</v>
      </c>
      <c r="Y3312" s="19">
        <f>Y3313+Y3314</f>
        <v>0</v>
      </c>
      <c r="Z3312" s="19">
        <f>Z3313+Z3314</f>
        <v>0</v>
      </c>
      <c r="AA3312" s="19">
        <f>AA3313+AA3314</f>
        <v>0</v>
      </c>
      <c r="AB3312" s="19">
        <f>AB3313+AB3314</f>
        <v>0</v>
      </c>
      <c r="AC3312" s="19">
        <f>AC3313+AC3314</f>
        <v>0</v>
      </c>
      <c r="AD3312" s="19">
        <f>AD3313+AD3314</f>
        <v>0</v>
      </c>
      <c r="AE3312" s="19">
        <f>AE3313+AE3314</f>
        <v>0</v>
      </c>
      <c r="AF3312" s="50">
        <f>AF3313+AF3314</f>
        <v>4309.3000000000002</v>
      </c>
      <c r="AG3312" s="50">
        <f>AG3313+AG3314</f>
        <v>0</v>
      </c>
      <c r="AH3312" s="50">
        <f>AH3313+AH3314</f>
        <v>4309.3000000000002</v>
      </c>
      <c r="AI3312" s="50">
        <f>AI3313+AI3314</f>
        <v>0</v>
      </c>
      <c r="AJ3312" s="50">
        <f>AJ3313+AJ3314</f>
        <v>0</v>
      </c>
      <c r="AK3312" s="50">
        <f>AK3313+AK3314</f>
        <v>0</v>
      </c>
      <c r="AL3312" s="50">
        <f>AL3313+AL3314</f>
        <v>4274.3543799999998</v>
      </c>
      <c r="AM3312" s="50">
        <f>AM3313+AM3314</f>
        <v>4274.3543799999998</v>
      </c>
      <c r="AN3312" s="50">
        <f>AN3313+AN3314</f>
        <v>0</v>
      </c>
      <c r="AO3312" s="15">
        <f>AO3313+AO3314</f>
        <v>2729.5027299999997</v>
      </c>
      <c r="AP3312" s="51">
        <f>AP3313+AP3314</f>
        <v>4309.3000000000002</v>
      </c>
      <c r="AQ3312" s="51">
        <f>AQ3313+AQ3314</f>
        <v>0</v>
      </c>
      <c r="AR3312" s="51">
        <f>AR3313+AR3314</f>
        <v>0</v>
      </c>
      <c r="AS3312" s="51">
        <f>AS3313+AS3314</f>
        <v>0</v>
      </c>
      <c r="AT3312" s="51">
        <f>AT3313+AT3314</f>
        <v>0</v>
      </c>
      <c r="AU3312" s="51">
        <f t="shared" si="8307"/>
        <v>4309.3000000000002</v>
      </c>
      <c r="AV3312" s="51">
        <f t="shared" si="8308"/>
        <v>-110.39999999999964</v>
      </c>
      <c r="AW3312" s="51">
        <f t="shared" si="8309"/>
        <v>4198.9000000000005</v>
      </c>
      <c r="AX3312" s="51">
        <f t="shared" si="8310"/>
        <v>4151.6000000000004</v>
      </c>
      <c r="AY3312" s="51">
        <f t="shared" si="8311"/>
        <v>4497.6000000000004</v>
      </c>
      <c r="AZ3312" s="51">
        <f>AZ3313+AZ3314</f>
        <v>0</v>
      </c>
      <c r="BA3312" s="52">
        <f t="shared" si="8312"/>
        <v>99.189065045366988</v>
      </c>
      <c r="BB3312" s="25"/>
    </row>
    <row r="3313" ht="78.75">
      <c r="B3313" s="47" t="s">
        <v>1194</v>
      </c>
      <c r="C3313" s="47" t="s">
        <v>343</v>
      </c>
      <c r="D3313" s="47" t="s">
        <v>122</v>
      </c>
      <c r="E3313" s="48" t="str">
        <f t="shared" si="8306"/>
        <v>1006</v>
      </c>
      <c r="F3313" s="47" t="s">
        <v>1232</v>
      </c>
      <c r="G3313" s="47" t="s">
        <v>70</v>
      </c>
      <c r="H3313" s="49" t="s">
        <v>71</v>
      </c>
      <c r="I3313" s="19">
        <v>4087.8000000000002</v>
      </c>
      <c r="J3313" s="19">
        <v>4044.9000000000001</v>
      </c>
      <c r="K3313" s="19">
        <v>4382</v>
      </c>
      <c r="L3313" s="19"/>
      <c r="M3313" s="19"/>
      <c r="N3313" s="19"/>
      <c r="O3313" s="19">
        <v>0</v>
      </c>
      <c r="P3313" s="19">
        <v>0</v>
      </c>
      <c r="Q3313" s="19">
        <v>0</v>
      </c>
      <c r="R3313" s="19">
        <v>0</v>
      </c>
      <c r="S3313" s="19"/>
      <c r="T3313" s="19">
        <f t="shared" si="8163"/>
        <v>4087.8000000000002</v>
      </c>
      <c r="U3313" s="19">
        <f t="shared" si="8349"/>
        <v>4044.9000000000001</v>
      </c>
      <c r="V3313" s="19">
        <f t="shared" si="8350"/>
        <v>4382</v>
      </c>
      <c r="W3313" s="19"/>
      <c r="X3313" s="19"/>
      <c r="Y3313" s="19"/>
      <c r="Z3313" s="19"/>
      <c r="AA3313" s="19"/>
      <c r="AB3313" s="19"/>
      <c r="AC3313" s="19"/>
      <c r="AD3313" s="19"/>
      <c r="AE3313" s="19"/>
      <c r="AF3313" s="50">
        <v>4029.35833</v>
      </c>
      <c r="AG3313" s="50"/>
      <c r="AH3313" s="50">
        <f t="shared" ref="AH3313:AH3314" si="8351">AF3313</f>
        <v>4029.35833</v>
      </c>
      <c r="AI3313" s="50">
        <f t="shared" ref="AI3313:AI3314" si="8352">AG3313</f>
        <v>0</v>
      </c>
      <c r="AJ3313" s="50">
        <v>0</v>
      </c>
      <c r="AK3313" s="50">
        <v>0</v>
      </c>
      <c r="AL3313" s="50">
        <v>4026.6127099999999</v>
      </c>
      <c r="AM3313" s="50">
        <f t="shared" ref="AM3313:AM3314" si="8353">AL3313</f>
        <v>4026.6127099999999</v>
      </c>
      <c r="AN3313" s="50">
        <v>0</v>
      </c>
      <c r="AO3313" s="51">
        <v>2657.0468799999999</v>
      </c>
      <c r="AP3313" s="51">
        <v>4198.1999999999998</v>
      </c>
      <c r="AQ3313" s="51">
        <v>0</v>
      </c>
      <c r="AR3313" s="51">
        <v>0</v>
      </c>
      <c r="AS3313" s="51">
        <v>0</v>
      </c>
      <c r="AT3313" s="51">
        <v>0</v>
      </c>
      <c r="AU3313" s="51">
        <f t="shared" si="8307"/>
        <v>4198.1999999999998</v>
      </c>
      <c r="AV3313" s="51">
        <f t="shared" si="8308"/>
        <v>-110.39999999999964</v>
      </c>
      <c r="AW3313" s="51">
        <f t="shared" si="8309"/>
        <v>4087.8000000000002</v>
      </c>
      <c r="AX3313" s="51">
        <f t="shared" si="8310"/>
        <v>4044.9000000000001</v>
      </c>
      <c r="AY3313" s="51">
        <f t="shared" si="8311"/>
        <v>4382</v>
      </c>
      <c r="AZ3313" s="51"/>
      <c r="BA3313" s="52">
        <f t="shared" si="8312"/>
        <v>99.931859621926449</v>
      </c>
      <c r="BB3313" s="53"/>
    </row>
    <row r="3314" ht="31.5">
      <c r="B3314" s="47" t="s">
        <v>1194</v>
      </c>
      <c r="C3314" s="47" t="s">
        <v>343</v>
      </c>
      <c r="D3314" s="47" t="s">
        <v>122</v>
      </c>
      <c r="E3314" s="48" t="str">
        <f t="shared" si="8306"/>
        <v>1006</v>
      </c>
      <c r="F3314" s="47" t="s">
        <v>1232</v>
      </c>
      <c r="G3314" s="47" t="s">
        <v>58</v>
      </c>
      <c r="H3314" s="49" t="s">
        <v>59</v>
      </c>
      <c r="I3314" s="19">
        <v>111.09999999999999</v>
      </c>
      <c r="J3314" s="19">
        <v>106.7</v>
      </c>
      <c r="K3314" s="19">
        <v>115.59999999999999</v>
      </c>
      <c r="L3314" s="19"/>
      <c r="M3314" s="19"/>
      <c r="N3314" s="19"/>
      <c r="O3314" s="19">
        <v>0</v>
      </c>
      <c r="P3314" s="19">
        <v>0</v>
      </c>
      <c r="Q3314" s="19">
        <v>0</v>
      </c>
      <c r="R3314" s="19">
        <v>0</v>
      </c>
      <c r="S3314" s="19"/>
      <c r="T3314" s="19">
        <f t="shared" si="8163"/>
        <v>111.09999999999999</v>
      </c>
      <c r="U3314" s="19">
        <f t="shared" si="8349"/>
        <v>106.7</v>
      </c>
      <c r="V3314" s="19">
        <f t="shared" si="8350"/>
        <v>115.59999999999999</v>
      </c>
      <c r="W3314" s="19"/>
      <c r="X3314" s="19"/>
      <c r="Y3314" s="19"/>
      <c r="Z3314" s="19"/>
      <c r="AA3314" s="19"/>
      <c r="AB3314" s="19"/>
      <c r="AC3314" s="19"/>
      <c r="AD3314" s="19"/>
      <c r="AE3314" s="19"/>
      <c r="AF3314" s="50">
        <v>279.94166999999999</v>
      </c>
      <c r="AG3314" s="50"/>
      <c r="AH3314" s="50">
        <f t="shared" si="8351"/>
        <v>279.94166999999999</v>
      </c>
      <c r="AI3314" s="50">
        <f t="shared" si="8352"/>
        <v>0</v>
      </c>
      <c r="AJ3314" s="50">
        <v>0</v>
      </c>
      <c r="AK3314" s="50">
        <v>0</v>
      </c>
      <c r="AL3314" s="50">
        <v>247.74167</v>
      </c>
      <c r="AM3314" s="50">
        <f t="shared" si="8353"/>
        <v>247.74167</v>
      </c>
      <c r="AN3314" s="50">
        <v>0</v>
      </c>
      <c r="AO3314" s="15">
        <v>72.455849999999998</v>
      </c>
      <c r="AP3314" s="51">
        <v>111.09999999999999</v>
      </c>
      <c r="AQ3314" s="51">
        <v>0</v>
      </c>
      <c r="AR3314" s="51">
        <v>0</v>
      </c>
      <c r="AS3314" s="51">
        <v>0</v>
      </c>
      <c r="AT3314" s="51">
        <v>0</v>
      </c>
      <c r="AU3314" s="51">
        <f t="shared" si="8307"/>
        <v>111.09999999999999</v>
      </c>
      <c r="AV3314" s="51">
        <f t="shared" si="8308"/>
        <v>0</v>
      </c>
      <c r="AW3314" s="51">
        <f t="shared" si="8309"/>
        <v>111.09999999999999</v>
      </c>
      <c r="AX3314" s="51">
        <f t="shared" si="8310"/>
        <v>106.7</v>
      </c>
      <c r="AY3314" s="51">
        <f t="shared" si="8311"/>
        <v>115.59999999999999</v>
      </c>
      <c r="AZ3314" s="51"/>
      <c r="BA3314" s="52">
        <f t="shared" si="8312"/>
        <v>88.49760380439254</v>
      </c>
      <c r="BB3314" s="53"/>
    </row>
    <row r="3315" s="30" customFormat="1" ht="31.5">
      <c r="B3315" s="31" t="s">
        <v>1234</v>
      </c>
      <c r="C3315" s="31"/>
      <c r="D3315" s="31"/>
      <c r="E3315" s="32" t="str">
        <f t="shared" si="8306"/>
        <v/>
      </c>
      <c r="F3315" s="31"/>
      <c r="G3315" s="31"/>
      <c r="H3315" s="33" t="s">
        <v>1235</v>
      </c>
      <c r="I3315" s="34">
        <f t="shared" ref="I3315:I3318" si="8354">I3316</f>
        <v>181601.29999999999</v>
      </c>
      <c r="J3315" s="34">
        <f t="shared" ref="J3315:J3318" si="8355">J3316</f>
        <v>183702.20000000001</v>
      </c>
      <c r="K3315" s="34">
        <f t="shared" ref="K3315:K3318" si="8356">K3316</f>
        <v>184232.20000000001</v>
      </c>
      <c r="L3315" s="34">
        <f t="shared" ref="L3315:L3318" si="8357">L3316</f>
        <v>0</v>
      </c>
      <c r="M3315" s="34">
        <f t="shared" ref="M3315:M3318" si="8358">M3316</f>
        <v>0</v>
      </c>
      <c r="N3315" s="34">
        <f t="shared" ref="N3315:N3318" si="8359">N3316</f>
        <v>0</v>
      </c>
      <c r="O3315" s="34">
        <f t="shared" ref="O3315:O3316" si="8360">O3316</f>
        <v>0</v>
      </c>
      <c r="P3315" s="34">
        <f t="shared" ref="P3315:P3316" si="8361">P3316</f>
        <v>0</v>
      </c>
      <c r="Q3315" s="34">
        <f t="shared" ref="Q3315:Q3316" si="8362">Q3316</f>
        <v>0</v>
      </c>
      <c r="R3315" s="34">
        <f t="shared" ref="R3315:R3316" si="8363">R3316</f>
        <v>-1.1368683772161603e-13</v>
      </c>
      <c r="S3315" s="34">
        <f t="shared" ref="S3315:S3318" si="8364">S3316</f>
        <v>20828.599999999999</v>
      </c>
      <c r="T3315" s="34">
        <f t="shared" si="8163"/>
        <v>202429.89999999999</v>
      </c>
      <c r="U3315" s="34">
        <f t="shared" si="8349"/>
        <v>183702.20000000001</v>
      </c>
      <c r="V3315" s="34">
        <f t="shared" si="8350"/>
        <v>184232.20000000001</v>
      </c>
      <c r="W3315" s="34">
        <f t="shared" ref="W3315:W3318" si="8365">W3316</f>
        <v>20828.599999999999</v>
      </c>
      <c r="X3315" s="34">
        <f t="shared" ref="X3315:X3318" si="8366">X3316</f>
        <v>0</v>
      </c>
      <c r="Y3315" s="34">
        <f t="shared" ref="Y3315:Y3318" si="8367">Y3316</f>
        <v>0</v>
      </c>
      <c r="Z3315" s="34">
        <f t="shared" ref="Z3315:Z3318" si="8368">Z3316</f>
        <v>0</v>
      </c>
      <c r="AA3315" s="34">
        <f t="shared" ref="AA3315:AA3318" si="8369">AA3316</f>
        <v>25469.799999999999</v>
      </c>
      <c r="AB3315" s="34">
        <f t="shared" ref="AB3315:AB3318" si="8370">AB3316</f>
        <v>0</v>
      </c>
      <c r="AC3315" s="34">
        <f t="shared" ref="AC3315:AC3318" si="8371">AC3316</f>
        <v>25469.799999999999</v>
      </c>
      <c r="AD3315" s="34">
        <f t="shared" ref="AD3315:AD3318" si="8372">AD3316</f>
        <v>0</v>
      </c>
      <c r="AE3315" s="34">
        <f t="shared" ref="AE3315:AE3318" si="8373">AE3316</f>
        <v>0</v>
      </c>
      <c r="AF3315" s="35">
        <f t="shared" ref="AF3315:AF3316" si="8374">AF3316</f>
        <v>218606.55872</v>
      </c>
      <c r="AG3315" s="35">
        <f t="shared" ref="AG3315:AG3316" si="8375">AG3316</f>
        <v>0</v>
      </c>
      <c r="AH3315" s="35">
        <f t="shared" ref="AH3315:AH3316" si="8376">AH3316</f>
        <v>1885.6000799999999</v>
      </c>
      <c r="AI3315" s="35">
        <f t="shared" ref="AI3315:AI3316" si="8377">AI3316</f>
        <v>0</v>
      </c>
      <c r="AJ3315" s="35">
        <f t="shared" ref="AJ3315:AJ3316" si="8378">AJ3316</f>
        <v>0</v>
      </c>
      <c r="AK3315" s="35">
        <f t="shared" ref="AK3315:AK3316" si="8379">AK3316</f>
        <v>0</v>
      </c>
      <c r="AL3315" s="35">
        <f t="shared" ref="AL3315:AL3316" si="8380">AL3316</f>
        <v>210306.90393999999</v>
      </c>
      <c r="AM3315" s="35">
        <f t="shared" ref="AM3315:AM3316" si="8381">AM3316</f>
        <v>1885.6000799999999</v>
      </c>
      <c r="AN3315" s="35">
        <f t="shared" ref="AN3315:AN3316" si="8382">AN3316</f>
        <v>0</v>
      </c>
      <c r="AO3315" s="36">
        <f t="shared" ref="AO3315:AO3316" si="8383">AO3316</f>
        <v>142217.64646000002</v>
      </c>
      <c r="AP3315" s="36">
        <f t="shared" ref="AP3315:AP3316" si="8384">AP3316</f>
        <v>219251.26871999999</v>
      </c>
      <c r="AQ3315" s="36">
        <f t="shared" ref="AQ3315:AQ3316" si="8385">AQ3316</f>
        <v>0</v>
      </c>
      <c r="AR3315" s="36">
        <f t="shared" ref="AR3315:AR3316" si="8386">AR3316</f>
        <v>0</v>
      </c>
      <c r="AS3315" s="36">
        <f t="shared" ref="AS3315:AS3316" si="8387">AS3316</f>
        <v>0</v>
      </c>
      <c r="AT3315" s="36">
        <f t="shared" ref="AT3315:AT3316" si="8388">AT3316</f>
        <v>0</v>
      </c>
      <c r="AU3315" s="36">
        <f t="shared" si="8307"/>
        <v>219251.26871999999</v>
      </c>
      <c r="AV3315" s="36">
        <f t="shared" si="8308"/>
        <v>-16821.368719999999</v>
      </c>
      <c r="AW3315" s="36">
        <f t="shared" si="8309"/>
        <v>223258.5</v>
      </c>
      <c r="AX3315" s="36">
        <f t="shared" si="8310"/>
        <v>209172</v>
      </c>
      <c r="AY3315" s="36">
        <f t="shared" si="8311"/>
        <v>209702</v>
      </c>
      <c r="AZ3315" s="36">
        <f t="shared" ref="AZ3315:AZ3318" si="8389">AZ3316</f>
        <v>0</v>
      </c>
      <c r="BA3315" s="37">
        <f t="shared" si="8312"/>
        <v>96.203382538659071</v>
      </c>
      <c r="BB3315" s="25"/>
    </row>
    <row r="3316" s="30" customFormat="1">
      <c r="B3316" s="31" t="s">
        <v>1234</v>
      </c>
      <c r="C3316" s="31" t="s">
        <v>88</v>
      </c>
      <c r="D3316" s="31"/>
      <c r="E3316" s="32" t="str">
        <f t="shared" si="8306"/>
        <v>04</v>
      </c>
      <c r="F3316" s="31"/>
      <c r="G3316" s="31"/>
      <c r="H3316" s="33" t="s">
        <v>89</v>
      </c>
      <c r="I3316" s="34">
        <f t="shared" si="8354"/>
        <v>181601.29999999999</v>
      </c>
      <c r="J3316" s="34">
        <f t="shared" si="8355"/>
        <v>183702.20000000001</v>
      </c>
      <c r="K3316" s="34">
        <f t="shared" si="8356"/>
        <v>184232.20000000001</v>
      </c>
      <c r="L3316" s="34">
        <f t="shared" si="8357"/>
        <v>0</v>
      </c>
      <c r="M3316" s="34">
        <f t="shared" si="8358"/>
        <v>0</v>
      </c>
      <c r="N3316" s="34">
        <f t="shared" si="8359"/>
        <v>0</v>
      </c>
      <c r="O3316" s="34">
        <f t="shared" si="8360"/>
        <v>0</v>
      </c>
      <c r="P3316" s="34">
        <f t="shared" si="8361"/>
        <v>0</v>
      </c>
      <c r="Q3316" s="34">
        <f t="shared" si="8362"/>
        <v>0</v>
      </c>
      <c r="R3316" s="34">
        <f t="shared" si="8363"/>
        <v>-1.1368683772161603e-13</v>
      </c>
      <c r="S3316" s="34">
        <f t="shared" si="8364"/>
        <v>20828.599999999999</v>
      </c>
      <c r="T3316" s="34">
        <f t="shared" si="8163"/>
        <v>202429.89999999999</v>
      </c>
      <c r="U3316" s="34">
        <f t="shared" si="8349"/>
        <v>183702.20000000001</v>
      </c>
      <c r="V3316" s="34">
        <f t="shared" si="8350"/>
        <v>184232.20000000001</v>
      </c>
      <c r="W3316" s="34">
        <f t="shared" si="8365"/>
        <v>20828.599999999999</v>
      </c>
      <c r="X3316" s="34">
        <f t="shared" si="8366"/>
        <v>0</v>
      </c>
      <c r="Y3316" s="34">
        <f t="shared" si="8367"/>
        <v>0</v>
      </c>
      <c r="Z3316" s="34">
        <f t="shared" si="8368"/>
        <v>0</v>
      </c>
      <c r="AA3316" s="34">
        <f t="shared" si="8369"/>
        <v>25469.799999999999</v>
      </c>
      <c r="AB3316" s="34">
        <f t="shared" si="8370"/>
        <v>0</v>
      </c>
      <c r="AC3316" s="34">
        <f t="shared" si="8371"/>
        <v>25469.799999999999</v>
      </c>
      <c r="AD3316" s="34">
        <f t="shared" si="8372"/>
        <v>0</v>
      </c>
      <c r="AE3316" s="34">
        <f t="shared" si="8373"/>
        <v>0</v>
      </c>
      <c r="AF3316" s="35">
        <f t="shared" si="8374"/>
        <v>218606.55872</v>
      </c>
      <c r="AG3316" s="35">
        <f t="shared" si="8375"/>
        <v>0</v>
      </c>
      <c r="AH3316" s="35">
        <f t="shared" si="8376"/>
        <v>1885.6000799999999</v>
      </c>
      <c r="AI3316" s="35">
        <f t="shared" si="8377"/>
        <v>0</v>
      </c>
      <c r="AJ3316" s="35">
        <f t="shared" si="8378"/>
        <v>0</v>
      </c>
      <c r="AK3316" s="35">
        <f t="shared" si="8379"/>
        <v>0</v>
      </c>
      <c r="AL3316" s="35">
        <f t="shared" si="8380"/>
        <v>210306.90393999999</v>
      </c>
      <c r="AM3316" s="35">
        <f t="shared" si="8381"/>
        <v>1885.6000799999999</v>
      </c>
      <c r="AN3316" s="35">
        <f t="shared" si="8382"/>
        <v>0</v>
      </c>
      <c r="AO3316" s="54">
        <f t="shared" si="8383"/>
        <v>142217.64646000002</v>
      </c>
      <c r="AP3316" s="36">
        <f t="shared" si="8384"/>
        <v>219251.26871999999</v>
      </c>
      <c r="AQ3316" s="36">
        <f t="shared" si="8385"/>
        <v>0</v>
      </c>
      <c r="AR3316" s="36">
        <f t="shared" si="8386"/>
        <v>0</v>
      </c>
      <c r="AS3316" s="36">
        <f t="shared" si="8387"/>
        <v>0</v>
      </c>
      <c r="AT3316" s="36">
        <f t="shared" si="8388"/>
        <v>0</v>
      </c>
      <c r="AU3316" s="36">
        <f t="shared" si="8307"/>
        <v>219251.26871999999</v>
      </c>
      <c r="AV3316" s="36">
        <f t="shared" si="8308"/>
        <v>-16821.368719999999</v>
      </c>
      <c r="AW3316" s="36">
        <f t="shared" si="8309"/>
        <v>223258.5</v>
      </c>
      <c r="AX3316" s="36">
        <f t="shared" si="8310"/>
        <v>209172</v>
      </c>
      <c r="AY3316" s="36">
        <f t="shared" si="8311"/>
        <v>209702</v>
      </c>
      <c r="AZ3316" s="36">
        <f t="shared" si="8389"/>
        <v>0</v>
      </c>
      <c r="BA3316" s="37">
        <f t="shared" si="8312"/>
        <v>96.203382538659071</v>
      </c>
      <c r="BB3316" s="25"/>
    </row>
    <row r="3317" s="39" customFormat="1">
      <c r="B3317" s="40" t="s">
        <v>1234</v>
      </c>
      <c r="C3317" s="40" t="s">
        <v>88</v>
      </c>
      <c r="D3317" s="40" t="s">
        <v>143</v>
      </c>
      <c r="E3317" s="38" t="str">
        <f t="shared" si="8306"/>
        <v>0412</v>
      </c>
      <c r="F3317" s="40"/>
      <c r="G3317" s="40"/>
      <c r="H3317" s="41" t="s">
        <v>144</v>
      </c>
      <c r="I3317" s="42">
        <f t="shared" si="8354"/>
        <v>181601.29999999999</v>
      </c>
      <c r="J3317" s="42">
        <f t="shared" si="8355"/>
        <v>183702.20000000001</v>
      </c>
      <c r="K3317" s="42">
        <f t="shared" si="8356"/>
        <v>184232.20000000001</v>
      </c>
      <c r="L3317" s="42">
        <f t="shared" si="8357"/>
        <v>0</v>
      </c>
      <c r="M3317" s="42">
        <f t="shared" si="8358"/>
        <v>0</v>
      </c>
      <c r="N3317" s="42">
        <f t="shared" si="8359"/>
        <v>0</v>
      </c>
      <c r="O3317" s="42">
        <f>O3318+O3335</f>
        <v>0</v>
      </c>
      <c r="P3317" s="42">
        <f>P3318+P3335</f>
        <v>0</v>
      </c>
      <c r="Q3317" s="42">
        <f>Q3318+Q3335</f>
        <v>0</v>
      </c>
      <c r="R3317" s="42">
        <f>R3318+R3335</f>
        <v>-1.1368683772161603e-13</v>
      </c>
      <c r="S3317" s="42">
        <f t="shared" si="8364"/>
        <v>20828.599999999999</v>
      </c>
      <c r="T3317" s="42">
        <f t="shared" si="8163"/>
        <v>202429.89999999999</v>
      </c>
      <c r="U3317" s="42">
        <f t="shared" si="8349"/>
        <v>183702.20000000001</v>
      </c>
      <c r="V3317" s="42">
        <f t="shared" si="8350"/>
        <v>184232.20000000001</v>
      </c>
      <c r="W3317" s="42">
        <f t="shared" si="8365"/>
        <v>20828.599999999999</v>
      </c>
      <c r="X3317" s="42">
        <f t="shared" si="8366"/>
        <v>0</v>
      </c>
      <c r="Y3317" s="42">
        <f t="shared" si="8367"/>
        <v>0</v>
      </c>
      <c r="Z3317" s="42">
        <f t="shared" si="8368"/>
        <v>0</v>
      </c>
      <c r="AA3317" s="42">
        <f t="shared" si="8369"/>
        <v>25469.799999999999</v>
      </c>
      <c r="AB3317" s="42">
        <f t="shared" si="8370"/>
        <v>0</v>
      </c>
      <c r="AC3317" s="42">
        <f t="shared" si="8371"/>
        <v>25469.799999999999</v>
      </c>
      <c r="AD3317" s="42">
        <f t="shared" si="8372"/>
        <v>0</v>
      </c>
      <c r="AE3317" s="42">
        <f t="shared" si="8373"/>
        <v>0</v>
      </c>
      <c r="AF3317" s="43">
        <f>AF3318+AF3335</f>
        <v>218606.55872</v>
      </c>
      <c r="AG3317" s="43">
        <f>AG3318+AG3335</f>
        <v>0</v>
      </c>
      <c r="AH3317" s="43">
        <f>AH3318+AH3335</f>
        <v>1885.6000799999999</v>
      </c>
      <c r="AI3317" s="43">
        <f>AI3318+AI3335</f>
        <v>0</v>
      </c>
      <c r="AJ3317" s="43">
        <f>AJ3318+AJ3335</f>
        <v>0</v>
      </c>
      <c r="AK3317" s="43">
        <f>AK3318+AK3335</f>
        <v>0</v>
      </c>
      <c r="AL3317" s="43">
        <f>AL3318+AL3335</f>
        <v>210306.90393999999</v>
      </c>
      <c r="AM3317" s="43">
        <f>AM3318+AM3335</f>
        <v>1885.6000799999999</v>
      </c>
      <c r="AN3317" s="43">
        <f>AN3318+AN3335</f>
        <v>0</v>
      </c>
      <c r="AO3317" s="45">
        <f>AO3318+AO3335</f>
        <v>142217.64646000002</v>
      </c>
      <c r="AP3317" s="45">
        <f>AP3318+AP3335</f>
        <v>219251.26871999999</v>
      </c>
      <c r="AQ3317" s="45">
        <f>AQ3318+AQ3335</f>
        <v>0</v>
      </c>
      <c r="AR3317" s="45">
        <f>AR3318+AR3335</f>
        <v>0</v>
      </c>
      <c r="AS3317" s="45">
        <f>AS3318+AS3335</f>
        <v>0</v>
      </c>
      <c r="AT3317" s="45">
        <f>AT3318+AT3335</f>
        <v>0</v>
      </c>
      <c r="AU3317" s="45">
        <f t="shared" si="8307"/>
        <v>219251.26871999999</v>
      </c>
      <c r="AV3317" s="45">
        <f t="shared" si="8308"/>
        <v>-16821.368719999999</v>
      </c>
      <c r="AW3317" s="45">
        <f t="shared" si="8309"/>
        <v>223258.5</v>
      </c>
      <c r="AX3317" s="45">
        <f t="shared" si="8310"/>
        <v>209172</v>
      </c>
      <c r="AY3317" s="45">
        <f t="shared" si="8311"/>
        <v>209702</v>
      </c>
      <c r="AZ3317" s="45">
        <f t="shared" si="8389"/>
        <v>0</v>
      </c>
      <c r="BA3317" s="46">
        <f t="shared" si="8312"/>
        <v>96.203382538659071</v>
      </c>
      <c r="BB3317" s="25"/>
    </row>
    <row r="3318" ht="31.5">
      <c r="B3318" s="47" t="s">
        <v>1234</v>
      </c>
      <c r="C3318" s="47" t="s">
        <v>88</v>
      </c>
      <c r="D3318" s="47" t="s">
        <v>143</v>
      </c>
      <c r="E3318" s="48" t="str">
        <f t="shared" si="8306"/>
        <v>0412</v>
      </c>
      <c r="F3318" s="47" t="s">
        <v>1236</v>
      </c>
      <c r="G3318" s="48"/>
      <c r="H3318" s="49" t="s">
        <v>1237</v>
      </c>
      <c r="I3318" s="19">
        <f t="shared" si="8354"/>
        <v>181601.29999999999</v>
      </c>
      <c r="J3318" s="19">
        <f t="shared" si="8355"/>
        <v>183702.20000000001</v>
      </c>
      <c r="K3318" s="19">
        <f t="shared" si="8356"/>
        <v>184232.20000000001</v>
      </c>
      <c r="L3318" s="19">
        <f t="shared" si="8357"/>
        <v>0</v>
      </c>
      <c r="M3318" s="19">
        <f t="shared" si="8358"/>
        <v>0</v>
      </c>
      <c r="N3318" s="19">
        <f t="shared" si="8359"/>
        <v>0</v>
      </c>
      <c r="O3318" s="19">
        <f>O3319</f>
        <v>0</v>
      </c>
      <c r="P3318" s="19">
        <f>P3319</f>
        <v>0</v>
      </c>
      <c r="Q3318" s="19">
        <f>Q3319</f>
        <v>0</v>
      </c>
      <c r="R3318" s="19">
        <f>R3319</f>
        <v>-1.1368683772161603e-13</v>
      </c>
      <c r="S3318" s="19">
        <f t="shared" si="8364"/>
        <v>20828.599999999999</v>
      </c>
      <c r="T3318" s="19">
        <f t="shared" si="8163"/>
        <v>202429.89999999999</v>
      </c>
      <c r="U3318" s="19">
        <f t="shared" si="8349"/>
        <v>183702.20000000001</v>
      </c>
      <c r="V3318" s="19">
        <f t="shared" si="8350"/>
        <v>184232.20000000001</v>
      </c>
      <c r="W3318" s="19">
        <f t="shared" si="8365"/>
        <v>20828.599999999999</v>
      </c>
      <c r="X3318" s="19">
        <f t="shared" si="8366"/>
        <v>0</v>
      </c>
      <c r="Y3318" s="19">
        <f t="shared" si="8367"/>
        <v>0</v>
      </c>
      <c r="Z3318" s="19">
        <f t="shared" si="8368"/>
        <v>0</v>
      </c>
      <c r="AA3318" s="19">
        <f t="shared" si="8369"/>
        <v>25469.799999999999</v>
      </c>
      <c r="AB3318" s="19">
        <f t="shared" si="8370"/>
        <v>0</v>
      </c>
      <c r="AC3318" s="19">
        <f t="shared" si="8371"/>
        <v>25469.799999999999</v>
      </c>
      <c r="AD3318" s="19">
        <f t="shared" si="8372"/>
        <v>0</v>
      </c>
      <c r="AE3318" s="19">
        <f t="shared" si="8373"/>
        <v>0</v>
      </c>
      <c r="AF3318" s="50">
        <f>AF3319</f>
        <v>200329.48483</v>
      </c>
      <c r="AG3318" s="50">
        <f>AG3319</f>
        <v>0</v>
      </c>
      <c r="AH3318" s="50">
        <f>AH3319</f>
        <v>1885.6000799999999</v>
      </c>
      <c r="AI3318" s="50">
        <f>AI3319</f>
        <v>0</v>
      </c>
      <c r="AJ3318" s="50">
        <f>AJ3319</f>
        <v>0</v>
      </c>
      <c r="AK3318" s="50">
        <f>AK3319</f>
        <v>0</v>
      </c>
      <c r="AL3318" s="50">
        <f>AL3319</f>
        <v>192029.83004999999</v>
      </c>
      <c r="AM3318" s="50">
        <f>AM3319</f>
        <v>1885.6000799999999</v>
      </c>
      <c r="AN3318" s="50">
        <f>AN3319</f>
        <v>0</v>
      </c>
      <c r="AO3318" s="15">
        <f>AO3319</f>
        <v>126682.67782000001</v>
      </c>
      <c r="AP3318" s="51">
        <f>AP3319</f>
        <v>203650.30007999999</v>
      </c>
      <c r="AQ3318" s="51">
        <f>AQ3319</f>
        <v>0</v>
      </c>
      <c r="AR3318" s="51">
        <f>AR3319</f>
        <v>0</v>
      </c>
      <c r="AS3318" s="51">
        <f>AS3319</f>
        <v>0</v>
      </c>
      <c r="AT3318" s="51">
        <f>AT3319</f>
        <v>0</v>
      </c>
      <c r="AU3318" s="51">
        <f t="shared" si="8307"/>
        <v>203650.30007999999</v>
      </c>
      <c r="AV3318" s="51">
        <f t="shared" si="8308"/>
        <v>-1220.4000799999922</v>
      </c>
      <c r="AW3318" s="51">
        <f t="shared" si="8309"/>
        <v>223258.5</v>
      </c>
      <c r="AX3318" s="51">
        <f t="shared" si="8310"/>
        <v>209172</v>
      </c>
      <c r="AY3318" s="51">
        <f t="shared" si="8311"/>
        <v>209702</v>
      </c>
      <c r="AZ3318" s="51">
        <f t="shared" si="8389"/>
        <v>0</v>
      </c>
      <c r="BA3318" s="52">
        <f t="shared" si="8312"/>
        <v>95.856997891726664</v>
      </c>
      <c r="BB3318" s="25"/>
    </row>
    <row r="3319">
      <c r="B3319" s="47" t="s">
        <v>1234</v>
      </c>
      <c r="C3319" s="47" t="s">
        <v>88</v>
      </c>
      <c r="D3319" s="47" t="s">
        <v>143</v>
      </c>
      <c r="E3319" s="48" t="str">
        <f t="shared" si="8306"/>
        <v>0412</v>
      </c>
      <c r="F3319" s="47" t="s">
        <v>1238</v>
      </c>
      <c r="G3319" s="48"/>
      <c r="H3319" s="49" t="s">
        <v>53</v>
      </c>
      <c r="I3319" s="19">
        <f>I3320+I3330</f>
        <v>181601.29999999999</v>
      </c>
      <c r="J3319" s="19">
        <f>J3320+J3330</f>
        <v>183702.20000000001</v>
      </c>
      <c r="K3319" s="19">
        <f>K3320+K3330</f>
        <v>184232.20000000001</v>
      </c>
      <c r="L3319" s="19">
        <f>L3320+L3330</f>
        <v>0</v>
      </c>
      <c r="M3319" s="19">
        <f>M3320+M3330</f>
        <v>0</v>
      </c>
      <c r="N3319" s="19">
        <f>N3320+N3330</f>
        <v>0</v>
      </c>
      <c r="O3319" s="19">
        <f>O3320+O3330</f>
        <v>0</v>
      </c>
      <c r="P3319" s="19">
        <f>P3320+P3330</f>
        <v>0</v>
      </c>
      <c r="Q3319" s="19">
        <f>Q3320+Q3330</f>
        <v>0</v>
      </c>
      <c r="R3319" s="19">
        <f>R3320+R3330</f>
        <v>-1.1368683772161603e-13</v>
      </c>
      <c r="S3319" s="19">
        <f>S3320+S3330</f>
        <v>20828.599999999999</v>
      </c>
      <c r="T3319" s="19">
        <f t="shared" si="8163"/>
        <v>202429.89999999999</v>
      </c>
      <c r="U3319" s="19">
        <f t="shared" si="8349"/>
        <v>183702.20000000001</v>
      </c>
      <c r="V3319" s="19">
        <f t="shared" si="8350"/>
        <v>184232.20000000001</v>
      </c>
      <c r="W3319" s="19">
        <f>W3320+W3330</f>
        <v>20828.599999999999</v>
      </c>
      <c r="X3319" s="19">
        <f>X3320+X3330</f>
        <v>0</v>
      </c>
      <c r="Y3319" s="19">
        <f>Y3320+Y3330</f>
        <v>0</v>
      </c>
      <c r="Z3319" s="19">
        <f>Z3320+Z3330</f>
        <v>0</v>
      </c>
      <c r="AA3319" s="19">
        <f>AA3320+AA3330</f>
        <v>25469.799999999999</v>
      </c>
      <c r="AB3319" s="19">
        <f>AB3320+AB3330</f>
        <v>0</v>
      </c>
      <c r="AC3319" s="19">
        <f>AC3320+AC3330</f>
        <v>25469.799999999999</v>
      </c>
      <c r="AD3319" s="19">
        <f>AD3320+AD3330</f>
        <v>0</v>
      </c>
      <c r="AE3319" s="19">
        <f>AE3320+AE3330</f>
        <v>0</v>
      </c>
      <c r="AF3319" s="50">
        <f>AF3320+AF3330</f>
        <v>200329.48483</v>
      </c>
      <c r="AG3319" s="50">
        <f>AG3320+AG3330</f>
        <v>0</v>
      </c>
      <c r="AH3319" s="50">
        <f>AH3320+AH3330</f>
        <v>1885.6000799999999</v>
      </c>
      <c r="AI3319" s="50">
        <f>AI3320+AI3330</f>
        <v>0</v>
      </c>
      <c r="AJ3319" s="50">
        <f>AJ3320+AJ3330</f>
        <v>0</v>
      </c>
      <c r="AK3319" s="50">
        <f>AK3320+AK3330</f>
        <v>0</v>
      </c>
      <c r="AL3319" s="50">
        <f>AL3320+AL3330</f>
        <v>192029.83004999999</v>
      </c>
      <c r="AM3319" s="50">
        <f>AM3320+AM3330</f>
        <v>1885.6000799999999</v>
      </c>
      <c r="AN3319" s="50">
        <f>AN3320+AN3330</f>
        <v>0</v>
      </c>
      <c r="AO3319" s="51">
        <f>AO3320+AO3330</f>
        <v>126682.67782000001</v>
      </c>
      <c r="AP3319" s="51">
        <f>AP3320+AP3330</f>
        <v>203650.30007999999</v>
      </c>
      <c r="AQ3319" s="51">
        <f>AQ3320+AQ3330</f>
        <v>0</v>
      </c>
      <c r="AR3319" s="51">
        <f>AR3320+AR3330</f>
        <v>0</v>
      </c>
      <c r="AS3319" s="51">
        <f>AS3320+AS3330</f>
        <v>0</v>
      </c>
      <c r="AT3319" s="51">
        <f>AT3320+AT3330</f>
        <v>0</v>
      </c>
      <c r="AU3319" s="51">
        <f t="shared" si="8307"/>
        <v>203650.30007999999</v>
      </c>
      <c r="AV3319" s="51">
        <f t="shared" si="8308"/>
        <v>-1220.4000799999922</v>
      </c>
      <c r="AW3319" s="51">
        <f t="shared" si="8309"/>
        <v>223258.5</v>
      </c>
      <c r="AX3319" s="51">
        <f t="shared" si="8310"/>
        <v>209172</v>
      </c>
      <c r="AY3319" s="51">
        <f t="shared" si="8311"/>
        <v>209702</v>
      </c>
      <c r="AZ3319" s="51">
        <f>AZ3320+AZ3330</f>
        <v>0</v>
      </c>
      <c r="BA3319" s="52">
        <f t="shared" si="8312"/>
        <v>95.856997891726664</v>
      </c>
      <c r="BB3319" s="25"/>
    </row>
    <row r="3320" ht="63">
      <c r="B3320" s="47" t="s">
        <v>1234</v>
      </c>
      <c r="C3320" s="47" t="s">
        <v>88</v>
      </c>
      <c r="D3320" s="47" t="s">
        <v>143</v>
      </c>
      <c r="E3320" s="48" t="str">
        <f t="shared" si="8306"/>
        <v>0412</v>
      </c>
      <c r="F3320" s="47" t="s">
        <v>1239</v>
      </c>
      <c r="G3320" s="48"/>
      <c r="H3320" s="49" t="s">
        <v>1240</v>
      </c>
      <c r="I3320" s="19">
        <f>I3321+I3324+I3326+I3328</f>
        <v>39507.199999999997</v>
      </c>
      <c r="J3320" s="19">
        <f>J3321+J3324+J3326+J3328</f>
        <v>37440.800000000003</v>
      </c>
      <c r="K3320" s="19">
        <f>K3321+K3324+K3326+K3328</f>
        <v>37970.800000000003</v>
      </c>
      <c r="L3320" s="19">
        <f>L3321+L3324+L3326+L3328</f>
        <v>0</v>
      </c>
      <c r="M3320" s="19">
        <f>M3321+M3324+M3326+M3328</f>
        <v>0</v>
      </c>
      <c r="N3320" s="19">
        <f>N3321+N3324+N3326+N3328</f>
        <v>0</v>
      </c>
      <c r="O3320" s="19">
        <f>O3321+O3324+O3326+O3328</f>
        <v>0</v>
      </c>
      <c r="P3320" s="19">
        <f>P3321+P3324+P3326+P3328</f>
        <v>0</v>
      </c>
      <c r="Q3320" s="19">
        <f>Q3321+Q3324+Q3326+Q3328</f>
        <v>0</v>
      </c>
      <c r="R3320" s="19">
        <f>R3321+R3324+R3326+R3328</f>
        <v>-738.37000000000012</v>
      </c>
      <c r="S3320" s="19">
        <f>S3321+S3324+S3326+S3328</f>
        <v>0</v>
      </c>
      <c r="T3320" s="19">
        <f t="shared" si="8163"/>
        <v>38768.829999999994</v>
      </c>
      <c r="U3320" s="19">
        <f t="shared" si="8349"/>
        <v>37440.800000000003</v>
      </c>
      <c r="V3320" s="19">
        <f t="shared" si="8350"/>
        <v>37970.800000000003</v>
      </c>
      <c r="W3320" s="19">
        <f>W3321+W3324+W3326+W3328</f>
        <v>0</v>
      </c>
      <c r="X3320" s="19">
        <f>X3321+X3324+X3326+X3328</f>
        <v>0</v>
      </c>
      <c r="Y3320" s="19">
        <f>Y3321+Y3324+Y3326+Y3328</f>
        <v>0</v>
      </c>
      <c r="Z3320" s="19">
        <f>Z3321+Z3324+Z3326+Z3328</f>
        <v>0</v>
      </c>
      <c r="AA3320" s="19">
        <f>AA3321+AA3324+AA3326+AA3328</f>
        <v>0</v>
      </c>
      <c r="AB3320" s="19">
        <f>AB3321+AB3324+AB3326+AB3328</f>
        <v>0</v>
      </c>
      <c r="AC3320" s="19">
        <f>AC3321+AC3324+AC3326+AC3328</f>
        <v>0</v>
      </c>
      <c r="AD3320" s="19">
        <f>AD3321+AD3324+AD3326+AD3328</f>
        <v>0</v>
      </c>
      <c r="AE3320" s="19">
        <f>AE3321+AE3324+AE3326+AE3328</f>
        <v>0</v>
      </c>
      <c r="AF3320" s="50">
        <f>AF3321+AF3324+AF3326+AF3328</f>
        <v>37358.999119999993</v>
      </c>
      <c r="AG3320" s="50">
        <f>AG3321+AG3324+AG3326+AG3328</f>
        <v>0</v>
      </c>
      <c r="AH3320" s="50">
        <f>AH3321+AH3324+AH3326+AH3328</f>
        <v>1885.6000799999999</v>
      </c>
      <c r="AI3320" s="50">
        <f>AI3321+AI3324+AI3326+AI3328</f>
        <v>0</v>
      </c>
      <c r="AJ3320" s="50">
        <f>AJ3321+AJ3324+AJ3326+AJ3328</f>
        <v>0</v>
      </c>
      <c r="AK3320" s="50">
        <f>AK3321+AK3324+AK3326+AK3328</f>
        <v>0</v>
      </c>
      <c r="AL3320" s="50">
        <f>AL3321+AL3324+AL3326+AL3328</f>
        <v>36192.874320000003</v>
      </c>
      <c r="AM3320" s="50">
        <f>AM3321+AM3324+AM3326+AM3328</f>
        <v>1885.6000799999999</v>
      </c>
      <c r="AN3320" s="50">
        <f>AN3321+AN3324+AN3326+AN3328</f>
        <v>0</v>
      </c>
      <c r="AO3320" s="15">
        <f>AO3321+AO3324+AO3326+AO3328</f>
        <v>24069.244129999999</v>
      </c>
      <c r="AP3320" s="51">
        <f>AP3321+AP3324+AP3326+AP3328</f>
        <v>40588.430079999998</v>
      </c>
      <c r="AQ3320" s="51">
        <f>AQ3321+AQ3324+AQ3326+AQ3328</f>
        <v>0</v>
      </c>
      <c r="AR3320" s="51">
        <f>AR3321+AR3324+AR3326+AR3328</f>
        <v>0</v>
      </c>
      <c r="AS3320" s="51">
        <f>AS3321+AS3324+AS3326+AS3328</f>
        <v>0</v>
      </c>
      <c r="AT3320" s="51">
        <f>AT3321+AT3324+AT3326+AT3328</f>
        <v>0</v>
      </c>
      <c r="AU3320" s="51">
        <f t="shared" si="8307"/>
        <v>40588.430079999998</v>
      </c>
      <c r="AV3320" s="51">
        <f t="shared" si="8308"/>
        <v>-1819.6000800000038</v>
      </c>
      <c r="AW3320" s="51">
        <f t="shared" si="8309"/>
        <v>38768.829999999994</v>
      </c>
      <c r="AX3320" s="51">
        <f t="shared" si="8310"/>
        <v>37440.800000000003</v>
      </c>
      <c r="AY3320" s="51">
        <f t="shared" si="8311"/>
        <v>37970.800000000003</v>
      </c>
      <c r="AZ3320" s="51">
        <f>AZ3321+AZ3324+AZ3326+AZ3328</f>
        <v>0</v>
      </c>
      <c r="BA3320" s="52">
        <f t="shared" si="8312"/>
        <v>96.878597319338482</v>
      </c>
      <c r="BB3320" s="25"/>
    </row>
    <row r="3321">
      <c r="B3321" s="47" t="s">
        <v>1234</v>
      </c>
      <c r="C3321" s="47" t="s">
        <v>88</v>
      </c>
      <c r="D3321" s="47" t="s">
        <v>143</v>
      </c>
      <c r="E3321" s="48" t="str">
        <f t="shared" si="8306"/>
        <v>0412</v>
      </c>
      <c r="F3321" s="47" t="s">
        <v>1241</v>
      </c>
      <c r="G3321" s="48"/>
      <c r="H3321" s="49" t="s">
        <v>1242</v>
      </c>
      <c r="I3321" s="19">
        <f>I3322+I3323</f>
        <v>22555</v>
      </c>
      <c r="J3321" s="19">
        <f>J3322+J3323</f>
        <v>22971.599999999999</v>
      </c>
      <c r="K3321" s="19">
        <f>K3322+K3323</f>
        <v>23501.599999999999</v>
      </c>
      <c r="L3321" s="19">
        <f>L3322+L3323</f>
        <v>0</v>
      </c>
      <c r="M3321" s="19">
        <f>M3322+M3323</f>
        <v>0</v>
      </c>
      <c r="N3321" s="19">
        <f>N3322+N3323</f>
        <v>0</v>
      </c>
      <c r="O3321" s="19">
        <f>O3322+O3323</f>
        <v>0</v>
      </c>
      <c r="P3321" s="19">
        <f>P3322+P3323</f>
        <v>0</v>
      </c>
      <c r="Q3321" s="19">
        <f>Q3322+Q3323</f>
        <v>0</v>
      </c>
      <c r="R3321" s="19">
        <f>R3322+R3323</f>
        <v>698.49999999999989</v>
      </c>
      <c r="S3321" s="19">
        <f>S3322+S3323</f>
        <v>0</v>
      </c>
      <c r="T3321" s="19">
        <f t="shared" si="8163"/>
        <v>23253.5</v>
      </c>
      <c r="U3321" s="19">
        <f t="shared" si="8349"/>
        <v>22971.599999999999</v>
      </c>
      <c r="V3321" s="19">
        <f t="shared" si="8350"/>
        <v>23501.599999999999</v>
      </c>
      <c r="W3321" s="19">
        <f>W3322+W3323</f>
        <v>0</v>
      </c>
      <c r="X3321" s="19">
        <f>X3322+X3323</f>
        <v>0</v>
      </c>
      <c r="Y3321" s="19">
        <f>Y3322+Y3323</f>
        <v>0</v>
      </c>
      <c r="Z3321" s="19">
        <f>Z3322+Z3323</f>
        <v>0</v>
      </c>
      <c r="AA3321" s="19">
        <f>AA3322+AA3323</f>
        <v>0</v>
      </c>
      <c r="AB3321" s="19">
        <f>AB3322+AB3323</f>
        <v>0</v>
      </c>
      <c r="AC3321" s="19">
        <f>AC3322+AC3323</f>
        <v>0</v>
      </c>
      <c r="AD3321" s="19">
        <f>AD3322+AD3323</f>
        <v>0</v>
      </c>
      <c r="AE3321" s="19">
        <f>AE3322+AE3323</f>
        <v>0</v>
      </c>
      <c r="AF3321" s="50">
        <f>AF3322+AF3323</f>
        <v>22407.329749999997</v>
      </c>
      <c r="AG3321" s="50">
        <f>AG3322+AG3323</f>
        <v>0</v>
      </c>
      <c r="AH3321" s="50">
        <f>AH3322+AH3323</f>
        <v>0</v>
      </c>
      <c r="AI3321" s="50">
        <f>AI3322+AI3323</f>
        <v>0</v>
      </c>
      <c r="AJ3321" s="50">
        <f>AJ3322+AJ3323</f>
        <v>0</v>
      </c>
      <c r="AK3321" s="50">
        <f>AK3322+AK3323</f>
        <v>0</v>
      </c>
      <c r="AL3321" s="50">
        <f>AL3322+AL3323</f>
        <v>22407.328950000003</v>
      </c>
      <c r="AM3321" s="50">
        <f>AM3322+AM3323</f>
        <v>0</v>
      </c>
      <c r="AN3321" s="50">
        <f>AN3322+AN3323</f>
        <v>0</v>
      </c>
      <c r="AO3321" s="51">
        <f>AO3322+AO3323</f>
        <v>15816.700400000002</v>
      </c>
      <c r="AP3321" s="51">
        <f>AP3322+AP3323</f>
        <v>23252.228490000001</v>
      </c>
      <c r="AQ3321" s="51">
        <f>AQ3322+AQ3323</f>
        <v>0</v>
      </c>
      <c r="AR3321" s="51">
        <f>AR3322+AR3323</f>
        <v>0</v>
      </c>
      <c r="AS3321" s="51">
        <f>AS3322+AS3323</f>
        <v>0</v>
      </c>
      <c r="AT3321" s="51">
        <f>AT3322+AT3323</f>
        <v>0</v>
      </c>
      <c r="AU3321" s="51">
        <f t="shared" si="8307"/>
        <v>23252.228490000001</v>
      </c>
      <c r="AV3321" s="51">
        <f t="shared" si="8308"/>
        <v>1.2715099999986705</v>
      </c>
      <c r="AW3321" s="51">
        <f t="shared" si="8309"/>
        <v>23253.5</v>
      </c>
      <c r="AX3321" s="51">
        <f t="shared" si="8310"/>
        <v>22971.599999999999</v>
      </c>
      <c r="AY3321" s="51">
        <f t="shared" si="8311"/>
        <v>23501.599999999999</v>
      </c>
      <c r="AZ3321" s="51">
        <f>AZ3322+AZ3323</f>
        <v>0</v>
      </c>
      <c r="BA3321" s="52">
        <f t="shared" si="8312"/>
        <v>99.99999642973971</v>
      </c>
      <c r="BB3321" s="25"/>
    </row>
    <row r="3322" ht="31.5">
      <c r="B3322" s="47" t="s">
        <v>1234</v>
      </c>
      <c r="C3322" s="47" t="s">
        <v>88</v>
      </c>
      <c r="D3322" s="47" t="s">
        <v>143</v>
      </c>
      <c r="E3322" s="48" t="str">
        <f t="shared" si="8306"/>
        <v>0412</v>
      </c>
      <c r="F3322" s="47" t="s">
        <v>1241</v>
      </c>
      <c r="G3322" s="47" t="s">
        <v>58</v>
      </c>
      <c r="H3322" s="49" t="s">
        <v>59</v>
      </c>
      <c r="I3322" s="19">
        <v>21515.099999999999</v>
      </c>
      <c r="J3322" s="19">
        <v>21933.5</v>
      </c>
      <c r="K3322" s="19">
        <v>22463.5</v>
      </c>
      <c r="L3322" s="19"/>
      <c r="M3322" s="19"/>
      <c r="N3322" s="19"/>
      <c r="O3322" s="19">
        <v>0</v>
      </c>
      <c r="P3322" s="19">
        <v>0</v>
      </c>
      <c r="Q3322" s="19">
        <v>0</v>
      </c>
      <c r="R3322" s="19">
        <f>1436.87-738.37</f>
        <v>698.49999999999989</v>
      </c>
      <c r="S3322" s="19"/>
      <c r="T3322" s="19">
        <f t="shared" si="8163"/>
        <v>22213.599999999999</v>
      </c>
      <c r="U3322" s="19">
        <f t="shared" si="8349"/>
        <v>21933.5</v>
      </c>
      <c r="V3322" s="19">
        <f t="shared" si="8350"/>
        <v>22463.5</v>
      </c>
      <c r="W3322" s="19"/>
      <c r="X3322" s="19"/>
      <c r="Y3322" s="19"/>
      <c r="Z3322" s="19"/>
      <c r="AA3322" s="19"/>
      <c r="AB3322" s="19"/>
      <c r="AC3322" s="19"/>
      <c r="AD3322" s="19"/>
      <c r="AE3322" s="19"/>
      <c r="AF3322" s="50">
        <v>21532.445749999999</v>
      </c>
      <c r="AG3322" s="50"/>
      <c r="AH3322" s="50">
        <v>0</v>
      </c>
      <c r="AI3322" s="50">
        <v>0</v>
      </c>
      <c r="AJ3322" s="50">
        <v>0</v>
      </c>
      <c r="AK3322" s="50">
        <v>0</v>
      </c>
      <c r="AL3322" s="50">
        <v>21532.444950000001</v>
      </c>
      <c r="AM3322" s="50">
        <v>0</v>
      </c>
      <c r="AN3322" s="50">
        <v>0</v>
      </c>
      <c r="AO3322" s="15">
        <v>15065.000400000001</v>
      </c>
      <c r="AP3322" s="51">
        <v>22324.32849</v>
      </c>
      <c r="AQ3322" s="51">
        <v>0</v>
      </c>
      <c r="AR3322" s="51">
        <v>0</v>
      </c>
      <c r="AS3322" s="51">
        <v>0</v>
      </c>
      <c r="AT3322" s="51">
        <v>0</v>
      </c>
      <c r="AU3322" s="51">
        <f t="shared" si="8307"/>
        <v>22324.32849</v>
      </c>
      <c r="AV3322" s="51">
        <f t="shared" si="8308"/>
        <v>-110.72849000000133</v>
      </c>
      <c r="AW3322" s="51">
        <f t="shared" si="8309"/>
        <v>22213.599999999999</v>
      </c>
      <c r="AX3322" s="51">
        <f t="shared" si="8310"/>
        <v>21933.5</v>
      </c>
      <c r="AY3322" s="51">
        <f t="shared" si="8311"/>
        <v>22463.5</v>
      </c>
      <c r="AZ3322" s="51"/>
      <c r="BA3322" s="52">
        <f t="shared" si="8312"/>
        <v>99.999996284676584</v>
      </c>
      <c r="BB3322" s="53"/>
    </row>
    <row r="3323">
      <c r="B3323" s="47" t="s">
        <v>1234</v>
      </c>
      <c r="C3323" s="47" t="s">
        <v>88</v>
      </c>
      <c r="D3323" s="47" t="s">
        <v>143</v>
      </c>
      <c r="E3323" s="48" t="str">
        <f t="shared" si="8306"/>
        <v>0412</v>
      </c>
      <c r="F3323" s="47" t="s">
        <v>1241</v>
      </c>
      <c r="G3323" s="47" t="s">
        <v>60</v>
      </c>
      <c r="H3323" s="49" t="s">
        <v>61</v>
      </c>
      <c r="I3323" s="19">
        <v>1039.9000000000001</v>
      </c>
      <c r="J3323" s="19">
        <v>1038.0999999999999</v>
      </c>
      <c r="K3323" s="19">
        <v>1038.0999999999999</v>
      </c>
      <c r="L3323" s="19"/>
      <c r="M3323" s="19"/>
      <c r="N3323" s="19"/>
      <c r="O3323" s="19">
        <v>0</v>
      </c>
      <c r="P3323" s="19">
        <v>0</v>
      </c>
      <c r="Q3323" s="19">
        <v>0</v>
      </c>
      <c r="R3323" s="19">
        <v>0</v>
      </c>
      <c r="S3323" s="19"/>
      <c r="T3323" s="19">
        <f t="shared" si="8163"/>
        <v>1039.9000000000001</v>
      </c>
      <c r="U3323" s="19">
        <f t="shared" si="8349"/>
        <v>1038.0999999999999</v>
      </c>
      <c r="V3323" s="19">
        <f t="shared" si="8350"/>
        <v>1038.0999999999999</v>
      </c>
      <c r="W3323" s="19"/>
      <c r="X3323" s="19"/>
      <c r="Y3323" s="19"/>
      <c r="Z3323" s="19"/>
      <c r="AA3323" s="19"/>
      <c r="AB3323" s="19"/>
      <c r="AC3323" s="19"/>
      <c r="AD3323" s="19"/>
      <c r="AE3323" s="19"/>
      <c r="AF3323" s="50">
        <v>874.88400000000001</v>
      </c>
      <c r="AG3323" s="50"/>
      <c r="AH3323" s="50">
        <v>0</v>
      </c>
      <c r="AI3323" s="50">
        <v>0</v>
      </c>
      <c r="AJ3323" s="50">
        <v>0</v>
      </c>
      <c r="AK3323" s="50">
        <v>0</v>
      </c>
      <c r="AL3323" s="50">
        <v>874.88400000000001</v>
      </c>
      <c r="AM3323" s="50">
        <v>0</v>
      </c>
      <c r="AN3323" s="50">
        <v>0</v>
      </c>
      <c r="AO3323" s="51">
        <v>751.70000000000005</v>
      </c>
      <c r="AP3323" s="51">
        <v>927.89999999999998</v>
      </c>
      <c r="AQ3323" s="51">
        <v>0</v>
      </c>
      <c r="AR3323" s="51">
        <v>0</v>
      </c>
      <c r="AS3323" s="51">
        <v>0</v>
      </c>
      <c r="AT3323" s="51">
        <v>0</v>
      </c>
      <c r="AU3323" s="51">
        <f t="shared" si="8307"/>
        <v>927.89999999999998</v>
      </c>
      <c r="AV3323" s="51">
        <f t="shared" si="8308"/>
        <v>112.00000000000011</v>
      </c>
      <c r="AW3323" s="51">
        <f t="shared" si="8309"/>
        <v>1039.9000000000001</v>
      </c>
      <c r="AX3323" s="51">
        <f t="shared" si="8310"/>
        <v>1038.0999999999999</v>
      </c>
      <c r="AY3323" s="51">
        <f t="shared" si="8311"/>
        <v>1038.0999999999999</v>
      </c>
      <c r="AZ3323" s="51"/>
      <c r="BA3323" s="52">
        <f t="shared" si="8312"/>
        <v>100</v>
      </c>
      <c r="BB3323" s="53"/>
    </row>
    <row r="3324">
      <c r="B3324" s="47" t="s">
        <v>1234</v>
      </c>
      <c r="C3324" s="47" t="s">
        <v>88</v>
      </c>
      <c r="D3324" s="47" t="s">
        <v>143</v>
      </c>
      <c r="E3324" s="48" t="str">
        <f t="shared" si="8306"/>
        <v>0412</v>
      </c>
      <c r="F3324" s="47" t="s">
        <v>1243</v>
      </c>
      <c r="G3324" s="48"/>
      <c r="H3324" s="49" t="s">
        <v>1244</v>
      </c>
      <c r="I3324" s="19">
        <f>I3325</f>
        <v>14469.200000000001</v>
      </c>
      <c r="J3324" s="19">
        <f>J3325</f>
        <v>14469.200000000001</v>
      </c>
      <c r="K3324" s="19">
        <f>K3325</f>
        <v>14469.200000000001</v>
      </c>
      <c r="L3324" s="19">
        <f>L3325</f>
        <v>0</v>
      </c>
      <c r="M3324" s="19">
        <f>M3325</f>
        <v>0</v>
      </c>
      <c r="N3324" s="19">
        <f>N3325</f>
        <v>0</v>
      </c>
      <c r="O3324" s="19">
        <f>O3325</f>
        <v>0</v>
      </c>
      <c r="P3324" s="19">
        <f>P3325</f>
        <v>0</v>
      </c>
      <c r="Q3324" s="19">
        <f>Q3325</f>
        <v>0</v>
      </c>
      <c r="R3324" s="19">
        <f>R3325</f>
        <v>-1258.5</v>
      </c>
      <c r="S3324" s="19">
        <f>S3325</f>
        <v>0</v>
      </c>
      <c r="T3324" s="19">
        <f t="shared" si="8163"/>
        <v>13210.700000000001</v>
      </c>
      <c r="U3324" s="19">
        <f t="shared" si="8349"/>
        <v>14469.200000000001</v>
      </c>
      <c r="V3324" s="19">
        <f t="shared" si="8350"/>
        <v>14469.200000000001</v>
      </c>
      <c r="W3324" s="19">
        <f>W3325</f>
        <v>0</v>
      </c>
      <c r="X3324" s="19">
        <f>X3325</f>
        <v>0</v>
      </c>
      <c r="Y3324" s="19">
        <f>Y3325</f>
        <v>0</v>
      </c>
      <c r="Z3324" s="19">
        <f>Z3325</f>
        <v>0</v>
      </c>
      <c r="AA3324" s="19">
        <f>AA3325</f>
        <v>0</v>
      </c>
      <c r="AB3324" s="19">
        <f>AB3325</f>
        <v>0</v>
      </c>
      <c r="AC3324" s="19">
        <f>AC3325</f>
        <v>0</v>
      </c>
      <c r="AD3324" s="19">
        <f>AD3325</f>
        <v>0</v>
      </c>
      <c r="AE3324" s="19">
        <f>AE3325</f>
        <v>0</v>
      </c>
      <c r="AF3324" s="50">
        <f>AF3325</f>
        <v>10761.446970000001</v>
      </c>
      <c r="AG3324" s="50">
        <f>AG3325</f>
        <v>0</v>
      </c>
      <c r="AH3324" s="50">
        <f>AH3325</f>
        <v>0</v>
      </c>
      <c r="AI3324" s="50">
        <f>AI3325</f>
        <v>0</v>
      </c>
      <c r="AJ3324" s="50">
        <f>AJ3325</f>
        <v>0</v>
      </c>
      <c r="AK3324" s="50">
        <f>AK3325</f>
        <v>0</v>
      </c>
      <c r="AL3324" s="50">
        <f>AL3325</f>
        <v>9595.3229699999993</v>
      </c>
      <c r="AM3324" s="50">
        <f>AM3325</f>
        <v>0</v>
      </c>
      <c r="AN3324" s="50">
        <f>AN3325</f>
        <v>0</v>
      </c>
      <c r="AO3324" s="15">
        <f>AO3325</f>
        <v>8252.5437299999994</v>
      </c>
      <c r="AP3324" s="51">
        <f>AP3325</f>
        <v>13145.97919</v>
      </c>
      <c r="AQ3324" s="51">
        <f>AQ3325</f>
        <v>0</v>
      </c>
      <c r="AR3324" s="51">
        <f>AR3325</f>
        <v>0</v>
      </c>
      <c r="AS3324" s="51">
        <f>AS3325</f>
        <v>0</v>
      </c>
      <c r="AT3324" s="51">
        <f>AT3325</f>
        <v>0</v>
      </c>
      <c r="AU3324" s="51">
        <f t="shared" si="8307"/>
        <v>13145.97919</v>
      </c>
      <c r="AV3324" s="51">
        <f t="shared" si="8308"/>
        <v>64.720810000000711</v>
      </c>
      <c r="AW3324" s="51">
        <f t="shared" si="8309"/>
        <v>13210.700000000001</v>
      </c>
      <c r="AX3324" s="51">
        <f t="shared" si="8310"/>
        <v>14469.200000000001</v>
      </c>
      <c r="AY3324" s="51">
        <f t="shared" si="8311"/>
        <v>14469.200000000001</v>
      </c>
      <c r="AZ3324" s="51">
        <f>AZ3325</f>
        <v>0</v>
      </c>
      <c r="BA3324" s="52">
        <f t="shared" si="8312"/>
        <v>89.163873564114198</v>
      </c>
      <c r="BB3324" s="25"/>
    </row>
    <row r="3325" ht="31.5">
      <c r="B3325" s="47" t="s">
        <v>1234</v>
      </c>
      <c r="C3325" s="47" t="s">
        <v>88</v>
      </c>
      <c r="D3325" s="47" t="s">
        <v>143</v>
      </c>
      <c r="E3325" s="48" t="str">
        <f t="shared" si="8306"/>
        <v>0412</v>
      </c>
      <c r="F3325" s="47" t="s">
        <v>1243</v>
      </c>
      <c r="G3325" s="47" t="s">
        <v>58</v>
      </c>
      <c r="H3325" s="49" t="s">
        <v>59</v>
      </c>
      <c r="I3325" s="19">
        <v>14469.200000000001</v>
      </c>
      <c r="J3325" s="19">
        <v>14469.200000000001</v>
      </c>
      <c r="K3325" s="19">
        <v>14469.200000000001</v>
      </c>
      <c r="L3325" s="19"/>
      <c r="M3325" s="19"/>
      <c r="N3325" s="19"/>
      <c r="O3325" s="19">
        <v>0</v>
      </c>
      <c r="P3325" s="19">
        <v>0</v>
      </c>
      <c r="Q3325" s="19">
        <v>0</v>
      </c>
      <c r="R3325" s="19">
        <v>-1258.5</v>
      </c>
      <c r="S3325" s="19"/>
      <c r="T3325" s="19">
        <f t="shared" si="8163"/>
        <v>13210.700000000001</v>
      </c>
      <c r="U3325" s="19">
        <f t="shared" si="8349"/>
        <v>14469.200000000001</v>
      </c>
      <c r="V3325" s="19">
        <f t="shared" si="8350"/>
        <v>14469.200000000001</v>
      </c>
      <c r="W3325" s="19"/>
      <c r="X3325" s="19"/>
      <c r="Y3325" s="19"/>
      <c r="Z3325" s="19"/>
      <c r="AA3325" s="19"/>
      <c r="AB3325" s="19"/>
      <c r="AC3325" s="19"/>
      <c r="AD3325" s="19"/>
      <c r="AE3325" s="19"/>
      <c r="AF3325" s="50">
        <v>10761.446970000001</v>
      </c>
      <c r="AG3325" s="50"/>
      <c r="AH3325" s="50">
        <v>0</v>
      </c>
      <c r="AI3325" s="50">
        <v>0</v>
      </c>
      <c r="AJ3325" s="50">
        <v>0</v>
      </c>
      <c r="AK3325" s="50">
        <v>0</v>
      </c>
      <c r="AL3325" s="50">
        <v>9595.3229699999993</v>
      </c>
      <c r="AM3325" s="50">
        <v>0</v>
      </c>
      <c r="AN3325" s="50">
        <v>0</v>
      </c>
      <c r="AO3325" s="51">
        <v>8252.5437299999994</v>
      </c>
      <c r="AP3325" s="51">
        <v>13145.97919</v>
      </c>
      <c r="AQ3325" s="51">
        <v>0</v>
      </c>
      <c r="AR3325" s="51">
        <v>0</v>
      </c>
      <c r="AS3325" s="51">
        <v>0</v>
      </c>
      <c r="AT3325" s="51">
        <v>0</v>
      </c>
      <c r="AU3325" s="51">
        <f t="shared" si="8307"/>
        <v>13145.97919</v>
      </c>
      <c r="AV3325" s="51">
        <f t="shared" si="8308"/>
        <v>64.720810000000711</v>
      </c>
      <c r="AW3325" s="51">
        <f t="shared" si="8309"/>
        <v>13210.700000000001</v>
      </c>
      <c r="AX3325" s="51">
        <f t="shared" si="8310"/>
        <v>14469.200000000001</v>
      </c>
      <c r="AY3325" s="51">
        <f t="shared" si="8311"/>
        <v>14469.200000000001</v>
      </c>
      <c r="AZ3325" s="51"/>
      <c r="BA3325" s="52">
        <f t="shared" si="8312"/>
        <v>89.163873564114198</v>
      </c>
      <c r="BB3325" s="53"/>
    </row>
    <row r="3326" hidden="1">
      <c r="B3326" s="47" t="s">
        <v>1234</v>
      </c>
      <c r="C3326" s="47" t="s">
        <v>88</v>
      </c>
      <c r="D3326" s="47" t="s">
        <v>143</v>
      </c>
      <c r="E3326" s="48" t="str">
        <f t="shared" si="8306"/>
        <v>0412</v>
      </c>
      <c r="F3326" s="47" t="s">
        <v>1245</v>
      </c>
      <c r="G3326" s="48"/>
      <c r="H3326" s="49" t="s">
        <v>1246</v>
      </c>
      <c r="I3326" s="19">
        <f>I3327</f>
        <v>178.40000000000001</v>
      </c>
      <c r="J3326" s="19">
        <f>J3327</f>
        <v>0</v>
      </c>
      <c r="K3326" s="19">
        <f>K3327</f>
        <v>0</v>
      </c>
      <c r="L3326" s="19">
        <f>L3327</f>
        <v>0</v>
      </c>
      <c r="M3326" s="19">
        <f>M3327</f>
        <v>0</v>
      </c>
      <c r="N3326" s="19">
        <f>N3327</f>
        <v>0</v>
      </c>
      <c r="O3326" s="19">
        <f>O3327</f>
        <v>0</v>
      </c>
      <c r="P3326" s="19">
        <f>P3327</f>
        <v>0</v>
      </c>
      <c r="Q3326" s="19">
        <f>Q3327</f>
        <v>0</v>
      </c>
      <c r="R3326" s="19">
        <f>R3327</f>
        <v>-178.37</v>
      </c>
      <c r="S3326" s="19">
        <f>S3327</f>
        <v>0</v>
      </c>
      <c r="T3326" s="19">
        <f t="shared" si="8163"/>
        <v>0.030000000000001137</v>
      </c>
      <c r="U3326" s="19">
        <f t="shared" si="8349"/>
        <v>0</v>
      </c>
      <c r="V3326" s="19">
        <f t="shared" si="8350"/>
        <v>0</v>
      </c>
      <c r="W3326" s="19">
        <f>W3327</f>
        <v>0</v>
      </c>
      <c r="X3326" s="19">
        <f>X3327</f>
        <v>0</v>
      </c>
      <c r="Y3326" s="19">
        <f>Y3327</f>
        <v>0</v>
      </c>
      <c r="Z3326" s="19">
        <f>Z3327</f>
        <v>0</v>
      </c>
      <c r="AA3326" s="19">
        <f>AA3327</f>
        <v>0</v>
      </c>
      <c r="AB3326" s="19">
        <f>AB3327</f>
        <v>0</v>
      </c>
      <c r="AC3326" s="19">
        <f>AC3327</f>
        <v>0</v>
      </c>
      <c r="AD3326" s="19">
        <f>AD3327</f>
        <v>0</v>
      </c>
      <c r="AE3326" s="19">
        <f>AE3327</f>
        <v>0</v>
      </c>
      <c r="AF3326" s="50">
        <f>AF3327</f>
        <v>0</v>
      </c>
      <c r="AG3326" s="50">
        <f>AG3327</f>
        <v>0</v>
      </c>
      <c r="AH3326" s="50">
        <f>AH3327</f>
        <v>0</v>
      </c>
      <c r="AI3326" s="50">
        <f>AI3327</f>
        <v>0</v>
      </c>
      <c r="AJ3326" s="50">
        <f>AJ3327</f>
        <v>0</v>
      </c>
      <c r="AK3326" s="50">
        <f>AK3327</f>
        <v>0</v>
      </c>
      <c r="AL3326" s="50">
        <f>AL3327</f>
        <v>0</v>
      </c>
      <c r="AM3326" s="50">
        <f>AM3327</f>
        <v>0</v>
      </c>
      <c r="AN3326" s="50">
        <f>AN3327</f>
        <v>0</v>
      </c>
      <c r="AO3326" s="15">
        <f>AO3327</f>
        <v>0</v>
      </c>
      <c r="AP3326" s="51">
        <f>AP3327</f>
        <v>0</v>
      </c>
      <c r="AQ3326" s="51">
        <f>AQ3327</f>
        <v>0</v>
      </c>
      <c r="AR3326" s="51">
        <f>AR3327</f>
        <v>0</v>
      </c>
      <c r="AS3326" s="51">
        <f>AS3327</f>
        <v>0</v>
      </c>
      <c r="AT3326" s="51">
        <f>AT3327</f>
        <v>0</v>
      </c>
      <c r="AU3326" s="51">
        <f t="shared" si="8307"/>
        <v>0</v>
      </c>
      <c r="AV3326" s="51">
        <f t="shared" si="8308"/>
        <v>0.030000000000001137</v>
      </c>
      <c r="AW3326" s="51">
        <f t="shared" si="8309"/>
        <v>0.030000000000001137</v>
      </c>
      <c r="AX3326" s="51">
        <f t="shared" si="8310"/>
        <v>0</v>
      </c>
      <c r="AY3326" s="51">
        <f t="shared" si="8311"/>
        <v>0</v>
      </c>
      <c r="AZ3326" s="51">
        <f>AZ3327</f>
        <v>0</v>
      </c>
      <c r="BA3326" s="52"/>
      <c r="BB3326" s="25">
        <v>0</v>
      </c>
    </row>
    <row r="3327" ht="31.5" hidden="1">
      <c r="B3327" s="47" t="s">
        <v>1234</v>
      </c>
      <c r="C3327" s="47" t="s">
        <v>88</v>
      </c>
      <c r="D3327" s="47" t="s">
        <v>143</v>
      </c>
      <c r="E3327" s="48" t="str">
        <f t="shared" si="8306"/>
        <v>0412</v>
      </c>
      <c r="F3327" s="47" t="s">
        <v>1245</v>
      </c>
      <c r="G3327" s="47" t="s">
        <v>58</v>
      </c>
      <c r="H3327" s="49" t="s">
        <v>59</v>
      </c>
      <c r="I3327" s="19">
        <v>178.40000000000001</v>
      </c>
      <c r="J3327" s="19">
        <v>0</v>
      </c>
      <c r="K3327" s="19">
        <v>0</v>
      </c>
      <c r="L3327" s="19"/>
      <c r="M3327" s="19"/>
      <c r="N3327" s="19"/>
      <c r="O3327" s="19">
        <v>0</v>
      </c>
      <c r="P3327" s="19">
        <v>0</v>
      </c>
      <c r="Q3327" s="19">
        <v>0</v>
      </c>
      <c r="R3327" s="19">
        <v>-178.37</v>
      </c>
      <c r="S3327" s="19"/>
      <c r="T3327" s="19">
        <f t="shared" si="8163"/>
        <v>0.030000000000001137</v>
      </c>
      <c r="U3327" s="19">
        <f t="shared" si="8349"/>
        <v>0</v>
      </c>
      <c r="V3327" s="19">
        <f t="shared" si="8350"/>
        <v>0</v>
      </c>
      <c r="W3327" s="19"/>
      <c r="X3327" s="19"/>
      <c r="Y3327" s="19"/>
      <c r="Z3327" s="19"/>
      <c r="AA3327" s="19"/>
      <c r="AB3327" s="19"/>
      <c r="AC3327" s="19"/>
      <c r="AD3327" s="19"/>
      <c r="AE3327" s="19"/>
      <c r="AF3327" s="50">
        <v>0</v>
      </c>
      <c r="AG3327" s="50"/>
      <c r="AH3327" s="50">
        <v>0</v>
      </c>
      <c r="AI3327" s="50">
        <v>0</v>
      </c>
      <c r="AJ3327" s="50">
        <v>0</v>
      </c>
      <c r="AK3327" s="50">
        <v>0</v>
      </c>
      <c r="AL3327" s="50">
        <v>0</v>
      </c>
      <c r="AM3327" s="50">
        <v>0</v>
      </c>
      <c r="AN3327" s="50">
        <v>0</v>
      </c>
      <c r="AO3327" s="51">
        <v>0</v>
      </c>
      <c r="AP3327" s="51">
        <v>0</v>
      </c>
      <c r="AQ3327" s="51">
        <v>0</v>
      </c>
      <c r="AR3327" s="51">
        <v>0</v>
      </c>
      <c r="AS3327" s="51">
        <v>0</v>
      </c>
      <c r="AT3327" s="51">
        <v>0</v>
      </c>
      <c r="AU3327" s="51">
        <f t="shared" si="8307"/>
        <v>0</v>
      </c>
      <c r="AV3327" s="51">
        <f t="shared" si="8308"/>
        <v>0.030000000000001137</v>
      </c>
      <c r="AW3327" s="51">
        <f t="shared" si="8309"/>
        <v>0.030000000000001137</v>
      </c>
      <c r="AX3327" s="51">
        <f t="shared" si="8310"/>
        <v>0</v>
      </c>
      <c r="AY3327" s="51">
        <f t="shared" si="8311"/>
        <v>0</v>
      </c>
      <c r="AZ3327" s="51"/>
      <c r="BA3327" s="52"/>
      <c r="BB3327" s="53">
        <v>0</v>
      </c>
    </row>
    <row r="3328" ht="31.5">
      <c r="B3328" s="47" t="s">
        <v>1234</v>
      </c>
      <c r="C3328" s="47" t="s">
        <v>88</v>
      </c>
      <c r="D3328" s="47" t="s">
        <v>143</v>
      </c>
      <c r="E3328" s="48" t="str">
        <f t="shared" si="8306"/>
        <v>0412</v>
      </c>
      <c r="F3328" s="47" t="s">
        <v>1247</v>
      </c>
      <c r="G3328" s="48"/>
      <c r="H3328" s="49" t="s">
        <v>1248</v>
      </c>
      <c r="I3328" s="19">
        <f>I3329</f>
        <v>2304.5999999999999</v>
      </c>
      <c r="J3328" s="19">
        <f>J3329</f>
        <v>0</v>
      </c>
      <c r="K3328" s="19">
        <f>K3329</f>
        <v>0</v>
      </c>
      <c r="L3328" s="19">
        <f>L3329</f>
        <v>0</v>
      </c>
      <c r="M3328" s="19">
        <f>M3329</f>
        <v>0</v>
      </c>
      <c r="N3328" s="19">
        <f>N3329</f>
        <v>0</v>
      </c>
      <c r="O3328" s="19">
        <f>O3329</f>
        <v>0</v>
      </c>
      <c r="P3328" s="19">
        <f>P3329</f>
        <v>0</v>
      </c>
      <c r="Q3328" s="19">
        <f>Q3329</f>
        <v>0</v>
      </c>
      <c r="R3328" s="19">
        <f>R3329</f>
        <v>0</v>
      </c>
      <c r="S3328" s="19">
        <f>S3329</f>
        <v>0</v>
      </c>
      <c r="T3328" s="19">
        <f t="shared" ref="T3328:T3340" si="8390">I3328+L3328+S3328+R3328+Q3328+P3328+O3328</f>
        <v>2304.5999999999999</v>
      </c>
      <c r="U3328" s="19">
        <f t="shared" si="8349"/>
        <v>0</v>
      </c>
      <c r="V3328" s="19">
        <f t="shared" si="8350"/>
        <v>0</v>
      </c>
      <c r="W3328" s="19">
        <f>W3329</f>
        <v>0</v>
      </c>
      <c r="X3328" s="19">
        <f>X3329</f>
        <v>0</v>
      </c>
      <c r="Y3328" s="19">
        <f>Y3329</f>
        <v>0</v>
      </c>
      <c r="Z3328" s="19">
        <f>Z3329</f>
        <v>0</v>
      </c>
      <c r="AA3328" s="19">
        <f>AA3329</f>
        <v>0</v>
      </c>
      <c r="AB3328" s="19">
        <f>AB3329</f>
        <v>0</v>
      </c>
      <c r="AC3328" s="19">
        <f>AC3329</f>
        <v>0</v>
      </c>
      <c r="AD3328" s="19">
        <f>AD3329</f>
        <v>0</v>
      </c>
      <c r="AE3328" s="19">
        <f>AE3329</f>
        <v>0</v>
      </c>
      <c r="AF3328" s="50">
        <f>AF3329</f>
        <v>4190.2223999999997</v>
      </c>
      <c r="AG3328" s="50">
        <f>AG3329</f>
        <v>0</v>
      </c>
      <c r="AH3328" s="50">
        <f>AH3329</f>
        <v>1885.6000799999999</v>
      </c>
      <c r="AI3328" s="50">
        <f>AI3329</f>
        <v>0</v>
      </c>
      <c r="AJ3328" s="50">
        <f>AJ3329</f>
        <v>0</v>
      </c>
      <c r="AK3328" s="50">
        <f>AK3329</f>
        <v>0</v>
      </c>
      <c r="AL3328" s="50">
        <f>AL3329</f>
        <v>4190.2223999999997</v>
      </c>
      <c r="AM3328" s="50">
        <f>AM3329</f>
        <v>1885.6000799999999</v>
      </c>
      <c r="AN3328" s="50">
        <f>AN3329</f>
        <v>0</v>
      </c>
      <c r="AO3328" s="15">
        <f>AO3329</f>
        <v>0</v>
      </c>
      <c r="AP3328" s="51">
        <f>AP3329</f>
        <v>4190.2223999999997</v>
      </c>
      <c r="AQ3328" s="51">
        <f>AQ3329</f>
        <v>0</v>
      </c>
      <c r="AR3328" s="51">
        <f>AR3329</f>
        <v>0</v>
      </c>
      <c r="AS3328" s="51">
        <f>AS3329</f>
        <v>0</v>
      </c>
      <c r="AT3328" s="51">
        <f>AT3329</f>
        <v>0</v>
      </c>
      <c r="AU3328" s="51">
        <f t="shared" si="8307"/>
        <v>4190.2223999999997</v>
      </c>
      <c r="AV3328" s="51">
        <f t="shared" si="8308"/>
        <v>-1885.6223999999997</v>
      </c>
      <c r="AW3328" s="51">
        <f t="shared" si="8309"/>
        <v>2304.5999999999999</v>
      </c>
      <c r="AX3328" s="51">
        <f t="shared" si="8310"/>
        <v>0</v>
      </c>
      <c r="AY3328" s="51">
        <f t="shared" si="8311"/>
        <v>0</v>
      </c>
      <c r="AZ3328" s="51">
        <f>AZ3329</f>
        <v>0</v>
      </c>
      <c r="BA3328" s="52">
        <f t="shared" si="8312"/>
        <v>100</v>
      </c>
      <c r="BB3328" s="25"/>
    </row>
    <row r="3329" ht="31.5">
      <c r="B3329" s="47" t="s">
        <v>1234</v>
      </c>
      <c r="C3329" s="47" t="s">
        <v>88</v>
      </c>
      <c r="D3329" s="47" t="s">
        <v>143</v>
      </c>
      <c r="E3329" s="48" t="str">
        <f t="shared" si="8306"/>
        <v>0412</v>
      </c>
      <c r="F3329" s="47" t="s">
        <v>1247</v>
      </c>
      <c r="G3329" s="47" t="s">
        <v>58</v>
      </c>
      <c r="H3329" s="49" t="s">
        <v>59</v>
      </c>
      <c r="I3329" s="19">
        <v>2304.5999999999999</v>
      </c>
      <c r="J3329" s="19">
        <v>0</v>
      </c>
      <c r="K3329" s="19">
        <v>0</v>
      </c>
      <c r="L3329" s="19"/>
      <c r="M3329" s="19"/>
      <c r="N3329" s="19"/>
      <c r="O3329" s="19">
        <v>0</v>
      </c>
      <c r="P3329" s="19">
        <v>0</v>
      </c>
      <c r="Q3329" s="19">
        <v>0</v>
      </c>
      <c r="R3329" s="19">
        <v>0</v>
      </c>
      <c r="S3329" s="19"/>
      <c r="T3329" s="19">
        <f t="shared" si="8390"/>
        <v>2304.5999999999999</v>
      </c>
      <c r="U3329" s="19">
        <f t="shared" si="8349"/>
        <v>0</v>
      </c>
      <c r="V3329" s="19">
        <f t="shared" si="8350"/>
        <v>0</v>
      </c>
      <c r="W3329" s="19"/>
      <c r="X3329" s="19"/>
      <c r="Y3329" s="19"/>
      <c r="Z3329" s="19"/>
      <c r="AA3329" s="19"/>
      <c r="AB3329" s="19"/>
      <c r="AC3329" s="19"/>
      <c r="AD3329" s="19"/>
      <c r="AE3329" s="19"/>
      <c r="AF3329" s="50">
        <v>4190.2223999999997</v>
      </c>
      <c r="AG3329" s="50"/>
      <c r="AH3329" s="50">
        <v>1885.6000799999999</v>
      </c>
      <c r="AI3329" s="50">
        <v>0</v>
      </c>
      <c r="AJ3329" s="50">
        <v>0</v>
      </c>
      <c r="AK3329" s="50">
        <v>0</v>
      </c>
      <c r="AL3329" s="50">
        <v>4190.2223999999997</v>
      </c>
      <c r="AM3329" s="50">
        <v>1885.6000799999999</v>
      </c>
      <c r="AN3329" s="50">
        <v>0</v>
      </c>
      <c r="AO3329" s="51">
        <v>0</v>
      </c>
      <c r="AP3329" s="51">
        <v>4190.2223999999997</v>
      </c>
      <c r="AQ3329" s="51">
        <v>0</v>
      </c>
      <c r="AR3329" s="51">
        <v>0</v>
      </c>
      <c r="AS3329" s="51">
        <v>0</v>
      </c>
      <c r="AT3329" s="51">
        <v>0</v>
      </c>
      <c r="AU3329" s="51">
        <f t="shared" si="8307"/>
        <v>4190.2223999999997</v>
      </c>
      <c r="AV3329" s="51">
        <f t="shared" si="8308"/>
        <v>-1885.6223999999997</v>
      </c>
      <c r="AW3329" s="51">
        <f t="shared" si="8309"/>
        <v>2304.5999999999999</v>
      </c>
      <c r="AX3329" s="51">
        <f t="shared" si="8310"/>
        <v>0</v>
      </c>
      <c r="AY3329" s="51">
        <f t="shared" si="8311"/>
        <v>0</v>
      </c>
      <c r="AZ3329" s="51"/>
      <c r="BA3329" s="52">
        <f t="shared" si="8312"/>
        <v>100</v>
      </c>
      <c r="BB3329" s="53"/>
    </row>
    <row r="3330" ht="47.25">
      <c r="B3330" s="47" t="s">
        <v>1234</v>
      </c>
      <c r="C3330" s="47" t="s">
        <v>88</v>
      </c>
      <c r="D3330" s="47" t="s">
        <v>143</v>
      </c>
      <c r="E3330" s="48" t="str">
        <f t="shared" si="8306"/>
        <v>0412</v>
      </c>
      <c r="F3330" s="47" t="s">
        <v>1249</v>
      </c>
      <c r="G3330" s="47"/>
      <c r="H3330" s="49" t="s">
        <v>1250</v>
      </c>
      <c r="I3330" s="19">
        <f>I3331</f>
        <v>142094.10000000001</v>
      </c>
      <c r="J3330" s="19">
        <f>J3331</f>
        <v>146261.39999999999</v>
      </c>
      <c r="K3330" s="19">
        <f>K3331</f>
        <v>146261.39999999999</v>
      </c>
      <c r="L3330" s="19">
        <f>L3331</f>
        <v>0</v>
      </c>
      <c r="M3330" s="19">
        <f>M3331</f>
        <v>0</v>
      </c>
      <c r="N3330" s="19">
        <f>N3331</f>
        <v>0</v>
      </c>
      <c r="O3330" s="19">
        <f>O3331</f>
        <v>0</v>
      </c>
      <c r="P3330" s="19">
        <f>P3331</f>
        <v>0</v>
      </c>
      <c r="Q3330" s="19">
        <f>Q3331</f>
        <v>0</v>
      </c>
      <c r="R3330" s="19">
        <f>R3331</f>
        <v>738.37</v>
      </c>
      <c r="S3330" s="19">
        <f>S3331</f>
        <v>20828.599999999999</v>
      </c>
      <c r="T3330" s="19">
        <f t="shared" si="8390"/>
        <v>163661.07000000001</v>
      </c>
      <c r="U3330" s="19">
        <f t="shared" si="8349"/>
        <v>146261.39999999999</v>
      </c>
      <c r="V3330" s="19">
        <f t="shared" si="8350"/>
        <v>146261.39999999999</v>
      </c>
      <c r="W3330" s="19">
        <f>W3331</f>
        <v>20828.599999999999</v>
      </c>
      <c r="X3330" s="19">
        <f>X3331</f>
        <v>0</v>
      </c>
      <c r="Y3330" s="19">
        <f>Y3331</f>
        <v>0</v>
      </c>
      <c r="Z3330" s="19">
        <f>Z3331</f>
        <v>0</v>
      </c>
      <c r="AA3330" s="19">
        <f>AA3331</f>
        <v>25469.799999999999</v>
      </c>
      <c r="AB3330" s="19">
        <f>AB3331</f>
        <v>0</v>
      </c>
      <c r="AC3330" s="19">
        <f>AC3331</f>
        <v>25469.799999999999</v>
      </c>
      <c r="AD3330" s="19">
        <f>AD3331</f>
        <v>0</v>
      </c>
      <c r="AE3330" s="19">
        <f>AE3331</f>
        <v>0</v>
      </c>
      <c r="AF3330" s="50">
        <f>AF3331</f>
        <v>162970.48571000001</v>
      </c>
      <c r="AG3330" s="50">
        <f>AG3331</f>
        <v>0</v>
      </c>
      <c r="AH3330" s="50">
        <f>AH3331</f>
        <v>0</v>
      </c>
      <c r="AI3330" s="50">
        <f>AI3331</f>
        <v>0</v>
      </c>
      <c r="AJ3330" s="50">
        <f>AJ3331</f>
        <v>0</v>
      </c>
      <c r="AK3330" s="50">
        <f>AK3331</f>
        <v>0</v>
      </c>
      <c r="AL3330" s="50">
        <f>AL3331</f>
        <v>155836.95572999999</v>
      </c>
      <c r="AM3330" s="50">
        <f>AM3331</f>
        <v>0</v>
      </c>
      <c r="AN3330" s="50">
        <f>AN3331</f>
        <v>0</v>
      </c>
      <c r="AO3330" s="15">
        <f>AO3331</f>
        <v>102613.43369000001</v>
      </c>
      <c r="AP3330" s="51">
        <f>AP3331</f>
        <v>163061.87</v>
      </c>
      <c r="AQ3330" s="51">
        <f>AQ3331</f>
        <v>0</v>
      </c>
      <c r="AR3330" s="51">
        <f>AR3331</f>
        <v>0</v>
      </c>
      <c r="AS3330" s="51">
        <f>AS3331</f>
        <v>0</v>
      </c>
      <c r="AT3330" s="51">
        <f>AT3331</f>
        <v>0</v>
      </c>
      <c r="AU3330" s="51">
        <f t="shared" si="8307"/>
        <v>163061.87</v>
      </c>
      <c r="AV3330" s="51">
        <f t="shared" si="8308"/>
        <v>599.20000000001164</v>
      </c>
      <c r="AW3330" s="51">
        <f t="shared" si="8309"/>
        <v>184489.67000000001</v>
      </c>
      <c r="AX3330" s="51">
        <f t="shared" si="8310"/>
        <v>171731.19999999998</v>
      </c>
      <c r="AY3330" s="51">
        <f t="shared" si="8311"/>
        <v>171731.19999999998</v>
      </c>
      <c r="AZ3330" s="51">
        <f>AZ3331</f>
        <v>0</v>
      </c>
      <c r="BA3330" s="52">
        <f t="shared" si="8312"/>
        <v>95.622808664451128</v>
      </c>
      <c r="BB3330" s="25"/>
    </row>
    <row r="3331">
      <c r="B3331" s="47" t="s">
        <v>1234</v>
      </c>
      <c r="C3331" s="47" t="s">
        <v>88</v>
      </c>
      <c r="D3331" s="47" t="s">
        <v>143</v>
      </c>
      <c r="E3331" s="48" t="str">
        <f t="shared" si="8306"/>
        <v>0412</v>
      </c>
      <c r="F3331" s="47" t="s">
        <v>1251</v>
      </c>
      <c r="G3331" s="47"/>
      <c r="H3331" s="49" t="s">
        <v>69</v>
      </c>
      <c r="I3331" s="19">
        <f>I3332+I3333</f>
        <v>142094.10000000001</v>
      </c>
      <c r="J3331" s="19">
        <f>J3332+J3333</f>
        <v>146261.39999999999</v>
      </c>
      <c r="K3331" s="19">
        <f>K3332+K3333</f>
        <v>146261.39999999999</v>
      </c>
      <c r="L3331" s="19">
        <f>L3332+L3333</f>
        <v>0</v>
      </c>
      <c r="M3331" s="19">
        <f>M3332+M3333</f>
        <v>0</v>
      </c>
      <c r="N3331" s="19">
        <f>N3332+N3333</f>
        <v>0</v>
      </c>
      <c r="O3331" s="19">
        <f>O3332+O3333+O3334</f>
        <v>0</v>
      </c>
      <c r="P3331" s="19">
        <f>P3332+P3333</f>
        <v>0</v>
      </c>
      <c r="Q3331" s="19">
        <f>Q3332+Q3333</f>
        <v>0</v>
      </c>
      <c r="R3331" s="19">
        <f>R3332+R3333</f>
        <v>738.37</v>
      </c>
      <c r="S3331" s="19">
        <f>S3332+S3333</f>
        <v>20828.599999999999</v>
      </c>
      <c r="T3331" s="19">
        <f t="shared" si="8390"/>
        <v>163661.07000000001</v>
      </c>
      <c r="U3331" s="19">
        <f t="shared" si="8349"/>
        <v>146261.39999999999</v>
      </c>
      <c r="V3331" s="19">
        <f t="shared" si="8350"/>
        <v>146261.39999999999</v>
      </c>
      <c r="W3331" s="19">
        <f>W3332+W3333</f>
        <v>20828.599999999999</v>
      </c>
      <c r="X3331" s="19">
        <f>X3332+X3333</f>
        <v>0</v>
      </c>
      <c r="Y3331" s="19">
        <f>Y3332+Y3333</f>
        <v>0</v>
      </c>
      <c r="Z3331" s="19">
        <f>Z3332+Z3333</f>
        <v>0</v>
      </c>
      <c r="AA3331" s="19">
        <f>AA3332+AA3333</f>
        <v>25469.799999999999</v>
      </c>
      <c r="AB3331" s="19">
        <f>AB3332+AB3333</f>
        <v>0</v>
      </c>
      <c r="AC3331" s="19">
        <f>AC3332+AC3333</f>
        <v>25469.799999999999</v>
      </c>
      <c r="AD3331" s="19">
        <f>AD3332+AD3333</f>
        <v>0</v>
      </c>
      <c r="AE3331" s="19">
        <f>AE3332+AE3333</f>
        <v>0</v>
      </c>
      <c r="AF3331" s="50">
        <f>AF3332+AF3333+AF3334</f>
        <v>162970.48571000001</v>
      </c>
      <c r="AG3331" s="50">
        <f>AG3332+AG3333+AG3334</f>
        <v>0</v>
      </c>
      <c r="AH3331" s="50">
        <f>AH3332+AH3333+AH3334</f>
        <v>0</v>
      </c>
      <c r="AI3331" s="50">
        <f>AI3332+AI3333+AI3334</f>
        <v>0</v>
      </c>
      <c r="AJ3331" s="50">
        <f>AJ3332+AJ3333+AJ3334</f>
        <v>0</v>
      </c>
      <c r="AK3331" s="50">
        <f>AK3332+AK3333+AK3334</f>
        <v>0</v>
      </c>
      <c r="AL3331" s="50">
        <f>AL3332+AL3333+AL3334</f>
        <v>155836.95572999999</v>
      </c>
      <c r="AM3331" s="50">
        <f>AM3332+AM3333+AM3334</f>
        <v>0</v>
      </c>
      <c r="AN3331" s="50">
        <f>AN3332+AN3333+AN3334</f>
        <v>0</v>
      </c>
      <c r="AO3331" s="51">
        <f>AO3332+AO3333+AO3334</f>
        <v>102613.43369000001</v>
      </c>
      <c r="AP3331" s="51">
        <f>AP3332+AP3333+AP3334</f>
        <v>163061.87</v>
      </c>
      <c r="AQ3331" s="51">
        <f>AQ3332+AQ3333+AQ3334</f>
        <v>0</v>
      </c>
      <c r="AR3331" s="51">
        <f>AR3332+AR3333+AR3334</f>
        <v>0</v>
      </c>
      <c r="AS3331" s="51">
        <f>AS3332+AS3333+AS3334</f>
        <v>0</v>
      </c>
      <c r="AT3331" s="51">
        <f>AT3332+AT3333+AT3334</f>
        <v>0</v>
      </c>
      <c r="AU3331" s="51">
        <f t="shared" si="8307"/>
        <v>163061.87</v>
      </c>
      <c r="AV3331" s="51">
        <f t="shared" si="8308"/>
        <v>599.20000000001164</v>
      </c>
      <c r="AW3331" s="51">
        <f t="shared" si="8309"/>
        <v>184489.67000000001</v>
      </c>
      <c r="AX3331" s="51">
        <f t="shared" si="8310"/>
        <v>171731.19999999998</v>
      </c>
      <c r="AY3331" s="51">
        <f t="shared" si="8311"/>
        <v>171731.19999999998</v>
      </c>
      <c r="AZ3331" s="51">
        <f>AZ3332+AZ3333</f>
        <v>0</v>
      </c>
      <c r="BA3331" s="52">
        <f t="shared" si="8312"/>
        <v>95.622808664451128</v>
      </c>
      <c r="BB3331" s="25"/>
    </row>
    <row r="3332" ht="78.75">
      <c r="B3332" s="47" t="s">
        <v>1234</v>
      </c>
      <c r="C3332" s="47" t="s">
        <v>88</v>
      </c>
      <c r="D3332" s="47" t="s">
        <v>143</v>
      </c>
      <c r="E3332" s="48" t="str">
        <f t="shared" si="8306"/>
        <v>0412</v>
      </c>
      <c r="F3332" s="47" t="s">
        <v>1251</v>
      </c>
      <c r="G3332" s="47" t="s">
        <v>70</v>
      </c>
      <c r="H3332" s="49" t="s">
        <v>71</v>
      </c>
      <c r="I3332" s="19">
        <v>135855.10000000001</v>
      </c>
      <c r="J3332" s="19">
        <v>140022.39999999999</v>
      </c>
      <c r="K3332" s="19">
        <v>140022.39999999999</v>
      </c>
      <c r="L3332" s="19"/>
      <c r="M3332" s="19"/>
      <c r="N3332" s="19"/>
      <c r="O3332" s="19">
        <v>0</v>
      </c>
      <c r="P3332" s="19">
        <v>0</v>
      </c>
      <c r="Q3332" s="19">
        <v>0</v>
      </c>
      <c r="R3332" s="19">
        <v>0</v>
      </c>
      <c r="S3332" s="19">
        <v>20828.599999999999</v>
      </c>
      <c r="T3332" s="19">
        <f t="shared" si="8390"/>
        <v>156683.70000000001</v>
      </c>
      <c r="U3332" s="19">
        <f t="shared" si="8349"/>
        <v>140022.39999999999</v>
      </c>
      <c r="V3332" s="19">
        <f t="shared" si="8350"/>
        <v>140022.39999999999</v>
      </c>
      <c r="W3332" s="19">
        <v>20828.599999999999</v>
      </c>
      <c r="X3332" s="19"/>
      <c r="Y3332" s="19"/>
      <c r="Z3332" s="19"/>
      <c r="AA3332" s="19">
        <v>25469.799999999999</v>
      </c>
      <c r="AB3332" s="19"/>
      <c r="AC3332" s="19">
        <v>25469.799999999999</v>
      </c>
      <c r="AD3332" s="19"/>
      <c r="AE3332" s="19"/>
      <c r="AF3332" s="50">
        <v>156441.31442000001</v>
      </c>
      <c r="AG3332" s="50"/>
      <c r="AH3332" s="50">
        <v>0</v>
      </c>
      <c r="AI3332" s="50">
        <v>0</v>
      </c>
      <c r="AJ3332" s="50">
        <v>0</v>
      </c>
      <c r="AK3332" s="50">
        <v>0</v>
      </c>
      <c r="AL3332" s="50">
        <v>149307.78445000001</v>
      </c>
      <c r="AM3332" s="50">
        <v>0</v>
      </c>
      <c r="AN3332" s="50">
        <v>0</v>
      </c>
      <c r="AO3332" s="15">
        <v>98272.397089999999</v>
      </c>
      <c r="AP3332" s="51">
        <v>156081.74900000001</v>
      </c>
      <c r="AQ3332" s="51">
        <v>0</v>
      </c>
      <c r="AR3332" s="51">
        <v>0</v>
      </c>
      <c r="AS3332" s="51">
        <v>0</v>
      </c>
      <c r="AT3332" s="51">
        <v>0</v>
      </c>
      <c r="AU3332" s="51">
        <f t="shared" si="8307"/>
        <v>156081.74900000001</v>
      </c>
      <c r="AV3332" s="51">
        <f t="shared" si="8308"/>
        <v>601.95100000000093</v>
      </c>
      <c r="AW3332" s="51">
        <f t="shared" si="8309"/>
        <v>177512.30000000002</v>
      </c>
      <c r="AX3332" s="51">
        <f t="shared" si="8310"/>
        <v>165492.19999999998</v>
      </c>
      <c r="AY3332" s="51">
        <f t="shared" si="8311"/>
        <v>165492.19999999998</v>
      </c>
      <c r="AZ3332" s="51"/>
      <c r="BA3332" s="52">
        <f t="shared" si="8312"/>
        <v>95.440123987421558</v>
      </c>
      <c r="BB3332" s="53"/>
    </row>
    <row r="3333" ht="31.5">
      <c r="B3333" s="47" t="s">
        <v>1234</v>
      </c>
      <c r="C3333" s="47" t="s">
        <v>88</v>
      </c>
      <c r="D3333" s="47" t="s">
        <v>143</v>
      </c>
      <c r="E3333" s="48" t="str">
        <f t="shared" si="8306"/>
        <v>0412</v>
      </c>
      <c r="F3333" s="47" t="s">
        <v>1251</v>
      </c>
      <c r="G3333" s="47" t="s">
        <v>58</v>
      </c>
      <c r="H3333" s="49" t="s">
        <v>59</v>
      </c>
      <c r="I3333" s="19">
        <v>6239</v>
      </c>
      <c r="J3333" s="19">
        <v>6239</v>
      </c>
      <c r="K3333" s="19">
        <v>6239</v>
      </c>
      <c r="L3333" s="19"/>
      <c r="M3333" s="19"/>
      <c r="N3333" s="19"/>
      <c r="O3333" s="19">
        <v>0</v>
      </c>
      <c r="P3333" s="19">
        <v>0</v>
      </c>
      <c r="Q3333" s="19">
        <v>0</v>
      </c>
      <c r="R3333" s="19">
        <v>738.37</v>
      </c>
      <c r="S3333" s="19"/>
      <c r="T3333" s="19">
        <f t="shared" si="8390"/>
        <v>6977.3699999999999</v>
      </c>
      <c r="U3333" s="19">
        <f t="shared" si="8349"/>
        <v>6239</v>
      </c>
      <c r="V3333" s="19">
        <f t="shared" si="8350"/>
        <v>6239</v>
      </c>
      <c r="W3333" s="19"/>
      <c r="X3333" s="19"/>
      <c r="Y3333" s="19"/>
      <c r="Z3333" s="19"/>
      <c r="AA3333" s="19"/>
      <c r="AB3333" s="19"/>
      <c r="AC3333" s="19"/>
      <c r="AD3333" s="19"/>
      <c r="AE3333" s="19"/>
      <c r="AF3333" s="50">
        <v>6526.42029</v>
      </c>
      <c r="AG3333" s="50"/>
      <c r="AH3333" s="50">
        <v>0</v>
      </c>
      <c r="AI3333" s="50">
        <v>0</v>
      </c>
      <c r="AJ3333" s="50">
        <v>0</v>
      </c>
      <c r="AK3333" s="50">
        <v>0</v>
      </c>
      <c r="AL3333" s="50">
        <v>6526.4202800000003</v>
      </c>
      <c r="AM3333" s="50">
        <v>0</v>
      </c>
      <c r="AN3333" s="50">
        <v>0</v>
      </c>
      <c r="AO3333" s="51">
        <v>4338.2856000000002</v>
      </c>
      <c r="AP3333" s="51">
        <v>6977.3699999999999</v>
      </c>
      <c r="AQ3333" s="51">
        <v>0</v>
      </c>
      <c r="AR3333" s="51">
        <v>0</v>
      </c>
      <c r="AS3333" s="51">
        <v>0</v>
      </c>
      <c r="AT3333" s="51">
        <v>0</v>
      </c>
      <c r="AU3333" s="51">
        <f t="shared" si="8307"/>
        <v>6977.3699999999999</v>
      </c>
      <c r="AV3333" s="51">
        <f t="shared" si="8308"/>
        <v>0</v>
      </c>
      <c r="AW3333" s="51">
        <f t="shared" si="8309"/>
        <v>6977.3699999999999</v>
      </c>
      <c r="AX3333" s="51">
        <f t="shared" si="8310"/>
        <v>6239</v>
      </c>
      <c r="AY3333" s="51">
        <f t="shared" si="8311"/>
        <v>6239</v>
      </c>
      <c r="AZ3333" s="51"/>
      <c r="BA3333" s="52">
        <f t="shared" si="8312"/>
        <v>99.99999984677666</v>
      </c>
      <c r="BB3333" s="53"/>
    </row>
    <row r="3334">
      <c r="B3334" s="47" t="s">
        <v>1234</v>
      </c>
      <c r="C3334" s="47" t="s">
        <v>88</v>
      </c>
      <c r="D3334" s="47" t="s">
        <v>143</v>
      </c>
      <c r="E3334" s="48" t="str">
        <f t="shared" si="8306"/>
        <v>0412</v>
      </c>
      <c r="F3334" s="47" t="s">
        <v>1251</v>
      </c>
      <c r="G3334" s="47" t="s">
        <v>72</v>
      </c>
      <c r="H3334" s="49" t="s">
        <v>73</v>
      </c>
      <c r="I3334" s="19"/>
      <c r="J3334" s="19"/>
      <c r="K3334" s="19"/>
      <c r="L3334" s="19"/>
      <c r="M3334" s="19"/>
      <c r="N3334" s="19"/>
      <c r="O3334" s="19">
        <v>0</v>
      </c>
      <c r="P3334" s="19"/>
      <c r="Q3334" s="19"/>
      <c r="R3334" s="19"/>
      <c r="S3334" s="19"/>
      <c r="T3334" s="19">
        <f t="shared" si="8390"/>
        <v>0</v>
      </c>
      <c r="U3334" s="19">
        <v>0</v>
      </c>
      <c r="V3334" s="19">
        <v>0</v>
      </c>
      <c r="W3334" s="19">
        <v>0</v>
      </c>
      <c r="X3334" s="19">
        <v>0</v>
      </c>
      <c r="Y3334" s="19">
        <v>0</v>
      </c>
      <c r="Z3334" s="19">
        <v>0</v>
      </c>
      <c r="AA3334" s="19">
        <v>0</v>
      </c>
      <c r="AB3334" s="19">
        <v>0</v>
      </c>
      <c r="AC3334" s="19">
        <v>0</v>
      </c>
      <c r="AD3334" s="19">
        <v>0</v>
      </c>
      <c r="AE3334" s="19">
        <v>0</v>
      </c>
      <c r="AF3334" s="50">
        <v>2.7509999999999999</v>
      </c>
      <c r="AG3334" s="50"/>
      <c r="AH3334" s="50">
        <v>0</v>
      </c>
      <c r="AI3334" s="50">
        <v>0</v>
      </c>
      <c r="AJ3334" s="50">
        <v>0</v>
      </c>
      <c r="AK3334" s="50">
        <v>0</v>
      </c>
      <c r="AL3334" s="50">
        <v>2.7509999999999999</v>
      </c>
      <c r="AM3334" s="50">
        <v>0</v>
      </c>
      <c r="AN3334" s="50">
        <v>0</v>
      </c>
      <c r="AO3334" s="15">
        <v>2.7509999999999999</v>
      </c>
      <c r="AP3334" s="51">
        <v>2.7509999999999999</v>
      </c>
      <c r="AQ3334" s="51">
        <v>0</v>
      </c>
      <c r="AR3334" s="51">
        <v>0</v>
      </c>
      <c r="AS3334" s="51">
        <v>0</v>
      </c>
      <c r="AT3334" s="51">
        <v>0</v>
      </c>
      <c r="AU3334" s="51">
        <f t="shared" si="8307"/>
        <v>2.7509999999999999</v>
      </c>
      <c r="AV3334" s="51">
        <f t="shared" si="8308"/>
        <v>-2.7509999999999999</v>
      </c>
      <c r="AW3334" s="51"/>
      <c r="AX3334" s="51"/>
      <c r="AY3334" s="51"/>
      <c r="AZ3334" s="51"/>
      <c r="BA3334" s="52">
        <f t="shared" si="8312"/>
        <v>100</v>
      </c>
      <c r="BB3334" s="53"/>
    </row>
    <row r="3335" ht="47.25">
      <c r="B3335" s="47" t="s">
        <v>1234</v>
      </c>
      <c r="C3335" s="47" t="s">
        <v>88</v>
      </c>
      <c r="D3335" s="47" t="s">
        <v>143</v>
      </c>
      <c r="E3335" s="48" t="str">
        <f t="shared" si="8306"/>
        <v>0412</v>
      </c>
      <c r="F3335" s="47" t="s">
        <v>82</v>
      </c>
      <c r="G3335" s="48"/>
      <c r="H3335" s="49" t="s">
        <v>83</v>
      </c>
      <c r="I3335" s="19"/>
      <c r="J3335" s="19"/>
      <c r="K3335" s="19"/>
      <c r="L3335" s="19"/>
      <c r="M3335" s="19"/>
      <c r="N3335" s="19"/>
      <c r="O3335" s="19">
        <f t="shared" ref="O3335:O3337" si="8391">O3336</f>
        <v>0</v>
      </c>
      <c r="P3335" s="19">
        <f t="shared" ref="P3335:P3337" si="8392">P3336</f>
        <v>0</v>
      </c>
      <c r="Q3335" s="19">
        <f t="shared" ref="Q3335:Q3337" si="8393">Q3336</f>
        <v>0</v>
      </c>
      <c r="R3335" s="19">
        <f t="shared" ref="R3335:R3337" si="8394">R3336</f>
        <v>0</v>
      </c>
      <c r="S3335" s="19"/>
      <c r="T3335" s="19">
        <f t="shared" si="8390"/>
        <v>0</v>
      </c>
      <c r="U3335" s="19"/>
      <c r="V3335" s="19"/>
      <c r="W3335" s="19"/>
      <c r="X3335" s="19"/>
      <c r="Y3335" s="19"/>
      <c r="Z3335" s="19"/>
      <c r="AA3335" s="19"/>
      <c r="AB3335" s="19"/>
      <c r="AC3335" s="19"/>
      <c r="AD3335" s="19"/>
      <c r="AE3335" s="19"/>
      <c r="AF3335" s="50">
        <f t="shared" ref="AF3335:AF3337" si="8395">AF3336</f>
        <v>18277.07389</v>
      </c>
      <c r="AG3335" s="50">
        <f t="shared" ref="AG3335:AG3337" si="8396">AG3336</f>
        <v>0</v>
      </c>
      <c r="AH3335" s="50">
        <f t="shared" ref="AH3335:AH3337" si="8397">AH3336</f>
        <v>0</v>
      </c>
      <c r="AI3335" s="50">
        <f t="shared" ref="AI3335:AI3337" si="8398">AI3336</f>
        <v>0</v>
      </c>
      <c r="AJ3335" s="50">
        <f t="shared" ref="AJ3335:AJ3337" si="8399">AJ3336</f>
        <v>0</v>
      </c>
      <c r="AK3335" s="50">
        <f t="shared" ref="AK3335:AK3337" si="8400">AK3336</f>
        <v>0</v>
      </c>
      <c r="AL3335" s="50">
        <f t="shared" ref="AL3335:AL3337" si="8401">AL3336</f>
        <v>18277.07389</v>
      </c>
      <c r="AM3335" s="50">
        <f t="shared" ref="AM3335:AM3337" si="8402">AM3336</f>
        <v>0</v>
      </c>
      <c r="AN3335" s="50">
        <f t="shared" ref="AN3335:AN3337" si="8403">AN3336</f>
        <v>0</v>
      </c>
      <c r="AO3335" s="51">
        <f t="shared" ref="AO3335:AO3337" si="8404">AO3336</f>
        <v>15534.968639999999</v>
      </c>
      <c r="AP3335" s="51">
        <f t="shared" ref="AP3335:AP3337" si="8405">AP3336</f>
        <v>15600.968639999999</v>
      </c>
      <c r="AQ3335" s="51">
        <f t="shared" ref="AQ3335:AQ3337" si="8406">AQ3336</f>
        <v>0</v>
      </c>
      <c r="AR3335" s="51">
        <f t="shared" ref="AR3335:AR3337" si="8407">AR3336</f>
        <v>0</v>
      </c>
      <c r="AS3335" s="51">
        <f t="shared" ref="AS3335:AS3337" si="8408">AS3336</f>
        <v>0</v>
      </c>
      <c r="AT3335" s="51">
        <f t="shared" ref="AT3335:AT3337" si="8409">AT3336</f>
        <v>0</v>
      </c>
      <c r="AU3335" s="51">
        <f t="shared" si="8307"/>
        <v>15600.968639999999</v>
      </c>
      <c r="AV3335" s="51">
        <f t="shared" si="8308"/>
        <v>-15600.968639999999</v>
      </c>
      <c r="AW3335" s="51"/>
      <c r="AX3335" s="51"/>
      <c r="AY3335" s="51"/>
      <c r="AZ3335" s="51"/>
      <c r="BA3335" s="52">
        <f t="shared" si="8312"/>
        <v>100</v>
      </c>
      <c r="BB3335" s="53"/>
    </row>
    <row r="3336" ht="31.5">
      <c r="B3336" s="47" t="s">
        <v>1234</v>
      </c>
      <c r="C3336" s="47" t="s">
        <v>88</v>
      </c>
      <c r="D3336" s="47" t="s">
        <v>143</v>
      </c>
      <c r="E3336" s="48" t="str">
        <f t="shared" si="8306"/>
        <v>0412</v>
      </c>
      <c r="F3336" s="47" t="s">
        <v>84</v>
      </c>
      <c r="G3336" s="48"/>
      <c r="H3336" s="49" t="s">
        <v>85</v>
      </c>
      <c r="I3336" s="19"/>
      <c r="J3336" s="19"/>
      <c r="K3336" s="19"/>
      <c r="L3336" s="19"/>
      <c r="M3336" s="19"/>
      <c r="N3336" s="19"/>
      <c r="O3336" s="19">
        <f t="shared" si="8391"/>
        <v>0</v>
      </c>
      <c r="P3336" s="19">
        <f t="shared" si="8392"/>
        <v>0</v>
      </c>
      <c r="Q3336" s="19">
        <f t="shared" si="8393"/>
        <v>0</v>
      </c>
      <c r="R3336" s="19">
        <f t="shared" si="8394"/>
        <v>0</v>
      </c>
      <c r="S3336" s="19"/>
      <c r="T3336" s="19">
        <f t="shared" si="8390"/>
        <v>0</v>
      </c>
      <c r="U3336" s="19"/>
      <c r="V3336" s="19"/>
      <c r="W3336" s="19"/>
      <c r="X3336" s="19"/>
      <c r="Y3336" s="19"/>
      <c r="Z3336" s="19"/>
      <c r="AA3336" s="19"/>
      <c r="AB3336" s="19"/>
      <c r="AC3336" s="19"/>
      <c r="AD3336" s="19"/>
      <c r="AE3336" s="19"/>
      <c r="AF3336" s="50">
        <f t="shared" si="8395"/>
        <v>18277.07389</v>
      </c>
      <c r="AG3336" s="50">
        <f t="shared" si="8396"/>
        <v>0</v>
      </c>
      <c r="AH3336" s="50">
        <f t="shared" si="8397"/>
        <v>0</v>
      </c>
      <c r="AI3336" s="50">
        <f t="shared" si="8398"/>
        <v>0</v>
      </c>
      <c r="AJ3336" s="50">
        <f t="shared" si="8399"/>
        <v>0</v>
      </c>
      <c r="AK3336" s="50">
        <f t="shared" si="8400"/>
        <v>0</v>
      </c>
      <c r="AL3336" s="50">
        <f t="shared" si="8401"/>
        <v>18277.07389</v>
      </c>
      <c r="AM3336" s="50">
        <f t="shared" si="8402"/>
        <v>0</v>
      </c>
      <c r="AN3336" s="50">
        <f t="shared" si="8403"/>
        <v>0</v>
      </c>
      <c r="AO3336" s="15">
        <f t="shared" si="8404"/>
        <v>15534.968639999999</v>
      </c>
      <c r="AP3336" s="51">
        <f t="shared" si="8405"/>
        <v>15600.968639999999</v>
      </c>
      <c r="AQ3336" s="51">
        <f t="shared" si="8406"/>
        <v>0</v>
      </c>
      <c r="AR3336" s="51">
        <f t="shared" si="8407"/>
        <v>0</v>
      </c>
      <c r="AS3336" s="51">
        <f t="shared" si="8408"/>
        <v>0</v>
      </c>
      <c r="AT3336" s="51">
        <f t="shared" si="8409"/>
        <v>0</v>
      </c>
      <c r="AU3336" s="51">
        <f t="shared" si="8307"/>
        <v>15600.968639999999</v>
      </c>
      <c r="AV3336" s="51">
        <f t="shared" si="8308"/>
        <v>-15600.968639999999</v>
      </c>
      <c r="AW3336" s="51"/>
      <c r="AX3336" s="51"/>
      <c r="AY3336" s="51"/>
      <c r="AZ3336" s="51"/>
      <c r="BA3336" s="52">
        <f t="shared" si="8312"/>
        <v>100</v>
      </c>
      <c r="BB3336" s="53"/>
    </row>
    <row r="3337" ht="31.5">
      <c r="B3337" s="47" t="s">
        <v>1234</v>
      </c>
      <c r="C3337" s="47" t="s">
        <v>88</v>
      </c>
      <c r="D3337" s="47" t="s">
        <v>143</v>
      </c>
      <c r="E3337" s="48" t="str">
        <f t="shared" si="8306"/>
        <v>0412</v>
      </c>
      <c r="F3337" s="47" t="s">
        <v>86</v>
      </c>
      <c r="G3337" s="48"/>
      <c r="H3337" s="49" t="s">
        <v>87</v>
      </c>
      <c r="I3337" s="19"/>
      <c r="J3337" s="19"/>
      <c r="K3337" s="19"/>
      <c r="L3337" s="19"/>
      <c r="M3337" s="19"/>
      <c r="N3337" s="19"/>
      <c r="O3337" s="19">
        <f t="shared" si="8391"/>
        <v>0</v>
      </c>
      <c r="P3337" s="19">
        <f t="shared" si="8392"/>
        <v>0</v>
      </c>
      <c r="Q3337" s="19">
        <f t="shared" si="8393"/>
        <v>0</v>
      </c>
      <c r="R3337" s="19">
        <f t="shared" si="8394"/>
        <v>0</v>
      </c>
      <c r="S3337" s="19"/>
      <c r="T3337" s="19">
        <f t="shared" si="8390"/>
        <v>0</v>
      </c>
      <c r="U3337" s="19"/>
      <c r="V3337" s="19"/>
      <c r="W3337" s="19"/>
      <c r="X3337" s="19"/>
      <c r="Y3337" s="19"/>
      <c r="Z3337" s="19"/>
      <c r="AA3337" s="19"/>
      <c r="AB3337" s="19"/>
      <c r="AC3337" s="19"/>
      <c r="AD3337" s="19"/>
      <c r="AE3337" s="19"/>
      <c r="AF3337" s="50">
        <f t="shared" si="8395"/>
        <v>18277.07389</v>
      </c>
      <c r="AG3337" s="50">
        <f t="shared" si="8396"/>
        <v>0</v>
      </c>
      <c r="AH3337" s="50">
        <f t="shared" si="8397"/>
        <v>0</v>
      </c>
      <c r="AI3337" s="50">
        <f t="shared" si="8398"/>
        <v>0</v>
      </c>
      <c r="AJ3337" s="50">
        <f t="shared" si="8399"/>
        <v>0</v>
      </c>
      <c r="AK3337" s="50">
        <f t="shared" si="8400"/>
        <v>0</v>
      </c>
      <c r="AL3337" s="50">
        <f t="shared" si="8401"/>
        <v>18277.07389</v>
      </c>
      <c r="AM3337" s="50">
        <f t="shared" si="8402"/>
        <v>0</v>
      </c>
      <c r="AN3337" s="50">
        <f t="shared" si="8403"/>
        <v>0</v>
      </c>
      <c r="AO3337" s="51">
        <f t="shared" si="8404"/>
        <v>15534.968639999999</v>
      </c>
      <c r="AP3337" s="51">
        <f t="shared" si="8405"/>
        <v>15600.968639999999</v>
      </c>
      <c r="AQ3337" s="51">
        <f t="shared" si="8406"/>
        <v>0</v>
      </c>
      <c r="AR3337" s="51">
        <f t="shared" si="8407"/>
        <v>0</v>
      </c>
      <c r="AS3337" s="51">
        <f t="shared" si="8408"/>
        <v>0</v>
      </c>
      <c r="AT3337" s="51">
        <f t="shared" si="8409"/>
        <v>0</v>
      </c>
      <c r="AU3337" s="51">
        <f t="shared" si="8307"/>
        <v>15600.968639999999</v>
      </c>
      <c r="AV3337" s="51">
        <f t="shared" si="8308"/>
        <v>-15600.968639999999</v>
      </c>
      <c r="AW3337" s="51"/>
      <c r="AX3337" s="51"/>
      <c r="AY3337" s="51"/>
      <c r="AZ3337" s="51"/>
      <c r="BA3337" s="52">
        <f t="shared" si="8312"/>
        <v>100</v>
      </c>
      <c r="BB3337" s="53"/>
    </row>
    <row r="3338">
      <c r="B3338" s="47" t="s">
        <v>1234</v>
      </c>
      <c r="C3338" s="47" t="s">
        <v>88</v>
      </c>
      <c r="D3338" s="47" t="s">
        <v>143</v>
      </c>
      <c r="E3338" s="48" t="str">
        <f t="shared" si="8306"/>
        <v>0412</v>
      </c>
      <c r="F3338" s="47" t="s">
        <v>86</v>
      </c>
      <c r="G3338" s="47" t="s">
        <v>60</v>
      </c>
      <c r="H3338" s="49" t="s">
        <v>61</v>
      </c>
      <c r="I3338" s="19"/>
      <c r="J3338" s="19"/>
      <c r="K3338" s="19"/>
      <c r="L3338" s="19"/>
      <c r="M3338" s="19"/>
      <c r="N3338" s="19"/>
      <c r="O3338" s="19">
        <v>0</v>
      </c>
      <c r="P3338" s="19">
        <v>0</v>
      </c>
      <c r="Q3338" s="19">
        <v>0</v>
      </c>
      <c r="R3338" s="19">
        <v>0</v>
      </c>
      <c r="S3338" s="19"/>
      <c r="T3338" s="19">
        <f t="shared" si="8390"/>
        <v>0</v>
      </c>
      <c r="U3338" s="19"/>
      <c r="V3338" s="19"/>
      <c r="W3338" s="19"/>
      <c r="X3338" s="19"/>
      <c r="Y3338" s="19"/>
      <c r="Z3338" s="19"/>
      <c r="AA3338" s="19"/>
      <c r="AB3338" s="19"/>
      <c r="AC3338" s="19"/>
      <c r="AD3338" s="19"/>
      <c r="AE3338" s="19"/>
      <c r="AF3338" s="50">
        <v>18277.07389</v>
      </c>
      <c r="AG3338" s="50"/>
      <c r="AH3338" s="50">
        <v>0</v>
      </c>
      <c r="AI3338" s="50">
        <v>0</v>
      </c>
      <c r="AJ3338" s="50">
        <v>0</v>
      </c>
      <c r="AK3338" s="50">
        <v>0</v>
      </c>
      <c r="AL3338" s="50">
        <v>18277.07389</v>
      </c>
      <c r="AM3338" s="50">
        <v>0</v>
      </c>
      <c r="AN3338" s="50">
        <v>0</v>
      </c>
      <c r="AO3338" s="15">
        <v>15534.968639999999</v>
      </c>
      <c r="AP3338" s="51">
        <v>15600.968639999999</v>
      </c>
      <c r="AQ3338" s="51">
        <v>0</v>
      </c>
      <c r="AR3338" s="51">
        <v>0</v>
      </c>
      <c r="AS3338" s="51">
        <v>0</v>
      </c>
      <c r="AT3338" s="51">
        <v>0</v>
      </c>
      <c r="AU3338" s="51">
        <f t="shared" si="8307"/>
        <v>15600.968639999999</v>
      </c>
      <c r="AV3338" s="51">
        <f t="shared" si="8308"/>
        <v>-15600.968639999999</v>
      </c>
      <c r="AW3338" s="51"/>
      <c r="AX3338" s="51"/>
      <c r="AY3338" s="51"/>
      <c r="AZ3338" s="51"/>
      <c r="BA3338" s="52">
        <f t="shared" si="8312"/>
        <v>100</v>
      </c>
      <c r="BB3338" s="53"/>
    </row>
    <row r="3339" ht="16.5" hidden="1">
      <c r="B3339" s="31" t="s">
        <v>1252</v>
      </c>
      <c r="C3339" s="31" t="s">
        <v>1253</v>
      </c>
      <c r="D3339" s="31" t="s">
        <v>1253</v>
      </c>
      <c r="E3339" s="32" t="str">
        <f t="shared" si="8306"/>
        <v>0000</v>
      </c>
      <c r="F3339" s="31" t="s">
        <v>1254</v>
      </c>
      <c r="G3339" s="31" t="s">
        <v>1252</v>
      </c>
      <c r="H3339" s="89" t="s">
        <v>1255</v>
      </c>
      <c r="I3339" s="19"/>
      <c r="J3339" s="34">
        <v>917955.19999999995</v>
      </c>
      <c r="K3339" s="34">
        <v>1984395.3999999999</v>
      </c>
      <c r="L3339" s="34"/>
      <c r="M3339" s="34">
        <v>59246.199999999997</v>
      </c>
      <c r="N3339" s="34">
        <v>168390</v>
      </c>
      <c r="O3339" s="34">
        <v>0</v>
      </c>
      <c r="P3339" s="34">
        <v>0</v>
      </c>
      <c r="Q3339" s="34">
        <v>0</v>
      </c>
      <c r="R3339" s="34">
        <v>0</v>
      </c>
      <c r="S3339" s="34"/>
      <c r="T3339" s="34">
        <f t="shared" si="8390"/>
        <v>0</v>
      </c>
      <c r="U3339" s="34">
        <f t="shared" si="8349"/>
        <v>977201.39999999991</v>
      </c>
      <c r="V3339" s="34">
        <f t="shared" si="8350"/>
        <v>2152785.3999999999</v>
      </c>
      <c r="W3339" s="34"/>
      <c r="X3339" s="34"/>
      <c r="Y3339" s="34"/>
      <c r="Z3339" s="34"/>
      <c r="AA3339" s="34"/>
      <c r="AB3339" s="34">
        <v>-28615.674999999999</v>
      </c>
      <c r="AC3339" s="34"/>
      <c r="AD3339" s="34"/>
      <c r="AE3339" s="34">
        <v>-209668.60500000001</v>
      </c>
      <c r="AF3339" s="35">
        <v>0</v>
      </c>
      <c r="AG3339" s="35">
        <v>0</v>
      </c>
      <c r="AH3339" s="35">
        <v>0</v>
      </c>
      <c r="AI3339" s="35">
        <v>0</v>
      </c>
      <c r="AJ3339" s="35">
        <v>0</v>
      </c>
      <c r="AK3339" s="35">
        <v>0</v>
      </c>
      <c r="AL3339" s="35">
        <v>0</v>
      </c>
      <c r="AM3339" s="35">
        <v>0</v>
      </c>
      <c r="AN3339" s="35">
        <v>0</v>
      </c>
      <c r="AO3339" s="36">
        <v>0</v>
      </c>
      <c r="AP3339" s="36">
        <v>0</v>
      </c>
      <c r="AQ3339" s="36">
        <v>0</v>
      </c>
      <c r="AR3339" s="36">
        <v>0</v>
      </c>
      <c r="AS3339" s="36">
        <v>0</v>
      </c>
      <c r="AT3339" s="36">
        <v>0</v>
      </c>
      <c r="AU3339" s="36">
        <f t="shared" si="8307"/>
        <v>0</v>
      </c>
      <c r="AV3339" s="36">
        <f t="shared" si="8308"/>
        <v>0</v>
      </c>
      <c r="AW3339" s="36">
        <f t="shared" si="8309"/>
        <v>0</v>
      </c>
      <c r="AX3339" s="36">
        <f t="shared" si="8310"/>
        <v>948585.72499999986</v>
      </c>
      <c r="AY3339" s="36">
        <f t="shared" si="8311"/>
        <v>1943116.7949999999</v>
      </c>
      <c r="AZ3339" s="36"/>
      <c r="BA3339" s="37"/>
      <c r="BB3339" s="25">
        <v>0</v>
      </c>
    </row>
    <row r="3340" ht="18" customHeight="1">
      <c r="B3340" s="90" t="s">
        <v>1256</v>
      </c>
      <c r="C3340" s="90"/>
      <c r="D3340" s="90"/>
      <c r="E3340" s="77"/>
      <c r="F3340" s="90"/>
      <c r="G3340" s="90"/>
      <c r="H3340" s="90"/>
      <c r="I3340" s="34">
        <f>I11+I98+I245+I417+I717+I879+I1072+I1251+I1414+I1596+I1763+I1919+I2036+I2180+I2372+I2615+I2722+I2855+I2919+I3211+I3315+I2771+I63+I118+I141+I2701+I3174+I3187+I3048+I3339</f>
        <v>58534818.900000006</v>
      </c>
      <c r="J3340" s="34">
        <f>J11+J98+J245+J417+J717+J879+J1072+J1251+J1414+J1596+J1763+J1919+J2036+J2180+J2372+J2615+J2722+J2855+J2919+J3211+J3315+J2771+J63+J118+J141+J2701+J3174+J3187+J3048+J3339</f>
        <v>61169605.199999996</v>
      </c>
      <c r="K3340" s="34">
        <f>K11+K98+K245+K417+K717+K879+K1072+K1251+K1414+K1596+K1763+K1919+K2036+K2180+K2372+K2615+K2722+K2855+K2919+K3211+K3315+K2771+K63+K118+K141+K2701+K3174+K3187+K3048+K3339</f>
        <v>58404099.29999999</v>
      </c>
      <c r="L3340" s="34">
        <f>L11+L98+L245+L417+L717+L879+L1072+L1251+L1414+L1596+L1763+L1919+L2036+L2180+L2372+L2615+L2722+L2855+L2919+L3211+L3315+L2771+L63+L118+L141+L2701+L3174+L3187+L3048+L3339</f>
        <v>319089.60000000003</v>
      </c>
      <c r="M3340" s="34">
        <f>M11+M98+M245+M417+M717+M879+M1072+M1251+M1414+M1596+M1763+M1919+M2036+M2180+M2372+M2615+M2722+M2855+M2919+M3211+M3315+M2771+M63+M118+M141+M2701+M3174+M3187+M3048+M3339</f>
        <v>323791.70000000001</v>
      </c>
      <c r="N3340" s="34">
        <f>N11+N98+N245+N417+N717+N879+N1072+N1251+N1414+N1596+N1763+N1919+N2036+N2180+N2372+N2615+N2722+N2855+N2919+N3211+N3315+N2771+N63+N118+N141+N2701+N3174+N3187+N3048+N3339</f>
        <v>328405.40000000002</v>
      </c>
      <c r="O3340" s="34">
        <f>O11+O98+O245+O417+O717+O879+O1072+O1251+O1414+O1596+O1763+O1919+O2036+O2180+O2372+O2615+O2722+O2855+O2919+O3211+O3315+O2771+O63+O118+O141+O2701+O3174+O3187+O3048+O3339</f>
        <v>5.0931703299283981e-11</v>
      </c>
      <c r="P3340" s="34">
        <f>P11+P98+P245+P417+P717+P879+P1072+P1251+P1414+P1596+P1763+P1919+P2036+P2180+P2372+P2615+P2722+P2855+P2919+P3211+P3315+P2771+P63+P118+P141+P2701+P3174+P3187+P3048+P3339</f>
        <v>1.8189894035458565e-11</v>
      </c>
      <c r="Q3340" s="34">
        <f>Q11+Q98+Q245+Q417+Q717+Q879+Q1072+Q1251+Q1414+Q1596+Q1763+Q1919+Q2036+Q2180+Q2372+Q2615+Q2722+Q2855+Q2919+Q3211+Q3315+Q2771+Q63+Q118+Q141+Q2701+Q3174+Q3187+Q3048+Q3339</f>
        <v>689709.45099999988</v>
      </c>
      <c r="R3340" s="34">
        <f>R11+R98+R245+R417+R717+R879+R1072+R1251+R1414+R1596+R1763+R1919+R2036+R2180+R2372+R2615+R2722+R2855+R2919+R3211+R3315+R2771+R63+R118+R141+R2701+R3174+R3187+R3048+R3339</f>
        <v>893441.5959999999</v>
      </c>
      <c r="S3340" s="34">
        <f>S11+S98+S245+S417+S717+S879+S1072+S1251+S1414+S1596+S1763+S1919+S2036+S2180+S2372+S2615+S2722+S2855+S2919+S3211+S3315+S2771+S63+S118+S141+S2701+S3174+S3187+S3048+S3339</f>
        <v>3953276.53645</v>
      </c>
      <c r="T3340" s="34">
        <f t="shared" si="8390"/>
        <v>64390336.083450004</v>
      </c>
      <c r="U3340" s="34">
        <f t="shared" si="8349"/>
        <v>61493396.899999999</v>
      </c>
      <c r="V3340" s="34">
        <f t="shared" si="8350"/>
        <v>58732504.699999988</v>
      </c>
      <c r="W3340" s="34">
        <f>W11+W98+W245+W417+W717+W879+W1072+W1251+W1414+W1596+W1763+W1919+W2036+W2180+W2372+W2615+W2722+W2855+W2919+W3211+W3315+W2771+W63+W118+W141+W2701+W3174+W3187+W3048+W3339</f>
        <v>854711.20799999975</v>
      </c>
      <c r="X3340" s="34">
        <f>X11+X98+X245+X417+X717+X879+X1072+X1251+X1414+X1596+X1763+X1919+X2036+X2180+X2372+X2615+X2722+X2855+X2919+X3211+X3315+X2771+X63+X118+X141+X2701+X3174+X3187+X3048+X3339</f>
        <v>0</v>
      </c>
      <c r="Y3340" s="34">
        <f>Y11+Y98+Y245+Y417+Y717+Y879+Y1072+Y1251+Y1414+Y1596+Y1763+Y1919+Y2036+Y2180+Y2372+Y2615+Y2722+Y2855+Y2919+Y3211+Y3315+Y2771+Y63+Y118+Y141+Y2701+Y3174+Y3187+Y3048+Y3339</f>
        <v>1.8189894035458565e-11</v>
      </c>
      <c r="Z3340" s="34">
        <f>Z11+Z98+Z245+Z417+Z717+Z879+Z1072+Z1251+Z1414+Z1596+Z1763+Z1919+Z2036+Z2180+Z2372+Z2615+Z2722+Z2855+Z2919+Z3211+Z3315+Z2771+Z63+Z118+Z141+Z2701+Z3174+Z3187+Z3048+Z3339</f>
        <v>3098565.3281500004</v>
      </c>
      <c r="AA3340" s="34">
        <f>AA11+AA98+AA245+AA417+AA717+AA879+AA1072+AA1251+AA1414+AA1596+AA1763+AA1919+AA2036+AA2180+AA2372+AA2615+AA2722+AA2855+AA2919+AA3211+AA3315+AA2771+AA63+AA118+AA141+AA2701+AA3174+AA3187+AA3048+AA3339</f>
        <v>901312.00000000012</v>
      </c>
      <c r="AB3340" s="34">
        <f>AB11+AB98+AB245+AB417+AB717+AB879+AB1072+AB1251+AB1414+AB1596+AB1763+AB1919+AB2036+AB2180+AB2372+AB2615+AB2722+AB2855+AB2919+AB3211+AB3315+AB2771+AB63+AB118+AB141+AB2701+AB3174+AB3187+AB3048+AB3339</f>
        <v>5.8207660913467407e-11</v>
      </c>
      <c r="AC3340" s="34">
        <f>AC11+AC98+AC245+AC417+AC717+AC879+AC1072+AC1251+AC1414+AC1596+AC1763+AC1919+AC2036+AC2180+AC2372+AC2615+AC2722+AC2855+AC2919+AC3211+AC3315+AC2771+AC63+AC118+AC141+AC2701+AC3174+AC3187+AC3048+AC3339</f>
        <v>959975.90000000026</v>
      </c>
      <c r="AD3340" s="34">
        <f>AD11+AD98+AD245+AD417+AD717+AD879+AD1072+AD1251+AD1414+AD1596+AD1763+AD1919+AD2036+AD2180+AD2372+AD2615+AD2722+AD2855+AD2919+AD3211+AD3315+AD2771+AD63+AD118+AD141+AD2701+AD3174+AD3187+AD3048+AD3339</f>
        <v>0</v>
      </c>
      <c r="AE3340" s="34">
        <f>AE11+AE98+AE245+AE417+AE717+AE879+AE1072+AE1251+AE1414+AE1596+AE1763+AE1919+AE2036+AE2180+AE2372+AE2615+AE2722+AE2855+AE2919+AE3211+AE3315+AE2771+AE63+AE118+AE141+AE2701+AE3174+AE3187+AE3048+AE3339</f>
        <v>-5.8207660913467407e-11</v>
      </c>
      <c r="AF3340" s="35">
        <f>AF11+AF98+AF245+AF417+AF717+AF879+AF1072+AF1251+AF1414+AF1596+AF1763+AF1919+AF2036+AF2180+AF2372+AF2615+AF2722+AF2855+AF2919+AF3211+AF3315+AF2771+AF63+AF118+AF141+AF2701+AF3174+AF3187+AF3048+AF3339</f>
        <v>68968618.340817988</v>
      </c>
      <c r="AG3340" s="35">
        <f>AG11+AG98+AG245+AG417+AG717+AG879+AG1072+AG1251+AG1414+AG1596+AG1763+AG1919+AG2036+AG2180+AG2372+AG2615+AG2722+AG2855+AG2919+AG3211+AG3315+AG2771+AG63+AG118+AG141+AG2701+AG3174+AG3187+AG3048+AG3339</f>
        <v>0</v>
      </c>
      <c r="AH3340" s="35">
        <f>AH11+AH98+AH245+AH417+AH717+AH879+AH1072+AH1251+AH1414+AH1596+AH1763+AH1919+AH2036+AH2180+AH2372+AH2615+AH2722+AH2855+AH2919+AH3211+AH3315+AH2771+AH63+AH118+AH141+AH2701+AH3174+AH3187+AH3048+AH3339</f>
        <v>27772514.876469996</v>
      </c>
      <c r="AI3340" s="35">
        <f>AI11+AI98+AI245+AI417+AI717+AI879+AI1072+AI1251+AI1414+AI1596+AI1763+AI1919+AI2036+AI2180+AI2372+AI2615+AI2722+AI2855+AI2919+AI3211+AI3315+AI2771+AI63+AI118+AI141+AI2701+AI3174+AI3187+AI3048+AI3339</f>
        <v>0</v>
      </c>
      <c r="AJ3340" s="35">
        <f>AJ11+AJ98+AJ245+AJ417+AJ717+AJ879+AJ1072+AJ1251+AJ1414+AJ1596+AJ1763+AJ1919+AJ2036+AJ2180+AJ2372+AJ2615+AJ2722+AJ2855+AJ2919+AJ3211+AJ3315+AJ2771+AJ63+AJ118+AJ141+AJ2701+AJ3174+AJ3187+AJ3048+AJ3339</f>
        <v>6226099.0985199995</v>
      </c>
      <c r="AK3340" s="35">
        <f>AK11+AK98+AK245+AK417+AK717+AK879+AK1072+AK1251+AK1414+AK1596+AK1763+AK1919+AK2036+AK2180+AK2372+AK2615+AK2722+AK2855+AK2919+AK3211+AK3315+AK2771+AK63+AK118+AK141+AK2701+AK3174+AK3187+AK3048+AK3339</f>
        <v>0</v>
      </c>
      <c r="AL3340" s="35">
        <f>AL11+AL98+AL245+AL417+AL717+AL879+AL1072+AL1251+AL1414+AL1596+AL1763+AL1919+AL2036+AL2180+AL2372+AL2615+AL2722+AL2855+AL2919+AL3211+AL3315+AL2771+AL63+AL118+AL141+AL2701+AL3174+AL3187+AL3048+AL3339</f>
        <v>65125821.619690001</v>
      </c>
      <c r="AM3340" s="35">
        <f>AM11+AM98+AM245+AM417+AM717+AM879+AM1072+AM1251+AM1414+AM1596+AM1763+AM1919+AM2036+AM2180+AM2372+AM2615+AM2722+AM2855+AM2919+AM3211+AM3315+AM2771+AM63+AM118+AM141+AM2701+AM3174+AM3187+AM3048+AM3339</f>
        <v>26028932.523440003</v>
      </c>
      <c r="AN3340" s="35">
        <f>AN11+AN98+AN245+AN417+AN717+AN879+AN1072+AN1251+AN1414+AN1596+AN1763+AN1919+AN2036+AN2180+AN2372+AN2615+AN2722+AN2855+AN2919+AN3211+AN3315+AN2771+AN63+AN118+AN141+AN2701+AN3174+AN3187+AN3048+AN3339</f>
        <v>5496284.6844100002</v>
      </c>
      <c r="AO3340" s="36">
        <f>AO11+AO98+AO245+AO417+AO717+AO879+AO1072+AO1251+AO1414+AO1596+AO1763+AO1919+AO2036+AO2180+AO2372+AO2615+AO2722+AO2855+AO2919+AO3211+AO3315+AO2771+AO63+AO118+AO141+AO2701+AO3174+AO3187+AO3048+AO3339</f>
        <v>41484143.713339984</v>
      </c>
      <c r="AP3340" s="36">
        <f>AP11+AP98+AP245+AP417+AP717+AP879+AP1072+AP1251+AP1414+AP1596+AP1763+AP1919+AP2036+AP2180+AP2372+AP2615+AP2722+AP2855+AP2919+AP3211+AP3315+AP2771+AP63+AP118+AP141+AP2701+AP3174+AP3187+AP3048+AP3339</f>
        <v>69019360.58754003</v>
      </c>
      <c r="AQ3340" s="36">
        <f>AQ11+AQ98+AQ245+AQ417+AQ717+AQ879+AQ1072+AQ1251+AQ1414+AQ1596+AQ1763+AQ1919+AQ2036+AQ2180+AQ2372+AQ2615+AQ2722+AQ2855+AQ2919+AQ3211+AQ3315+AQ2771+AQ63+AQ118+AQ141+AQ2701+AQ3174+AQ3187+AQ3048+AQ3339</f>
        <v>5.0931703299283981e-11</v>
      </c>
      <c r="AR3340" s="36">
        <f>AR11+AR98+AR245+AR417+AR717+AR879+AR1072+AR1251+AR1414+AR1596+AR1763+AR1919+AR2036+AR2180+AR2372+AR2615+AR2722+AR2855+AR2919+AR3211+AR3315+AR2771+AR63+AR118+AR141+AR2701+AR3174+AR3187+AR3048+AR3339</f>
        <v>-153898.5</v>
      </c>
      <c r="AS3340" s="36">
        <f>AS11+AS98+AS245+AS417+AS717+AS879+AS1072+AS1251+AS1414+AS1596+AS1763+AS1919+AS2036+AS2180+AS2372+AS2615+AS2722+AS2855+AS2919+AS3211+AS3315+AS2771+AS63+AS118+AS141+AS2701+AS3174+AS3187+AS3048+AS3339</f>
        <v>-54951.620999999999</v>
      </c>
      <c r="AT3340" s="36">
        <f>AT11+AT98+AT245+AT417+AT717+AT879+AT1072+AT1251+AT1414+AT1596+AT1763+AT1919+AT2036+AT2180+AT2372+AT2615+AT2722+AT2855+AT2919+AT3211+AT3315+AT2771+AT63+AT118+AT141+AT2701+AT3174+AT3187+AT3048+AT3339</f>
        <v>0</v>
      </c>
      <c r="AU3340" s="36">
        <f t="shared" si="8307"/>
        <v>68810510.466540024</v>
      </c>
      <c r="AV3340" s="36">
        <f t="shared" si="8308"/>
        <v>-4420174.3830900192</v>
      </c>
      <c r="AW3340" s="36">
        <f t="shared" si="8309"/>
        <v>68343612.619599998</v>
      </c>
      <c r="AX3340" s="36">
        <f t="shared" si="8310"/>
        <v>62394708.899999999</v>
      </c>
      <c r="AY3340" s="36">
        <f t="shared" si="8311"/>
        <v>59692480.599999987</v>
      </c>
      <c r="AZ3340" s="36">
        <f>AZ11+AZ98+AZ245+AZ417+AZ717+AZ879+AZ1072+AZ1251+AZ1414+AZ1596+AZ1763+AZ1919+AZ2036+AZ2180+AZ2372+AZ2615+AZ2722+AZ2855+AZ2919+AZ3211+AZ3315+AZ2771+AZ63+AZ118+AZ141+AZ2701+AZ3174+AZ3187+AZ3048+AZ3339</f>
        <v>0</v>
      </c>
      <c r="BA3340" s="37">
        <f t="shared" si="8312"/>
        <v>94.428195295810809</v>
      </c>
      <c r="BB3340" s="25"/>
    </row>
    <row r="3341" ht="14.25">
      <c r="A3341" s="1"/>
      <c r="AF3341" s="3"/>
      <c r="AG3341" s="3"/>
      <c r="AH3341" s="3"/>
      <c r="AI3341" s="3"/>
      <c r="AJ3341" s="3"/>
      <c r="AK3341" s="3"/>
      <c r="AL3341" s="3"/>
    </row>
    <row r="3342">
      <c r="B3342" s="91"/>
      <c r="AF3342" s="3"/>
      <c r="AG3342" s="3"/>
      <c r="AH3342" s="3"/>
      <c r="AI3342" s="3"/>
      <c r="AJ3342" s="3"/>
      <c r="AK3342" s="3"/>
      <c r="AL3342" s="3"/>
    </row>
    <row r="3343">
      <c r="B3343" s="92"/>
      <c r="AF3343" s="3"/>
      <c r="AG3343" s="3"/>
      <c r="AH3343" s="3"/>
      <c r="AI3343" s="3"/>
      <c r="AJ3343" s="3"/>
      <c r="AK3343" s="3"/>
      <c r="AL3343" s="3"/>
      <c r="AN3343" s="15" t="s">
        <v>1257</v>
      </c>
    </row>
    <row r="3344" ht="14.25">
      <c r="A3344" s="1"/>
      <c r="AF3344" s="3"/>
      <c r="AG3344" s="3"/>
      <c r="AH3344" s="3"/>
      <c r="AI3344" s="3"/>
      <c r="AJ3344" s="3"/>
      <c r="AK3344" s="3"/>
      <c r="AL3344" s="3"/>
    </row>
    <row r="3345" ht="14.25">
      <c r="A3345" s="1"/>
      <c r="AF3345" s="3"/>
      <c r="AG3345" s="3"/>
      <c r="AH3345" s="3"/>
      <c r="AI3345" s="3"/>
      <c r="AJ3345" s="3"/>
      <c r="AK3345" s="3"/>
      <c r="AL3345" s="3"/>
    </row>
    <row r="3346" ht="14.25">
      <c r="A3346" s="1"/>
      <c r="B3346" s="2"/>
      <c r="AF3346" s="3"/>
      <c r="AG3346" s="3"/>
      <c r="AH3346" s="3"/>
      <c r="AI3346" s="3"/>
      <c r="AJ3346" s="3"/>
      <c r="AK3346" s="3"/>
      <c r="AL3346" s="3"/>
    </row>
    <row r="3347" ht="14.25">
      <c r="B3347" s="92"/>
      <c r="AF3347" s="3"/>
      <c r="AG3347" s="3"/>
      <c r="AH3347" s="3"/>
      <c r="AI3347" s="3"/>
      <c r="AJ3347" s="3"/>
      <c r="AK3347" s="3"/>
      <c r="AL3347" s="3"/>
    </row>
    <row r="3348" ht="14.25">
      <c r="B3348" s="92"/>
      <c r="AF3348" s="3"/>
      <c r="AG3348" s="3"/>
      <c r="AH3348" s="3"/>
      <c r="AI3348" s="3"/>
      <c r="AJ3348" s="3"/>
      <c r="AK3348" s="3"/>
      <c r="AL3348" s="3"/>
      <c r="AN3348" s="11" t="s">
        <v>1258</v>
      </c>
    </row>
    <row r="3349" ht="14.25">
      <c r="AF3349" s="3"/>
      <c r="AG3349" s="3"/>
      <c r="AH3349" s="3"/>
      <c r="AI3349" s="3"/>
      <c r="AJ3349" s="3"/>
      <c r="AK3349" s="3"/>
      <c r="AL3349" s="3"/>
    </row>
    <row r="3350" ht="14.25">
      <c r="AF3350" s="3"/>
      <c r="AG3350" s="3"/>
      <c r="AH3350" s="3"/>
      <c r="AI3350" s="3"/>
      <c r="AJ3350" s="3"/>
      <c r="AK3350" s="3"/>
      <c r="AL3350" s="3"/>
    </row>
    <row r="3351" ht="14.25">
      <c r="AF3351" s="3"/>
      <c r="AG3351" s="3"/>
      <c r="AH3351" s="3"/>
      <c r="AI3351" s="3"/>
      <c r="AJ3351" s="3"/>
      <c r="AK3351" s="3"/>
      <c r="AL3351" s="3"/>
    </row>
    <row r="3352" ht="14.25">
      <c r="AF3352" s="3"/>
      <c r="AG3352" s="3"/>
      <c r="AH3352" s="3"/>
      <c r="AI3352" s="3"/>
      <c r="AJ3352" s="3"/>
      <c r="AK3352" s="3"/>
      <c r="AL3352" s="3"/>
    </row>
    <row r="3353" ht="14.25">
      <c r="AF3353" s="3"/>
      <c r="AG3353" s="3"/>
      <c r="AH3353" s="3"/>
      <c r="AI3353" s="3"/>
      <c r="AJ3353" s="3"/>
      <c r="AK3353" s="3"/>
      <c r="AL3353" s="3"/>
    </row>
    <row r="3354" ht="14.25">
      <c r="AF3354" s="3"/>
      <c r="AG3354" s="3"/>
      <c r="AH3354" s="3"/>
      <c r="AI3354" s="3"/>
      <c r="AJ3354" s="3"/>
      <c r="AK3354" s="3"/>
      <c r="AL3354" s="3"/>
    </row>
    <row r="3355" ht="14.25">
      <c r="AF3355" s="3"/>
      <c r="AG3355" s="3"/>
      <c r="AH3355" s="3"/>
      <c r="AI3355" s="3"/>
      <c r="AJ3355" s="3"/>
      <c r="AK3355" s="3"/>
      <c r="AL3355" s="3"/>
    </row>
  </sheetData>
  <autoFilter ref="B10:BL3340">
    <filterColumn colId="52">
      <filters blank="1"/>
    </filterColumn>
  </autoFilter>
  <mergeCells count="49">
    <mergeCell ref="AF1:BA1"/>
    <mergeCell ref="AF2:BA2"/>
    <mergeCell ref="B4:BA4"/>
    <mergeCell ref="B6:B9"/>
    <mergeCell ref="C6:C9"/>
    <mergeCell ref="D6:D9"/>
    <mergeCell ref="E6:E9"/>
    <mergeCell ref="F6:F9"/>
    <mergeCell ref="G6:G9"/>
    <mergeCell ref="H6:H9"/>
    <mergeCell ref="I6:I9"/>
    <mergeCell ref="J6:J9"/>
    <mergeCell ref="K6:K9"/>
    <mergeCell ref="L6:N6"/>
    <mergeCell ref="O6:O9"/>
    <mergeCell ref="P6:P9"/>
    <mergeCell ref="Q6:Q9"/>
    <mergeCell ref="R6:R9"/>
    <mergeCell ref="S6:S9"/>
    <mergeCell ref="T6:T9"/>
    <mergeCell ref="U6:U9"/>
    <mergeCell ref="V6:V9"/>
    <mergeCell ref="AF6:AF9"/>
    <mergeCell ref="AH6:AK6"/>
    <mergeCell ref="AL6:AL9"/>
    <mergeCell ref="AM6:AN7"/>
    <mergeCell ref="AO6:AO9"/>
    <mergeCell ref="AP6:AP9"/>
    <mergeCell ref="AQ6:AQ9"/>
    <mergeCell ref="AR6:AR9"/>
    <mergeCell ref="AS6:AS9"/>
    <mergeCell ref="AT6:AT9"/>
    <mergeCell ref="AU6:AU9"/>
    <mergeCell ref="AV6:AV9"/>
    <mergeCell ref="AW6:AW9"/>
    <mergeCell ref="AX6:AX9"/>
    <mergeCell ref="AY6:AY9"/>
    <mergeCell ref="AZ6:AZ9"/>
    <mergeCell ref="BA6:BA9"/>
    <mergeCell ref="AG7:AG9"/>
    <mergeCell ref="AH7:AI7"/>
    <mergeCell ref="AJ7:AK7"/>
    <mergeCell ref="AH8:AH9"/>
    <mergeCell ref="AI8:AI9"/>
    <mergeCell ref="AJ8:AJ9"/>
    <mergeCell ref="AK8:AK9"/>
    <mergeCell ref="AM8:AM9"/>
    <mergeCell ref="AN8:AN9"/>
    <mergeCell ref="B3340:H3340"/>
  </mergeCells>
  <printOptions headings="0" gridLines="0"/>
  <pageMargins left="0.39370078740157477" right="0.39370078740157477" top="0.51181102362204722" bottom="0.59055118110236249" header="0.29999999999999999" footer="0.29999999999999999"/>
  <pageSetup paperSize="9" scale="67" firstPageNumber="1" fitToWidth="1" fitToHeight="0" pageOrder="downThenOver" orientation="portrait" usePrinterDefaults="1" blackAndWhite="0" draft="0" cellComments="none" useFirstPageNumber="1" errors="displayed" horizontalDpi="600" verticalDpi="600" copies="1"/>
  <headerFooter>
    <oddFooter>&amp;R&amp;P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Р7-Офис/2024.4.1.630</Application>
  <DocSecurity>0</DocSecurity>
  <HyperlinksChanged>false</HyperlinksChanged>
  <LinksUpToDate>false</LinksUpToDate>
  <ScaleCrop>false</ScaleCrop>
  <SharedDoc>false</SharedDoc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dolgikh-ma</cp:lastModifiedBy>
  <cp:revision>47</cp:revision>
  <dcterms:modified xsi:type="dcterms:W3CDTF">2026-03-30T04:52:34Z</dcterms:modified>
</cp:coreProperties>
</file>